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08h\Downloads\"/>
    </mc:Choice>
  </mc:AlternateContent>
  <xr:revisionPtr revIDLastSave="0" documentId="13_ncr:20001_{53542A32-29B5-4CEC-A3BB-12A85D5B2060}" xr6:coauthVersionLast="47" xr6:coauthVersionMax="47" xr10:uidLastSave="{00000000-0000-0000-0000-000000000000}"/>
  <bookViews>
    <workbookView xWindow="-108" yWindow="-108" windowWidth="23256" windowHeight="12456" firstSheet="4" activeTab="10" xr2:uid="{00000000-000D-0000-FFFF-FFFF00000000}"/>
  </bookViews>
  <sheets>
    <sheet name="入力・概要" sheetId="1" r:id="rId1"/>
    <sheet name="3導体RLGC" sheetId="2" r:id="rId2"/>
    <sheet name="差動モデル" sheetId="3" r:id="rId3"/>
    <sheet name="同相3導体" sheetId="4" r:id="rId4"/>
    <sheet name="実測比較_差動" sheetId="5" r:id="rId5"/>
    <sheet name="実測比較_同相" sheetId="6" r:id="rId6"/>
    <sheet name="グラフ" sheetId="7" r:id="rId7"/>
    <sheet name="回路図" sheetId="8" r:id="rId8"/>
    <sheet name="技術報告書" sheetId="9" r:id="rId9"/>
    <sheet name="前提・出典" sheetId="10" r:id="rId10"/>
    <sheet name="フィッティング反映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1" l="1"/>
  <c r="C24" i="11" s="1"/>
  <c r="C20" i="11"/>
  <c r="C22" i="11" s="1"/>
  <c r="C19" i="11"/>
  <c r="C18" i="11"/>
  <c r="C17" i="11"/>
  <c r="C14" i="11"/>
  <c r="C13" i="11"/>
  <c r="C12" i="11"/>
  <c r="C11" i="11"/>
  <c r="C10" i="11"/>
  <c r="C9" i="11"/>
  <c r="C8" i="11"/>
  <c r="C7" i="11"/>
  <c r="M1004" i="6"/>
  <c r="K1004" i="6"/>
  <c r="L1004" i="6" s="1"/>
  <c r="I1004" i="6"/>
  <c r="H1004" i="6"/>
  <c r="G1004" i="6"/>
  <c r="F1004" i="6"/>
  <c r="M1003" i="6"/>
  <c r="K1003" i="6"/>
  <c r="D1003" i="6" s="1"/>
  <c r="J1003" i="6" s="1"/>
  <c r="I1003" i="6"/>
  <c r="H1003" i="6"/>
  <c r="G1003" i="6"/>
  <c r="F1003" i="6"/>
  <c r="E1003" i="6"/>
  <c r="M1002" i="6"/>
  <c r="K1002" i="6"/>
  <c r="L1002" i="6" s="1"/>
  <c r="I1002" i="6"/>
  <c r="H1002" i="6"/>
  <c r="G1002" i="6"/>
  <c r="F1002" i="6"/>
  <c r="M1001" i="6"/>
  <c r="K1001" i="6"/>
  <c r="E1001" i="6" s="1"/>
  <c r="I1001" i="6"/>
  <c r="H1001" i="6"/>
  <c r="G1001" i="6"/>
  <c r="F1001" i="6"/>
  <c r="M1000" i="6"/>
  <c r="K1000" i="6"/>
  <c r="L1000" i="6" s="1"/>
  <c r="I1000" i="6"/>
  <c r="H1000" i="6"/>
  <c r="G1000" i="6"/>
  <c r="F1000" i="6"/>
  <c r="E1000" i="6"/>
  <c r="D1000" i="6"/>
  <c r="J1000" i="6" s="1"/>
  <c r="M999" i="6"/>
  <c r="K999" i="6"/>
  <c r="L999" i="6" s="1"/>
  <c r="I999" i="6"/>
  <c r="H999" i="6"/>
  <c r="G999" i="6"/>
  <c r="F999" i="6"/>
  <c r="E999" i="6"/>
  <c r="D999" i="6"/>
  <c r="J999" i="6" s="1"/>
  <c r="M998" i="6"/>
  <c r="K998" i="6"/>
  <c r="E998" i="6" s="1"/>
  <c r="I998" i="6"/>
  <c r="H998" i="6"/>
  <c r="G998" i="6"/>
  <c r="F998" i="6"/>
  <c r="D998" i="6"/>
  <c r="J998" i="6" s="1"/>
  <c r="M997" i="6"/>
  <c r="K997" i="6"/>
  <c r="L997" i="6" s="1"/>
  <c r="I997" i="6"/>
  <c r="H997" i="6"/>
  <c r="G997" i="6"/>
  <c r="F997" i="6"/>
  <c r="D997" i="6"/>
  <c r="J997" i="6" s="1"/>
  <c r="M996" i="6"/>
  <c r="L996" i="6"/>
  <c r="K996" i="6"/>
  <c r="E996" i="6" s="1"/>
  <c r="I996" i="6"/>
  <c r="H996" i="6"/>
  <c r="G996" i="6"/>
  <c r="F996" i="6"/>
  <c r="M995" i="6"/>
  <c r="L995" i="6"/>
  <c r="K995" i="6"/>
  <c r="D995" i="6" s="1"/>
  <c r="J995" i="6" s="1"/>
  <c r="I995" i="6"/>
  <c r="H995" i="6"/>
  <c r="G995" i="6"/>
  <c r="F995" i="6"/>
  <c r="E995" i="6"/>
  <c r="M994" i="6"/>
  <c r="L994" i="6"/>
  <c r="K994" i="6"/>
  <c r="E994" i="6" s="1"/>
  <c r="I994" i="6"/>
  <c r="H994" i="6"/>
  <c r="G994" i="6"/>
  <c r="F994" i="6"/>
  <c r="M993" i="6"/>
  <c r="K993" i="6"/>
  <c r="E993" i="6" s="1"/>
  <c r="I993" i="6"/>
  <c r="H993" i="6"/>
  <c r="G993" i="6"/>
  <c r="F993" i="6"/>
  <c r="M992" i="6"/>
  <c r="K992" i="6"/>
  <c r="D992" i="6" s="1"/>
  <c r="J992" i="6" s="1"/>
  <c r="I992" i="6"/>
  <c r="H992" i="6"/>
  <c r="G992" i="6"/>
  <c r="F992" i="6"/>
  <c r="E992" i="6"/>
  <c r="M991" i="6"/>
  <c r="K991" i="6"/>
  <c r="L991" i="6" s="1"/>
  <c r="I991" i="6"/>
  <c r="H991" i="6"/>
  <c r="G991" i="6"/>
  <c r="F991" i="6"/>
  <c r="E991" i="6"/>
  <c r="D991" i="6"/>
  <c r="J991" i="6" s="1"/>
  <c r="M990" i="6"/>
  <c r="K990" i="6"/>
  <c r="E990" i="6" s="1"/>
  <c r="J990" i="6"/>
  <c r="I990" i="6"/>
  <c r="H990" i="6"/>
  <c r="G990" i="6"/>
  <c r="F990" i="6"/>
  <c r="D990" i="6"/>
  <c r="M989" i="6"/>
  <c r="K989" i="6"/>
  <c r="L989" i="6" s="1"/>
  <c r="I989" i="6"/>
  <c r="H989" i="6"/>
  <c r="G989" i="6"/>
  <c r="F989" i="6"/>
  <c r="D989" i="6"/>
  <c r="J989" i="6" s="1"/>
  <c r="M988" i="6"/>
  <c r="L988" i="6"/>
  <c r="K988" i="6"/>
  <c r="E988" i="6" s="1"/>
  <c r="I988" i="6"/>
  <c r="H988" i="6"/>
  <c r="G988" i="6"/>
  <c r="F988" i="6"/>
  <c r="M987" i="6"/>
  <c r="L987" i="6"/>
  <c r="K987" i="6"/>
  <c r="D987" i="6" s="1"/>
  <c r="J987" i="6" s="1"/>
  <c r="I987" i="6"/>
  <c r="H987" i="6"/>
  <c r="G987" i="6"/>
  <c r="F987" i="6"/>
  <c r="E987" i="6"/>
  <c r="M986" i="6"/>
  <c r="L986" i="6"/>
  <c r="K986" i="6"/>
  <c r="E986" i="6" s="1"/>
  <c r="I986" i="6"/>
  <c r="H986" i="6"/>
  <c r="G986" i="6"/>
  <c r="F986" i="6"/>
  <c r="M985" i="6"/>
  <c r="K985" i="6"/>
  <c r="E985" i="6" s="1"/>
  <c r="I985" i="6"/>
  <c r="H985" i="6"/>
  <c r="G985" i="6"/>
  <c r="F985" i="6"/>
  <c r="M984" i="6"/>
  <c r="K984" i="6"/>
  <c r="D984" i="6" s="1"/>
  <c r="J984" i="6" s="1"/>
  <c r="I984" i="6"/>
  <c r="H984" i="6"/>
  <c r="G984" i="6"/>
  <c r="F984" i="6"/>
  <c r="E984" i="6"/>
  <c r="M983" i="6"/>
  <c r="K983" i="6"/>
  <c r="L983" i="6" s="1"/>
  <c r="I983" i="6"/>
  <c r="H983" i="6"/>
  <c r="G983" i="6"/>
  <c r="F983" i="6"/>
  <c r="E983" i="6"/>
  <c r="D983" i="6"/>
  <c r="J983" i="6" s="1"/>
  <c r="M982" i="6"/>
  <c r="K982" i="6"/>
  <c r="E982" i="6" s="1"/>
  <c r="J982" i="6"/>
  <c r="I982" i="6"/>
  <c r="H982" i="6"/>
  <c r="G982" i="6"/>
  <c r="F982" i="6"/>
  <c r="D982" i="6"/>
  <c r="M981" i="6"/>
  <c r="K981" i="6"/>
  <c r="L981" i="6" s="1"/>
  <c r="I981" i="6"/>
  <c r="H981" i="6"/>
  <c r="G981" i="6"/>
  <c r="F981" i="6"/>
  <c r="D981" i="6"/>
  <c r="J981" i="6" s="1"/>
  <c r="M980" i="6"/>
  <c r="L980" i="6"/>
  <c r="K980" i="6"/>
  <c r="E980" i="6" s="1"/>
  <c r="I980" i="6"/>
  <c r="H980" i="6"/>
  <c r="G980" i="6"/>
  <c r="F980" i="6"/>
  <c r="M979" i="6"/>
  <c r="L979" i="6"/>
  <c r="K979" i="6"/>
  <c r="D979" i="6" s="1"/>
  <c r="J979" i="6" s="1"/>
  <c r="I979" i="6"/>
  <c r="H979" i="6"/>
  <c r="G979" i="6"/>
  <c r="F979" i="6"/>
  <c r="E979" i="6"/>
  <c r="M978" i="6"/>
  <c r="L978" i="6"/>
  <c r="K978" i="6"/>
  <c r="E978" i="6" s="1"/>
  <c r="I978" i="6"/>
  <c r="H978" i="6"/>
  <c r="G978" i="6"/>
  <c r="F978" i="6"/>
  <c r="M977" i="6"/>
  <c r="K977" i="6"/>
  <c r="E977" i="6" s="1"/>
  <c r="I977" i="6"/>
  <c r="H977" i="6"/>
  <c r="G977" i="6"/>
  <c r="F977" i="6"/>
  <c r="M976" i="6"/>
  <c r="K976" i="6"/>
  <c r="D976" i="6" s="1"/>
  <c r="J976" i="6" s="1"/>
  <c r="I976" i="6"/>
  <c r="H976" i="6"/>
  <c r="G976" i="6"/>
  <c r="F976" i="6"/>
  <c r="E976" i="6"/>
  <c r="M975" i="6"/>
  <c r="K975" i="6"/>
  <c r="L975" i="6" s="1"/>
  <c r="I975" i="6"/>
  <c r="H975" i="6"/>
  <c r="G975" i="6"/>
  <c r="F975" i="6"/>
  <c r="E975" i="6"/>
  <c r="D975" i="6"/>
  <c r="J975" i="6" s="1"/>
  <c r="M974" i="6"/>
  <c r="K974" i="6"/>
  <c r="E974" i="6" s="1"/>
  <c r="J974" i="6"/>
  <c r="I974" i="6"/>
  <c r="H974" i="6"/>
  <c r="G974" i="6"/>
  <c r="F974" i="6"/>
  <c r="D974" i="6"/>
  <c r="M973" i="6"/>
  <c r="K973" i="6"/>
  <c r="L973" i="6" s="1"/>
  <c r="I973" i="6"/>
  <c r="H973" i="6"/>
  <c r="G973" i="6"/>
  <c r="F973" i="6"/>
  <c r="D973" i="6"/>
  <c r="J973" i="6" s="1"/>
  <c r="M972" i="6"/>
  <c r="L972" i="6"/>
  <c r="K972" i="6"/>
  <c r="E972" i="6" s="1"/>
  <c r="I972" i="6"/>
  <c r="H972" i="6"/>
  <c r="G972" i="6"/>
  <c r="F972" i="6"/>
  <c r="M971" i="6"/>
  <c r="L971" i="6"/>
  <c r="K971" i="6"/>
  <c r="D971" i="6" s="1"/>
  <c r="J971" i="6" s="1"/>
  <c r="I971" i="6"/>
  <c r="H971" i="6"/>
  <c r="G971" i="6"/>
  <c r="F971" i="6"/>
  <c r="E971" i="6"/>
  <c r="M970" i="6"/>
  <c r="L970" i="6"/>
  <c r="K970" i="6"/>
  <c r="E970" i="6" s="1"/>
  <c r="I970" i="6"/>
  <c r="H970" i="6"/>
  <c r="G970" i="6"/>
  <c r="F970" i="6"/>
  <c r="M969" i="6"/>
  <c r="K969" i="6"/>
  <c r="E969" i="6" s="1"/>
  <c r="I969" i="6"/>
  <c r="H969" i="6"/>
  <c r="G969" i="6"/>
  <c r="F969" i="6"/>
  <c r="M968" i="6"/>
  <c r="K968" i="6"/>
  <c r="D968" i="6" s="1"/>
  <c r="J968" i="6" s="1"/>
  <c r="I968" i="6"/>
  <c r="H968" i="6"/>
  <c r="G968" i="6"/>
  <c r="F968" i="6"/>
  <c r="E968" i="6"/>
  <c r="M967" i="6"/>
  <c r="K967" i="6"/>
  <c r="L967" i="6" s="1"/>
  <c r="I967" i="6"/>
  <c r="H967" i="6"/>
  <c r="G967" i="6"/>
  <c r="F967" i="6"/>
  <c r="E967" i="6"/>
  <c r="D967" i="6"/>
  <c r="J967" i="6" s="1"/>
  <c r="M966" i="6"/>
  <c r="K966" i="6"/>
  <c r="E966" i="6" s="1"/>
  <c r="J966" i="6"/>
  <c r="I966" i="6"/>
  <c r="H966" i="6"/>
  <c r="G966" i="6"/>
  <c r="F966" i="6"/>
  <c r="D966" i="6"/>
  <c r="M965" i="6"/>
  <c r="K965" i="6"/>
  <c r="L965" i="6" s="1"/>
  <c r="I965" i="6"/>
  <c r="H965" i="6"/>
  <c r="G965" i="6"/>
  <c r="F965" i="6"/>
  <c r="D965" i="6"/>
  <c r="J965" i="6" s="1"/>
  <c r="M964" i="6"/>
  <c r="L964" i="6"/>
  <c r="K964" i="6"/>
  <c r="E964" i="6" s="1"/>
  <c r="I964" i="6"/>
  <c r="H964" i="6"/>
  <c r="G964" i="6"/>
  <c r="F964" i="6"/>
  <c r="M963" i="6"/>
  <c r="L963" i="6"/>
  <c r="K963" i="6"/>
  <c r="D963" i="6" s="1"/>
  <c r="J963" i="6" s="1"/>
  <c r="I963" i="6"/>
  <c r="H963" i="6"/>
  <c r="G963" i="6"/>
  <c r="F963" i="6"/>
  <c r="E963" i="6"/>
  <c r="M962" i="6"/>
  <c r="L962" i="6"/>
  <c r="K962" i="6"/>
  <c r="E962" i="6" s="1"/>
  <c r="I962" i="6"/>
  <c r="H962" i="6"/>
  <c r="G962" i="6"/>
  <c r="F962" i="6"/>
  <c r="M961" i="6"/>
  <c r="K961" i="6"/>
  <c r="E961" i="6" s="1"/>
  <c r="I961" i="6"/>
  <c r="H961" i="6"/>
  <c r="G961" i="6"/>
  <c r="F961" i="6"/>
  <c r="M960" i="6"/>
  <c r="K960" i="6"/>
  <c r="D960" i="6" s="1"/>
  <c r="J960" i="6" s="1"/>
  <c r="I960" i="6"/>
  <c r="H960" i="6"/>
  <c r="G960" i="6"/>
  <c r="F960" i="6"/>
  <c r="E960" i="6"/>
  <c r="M959" i="6"/>
  <c r="K959" i="6"/>
  <c r="L959" i="6" s="1"/>
  <c r="J959" i="6"/>
  <c r="I959" i="6"/>
  <c r="H959" i="6"/>
  <c r="G959" i="6"/>
  <c r="F959" i="6"/>
  <c r="E959" i="6"/>
  <c r="D959" i="6"/>
  <c r="M958" i="6"/>
  <c r="K958" i="6"/>
  <c r="E958" i="6" s="1"/>
  <c r="J958" i="6"/>
  <c r="I958" i="6"/>
  <c r="H958" i="6"/>
  <c r="G958" i="6"/>
  <c r="F958" i="6"/>
  <c r="D958" i="6"/>
  <c r="M957" i="6"/>
  <c r="K957" i="6"/>
  <c r="L957" i="6" s="1"/>
  <c r="I957" i="6"/>
  <c r="H957" i="6"/>
  <c r="G957" i="6"/>
  <c r="F957" i="6"/>
  <c r="D957" i="6"/>
  <c r="J957" i="6" s="1"/>
  <c r="M956" i="6"/>
  <c r="L956" i="6"/>
  <c r="K956" i="6"/>
  <c r="E956" i="6" s="1"/>
  <c r="I956" i="6"/>
  <c r="H956" i="6"/>
  <c r="G956" i="6"/>
  <c r="F956" i="6"/>
  <c r="M955" i="6"/>
  <c r="L955" i="6"/>
  <c r="K955" i="6"/>
  <c r="D955" i="6" s="1"/>
  <c r="J955" i="6" s="1"/>
  <c r="I955" i="6"/>
  <c r="H955" i="6"/>
  <c r="G955" i="6"/>
  <c r="F955" i="6"/>
  <c r="E955" i="6"/>
  <c r="M954" i="6"/>
  <c r="L954" i="6"/>
  <c r="K954" i="6"/>
  <c r="E954" i="6" s="1"/>
  <c r="I954" i="6"/>
  <c r="H954" i="6"/>
  <c r="G954" i="6"/>
  <c r="F954" i="6"/>
  <c r="M953" i="6"/>
  <c r="K953" i="6"/>
  <c r="E953" i="6" s="1"/>
  <c r="I953" i="6"/>
  <c r="H953" i="6"/>
  <c r="G953" i="6"/>
  <c r="F953" i="6"/>
  <c r="M952" i="6"/>
  <c r="K952" i="6"/>
  <c r="D952" i="6" s="1"/>
  <c r="J952" i="6" s="1"/>
  <c r="I952" i="6"/>
  <c r="H952" i="6"/>
  <c r="G952" i="6"/>
  <c r="F952" i="6"/>
  <c r="E952" i="6"/>
  <c r="M951" i="6"/>
  <c r="K951" i="6"/>
  <c r="L951" i="6" s="1"/>
  <c r="J951" i="6"/>
  <c r="I951" i="6"/>
  <c r="H951" i="6"/>
  <c r="G951" i="6"/>
  <c r="F951" i="6"/>
  <c r="E951" i="6"/>
  <c r="D951" i="6"/>
  <c r="M950" i="6"/>
  <c r="K950" i="6"/>
  <c r="E950" i="6" s="1"/>
  <c r="J950" i="6"/>
  <c r="I950" i="6"/>
  <c r="H950" i="6"/>
  <c r="G950" i="6"/>
  <c r="F950" i="6"/>
  <c r="D950" i="6"/>
  <c r="M949" i="6"/>
  <c r="K949" i="6"/>
  <c r="L949" i="6" s="1"/>
  <c r="I949" i="6"/>
  <c r="H949" i="6"/>
  <c r="G949" i="6"/>
  <c r="F949" i="6"/>
  <c r="D949" i="6"/>
  <c r="J949" i="6" s="1"/>
  <c r="M948" i="6"/>
  <c r="L948" i="6"/>
  <c r="K948" i="6"/>
  <c r="E948" i="6" s="1"/>
  <c r="I948" i="6"/>
  <c r="H948" i="6"/>
  <c r="G948" i="6"/>
  <c r="F948" i="6"/>
  <c r="M947" i="6"/>
  <c r="L947" i="6"/>
  <c r="K947" i="6"/>
  <c r="D947" i="6" s="1"/>
  <c r="J947" i="6" s="1"/>
  <c r="I947" i="6"/>
  <c r="H947" i="6"/>
  <c r="G947" i="6"/>
  <c r="F947" i="6"/>
  <c r="E947" i="6"/>
  <c r="M946" i="6"/>
  <c r="L946" i="6"/>
  <c r="K946" i="6"/>
  <c r="E946" i="6" s="1"/>
  <c r="I946" i="6"/>
  <c r="H946" i="6"/>
  <c r="G946" i="6"/>
  <c r="F946" i="6"/>
  <c r="M945" i="6"/>
  <c r="K945" i="6"/>
  <c r="E945" i="6" s="1"/>
  <c r="I945" i="6"/>
  <c r="H945" i="6"/>
  <c r="G945" i="6"/>
  <c r="F945" i="6"/>
  <c r="M944" i="6"/>
  <c r="K944" i="6"/>
  <c r="D944" i="6" s="1"/>
  <c r="J944" i="6" s="1"/>
  <c r="I944" i="6"/>
  <c r="H944" i="6"/>
  <c r="G944" i="6"/>
  <c r="F944" i="6"/>
  <c r="E944" i="6"/>
  <c r="M943" i="6"/>
  <c r="K943" i="6"/>
  <c r="L943" i="6" s="1"/>
  <c r="J943" i="6"/>
  <c r="I943" i="6"/>
  <c r="H943" i="6"/>
  <c r="G943" i="6"/>
  <c r="F943" i="6"/>
  <c r="E943" i="6"/>
  <c r="D943" i="6"/>
  <c r="M942" i="6"/>
  <c r="K942" i="6"/>
  <c r="E942" i="6" s="1"/>
  <c r="J942" i="6"/>
  <c r="I942" i="6"/>
  <c r="H942" i="6"/>
  <c r="G942" i="6"/>
  <c r="F942" i="6"/>
  <c r="D942" i="6"/>
  <c r="M941" i="6"/>
  <c r="K941" i="6"/>
  <c r="L941" i="6" s="1"/>
  <c r="I941" i="6"/>
  <c r="H941" i="6"/>
  <c r="G941" i="6"/>
  <c r="F941" i="6"/>
  <c r="D941" i="6"/>
  <c r="J941" i="6" s="1"/>
  <c r="M940" i="6"/>
  <c r="K940" i="6"/>
  <c r="L940" i="6" s="1"/>
  <c r="I940" i="6"/>
  <c r="H940" i="6"/>
  <c r="G940" i="6"/>
  <c r="F940" i="6"/>
  <c r="M939" i="6"/>
  <c r="L939" i="6"/>
  <c r="K939" i="6"/>
  <c r="D939" i="6" s="1"/>
  <c r="J939" i="6" s="1"/>
  <c r="I939" i="6"/>
  <c r="H939" i="6"/>
  <c r="G939" i="6"/>
  <c r="F939" i="6"/>
  <c r="E939" i="6"/>
  <c r="M938" i="6"/>
  <c r="L938" i="6"/>
  <c r="K938" i="6"/>
  <c r="E938" i="6" s="1"/>
  <c r="I938" i="6"/>
  <c r="H938" i="6"/>
  <c r="G938" i="6"/>
  <c r="F938" i="6"/>
  <c r="M937" i="6"/>
  <c r="K937" i="6"/>
  <c r="E937" i="6" s="1"/>
  <c r="I937" i="6"/>
  <c r="H937" i="6"/>
  <c r="G937" i="6"/>
  <c r="F937" i="6"/>
  <c r="M936" i="6"/>
  <c r="K936" i="6"/>
  <c r="L936" i="6" s="1"/>
  <c r="I936" i="6"/>
  <c r="H936" i="6"/>
  <c r="G936" i="6"/>
  <c r="F936" i="6"/>
  <c r="E936" i="6"/>
  <c r="D936" i="6"/>
  <c r="J936" i="6" s="1"/>
  <c r="M935" i="6"/>
  <c r="K935" i="6"/>
  <c r="L935" i="6" s="1"/>
  <c r="J935" i="6"/>
  <c r="I935" i="6"/>
  <c r="H935" i="6"/>
  <c r="G935" i="6"/>
  <c r="F935" i="6"/>
  <c r="E935" i="6"/>
  <c r="D935" i="6"/>
  <c r="M934" i="6"/>
  <c r="K934" i="6"/>
  <c r="E934" i="6" s="1"/>
  <c r="J934" i="6"/>
  <c r="I934" i="6"/>
  <c r="H934" i="6"/>
  <c r="G934" i="6"/>
  <c r="F934" i="6"/>
  <c r="D934" i="6"/>
  <c r="M933" i="6"/>
  <c r="K933" i="6"/>
  <c r="L933" i="6" s="1"/>
  <c r="I933" i="6"/>
  <c r="H933" i="6"/>
  <c r="G933" i="6"/>
  <c r="F933" i="6"/>
  <c r="D933" i="6"/>
  <c r="J933" i="6" s="1"/>
  <c r="M932" i="6"/>
  <c r="K932" i="6"/>
  <c r="L932" i="6" s="1"/>
  <c r="I932" i="6"/>
  <c r="H932" i="6"/>
  <c r="G932" i="6"/>
  <c r="F932" i="6"/>
  <c r="M931" i="6"/>
  <c r="L931" i="6"/>
  <c r="K931" i="6"/>
  <c r="D931" i="6" s="1"/>
  <c r="J931" i="6" s="1"/>
  <c r="I931" i="6"/>
  <c r="H931" i="6"/>
  <c r="G931" i="6"/>
  <c r="F931" i="6"/>
  <c r="E931" i="6"/>
  <c r="M930" i="6"/>
  <c r="L930" i="6"/>
  <c r="K930" i="6"/>
  <c r="E930" i="6" s="1"/>
  <c r="I930" i="6"/>
  <c r="H930" i="6"/>
  <c r="G930" i="6"/>
  <c r="F930" i="6"/>
  <c r="M929" i="6"/>
  <c r="K929" i="6"/>
  <c r="E929" i="6" s="1"/>
  <c r="I929" i="6"/>
  <c r="H929" i="6"/>
  <c r="G929" i="6"/>
  <c r="F929" i="6"/>
  <c r="M928" i="6"/>
  <c r="K928" i="6"/>
  <c r="L928" i="6" s="1"/>
  <c r="I928" i="6"/>
  <c r="H928" i="6"/>
  <c r="G928" i="6"/>
  <c r="F928" i="6"/>
  <c r="E928" i="6"/>
  <c r="D928" i="6"/>
  <c r="J928" i="6" s="1"/>
  <c r="M927" i="6"/>
  <c r="K927" i="6"/>
  <c r="L927" i="6" s="1"/>
  <c r="J927" i="6"/>
  <c r="I927" i="6"/>
  <c r="H927" i="6"/>
  <c r="G927" i="6"/>
  <c r="F927" i="6"/>
  <c r="E927" i="6"/>
  <c r="D927" i="6"/>
  <c r="M926" i="6"/>
  <c r="K926" i="6"/>
  <c r="E926" i="6" s="1"/>
  <c r="J926" i="6"/>
  <c r="I926" i="6"/>
  <c r="H926" i="6"/>
  <c r="G926" i="6"/>
  <c r="F926" i="6"/>
  <c r="D926" i="6"/>
  <c r="M925" i="6"/>
  <c r="K925" i="6"/>
  <c r="L925" i="6" s="1"/>
  <c r="I925" i="6"/>
  <c r="H925" i="6"/>
  <c r="G925" i="6"/>
  <c r="F925" i="6"/>
  <c r="D925" i="6"/>
  <c r="J925" i="6" s="1"/>
  <c r="M924" i="6"/>
  <c r="K924" i="6"/>
  <c r="L924" i="6" s="1"/>
  <c r="I924" i="6"/>
  <c r="H924" i="6"/>
  <c r="G924" i="6"/>
  <c r="F924" i="6"/>
  <c r="M923" i="6"/>
  <c r="L923" i="6"/>
  <c r="K923" i="6"/>
  <c r="D923" i="6" s="1"/>
  <c r="J923" i="6" s="1"/>
  <c r="I923" i="6"/>
  <c r="H923" i="6"/>
  <c r="G923" i="6"/>
  <c r="F923" i="6"/>
  <c r="E923" i="6"/>
  <c r="M922" i="6"/>
  <c r="L922" i="6"/>
  <c r="K922" i="6"/>
  <c r="E922" i="6" s="1"/>
  <c r="I922" i="6"/>
  <c r="H922" i="6"/>
  <c r="G922" i="6"/>
  <c r="F922" i="6"/>
  <c r="M921" i="6"/>
  <c r="K921" i="6"/>
  <c r="E921" i="6" s="1"/>
  <c r="I921" i="6"/>
  <c r="H921" i="6"/>
  <c r="G921" i="6"/>
  <c r="F921" i="6"/>
  <c r="M920" i="6"/>
  <c r="K920" i="6"/>
  <c r="L920" i="6" s="1"/>
  <c r="I920" i="6"/>
  <c r="H920" i="6"/>
  <c r="G920" i="6"/>
  <c r="F920" i="6"/>
  <c r="E920" i="6"/>
  <c r="D920" i="6"/>
  <c r="J920" i="6" s="1"/>
  <c r="M919" i="6"/>
  <c r="K919" i="6"/>
  <c r="L919" i="6" s="1"/>
  <c r="J919" i="6"/>
  <c r="I919" i="6"/>
  <c r="H919" i="6"/>
  <c r="G919" i="6"/>
  <c r="F919" i="6"/>
  <c r="E919" i="6"/>
  <c r="D919" i="6"/>
  <c r="M918" i="6"/>
  <c r="K918" i="6"/>
  <c r="E918" i="6" s="1"/>
  <c r="J918" i="6"/>
  <c r="I918" i="6"/>
  <c r="H918" i="6"/>
  <c r="G918" i="6"/>
  <c r="F918" i="6"/>
  <c r="D918" i="6"/>
  <c r="M917" i="6"/>
  <c r="K917" i="6"/>
  <c r="L917" i="6" s="1"/>
  <c r="I917" i="6"/>
  <c r="H917" i="6"/>
  <c r="G917" i="6"/>
  <c r="F917" i="6"/>
  <c r="D917" i="6"/>
  <c r="J917" i="6" s="1"/>
  <c r="M916" i="6"/>
  <c r="L916" i="6"/>
  <c r="K916" i="6"/>
  <c r="E916" i="6" s="1"/>
  <c r="I916" i="6"/>
  <c r="H916" i="6"/>
  <c r="G916" i="6"/>
  <c r="F916" i="6"/>
  <c r="M915" i="6"/>
  <c r="L915" i="6"/>
  <c r="K915" i="6"/>
  <c r="D915" i="6" s="1"/>
  <c r="J915" i="6" s="1"/>
  <c r="I915" i="6"/>
  <c r="H915" i="6"/>
  <c r="G915" i="6"/>
  <c r="F915" i="6"/>
  <c r="E915" i="6"/>
  <c r="M914" i="6"/>
  <c r="L914" i="6"/>
  <c r="K914" i="6"/>
  <c r="E914" i="6" s="1"/>
  <c r="I914" i="6"/>
  <c r="H914" i="6"/>
  <c r="G914" i="6"/>
  <c r="F914" i="6"/>
  <c r="M913" i="6"/>
  <c r="L913" i="6"/>
  <c r="K913" i="6"/>
  <c r="E913" i="6" s="1"/>
  <c r="I913" i="6"/>
  <c r="H913" i="6"/>
  <c r="G913" i="6"/>
  <c r="F913" i="6"/>
  <c r="M912" i="6"/>
  <c r="K912" i="6"/>
  <c r="L912" i="6" s="1"/>
  <c r="I912" i="6"/>
  <c r="H912" i="6"/>
  <c r="G912" i="6"/>
  <c r="F912" i="6"/>
  <c r="E912" i="6"/>
  <c r="D912" i="6"/>
  <c r="J912" i="6" s="1"/>
  <c r="M911" i="6"/>
  <c r="K911" i="6"/>
  <c r="L911" i="6" s="1"/>
  <c r="J911" i="6"/>
  <c r="I911" i="6"/>
  <c r="H911" i="6"/>
  <c r="G911" i="6"/>
  <c r="F911" i="6"/>
  <c r="E911" i="6"/>
  <c r="D911" i="6"/>
  <c r="M910" i="6"/>
  <c r="K910" i="6"/>
  <c r="E910" i="6" s="1"/>
  <c r="J910" i="6"/>
  <c r="I910" i="6"/>
  <c r="H910" i="6"/>
  <c r="G910" i="6"/>
  <c r="F910" i="6"/>
  <c r="D910" i="6"/>
  <c r="M909" i="6"/>
  <c r="K909" i="6"/>
  <c r="L909" i="6" s="1"/>
  <c r="I909" i="6"/>
  <c r="H909" i="6"/>
  <c r="G909" i="6"/>
  <c r="F909" i="6"/>
  <c r="D909" i="6"/>
  <c r="J909" i="6" s="1"/>
  <c r="M908" i="6"/>
  <c r="L908" i="6"/>
  <c r="K908" i="6"/>
  <c r="E908" i="6" s="1"/>
  <c r="I908" i="6"/>
  <c r="H908" i="6"/>
  <c r="G908" i="6"/>
  <c r="F908" i="6"/>
  <c r="M907" i="6"/>
  <c r="L907" i="6"/>
  <c r="K907" i="6"/>
  <c r="D907" i="6" s="1"/>
  <c r="J907" i="6" s="1"/>
  <c r="I907" i="6"/>
  <c r="H907" i="6"/>
  <c r="G907" i="6"/>
  <c r="F907" i="6"/>
  <c r="E907" i="6"/>
  <c r="M906" i="6"/>
  <c r="L906" i="6"/>
  <c r="K906" i="6"/>
  <c r="E906" i="6" s="1"/>
  <c r="I906" i="6"/>
  <c r="H906" i="6"/>
  <c r="G906" i="6"/>
  <c r="F906" i="6"/>
  <c r="M905" i="6"/>
  <c r="L905" i="6"/>
  <c r="K905" i="6"/>
  <c r="E905" i="6" s="1"/>
  <c r="I905" i="6"/>
  <c r="H905" i="6"/>
  <c r="G905" i="6"/>
  <c r="F905" i="6"/>
  <c r="M904" i="6"/>
  <c r="K904" i="6"/>
  <c r="L904" i="6" s="1"/>
  <c r="I904" i="6"/>
  <c r="H904" i="6"/>
  <c r="G904" i="6"/>
  <c r="F904" i="6"/>
  <c r="E904" i="6"/>
  <c r="D904" i="6"/>
  <c r="J904" i="6" s="1"/>
  <c r="M903" i="6"/>
  <c r="K903" i="6"/>
  <c r="L903" i="6" s="1"/>
  <c r="J903" i="6"/>
  <c r="I903" i="6"/>
  <c r="H903" i="6"/>
  <c r="G903" i="6"/>
  <c r="F903" i="6"/>
  <c r="E903" i="6"/>
  <c r="D903" i="6"/>
  <c r="M902" i="6"/>
  <c r="K902" i="6"/>
  <c r="E902" i="6" s="1"/>
  <c r="J902" i="6"/>
  <c r="I902" i="6"/>
  <c r="H902" i="6"/>
  <c r="G902" i="6"/>
  <c r="F902" i="6"/>
  <c r="D902" i="6"/>
  <c r="M901" i="6"/>
  <c r="K901" i="6"/>
  <c r="L901" i="6" s="1"/>
  <c r="I901" i="6"/>
  <c r="H901" i="6"/>
  <c r="G901" i="6"/>
  <c r="F901" i="6"/>
  <c r="D901" i="6"/>
  <c r="J901" i="6" s="1"/>
  <c r="M900" i="6"/>
  <c r="L900" i="6"/>
  <c r="K900" i="6"/>
  <c r="E900" i="6" s="1"/>
  <c r="I900" i="6"/>
  <c r="H900" i="6"/>
  <c r="G900" i="6"/>
  <c r="F900" i="6"/>
  <c r="M899" i="6"/>
  <c r="L899" i="6"/>
  <c r="K899" i="6"/>
  <c r="D899" i="6" s="1"/>
  <c r="J899" i="6" s="1"/>
  <c r="I899" i="6"/>
  <c r="H899" i="6"/>
  <c r="G899" i="6"/>
  <c r="F899" i="6"/>
  <c r="E899" i="6"/>
  <c r="M898" i="6"/>
  <c r="L898" i="6"/>
  <c r="K898" i="6"/>
  <c r="E898" i="6" s="1"/>
  <c r="I898" i="6"/>
  <c r="H898" i="6"/>
  <c r="G898" i="6"/>
  <c r="F898" i="6"/>
  <c r="M897" i="6"/>
  <c r="L897" i="6"/>
  <c r="K897" i="6"/>
  <c r="E897" i="6" s="1"/>
  <c r="I897" i="6"/>
  <c r="H897" i="6"/>
  <c r="G897" i="6"/>
  <c r="F897" i="6"/>
  <c r="M896" i="6"/>
  <c r="K896" i="6"/>
  <c r="L896" i="6" s="1"/>
  <c r="I896" i="6"/>
  <c r="H896" i="6"/>
  <c r="G896" i="6"/>
  <c r="F896" i="6"/>
  <c r="E896" i="6"/>
  <c r="D896" i="6"/>
  <c r="J896" i="6" s="1"/>
  <c r="M895" i="6"/>
  <c r="K895" i="6"/>
  <c r="L895" i="6" s="1"/>
  <c r="J895" i="6"/>
  <c r="I895" i="6"/>
  <c r="H895" i="6"/>
  <c r="G895" i="6"/>
  <c r="F895" i="6"/>
  <c r="E895" i="6"/>
  <c r="D895" i="6"/>
  <c r="M894" i="6"/>
  <c r="K894" i="6"/>
  <c r="E894" i="6" s="1"/>
  <c r="J894" i="6"/>
  <c r="I894" i="6"/>
  <c r="H894" i="6"/>
  <c r="G894" i="6"/>
  <c r="F894" i="6"/>
  <c r="D894" i="6"/>
  <c r="M893" i="6"/>
  <c r="K893" i="6"/>
  <c r="L893" i="6" s="1"/>
  <c r="I893" i="6"/>
  <c r="H893" i="6"/>
  <c r="G893" i="6"/>
  <c r="F893" i="6"/>
  <c r="D893" i="6"/>
  <c r="J893" i="6" s="1"/>
  <c r="M892" i="6"/>
  <c r="L892" i="6"/>
  <c r="K892" i="6"/>
  <c r="E892" i="6" s="1"/>
  <c r="I892" i="6"/>
  <c r="H892" i="6"/>
  <c r="G892" i="6"/>
  <c r="F892" i="6"/>
  <c r="M891" i="6"/>
  <c r="L891" i="6"/>
  <c r="K891" i="6"/>
  <c r="D891" i="6" s="1"/>
  <c r="J891" i="6" s="1"/>
  <c r="I891" i="6"/>
  <c r="H891" i="6"/>
  <c r="G891" i="6"/>
  <c r="F891" i="6"/>
  <c r="E891" i="6"/>
  <c r="M890" i="6"/>
  <c r="L890" i="6"/>
  <c r="K890" i="6"/>
  <c r="E890" i="6" s="1"/>
  <c r="I890" i="6"/>
  <c r="H890" i="6"/>
  <c r="G890" i="6"/>
  <c r="F890" i="6"/>
  <c r="M889" i="6"/>
  <c r="L889" i="6"/>
  <c r="K889" i="6"/>
  <c r="E889" i="6" s="1"/>
  <c r="I889" i="6"/>
  <c r="H889" i="6"/>
  <c r="G889" i="6"/>
  <c r="F889" i="6"/>
  <c r="M888" i="6"/>
  <c r="K888" i="6"/>
  <c r="L888" i="6" s="1"/>
  <c r="I888" i="6"/>
  <c r="H888" i="6"/>
  <c r="G888" i="6"/>
  <c r="F888" i="6"/>
  <c r="E888" i="6"/>
  <c r="D888" i="6"/>
  <c r="J888" i="6" s="1"/>
  <c r="M887" i="6"/>
  <c r="K887" i="6"/>
  <c r="L887" i="6" s="1"/>
  <c r="J887" i="6"/>
  <c r="I887" i="6"/>
  <c r="H887" i="6"/>
  <c r="G887" i="6"/>
  <c r="F887" i="6"/>
  <c r="E887" i="6"/>
  <c r="D887" i="6"/>
  <c r="M886" i="6"/>
  <c r="K886" i="6"/>
  <c r="E886" i="6" s="1"/>
  <c r="J886" i="6"/>
  <c r="I886" i="6"/>
  <c r="H886" i="6"/>
  <c r="G886" i="6"/>
  <c r="F886" i="6"/>
  <c r="D886" i="6"/>
  <c r="M885" i="6"/>
  <c r="K885" i="6"/>
  <c r="L885" i="6" s="1"/>
  <c r="I885" i="6"/>
  <c r="H885" i="6"/>
  <c r="G885" i="6"/>
  <c r="F885" i="6"/>
  <c r="D885" i="6"/>
  <c r="J885" i="6" s="1"/>
  <c r="M884" i="6"/>
  <c r="L884" i="6"/>
  <c r="K884" i="6"/>
  <c r="E884" i="6" s="1"/>
  <c r="I884" i="6"/>
  <c r="H884" i="6"/>
  <c r="G884" i="6"/>
  <c r="F884" i="6"/>
  <c r="M883" i="6"/>
  <c r="L883" i="6"/>
  <c r="K883" i="6"/>
  <c r="D883" i="6" s="1"/>
  <c r="J883" i="6" s="1"/>
  <c r="I883" i="6"/>
  <c r="H883" i="6"/>
  <c r="G883" i="6"/>
  <c r="F883" i="6"/>
  <c r="E883" i="6"/>
  <c r="M882" i="6"/>
  <c r="L882" i="6"/>
  <c r="K882" i="6"/>
  <c r="D882" i="6" s="1"/>
  <c r="J882" i="6" s="1"/>
  <c r="I882" i="6"/>
  <c r="H882" i="6"/>
  <c r="G882" i="6"/>
  <c r="F882" i="6"/>
  <c r="E882" i="6"/>
  <c r="M881" i="6"/>
  <c r="L881" i="6"/>
  <c r="K881" i="6"/>
  <c r="E881" i="6" s="1"/>
  <c r="I881" i="6"/>
  <c r="H881" i="6"/>
  <c r="G881" i="6"/>
  <c r="F881" i="6"/>
  <c r="M880" i="6"/>
  <c r="K880" i="6"/>
  <c r="L880" i="6" s="1"/>
  <c r="I880" i="6"/>
  <c r="H880" i="6"/>
  <c r="G880" i="6"/>
  <c r="F880" i="6"/>
  <c r="E880" i="6"/>
  <c r="D880" i="6"/>
  <c r="J880" i="6" s="1"/>
  <c r="M879" i="6"/>
  <c r="K879" i="6"/>
  <c r="L879" i="6" s="1"/>
  <c r="J879" i="6"/>
  <c r="I879" i="6"/>
  <c r="H879" i="6"/>
  <c r="G879" i="6"/>
  <c r="F879" i="6"/>
  <c r="E879" i="6"/>
  <c r="D879" i="6"/>
  <c r="M878" i="6"/>
  <c r="K878" i="6"/>
  <c r="E878" i="6" s="1"/>
  <c r="J878" i="6"/>
  <c r="I878" i="6"/>
  <c r="H878" i="6"/>
  <c r="G878" i="6"/>
  <c r="F878" i="6"/>
  <c r="D878" i="6"/>
  <c r="M877" i="6"/>
  <c r="K877" i="6"/>
  <c r="L877" i="6" s="1"/>
  <c r="I877" i="6"/>
  <c r="H877" i="6"/>
  <c r="G877" i="6"/>
  <c r="F877" i="6"/>
  <c r="D877" i="6"/>
  <c r="J877" i="6" s="1"/>
  <c r="M876" i="6"/>
  <c r="L876" i="6"/>
  <c r="K876" i="6"/>
  <c r="E876" i="6" s="1"/>
  <c r="I876" i="6"/>
  <c r="H876" i="6"/>
  <c r="G876" i="6"/>
  <c r="F876" i="6"/>
  <c r="M875" i="6"/>
  <c r="L875" i="6"/>
  <c r="K875" i="6"/>
  <c r="D875" i="6" s="1"/>
  <c r="J875" i="6" s="1"/>
  <c r="I875" i="6"/>
  <c r="H875" i="6"/>
  <c r="G875" i="6"/>
  <c r="F875" i="6"/>
  <c r="E875" i="6"/>
  <c r="M874" i="6"/>
  <c r="L874" i="6"/>
  <c r="K874" i="6"/>
  <c r="D874" i="6" s="1"/>
  <c r="J874" i="6" s="1"/>
  <c r="I874" i="6"/>
  <c r="H874" i="6"/>
  <c r="G874" i="6"/>
  <c r="F874" i="6"/>
  <c r="E874" i="6"/>
  <c r="M873" i="6"/>
  <c r="L873" i="6"/>
  <c r="K873" i="6"/>
  <c r="E873" i="6" s="1"/>
  <c r="I873" i="6"/>
  <c r="H873" i="6"/>
  <c r="G873" i="6"/>
  <c r="F873" i="6"/>
  <c r="M872" i="6"/>
  <c r="K872" i="6"/>
  <c r="L872" i="6" s="1"/>
  <c r="I872" i="6"/>
  <c r="H872" i="6"/>
  <c r="G872" i="6"/>
  <c r="F872" i="6"/>
  <c r="E872" i="6"/>
  <c r="D872" i="6"/>
  <c r="J872" i="6" s="1"/>
  <c r="M871" i="6"/>
  <c r="K871" i="6"/>
  <c r="L871" i="6" s="1"/>
  <c r="J871" i="6"/>
  <c r="I871" i="6"/>
  <c r="H871" i="6"/>
  <c r="G871" i="6"/>
  <c r="F871" i="6"/>
  <c r="E871" i="6"/>
  <c r="D871" i="6"/>
  <c r="M870" i="6"/>
  <c r="K870" i="6"/>
  <c r="E870" i="6" s="1"/>
  <c r="J870" i="6"/>
  <c r="I870" i="6"/>
  <c r="H870" i="6"/>
  <c r="G870" i="6"/>
  <c r="F870" i="6"/>
  <c r="D870" i="6"/>
  <c r="M869" i="6"/>
  <c r="K869" i="6"/>
  <c r="L869" i="6" s="1"/>
  <c r="I869" i="6"/>
  <c r="H869" i="6"/>
  <c r="G869" i="6"/>
  <c r="F869" i="6"/>
  <c r="D869" i="6"/>
  <c r="J869" i="6" s="1"/>
  <c r="M868" i="6"/>
  <c r="L868" i="6"/>
  <c r="K868" i="6"/>
  <c r="E868" i="6" s="1"/>
  <c r="I868" i="6"/>
  <c r="H868" i="6"/>
  <c r="G868" i="6"/>
  <c r="F868" i="6"/>
  <c r="M867" i="6"/>
  <c r="L867" i="6"/>
  <c r="K867" i="6"/>
  <c r="D867" i="6" s="1"/>
  <c r="J867" i="6" s="1"/>
  <c r="I867" i="6"/>
  <c r="H867" i="6"/>
  <c r="G867" i="6"/>
  <c r="F867" i="6"/>
  <c r="E867" i="6"/>
  <c r="M866" i="6"/>
  <c r="L866" i="6"/>
  <c r="K866" i="6"/>
  <c r="D866" i="6" s="1"/>
  <c r="J866" i="6" s="1"/>
  <c r="I866" i="6"/>
  <c r="H866" i="6"/>
  <c r="G866" i="6"/>
  <c r="F866" i="6"/>
  <c r="E866" i="6"/>
  <c r="M865" i="6"/>
  <c r="L865" i="6"/>
  <c r="K865" i="6"/>
  <c r="E865" i="6" s="1"/>
  <c r="I865" i="6"/>
  <c r="H865" i="6"/>
  <c r="G865" i="6"/>
  <c r="F865" i="6"/>
  <c r="M864" i="6"/>
  <c r="K864" i="6"/>
  <c r="L864" i="6" s="1"/>
  <c r="I864" i="6"/>
  <c r="H864" i="6"/>
  <c r="G864" i="6"/>
  <c r="F864" i="6"/>
  <c r="E864" i="6"/>
  <c r="D864" i="6"/>
  <c r="J864" i="6" s="1"/>
  <c r="M863" i="6"/>
  <c r="K863" i="6"/>
  <c r="L863" i="6" s="1"/>
  <c r="J863" i="6"/>
  <c r="I863" i="6"/>
  <c r="H863" i="6"/>
  <c r="G863" i="6"/>
  <c r="F863" i="6"/>
  <c r="E863" i="6"/>
  <c r="D863" i="6"/>
  <c r="M862" i="6"/>
  <c r="K862" i="6"/>
  <c r="E862" i="6" s="1"/>
  <c r="J862" i="6"/>
  <c r="I862" i="6"/>
  <c r="H862" i="6"/>
  <c r="G862" i="6"/>
  <c r="F862" i="6"/>
  <c r="D862" i="6"/>
  <c r="M861" i="6"/>
  <c r="K861" i="6"/>
  <c r="L861" i="6" s="1"/>
  <c r="I861" i="6"/>
  <c r="H861" i="6"/>
  <c r="G861" i="6"/>
  <c r="F861" i="6"/>
  <c r="D861" i="6"/>
  <c r="J861" i="6" s="1"/>
  <c r="M860" i="6"/>
  <c r="L860" i="6"/>
  <c r="K860" i="6"/>
  <c r="E860" i="6" s="1"/>
  <c r="I860" i="6"/>
  <c r="H860" i="6"/>
  <c r="G860" i="6"/>
  <c r="F860" i="6"/>
  <c r="M859" i="6"/>
  <c r="L859" i="6"/>
  <c r="K859" i="6"/>
  <c r="D859" i="6" s="1"/>
  <c r="J859" i="6" s="1"/>
  <c r="I859" i="6"/>
  <c r="H859" i="6"/>
  <c r="G859" i="6"/>
  <c r="F859" i="6"/>
  <c r="E859" i="6"/>
  <c r="M858" i="6"/>
  <c r="L858" i="6"/>
  <c r="K858" i="6"/>
  <c r="D858" i="6" s="1"/>
  <c r="J858" i="6" s="1"/>
  <c r="I858" i="6"/>
  <c r="H858" i="6"/>
  <c r="G858" i="6"/>
  <c r="F858" i="6"/>
  <c r="E858" i="6"/>
  <c r="M857" i="6"/>
  <c r="L857" i="6"/>
  <c r="K857" i="6"/>
  <c r="E857" i="6" s="1"/>
  <c r="I857" i="6"/>
  <c r="H857" i="6"/>
  <c r="G857" i="6"/>
  <c r="F857" i="6"/>
  <c r="M856" i="6"/>
  <c r="K856" i="6"/>
  <c r="L856" i="6" s="1"/>
  <c r="I856" i="6"/>
  <c r="H856" i="6"/>
  <c r="G856" i="6"/>
  <c r="F856" i="6"/>
  <c r="E856" i="6"/>
  <c r="D856" i="6"/>
  <c r="J856" i="6" s="1"/>
  <c r="M855" i="6"/>
  <c r="K855" i="6"/>
  <c r="L855" i="6" s="1"/>
  <c r="J855" i="6"/>
  <c r="I855" i="6"/>
  <c r="H855" i="6"/>
  <c r="G855" i="6"/>
  <c r="F855" i="6"/>
  <c r="E855" i="6"/>
  <c r="D855" i="6"/>
  <c r="M854" i="6"/>
  <c r="K854" i="6"/>
  <c r="E854" i="6" s="1"/>
  <c r="J854" i="6"/>
  <c r="I854" i="6"/>
  <c r="H854" i="6"/>
  <c r="G854" i="6"/>
  <c r="F854" i="6"/>
  <c r="D854" i="6"/>
  <c r="M853" i="6"/>
  <c r="K853" i="6"/>
  <c r="L853" i="6" s="1"/>
  <c r="I853" i="6"/>
  <c r="H853" i="6"/>
  <c r="G853" i="6"/>
  <c r="F853" i="6"/>
  <c r="D853" i="6"/>
  <c r="J853" i="6" s="1"/>
  <c r="M852" i="6"/>
  <c r="L852" i="6"/>
  <c r="K852" i="6"/>
  <c r="E852" i="6" s="1"/>
  <c r="I852" i="6"/>
  <c r="H852" i="6"/>
  <c r="G852" i="6"/>
  <c r="F852" i="6"/>
  <c r="M851" i="6"/>
  <c r="L851" i="6"/>
  <c r="K851" i="6"/>
  <c r="D851" i="6" s="1"/>
  <c r="J851" i="6" s="1"/>
  <c r="I851" i="6"/>
  <c r="H851" i="6"/>
  <c r="G851" i="6"/>
  <c r="F851" i="6"/>
  <c r="E851" i="6"/>
  <c r="M850" i="6"/>
  <c r="L850" i="6"/>
  <c r="K850" i="6"/>
  <c r="D850" i="6" s="1"/>
  <c r="J850" i="6" s="1"/>
  <c r="I850" i="6"/>
  <c r="H850" i="6"/>
  <c r="G850" i="6"/>
  <c r="F850" i="6"/>
  <c r="E850" i="6"/>
  <c r="M849" i="6"/>
  <c r="L849" i="6"/>
  <c r="K849" i="6"/>
  <c r="E849" i="6" s="1"/>
  <c r="I849" i="6"/>
  <c r="H849" i="6"/>
  <c r="G849" i="6"/>
  <c r="F849" i="6"/>
  <c r="M848" i="6"/>
  <c r="K848" i="6"/>
  <c r="L848" i="6" s="1"/>
  <c r="I848" i="6"/>
  <c r="H848" i="6"/>
  <c r="G848" i="6"/>
  <c r="F848" i="6"/>
  <c r="E848" i="6"/>
  <c r="D848" i="6"/>
  <c r="J848" i="6" s="1"/>
  <c r="M847" i="6"/>
  <c r="K847" i="6"/>
  <c r="L847" i="6" s="1"/>
  <c r="J847" i="6"/>
  <c r="I847" i="6"/>
  <c r="H847" i="6"/>
  <c r="G847" i="6"/>
  <c r="F847" i="6"/>
  <c r="E847" i="6"/>
  <c r="D847" i="6"/>
  <c r="M846" i="6"/>
  <c r="K846" i="6"/>
  <c r="E846" i="6" s="1"/>
  <c r="J846" i="6"/>
  <c r="I846" i="6"/>
  <c r="H846" i="6"/>
  <c r="G846" i="6"/>
  <c r="F846" i="6"/>
  <c r="D846" i="6"/>
  <c r="M845" i="6"/>
  <c r="K845" i="6"/>
  <c r="L845" i="6" s="1"/>
  <c r="I845" i="6"/>
  <c r="H845" i="6"/>
  <c r="G845" i="6"/>
  <c r="F845" i="6"/>
  <c r="D845" i="6"/>
  <c r="J845" i="6" s="1"/>
  <c r="M844" i="6"/>
  <c r="L844" i="6"/>
  <c r="K844" i="6"/>
  <c r="E844" i="6" s="1"/>
  <c r="I844" i="6"/>
  <c r="H844" i="6"/>
  <c r="G844" i="6"/>
  <c r="F844" i="6"/>
  <c r="M843" i="6"/>
  <c r="L843" i="6"/>
  <c r="K843" i="6"/>
  <c r="D843" i="6" s="1"/>
  <c r="J843" i="6" s="1"/>
  <c r="I843" i="6"/>
  <c r="H843" i="6"/>
  <c r="G843" i="6"/>
  <c r="F843" i="6"/>
  <c r="E843" i="6"/>
  <c r="M842" i="6"/>
  <c r="L842" i="6"/>
  <c r="K842" i="6"/>
  <c r="D842" i="6" s="1"/>
  <c r="J842" i="6" s="1"/>
  <c r="I842" i="6"/>
  <c r="H842" i="6"/>
  <c r="G842" i="6"/>
  <c r="F842" i="6"/>
  <c r="E842" i="6"/>
  <c r="M841" i="6"/>
  <c r="L841" i="6"/>
  <c r="K841" i="6"/>
  <c r="E841" i="6" s="1"/>
  <c r="I841" i="6"/>
  <c r="H841" i="6"/>
  <c r="G841" i="6"/>
  <c r="F841" i="6"/>
  <c r="M840" i="6"/>
  <c r="K840" i="6"/>
  <c r="L840" i="6" s="1"/>
  <c r="I840" i="6"/>
  <c r="H840" i="6"/>
  <c r="G840" i="6"/>
  <c r="F840" i="6"/>
  <c r="E840" i="6"/>
  <c r="D840" i="6"/>
  <c r="J840" i="6" s="1"/>
  <c r="M839" i="6"/>
  <c r="K839" i="6"/>
  <c r="L839" i="6" s="1"/>
  <c r="J839" i="6"/>
  <c r="I839" i="6"/>
  <c r="H839" i="6"/>
  <c r="G839" i="6"/>
  <c r="F839" i="6"/>
  <c r="E839" i="6"/>
  <c r="D839" i="6"/>
  <c r="M838" i="6"/>
  <c r="K838" i="6"/>
  <c r="E838" i="6" s="1"/>
  <c r="J838" i="6"/>
  <c r="I838" i="6"/>
  <c r="H838" i="6"/>
  <c r="G838" i="6"/>
  <c r="F838" i="6"/>
  <c r="D838" i="6"/>
  <c r="M837" i="6"/>
  <c r="K837" i="6"/>
  <c r="L837" i="6" s="1"/>
  <c r="I837" i="6"/>
  <c r="H837" i="6"/>
  <c r="G837" i="6"/>
  <c r="F837" i="6"/>
  <c r="D837" i="6"/>
  <c r="J837" i="6" s="1"/>
  <c r="M836" i="6"/>
  <c r="L836" i="6"/>
  <c r="K836" i="6"/>
  <c r="E836" i="6" s="1"/>
  <c r="I836" i="6"/>
  <c r="H836" i="6"/>
  <c r="G836" i="6"/>
  <c r="F836" i="6"/>
  <c r="M835" i="6"/>
  <c r="L835" i="6"/>
  <c r="K835" i="6"/>
  <c r="D835" i="6" s="1"/>
  <c r="J835" i="6" s="1"/>
  <c r="I835" i="6"/>
  <c r="H835" i="6"/>
  <c r="G835" i="6"/>
  <c r="F835" i="6"/>
  <c r="E835" i="6"/>
  <c r="M834" i="6"/>
  <c r="L834" i="6"/>
  <c r="K834" i="6"/>
  <c r="D834" i="6" s="1"/>
  <c r="J834" i="6" s="1"/>
  <c r="I834" i="6"/>
  <c r="H834" i="6"/>
  <c r="G834" i="6"/>
  <c r="F834" i="6"/>
  <c r="E834" i="6"/>
  <c r="M833" i="6"/>
  <c r="L833" i="6"/>
  <c r="K833" i="6"/>
  <c r="E833" i="6" s="1"/>
  <c r="I833" i="6"/>
  <c r="H833" i="6"/>
  <c r="G833" i="6"/>
  <c r="F833" i="6"/>
  <c r="M832" i="6"/>
  <c r="K832" i="6"/>
  <c r="L832" i="6" s="1"/>
  <c r="I832" i="6"/>
  <c r="H832" i="6"/>
  <c r="G832" i="6"/>
  <c r="F832" i="6"/>
  <c r="E832" i="6"/>
  <c r="D832" i="6"/>
  <c r="J832" i="6" s="1"/>
  <c r="M831" i="6"/>
  <c r="K831" i="6"/>
  <c r="L831" i="6" s="1"/>
  <c r="J831" i="6"/>
  <c r="I831" i="6"/>
  <c r="H831" i="6"/>
  <c r="G831" i="6"/>
  <c r="F831" i="6"/>
  <c r="E831" i="6"/>
  <c r="D831" i="6"/>
  <c r="M830" i="6"/>
  <c r="K830" i="6"/>
  <c r="E830" i="6" s="1"/>
  <c r="J830" i="6"/>
  <c r="I830" i="6"/>
  <c r="H830" i="6"/>
  <c r="G830" i="6"/>
  <c r="F830" i="6"/>
  <c r="D830" i="6"/>
  <c r="M829" i="6"/>
  <c r="K829" i="6"/>
  <c r="L829" i="6" s="1"/>
  <c r="I829" i="6"/>
  <c r="H829" i="6"/>
  <c r="G829" i="6"/>
  <c r="F829" i="6"/>
  <c r="D829" i="6"/>
  <c r="J829" i="6" s="1"/>
  <c r="M828" i="6"/>
  <c r="L828" i="6"/>
  <c r="K828" i="6"/>
  <c r="E828" i="6" s="1"/>
  <c r="I828" i="6"/>
  <c r="H828" i="6"/>
  <c r="G828" i="6"/>
  <c r="F828" i="6"/>
  <c r="M827" i="6"/>
  <c r="L827" i="6"/>
  <c r="K827" i="6"/>
  <c r="D827" i="6" s="1"/>
  <c r="J827" i="6" s="1"/>
  <c r="I827" i="6"/>
  <c r="H827" i="6"/>
  <c r="G827" i="6"/>
  <c r="F827" i="6"/>
  <c r="E827" i="6"/>
  <c r="M826" i="6"/>
  <c r="L826" i="6"/>
  <c r="K826" i="6"/>
  <c r="D826" i="6" s="1"/>
  <c r="J826" i="6" s="1"/>
  <c r="I826" i="6"/>
  <c r="H826" i="6"/>
  <c r="G826" i="6"/>
  <c r="F826" i="6"/>
  <c r="E826" i="6"/>
  <c r="M825" i="6"/>
  <c r="L825" i="6"/>
  <c r="K825" i="6"/>
  <c r="E825" i="6" s="1"/>
  <c r="I825" i="6"/>
  <c r="H825" i="6"/>
  <c r="G825" i="6"/>
  <c r="F825" i="6"/>
  <c r="M824" i="6"/>
  <c r="K824" i="6"/>
  <c r="L824" i="6" s="1"/>
  <c r="I824" i="6"/>
  <c r="H824" i="6"/>
  <c r="G824" i="6"/>
  <c r="F824" i="6"/>
  <c r="E824" i="6"/>
  <c r="D824" i="6"/>
  <c r="J824" i="6" s="1"/>
  <c r="M823" i="6"/>
  <c r="K823" i="6"/>
  <c r="L823" i="6" s="1"/>
  <c r="J823" i="6"/>
  <c r="I823" i="6"/>
  <c r="H823" i="6"/>
  <c r="G823" i="6"/>
  <c r="F823" i="6"/>
  <c r="E823" i="6"/>
  <c r="D823" i="6"/>
  <c r="M822" i="6"/>
  <c r="K822" i="6"/>
  <c r="E822" i="6" s="1"/>
  <c r="J822" i="6"/>
  <c r="I822" i="6"/>
  <c r="H822" i="6"/>
  <c r="G822" i="6"/>
  <c r="F822" i="6"/>
  <c r="D822" i="6"/>
  <c r="M821" i="6"/>
  <c r="K821" i="6"/>
  <c r="L821" i="6" s="1"/>
  <c r="I821" i="6"/>
  <c r="H821" i="6"/>
  <c r="G821" i="6"/>
  <c r="F821" i="6"/>
  <c r="D821" i="6"/>
  <c r="J821" i="6" s="1"/>
  <c r="M820" i="6"/>
  <c r="L820" i="6"/>
  <c r="K820" i="6"/>
  <c r="E820" i="6" s="1"/>
  <c r="I820" i="6"/>
  <c r="H820" i="6"/>
  <c r="G820" i="6"/>
  <c r="F820" i="6"/>
  <c r="M819" i="6"/>
  <c r="L819" i="6"/>
  <c r="K819" i="6"/>
  <c r="D819" i="6" s="1"/>
  <c r="J819" i="6" s="1"/>
  <c r="I819" i="6"/>
  <c r="H819" i="6"/>
  <c r="G819" i="6"/>
  <c r="F819" i="6"/>
  <c r="E819" i="6"/>
  <c r="M818" i="6"/>
  <c r="L818" i="6"/>
  <c r="K818" i="6"/>
  <c r="D818" i="6" s="1"/>
  <c r="J818" i="6" s="1"/>
  <c r="I818" i="6"/>
  <c r="H818" i="6"/>
  <c r="G818" i="6"/>
  <c r="F818" i="6"/>
  <c r="E818" i="6"/>
  <c r="M817" i="6"/>
  <c r="L817" i="6"/>
  <c r="K817" i="6"/>
  <c r="E817" i="6" s="1"/>
  <c r="I817" i="6"/>
  <c r="H817" i="6"/>
  <c r="G817" i="6"/>
  <c r="F817" i="6"/>
  <c r="M816" i="6"/>
  <c r="K816" i="6"/>
  <c r="L816" i="6" s="1"/>
  <c r="I816" i="6"/>
  <c r="H816" i="6"/>
  <c r="G816" i="6"/>
  <c r="F816" i="6"/>
  <c r="E816" i="6"/>
  <c r="D816" i="6"/>
  <c r="J816" i="6" s="1"/>
  <c r="M815" i="6"/>
  <c r="K815" i="6"/>
  <c r="L815" i="6" s="1"/>
  <c r="J815" i="6"/>
  <c r="I815" i="6"/>
  <c r="H815" i="6"/>
  <c r="G815" i="6"/>
  <c r="F815" i="6"/>
  <c r="E815" i="6"/>
  <c r="D815" i="6"/>
  <c r="M814" i="6"/>
  <c r="K814" i="6"/>
  <c r="E814" i="6" s="1"/>
  <c r="J814" i="6"/>
  <c r="I814" i="6"/>
  <c r="H814" i="6"/>
  <c r="G814" i="6"/>
  <c r="F814" i="6"/>
  <c r="D814" i="6"/>
  <c r="M813" i="6"/>
  <c r="K813" i="6"/>
  <c r="L813" i="6" s="1"/>
  <c r="I813" i="6"/>
  <c r="H813" i="6"/>
  <c r="G813" i="6"/>
  <c r="F813" i="6"/>
  <c r="D813" i="6"/>
  <c r="J813" i="6" s="1"/>
  <c r="M812" i="6"/>
  <c r="L812" i="6"/>
  <c r="K812" i="6"/>
  <c r="E812" i="6" s="1"/>
  <c r="I812" i="6"/>
  <c r="H812" i="6"/>
  <c r="G812" i="6"/>
  <c r="F812" i="6"/>
  <c r="M811" i="6"/>
  <c r="L811" i="6"/>
  <c r="K811" i="6"/>
  <c r="D811" i="6" s="1"/>
  <c r="J811" i="6" s="1"/>
  <c r="I811" i="6"/>
  <c r="H811" i="6"/>
  <c r="G811" i="6"/>
  <c r="F811" i="6"/>
  <c r="E811" i="6"/>
  <c r="M810" i="6"/>
  <c r="L810" i="6"/>
  <c r="K810" i="6"/>
  <c r="D810" i="6" s="1"/>
  <c r="J810" i="6" s="1"/>
  <c r="I810" i="6"/>
  <c r="H810" i="6"/>
  <c r="G810" i="6"/>
  <c r="F810" i="6"/>
  <c r="E810" i="6"/>
  <c r="M809" i="6"/>
  <c r="L809" i="6"/>
  <c r="K809" i="6"/>
  <c r="E809" i="6" s="1"/>
  <c r="I809" i="6"/>
  <c r="H809" i="6"/>
  <c r="G809" i="6"/>
  <c r="F809" i="6"/>
  <c r="M808" i="6"/>
  <c r="K808" i="6"/>
  <c r="L808" i="6" s="1"/>
  <c r="I808" i="6"/>
  <c r="H808" i="6"/>
  <c r="G808" i="6"/>
  <c r="F808" i="6"/>
  <c r="E808" i="6"/>
  <c r="D808" i="6"/>
  <c r="J808" i="6" s="1"/>
  <c r="M807" i="6"/>
  <c r="K807" i="6"/>
  <c r="L807" i="6" s="1"/>
  <c r="J807" i="6"/>
  <c r="I807" i="6"/>
  <c r="H807" i="6"/>
  <c r="G807" i="6"/>
  <c r="F807" i="6"/>
  <c r="E807" i="6"/>
  <c r="D807" i="6"/>
  <c r="M806" i="6"/>
  <c r="K806" i="6"/>
  <c r="E806" i="6" s="1"/>
  <c r="J806" i="6"/>
  <c r="I806" i="6"/>
  <c r="H806" i="6"/>
  <c r="G806" i="6"/>
  <c r="F806" i="6"/>
  <c r="D806" i="6"/>
  <c r="M805" i="6"/>
  <c r="K805" i="6"/>
  <c r="L805" i="6" s="1"/>
  <c r="I805" i="6"/>
  <c r="H805" i="6"/>
  <c r="G805" i="6"/>
  <c r="F805" i="6"/>
  <c r="D805" i="6"/>
  <c r="J805" i="6" s="1"/>
  <c r="M804" i="6"/>
  <c r="L804" i="6"/>
  <c r="K804" i="6"/>
  <c r="E804" i="6" s="1"/>
  <c r="I804" i="6"/>
  <c r="H804" i="6"/>
  <c r="G804" i="6"/>
  <c r="F804" i="6"/>
  <c r="M803" i="6"/>
  <c r="K803" i="6"/>
  <c r="D803" i="6" s="1"/>
  <c r="J803" i="6" s="1"/>
  <c r="I803" i="6"/>
  <c r="H803" i="6"/>
  <c r="G803" i="6"/>
  <c r="F803" i="6"/>
  <c r="E803" i="6"/>
  <c r="M802" i="6"/>
  <c r="L802" i="6"/>
  <c r="K802" i="6"/>
  <c r="D802" i="6" s="1"/>
  <c r="J802" i="6" s="1"/>
  <c r="I802" i="6"/>
  <c r="H802" i="6"/>
  <c r="G802" i="6"/>
  <c r="F802" i="6"/>
  <c r="E802" i="6"/>
  <c r="M801" i="6"/>
  <c r="L801" i="6"/>
  <c r="K801" i="6"/>
  <c r="E801" i="6" s="1"/>
  <c r="I801" i="6"/>
  <c r="H801" i="6"/>
  <c r="G801" i="6"/>
  <c r="F801" i="6"/>
  <c r="M800" i="6"/>
  <c r="K800" i="6"/>
  <c r="L800" i="6" s="1"/>
  <c r="I800" i="6"/>
  <c r="H800" i="6"/>
  <c r="G800" i="6"/>
  <c r="F800" i="6"/>
  <c r="E800" i="6"/>
  <c r="D800" i="6"/>
  <c r="J800" i="6" s="1"/>
  <c r="M799" i="6"/>
  <c r="K799" i="6"/>
  <c r="L799" i="6" s="1"/>
  <c r="J799" i="6"/>
  <c r="I799" i="6"/>
  <c r="H799" i="6"/>
  <c r="G799" i="6"/>
  <c r="F799" i="6"/>
  <c r="E799" i="6"/>
  <c r="D799" i="6"/>
  <c r="M798" i="6"/>
  <c r="K798" i="6"/>
  <c r="E798" i="6" s="1"/>
  <c r="J798" i="6"/>
  <c r="I798" i="6"/>
  <c r="H798" i="6"/>
  <c r="G798" i="6"/>
  <c r="F798" i="6"/>
  <c r="D798" i="6"/>
  <c r="M797" i="6"/>
  <c r="K797" i="6"/>
  <c r="L797" i="6" s="1"/>
  <c r="I797" i="6"/>
  <c r="H797" i="6"/>
  <c r="G797" i="6"/>
  <c r="F797" i="6"/>
  <c r="D797" i="6"/>
  <c r="J797" i="6" s="1"/>
  <c r="M796" i="6"/>
  <c r="L796" i="6"/>
  <c r="K796" i="6"/>
  <c r="E796" i="6" s="1"/>
  <c r="I796" i="6"/>
  <c r="H796" i="6"/>
  <c r="G796" i="6"/>
  <c r="F796" i="6"/>
  <c r="M795" i="6"/>
  <c r="K795" i="6"/>
  <c r="E795" i="6" s="1"/>
  <c r="I795" i="6"/>
  <c r="H795" i="6"/>
  <c r="G795" i="6"/>
  <c r="F795" i="6"/>
  <c r="M794" i="6"/>
  <c r="L794" i="6"/>
  <c r="K794" i="6"/>
  <c r="D794" i="6" s="1"/>
  <c r="J794" i="6" s="1"/>
  <c r="I794" i="6"/>
  <c r="H794" i="6"/>
  <c r="G794" i="6"/>
  <c r="F794" i="6"/>
  <c r="E794" i="6"/>
  <c r="M793" i="6"/>
  <c r="L793" i="6"/>
  <c r="K793" i="6"/>
  <c r="E793" i="6" s="1"/>
  <c r="I793" i="6"/>
  <c r="H793" i="6"/>
  <c r="G793" i="6"/>
  <c r="F793" i="6"/>
  <c r="M792" i="6"/>
  <c r="K792" i="6"/>
  <c r="L792" i="6" s="1"/>
  <c r="I792" i="6"/>
  <c r="H792" i="6"/>
  <c r="G792" i="6"/>
  <c r="F792" i="6"/>
  <c r="E792" i="6"/>
  <c r="D792" i="6"/>
  <c r="J792" i="6" s="1"/>
  <c r="M791" i="6"/>
  <c r="K791" i="6"/>
  <c r="L791" i="6" s="1"/>
  <c r="J791" i="6"/>
  <c r="I791" i="6"/>
  <c r="H791" i="6"/>
  <c r="G791" i="6"/>
  <c r="F791" i="6"/>
  <c r="E791" i="6"/>
  <c r="D791" i="6"/>
  <c r="M790" i="6"/>
  <c r="K790" i="6"/>
  <c r="E790" i="6" s="1"/>
  <c r="J790" i="6"/>
  <c r="I790" i="6"/>
  <c r="H790" i="6"/>
  <c r="G790" i="6"/>
  <c r="F790" i="6"/>
  <c r="D790" i="6"/>
  <c r="M789" i="6"/>
  <c r="K789" i="6"/>
  <c r="L789" i="6" s="1"/>
  <c r="I789" i="6"/>
  <c r="H789" i="6"/>
  <c r="G789" i="6"/>
  <c r="F789" i="6"/>
  <c r="D789" i="6"/>
  <c r="J789" i="6" s="1"/>
  <c r="M788" i="6"/>
  <c r="L788" i="6"/>
  <c r="K788" i="6"/>
  <c r="E788" i="6" s="1"/>
  <c r="I788" i="6"/>
  <c r="H788" i="6"/>
  <c r="G788" i="6"/>
  <c r="F788" i="6"/>
  <c r="M787" i="6"/>
  <c r="K787" i="6"/>
  <c r="E787" i="6" s="1"/>
  <c r="I787" i="6"/>
  <c r="H787" i="6"/>
  <c r="G787" i="6"/>
  <c r="F787" i="6"/>
  <c r="M786" i="6"/>
  <c r="L786" i="6"/>
  <c r="K786" i="6"/>
  <c r="D786" i="6" s="1"/>
  <c r="J786" i="6" s="1"/>
  <c r="I786" i="6"/>
  <c r="H786" i="6"/>
  <c r="G786" i="6"/>
  <c r="F786" i="6"/>
  <c r="E786" i="6"/>
  <c r="M785" i="6"/>
  <c r="L785" i="6"/>
  <c r="K785" i="6"/>
  <c r="E785" i="6" s="1"/>
  <c r="I785" i="6"/>
  <c r="H785" i="6"/>
  <c r="G785" i="6"/>
  <c r="F785" i="6"/>
  <c r="M784" i="6"/>
  <c r="K784" i="6"/>
  <c r="L784" i="6" s="1"/>
  <c r="I784" i="6"/>
  <c r="H784" i="6"/>
  <c r="G784" i="6"/>
  <c r="F784" i="6"/>
  <c r="E784" i="6"/>
  <c r="D784" i="6"/>
  <c r="J784" i="6" s="1"/>
  <c r="M783" i="6"/>
  <c r="K783" i="6"/>
  <c r="L783" i="6" s="1"/>
  <c r="J783" i="6"/>
  <c r="I783" i="6"/>
  <c r="H783" i="6"/>
  <c r="G783" i="6"/>
  <c r="F783" i="6"/>
  <c r="E783" i="6"/>
  <c r="D783" i="6"/>
  <c r="M782" i="6"/>
  <c r="K782" i="6"/>
  <c r="E782" i="6" s="1"/>
  <c r="J782" i="6"/>
  <c r="I782" i="6"/>
  <c r="H782" i="6"/>
  <c r="G782" i="6"/>
  <c r="F782" i="6"/>
  <c r="D782" i="6"/>
  <c r="M781" i="6"/>
  <c r="K781" i="6"/>
  <c r="L781" i="6" s="1"/>
  <c r="I781" i="6"/>
  <c r="H781" i="6"/>
  <c r="G781" i="6"/>
  <c r="F781" i="6"/>
  <c r="D781" i="6"/>
  <c r="J781" i="6" s="1"/>
  <c r="M780" i="6"/>
  <c r="L780" i="6"/>
  <c r="K780" i="6"/>
  <c r="E780" i="6" s="1"/>
  <c r="I780" i="6"/>
  <c r="H780" i="6"/>
  <c r="G780" i="6"/>
  <c r="F780" i="6"/>
  <c r="M779" i="6"/>
  <c r="K779" i="6"/>
  <c r="E779" i="6" s="1"/>
  <c r="I779" i="6"/>
  <c r="H779" i="6"/>
  <c r="G779" i="6"/>
  <c r="F779" i="6"/>
  <c r="D779" i="6"/>
  <c r="J779" i="6" s="1"/>
  <c r="M778" i="6"/>
  <c r="L778" i="6"/>
  <c r="K778" i="6"/>
  <c r="I778" i="6"/>
  <c r="H778" i="6"/>
  <c r="G778" i="6"/>
  <c r="F778" i="6"/>
  <c r="E778" i="6"/>
  <c r="D778" i="6"/>
  <c r="J778" i="6" s="1"/>
  <c r="M777" i="6"/>
  <c r="L777" i="6"/>
  <c r="K777" i="6"/>
  <c r="E777" i="6" s="1"/>
  <c r="I777" i="6"/>
  <c r="H777" i="6"/>
  <c r="G777" i="6"/>
  <c r="F777" i="6"/>
  <c r="D777" i="6"/>
  <c r="J777" i="6" s="1"/>
  <c r="M776" i="6"/>
  <c r="L776" i="6"/>
  <c r="K776" i="6"/>
  <c r="I776" i="6"/>
  <c r="H776" i="6"/>
  <c r="G776" i="6"/>
  <c r="F776" i="6"/>
  <c r="E776" i="6"/>
  <c r="D776" i="6"/>
  <c r="J776" i="6" s="1"/>
  <c r="M775" i="6"/>
  <c r="L775" i="6"/>
  <c r="K775" i="6"/>
  <c r="J775" i="6"/>
  <c r="I775" i="6"/>
  <c r="H775" i="6"/>
  <c r="G775" i="6"/>
  <c r="F775" i="6"/>
  <c r="E775" i="6"/>
  <c r="D775" i="6"/>
  <c r="M774" i="6"/>
  <c r="L774" i="6"/>
  <c r="K774" i="6"/>
  <c r="E774" i="6" s="1"/>
  <c r="J774" i="6"/>
  <c r="I774" i="6"/>
  <c r="H774" i="6"/>
  <c r="G774" i="6"/>
  <c r="F774" i="6"/>
  <c r="D774" i="6"/>
  <c r="M773" i="6"/>
  <c r="L773" i="6"/>
  <c r="K773" i="6"/>
  <c r="E773" i="6" s="1"/>
  <c r="J773" i="6"/>
  <c r="I773" i="6"/>
  <c r="H773" i="6"/>
  <c r="G773" i="6"/>
  <c r="F773" i="6"/>
  <c r="D773" i="6"/>
  <c r="M772" i="6"/>
  <c r="L772" i="6"/>
  <c r="K772" i="6"/>
  <c r="E772" i="6" s="1"/>
  <c r="I772" i="6"/>
  <c r="H772" i="6"/>
  <c r="G772" i="6"/>
  <c r="F772" i="6"/>
  <c r="D772" i="6"/>
  <c r="J772" i="6" s="1"/>
  <c r="M771" i="6"/>
  <c r="K771" i="6"/>
  <c r="E771" i="6" s="1"/>
  <c r="J771" i="6"/>
  <c r="I771" i="6"/>
  <c r="H771" i="6"/>
  <c r="G771" i="6"/>
  <c r="F771" i="6"/>
  <c r="D771" i="6"/>
  <c r="M770" i="6"/>
  <c r="L770" i="6"/>
  <c r="K770" i="6"/>
  <c r="I770" i="6"/>
  <c r="H770" i="6"/>
  <c r="G770" i="6"/>
  <c r="F770" i="6"/>
  <c r="E770" i="6"/>
  <c r="D770" i="6"/>
  <c r="J770" i="6" s="1"/>
  <c r="M769" i="6"/>
  <c r="L769" i="6"/>
  <c r="K769" i="6"/>
  <c r="E769" i="6" s="1"/>
  <c r="I769" i="6"/>
  <c r="H769" i="6"/>
  <c r="G769" i="6"/>
  <c r="F769" i="6"/>
  <c r="D769" i="6"/>
  <c r="J769" i="6" s="1"/>
  <c r="M768" i="6"/>
  <c r="L768" i="6"/>
  <c r="K768" i="6"/>
  <c r="I768" i="6"/>
  <c r="H768" i="6"/>
  <c r="G768" i="6"/>
  <c r="F768" i="6"/>
  <c r="E768" i="6"/>
  <c r="D768" i="6"/>
  <c r="J768" i="6" s="1"/>
  <c r="M767" i="6"/>
  <c r="L767" i="6"/>
  <c r="K767" i="6"/>
  <c r="J767" i="6"/>
  <c r="I767" i="6"/>
  <c r="H767" i="6"/>
  <c r="G767" i="6"/>
  <c r="F767" i="6"/>
  <c r="E767" i="6"/>
  <c r="D767" i="6"/>
  <c r="M766" i="6"/>
  <c r="L766" i="6"/>
  <c r="K766" i="6"/>
  <c r="E766" i="6" s="1"/>
  <c r="J766" i="6"/>
  <c r="I766" i="6"/>
  <c r="H766" i="6"/>
  <c r="G766" i="6"/>
  <c r="F766" i="6"/>
  <c r="D766" i="6"/>
  <c r="M765" i="6"/>
  <c r="L765" i="6"/>
  <c r="K765" i="6"/>
  <c r="E765" i="6" s="1"/>
  <c r="I765" i="6"/>
  <c r="H765" i="6"/>
  <c r="G765" i="6"/>
  <c r="F765" i="6"/>
  <c r="D765" i="6"/>
  <c r="J765" i="6" s="1"/>
  <c r="M764" i="6"/>
  <c r="L764" i="6"/>
  <c r="K764" i="6"/>
  <c r="E764" i="6" s="1"/>
  <c r="J764" i="6"/>
  <c r="I764" i="6"/>
  <c r="H764" i="6"/>
  <c r="G764" i="6"/>
  <c r="F764" i="6"/>
  <c r="D764" i="6"/>
  <c r="M763" i="6"/>
  <c r="K763" i="6"/>
  <c r="E763" i="6" s="1"/>
  <c r="I763" i="6"/>
  <c r="H763" i="6"/>
  <c r="G763" i="6"/>
  <c r="F763" i="6"/>
  <c r="D763" i="6"/>
  <c r="J763" i="6" s="1"/>
  <c r="M762" i="6"/>
  <c r="L762" i="6"/>
  <c r="K762" i="6"/>
  <c r="I762" i="6"/>
  <c r="H762" i="6"/>
  <c r="G762" i="6"/>
  <c r="F762" i="6"/>
  <c r="E762" i="6"/>
  <c r="D762" i="6"/>
  <c r="J762" i="6" s="1"/>
  <c r="M761" i="6"/>
  <c r="L761" i="6"/>
  <c r="K761" i="6"/>
  <c r="E761" i="6" s="1"/>
  <c r="I761" i="6"/>
  <c r="H761" i="6"/>
  <c r="G761" i="6"/>
  <c r="F761" i="6"/>
  <c r="D761" i="6"/>
  <c r="J761" i="6" s="1"/>
  <c r="M760" i="6"/>
  <c r="L760" i="6"/>
  <c r="K760" i="6"/>
  <c r="I760" i="6"/>
  <c r="H760" i="6"/>
  <c r="G760" i="6"/>
  <c r="F760" i="6"/>
  <c r="E760" i="6"/>
  <c r="D760" i="6"/>
  <c r="J760" i="6" s="1"/>
  <c r="M759" i="6"/>
  <c r="L759" i="6"/>
  <c r="K759" i="6"/>
  <c r="J759" i="6"/>
  <c r="I759" i="6"/>
  <c r="H759" i="6"/>
  <c r="G759" i="6"/>
  <c r="F759" i="6"/>
  <c r="E759" i="6"/>
  <c r="D759" i="6"/>
  <c r="M758" i="6"/>
  <c r="L758" i="6"/>
  <c r="K758" i="6"/>
  <c r="E758" i="6" s="1"/>
  <c r="J758" i="6"/>
  <c r="I758" i="6"/>
  <c r="H758" i="6"/>
  <c r="G758" i="6"/>
  <c r="F758" i="6"/>
  <c r="D758" i="6"/>
  <c r="M757" i="6"/>
  <c r="L757" i="6"/>
  <c r="K757" i="6"/>
  <c r="E757" i="6" s="1"/>
  <c r="J757" i="6"/>
  <c r="I757" i="6"/>
  <c r="H757" i="6"/>
  <c r="G757" i="6"/>
  <c r="F757" i="6"/>
  <c r="D757" i="6"/>
  <c r="M756" i="6"/>
  <c r="L756" i="6"/>
  <c r="K756" i="6"/>
  <c r="E756" i="6" s="1"/>
  <c r="I756" i="6"/>
  <c r="H756" i="6"/>
  <c r="G756" i="6"/>
  <c r="F756" i="6"/>
  <c r="D756" i="6"/>
  <c r="J756" i="6" s="1"/>
  <c r="M755" i="6"/>
  <c r="K755" i="6"/>
  <c r="E755" i="6" s="1"/>
  <c r="J755" i="6"/>
  <c r="I755" i="6"/>
  <c r="H755" i="6"/>
  <c r="G755" i="6"/>
  <c r="F755" i="6"/>
  <c r="D755" i="6"/>
  <c r="M754" i="6"/>
  <c r="L754" i="6"/>
  <c r="K754" i="6"/>
  <c r="I754" i="6"/>
  <c r="H754" i="6"/>
  <c r="G754" i="6"/>
  <c r="F754" i="6"/>
  <c r="E754" i="6"/>
  <c r="D754" i="6"/>
  <c r="J754" i="6" s="1"/>
  <c r="M753" i="6"/>
  <c r="L753" i="6"/>
  <c r="K753" i="6"/>
  <c r="E753" i="6" s="1"/>
  <c r="I753" i="6"/>
  <c r="H753" i="6"/>
  <c r="G753" i="6"/>
  <c r="F753" i="6"/>
  <c r="D753" i="6"/>
  <c r="J753" i="6" s="1"/>
  <c r="M752" i="6"/>
  <c r="L752" i="6"/>
  <c r="K752" i="6"/>
  <c r="I752" i="6"/>
  <c r="H752" i="6"/>
  <c r="G752" i="6"/>
  <c r="F752" i="6"/>
  <c r="E752" i="6"/>
  <c r="D752" i="6"/>
  <c r="J752" i="6" s="1"/>
  <c r="M751" i="6"/>
  <c r="L751" i="6"/>
  <c r="K751" i="6"/>
  <c r="J751" i="6"/>
  <c r="I751" i="6"/>
  <c r="H751" i="6"/>
  <c r="G751" i="6"/>
  <c r="F751" i="6"/>
  <c r="E751" i="6"/>
  <c r="D751" i="6"/>
  <c r="M750" i="6"/>
  <c r="L750" i="6"/>
  <c r="K750" i="6"/>
  <c r="E750" i="6" s="1"/>
  <c r="J750" i="6"/>
  <c r="I750" i="6"/>
  <c r="H750" i="6"/>
  <c r="G750" i="6"/>
  <c r="F750" i="6"/>
  <c r="D750" i="6"/>
  <c r="M749" i="6"/>
  <c r="L749" i="6"/>
  <c r="K749" i="6"/>
  <c r="E749" i="6" s="1"/>
  <c r="I749" i="6"/>
  <c r="H749" i="6"/>
  <c r="G749" i="6"/>
  <c r="F749" i="6"/>
  <c r="D749" i="6"/>
  <c r="J749" i="6" s="1"/>
  <c r="M748" i="6"/>
  <c r="L748" i="6"/>
  <c r="K748" i="6"/>
  <c r="E748" i="6" s="1"/>
  <c r="J748" i="6"/>
  <c r="I748" i="6"/>
  <c r="H748" i="6"/>
  <c r="G748" i="6"/>
  <c r="F748" i="6"/>
  <c r="D748" i="6"/>
  <c r="M747" i="6"/>
  <c r="K747" i="6"/>
  <c r="E747" i="6" s="1"/>
  <c r="I747" i="6"/>
  <c r="H747" i="6"/>
  <c r="G747" i="6"/>
  <c r="F747" i="6"/>
  <c r="D747" i="6"/>
  <c r="J747" i="6" s="1"/>
  <c r="M746" i="6"/>
  <c r="L746" i="6"/>
  <c r="K746" i="6"/>
  <c r="I746" i="6"/>
  <c r="H746" i="6"/>
  <c r="G746" i="6"/>
  <c r="F746" i="6"/>
  <c r="E746" i="6"/>
  <c r="D746" i="6"/>
  <c r="J746" i="6" s="1"/>
  <c r="M745" i="6"/>
  <c r="L745" i="6"/>
  <c r="K745" i="6"/>
  <c r="E745" i="6" s="1"/>
  <c r="I745" i="6"/>
  <c r="H745" i="6"/>
  <c r="G745" i="6"/>
  <c r="F745" i="6"/>
  <c r="D745" i="6"/>
  <c r="J745" i="6" s="1"/>
  <c r="M744" i="6"/>
  <c r="L744" i="6"/>
  <c r="K744" i="6"/>
  <c r="I744" i="6"/>
  <c r="H744" i="6"/>
  <c r="G744" i="6"/>
  <c r="F744" i="6"/>
  <c r="E744" i="6"/>
  <c r="D744" i="6"/>
  <c r="J744" i="6" s="1"/>
  <c r="M743" i="6"/>
  <c r="L743" i="6"/>
  <c r="K743" i="6"/>
  <c r="J743" i="6"/>
  <c r="I743" i="6"/>
  <c r="H743" i="6"/>
  <c r="G743" i="6"/>
  <c r="F743" i="6"/>
  <c r="E743" i="6"/>
  <c r="D743" i="6"/>
  <c r="M742" i="6"/>
  <c r="L742" i="6"/>
  <c r="K742" i="6"/>
  <c r="E742" i="6" s="1"/>
  <c r="I742" i="6"/>
  <c r="H742" i="6"/>
  <c r="G742" i="6"/>
  <c r="F742" i="6"/>
  <c r="D742" i="6"/>
  <c r="J742" i="6" s="1"/>
  <c r="M741" i="6"/>
  <c r="L741" i="6"/>
  <c r="K741" i="6"/>
  <c r="E741" i="6" s="1"/>
  <c r="J741" i="6"/>
  <c r="I741" i="6"/>
  <c r="H741" i="6"/>
  <c r="G741" i="6"/>
  <c r="F741" i="6"/>
  <c r="D741" i="6"/>
  <c r="M740" i="6"/>
  <c r="L740" i="6"/>
  <c r="K740" i="6"/>
  <c r="E740" i="6" s="1"/>
  <c r="I740" i="6"/>
  <c r="H740" i="6"/>
  <c r="G740" i="6"/>
  <c r="F740" i="6"/>
  <c r="D740" i="6"/>
  <c r="J740" i="6" s="1"/>
  <c r="M739" i="6"/>
  <c r="K739" i="6"/>
  <c r="E739" i="6" s="1"/>
  <c r="I739" i="6"/>
  <c r="H739" i="6"/>
  <c r="G739" i="6"/>
  <c r="F739" i="6"/>
  <c r="D739" i="6"/>
  <c r="J739" i="6" s="1"/>
  <c r="M738" i="6"/>
  <c r="L738" i="6"/>
  <c r="K738" i="6"/>
  <c r="I738" i="6"/>
  <c r="H738" i="6"/>
  <c r="G738" i="6"/>
  <c r="F738" i="6"/>
  <c r="E738" i="6"/>
  <c r="D738" i="6"/>
  <c r="J738" i="6" s="1"/>
  <c r="M737" i="6"/>
  <c r="L737" i="6"/>
  <c r="K737" i="6"/>
  <c r="E737" i="6" s="1"/>
  <c r="I737" i="6"/>
  <c r="H737" i="6"/>
  <c r="G737" i="6"/>
  <c r="F737" i="6"/>
  <c r="M736" i="6"/>
  <c r="L736" i="6"/>
  <c r="K736" i="6"/>
  <c r="I736" i="6"/>
  <c r="H736" i="6"/>
  <c r="G736" i="6"/>
  <c r="F736" i="6"/>
  <c r="E736" i="6"/>
  <c r="D736" i="6"/>
  <c r="J736" i="6" s="1"/>
  <c r="M735" i="6"/>
  <c r="L735" i="6"/>
  <c r="K735" i="6"/>
  <c r="J735" i="6"/>
  <c r="I735" i="6"/>
  <c r="H735" i="6"/>
  <c r="G735" i="6"/>
  <c r="F735" i="6"/>
  <c r="E735" i="6"/>
  <c r="D735" i="6"/>
  <c r="M734" i="6"/>
  <c r="L734" i="6"/>
  <c r="K734" i="6"/>
  <c r="E734" i="6" s="1"/>
  <c r="J734" i="6"/>
  <c r="I734" i="6"/>
  <c r="H734" i="6"/>
  <c r="G734" i="6"/>
  <c r="F734" i="6"/>
  <c r="D734" i="6"/>
  <c r="M733" i="6"/>
  <c r="L733" i="6"/>
  <c r="K733" i="6"/>
  <c r="E733" i="6" s="1"/>
  <c r="I733" i="6"/>
  <c r="H733" i="6"/>
  <c r="G733" i="6"/>
  <c r="F733" i="6"/>
  <c r="D733" i="6"/>
  <c r="J733" i="6" s="1"/>
  <c r="M732" i="6"/>
  <c r="L732" i="6"/>
  <c r="K732" i="6"/>
  <c r="E732" i="6" s="1"/>
  <c r="J732" i="6"/>
  <c r="I732" i="6"/>
  <c r="H732" i="6"/>
  <c r="G732" i="6"/>
  <c r="F732" i="6"/>
  <c r="D732" i="6"/>
  <c r="M731" i="6"/>
  <c r="K731" i="6"/>
  <c r="E731" i="6" s="1"/>
  <c r="I731" i="6"/>
  <c r="H731" i="6"/>
  <c r="G731" i="6"/>
  <c r="F731" i="6"/>
  <c r="D731" i="6"/>
  <c r="J731" i="6" s="1"/>
  <c r="M730" i="6"/>
  <c r="L730" i="6"/>
  <c r="K730" i="6"/>
  <c r="I730" i="6"/>
  <c r="H730" i="6"/>
  <c r="G730" i="6"/>
  <c r="F730" i="6"/>
  <c r="E730" i="6"/>
  <c r="D730" i="6"/>
  <c r="J730" i="6" s="1"/>
  <c r="M729" i="6"/>
  <c r="K729" i="6"/>
  <c r="E729" i="6" s="1"/>
  <c r="I729" i="6"/>
  <c r="H729" i="6"/>
  <c r="G729" i="6"/>
  <c r="F729" i="6"/>
  <c r="D729" i="6"/>
  <c r="J729" i="6" s="1"/>
  <c r="M728" i="6"/>
  <c r="L728" i="6"/>
  <c r="K728" i="6"/>
  <c r="I728" i="6"/>
  <c r="H728" i="6"/>
  <c r="G728" i="6"/>
  <c r="F728" i="6"/>
  <c r="E728" i="6"/>
  <c r="D728" i="6"/>
  <c r="J728" i="6" s="1"/>
  <c r="M727" i="6"/>
  <c r="L727" i="6"/>
  <c r="K727" i="6"/>
  <c r="J727" i="6"/>
  <c r="I727" i="6"/>
  <c r="H727" i="6"/>
  <c r="G727" i="6"/>
  <c r="F727" i="6"/>
  <c r="E727" i="6"/>
  <c r="D727" i="6"/>
  <c r="M726" i="6"/>
  <c r="L726" i="6"/>
  <c r="K726" i="6"/>
  <c r="E726" i="6" s="1"/>
  <c r="I726" i="6"/>
  <c r="H726" i="6"/>
  <c r="G726" i="6"/>
  <c r="F726" i="6"/>
  <c r="D726" i="6"/>
  <c r="J726" i="6" s="1"/>
  <c r="M725" i="6"/>
  <c r="L725" i="6"/>
  <c r="K725" i="6"/>
  <c r="E725" i="6" s="1"/>
  <c r="J725" i="6"/>
  <c r="I725" i="6"/>
  <c r="H725" i="6"/>
  <c r="G725" i="6"/>
  <c r="F725" i="6"/>
  <c r="D725" i="6"/>
  <c r="M724" i="6"/>
  <c r="L724" i="6"/>
  <c r="K724" i="6"/>
  <c r="E724" i="6" s="1"/>
  <c r="I724" i="6"/>
  <c r="H724" i="6"/>
  <c r="G724" i="6"/>
  <c r="F724" i="6"/>
  <c r="D724" i="6"/>
  <c r="J724" i="6" s="1"/>
  <c r="M723" i="6"/>
  <c r="K723" i="6"/>
  <c r="E723" i="6" s="1"/>
  <c r="J723" i="6"/>
  <c r="I723" i="6"/>
  <c r="H723" i="6"/>
  <c r="G723" i="6"/>
  <c r="F723" i="6"/>
  <c r="D723" i="6"/>
  <c r="M722" i="6"/>
  <c r="L722" i="6"/>
  <c r="K722" i="6"/>
  <c r="I722" i="6"/>
  <c r="H722" i="6"/>
  <c r="G722" i="6"/>
  <c r="F722" i="6"/>
  <c r="E722" i="6"/>
  <c r="D722" i="6"/>
  <c r="J722" i="6" s="1"/>
  <c r="M721" i="6"/>
  <c r="L721" i="6"/>
  <c r="K721" i="6"/>
  <c r="E721" i="6" s="1"/>
  <c r="J721" i="6"/>
  <c r="I721" i="6"/>
  <c r="H721" i="6"/>
  <c r="G721" i="6"/>
  <c r="F721" i="6"/>
  <c r="D721" i="6"/>
  <c r="M720" i="6"/>
  <c r="L720" i="6"/>
  <c r="K720" i="6"/>
  <c r="I720" i="6"/>
  <c r="H720" i="6"/>
  <c r="G720" i="6"/>
  <c r="F720" i="6"/>
  <c r="E720" i="6"/>
  <c r="D720" i="6"/>
  <c r="J720" i="6" s="1"/>
  <c r="M719" i="6"/>
  <c r="L719" i="6"/>
  <c r="K719" i="6"/>
  <c r="J719" i="6"/>
  <c r="I719" i="6"/>
  <c r="H719" i="6"/>
  <c r="G719" i="6"/>
  <c r="F719" i="6"/>
  <c r="E719" i="6"/>
  <c r="D719" i="6"/>
  <c r="M718" i="6"/>
  <c r="L718" i="6"/>
  <c r="K718" i="6"/>
  <c r="E718" i="6" s="1"/>
  <c r="J718" i="6"/>
  <c r="I718" i="6"/>
  <c r="H718" i="6"/>
  <c r="G718" i="6"/>
  <c r="F718" i="6"/>
  <c r="D718" i="6"/>
  <c r="M717" i="6"/>
  <c r="L717" i="6"/>
  <c r="K717" i="6"/>
  <c r="E717" i="6" s="1"/>
  <c r="I717" i="6"/>
  <c r="H717" i="6"/>
  <c r="G717" i="6"/>
  <c r="F717" i="6"/>
  <c r="D717" i="6"/>
  <c r="J717" i="6" s="1"/>
  <c r="M716" i="6"/>
  <c r="L716" i="6"/>
  <c r="K716" i="6"/>
  <c r="E716" i="6" s="1"/>
  <c r="J716" i="6"/>
  <c r="I716" i="6"/>
  <c r="H716" i="6"/>
  <c r="G716" i="6"/>
  <c r="F716" i="6"/>
  <c r="D716" i="6"/>
  <c r="M715" i="6"/>
  <c r="K715" i="6"/>
  <c r="I715" i="6"/>
  <c r="H715" i="6"/>
  <c r="G715" i="6"/>
  <c r="F715" i="6"/>
  <c r="M714" i="6"/>
  <c r="L714" i="6"/>
  <c r="K714" i="6"/>
  <c r="I714" i="6"/>
  <c r="H714" i="6"/>
  <c r="G714" i="6"/>
  <c r="F714" i="6"/>
  <c r="E714" i="6"/>
  <c r="D714" i="6"/>
  <c r="J714" i="6" s="1"/>
  <c r="M713" i="6"/>
  <c r="L713" i="6"/>
  <c r="K713" i="6"/>
  <c r="E713" i="6" s="1"/>
  <c r="J713" i="6"/>
  <c r="I713" i="6"/>
  <c r="H713" i="6"/>
  <c r="G713" i="6"/>
  <c r="F713" i="6"/>
  <c r="D713" i="6"/>
  <c r="M712" i="6"/>
  <c r="L712" i="6"/>
  <c r="K712" i="6"/>
  <c r="I712" i="6"/>
  <c r="H712" i="6"/>
  <c r="G712" i="6"/>
  <c r="F712" i="6"/>
  <c r="E712" i="6"/>
  <c r="D712" i="6"/>
  <c r="J712" i="6" s="1"/>
  <c r="M711" i="6"/>
  <c r="L711" i="6"/>
  <c r="K711" i="6"/>
  <c r="J711" i="6"/>
  <c r="I711" i="6"/>
  <c r="H711" i="6"/>
  <c r="G711" i="6"/>
  <c r="F711" i="6"/>
  <c r="E711" i="6"/>
  <c r="D711" i="6"/>
  <c r="M710" i="6"/>
  <c r="L710" i="6"/>
  <c r="K710" i="6"/>
  <c r="E710" i="6" s="1"/>
  <c r="I710" i="6"/>
  <c r="H710" i="6"/>
  <c r="G710" i="6"/>
  <c r="F710" i="6"/>
  <c r="D710" i="6"/>
  <c r="J710" i="6" s="1"/>
  <c r="M709" i="6"/>
  <c r="L709" i="6"/>
  <c r="K709" i="6"/>
  <c r="E709" i="6" s="1"/>
  <c r="J709" i="6"/>
  <c r="I709" i="6"/>
  <c r="H709" i="6"/>
  <c r="G709" i="6"/>
  <c r="F709" i="6"/>
  <c r="D709" i="6"/>
  <c r="M708" i="6"/>
  <c r="L708" i="6"/>
  <c r="K708" i="6"/>
  <c r="E708" i="6" s="1"/>
  <c r="I708" i="6"/>
  <c r="H708" i="6"/>
  <c r="G708" i="6"/>
  <c r="F708" i="6"/>
  <c r="D708" i="6"/>
  <c r="J708" i="6" s="1"/>
  <c r="M707" i="6"/>
  <c r="K707" i="6"/>
  <c r="I707" i="6"/>
  <c r="H707" i="6"/>
  <c r="G707" i="6"/>
  <c r="F707" i="6"/>
  <c r="D707" i="6"/>
  <c r="J707" i="6" s="1"/>
  <c r="M706" i="6"/>
  <c r="L706" i="6"/>
  <c r="K706" i="6"/>
  <c r="I706" i="6"/>
  <c r="H706" i="6"/>
  <c r="G706" i="6"/>
  <c r="F706" i="6"/>
  <c r="E706" i="6"/>
  <c r="D706" i="6"/>
  <c r="J706" i="6" s="1"/>
  <c r="M705" i="6"/>
  <c r="K705" i="6"/>
  <c r="E705" i="6" s="1"/>
  <c r="I705" i="6"/>
  <c r="H705" i="6"/>
  <c r="G705" i="6"/>
  <c r="F705" i="6"/>
  <c r="M704" i="6"/>
  <c r="L704" i="6"/>
  <c r="K704" i="6"/>
  <c r="I704" i="6"/>
  <c r="H704" i="6"/>
  <c r="G704" i="6"/>
  <c r="F704" i="6"/>
  <c r="E704" i="6"/>
  <c r="D704" i="6"/>
  <c r="J704" i="6" s="1"/>
  <c r="M703" i="6"/>
  <c r="L703" i="6"/>
  <c r="K703" i="6"/>
  <c r="J703" i="6"/>
  <c r="I703" i="6"/>
  <c r="H703" i="6"/>
  <c r="G703" i="6"/>
  <c r="F703" i="6"/>
  <c r="E703" i="6"/>
  <c r="D703" i="6"/>
  <c r="M702" i="6"/>
  <c r="L702" i="6"/>
  <c r="K702" i="6"/>
  <c r="E702" i="6" s="1"/>
  <c r="J702" i="6"/>
  <c r="I702" i="6"/>
  <c r="H702" i="6"/>
  <c r="G702" i="6"/>
  <c r="F702" i="6"/>
  <c r="D702" i="6"/>
  <c r="M701" i="6"/>
  <c r="L701" i="6"/>
  <c r="K701" i="6"/>
  <c r="E701" i="6" s="1"/>
  <c r="I701" i="6"/>
  <c r="H701" i="6"/>
  <c r="G701" i="6"/>
  <c r="F701" i="6"/>
  <c r="D701" i="6"/>
  <c r="J701" i="6" s="1"/>
  <c r="M700" i="6"/>
  <c r="L700" i="6"/>
  <c r="K700" i="6"/>
  <c r="E700" i="6" s="1"/>
  <c r="J700" i="6"/>
  <c r="I700" i="6"/>
  <c r="H700" i="6"/>
  <c r="G700" i="6"/>
  <c r="F700" i="6"/>
  <c r="D700" i="6"/>
  <c r="M699" i="6"/>
  <c r="K699" i="6"/>
  <c r="D699" i="6" s="1"/>
  <c r="J699" i="6" s="1"/>
  <c r="I699" i="6"/>
  <c r="H699" i="6"/>
  <c r="G699" i="6"/>
  <c r="F699" i="6"/>
  <c r="M698" i="6"/>
  <c r="L698" i="6"/>
  <c r="K698" i="6"/>
  <c r="I698" i="6"/>
  <c r="H698" i="6"/>
  <c r="G698" i="6"/>
  <c r="F698" i="6"/>
  <c r="E698" i="6"/>
  <c r="D698" i="6"/>
  <c r="J698" i="6" s="1"/>
  <c r="M697" i="6"/>
  <c r="L697" i="6"/>
  <c r="K697" i="6"/>
  <c r="E697" i="6" s="1"/>
  <c r="I697" i="6"/>
  <c r="H697" i="6"/>
  <c r="G697" i="6"/>
  <c r="F697" i="6"/>
  <c r="M696" i="6"/>
  <c r="L696" i="6"/>
  <c r="K696" i="6"/>
  <c r="I696" i="6"/>
  <c r="H696" i="6"/>
  <c r="G696" i="6"/>
  <c r="F696" i="6"/>
  <c r="E696" i="6"/>
  <c r="D696" i="6"/>
  <c r="J696" i="6" s="1"/>
  <c r="M695" i="6"/>
  <c r="L695" i="6"/>
  <c r="K695" i="6"/>
  <c r="J695" i="6"/>
  <c r="I695" i="6"/>
  <c r="H695" i="6"/>
  <c r="G695" i="6"/>
  <c r="F695" i="6"/>
  <c r="E695" i="6"/>
  <c r="D695" i="6"/>
  <c r="M694" i="6"/>
  <c r="L694" i="6"/>
  <c r="K694" i="6"/>
  <c r="E694" i="6" s="1"/>
  <c r="I694" i="6"/>
  <c r="H694" i="6"/>
  <c r="G694" i="6"/>
  <c r="F694" i="6"/>
  <c r="D694" i="6"/>
  <c r="J694" i="6" s="1"/>
  <c r="M693" i="6"/>
  <c r="L693" i="6"/>
  <c r="K693" i="6"/>
  <c r="E693" i="6" s="1"/>
  <c r="J693" i="6"/>
  <c r="I693" i="6"/>
  <c r="H693" i="6"/>
  <c r="G693" i="6"/>
  <c r="F693" i="6"/>
  <c r="D693" i="6"/>
  <c r="M692" i="6"/>
  <c r="L692" i="6"/>
  <c r="K692" i="6"/>
  <c r="E692" i="6" s="1"/>
  <c r="J692" i="6"/>
  <c r="I692" i="6"/>
  <c r="H692" i="6"/>
  <c r="G692" i="6"/>
  <c r="F692" i="6"/>
  <c r="D692" i="6"/>
  <c r="M691" i="6"/>
  <c r="K691" i="6"/>
  <c r="I691" i="6"/>
  <c r="H691" i="6"/>
  <c r="G691" i="6"/>
  <c r="F691" i="6"/>
  <c r="D691" i="6"/>
  <c r="J691" i="6" s="1"/>
  <c r="M690" i="6"/>
  <c r="L690" i="6"/>
  <c r="K690" i="6"/>
  <c r="J690" i="6"/>
  <c r="I690" i="6"/>
  <c r="H690" i="6"/>
  <c r="G690" i="6"/>
  <c r="F690" i="6"/>
  <c r="E690" i="6"/>
  <c r="D690" i="6"/>
  <c r="M689" i="6"/>
  <c r="K689" i="6"/>
  <c r="E689" i="6" s="1"/>
  <c r="I689" i="6"/>
  <c r="H689" i="6"/>
  <c r="G689" i="6"/>
  <c r="F689" i="6"/>
  <c r="D689" i="6"/>
  <c r="J689" i="6" s="1"/>
  <c r="M688" i="6"/>
  <c r="L688" i="6"/>
  <c r="K688" i="6"/>
  <c r="I688" i="6"/>
  <c r="H688" i="6"/>
  <c r="G688" i="6"/>
  <c r="F688" i="6"/>
  <c r="E688" i="6"/>
  <c r="D688" i="6"/>
  <c r="J688" i="6" s="1"/>
  <c r="M687" i="6"/>
  <c r="L687" i="6"/>
  <c r="K687" i="6"/>
  <c r="J687" i="6"/>
  <c r="I687" i="6"/>
  <c r="H687" i="6"/>
  <c r="G687" i="6"/>
  <c r="F687" i="6"/>
  <c r="E687" i="6"/>
  <c r="D687" i="6"/>
  <c r="M686" i="6"/>
  <c r="L686" i="6"/>
  <c r="K686" i="6"/>
  <c r="E686" i="6" s="1"/>
  <c r="J686" i="6"/>
  <c r="I686" i="6"/>
  <c r="H686" i="6"/>
  <c r="G686" i="6"/>
  <c r="F686" i="6"/>
  <c r="D686" i="6"/>
  <c r="M685" i="6"/>
  <c r="L685" i="6"/>
  <c r="K685" i="6"/>
  <c r="E685" i="6" s="1"/>
  <c r="J685" i="6"/>
  <c r="I685" i="6"/>
  <c r="H685" i="6"/>
  <c r="G685" i="6"/>
  <c r="F685" i="6"/>
  <c r="D685" i="6"/>
  <c r="M684" i="6"/>
  <c r="L684" i="6"/>
  <c r="K684" i="6"/>
  <c r="E684" i="6" s="1"/>
  <c r="I684" i="6"/>
  <c r="H684" i="6"/>
  <c r="G684" i="6"/>
  <c r="F684" i="6"/>
  <c r="D684" i="6"/>
  <c r="J684" i="6" s="1"/>
  <c r="M683" i="6"/>
  <c r="K683" i="6"/>
  <c r="I683" i="6"/>
  <c r="H683" i="6"/>
  <c r="G683" i="6"/>
  <c r="F683" i="6"/>
  <c r="M682" i="6"/>
  <c r="L682" i="6"/>
  <c r="K682" i="6"/>
  <c r="I682" i="6"/>
  <c r="H682" i="6"/>
  <c r="G682" i="6"/>
  <c r="F682" i="6"/>
  <c r="E682" i="6"/>
  <c r="D682" i="6"/>
  <c r="J682" i="6" s="1"/>
  <c r="M681" i="6"/>
  <c r="K681" i="6"/>
  <c r="E681" i="6" s="1"/>
  <c r="I681" i="6"/>
  <c r="H681" i="6"/>
  <c r="G681" i="6"/>
  <c r="F681" i="6"/>
  <c r="M680" i="6"/>
  <c r="L680" i="6"/>
  <c r="K680" i="6"/>
  <c r="I680" i="6"/>
  <c r="H680" i="6"/>
  <c r="G680" i="6"/>
  <c r="F680" i="6"/>
  <c r="E680" i="6"/>
  <c r="D680" i="6"/>
  <c r="J680" i="6" s="1"/>
  <c r="M679" i="6"/>
  <c r="L679" i="6"/>
  <c r="K679" i="6"/>
  <c r="J679" i="6"/>
  <c r="I679" i="6"/>
  <c r="H679" i="6"/>
  <c r="G679" i="6"/>
  <c r="F679" i="6"/>
  <c r="E679" i="6"/>
  <c r="D679" i="6"/>
  <c r="M678" i="6"/>
  <c r="L678" i="6"/>
  <c r="K678" i="6"/>
  <c r="E678" i="6" s="1"/>
  <c r="J678" i="6"/>
  <c r="I678" i="6"/>
  <c r="H678" i="6"/>
  <c r="G678" i="6"/>
  <c r="F678" i="6"/>
  <c r="D678" i="6"/>
  <c r="M677" i="6"/>
  <c r="L677" i="6"/>
  <c r="K677" i="6"/>
  <c r="E677" i="6" s="1"/>
  <c r="I677" i="6"/>
  <c r="H677" i="6"/>
  <c r="G677" i="6"/>
  <c r="F677" i="6"/>
  <c r="D677" i="6"/>
  <c r="J677" i="6" s="1"/>
  <c r="M676" i="6"/>
  <c r="L676" i="6"/>
  <c r="K676" i="6"/>
  <c r="E676" i="6" s="1"/>
  <c r="I676" i="6"/>
  <c r="H676" i="6"/>
  <c r="G676" i="6"/>
  <c r="F676" i="6"/>
  <c r="D676" i="6"/>
  <c r="J676" i="6" s="1"/>
  <c r="M675" i="6"/>
  <c r="K675" i="6"/>
  <c r="I675" i="6"/>
  <c r="H675" i="6"/>
  <c r="G675" i="6"/>
  <c r="F675" i="6"/>
  <c r="D675" i="6"/>
  <c r="J675" i="6" s="1"/>
  <c r="M674" i="6"/>
  <c r="L674" i="6"/>
  <c r="K674" i="6"/>
  <c r="D674" i="6" s="1"/>
  <c r="J674" i="6" s="1"/>
  <c r="I674" i="6"/>
  <c r="H674" i="6"/>
  <c r="G674" i="6"/>
  <c r="F674" i="6"/>
  <c r="E674" i="6"/>
  <c r="M673" i="6"/>
  <c r="L673" i="6"/>
  <c r="K673" i="6"/>
  <c r="E673" i="6" s="1"/>
  <c r="I673" i="6"/>
  <c r="H673" i="6"/>
  <c r="G673" i="6"/>
  <c r="F673" i="6"/>
  <c r="D673" i="6"/>
  <c r="J673" i="6" s="1"/>
  <c r="M672" i="6"/>
  <c r="L672" i="6"/>
  <c r="K672" i="6"/>
  <c r="I672" i="6"/>
  <c r="H672" i="6"/>
  <c r="G672" i="6"/>
  <c r="F672" i="6"/>
  <c r="E672" i="6"/>
  <c r="D672" i="6"/>
  <c r="J672" i="6" s="1"/>
  <c r="M671" i="6"/>
  <c r="L671" i="6"/>
  <c r="K671" i="6"/>
  <c r="J671" i="6"/>
  <c r="I671" i="6"/>
  <c r="H671" i="6"/>
  <c r="G671" i="6"/>
  <c r="F671" i="6"/>
  <c r="E671" i="6"/>
  <c r="D671" i="6"/>
  <c r="M670" i="6"/>
  <c r="L670" i="6"/>
  <c r="K670" i="6"/>
  <c r="E670" i="6" s="1"/>
  <c r="I670" i="6"/>
  <c r="H670" i="6"/>
  <c r="G670" i="6"/>
  <c r="F670" i="6"/>
  <c r="D670" i="6"/>
  <c r="J670" i="6" s="1"/>
  <c r="M669" i="6"/>
  <c r="L669" i="6"/>
  <c r="K669" i="6"/>
  <c r="E669" i="6" s="1"/>
  <c r="J669" i="6"/>
  <c r="I669" i="6"/>
  <c r="H669" i="6"/>
  <c r="G669" i="6"/>
  <c r="F669" i="6"/>
  <c r="D669" i="6"/>
  <c r="M668" i="6"/>
  <c r="L668" i="6"/>
  <c r="K668" i="6"/>
  <c r="J668" i="6"/>
  <c r="I668" i="6"/>
  <c r="H668" i="6"/>
  <c r="G668" i="6"/>
  <c r="F668" i="6"/>
  <c r="E668" i="6"/>
  <c r="D668" i="6"/>
  <c r="M667" i="6"/>
  <c r="K667" i="6"/>
  <c r="D667" i="6" s="1"/>
  <c r="J667" i="6" s="1"/>
  <c r="I667" i="6"/>
  <c r="H667" i="6"/>
  <c r="G667" i="6"/>
  <c r="F667" i="6"/>
  <c r="M666" i="6"/>
  <c r="L666" i="6"/>
  <c r="K666" i="6"/>
  <c r="D666" i="6" s="1"/>
  <c r="J666" i="6" s="1"/>
  <c r="I666" i="6"/>
  <c r="H666" i="6"/>
  <c r="G666" i="6"/>
  <c r="F666" i="6"/>
  <c r="E666" i="6"/>
  <c r="M665" i="6"/>
  <c r="K665" i="6"/>
  <c r="D665" i="6" s="1"/>
  <c r="J665" i="6" s="1"/>
  <c r="I665" i="6"/>
  <c r="H665" i="6"/>
  <c r="G665" i="6"/>
  <c r="F665" i="6"/>
  <c r="M664" i="6"/>
  <c r="L664" i="6"/>
  <c r="K664" i="6"/>
  <c r="I664" i="6"/>
  <c r="H664" i="6"/>
  <c r="G664" i="6"/>
  <c r="F664" i="6"/>
  <c r="E664" i="6"/>
  <c r="D664" i="6"/>
  <c r="J664" i="6" s="1"/>
  <c r="M663" i="6"/>
  <c r="L663" i="6"/>
  <c r="K663" i="6"/>
  <c r="J663" i="6"/>
  <c r="I663" i="6"/>
  <c r="H663" i="6"/>
  <c r="G663" i="6"/>
  <c r="F663" i="6"/>
  <c r="E663" i="6"/>
  <c r="D663" i="6"/>
  <c r="M662" i="6"/>
  <c r="L662" i="6"/>
  <c r="K662" i="6"/>
  <c r="E662" i="6" s="1"/>
  <c r="J662" i="6"/>
  <c r="I662" i="6"/>
  <c r="H662" i="6"/>
  <c r="G662" i="6"/>
  <c r="F662" i="6"/>
  <c r="D662" i="6"/>
  <c r="M661" i="6"/>
  <c r="L661" i="6"/>
  <c r="K661" i="6"/>
  <c r="E661" i="6" s="1"/>
  <c r="I661" i="6"/>
  <c r="H661" i="6"/>
  <c r="G661" i="6"/>
  <c r="F661" i="6"/>
  <c r="D661" i="6"/>
  <c r="J661" i="6" s="1"/>
  <c r="M660" i="6"/>
  <c r="L660" i="6"/>
  <c r="K660" i="6"/>
  <c r="J660" i="6"/>
  <c r="I660" i="6"/>
  <c r="H660" i="6"/>
  <c r="G660" i="6"/>
  <c r="F660" i="6"/>
  <c r="E660" i="6"/>
  <c r="D660" i="6"/>
  <c r="M659" i="6"/>
  <c r="K659" i="6"/>
  <c r="J659" i="6"/>
  <c r="I659" i="6"/>
  <c r="H659" i="6"/>
  <c r="G659" i="6"/>
  <c r="F659" i="6"/>
  <c r="D659" i="6"/>
  <c r="M658" i="6"/>
  <c r="K658" i="6"/>
  <c r="E658" i="6" s="1"/>
  <c r="I658" i="6"/>
  <c r="H658" i="6"/>
  <c r="G658" i="6"/>
  <c r="F658" i="6"/>
  <c r="M657" i="6"/>
  <c r="L657" i="6"/>
  <c r="K657" i="6"/>
  <c r="D657" i="6" s="1"/>
  <c r="J657" i="6" s="1"/>
  <c r="I657" i="6"/>
  <c r="H657" i="6"/>
  <c r="G657" i="6"/>
  <c r="F657" i="6"/>
  <c r="E657" i="6"/>
  <c r="M656" i="6"/>
  <c r="L656" i="6"/>
  <c r="K656" i="6"/>
  <c r="I656" i="6"/>
  <c r="H656" i="6"/>
  <c r="G656" i="6"/>
  <c r="F656" i="6"/>
  <c r="E656" i="6"/>
  <c r="D656" i="6"/>
  <c r="J656" i="6" s="1"/>
  <c r="M655" i="6"/>
  <c r="L655" i="6"/>
  <c r="K655" i="6"/>
  <c r="J655" i="6"/>
  <c r="I655" i="6"/>
  <c r="H655" i="6"/>
  <c r="G655" i="6"/>
  <c r="F655" i="6"/>
  <c r="E655" i="6"/>
  <c r="D655" i="6"/>
  <c r="M654" i="6"/>
  <c r="L654" i="6"/>
  <c r="K654" i="6"/>
  <c r="E654" i="6" s="1"/>
  <c r="J654" i="6"/>
  <c r="I654" i="6"/>
  <c r="H654" i="6"/>
  <c r="G654" i="6"/>
  <c r="F654" i="6"/>
  <c r="D654" i="6"/>
  <c r="M653" i="6"/>
  <c r="L653" i="6"/>
  <c r="K653" i="6"/>
  <c r="E653" i="6" s="1"/>
  <c r="I653" i="6"/>
  <c r="H653" i="6"/>
  <c r="G653" i="6"/>
  <c r="F653" i="6"/>
  <c r="D653" i="6"/>
  <c r="J653" i="6" s="1"/>
  <c r="M652" i="6"/>
  <c r="L652" i="6"/>
  <c r="K652" i="6"/>
  <c r="I652" i="6"/>
  <c r="H652" i="6"/>
  <c r="G652" i="6"/>
  <c r="F652" i="6"/>
  <c r="E652" i="6"/>
  <c r="D652" i="6"/>
  <c r="J652" i="6" s="1"/>
  <c r="M651" i="6"/>
  <c r="K651" i="6"/>
  <c r="I651" i="6"/>
  <c r="H651" i="6"/>
  <c r="G651" i="6"/>
  <c r="F651" i="6"/>
  <c r="D651" i="6"/>
  <c r="J651" i="6" s="1"/>
  <c r="M650" i="6"/>
  <c r="K650" i="6"/>
  <c r="L650" i="6" s="1"/>
  <c r="I650" i="6"/>
  <c r="H650" i="6"/>
  <c r="G650" i="6"/>
  <c r="F650" i="6"/>
  <c r="M649" i="6"/>
  <c r="L649" i="6"/>
  <c r="K649" i="6"/>
  <c r="D649" i="6" s="1"/>
  <c r="J649" i="6" s="1"/>
  <c r="I649" i="6"/>
  <c r="H649" i="6"/>
  <c r="G649" i="6"/>
  <c r="F649" i="6"/>
  <c r="E649" i="6"/>
  <c r="M648" i="6"/>
  <c r="L648" i="6"/>
  <c r="K648" i="6"/>
  <c r="I648" i="6"/>
  <c r="H648" i="6"/>
  <c r="G648" i="6"/>
  <c r="F648" i="6"/>
  <c r="E648" i="6"/>
  <c r="D648" i="6"/>
  <c r="J648" i="6" s="1"/>
  <c r="M647" i="6"/>
  <c r="L647" i="6"/>
  <c r="K647" i="6"/>
  <c r="J647" i="6"/>
  <c r="I647" i="6"/>
  <c r="H647" i="6"/>
  <c r="G647" i="6"/>
  <c r="F647" i="6"/>
  <c r="E647" i="6"/>
  <c r="D647" i="6"/>
  <c r="M646" i="6"/>
  <c r="L646" i="6"/>
  <c r="K646" i="6"/>
  <c r="E646" i="6" s="1"/>
  <c r="I646" i="6"/>
  <c r="H646" i="6"/>
  <c r="G646" i="6"/>
  <c r="F646" i="6"/>
  <c r="D646" i="6"/>
  <c r="J646" i="6" s="1"/>
  <c r="M645" i="6"/>
  <c r="K645" i="6"/>
  <c r="E645" i="6" s="1"/>
  <c r="I645" i="6"/>
  <c r="H645" i="6"/>
  <c r="G645" i="6"/>
  <c r="F645" i="6"/>
  <c r="M644" i="6"/>
  <c r="L644" i="6"/>
  <c r="K644" i="6"/>
  <c r="I644" i="6"/>
  <c r="H644" i="6"/>
  <c r="G644" i="6"/>
  <c r="F644" i="6"/>
  <c r="E644" i="6"/>
  <c r="D644" i="6"/>
  <c r="J644" i="6" s="1"/>
  <c r="M643" i="6"/>
  <c r="K643" i="6"/>
  <c r="I643" i="6"/>
  <c r="H643" i="6"/>
  <c r="G643" i="6"/>
  <c r="F643" i="6"/>
  <c r="D643" i="6"/>
  <c r="J643" i="6" s="1"/>
  <c r="M642" i="6"/>
  <c r="L642" i="6"/>
  <c r="K642" i="6"/>
  <c r="I642" i="6"/>
  <c r="H642" i="6"/>
  <c r="G642" i="6"/>
  <c r="F642" i="6"/>
  <c r="E642" i="6"/>
  <c r="D642" i="6"/>
  <c r="J642" i="6" s="1"/>
  <c r="M641" i="6"/>
  <c r="K641" i="6"/>
  <c r="E641" i="6" s="1"/>
  <c r="I641" i="6"/>
  <c r="H641" i="6"/>
  <c r="G641" i="6"/>
  <c r="F641" i="6"/>
  <c r="M640" i="6"/>
  <c r="L640" i="6"/>
  <c r="K640" i="6"/>
  <c r="I640" i="6"/>
  <c r="H640" i="6"/>
  <c r="G640" i="6"/>
  <c r="F640" i="6"/>
  <c r="E640" i="6"/>
  <c r="D640" i="6"/>
  <c r="J640" i="6" s="1"/>
  <c r="M639" i="6"/>
  <c r="L639" i="6"/>
  <c r="K639" i="6"/>
  <c r="J639" i="6"/>
  <c r="I639" i="6"/>
  <c r="H639" i="6"/>
  <c r="G639" i="6"/>
  <c r="F639" i="6"/>
  <c r="E639" i="6"/>
  <c r="D639" i="6"/>
  <c r="M638" i="6"/>
  <c r="L638" i="6"/>
  <c r="K638" i="6"/>
  <c r="E638" i="6" s="1"/>
  <c r="I638" i="6"/>
  <c r="H638" i="6"/>
  <c r="G638" i="6"/>
  <c r="F638" i="6"/>
  <c r="D638" i="6"/>
  <c r="J638" i="6" s="1"/>
  <c r="M637" i="6"/>
  <c r="L637" i="6"/>
  <c r="K637" i="6"/>
  <c r="E637" i="6" s="1"/>
  <c r="I637" i="6"/>
  <c r="H637" i="6"/>
  <c r="G637" i="6"/>
  <c r="F637" i="6"/>
  <c r="D637" i="6"/>
  <c r="J637" i="6" s="1"/>
  <c r="M636" i="6"/>
  <c r="L636" i="6"/>
  <c r="K636" i="6"/>
  <c r="J636" i="6"/>
  <c r="I636" i="6"/>
  <c r="H636" i="6"/>
  <c r="G636" i="6"/>
  <c r="F636" i="6"/>
  <c r="E636" i="6"/>
  <c r="D636" i="6"/>
  <c r="M635" i="6"/>
  <c r="K635" i="6"/>
  <c r="I635" i="6"/>
  <c r="H635" i="6"/>
  <c r="G635" i="6"/>
  <c r="F635" i="6"/>
  <c r="M634" i="6"/>
  <c r="L634" i="6"/>
  <c r="K634" i="6"/>
  <c r="I634" i="6"/>
  <c r="H634" i="6"/>
  <c r="G634" i="6"/>
  <c r="F634" i="6"/>
  <c r="E634" i="6"/>
  <c r="D634" i="6"/>
  <c r="J634" i="6" s="1"/>
  <c r="M633" i="6"/>
  <c r="K633" i="6"/>
  <c r="L633" i="6" s="1"/>
  <c r="I633" i="6"/>
  <c r="H633" i="6"/>
  <c r="G633" i="6"/>
  <c r="F633" i="6"/>
  <c r="M632" i="6"/>
  <c r="L632" i="6"/>
  <c r="K632" i="6"/>
  <c r="I632" i="6"/>
  <c r="H632" i="6"/>
  <c r="G632" i="6"/>
  <c r="F632" i="6"/>
  <c r="E632" i="6"/>
  <c r="D632" i="6"/>
  <c r="J632" i="6" s="1"/>
  <c r="M631" i="6"/>
  <c r="L631" i="6"/>
  <c r="K631" i="6"/>
  <c r="J631" i="6"/>
  <c r="I631" i="6"/>
  <c r="H631" i="6"/>
  <c r="G631" i="6"/>
  <c r="F631" i="6"/>
  <c r="E631" i="6"/>
  <c r="D631" i="6"/>
  <c r="M630" i="6"/>
  <c r="L630" i="6"/>
  <c r="K630" i="6"/>
  <c r="E630" i="6" s="1"/>
  <c r="J630" i="6"/>
  <c r="I630" i="6"/>
  <c r="H630" i="6"/>
  <c r="G630" i="6"/>
  <c r="F630" i="6"/>
  <c r="D630" i="6"/>
  <c r="M629" i="6"/>
  <c r="L629" i="6"/>
  <c r="K629" i="6"/>
  <c r="E629" i="6" s="1"/>
  <c r="I629" i="6"/>
  <c r="H629" i="6"/>
  <c r="G629" i="6"/>
  <c r="F629" i="6"/>
  <c r="D629" i="6"/>
  <c r="J629" i="6" s="1"/>
  <c r="M628" i="6"/>
  <c r="L628" i="6"/>
  <c r="K628" i="6"/>
  <c r="J628" i="6"/>
  <c r="I628" i="6"/>
  <c r="H628" i="6"/>
  <c r="G628" i="6"/>
  <c r="F628" i="6"/>
  <c r="E628" i="6"/>
  <c r="D628" i="6"/>
  <c r="M627" i="6"/>
  <c r="K627" i="6"/>
  <c r="I627" i="6"/>
  <c r="H627" i="6"/>
  <c r="G627" i="6"/>
  <c r="F627" i="6"/>
  <c r="M626" i="6"/>
  <c r="L626" i="6"/>
  <c r="K626" i="6"/>
  <c r="E626" i="6" s="1"/>
  <c r="I626" i="6"/>
  <c r="H626" i="6"/>
  <c r="G626" i="6"/>
  <c r="F626" i="6"/>
  <c r="D626" i="6"/>
  <c r="J626" i="6" s="1"/>
  <c r="M625" i="6"/>
  <c r="L625" i="6"/>
  <c r="K625" i="6"/>
  <c r="I625" i="6"/>
  <c r="H625" i="6"/>
  <c r="G625" i="6"/>
  <c r="F625" i="6"/>
  <c r="E625" i="6"/>
  <c r="D625" i="6"/>
  <c r="J625" i="6" s="1"/>
  <c r="M624" i="6"/>
  <c r="L624" i="6"/>
  <c r="K624" i="6"/>
  <c r="I624" i="6"/>
  <c r="H624" i="6"/>
  <c r="G624" i="6"/>
  <c r="F624" i="6"/>
  <c r="E624" i="6"/>
  <c r="D624" i="6"/>
  <c r="J624" i="6" s="1"/>
  <c r="M623" i="6"/>
  <c r="L623" i="6"/>
  <c r="K623" i="6"/>
  <c r="J623" i="6"/>
  <c r="I623" i="6"/>
  <c r="H623" i="6"/>
  <c r="G623" i="6"/>
  <c r="F623" i="6"/>
  <c r="E623" i="6"/>
  <c r="D623" i="6"/>
  <c r="M622" i="6"/>
  <c r="L622" i="6"/>
  <c r="K622" i="6"/>
  <c r="E622" i="6" s="1"/>
  <c r="I622" i="6"/>
  <c r="H622" i="6"/>
  <c r="G622" i="6"/>
  <c r="F622" i="6"/>
  <c r="D622" i="6"/>
  <c r="J622" i="6" s="1"/>
  <c r="M621" i="6"/>
  <c r="L621" i="6"/>
  <c r="K621" i="6"/>
  <c r="E621" i="6" s="1"/>
  <c r="I621" i="6"/>
  <c r="H621" i="6"/>
  <c r="G621" i="6"/>
  <c r="F621" i="6"/>
  <c r="M620" i="6"/>
  <c r="L620" i="6"/>
  <c r="K620" i="6"/>
  <c r="I620" i="6"/>
  <c r="H620" i="6"/>
  <c r="G620" i="6"/>
  <c r="F620" i="6"/>
  <c r="E620" i="6"/>
  <c r="D620" i="6"/>
  <c r="J620" i="6" s="1"/>
  <c r="M619" i="6"/>
  <c r="K619" i="6"/>
  <c r="I619" i="6"/>
  <c r="H619" i="6"/>
  <c r="G619" i="6"/>
  <c r="F619" i="6"/>
  <c r="D619" i="6"/>
  <c r="J619" i="6" s="1"/>
  <c r="M618" i="6"/>
  <c r="L618" i="6"/>
  <c r="K618" i="6"/>
  <c r="D618" i="6" s="1"/>
  <c r="J618" i="6" s="1"/>
  <c r="I618" i="6"/>
  <c r="H618" i="6"/>
  <c r="G618" i="6"/>
  <c r="F618" i="6"/>
  <c r="E618" i="6"/>
  <c r="M617" i="6"/>
  <c r="L617" i="6"/>
  <c r="K617" i="6"/>
  <c r="I617" i="6"/>
  <c r="H617" i="6"/>
  <c r="G617" i="6"/>
  <c r="F617" i="6"/>
  <c r="E617" i="6"/>
  <c r="D617" i="6"/>
  <c r="J617" i="6" s="1"/>
  <c r="M616" i="6"/>
  <c r="L616" i="6"/>
  <c r="K616" i="6"/>
  <c r="I616" i="6"/>
  <c r="H616" i="6"/>
  <c r="G616" i="6"/>
  <c r="F616" i="6"/>
  <c r="E616" i="6"/>
  <c r="D616" i="6"/>
  <c r="J616" i="6" s="1"/>
  <c r="M615" i="6"/>
  <c r="L615" i="6"/>
  <c r="K615" i="6"/>
  <c r="J615" i="6"/>
  <c r="I615" i="6"/>
  <c r="H615" i="6"/>
  <c r="G615" i="6"/>
  <c r="F615" i="6"/>
  <c r="E615" i="6"/>
  <c r="D615" i="6"/>
  <c r="M614" i="6"/>
  <c r="L614" i="6"/>
  <c r="K614" i="6"/>
  <c r="E614" i="6" s="1"/>
  <c r="I614" i="6"/>
  <c r="H614" i="6"/>
  <c r="G614" i="6"/>
  <c r="F614" i="6"/>
  <c r="D614" i="6"/>
  <c r="J614" i="6" s="1"/>
  <c r="M613" i="6"/>
  <c r="L613" i="6"/>
  <c r="K613" i="6"/>
  <c r="E613" i="6" s="1"/>
  <c r="J613" i="6"/>
  <c r="I613" i="6"/>
  <c r="H613" i="6"/>
  <c r="G613" i="6"/>
  <c r="F613" i="6"/>
  <c r="D613" i="6"/>
  <c r="M612" i="6"/>
  <c r="K612" i="6"/>
  <c r="E612" i="6" s="1"/>
  <c r="I612" i="6"/>
  <c r="H612" i="6"/>
  <c r="G612" i="6"/>
  <c r="F612" i="6"/>
  <c r="M611" i="6"/>
  <c r="K611" i="6"/>
  <c r="L611" i="6" s="1"/>
  <c r="I611" i="6"/>
  <c r="H611" i="6"/>
  <c r="G611" i="6"/>
  <c r="F611" i="6"/>
  <c r="D611" i="6"/>
  <c r="J611" i="6" s="1"/>
  <c r="M610" i="6"/>
  <c r="K610" i="6"/>
  <c r="E610" i="6" s="1"/>
  <c r="I610" i="6"/>
  <c r="H610" i="6"/>
  <c r="G610" i="6"/>
  <c r="F610" i="6"/>
  <c r="M609" i="6"/>
  <c r="K609" i="6"/>
  <c r="L609" i="6" s="1"/>
  <c r="I609" i="6"/>
  <c r="H609" i="6"/>
  <c r="G609" i="6"/>
  <c r="F609" i="6"/>
  <c r="E609" i="6"/>
  <c r="M608" i="6"/>
  <c r="L608" i="6"/>
  <c r="K608" i="6"/>
  <c r="I608" i="6"/>
  <c r="H608" i="6"/>
  <c r="G608" i="6"/>
  <c r="F608" i="6"/>
  <c r="E608" i="6"/>
  <c r="D608" i="6"/>
  <c r="J608" i="6" s="1"/>
  <c r="M607" i="6"/>
  <c r="L607" i="6"/>
  <c r="K607" i="6"/>
  <c r="J607" i="6"/>
  <c r="I607" i="6"/>
  <c r="H607" i="6"/>
  <c r="G607" i="6"/>
  <c r="F607" i="6"/>
  <c r="E607" i="6"/>
  <c r="D607" i="6"/>
  <c r="M606" i="6"/>
  <c r="L606" i="6"/>
  <c r="K606" i="6"/>
  <c r="E606" i="6" s="1"/>
  <c r="J606" i="6"/>
  <c r="I606" i="6"/>
  <c r="H606" i="6"/>
  <c r="G606" i="6"/>
  <c r="F606" i="6"/>
  <c r="D606" i="6"/>
  <c r="M605" i="6"/>
  <c r="K605" i="6"/>
  <c r="E605" i="6" s="1"/>
  <c r="I605" i="6"/>
  <c r="H605" i="6"/>
  <c r="G605" i="6"/>
  <c r="F605" i="6"/>
  <c r="M604" i="6"/>
  <c r="L604" i="6"/>
  <c r="K604" i="6"/>
  <c r="E604" i="6" s="1"/>
  <c r="I604" i="6"/>
  <c r="H604" i="6"/>
  <c r="G604" i="6"/>
  <c r="F604" i="6"/>
  <c r="D604" i="6"/>
  <c r="J604" i="6" s="1"/>
  <c r="M603" i="6"/>
  <c r="K603" i="6"/>
  <c r="L603" i="6" s="1"/>
  <c r="I603" i="6"/>
  <c r="H603" i="6"/>
  <c r="G603" i="6"/>
  <c r="F603" i="6"/>
  <c r="E603" i="6"/>
  <c r="D603" i="6"/>
  <c r="J603" i="6" s="1"/>
  <c r="M602" i="6"/>
  <c r="K602" i="6"/>
  <c r="L602" i="6" s="1"/>
  <c r="J602" i="6"/>
  <c r="I602" i="6"/>
  <c r="H602" i="6"/>
  <c r="G602" i="6"/>
  <c r="F602" i="6"/>
  <c r="E602" i="6"/>
  <c r="D602" i="6"/>
  <c r="M601" i="6"/>
  <c r="L601" i="6"/>
  <c r="K601" i="6"/>
  <c r="E601" i="6" s="1"/>
  <c r="I601" i="6"/>
  <c r="H601" i="6"/>
  <c r="G601" i="6"/>
  <c r="F601" i="6"/>
  <c r="M600" i="6"/>
  <c r="L600" i="6"/>
  <c r="K600" i="6"/>
  <c r="I600" i="6"/>
  <c r="H600" i="6"/>
  <c r="G600" i="6"/>
  <c r="F600" i="6"/>
  <c r="E600" i="6"/>
  <c r="D600" i="6"/>
  <c r="J600" i="6" s="1"/>
  <c r="M599" i="6"/>
  <c r="L599" i="6"/>
  <c r="K599" i="6"/>
  <c r="J599" i="6"/>
  <c r="I599" i="6"/>
  <c r="H599" i="6"/>
  <c r="G599" i="6"/>
  <c r="F599" i="6"/>
  <c r="E599" i="6"/>
  <c r="D599" i="6"/>
  <c r="M598" i="6"/>
  <c r="L598" i="6"/>
  <c r="K598" i="6"/>
  <c r="E598" i="6" s="1"/>
  <c r="I598" i="6"/>
  <c r="H598" i="6"/>
  <c r="G598" i="6"/>
  <c r="F598" i="6"/>
  <c r="D598" i="6"/>
  <c r="J598" i="6" s="1"/>
  <c r="M597" i="6"/>
  <c r="K597" i="6"/>
  <c r="E597" i="6" s="1"/>
  <c r="J597" i="6"/>
  <c r="I597" i="6"/>
  <c r="H597" i="6"/>
  <c r="G597" i="6"/>
  <c r="F597" i="6"/>
  <c r="D597" i="6"/>
  <c r="M596" i="6"/>
  <c r="K596" i="6"/>
  <c r="I596" i="6"/>
  <c r="H596" i="6"/>
  <c r="G596" i="6"/>
  <c r="F596" i="6"/>
  <c r="M595" i="6"/>
  <c r="K595" i="6"/>
  <c r="L595" i="6" s="1"/>
  <c r="I595" i="6"/>
  <c r="H595" i="6"/>
  <c r="G595" i="6"/>
  <c r="F595" i="6"/>
  <c r="E595" i="6"/>
  <c r="D595" i="6"/>
  <c r="J595" i="6" s="1"/>
  <c r="M594" i="6"/>
  <c r="K594" i="6"/>
  <c r="L594" i="6" s="1"/>
  <c r="I594" i="6"/>
  <c r="H594" i="6"/>
  <c r="G594" i="6"/>
  <c r="F594" i="6"/>
  <c r="M593" i="6"/>
  <c r="K593" i="6"/>
  <c r="L593" i="6" s="1"/>
  <c r="I593" i="6"/>
  <c r="H593" i="6"/>
  <c r="G593" i="6"/>
  <c r="F593" i="6"/>
  <c r="E593" i="6"/>
  <c r="D593" i="6"/>
  <c r="J593" i="6" s="1"/>
  <c r="M592" i="6"/>
  <c r="L592" i="6"/>
  <c r="K592" i="6"/>
  <c r="I592" i="6"/>
  <c r="H592" i="6"/>
  <c r="G592" i="6"/>
  <c r="F592" i="6"/>
  <c r="E592" i="6"/>
  <c r="D592" i="6"/>
  <c r="J592" i="6" s="1"/>
  <c r="M591" i="6"/>
  <c r="L591" i="6"/>
  <c r="K591" i="6"/>
  <c r="J591" i="6"/>
  <c r="I591" i="6"/>
  <c r="H591" i="6"/>
  <c r="G591" i="6"/>
  <c r="F591" i="6"/>
  <c r="E591" i="6"/>
  <c r="D591" i="6"/>
  <c r="M590" i="6"/>
  <c r="L590" i="6"/>
  <c r="K590" i="6"/>
  <c r="E590" i="6" s="1"/>
  <c r="I590" i="6"/>
  <c r="H590" i="6"/>
  <c r="G590" i="6"/>
  <c r="F590" i="6"/>
  <c r="D590" i="6"/>
  <c r="J590" i="6" s="1"/>
  <c r="M589" i="6"/>
  <c r="K589" i="6"/>
  <c r="E589" i="6" s="1"/>
  <c r="I589" i="6"/>
  <c r="H589" i="6"/>
  <c r="G589" i="6"/>
  <c r="F589" i="6"/>
  <c r="M588" i="6"/>
  <c r="L588" i="6"/>
  <c r="K588" i="6"/>
  <c r="E588" i="6" s="1"/>
  <c r="I588" i="6"/>
  <c r="H588" i="6"/>
  <c r="G588" i="6"/>
  <c r="F588" i="6"/>
  <c r="D588" i="6"/>
  <c r="J588" i="6" s="1"/>
  <c r="M587" i="6"/>
  <c r="K587" i="6"/>
  <c r="L587" i="6" s="1"/>
  <c r="I587" i="6"/>
  <c r="H587" i="6"/>
  <c r="G587" i="6"/>
  <c r="F587" i="6"/>
  <c r="E587" i="6"/>
  <c r="M586" i="6"/>
  <c r="L586" i="6"/>
  <c r="K586" i="6"/>
  <c r="D586" i="6" s="1"/>
  <c r="J586" i="6"/>
  <c r="I586" i="6"/>
  <c r="H586" i="6"/>
  <c r="G586" i="6"/>
  <c r="F586" i="6"/>
  <c r="E586" i="6"/>
  <c r="M585" i="6"/>
  <c r="L585" i="6"/>
  <c r="K585" i="6"/>
  <c r="I585" i="6"/>
  <c r="H585" i="6"/>
  <c r="G585" i="6"/>
  <c r="F585" i="6"/>
  <c r="E585" i="6"/>
  <c r="D585" i="6"/>
  <c r="J585" i="6" s="1"/>
  <c r="M584" i="6"/>
  <c r="L584" i="6"/>
  <c r="K584" i="6"/>
  <c r="I584" i="6"/>
  <c r="H584" i="6"/>
  <c r="G584" i="6"/>
  <c r="F584" i="6"/>
  <c r="E584" i="6"/>
  <c r="D584" i="6"/>
  <c r="J584" i="6" s="1"/>
  <c r="M583" i="6"/>
  <c r="L583" i="6"/>
  <c r="K583" i="6"/>
  <c r="J583" i="6"/>
  <c r="I583" i="6"/>
  <c r="H583" i="6"/>
  <c r="G583" i="6"/>
  <c r="F583" i="6"/>
  <c r="E583" i="6"/>
  <c r="D583" i="6"/>
  <c r="M582" i="6"/>
  <c r="L582" i="6"/>
  <c r="K582" i="6"/>
  <c r="E582" i="6" s="1"/>
  <c r="I582" i="6"/>
  <c r="H582" i="6"/>
  <c r="G582" i="6"/>
  <c r="F582" i="6"/>
  <c r="D582" i="6"/>
  <c r="J582" i="6" s="1"/>
  <c r="M581" i="6"/>
  <c r="L581" i="6"/>
  <c r="K581" i="6"/>
  <c r="E581" i="6" s="1"/>
  <c r="J581" i="6"/>
  <c r="I581" i="6"/>
  <c r="H581" i="6"/>
  <c r="G581" i="6"/>
  <c r="F581" i="6"/>
  <c r="D581" i="6"/>
  <c r="M580" i="6"/>
  <c r="K580" i="6"/>
  <c r="E580" i="6" s="1"/>
  <c r="I580" i="6"/>
  <c r="H580" i="6"/>
  <c r="G580" i="6"/>
  <c r="F580" i="6"/>
  <c r="M579" i="6"/>
  <c r="K579" i="6"/>
  <c r="L579" i="6" s="1"/>
  <c r="I579" i="6"/>
  <c r="H579" i="6"/>
  <c r="G579" i="6"/>
  <c r="F579" i="6"/>
  <c r="M578" i="6"/>
  <c r="K578" i="6"/>
  <c r="E578" i="6" s="1"/>
  <c r="I578" i="6"/>
  <c r="H578" i="6"/>
  <c r="G578" i="6"/>
  <c r="F578" i="6"/>
  <c r="M577" i="6"/>
  <c r="K577" i="6"/>
  <c r="L577" i="6" s="1"/>
  <c r="I577" i="6"/>
  <c r="H577" i="6"/>
  <c r="G577" i="6"/>
  <c r="F577" i="6"/>
  <c r="E577" i="6"/>
  <c r="M576" i="6"/>
  <c r="L576" i="6"/>
  <c r="K576" i="6"/>
  <c r="I576" i="6"/>
  <c r="H576" i="6"/>
  <c r="G576" i="6"/>
  <c r="F576" i="6"/>
  <c r="E576" i="6"/>
  <c r="D576" i="6"/>
  <c r="J576" i="6" s="1"/>
  <c r="M575" i="6"/>
  <c r="L575" i="6"/>
  <c r="K575" i="6"/>
  <c r="J575" i="6"/>
  <c r="I575" i="6"/>
  <c r="H575" i="6"/>
  <c r="G575" i="6"/>
  <c r="F575" i="6"/>
  <c r="E575" i="6"/>
  <c r="D575" i="6"/>
  <c r="M574" i="6"/>
  <c r="L574" i="6"/>
  <c r="K574" i="6"/>
  <c r="E574" i="6" s="1"/>
  <c r="J574" i="6"/>
  <c r="I574" i="6"/>
  <c r="H574" i="6"/>
  <c r="G574" i="6"/>
  <c r="F574" i="6"/>
  <c r="D574" i="6"/>
  <c r="M573" i="6"/>
  <c r="K573" i="6"/>
  <c r="E573" i="6" s="1"/>
  <c r="I573" i="6"/>
  <c r="H573" i="6"/>
  <c r="G573" i="6"/>
  <c r="F573" i="6"/>
  <c r="M572" i="6"/>
  <c r="L572" i="6"/>
  <c r="K572" i="6"/>
  <c r="E572" i="6" s="1"/>
  <c r="I572" i="6"/>
  <c r="H572" i="6"/>
  <c r="G572" i="6"/>
  <c r="F572" i="6"/>
  <c r="D572" i="6"/>
  <c r="J572" i="6" s="1"/>
  <c r="M571" i="6"/>
  <c r="K571" i="6"/>
  <c r="L571" i="6" s="1"/>
  <c r="I571" i="6"/>
  <c r="H571" i="6"/>
  <c r="G571" i="6"/>
  <c r="F571" i="6"/>
  <c r="E571" i="6"/>
  <c r="D571" i="6"/>
  <c r="J571" i="6" s="1"/>
  <c r="M570" i="6"/>
  <c r="K570" i="6"/>
  <c r="L570" i="6" s="1"/>
  <c r="J570" i="6"/>
  <c r="I570" i="6"/>
  <c r="H570" i="6"/>
  <c r="G570" i="6"/>
  <c r="F570" i="6"/>
  <c r="E570" i="6"/>
  <c r="D570" i="6"/>
  <c r="M569" i="6"/>
  <c r="L569" i="6"/>
  <c r="K569" i="6"/>
  <c r="E569" i="6" s="1"/>
  <c r="I569" i="6"/>
  <c r="H569" i="6"/>
  <c r="G569" i="6"/>
  <c r="F569" i="6"/>
  <c r="M568" i="6"/>
  <c r="L568" i="6"/>
  <c r="K568" i="6"/>
  <c r="I568" i="6"/>
  <c r="H568" i="6"/>
  <c r="G568" i="6"/>
  <c r="F568" i="6"/>
  <c r="E568" i="6"/>
  <c r="D568" i="6"/>
  <c r="J568" i="6" s="1"/>
  <c r="M567" i="6"/>
  <c r="L567" i="6"/>
  <c r="K567" i="6"/>
  <c r="I567" i="6"/>
  <c r="H567" i="6"/>
  <c r="G567" i="6"/>
  <c r="F567" i="6"/>
  <c r="E567" i="6"/>
  <c r="D567" i="6"/>
  <c r="J567" i="6" s="1"/>
  <c r="M566" i="6"/>
  <c r="L566" i="6"/>
  <c r="K566" i="6"/>
  <c r="E566" i="6" s="1"/>
  <c r="J566" i="6"/>
  <c r="I566" i="6"/>
  <c r="H566" i="6"/>
  <c r="G566" i="6"/>
  <c r="F566" i="6"/>
  <c r="D566" i="6"/>
  <c r="M565" i="6"/>
  <c r="K565" i="6"/>
  <c r="E565" i="6" s="1"/>
  <c r="I565" i="6"/>
  <c r="H565" i="6"/>
  <c r="G565" i="6"/>
  <c r="F565" i="6"/>
  <c r="M564" i="6"/>
  <c r="L564" i="6"/>
  <c r="K564" i="6"/>
  <c r="E564" i="6" s="1"/>
  <c r="I564" i="6"/>
  <c r="H564" i="6"/>
  <c r="G564" i="6"/>
  <c r="F564" i="6"/>
  <c r="M563" i="6"/>
  <c r="K563" i="6"/>
  <c r="E563" i="6" s="1"/>
  <c r="I563" i="6"/>
  <c r="H563" i="6"/>
  <c r="G563" i="6"/>
  <c r="F563" i="6"/>
  <c r="M562" i="6"/>
  <c r="L562" i="6"/>
  <c r="K562" i="6"/>
  <c r="D562" i="6" s="1"/>
  <c r="J562" i="6" s="1"/>
  <c r="I562" i="6"/>
  <c r="H562" i="6"/>
  <c r="G562" i="6"/>
  <c r="F562" i="6"/>
  <c r="E562" i="6"/>
  <c r="M561" i="6"/>
  <c r="L561" i="6"/>
  <c r="K561" i="6"/>
  <c r="D561" i="6" s="1"/>
  <c r="J561" i="6"/>
  <c r="I561" i="6"/>
  <c r="H561" i="6"/>
  <c r="G561" i="6"/>
  <c r="F561" i="6"/>
  <c r="E561" i="6"/>
  <c r="M560" i="6"/>
  <c r="L560" i="6"/>
  <c r="K560" i="6"/>
  <c r="I560" i="6"/>
  <c r="H560" i="6"/>
  <c r="G560" i="6"/>
  <c r="F560" i="6"/>
  <c r="E560" i="6"/>
  <c r="D560" i="6"/>
  <c r="J560" i="6" s="1"/>
  <c r="M559" i="6"/>
  <c r="L559" i="6"/>
  <c r="K559" i="6"/>
  <c r="J559" i="6"/>
  <c r="I559" i="6"/>
  <c r="H559" i="6"/>
  <c r="G559" i="6"/>
  <c r="F559" i="6"/>
  <c r="E559" i="6"/>
  <c r="D559" i="6"/>
  <c r="M558" i="6"/>
  <c r="L558" i="6"/>
  <c r="K558" i="6"/>
  <c r="E558" i="6" s="1"/>
  <c r="I558" i="6"/>
  <c r="H558" i="6"/>
  <c r="G558" i="6"/>
  <c r="F558" i="6"/>
  <c r="D558" i="6"/>
  <c r="J558" i="6" s="1"/>
  <c r="M557" i="6"/>
  <c r="L557" i="6"/>
  <c r="K557" i="6"/>
  <c r="E557" i="6" s="1"/>
  <c r="I557" i="6"/>
  <c r="H557" i="6"/>
  <c r="G557" i="6"/>
  <c r="F557" i="6"/>
  <c r="D557" i="6"/>
  <c r="J557" i="6" s="1"/>
  <c r="M556" i="6"/>
  <c r="L556" i="6"/>
  <c r="K556" i="6"/>
  <c r="D556" i="6" s="1"/>
  <c r="J556" i="6"/>
  <c r="I556" i="6"/>
  <c r="H556" i="6"/>
  <c r="G556" i="6"/>
  <c r="F556" i="6"/>
  <c r="E556" i="6"/>
  <c r="M555" i="6"/>
  <c r="L555" i="6"/>
  <c r="K555" i="6"/>
  <c r="I555" i="6"/>
  <c r="H555" i="6"/>
  <c r="G555" i="6"/>
  <c r="F555" i="6"/>
  <c r="E555" i="6"/>
  <c r="D555" i="6"/>
  <c r="J555" i="6" s="1"/>
  <c r="M554" i="6"/>
  <c r="K554" i="6"/>
  <c r="I554" i="6"/>
  <c r="H554" i="6"/>
  <c r="G554" i="6"/>
  <c r="F554" i="6"/>
  <c r="M553" i="6"/>
  <c r="K553" i="6"/>
  <c r="L553" i="6" s="1"/>
  <c r="I553" i="6"/>
  <c r="H553" i="6"/>
  <c r="G553" i="6"/>
  <c r="F553" i="6"/>
  <c r="E553" i="6"/>
  <c r="D553" i="6"/>
  <c r="J553" i="6" s="1"/>
  <c r="M552" i="6"/>
  <c r="K552" i="6"/>
  <c r="L552" i="6" s="1"/>
  <c r="J552" i="6"/>
  <c r="I552" i="6"/>
  <c r="H552" i="6"/>
  <c r="G552" i="6"/>
  <c r="F552" i="6"/>
  <c r="E552" i="6"/>
  <c r="D552" i="6"/>
  <c r="M551" i="6"/>
  <c r="L551" i="6"/>
  <c r="K551" i="6"/>
  <c r="I551" i="6"/>
  <c r="H551" i="6"/>
  <c r="G551" i="6"/>
  <c r="F551" i="6"/>
  <c r="E551" i="6"/>
  <c r="D551" i="6"/>
  <c r="J551" i="6" s="1"/>
  <c r="M550" i="6"/>
  <c r="L550" i="6"/>
  <c r="K550" i="6"/>
  <c r="E550" i="6" s="1"/>
  <c r="I550" i="6"/>
  <c r="H550" i="6"/>
  <c r="G550" i="6"/>
  <c r="F550" i="6"/>
  <c r="D550" i="6"/>
  <c r="J550" i="6" s="1"/>
  <c r="M549" i="6"/>
  <c r="L549" i="6"/>
  <c r="K549" i="6"/>
  <c r="E549" i="6" s="1"/>
  <c r="I549" i="6"/>
  <c r="H549" i="6"/>
  <c r="G549" i="6"/>
  <c r="F549" i="6"/>
  <c r="M548" i="6"/>
  <c r="K548" i="6"/>
  <c r="L548" i="6" s="1"/>
  <c r="I548" i="6"/>
  <c r="H548" i="6"/>
  <c r="G548" i="6"/>
  <c r="F548" i="6"/>
  <c r="E548" i="6"/>
  <c r="D548" i="6"/>
  <c r="J548" i="6" s="1"/>
  <c r="M547" i="6"/>
  <c r="K547" i="6"/>
  <c r="L547" i="6" s="1"/>
  <c r="J547" i="6"/>
  <c r="I547" i="6"/>
  <c r="H547" i="6"/>
  <c r="G547" i="6"/>
  <c r="F547" i="6"/>
  <c r="E547" i="6"/>
  <c r="D547" i="6"/>
  <c r="M546" i="6"/>
  <c r="K546" i="6"/>
  <c r="E546" i="6" s="1"/>
  <c r="I546" i="6"/>
  <c r="H546" i="6"/>
  <c r="G546" i="6"/>
  <c r="F546" i="6"/>
  <c r="M545" i="6"/>
  <c r="K545" i="6"/>
  <c r="I545" i="6"/>
  <c r="H545" i="6"/>
  <c r="G545" i="6"/>
  <c r="F545" i="6"/>
  <c r="E545" i="6"/>
  <c r="M544" i="6"/>
  <c r="L544" i="6"/>
  <c r="K544" i="6"/>
  <c r="D544" i="6" s="1"/>
  <c r="J544" i="6" s="1"/>
  <c r="I544" i="6"/>
  <c r="H544" i="6"/>
  <c r="G544" i="6"/>
  <c r="F544" i="6"/>
  <c r="E544" i="6"/>
  <c r="M543" i="6"/>
  <c r="L543" i="6"/>
  <c r="K543" i="6"/>
  <c r="J543" i="6"/>
  <c r="I543" i="6"/>
  <c r="H543" i="6"/>
  <c r="G543" i="6"/>
  <c r="F543" i="6"/>
  <c r="E543" i="6"/>
  <c r="D543" i="6"/>
  <c r="M542" i="6"/>
  <c r="L542" i="6"/>
  <c r="K542" i="6"/>
  <c r="E542" i="6" s="1"/>
  <c r="J542" i="6"/>
  <c r="I542" i="6"/>
  <c r="H542" i="6"/>
  <c r="G542" i="6"/>
  <c r="F542" i="6"/>
  <c r="D542" i="6"/>
  <c r="M541" i="6"/>
  <c r="L541" i="6"/>
  <c r="K541" i="6"/>
  <c r="E541" i="6" s="1"/>
  <c r="J541" i="6"/>
  <c r="I541" i="6"/>
  <c r="H541" i="6"/>
  <c r="G541" i="6"/>
  <c r="F541" i="6"/>
  <c r="D541" i="6"/>
  <c r="M540" i="6"/>
  <c r="K540" i="6"/>
  <c r="I540" i="6"/>
  <c r="H540" i="6"/>
  <c r="G540" i="6"/>
  <c r="F540" i="6"/>
  <c r="E540" i="6"/>
  <c r="M539" i="6"/>
  <c r="K539" i="6"/>
  <c r="D539" i="6" s="1"/>
  <c r="J539" i="6" s="1"/>
  <c r="I539" i="6"/>
  <c r="H539" i="6"/>
  <c r="G539" i="6"/>
  <c r="F539" i="6"/>
  <c r="M538" i="6"/>
  <c r="L538" i="6"/>
  <c r="K538" i="6"/>
  <c r="D538" i="6" s="1"/>
  <c r="J538" i="6"/>
  <c r="I538" i="6"/>
  <c r="H538" i="6"/>
  <c r="G538" i="6"/>
  <c r="F538" i="6"/>
  <c r="E538" i="6"/>
  <c r="M537" i="6"/>
  <c r="L537" i="6"/>
  <c r="K537" i="6"/>
  <c r="I537" i="6"/>
  <c r="H537" i="6"/>
  <c r="G537" i="6"/>
  <c r="F537" i="6"/>
  <c r="E537" i="6"/>
  <c r="D537" i="6"/>
  <c r="J537" i="6" s="1"/>
  <c r="M536" i="6"/>
  <c r="K536" i="6"/>
  <c r="I536" i="6"/>
  <c r="H536" i="6"/>
  <c r="G536" i="6"/>
  <c r="F536" i="6"/>
  <c r="M535" i="6"/>
  <c r="L535" i="6"/>
  <c r="K535" i="6"/>
  <c r="I535" i="6"/>
  <c r="H535" i="6"/>
  <c r="G535" i="6"/>
  <c r="F535" i="6"/>
  <c r="E535" i="6"/>
  <c r="D535" i="6"/>
  <c r="J535" i="6" s="1"/>
  <c r="M534" i="6"/>
  <c r="L534" i="6"/>
  <c r="K534" i="6"/>
  <c r="E534" i="6" s="1"/>
  <c r="J534" i="6"/>
  <c r="I534" i="6"/>
  <c r="H534" i="6"/>
  <c r="G534" i="6"/>
  <c r="F534" i="6"/>
  <c r="D534" i="6"/>
  <c r="M533" i="6"/>
  <c r="K533" i="6"/>
  <c r="I533" i="6"/>
  <c r="H533" i="6"/>
  <c r="G533" i="6"/>
  <c r="F533" i="6"/>
  <c r="M532" i="6"/>
  <c r="L532" i="6"/>
  <c r="K532" i="6"/>
  <c r="I532" i="6"/>
  <c r="H532" i="6"/>
  <c r="G532" i="6"/>
  <c r="F532" i="6"/>
  <c r="E532" i="6"/>
  <c r="D532" i="6"/>
  <c r="J532" i="6" s="1"/>
  <c r="M531" i="6"/>
  <c r="K531" i="6"/>
  <c r="I531" i="6"/>
  <c r="H531" i="6"/>
  <c r="G531" i="6"/>
  <c r="F531" i="6"/>
  <c r="M530" i="6"/>
  <c r="K530" i="6"/>
  <c r="L530" i="6" s="1"/>
  <c r="I530" i="6"/>
  <c r="H530" i="6"/>
  <c r="G530" i="6"/>
  <c r="F530" i="6"/>
  <c r="E530" i="6"/>
  <c r="D530" i="6"/>
  <c r="J530" i="6" s="1"/>
  <c r="M529" i="6"/>
  <c r="K529" i="6"/>
  <c r="L529" i="6" s="1"/>
  <c r="J529" i="6"/>
  <c r="I529" i="6"/>
  <c r="H529" i="6"/>
  <c r="G529" i="6"/>
  <c r="F529" i="6"/>
  <c r="E529" i="6"/>
  <c r="D529" i="6"/>
  <c r="M528" i="6"/>
  <c r="L528" i="6"/>
  <c r="K528" i="6"/>
  <c r="E528" i="6" s="1"/>
  <c r="I528" i="6"/>
  <c r="H528" i="6"/>
  <c r="G528" i="6"/>
  <c r="F528" i="6"/>
  <c r="D528" i="6"/>
  <c r="J528" i="6" s="1"/>
  <c r="M527" i="6"/>
  <c r="L527" i="6"/>
  <c r="K527" i="6"/>
  <c r="I527" i="6"/>
  <c r="H527" i="6"/>
  <c r="G527" i="6"/>
  <c r="F527" i="6"/>
  <c r="E527" i="6"/>
  <c r="D527" i="6"/>
  <c r="J527" i="6" s="1"/>
  <c r="M526" i="6"/>
  <c r="L526" i="6"/>
  <c r="K526" i="6"/>
  <c r="E526" i="6" s="1"/>
  <c r="I526" i="6"/>
  <c r="H526" i="6"/>
  <c r="G526" i="6"/>
  <c r="F526" i="6"/>
  <c r="D526" i="6"/>
  <c r="J526" i="6" s="1"/>
  <c r="M525" i="6"/>
  <c r="K525" i="6"/>
  <c r="I525" i="6"/>
  <c r="H525" i="6"/>
  <c r="G525" i="6"/>
  <c r="F525" i="6"/>
  <c r="M524" i="6"/>
  <c r="K524" i="6"/>
  <c r="L524" i="6" s="1"/>
  <c r="I524" i="6"/>
  <c r="H524" i="6"/>
  <c r="G524" i="6"/>
  <c r="F524" i="6"/>
  <c r="E524" i="6"/>
  <c r="D524" i="6"/>
  <c r="J524" i="6" s="1"/>
  <c r="M523" i="6"/>
  <c r="L523" i="6"/>
  <c r="K523" i="6"/>
  <c r="E523" i="6" s="1"/>
  <c r="I523" i="6"/>
  <c r="H523" i="6"/>
  <c r="G523" i="6"/>
  <c r="F523" i="6"/>
  <c r="D523" i="6"/>
  <c r="J523" i="6" s="1"/>
  <c r="M522" i="6"/>
  <c r="K522" i="6"/>
  <c r="L522" i="6" s="1"/>
  <c r="I522" i="6"/>
  <c r="H522" i="6"/>
  <c r="G522" i="6"/>
  <c r="F522" i="6"/>
  <c r="E522" i="6"/>
  <c r="D522" i="6"/>
  <c r="J522" i="6" s="1"/>
  <c r="M521" i="6"/>
  <c r="K521" i="6"/>
  <c r="L521" i="6" s="1"/>
  <c r="I521" i="6"/>
  <c r="H521" i="6"/>
  <c r="G521" i="6"/>
  <c r="F521" i="6"/>
  <c r="M520" i="6"/>
  <c r="L520" i="6"/>
  <c r="K520" i="6"/>
  <c r="D520" i="6" s="1"/>
  <c r="J520" i="6"/>
  <c r="I520" i="6"/>
  <c r="H520" i="6"/>
  <c r="G520" i="6"/>
  <c r="F520" i="6"/>
  <c r="E520" i="6"/>
  <c r="M519" i="6"/>
  <c r="L519" i="6"/>
  <c r="K519" i="6"/>
  <c r="I519" i="6"/>
  <c r="H519" i="6"/>
  <c r="G519" i="6"/>
  <c r="F519" i="6"/>
  <c r="E519" i="6"/>
  <c r="D519" i="6"/>
  <c r="J519" i="6" s="1"/>
  <c r="M518" i="6"/>
  <c r="L518" i="6"/>
  <c r="K518" i="6"/>
  <c r="E518" i="6" s="1"/>
  <c r="J518" i="6"/>
  <c r="I518" i="6"/>
  <c r="H518" i="6"/>
  <c r="G518" i="6"/>
  <c r="F518" i="6"/>
  <c r="D518" i="6"/>
  <c r="M517" i="6"/>
  <c r="K517" i="6"/>
  <c r="E517" i="6" s="1"/>
  <c r="I517" i="6"/>
  <c r="H517" i="6"/>
  <c r="G517" i="6"/>
  <c r="F517" i="6"/>
  <c r="D517" i="6"/>
  <c r="J517" i="6" s="1"/>
  <c r="M516" i="6"/>
  <c r="K516" i="6"/>
  <c r="I516" i="6"/>
  <c r="H516" i="6"/>
  <c r="G516" i="6"/>
  <c r="F516" i="6"/>
  <c r="M515" i="6"/>
  <c r="L515" i="6"/>
  <c r="K515" i="6"/>
  <c r="D515" i="6" s="1"/>
  <c r="J515" i="6"/>
  <c r="I515" i="6"/>
  <c r="H515" i="6"/>
  <c r="G515" i="6"/>
  <c r="F515" i="6"/>
  <c r="E515" i="6"/>
  <c r="M514" i="6"/>
  <c r="L514" i="6"/>
  <c r="K514" i="6"/>
  <c r="I514" i="6"/>
  <c r="H514" i="6"/>
  <c r="G514" i="6"/>
  <c r="F514" i="6"/>
  <c r="E514" i="6"/>
  <c r="D514" i="6"/>
  <c r="J514" i="6" s="1"/>
  <c r="M513" i="6"/>
  <c r="K513" i="6"/>
  <c r="I513" i="6"/>
  <c r="H513" i="6"/>
  <c r="G513" i="6"/>
  <c r="F513" i="6"/>
  <c r="M512" i="6"/>
  <c r="K512" i="6"/>
  <c r="L512" i="6" s="1"/>
  <c r="I512" i="6"/>
  <c r="H512" i="6"/>
  <c r="G512" i="6"/>
  <c r="F512" i="6"/>
  <c r="D512" i="6"/>
  <c r="J512" i="6" s="1"/>
  <c r="M511" i="6"/>
  <c r="L511" i="6"/>
  <c r="K511" i="6"/>
  <c r="J511" i="6"/>
  <c r="I511" i="6"/>
  <c r="H511" i="6"/>
  <c r="G511" i="6"/>
  <c r="F511" i="6"/>
  <c r="E511" i="6"/>
  <c r="D511" i="6"/>
  <c r="M510" i="6"/>
  <c r="L510" i="6"/>
  <c r="K510" i="6"/>
  <c r="E510" i="6" s="1"/>
  <c r="J510" i="6"/>
  <c r="I510" i="6"/>
  <c r="H510" i="6"/>
  <c r="G510" i="6"/>
  <c r="F510" i="6"/>
  <c r="D510" i="6"/>
  <c r="M509" i="6"/>
  <c r="K509" i="6"/>
  <c r="E509" i="6" s="1"/>
  <c r="J509" i="6"/>
  <c r="I509" i="6"/>
  <c r="H509" i="6"/>
  <c r="G509" i="6"/>
  <c r="F509" i="6"/>
  <c r="D509" i="6"/>
  <c r="M508" i="6"/>
  <c r="L508" i="6"/>
  <c r="K508" i="6"/>
  <c r="I508" i="6"/>
  <c r="H508" i="6"/>
  <c r="G508" i="6"/>
  <c r="F508" i="6"/>
  <c r="M507" i="6"/>
  <c r="K507" i="6"/>
  <c r="I507" i="6"/>
  <c r="H507" i="6"/>
  <c r="G507" i="6"/>
  <c r="F507" i="6"/>
  <c r="M506" i="6"/>
  <c r="K506" i="6"/>
  <c r="L506" i="6" s="1"/>
  <c r="I506" i="6"/>
  <c r="H506" i="6"/>
  <c r="G506" i="6"/>
  <c r="F506" i="6"/>
  <c r="E506" i="6"/>
  <c r="D506" i="6"/>
  <c r="J506" i="6" s="1"/>
  <c r="M505" i="6"/>
  <c r="K505" i="6"/>
  <c r="L505" i="6" s="1"/>
  <c r="I505" i="6"/>
  <c r="H505" i="6"/>
  <c r="G505" i="6"/>
  <c r="F505" i="6"/>
  <c r="D505" i="6"/>
  <c r="J505" i="6" s="1"/>
  <c r="M504" i="6"/>
  <c r="K504" i="6"/>
  <c r="L504" i="6" s="1"/>
  <c r="I504" i="6"/>
  <c r="H504" i="6"/>
  <c r="G504" i="6"/>
  <c r="F504" i="6"/>
  <c r="M503" i="6"/>
  <c r="L503" i="6"/>
  <c r="K503" i="6"/>
  <c r="I503" i="6"/>
  <c r="H503" i="6"/>
  <c r="G503" i="6"/>
  <c r="F503" i="6"/>
  <c r="E503" i="6"/>
  <c r="D503" i="6"/>
  <c r="J503" i="6" s="1"/>
  <c r="M502" i="6"/>
  <c r="L502" i="6"/>
  <c r="K502" i="6"/>
  <c r="E502" i="6" s="1"/>
  <c r="J502" i="6"/>
  <c r="I502" i="6"/>
  <c r="H502" i="6"/>
  <c r="G502" i="6"/>
  <c r="F502" i="6"/>
  <c r="D502" i="6"/>
  <c r="M501" i="6"/>
  <c r="L501" i="6"/>
  <c r="K501" i="6"/>
  <c r="E501" i="6" s="1"/>
  <c r="I501" i="6"/>
  <c r="H501" i="6"/>
  <c r="G501" i="6"/>
  <c r="F501" i="6"/>
  <c r="D501" i="6"/>
  <c r="J501" i="6" s="1"/>
  <c r="M500" i="6"/>
  <c r="K500" i="6"/>
  <c r="I500" i="6"/>
  <c r="H500" i="6"/>
  <c r="G500" i="6"/>
  <c r="F500" i="6"/>
  <c r="M499" i="6"/>
  <c r="K499" i="6"/>
  <c r="L499" i="6" s="1"/>
  <c r="I499" i="6"/>
  <c r="H499" i="6"/>
  <c r="G499" i="6"/>
  <c r="F499" i="6"/>
  <c r="E499" i="6"/>
  <c r="D499" i="6"/>
  <c r="J499" i="6" s="1"/>
  <c r="M498" i="6"/>
  <c r="K498" i="6"/>
  <c r="L498" i="6" s="1"/>
  <c r="I498" i="6"/>
  <c r="H498" i="6"/>
  <c r="G498" i="6"/>
  <c r="F498" i="6"/>
  <c r="M497" i="6"/>
  <c r="L497" i="6"/>
  <c r="K497" i="6"/>
  <c r="D497" i="6" s="1"/>
  <c r="J497" i="6"/>
  <c r="I497" i="6"/>
  <c r="H497" i="6"/>
  <c r="G497" i="6"/>
  <c r="F497" i="6"/>
  <c r="E497" i="6"/>
  <c r="M496" i="6"/>
  <c r="L496" i="6"/>
  <c r="K496" i="6"/>
  <c r="I496" i="6"/>
  <c r="H496" i="6"/>
  <c r="G496" i="6"/>
  <c r="F496" i="6"/>
  <c r="E496" i="6"/>
  <c r="D496" i="6"/>
  <c r="J496" i="6" s="1"/>
  <c r="M495" i="6"/>
  <c r="L495" i="6"/>
  <c r="K495" i="6"/>
  <c r="J495" i="6"/>
  <c r="I495" i="6"/>
  <c r="H495" i="6"/>
  <c r="G495" i="6"/>
  <c r="F495" i="6"/>
  <c r="E495" i="6"/>
  <c r="D495" i="6"/>
  <c r="M494" i="6"/>
  <c r="L494" i="6"/>
  <c r="K494" i="6"/>
  <c r="E494" i="6" s="1"/>
  <c r="I494" i="6"/>
  <c r="H494" i="6"/>
  <c r="G494" i="6"/>
  <c r="F494" i="6"/>
  <c r="D494" i="6"/>
  <c r="J494" i="6" s="1"/>
  <c r="M493" i="6"/>
  <c r="L493" i="6"/>
  <c r="K493" i="6"/>
  <c r="I493" i="6"/>
  <c r="H493" i="6"/>
  <c r="G493" i="6"/>
  <c r="F493" i="6"/>
  <c r="E493" i="6"/>
  <c r="D493" i="6"/>
  <c r="J493" i="6" s="1"/>
  <c r="M492" i="6"/>
  <c r="K492" i="6"/>
  <c r="I492" i="6"/>
  <c r="H492" i="6"/>
  <c r="G492" i="6"/>
  <c r="F492" i="6"/>
  <c r="D492" i="6"/>
  <c r="J492" i="6" s="1"/>
  <c r="M491" i="6"/>
  <c r="K491" i="6"/>
  <c r="L491" i="6" s="1"/>
  <c r="J491" i="6"/>
  <c r="I491" i="6"/>
  <c r="H491" i="6"/>
  <c r="G491" i="6"/>
  <c r="F491" i="6"/>
  <c r="E491" i="6"/>
  <c r="D491" i="6"/>
  <c r="M490" i="6"/>
  <c r="K490" i="6"/>
  <c r="E490" i="6" s="1"/>
  <c r="I490" i="6"/>
  <c r="H490" i="6"/>
  <c r="G490" i="6"/>
  <c r="F490" i="6"/>
  <c r="M489" i="6"/>
  <c r="K489" i="6"/>
  <c r="L489" i="6" s="1"/>
  <c r="I489" i="6"/>
  <c r="H489" i="6"/>
  <c r="G489" i="6"/>
  <c r="F489" i="6"/>
  <c r="E489" i="6"/>
  <c r="D489" i="6"/>
  <c r="J489" i="6" s="1"/>
  <c r="M488" i="6"/>
  <c r="K488" i="6"/>
  <c r="D488" i="6" s="1"/>
  <c r="J488" i="6" s="1"/>
  <c r="I488" i="6"/>
  <c r="H488" i="6"/>
  <c r="G488" i="6"/>
  <c r="F488" i="6"/>
  <c r="M487" i="6"/>
  <c r="L487" i="6"/>
  <c r="K487" i="6"/>
  <c r="J487" i="6"/>
  <c r="I487" i="6"/>
  <c r="H487" i="6"/>
  <c r="G487" i="6"/>
  <c r="F487" i="6"/>
  <c r="E487" i="6"/>
  <c r="D487" i="6"/>
  <c r="M486" i="6"/>
  <c r="L486" i="6"/>
  <c r="K486" i="6"/>
  <c r="E486" i="6" s="1"/>
  <c r="I486" i="6"/>
  <c r="H486" i="6"/>
  <c r="G486" i="6"/>
  <c r="F486" i="6"/>
  <c r="D486" i="6"/>
  <c r="J486" i="6" s="1"/>
  <c r="M485" i="6"/>
  <c r="K485" i="6"/>
  <c r="L485" i="6" s="1"/>
  <c r="I485" i="6"/>
  <c r="H485" i="6"/>
  <c r="G485" i="6"/>
  <c r="F485" i="6"/>
  <c r="E485" i="6"/>
  <c r="D485" i="6"/>
  <c r="J485" i="6" s="1"/>
  <c r="M484" i="6"/>
  <c r="L484" i="6"/>
  <c r="K484" i="6"/>
  <c r="D484" i="6" s="1"/>
  <c r="J484" i="6" s="1"/>
  <c r="I484" i="6"/>
  <c r="H484" i="6"/>
  <c r="G484" i="6"/>
  <c r="F484" i="6"/>
  <c r="E484" i="6"/>
  <c r="M483" i="6"/>
  <c r="L483" i="6"/>
  <c r="K483" i="6"/>
  <c r="J483" i="6"/>
  <c r="I483" i="6"/>
  <c r="H483" i="6"/>
  <c r="G483" i="6"/>
  <c r="F483" i="6"/>
  <c r="E483" i="6"/>
  <c r="D483" i="6"/>
  <c r="M482" i="6"/>
  <c r="K482" i="6"/>
  <c r="E482" i="6" s="1"/>
  <c r="I482" i="6"/>
  <c r="H482" i="6"/>
  <c r="G482" i="6"/>
  <c r="F482" i="6"/>
  <c r="D482" i="6"/>
  <c r="J482" i="6" s="1"/>
  <c r="M481" i="6"/>
  <c r="K481" i="6"/>
  <c r="E481" i="6" s="1"/>
  <c r="I481" i="6"/>
  <c r="H481" i="6"/>
  <c r="G481" i="6"/>
  <c r="F481" i="6"/>
  <c r="M480" i="6"/>
  <c r="K480" i="6"/>
  <c r="L480" i="6" s="1"/>
  <c r="I480" i="6"/>
  <c r="H480" i="6"/>
  <c r="G480" i="6"/>
  <c r="F480" i="6"/>
  <c r="E480" i="6"/>
  <c r="D480" i="6"/>
  <c r="J480" i="6" s="1"/>
  <c r="M479" i="6"/>
  <c r="L479" i="6"/>
  <c r="K479" i="6"/>
  <c r="J479" i="6"/>
  <c r="I479" i="6"/>
  <c r="H479" i="6"/>
  <c r="G479" i="6"/>
  <c r="F479" i="6"/>
  <c r="E479" i="6"/>
  <c r="D479" i="6"/>
  <c r="M478" i="6"/>
  <c r="K478" i="6"/>
  <c r="E478" i="6" s="1"/>
  <c r="I478" i="6"/>
  <c r="H478" i="6"/>
  <c r="G478" i="6"/>
  <c r="F478" i="6"/>
  <c r="M477" i="6"/>
  <c r="L477" i="6"/>
  <c r="K477" i="6"/>
  <c r="I477" i="6"/>
  <c r="H477" i="6"/>
  <c r="G477" i="6"/>
  <c r="F477" i="6"/>
  <c r="E477" i="6"/>
  <c r="D477" i="6"/>
  <c r="J477" i="6" s="1"/>
  <c r="M476" i="6"/>
  <c r="K476" i="6"/>
  <c r="E476" i="6" s="1"/>
  <c r="I476" i="6"/>
  <c r="H476" i="6"/>
  <c r="G476" i="6"/>
  <c r="F476" i="6"/>
  <c r="M475" i="6"/>
  <c r="L475" i="6"/>
  <c r="K475" i="6"/>
  <c r="D475" i="6" s="1"/>
  <c r="J475" i="6" s="1"/>
  <c r="I475" i="6"/>
  <c r="H475" i="6"/>
  <c r="G475" i="6"/>
  <c r="F475" i="6"/>
  <c r="E475" i="6"/>
  <c r="M474" i="6"/>
  <c r="K474" i="6"/>
  <c r="I474" i="6"/>
  <c r="H474" i="6"/>
  <c r="G474" i="6"/>
  <c r="F474" i="6"/>
  <c r="M473" i="6"/>
  <c r="K473" i="6"/>
  <c r="L473" i="6" s="1"/>
  <c r="I473" i="6"/>
  <c r="H473" i="6"/>
  <c r="G473" i="6"/>
  <c r="F473" i="6"/>
  <c r="E473" i="6"/>
  <c r="D473" i="6"/>
  <c r="J473" i="6" s="1"/>
  <c r="M472" i="6"/>
  <c r="L472" i="6"/>
  <c r="K472" i="6"/>
  <c r="I472" i="6"/>
  <c r="H472" i="6"/>
  <c r="G472" i="6"/>
  <c r="F472" i="6"/>
  <c r="E472" i="6"/>
  <c r="D472" i="6"/>
  <c r="J472" i="6" s="1"/>
  <c r="M471" i="6"/>
  <c r="L471" i="6"/>
  <c r="K471" i="6"/>
  <c r="J471" i="6"/>
  <c r="I471" i="6"/>
  <c r="H471" i="6"/>
  <c r="G471" i="6"/>
  <c r="F471" i="6"/>
  <c r="E471" i="6"/>
  <c r="D471" i="6"/>
  <c r="M470" i="6"/>
  <c r="K470" i="6"/>
  <c r="I470" i="6"/>
  <c r="H470" i="6"/>
  <c r="G470" i="6"/>
  <c r="F470" i="6"/>
  <c r="D470" i="6"/>
  <c r="J470" i="6" s="1"/>
  <c r="M469" i="6"/>
  <c r="K469" i="6"/>
  <c r="E469" i="6" s="1"/>
  <c r="I469" i="6"/>
  <c r="H469" i="6"/>
  <c r="G469" i="6"/>
  <c r="F469" i="6"/>
  <c r="M468" i="6"/>
  <c r="L468" i="6"/>
  <c r="K468" i="6"/>
  <c r="I468" i="6"/>
  <c r="H468" i="6"/>
  <c r="G468" i="6"/>
  <c r="F468" i="6"/>
  <c r="E468" i="6"/>
  <c r="D468" i="6"/>
  <c r="J468" i="6" s="1"/>
  <c r="M467" i="6"/>
  <c r="K467" i="6"/>
  <c r="L467" i="6" s="1"/>
  <c r="I467" i="6"/>
  <c r="H467" i="6"/>
  <c r="G467" i="6"/>
  <c r="F467" i="6"/>
  <c r="E467" i="6"/>
  <c r="D467" i="6"/>
  <c r="J467" i="6" s="1"/>
  <c r="M466" i="6"/>
  <c r="K466" i="6"/>
  <c r="E466" i="6" s="1"/>
  <c r="I466" i="6"/>
  <c r="H466" i="6"/>
  <c r="G466" i="6"/>
  <c r="F466" i="6"/>
  <c r="M465" i="6"/>
  <c r="L465" i="6"/>
  <c r="K465" i="6"/>
  <c r="I465" i="6"/>
  <c r="H465" i="6"/>
  <c r="G465" i="6"/>
  <c r="F465" i="6"/>
  <c r="E465" i="6"/>
  <c r="D465" i="6"/>
  <c r="J465" i="6" s="1"/>
  <c r="M464" i="6"/>
  <c r="K464" i="6"/>
  <c r="E464" i="6" s="1"/>
  <c r="I464" i="6"/>
  <c r="H464" i="6"/>
  <c r="G464" i="6"/>
  <c r="F464" i="6"/>
  <c r="M463" i="6"/>
  <c r="L463" i="6"/>
  <c r="K463" i="6"/>
  <c r="J463" i="6"/>
  <c r="I463" i="6"/>
  <c r="H463" i="6"/>
  <c r="G463" i="6"/>
  <c r="F463" i="6"/>
  <c r="E463" i="6"/>
  <c r="D463" i="6"/>
  <c r="M462" i="6"/>
  <c r="L462" i="6"/>
  <c r="K462" i="6"/>
  <c r="E462" i="6" s="1"/>
  <c r="J462" i="6"/>
  <c r="I462" i="6"/>
  <c r="H462" i="6"/>
  <c r="G462" i="6"/>
  <c r="F462" i="6"/>
  <c r="D462" i="6"/>
  <c r="M461" i="6"/>
  <c r="K461" i="6"/>
  <c r="D461" i="6" s="1"/>
  <c r="J461" i="6"/>
  <c r="I461" i="6"/>
  <c r="H461" i="6"/>
  <c r="G461" i="6"/>
  <c r="F461" i="6"/>
  <c r="M460" i="6"/>
  <c r="L460" i="6"/>
  <c r="K460" i="6"/>
  <c r="I460" i="6"/>
  <c r="H460" i="6"/>
  <c r="G460" i="6"/>
  <c r="F460" i="6"/>
  <c r="E460" i="6"/>
  <c r="D460" i="6"/>
  <c r="J460" i="6" s="1"/>
  <c r="M459" i="6"/>
  <c r="L459" i="6"/>
  <c r="K459" i="6"/>
  <c r="J459" i="6"/>
  <c r="I459" i="6"/>
  <c r="H459" i="6"/>
  <c r="G459" i="6"/>
  <c r="F459" i="6"/>
  <c r="E459" i="6"/>
  <c r="D459" i="6"/>
  <c r="M458" i="6"/>
  <c r="L458" i="6"/>
  <c r="K458" i="6"/>
  <c r="E458" i="6" s="1"/>
  <c r="I458" i="6"/>
  <c r="H458" i="6"/>
  <c r="G458" i="6"/>
  <c r="F458" i="6"/>
  <c r="D458" i="6"/>
  <c r="J458" i="6" s="1"/>
  <c r="M457" i="6"/>
  <c r="K457" i="6"/>
  <c r="I457" i="6"/>
  <c r="H457" i="6"/>
  <c r="G457" i="6"/>
  <c r="F457" i="6"/>
  <c r="M456" i="6"/>
  <c r="K456" i="6"/>
  <c r="D456" i="6" s="1"/>
  <c r="J456" i="6" s="1"/>
  <c r="I456" i="6"/>
  <c r="H456" i="6"/>
  <c r="G456" i="6"/>
  <c r="F456" i="6"/>
  <c r="E456" i="6"/>
  <c r="M455" i="6"/>
  <c r="L455" i="6"/>
  <c r="K455" i="6"/>
  <c r="I455" i="6"/>
  <c r="H455" i="6"/>
  <c r="G455" i="6"/>
  <c r="F455" i="6"/>
  <c r="E455" i="6"/>
  <c r="D455" i="6"/>
  <c r="J455" i="6" s="1"/>
  <c r="M454" i="6"/>
  <c r="L454" i="6"/>
  <c r="K454" i="6"/>
  <c r="E454" i="6" s="1"/>
  <c r="I454" i="6"/>
  <c r="H454" i="6"/>
  <c r="G454" i="6"/>
  <c r="F454" i="6"/>
  <c r="M453" i="6"/>
  <c r="L453" i="6"/>
  <c r="K453" i="6"/>
  <c r="I453" i="6"/>
  <c r="H453" i="6"/>
  <c r="G453" i="6"/>
  <c r="F453" i="6"/>
  <c r="E453" i="6"/>
  <c r="D453" i="6"/>
  <c r="J453" i="6" s="1"/>
  <c r="M452" i="6"/>
  <c r="K452" i="6"/>
  <c r="I452" i="6"/>
  <c r="H452" i="6"/>
  <c r="G452" i="6"/>
  <c r="F452" i="6"/>
  <c r="M451" i="6"/>
  <c r="K451" i="6"/>
  <c r="L451" i="6" s="1"/>
  <c r="I451" i="6"/>
  <c r="H451" i="6"/>
  <c r="G451" i="6"/>
  <c r="F451" i="6"/>
  <c r="E451" i="6"/>
  <c r="D451" i="6"/>
  <c r="J451" i="6" s="1"/>
  <c r="M450" i="6"/>
  <c r="K450" i="6"/>
  <c r="D450" i="6" s="1"/>
  <c r="J450" i="6" s="1"/>
  <c r="I450" i="6"/>
  <c r="H450" i="6"/>
  <c r="G450" i="6"/>
  <c r="F450" i="6"/>
  <c r="M449" i="6"/>
  <c r="K449" i="6"/>
  <c r="E449" i="6" s="1"/>
  <c r="I449" i="6"/>
  <c r="H449" i="6"/>
  <c r="G449" i="6"/>
  <c r="F449" i="6"/>
  <c r="M448" i="6"/>
  <c r="L448" i="6"/>
  <c r="K448" i="6"/>
  <c r="I448" i="6"/>
  <c r="H448" i="6"/>
  <c r="G448" i="6"/>
  <c r="F448" i="6"/>
  <c r="E448" i="6"/>
  <c r="D448" i="6"/>
  <c r="J448" i="6" s="1"/>
  <c r="M447" i="6"/>
  <c r="L447" i="6"/>
  <c r="K447" i="6"/>
  <c r="I447" i="6"/>
  <c r="H447" i="6"/>
  <c r="G447" i="6"/>
  <c r="F447" i="6"/>
  <c r="E447" i="6"/>
  <c r="D447" i="6"/>
  <c r="J447" i="6" s="1"/>
  <c r="M446" i="6"/>
  <c r="K446" i="6"/>
  <c r="I446" i="6"/>
  <c r="H446" i="6"/>
  <c r="G446" i="6"/>
  <c r="F446" i="6"/>
  <c r="D446" i="6"/>
  <c r="J446" i="6" s="1"/>
  <c r="M445" i="6"/>
  <c r="K445" i="6"/>
  <c r="E445" i="6" s="1"/>
  <c r="J445" i="6"/>
  <c r="I445" i="6"/>
  <c r="H445" i="6"/>
  <c r="G445" i="6"/>
  <c r="F445" i="6"/>
  <c r="D445" i="6"/>
  <c r="M444" i="6"/>
  <c r="K444" i="6"/>
  <c r="E444" i="6" s="1"/>
  <c r="I444" i="6"/>
  <c r="H444" i="6"/>
  <c r="G444" i="6"/>
  <c r="F444" i="6"/>
  <c r="M443" i="6"/>
  <c r="L443" i="6"/>
  <c r="K443" i="6"/>
  <c r="I443" i="6"/>
  <c r="H443" i="6"/>
  <c r="G443" i="6"/>
  <c r="F443" i="6"/>
  <c r="E443" i="6"/>
  <c r="D443" i="6"/>
  <c r="J443" i="6" s="1"/>
  <c r="M442" i="6"/>
  <c r="K442" i="6"/>
  <c r="E442" i="6" s="1"/>
  <c r="I442" i="6"/>
  <c r="H442" i="6"/>
  <c r="G442" i="6"/>
  <c r="F442" i="6"/>
  <c r="M441" i="6"/>
  <c r="L441" i="6"/>
  <c r="K441" i="6"/>
  <c r="I441" i="6"/>
  <c r="H441" i="6"/>
  <c r="G441" i="6"/>
  <c r="F441" i="6"/>
  <c r="E441" i="6"/>
  <c r="D441" i="6"/>
  <c r="J441" i="6" s="1"/>
  <c r="M440" i="6"/>
  <c r="K440" i="6"/>
  <c r="L440" i="6" s="1"/>
  <c r="I440" i="6"/>
  <c r="H440" i="6"/>
  <c r="G440" i="6"/>
  <c r="F440" i="6"/>
  <c r="M439" i="6"/>
  <c r="L439" i="6"/>
  <c r="K439" i="6"/>
  <c r="J439" i="6"/>
  <c r="I439" i="6"/>
  <c r="H439" i="6"/>
  <c r="G439" i="6"/>
  <c r="F439" i="6"/>
  <c r="E439" i="6"/>
  <c r="D439" i="6"/>
  <c r="M438" i="6"/>
  <c r="L438" i="6"/>
  <c r="K438" i="6"/>
  <c r="E438" i="6" s="1"/>
  <c r="I438" i="6"/>
  <c r="H438" i="6"/>
  <c r="G438" i="6"/>
  <c r="F438" i="6"/>
  <c r="D438" i="6"/>
  <c r="J438" i="6" s="1"/>
  <c r="M437" i="6"/>
  <c r="K437" i="6"/>
  <c r="I437" i="6"/>
  <c r="H437" i="6"/>
  <c r="G437" i="6"/>
  <c r="F437" i="6"/>
  <c r="M436" i="6"/>
  <c r="L436" i="6"/>
  <c r="K436" i="6"/>
  <c r="I436" i="6"/>
  <c r="H436" i="6"/>
  <c r="G436" i="6"/>
  <c r="F436" i="6"/>
  <c r="E436" i="6"/>
  <c r="D436" i="6"/>
  <c r="J436" i="6" s="1"/>
  <c r="M435" i="6"/>
  <c r="K435" i="6"/>
  <c r="L435" i="6" s="1"/>
  <c r="I435" i="6"/>
  <c r="H435" i="6"/>
  <c r="G435" i="6"/>
  <c r="F435" i="6"/>
  <c r="M434" i="6"/>
  <c r="K434" i="6"/>
  <c r="E434" i="6" s="1"/>
  <c r="I434" i="6"/>
  <c r="H434" i="6"/>
  <c r="G434" i="6"/>
  <c r="F434" i="6"/>
  <c r="M433" i="6"/>
  <c r="K433" i="6"/>
  <c r="L433" i="6" s="1"/>
  <c r="I433" i="6"/>
  <c r="H433" i="6"/>
  <c r="G433" i="6"/>
  <c r="F433" i="6"/>
  <c r="E433" i="6"/>
  <c r="D433" i="6"/>
  <c r="J433" i="6" s="1"/>
  <c r="M432" i="6"/>
  <c r="K432" i="6"/>
  <c r="I432" i="6"/>
  <c r="H432" i="6"/>
  <c r="G432" i="6"/>
  <c r="F432" i="6"/>
  <c r="M431" i="6"/>
  <c r="K431" i="6"/>
  <c r="D431" i="6" s="1"/>
  <c r="J431" i="6" s="1"/>
  <c r="I431" i="6"/>
  <c r="H431" i="6"/>
  <c r="G431" i="6"/>
  <c r="F431" i="6"/>
  <c r="E431" i="6"/>
  <c r="M430" i="6"/>
  <c r="L430" i="6"/>
  <c r="K430" i="6"/>
  <c r="E430" i="6" s="1"/>
  <c r="I430" i="6"/>
  <c r="H430" i="6"/>
  <c r="G430" i="6"/>
  <c r="F430" i="6"/>
  <c r="D430" i="6"/>
  <c r="J430" i="6" s="1"/>
  <c r="M429" i="6"/>
  <c r="K429" i="6"/>
  <c r="D429" i="6" s="1"/>
  <c r="J429" i="6" s="1"/>
  <c r="I429" i="6"/>
  <c r="H429" i="6"/>
  <c r="G429" i="6"/>
  <c r="F429" i="6"/>
  <c r="M428" i="6"/>
  <c r="L428" i="6"/>
  <c r="K428" i="6"/>
  <c r="I428" i="6"/>
  <c r="H428" i="6"/>
  <c r="G428" i="6"/>
  <c r="F428" i="6"/>
  <c r="E428" i="6"/>
  <c r="D428" i="6"/>
  <c r="J428" i="6" s="1"/>
  <c r="M427" i="6"/>
  <c r="L427" i="6"/>
  <c r="K427" i="6"/>
  <c r="I427" i="6"/>
  <c r="H427" i="6"/>
  <c r="G427" i="6"/>
  <c r="F427" i="6"/>
  <c r="M426" i="6"/>
  <c r="K426" i="6"/>
  <c r="D426" i="6" s="1"/>
  <c r="J426" i="6" s="1"/>
  <c r="I426" i="6"/>
  <c r="H426" i="6"/>
  <c r="G426" i="6"/>
  <c r="F426" i="6"/>
  <c r="E426" i="6"/>
  <c r="M425" i="6"/>
  <c r="K425" i="6"/>
  <c r="L425" i="6" s="1"/>
  <c r="I425" i="6"/>
  <c r="H425" i="6"/>
  <c r="G425" i="6"/>
  <c r="F425" i="6"/>
  <c r="M424" i="6"/>
  <c r="K424" i="6"/>
  <c r="E424" i="6" s="1"/>
  <c r="I424" i="6"/>
  <c r="H424" i="6"/>
  <c r="G424" i="6"/>
  <c r="F424" i="6"/>
  <c r="M423" i="6"/>
  <c r="K423" i="6"/>
  <c r="L423" i="6" s="1"/>
  <c r="I423" i="6"/>
  <c r="H423" i="6"/>
  <c r="G423" i="6"/>
  <c r="F423" i="6"/>
  <c r="E423" i="6"/>
  <c r="D423" i="6"/>
  <c r="J423" i="6" s="1"/>
  <c r="M422" i="6"/>
  <c r="L422" i="6"/>
  <c r="K422" i="6"/>
  <c r="I422" i="6"/>
  <c r="H422" i="6"/>
  <c r="G422" i="6"/>
  <c r="F422" i="6"/>
  <c r="E422" i="6"/>
  <c r="D422" i="6"/>
  <c r="J422" i="6" s="1"/>
  <c r="M421" i="6"/>
  <c r="K421" i="6"/>
  <c r="D421" i="6" s="1"/>
  <c r="J421" i="6"/>
  <c r="I421" i="6"/>
  <c r="H421" i="6"/>
  <c r="G421" i="6"/>
  <c r="F421" i="6"/>
  <c r="E421" i="6"/>
  <c r="M420" i="6"/>
  <c r="L420" i="6"/>
  <c r="K420" i="6"/>
  <c r="E420" i="6" s="1"/>
  <c r="I420" i="6"/>
  <c r="H420" i="6"/>
  <c r="G420" i="6"/>
  <c r="F420" i="6"/>
  <c r="M419" i="6"/>
  <c r="K419" i="6"/>
  <c r="E419" i="6" s="1"/>
  <c r="I419" i="6"/>
  <c r="H419" i="6"/>
  <c r="G419" i="6"/>
  <c r="F419" i="6"/>
  <c r="M418" i="6"/>
  <c r="K418" i="6"/>
  <c r="L418" i="6" s="1"/>
  <c r="I418" i="6"/>
  <c r="H418" i="6"/>
  <c r="G418" i="6"/>
  <c r="F418" i="6"/>
  <c r="E418" i="6"/>
  <c r="D418" i="6"/>
  <c r="J418" i="6" s="1"/>
  <c r="M417" i="6"/>
  <c r="K417" i="6"/>
  <c r="I417" i="6"/>
  <c r="H417" i="6"/>
  <c r="G417" i="6"/>
  <c r="F417" i="6"/>
  <c r="M416" i="6"/>
  <c r="K416" i="6"/>
  <c r="D416" i="6" s="1"/>
  <c r="J416" i="6" s="1"/>
  <c r="I416" i="6"/>
  <c r="H416" i="6"/>
  <c r="G416" i="6"/>
  <c r="F416" i="6"/>
  <c r="E416" i="6"/>
  <c r="M415" i="6"/>
  <c r="L415" i="6"/>
  <c r="K415" i="6"/>
  <c r="I415" i="6"/>
  <c r="H415" i="6"/>
  <c r="G415" i="6"/>
  <c r="F415" i="6"/>
  <c r="E415" i="6"/>
  <c r="D415" i="6"/>
  <c r="J415" i="6" s="1"/>
  <c r="M414" i="6"/>
  <c r="L414" i="6"/>
  <c r="K414" i="6"/>
  <c r="E414" i="6" s="1"/>
  <c r="I414" i="6"/>
  <c r="H414" i="6"/>
  <c r="G414" i="6"/>
  <c r="F414" i="6"/>
  <c r="M413" i="6"/>
  <c r="K413" i="6"/>
  <c r="D413" i="6" s="1"/>
  <c r="J413" i="6" s="1"/>
  <c r="I413" i="6"/>
  <c r="H413" i="6"/>
  <c r="G413" i="6"/>
  <c r="F413" i="6"/>
  <c r="E413" i="6"/>
  <c r="M412" i="6"/>
  <c r="L412" i="6"/>
  <c r="K412" i="6"/>
  <c r="I412" i="6"/>
  <c r="H412" i="6"/>
  <c r="G412" i="6"/>
  <c r="F412" i="6"/>
  <c r="M411" i="6"/>
  <c r="K411" i="6"/>
  <c r="D411" i="6" s="1"/>
  <c r="J411" i="6" s="1"/>
  <c r="I411" i="6"/>
  <c r="H411" i="6"/>
  <c r="G411" i="6"/>
  <c r="F411" i="6"/>
  <c r="E411" i="6"/>
  <c r="M410" i="6"/>
  <c r="L410" i="6"/>
  <c r="K410" i="6"/>
  <c r="I410" i="6"/>
  <c r="H410" i="6"/>
  <c r="G410" i="6"/>
  <c r="F410" i="6"/>
  <c r="E410" i="6"/>
  <c r="D410" i="6"/>
  <c r="J410" i="6" s="1"/>
  <c r="M409" i="6"/>
  <c r="K409" i="6"/>
  <c r="L409" i="6" s="1"/>
  <c r="I409" i="6"/>
  <c r="H409" i="6"/>
  <c r="G409" i="6"/>
  <c r="F409" i="6"/>
  <c r="M408" i="6"/>
  <c r="K408" i="6"/>
  <c r="L408" i="6" s="1"/>
  <c r="I408" i="6"/>
  <c r="H408" i="6"/>
  <c r="G408" i="6"/>
  <c r="F408" i="6"/>
  <c r="E408" i="6"/>
  <c r="D408" i="6"/>
  <c r="J408" i="6" s="1"/>
  <c r="M407" i="6"/>
  <c r="L407" i="6"/>
  <c r="K407" i="6"/>
  <c r="J407" i="6"/>
  <c r="I407" i="6"/>
  <c r="H407" i="6"/>
  <c r="G407" i="6"/>
  <c r="F407" i="6"/>
  <c r="E407" i="6"/>
  <c r="D407" i="6"/>
  <c r="M406" i="6"/>
  <c r="K406" i="6"/>
  <c r="D406" i="6" s="1"/>
  <c r="J406" i="6" s="1"/>
  <c r="I406" i="6"/>
  <c r="H406" i="6"/>
  <c r="G406" i="6"/>
  <c r="F406" i="6"/>
  <c r="E406" i="6"/>
  <c r="M405" i="6"/>
  <c r="L405" i="6"/>
  <c r="K405" i="6"/>
  <c r="D405" i="6" s="1"/>
  <c r="J405" i="6" s="1"/>
  <c r="I405" i="6"/>
  <c r="H405" i="6"/>
  <c r="G405" i="6"/>
  <c r="F405" i="6"/>
  <c r="E405" i="6"/>
  <c r="M404" i="6"/>
  <c r="K404" i="6"/>
  <c r="E404" i="6" s="1"/>
  <c r="I404" i="6"/>
  <c r="H404" i="6"/>
  <c r="G404" i="6"/>
  <c r="F404" i="6"/>
  <c r="M403" i="6"/>
  <c r="K403" i="6"/>
  <c r="L403" i="6" s="1"/>
  <c r="I403" i="6"/>
  <c r="H403" i="6"/>
  <c r="G403" i="6"/>
  <c r="F403" i="6"/>
  <c r="E403" i="6"/>
  <c r="D403" i="6"/>
  <c r="J403" i="6" s="1"/>
  <c r="M402" i="6"/>
  <c r="L402" i="6"/>
  <c r="K402" i="6"/>
  <c r="J402" i="6"/>
  <c r="I402" i="6"/>
  <c r="H402" i="6"/>
  <c r="G402" i="6"/>
  <c r="F402" i="6"/>
  <c r="E402" i="6"/>
  <c r="D402" i="6"/>
  <c r="M401" i="6"/>
  <c r="K401" i="6"/>
  <c r="L401" i="6" s="1"/>
  <c r="I401" i="6"/>
  <c r="H401" i="6"/>
  <c r="G401" i="6"/>
  <c r="F401" i="6"/>
  <c r="E401" i="6"/>
  <c r="M400" i="6"/>
  <c r="L400" i="6"/>
  <c r="K400" i="6"/>
  <c r="I400" i="6"/>
  <c r="H400" i="6"/>
  <c r="G400" i="6"/>
  <c r="F400" i="6"/>
  <c r="E400" i="6"/>
  <c r="D400" i="6"/>
  <c r="J400" i="6" s="1"/>
  <c r="M399" i="6"/>
  <c r="L399" i="6"/>
  <c r="K399" i="6"/>
  <c r="E399" i="6" s="1"/>
  <c r="I399" i="6"/>
  <c r="H399" i="6"/>
  <c r="G399" i="6"/>
  <c r="F399" i="6"/>
  <c r="M398" i="6"/>
  <c r="L398" i="6"/>
  <c r="K398" i="6"/>
  <c r="I398" i="6"/>
  <c r="H398" i="6"/>
  <c r="G398" i="6"/>
  <c r="F398" i="6"/>
  <c r="E398" i="6"/>
  <c r="D398" i="6"/>
  <c r="J398" i="6" s="1"/>
  <c r="M397" i="6"/>
  <c r="L397" i="6"/>
  <c r="K397" i="6"/>
  <c r="D397" i="6" s="1"/>
  <c r="J397" i="6"/>
  <c r="I397" i="6"/>
  <c r="H397" i="6"/>
  <c r="G397" i="6"/>
  <c r="F397" i="6"/>
  <c r="E397" i="6"/>
  <c r="M396" i="6"/>
  <c r="K396" i="6"/>
  <c r="D396" i="6" s="1"/>
  <c r="J396" i="6" s="1"/>
  <c r="I396" i="6"/>
  <c r="H396" i="6"/>
  <c r="G396" i="6"/>
  <c r="F396" i="6"/>
  <c r="E396" i="6"/>
  <c r="M395" i="6"/>
  <c r="L395" i="6"/>
  <c r="K395" i="6"/>
  <c r="I395" i="6"/>
  <c r="H395" i="6"/>
  <c r="G395" i="6"/>
  <c r="F395" i="6"/>
  <c r="E395" i="6"/>
  <c r="D395" i="6"/>
  <c r="J395" i="6" s="1"/>
  <c r="M394" i="6"/>
  <c r="L394" i="6"/>
  <c r="K394" i="6"/>
  <c r="E394" i="6" s="1"/>
  <c r="I394" i="6"/>
  <c r="H394" i="6"/>
  <c r="G394" i="6"/>
  <c r="F394" i="6"/>
  <c r="M393" i="6"/>
  <c r="K393" i="6"/>
  <c r="L393" i="6" s="1"/>
  <c r="I393" i="6"/>
  <c r="H393" i="6"/>
  <c r="G393" i="6"/>
  <c r="F393" i="6"/>
  <c r="E393" i="6"/>
  <c r="D393" i="6"/>
  <c r="J393" i="6" s="1"/>
  <c r="M392" i="6"/>
  <c r="L392" i="6"/>
  <c r="K392" i="6"/>
  <c r="J392" i="6"/>
  <c r="I392" i="6"/>
  <c r="H392" i="6"/>
  <c r="G392" i="6"/>
  <c r="F392" i="6"/>
  <c r="E392" i="6"/>
  <c r="D392" i="6"/>
  <c r="M391" i="6"/>
  <c r="K391" i="6"/>
  <c r="E391" i="6" s="1"/>
  <c r="I391" i="6"/>
  <c r="H391" i="6"/>
  <c r="G391" i="6"/>
  <c r="F391" i="6"/>
  <c r="D391" i="6"/>
  <c r="J391" i="6" s="1"/>
  <c r="M390" i="6"/>
  <c r="L390" i="6"/>
  <c r="K390" i="6"/>
  <c r="I390" i="6"/>
  <c r="H390" i="6"/>
  <c r="G390" i="6"/>
  <c r="F390" i="6"/>
  <c r="E390" i="6"/>
  <c r="D390" i="6"/>
  <c r="J390" i="6" s="1"/>
  <c r="M389" i="6"/>
  <c r="L389" i="6"/>
  <c r="K389" i="6"/>
  <c r="D389" i="6" s="1"/>
  <c r="J389" i="6" s="1"/>
  <c r="I389" i="6"/>
  <c r="H389" i="6"/>
  <c r="G389" i="6"/>
  <c r="F389" i="6"/>
  <c r="M388" i="6"/>
  <c r="K388" i="6"/>
  <c r="L388" i="6" s="1"/>
  <c r="I388" i="6"/>
  <c r="H388" i="6"/>
  <c r="G388" i="6"/>
  <c r="F388" i="6"/>
  <c r="E388" i="6"/>
  <c r="D388" i="6"/>
  <c r="J388" i="6" s="1"/>
  <c r="M387" i="6"/>
  <c r="L387" i="6"/>
  <c r="K387" i="6"/>
  <c r="J387" i="6"/>
  <c r="I387" i="6"/>
  <c r="H387" i="6"/>
  <c r="G387" i="6"/>
  <c r="F387" i="6"/>
  <c r="E387" i="6"/>
  <c r="D387" i="6"/>
  <c r="M386" i="6"/>
  <c r="K386" i="6"/>
  <c r="E386" i="6" s="1"/>
  <c r="I386" i="6"/>
  <c r="H386" i="6"/>
  <c r="G386" i="6"/>
  <c r="F386" i="6"/>
  <c r="D386" i="6"/>
  <c r="J386" i="6" s="1"/>
  <c r="M385" i="6"/>
  <c r="K385" i="6"/>
  <c r="L385" i="6" s="1"/>
  <c r="I385" i="6"/>
  <c r="H385" i="6"/>
  <c r="G385" i="6"/>
  <c r="F385" i="6"/>
  <c r="E385" i="6"/>
  <c r="D385" i="6"/>
  <c r="J385" i="6" s="1"/>
  <c r="M384" i="6"/>
  <c r="K384" i="6"/>
  <c r="I384" i="6"/>
  <c r="H384" i="6"/>
  <c r="G384" i="6"/>
  <c r="F384" i="6"/>
  <c r="M383" i="6"/>
  <c r="L383" i="6"/>
  <c r="K383" i="6"/>
  <c r="I383" i="6"/>
  <c r="H383" i="6"/>
  <c r="G383" i="6"/>
  <c r="F383" i="6"/>
  <c r="E383" i="6"/>
  <c r="D383" i="6"/>
  <c r="J383" i="6" s="1"/>
  <c r="M382" i="6"/>
  <c r="K382" i="6"/>
  <c r="I382" i="6"/>
  <c r="H382" i="6"/>
  <c r="G382" i="6"/>
  <c r="F382" i="6"/>
  <c r="M381" i="6"/>
  <c r="K381" i="6"/>
  <c r="I381" i="6"/>
  <c r="H381" i="6"/>
  <c r="G381" i="6"/>
  <c r="F381" i="6"/>
  <c r="M380" i="6"/>
  <c r="L380" i="6"/>
  <c r="K380" i="6"/>
  <c r="I380" i="6"/>
  <c r="H380" i="6"/>
  <c r="G380" i="6"/>
  <c r="F380" i="6"/>
  <c r="E380" i="6"/>
  <c r="D380" i="6"/>
  <c r="J380" i="6" s="1"/>
  <c r="M379" i="6"/>
  <c r="K379" i="6"/>
  <c r="I379" i="6"/>
  <c r="H379" i="6"/>
  <c r="G379" i="6"/>
  <c r="F379" i="6"/>
  <c r="M378" i="6"/>
  <c r="L378" i="6"/>
  <c r="K378" i="6"/>
  <c r="I378" i="6"/>
  <c r="H378" i="6"/>
  <c r="G378" i="6"/>
  <c r="F378" i="6"/>
  <c r="E378" i="6"/>
  <c r="D378" i="6"/>
  <c r="J378" i="6" s="1"/>
  <c r="M377" i="6"/>
  <c r="K377" i="6"/>
  <c r="L377" i="6" s="1"/>
  <c r="J377" i="6"/>
  <c r="I377" i="6"/>
  <c r="H377" i="6"/>
  <c r="G377" i="6"/>
  <c r="F377" i="6"/>
  <c r="E377" i="6"/>
  <c r="D377" i="6"/>
  <c r="M376" i="6"/>
  <c r="K376" i="6"/>
  <c r="I376" i="6"/>
  <c r="H376" i="6"/>
  <c r="G376" i="6"/>
  <c r="F376" i="6"/>
  <c r="D376" i="6"/>
  <c r="J376" i="6" s="1"/>
  <c r="M375" i="6"/>
  <c r="L375" i="6"/>
  <c r="K375" i="6"/>
  <c r="I375" i="6"/>
  <c r="H375" i="6"/>
  <c r="G375" i="6"/>
  <c r="F375" i="6"/>
  <c r="E375" i="6"/>
  <c r="D375" i="6"/>
  <c r="J375" i="6" s="1"/>
  <c r="M374" i="6"/>
  <c r="K374" i="6"/>
  <c r="I374" i="6"/>
  <c r="H374" i="6"/>
  <c r="G374" i="6"/>
  <c r="F374" i="6"/>
  <c r="M373" i="6"/>
  <c r="L373" i="6"/>
  <c r="K373" i="6"/>
  <c r="D373" i="6" s="1"/>
  <c r="J373" i="6"/>
  <c r="I373" i="6"/>
  <c r="H373" i="6"/>
  <c r="G373" i="6"/>
  <c r="F373" i="6"/>
  <c r="E373" i="6"/>
  <c r="M372" i="6"/>
  <c r="L372" i="6"/>
  <c r="K372" i="6"/>
  <c r="J372" i="6"/>
  <c r="I372" i="6"/>
  <c r="H372" i="6"/>
  <c r="G372" i="6"/>
  <c r="F372" i="6"/>
  <c r="E372" i="6"/>
  <c r="D372" i="6"/>
  <c r="M371" i="6"/>
  <c r="K371" i="6"/>
  <c r="I371" i="6"/>
  <c r="H371" i="6"/>
  <c r="G371" i="6"/>
  <c r="F371" i="6"/>
  <c r="M370" i="6"/>
  <c r="L370" i="6"/>
  <c r="K370" i="6"/>
  <c r="I370" i="6"/>
  <c r="H370" i="6"/>
  <c r="G370" i="6"/>
  <c r="F370" i="6"/>
  <c r="E370" i="6"/>
  <c r="D370" i="6"/>
  <c r="J370" i="6" s="1"/>
  <c r="M369" i="6"/>
  <c r="K369" i="6"/>
  <c r="I369" i="6"/>
  <c r="H369" i="6"/>
  <c r="G369" i="6"/>
  <c r="F369" i="6"/>
  <c r="M368" i="6"/>
  <c r="L368" i="6"/>
  <c r="K368" i="6"/>
  <c r="I368" i="6"/>
  <c r="H368" i="6"/>
  <c r="G368" i="6"/>
  <c r="F368" i="6"/>
  <c r="E368" i="6"/>
  <c r="D368" i="6"/>
  <c r="J368" i="6" s="1"/>
  <c r="M367" i="6"/>
  <c r="K367" i="6"/>
  <c r="I367" i="6"/>
  <c r="H367" i="6"/>
  <c r="G367" i="6"/>
  <c r="F367" i="6"/>
  <c r="M366" i="6"/>
  <c r="K366" i="6"/>
  <c r="E366" i="6" s="1"/>
  <c r="I366" i="6"/>
  <c r="H366" i="6"/>
  <c r="G366" i="6"/>
  <c r="F366" i="6"/>
  <c r="D366" i="6"/>
  <c r="J366" i="6" s="1"/>
  <c r="M365" i="6"/>
  <c r="L365" i="6"/>
  <c r="K365" i="6"/>
  <c r="D365" i="6" s="1"/>
  <c r="J365" i="6" s="1"/>
  <c r="I365" i="6"/>
  <c r="H365" i="6"/>
  <c r="G365" i="6"/>
  <c r="F365" i="6"/>
  <c r="E365" i="6"/>
  <c r="M364" i="6"/>
  <c r="K364" i="6"/>
  <c r="I364" i="6"/>
  <c r="H364" i="6"/>
  <c r="G364" i="6"/>
  <c r="F364" i="6"/>
  <c r="M363" i="6"/>
  <c r="L363" i="6"/>
  <c r="K363" i="6"/>
  <c r="I363" i="6"/>
  <c r="H363" i="6"/>
  <c r="G363" i="6"/>
  <c r="F363" i="6"/>
  <c r="E363" i="6"/>
  <c r="D363" i="6"/>
  <c r="J363" i="6" s="1"/>
  <c r="M362" i="6"/>
  <c r="K362" i="6"/>
  <c r="I362" i="6"/>
  <c r="H362" i="6"/>
  <c r="G362" i="6"/>
  <c r="F362" i="6"/>
  <c r="M361" i="6"/>
  <c r="K361" i="6"/>
  <c r="I361" i="6"/>
  <c r="H361" i="6"/>
  <c r="G361" i="6"/>
  <c r="F361" i="6"/>
  <c r="M360" i="6"/>
  <c r="L360" i="6"/>
  <c r="K360" i="6"/>
  <c r="I360" i="6"/>
  <c r="H360" i="6"/>
  <c r="G360" i="6"/>
  <c r="F360" i="6"/>
  <c r="E360" i="6"/>
  <c r="D360" i="6"/>
  <c r="J360" i="6" s="1"/>
  <c r="M359" i="6"/>
  <c r="K359" i="6"/>
  <c r="I359" i="6"/>
  <c r="H359" i="6"/>
  <c r="G359" i="6"/>
  <c r="F359" i="6"/>
  <c r="M358" i="6"/>
  <c r="K358" i="6"/>
  <c r="L358" i="6" s="1"/>
  <c r="I358" i="6"/>
  <c r="H358" i="6"/>
  <c r="G358" i="6"/>
  <c r="F358" i="6"/>
  <c r="E358" i="6"/>
  <c r="D358" i="6"/>
  <c r="J358" i="6" s="1"/>
  <c r="M357" i="6"/>
  <c r="K357" i="6"/>
  <c r="I357" i="6"/>
  <c r="H357" i="6"/>
  <c r="G357" i="6"/>
  <c r="F357" i="6"/>
  <c r="M356" i="6"/>
  <c r="K356" i="6"/>
  <c r="I356" i="6"/>
  <c r="H356" i="6"/>
  <c r="G356" i="6"/>
  <c r="F356" i="6"/>
  <c r="D356" i="6"/>
  <c r="J356" i="6" s="1"/>
  <c r="M355" i="6"/>
  <c r="L355" i="6"/>
  <c r="K355" i="6"/>
  <c r="I355" i="6"/>
  <c r="H355" i="6"/>
  <c r="G355" i="6"/>
  <c r="F355" i="6"/>
  <c r="E355" i="6"/>
  <c r="D355" i="6"/>
  <c r="J355" i="6" s="1"/>
  <c r="M354" i="6"/>
  <c r="K354" i="6"/>
  <c r="I354" i="6"/>
  <c r="H354" i="6"/>
  <c r="G354" i="6"/>
  <c r="F354" i="6"/>
  <c r="M353" i="6"/>
  <c r="K353" i="6"/>
  <c r="L353" i="6" s="1"/>
  <c r="I353" i="6"/>
  <c r="H353" i="6"/>
  <c r="G353" i="6"/>
  <c r="F353" i="6"/>
  <c r="E353" i="6"/>
  <c r="D353" i="6"/>
  <c r="J353" i="6" s="1"/>
  <c r="M352" i="6"/>
  <c r="K352" i="6"/>
  <c r="I352" i="6"/>
  <c r="H352" i="6"/>
  <c r="G352" i="6"/>
  <c r="F352" i="6"/>
  <c r="M351" i="6"/>
  <c r="K351" i="6"/>
  <c r="D351" i="6" s="1"/>
  <c r="J351" i="6" s="1"/>
  <c r="I351" i="6"/>
  <c r="H351" i="6"/>
  <c r="G351" i="6"/>
  <c r="F351" i="6"/>
  <c r="M350" i="6"/>
  <c r="L350" i="6"/>
  <c r="K350" i="6"/>
  <c r="I350" i="6"/>
  <c r="H350" i="6"/>
  <c r="G350" i="6"/>
  <c r="F350" i="6"/>
  <c r="E350" i="6"/>
  <c r="D350" i="6"/>
  <c r="J350" i="6" s="1"/>
  <c r="M349" i="6"/>
  <c r="L349" i="6"/>
  <c r="K349" i="6"/>
  <c r="I349" i="6"/>
  <c r="H349" i="6"/>
  <c r="G349" i="6"/>
  <c r="F349" i="6"/>
  <c r="M348" i="6"/>
  <c r="L348" i="6"/>
  <c r="K348" i="6"/>
  <c r="I348" i="6"/>
  <c r="H348" i="6"/>
  <c r="G348" i="6"/>
  <c r="F348" i="6"/>
  <c r="E348" i="6"/>
  <c r="D348" i="6"/>
  <c r="J348" i="6" s="1"/>
  <c r="M347" i="6"/>
  <c r="K347" i="6"/>
  <c r="I347" i="6"/>
  <c r="H347" i="6"/>
  <c r="G347" i="6"/>
  <c r="F347" i="6"/>
  <c r="M346" i="6"/>
  <c r="K346" i="6"/>
  <c r="L346" i="6" s="1"/>
  <c r="I346" i="6"/>
  <c r="H346" i="6"/>
  <c r="G346" i="6"/>
  <c r="F346" i="6"/>
  <c r="E346" i="6"/>
  <c r="D346" i="6"/>
  <c r="J346" i="6" s="1"/>
  <c r="M345" i="6"/>
  <c r="K345" i="6"/>
  <c r="L345" i="6" s="1"/>
  <c r="I345" i="6"/>
  <c r="H345" i="6"/>
  <c r="G345" i="6"/>
  <c r="F345" i="6"/>
  <c r="E345" i="6"/>
  <c r="D345" i="6"/>
  <c r="J345" i="6" s="1"/>
  <c r="M344" i="6"/>
  <c r="L344" i="6"/>
  <c r="K344" i="6"/>
  <c r="I344" i="6"/>
  <c r="H344" i="6"/>
  <c r="G344" i="6"/>
  <c r="F344" i="6"/>
  <c r="M343" i="6"/>
  <c r="K343" i="6"/>
  <c r="L343" i="6" s="1"/>
  <c r="I343" i="6"/>
  <c r="H343" i="6"/>
  <c r="G343" i="6"/>
  <c r="F343" i="6"/>
  <c r="E343" i="6"/>
  <c r="D343" i="6"/>
  <c r="J343" i="6" s="1"/>
  <c r="M342" i="6"/>
  <c r="L342" i="6"/>
  <c r="K342" i="6"/>
  <c r="I342" i="6"/>
  <c r="H342" i="6"/>
  <c r="G342" i="6"/>
  <c r="F342" i="6"/>
  <c r="M341" i="6"/>
  <c r="K341" i="6"/>
  <c r="D341" i="6" s="1"/>
  <c r="J341" i="6"/>
  <c r="I341" i="6"/>
  <c r="H341" i="6"/>
  <c r="G341" i="6"/>
  <c r="F341" i="6"/>
  <c r="M340" i="6"/>
  <c r="L340" i="6"/>
  <c r="K340" i="6"/>
  <c r="I340" i="6"/>
  <c r="H340" i="6"/>
  <c r="G340" i="6"/>
  <c r="F340" i="6"/>
  <c r="E340" i="6"/>
  <c r="D340" i="6"/>
  <c r="J340" i="6" s="1"/>
  <c r="M339" i="6"/>
  <c r="L339" i="6"/>
  <c r="K339" i="6"/>
  <c r="I339" i="6"/>
  <c r="H339" i="6"/>
  <c r="G339" i="6"/>
  <c r="F339" i="6"/>
  <c r="M338" i="6"/>
  <c r="K338" i="6"/>
  <c r="L338" i="6" s="1"/>
  <c r="I338" i="6"/>
  <c r="H338" i="6"/>
  <c r="G338" i="6"/>
  <c r="F338" i="6"/>
  <c r="E338" i="6"/>
  <c r="D338" i="6"/>
  <c r="J338" i="6" s="1"/>
  <c r="M337" i="6"/>
  <c r="K337" i="6"/>
  <c r="E337" i="6" s="1"/>
  <c r="I337" i="6"/>
  <c r="H337" i="6"/>
  <c r="G337" i="6"/>
  <c r="F337" i="6"/>
  <c r="M336" i="6"/>
  <c r="K336" i="6"/>
  <c r="D336" i="6" s="1"/>
  <c r="J336" i="6" s="1"/>
  <c r="I336" i="6"/>
  <c r="H336" i="6"/>
  <c r="G336" i="6"/>
  <c r="F336" i="6"/>
  <c r="E336" i="6"/>
  <c r="M335" i="6"/>
  <c r="K335" i="6"/>
  <c r="L335" i="6" s="1"/>
  <c r="I335" i="6"/>
  <c r="H335" i="6"/>
  <c r="G335" i="6"/>
  <c r="F335" i="6"/>
  <c r="E335" i="6"/>
  <c r="D335" i="6"/>
  <c r="J335" i="6" s="1"/>
  <c r="M334" i="6"/>
  <c r="L334" i="6"/>
  <c r="K334" i="6"/>
  <c r="J334" i="6"/>
  <c r="I334" i="6"/>
  <c r="H334" i="6"/>
  <c r="G334" i="6"/>
  <c r="F334" i="6"/>
  <c r="E334" i="6"/>
  <c r="D334" i="6"/>
  <c r="M333" i="6"/>
  <c r="L333" i="6"/>
  <c r="K333" i="6"/>
  <c r="E333" i="6" s="1"/>
  <c r="I333" i="6"/>
  <c r="H333" i="6"/>
  <c r="G333" i="6"/>
  <c r="F333" i="6"/>
  <c r="D333" i="6"/>
  <c r="J333" i="6" s="1"/>
  <c r="M332" i="6"/>
  <c r="L332" i="6"/>
  <c r="K332" i="6"/>
  <c r="I332" i="6"/>
  <c r="H332" i="6"/>
  <c r="G332" i="6"/>
  <c r="F332" i="6"/>
  <c r="E332" i="6"/>
  <c r="D332" i="6"/>
  <c r="J332" i="6" s="1"/>
  <c r="M331" i="6"/>
  <c r="K331" i="6"/>
  <c r="I331" i="6"/>
  <c r="H331" i="6"/>
  <c r="G331" i="6"/>
  <c r="F331" i="6"/>
  <c r="M330" i="6"/>
  <c r="K330" i="6"/>
  <c r="L330" i="6" s="1"/>
  <c r="J330" i="6"/>
  <c r="I330" i="6"/>
  <c r="H330" i="6"/>
  <c r="G330" i="6"/>
  <c r="F330" i="6"/>
  <c r="E330" i="6"/>
  <c r="D330" i="6"/>
  <c r="M329" i="6"/>
  <c r="L329" i="6"/>
  <c r="K329" i="6"/>
  <c r="E329" i="6" s="1"/>
  <c r="I329" i="6"/>
  <c r="H329" i="6"/>
  <c r="G329" i="6"/>
  <c r="F329" i="6"/>
  <c r="D329" i="6"/>
  <c r="J329" i="6" s="1"/>
  <c r="M328" i="6"/>
  <c r="K328" i="6"/>
  <c r="I328" i="6"/>
  <c r="H328" i="6"/>
  <c r="G328" i="6"/>
  <c r="F328" i="6"/>
  <c r="M327" i="6"/>
  <c r="K327" i="6"/>
  <c r="L327" i="6" s="1"/>
  <c r="I327" i="6"/>
  <c r="H327" i="6"/>
  <c r="G327" i="6"/>
  <c r="F327" i="6"/>
  <c r="E327" i="6"/>
  <c r="D327" i="6"/>
  <c r="J327" i="6" s="1"/>
  <c r="M326" i="6"/>
  <c r="L326" i="6"/>
  <c r="K326" i="6"/>
  <c r="J326" i="6"/>
  <c r="I326" i="6"/>
  <c r="H326" i="6"/>
  <c r="G326" i="6"/>
  <c r="F326" i="6"/>
  <c r="E326" i="6"/>
  <c r="D326" i="6"/>
  <c r="M325" i="6"/>
  <c r="L325" i="6"/>
  <c r="K325" i="6"/>
  <c r="E325" i="6" s="1"/>
  <c r="I325" i="6"/>
  <c r="H325" i="6"/>
  <c r="G325" i="6"/>
  <c r="F325" i="6"/>
  <c r="M324" i="6"/>
  <c r="L324" i="6"/>
  <c r="K324" i="6"/>
  <c r="I324" i="6"/>
  <c r="H324" i="6"/>
  <c r="G324" i="6"/>
  <c r="F324" i="6"/>
  <c r="E324" i="6"/>
  <c r="D324" i="6"/>
  <c r="J324" i="6" s="1"/>
  <c r="M323" i="6"/>
  <c r="L323" i="6"/>
  <c r="K323" i="6"/>
  <c r="I323" i="6"/>
  <c r="H323" i="6"/>
  <c r="G323" i="6"/>
  <c r="F323" i="6"/>
  <c r="M322" i="6"/>
  <c r="K322" i="6"/>
  <c r="L322" i="6" s="1"/>
  <c r="I322" i="6"/>
  <c r="H322" i="6"/>
  <c r="G322" i="6"/>
  <c r="F322" i="6"/>
  <c r="E322" i="6"/>
  <c r="D322" i="6"/>
  <c r="J322" i="6" s="1"/>
  <c r="M321" i="6"/>
  <c r="L321" i="6"/>
  <c r="K321" i="6"/>
  <c r="E321" i="6" s="1"/>
  <c r="I321" i="6"/>
  <c r="H321" i="6"/>
  <c r="G321" i="6"/>
  <c r="F321" i="6"/>
  <c r="M320" i="6"/>
  <c r="L320" i="6"/>
  <c r="K320" i="6"/>
  <c r="D320" i="6" s="1"/>
  <c r="J320" i="6"/>
  <c r="I320" i="6"/>
  <c r="H320" i="6"/>
  <c r="G320" i="6"/>
  <c r="F320" i="6"/>
  <c r="E320" i="6"/>
  <c r="M319" i="6"/>
  <c r="K319" i="6"/>
  <c r="L319" i="6" s="1"/>
  <c r="I319" i="6"/>
  <c r="H319" i="6"/>
  <c r="G319" i="6"/>
  <c r="F319" i="6"/>
  <c r="E319" i="6"/>
  <c r="D319" i="6"/>
  <c r="J319" i="6" s="1"/>
  <c r="M318" i="6"/>
  <c r="L318" i="6"/>
  <c r="K318" i="6"/>
  <c r="J318" i="6"/>
  <c r="I318" i="6"/>
  <c r="H318" i="6"/>
  <c r="G318" i="6"/>
  <c r="F318" i="6"/>
  <c r="E318" i="6"/>
  <c r="D318" i="6"/>
  <c r="M317" i="6"/>
  <c r="L317" i="6"/>
  <c r="K317" i="6"/>
  <c r="E317" i="6" s="1"/>
  <c r="J317" i="6"/>
  <c r="I317" i="6"/>
  <c r="H317" i="6"/>
  <c r="G317" i="6"/>
  <c r="F317" i="6"/>
  <c r="D317" i="6"/>
  <c r="M316" i="6"/>
  <c r="L316" i="6"/>
  <c r="K316" i="6"/>
  <c r="I316" i="6"/>
  <c r="H316" i="6"/>
  <c r="G316" i="6"/>
  <c r="F316" i="6"/>
  <c r="E316" i="6"/>
  <c r="D316" i="6"/>
  <c r="J316" i="6" s="1"/>
  <c r="M315" i="6"/>
  <c r="L315" i="6"/>
  <c r="K315" i="6"/>
  <c r="I315" i="6"/>
  <c r="H315" i="6"/>
  <c r="G315" i="6"/>
  <c r="F315" i="6"/>
  <c r="M314" i="6"/>
  <c r="K314" i="6"/>
  <c r="L314" i="6" s="1"/>
  <c r="J314" i="6"/>
  <c r="I314" i="6"/>
  <c r="H314" i="6"/>
  <c r="G314" i="6"/>
  <c r="F314" i="6"/>
  <c r="E314" i="6"/>
  <c r="D314" i="6"/>
  <c r="M313" i="6"/>
  <c r="K313" i="6"/>
  <c r="E313" i="6" s="1"/>
  <c r="I313" i="6"/>
  <c r="H313" i="6"/>
  <c r="G313" i="6"/>
  <c r="F313" i="6"/>
  <c r="M312" i="6"/>
  <c r="K312" i="6"/>
  <c r="D312" i="6" s="1"/>
  <c r="J312" i="6" s="1"/>
  <c r="I312" i="6"/>
  <c r="H312" i="6"/>
  <c r="G312" i="6"/>
  <c r="F312" i="6"/>
  <c r="M311" i="6"/>
  <c r="K311" i="6"/>
  <c r="L311" i="6" s="1"/>
  <c r="I311" i="6"/>
  <c r="H311" i="6"/>
  <c r="G311" i="6"/>
  <c r="F311" i="6"/>
  <c r="E311" i="6"/>
  <c r="D311" i="6"/>
  <c r="J311" i="6" s="1"/>
  <c r="M310" i="6"/>
  <c r="L310" i="6"/>
  <c r="K310" i="6"/>
  <c r="J310" i="6"/>
  <c r="I310" i="6"/>
  <c r="H310" i="6"/>
  <c r="G310" i="6"/>
  <c r="F310" i="6"/>
  <c r="E310" i="6"/>
  <c r="D310" i="6"/>
  <c r="M309" i="6"/>
  <c r="K309" i="6"/>
  <c r="E309" i="6" s="1"/>
  <c r="I309" i="6"/>
  <c r="H309" i="6"/>
  <c r="G309" i="6"/>
  <c r="F309" i="6"/>
  <c r="D309" i="6"/>
  <c r="J309" i="6" s="1"/>
  <c r="M308" i="6"/>
  <c r="L308" i="6"/>
  <c r="K308" i="6"/>
  <c r="I308" i="6"/>
  <c r="H308" i="6"/>
  <c r="G308" i="6"/>
  <c r="F308" i="6"/>
  <c r="E308" i="6"/>
  <c r="D308" i="6"/>
  <c r="J308" i="6" s="1"/>
  <c r="M307" i="6"/>
  <c r="L307" i="6"/>
  <c r="K307" i="6"/>
  <c r="I307" i="6"/>
  <c r="H307" i="6"/>
  <c r="G307" i="6"/>
  <c r="F307" i="6"/>
  <c r="M306" i="6"/>
  <c r="K306" i="6"/>
  <c r="L306" i="6" s="1"/>
  <c r="I306" i="6"/>
  <c r="H306" i="6"/>
  <c r="G306" i="6"/>
  <c r="F306" i="6"/>
  <c r="E306" i="6"/>
  <c r="D306" i="6"/>
  <c r="J306" i="6" s="1"/>
  <c r="M305" i="6"/>
  <c r="K305" i="6"/>
  <c r="E305" i="6" s="1"/>
  <c r="I305" i="6"/>
  <c r="H305" i="6"/>
  <c r="G305" i="6"/>
  <c r="F305" i="6"/>
  <c r="D305" i="6"/>
  <c r="J305" i="6" s="1"/>
  <c r="M304" i="6"/>
  <c r="L304" i="6"/>
  <c r="K304" i="6"/>
  <c r="E304" i="6" s="1"/>
  <c r="I304" i="6"/>
  <c r="H304" i="6"/>
  <c r="G304" i="6"/>
  <c r="F304" i="6"/>
  <c r="D304" i="6"/>
  <c r="J304" i="6" s="1"/>
  <c r="M303" i="6"/>
  <c r="K303" i="6"/>
  <c r="L303" i="6" s="1"/>
  <c r="I303" i="6"/>
  <c r="H303" i="6"/>
  <c r="G303" i="6"/>
  <c r="F303" i="6"/>
  <c r="E303" i="6"/>
  <c r="D303" i="6"/>
  <c r="J303" i="6" s="1"/>
  <c r="M302" i="6"/>
  <c r="L302" i="6"/>
  <c r="K302" i="6"/>
  <c r="J302" i="6"/>
  <c r="I302" i="6"/>
  <c r="H302" i="6"/>
  <c r="G302" i="6"/>
  <c r="F302" i="6"/>
  <c r="E302" i="6"/>
  <c r="D302" i="6"/>
  <c r="M301" i="6"/>
  <c r="K301" i="6"/>
  <c r="E301" i="6" s="1"/>
  <c r="I301" i="6"/>
  <c r="H301" i="6"/>
  <c r="G301" i="6"/>
  <c r="F301" i="6"/>
  <c r="M300" i="6"/>
  <c r="L300" i="6"/>
  <c r="K300" i="6"/>
  <c r="I300" i="6"/>
  <c r="H300" i="6"/>
  <c r="G300" i="6"/>
  <c r="F300" i="6"/>
  <c r="E300" i="6"/>
  <c r="D300" i="6"/>
  <c r="J300" i="6" s="1"/>
  <c r="M299" i="6"/>
  <c r="L299" i="6"/>
  <c r="K299" i="6"/>
  <c r="I299" i="6"/>
  <c r="H299" i="6"/>
  <c r="G299" i="6"/>
  <c r="F299" i="6"/>
  <c r="M298" i="6"/>
  <c r="K298" i="6"/>
  <c r="L298" i="6" s="1"/>
  <c r="I298" i="6"/>
  <c r="H298" i="6"/>
  <c r="G298" i="6"/>
  <c r="F298" i="6"/>
  <c r="E298" i="6"/>
  <c r="D298" i="6"/>
  <c r="J298" i="6" s="1"/>
  <c r="M297" i="6"/>
  <c r="K297" i="6"/>
  <c r="E297" i="6" s="1"/>
  <c r="I297" i="6"/>
  <c r="H297" i="6"/>
  <c r="G297" i="6"/>
  <c r="F297" i="6"/>
  <c r="M296" i="6"/>
  <c r="L296" i="6"/>
  <c r="K296" i="6"/>
  <c r="E296" i="6" s="1"/>
  <c r="I296" i="6"/>
  <c r="H296" i="6"/>
  <c r="G296" i="6"/>
  <c r="F296" i="6"/>
  <c r="M295" i="6"/>
  <c r="K295" i="6"/>
  <c r="L295" i="6" s="1"/>
  <c r="I295" i="6"/>
  <c r="H295" i="6"/>
  <c r="G295" i="6"/>
  <c r="F295" i="6"/>
  <c r="E295" i="6"/>
  <c r="D295" i="6"/>
  <c r="J295" i="6" s="1"/>
  <c r="M294" i="6"/>
  <c r="L294" i="6"/>
  <c r="K294" i="6"/>
  <c r="J294" i="6"/>
  <c r="I294" i="6"/>
  <c r="H294" i="6"/>
  <c r="G294" i="6"/>
  <c r="F294" i="6"/>
  <c r="E294" i="6"/>
  <c r="D294" i="6"/>
  <c r="M293" i="6"/>
  <c r="K293" i="6"/>
  <c r="E293" i="6" s="1"/>
  <c r="I293" i="6"/>
  <c r="H293" i="6"/>
  <c r="G293" i="6"/>
  <c r="F293" i="6"/>
  <c r="D293" i="6"/>
  <c r="J293" i="6" s="1"/>
  <c r="M292" i="6"/>
  <c r="L292" i="6"/>
  <c r="K292" i="6"/>
  <c r="I292" i="6"/>
  <c r="H292" i="6"/>
  <c r="G292" i="6"/>
  <c r="F292" i="6"/>
  <c r="E292" i="6"/>
  <c r="D292" i="6"/>
  <c r="J292" i="6" s="1"/>
  <c r="M291" i="6"/>
  <c r="L291" i="6"/>
  <c r="K291" i="6"/>
  <c r="D291" i="6" s="1"/>
  <c r="J291" i="6"/>
  <c r="I291" i="6"/>
  <c r="H291" i="6"/>
  <c r="G291" i="6"/>
  <c r="F291" i="6"/>
  <c r="E291" i="6"/>
  <c r="M290" i="6"/>
  <c r="K290" i="6"/>
  <c r="L290" i="6" s="1"/>
  <c r="J290" i="6"/>
  <c r="I290" i="6"/>
  <c r="H290" i="6"/>
  <c r="G290" i="6"/>
  <c r="F290" i="6"/>
  <c r="E290" i="6"/>
  <c r="D290" i="6"/>
  <c r="M289" i="6"/>
  <c r="L289" i="6"/>
  <c r="K289" i="6"/>
  <c r="E289" i="6" s="1"/>
  <c r="I289" i="6"/>
  <c r="H289" i="6"/>
  <c r="G289" i="6"/>
  <c r="F289" i="6"/>
  <c r="M288" i="6"/>
  <c r="K288" i="6"/>
  <c r="L288" i="6" s="1"/>
  <c r="I288" i="6"/>
  <c r="H288" i="6"/>
  <c r="G288" i="6"/>
  <c r="F288" i="6"/>
  <c r="E288" i="6"/>
  <c r="D288" i="6"/>
  <c r="J288" i="6" s="1"/>
  <c r="M287" i="6"/>
  <c r="K287" i="6"/>
  <c r="L287" i="6" s="1"/>
  <c r="I287" i="6"/>
  <c r="H287" i="6"/>
  <c r="G287" i="6"/>
  <c r="F287" i="6"/>
  <c r="M286" i="6"/>
  <c r="L286" i="6"/>
  <c r="K286" i="6"/>
  <c r="J286" i="6"/>
  <c r="I286" i="6"/>
  <c r="H286" i="6"/>
  <c r="G286" i="6"/>
  <c r="F286" i="6"/>
  <c r="E286" i="6"/>
  <c r="D286" i="6"/>
  <c r="M285" i="6"/>
  <c r="K285" i="6"/>
  <c r="I285" i="6"/>
  <c r="H285" i="6"/>
  <c r="G285" i="6"/>
  <c r="F285" i="6"/>
  <c r="M284" i="6"/>
  <c r="L284" i="6"/>
  <c r="K284" i="6"/>
  <c r="I284" i="6"/>
  <c r="H284" i="6"/>
  <c r="G284" i="6"/>
  <c r="F284" i="6"/>
  <c r="E284" i="6"/>
  <c r="D284" i="6"/>
  <c r="J284" i="6" s="1"/>
  <c r="M283" i="6"/>
  <c r="K283" i="6"/>
  <c r="D283" i="6" s="1"/>
  <c r="J283" i="6" s="1"/>
  <c r="I283" i="6"/>
  <c r="H283" i="6"/>
  <c r="G283" i="6"/>
  <c r="F283" i="6"/>
  <c r="M282" i="6"/>
  <c r="K282" i="6"/>
  <c r="L282" i="6" s="1"/>
  <c r="J282" i="6"/>
  <c r="I282" i="6"/>
  <c r="H282" i="6"/>
  <c r="G282" i="6"/>
  <c r="F282" i="6"/>
  <c r="E282" i="6"/>
  <c r="D282" i="6"/>
  <c r="M281" i="6"/>
  <c r="K281" i="6"/>
  <c r="E281" i="6" s="1"/>
  <c r="I281" i="6"/>
  <c r="H281" i="6"/>
  <c r="G281" i="6"/>
  <c r="F281" i="6"/>
  <c r="D281" i="6"/>
  <c r="J281" i="6" s="1"/>
  <c r="M280" i="6"/>
  <c r="L280" i="6"/>
  <c r="K280" i="6"/>
  <c r="E280" i="6" s="1"/>
  <c r="I280" i="6"/>
  <c r="H280" i="6"/>
  <c r="G280" i="6"/>
  <c r="F280" i="6"/>
  <c r="D280" i="6"/>
  <c r="J280" i="6" s="1"/>
  <c r="M279" i="6"/>
  <c r="K279" i="6"/>
  <c r="L279" i="6" s="1"/>
  <c r="I279" i="6"/>
  <c r="H279" i="6"/>
  <c r="G279" i="6"/>
  <c r="F279" i="6"/>
  <c r="E279" i="6"/>
  <c r="D279" i="6"/>
  <c r="J279" i="6" s="1"/>
  <c r="M278" i="6"/>
  <c r="L278" i="6"/>
  <c r="K278" i="6"/>
  <c r="J278" i="6"/>
  <c r="I278" i="6"/>
  <c r="H278" i="6"/>
  <c r="G278" i="6"/>
  <c r="F278" i="6"/>
  <c r="E278" i="6"/>
  <c r="D278" i="6"/>
  <c r="M277" i="6"/>
  <c r="L277" i="6"/>
  <c r="K277" i="6"/>
  <c r="E277" i="6" s="1"/>
  <c r="J277" i="6"/>
  <c r="I277" i="6"/>
  <c r="H277" i="6"/>
  <c r="G277" i="6"/>
  <c r="F277" i="6"/>
  <c r="D277" i="6"/>
  <c r="M276" i="6"/>
  <c r="K276" i="6"/>
  <c r="L276" i="6" s="1"/>
  <c r="I276" i="6"/>
  <c r="H276" i="6"/>
  <c r="G276" i="6"/>
  <c r="F276" i="6"/>
  <c r="M275" i="6"/>
  <c r="L275" i="6"/>
  <c r="K275" i="6"/>
  <c r="D275" i="6" s="1"/>
  <c r="J275" i="6"/>
  <c r="I275" i="6"/>
  <c r="H275" i="6"/>
  <c r="G275" i="6"/>
  <c r="F275" i="6"/>
  <c r="M274" i="6"/>
  <c r="K274" i="6"/>
  <c r="L274" i="6" s="1"/>
  <c r="I274" i="6"/>
  <c r="H274" i="6"/>
  <c r="G274" i="6"/>
  <c r="F274" i="6"/>
  <c r="E274" i="6"/>
  <c r="D274" i="6"/>
  <c r="J274" i="6" s="1"/>
  <c r="M273" i="6"/>
  <c r="L273" i="6"/>
  <c r="K273" i="6"/>
  <c r="E273" i="6" s="1"/>
  <c r="I273" i="6"/>
  <c r="H273" i="6"/>
  <c r="G273" i="6"/>
  <c r="F273" i="6"/>
  <c r="M272" i="6"/>
  <c r="L272" i="6"/>
  <c r="K272" i="6"/>
  <c r="I272" i="6"/>
  <c r="H272" i="6"/>
  <c r="G272" i="6"/>
  <c r="F272" i="6"/>
  <c r="E272" i="6"/>
  <c r="D272" i="6"/>
  <c r="J272" i="6" s="1"/>
  <c r="M271" i="6"/>
  <c r="K271" i="6"/>
  <c r="L271" i="6" s="1"/>
  <c r="I271" i="6"/>
  <c r="H271" i="6"/>
  <c r="G271" i="6"/>
  <c r="F271" i="6"/>
  <c r="E271" i="6"/>
  <c r="M270" i="6"/>
  <c r="L270" i="6"/>
  <c r="K270" i="6"/>
  <c r="J270" i="6"/>
  <c r="I270" i="6"/>
  <c r="H270" i="6"/>
  <c r="G270" i="6"/>
  <c r="F270" i="6"/>
  <c r="E270" i="6"/>
  <c r="D270" i="6"/>
  <c r="M269" i="6"/>
  <c r="K269" i="6"/>
  <c r="E269" i="6" s="1"/>
  <c r="I269" i="6"/>
  <c r="H269" i="6"/>
  <c r="G269" i="6"/>
  <c r="F269" i="6"/>
  <c r="M268" i="6"/>
  <c r="L268" i="6"/>
  <c r="K268" i="6"/>
  <c r="D268" i="6" s="1"/>
  <c r="J268" i="6" s="1"/>
  <c r="I268" i="6"/>
  <c r="H268" i="6"/>
  <c r="G268" i="6"/>
  <c r="F268" i="6"/>
  <c r="E268" i="6"/>
  <c r="M267" i="6"/>
  <c r="K267" i="6"/>
  <c r="D267" i="6" s="1"/>
  <c r="J267" i="6" s="1"/>
  <c r="I267" i="6"/>
  <c r="H267" i="6"/>
  <c r="G267" i="6"/>
  <c r="F267" i="6"/>
  <c r="E267" i="6"/>
  <c r="M266" i="6"/>
  <c r="K266" i="6"/>
  <c r="L266" i="6" s="1"/>
  <c r="I266" i="6"/>
  <c r="H266" i="6"/>
  <c r="G266" i="6"/>
  <c r="F266" i="6"/>
  <c r="M265" i="6"/>
  <c r="L265" i="6"/>
  <c r="K265" i="6"/>
  <c r="I265" i="6"/>
  <c r="H265" i="6"/>
  <c r="G265" i="6"/>
  <c r="F265" i="6"/>
  <c r="E265" i="6"/>
  <c r="D265" i="6"/>
  <c r="J265" i="6" s="1"/>
  <c r="M264" i="6"/>
  <c r="K264" i="6"/>
  <c r="I264" i="6"/>
  <c r="H264" i="6"/>
  <c r="G264" i="6"/>
  <c r="F264" i="6"/>
  <c r="M263" i="6"/>
  <c r="K263" i="6"/>
  <c r="L263" i="6" s="1"/>
  <c r="I263" i="6"/>
  <c r="H263" i="6"/>
  <c r="G263" i="6"/>
  <c r="F263" i="6"/>
  <c r="E263" i="6"/>
  <c r="D263" i="6"/>
  <c r="J263" i="6" s="1"/>
  <c r="M262" i="6"/>
  <c r="L262" i="6"/>
  <c r="K262" i="6"/>
  <c r="J262" i="6"/>
  <c r="I262" i="6"/>
  <c r="H262" i="6"/>
  <c r="G262" i="6"/>
  <c r="F262" i="6"/>
  <c r="E262" i="6"/>
  <c r="D262" i="6"/>
  <c r="M261" i="6"/>
  <c r="K261" i="6"/>
  <c r="E261" i="6" s="1"/>
  <c r="I261" i="6"/>
  <c r="H261" i="6"/>
  <c r="G261" i="6"/>
  <c r="F261" i="6"/>
  <c r="M260" i="6"/>
  <c r="L260" i="6"/>
  <c r="K260" i="6"/>
  <c r="I260" i="6"/>
  <c r="H260" i="6"/>
  <c r="G260" i="6"/>
  <c r="F260" i="6"/>
  <c r="E260" i="6"/>
  <c r="D260" i="6"/>
  <c r="J260" i="6" s="1"/>
  <c r="M259" i="6"/>
  <c r="L259" i="6"/>
  <c r="K259" i="6"/>
  <c r="D259" i="6" s="1"/>
  <c r="J259" i="6"/>
  <c r="I259" i="6"/>
  <c r="H259" i="6"/>
  <c r="G259" i="6"/>
  <c r="F259" i="6"/>
  <c r="E259" i="6"/>
  <c r="M258" i="6"/>
  <c r="K258" i="6"/>
  <c r="L258" i="6" s="1"/>
  <c r="I258" i="6"/>
  <c r="H258" i="6"/>
  <c r="G258" i="6"/>
  <c r="F258" i="6"/>
  <c r="E258" i="6"/>
  <c r="D258" i="6"/>
  <c r="J258" i="6" s="1"/>
  <c r="M257" i="6"/>
  <c r="K257" i="6"/>
  <c r="I257" i="6"/>
  <c r="H257" i="6"/>
  <c r="G257" i="6"/>
  <c r="F257" i="6"/>
  <c r="M256" i="6"/>
  <c r="K256" i="6"/>
  <c r="D256" i="6" s="1"/>
  <c r="J256" i="6" s="1"/>
  <c r="I256" i="6"/>
  <c r="H256" i="6"/>
  <c r="G256" i="6"/>
  <c r="F256" i="6"/>
  <c r="E256" i="6"/>
  <c r="M255" i="6"/>
  <c r="K255" i="6"/>
  <c r="L255" i="6" s="1"/>
  <c r="I255" i="6"/>
  <c r="H255" i="6"/>
  <c r="G255" i="6"/>
  <c r="F255" i="6"/>
  <c r="M254" i="6"/>
  <c r="L254" i="6"/>
  <c r="K254" i="6"/>
  <c r="J254" i="6"/>
  <c r="I254" i="6"/>
  <c r="H254" i="6"/>
  <c r="G254" i="6"/>
  <c r="F254" i="6"/>
  <c r="E254" i="6"/>
  <c r="D254" i="6"/>
  <c r="M253" i="6"/>
  <c r="L253" i="6"/>
  <c r="K253" i="6"/>
  <c r="E253" i="6" s="1"/>
  <c r="I253" i="6"/>
  <c r="H253" i="6"/>
  <c r="G253" i="6"/>
  <c r="F253" i="6"/>
  <c r="D253" i="6"/>
  <c r="J253" i="6" s="1"/>
  <c r="M252" i="6"/>
  <c r="K252" i="6"/>
  <c r="D252" i="6" s="1"/>
  <c r="J252" i="6" s="1"/>
  <c r="I252" i="6"/>
  <c r="H252" i="6"/>
  <c r="G252" i="6"/>
  <c r="F252" i="6"/>
  <c r="E252" i="6"/>
  <c r="M251" i="6"/>
  <c r="L251" i="6"/>
  <c r="K251" i="6"/>
  <c r="D251" i="6" s="1"/>
  <c r="J251" i="6" s="1"/>
  <c r="I251" i="6"/>
  <c r="H251" i="6"/>
  <c r="G251" i="6"/>
  <c r="F251" i="6"/>
  <c r="E251" i="6"/>
  <c r="M250" i="6"/>
  <c r="K250" i="6"/>
  <c r="I250" i="6"/>
  <c r="H250" i="6"/>
  <c r="G250" i="6"/>
  <c r="F250" i="6"/>
  <c r="M249" i="6"/>
  <c r="K249" i="6"/>
  <c r="D249" i="6" s="1"/>
  <c r="J249" i="6" s="1"/>
  <c r="I249" i="6"/>
  <c r="H249" i="6"/>
  <c r="G249" i="6"/>
  <c r="F249" i="6"/>
  <c r="E249" i="6"/>
  <c r="M248" i="6"/>
  <c r="K248" i="6"/>
  <c r="L248" i="6" s="1"/>
  <c r="I248" i="6"/>
  <c r="H248" i="6"/>
  <c r="G248" i="6"/>
  <c r="F248" i="6"/>
  <c r="E248" i="6"/>
  <c r="D248" i="6"/>
  <c r="J248" i="6" s="1"/>
  <c r="M247" i="6"/>
  <c r="K247" i="6"/>
  <c r="L247" i="6" s="1"/>
  <c r="I247" i="6"/>
  <c r="H247" i="6"/>
  <c r="G247" i="6"/>
  <c r="F247" i="6"/>
  <c r="E247" i="6"/>
  <c r="M246" i="6"/>
  <c r="L246" i="6"/>
  <c r="K246" i="6"/>
  <c r="J246" i="6"/>
  <c r="I246" i="6"/>
  <c r="H246" i="6"/>
  <c r="G246" i="6"/>
  <c r="F246" i="6"/>
  <c r="E246" i="6"/>
  <c r="D246" i="6"/>
  <c r="M245" i="6"/>
  <c r="K245" i="6"/>
  <c r="I245" i="6"/>
  <c r="H245" i="6"/>
  <c r="G245" i="6"/>
  <c r="F245" i="6"/>
  <c r="M244" i="6"/>
  <c r="L244" i="6"/>
  <c r="K244" i="6"/>
  <c r="I244" i="6"/>
  <c r="H244" i="6"/>
  <c r="G244" i="6"/>
  <c r="F244" i="6"/>
  <c r="E244" i="6"/>
  <c r="D244" i="6"/>
  <c r="J244" i="6" s="1"/>
  <c r="M243" i="6"/>
  <c r="K243" i="6"/>
  <c r="D243" i="6" s="1"/>
  <c r="J243" i="6" s="1"/>
  <c r="I243" i="6"/>
  <c r="H243" i="6"/>
  <c r="G243" i="6"/>
  <c r="F243" i="6"/>
  <c r="M242" i="6"/>
  <c r="K242" i="6"/>
  <c r="L242" i="6" s="1"/>
  <c r="I242" i="6"/>
  <c r="H242" i="6"/>
  <c r="G242" i="6"/>
  <c r="F242" i="6"/>
  <c r="E242" i="6"/>
  <c r="M241" i="6"/>
  <c r="K241" i="6"/>
  <c r="L241" i="6" s="1"/>
  <c r="I241" i="6"/>
  <c r="H241" i="6"/>
  <c r="G241" i="6"/>
  <c r="F241" i="6"/>
  <c r="E241" i="6"/>
  <c r="D241" i="6"/>
  <c r="J241" i="6" s="1"/>
  <c r="M240" i="6"/>
  <c r="L240" i="6"/>
  <c r="K240" i="6"/>
  <c r="D240" i="6" s="1"/>
  <c r="J240" i="6" s="1"/>
  <c r="I240" i="6"/>
  <c r="H240" i="6"/>
  <c r="G240" i="6"/>
  <c r="F240" i="6"/>
  <c r="E240" i="6"/>
  <c r="M239" i="6"/>
  <c r="K239" i="6"/>
  <c r="L239" i="6" s="1"/>
  <c r="I239" i="6"/>
  <c r="H239" i="6"/>
  <c r="G239" i="6"/>
  <c r="F239" i="6"/>
  <c r="E239" i="6"/>
  <c r="D239" i="6"/>
  <c r="J239" i="6" s="1"/>
  <c r="M238" i="6"/>
  <c r="L238" i="6"/>
  <c r="K238" i="6"/>
  <c r="J238" i="6"/>
  <c r="I238" i="6"/>
  <c r="H238" i="6"/>
  <c r="G238" i="6"/>
  <c r="F238" i="6"/>
  <c r="E238" i="6"/>
  <c r="D238" i="6"/>
  <c r="M237" i="6"/>
  <c r="K237" i="6"/>
  <c r="E237" i="6" s="1"/>
  <c r="I237" i="6"/>
  <c r="H237" i="6"/>
  <c r="G237" i="6"/>
  <c r="F237" i="6"/>
  <c r="D237" i="6"/>
  <c r="J237" i="6" s="1"/>
  <c r="M236" i="6"/>
  <c r="L236" i="6"/>
  <c r="K236" i="6"/>
  <c r="E236" i="6" s="1"/>
  <c r="I236" i="6"/>
  <c r="H236" i="6"/>
  <c r="G236" i="6"/>
  <c r="F236" i="6"/>
  <c r="M235" i="6"/>
  <c r="K235" i="6"/>
  <c r="D235" i="6" s="1"/>
  <c r="J235" i="6" s="1"/>
  <c r="I235" i="6"/>
  <c r="H235" i="6"/>
  <c r="G235" i="6"/>
  <c r="F235" i="6"/>
  <c r="M234" i="6"/>
  <c r="K234" i="6"/>
  <c r="L234" i="6" s="1"/>
  <c r="I234" i="6"/>
  <c r="H234" i="6"/>
  <c r="G234" i="6"/>
  <c r="F234" i="6"/>
  <c r="E234" i="6"/>
  <c r="D234" i="6"/>
  <c r="J234" i="6" s="1"/>
  <c r="M233" i="6"/>
  <c r="L233" i="6"/>
  <c r="K233" i="6"/>
  <c r="D233" i="6" s="1"/>
  <c r="J233" i="6" s="1"/>
  <c r="I233" i="6"/>
  <c r="H233" i="6"/>
  <c r="G233" i="6"/>
  <c r="F233" i="6"/>
  <c r="E233" i="6"/>
  <c r="M232" i="6"/>
  <c r="L232" i="6"/>
  <c r="K232" i="6"/>
  <c r="I232" i="6"/>
  <c r="H232" i="6"/>
  <c r="G232" i="6"/>
  <c r="F232" i="6"/>
  <c r="E232" i="6"/>
  <c r="D232" i="6"/>
  <c r="J232" i="6" s="1"/>
  <c r="M231" i="6"/>
  <c r="K231" i="6"/>
  <c r="L231" i="6" s="1"/>
  <c r="I231" i="6"/>
  <c r="H231" i="6"/>
  <c r="G231" i="6"/>
  <c r="F231" i="6"/>
  <c r="E231" i="6"/>
  <c r="D231" i="6"/>
  <c r="J231" i="6" s="1"/>
  <c r="M230" i="6"/>
  <c r="L230" i="6"/>
  <c r="K230" i="6"/>
  <c r="J230" i="6"/>
  <c r="I230" i="6"/>
  <c r="H230" i="6"/>
  <c r="G230" i="6"/>
  <c r="F230" i="6"/>
  <c r="E230" i="6"/>
  <c r="D230" i="6"/>
  <c r="M229" i="6"/>
  <c r="K229" i="6"/>
  <c r="E229" i="6" s="1"/>
  <c r="I229" i="6"/>
  <c r="H229" i="6"/>
  <c r="G229" i="6"/>
  <c r="F229" i="6"/>
  <c r="D229" i="6"/>
  <c r="J229" i="6" s="1"/>
  <c r="M228" i="6"/>
  <c r="L228" i="6"/>
  <c r="K228" i="6"/>
  <c r="D228" i="6" s="1"/>
  <c r="J228" i="6" s="1"/>
  <c r="I228" i="6"/>
  <c r="H228" i="6"/>
  <c r="G228" i="6"/>
  <c r="F228" i="6"/>
  <c r="E228" i="6"/>
  <c r="M227" i="6"/>
  <c r="K227" i="6"/>
  <c r="D227" i="6" s="1"/>
  <c r="J227" i="6"/>
  <c r="I227" i="6"/>
  <c r="H227" i="6"/>
  <c r="G227" i="6"/>
  <c r="F227" i="6"/>
  <c r="E227" i="6"/>
  <c r="M226" i="6"/>
  <c r="K226" i="6"/>
  <c r="L226" i="6" s="1"/>
  <c r="I226" i="6"/>
  <c r="H226" i="6"/>
  <c r="G226" i="6"/>
  <c r="F226" i="6"/>
  <c r="E226" i="6"/>
  <c r="M225" i="6"/>
  <c r="L225" i="6"/>
  <c r="K225" i="6"/>
  <c r="I225" i="6"/>
  <c r="H225" i="6"/>
  <c r="G225" i="6"/>
  <c r="F225" i="6"/>
  <c r="E225" i="6"/>
  <c r="D225" i="6"/>
  <c r="J225" i="6" s="1"/>
  <c r="M224" i="6"/>
  <c r="K224" i="6"/>
  <c r="L224" i="6" s="1"/>
  <c r="I224" i="6"/>
  <c r="H224" i="6"/>
  <c r="G224" i="6"/>
  <c r="F224" i="6"/>
  <c r="M223" i="6"/>
  <c r="K223" i="6"/>
  <c r="L223" i="6" s="1"/>
  <c r="I223" i="6"/>
  <c r="H223" i="6"/>
  <c r="G223" i="6"/>
  <c r="F223" i="6"/>
  <c r="M222" i="6"/>
  <c r="L222" i="6"/>
  <c r="K222" i="6"/>
  <c r="I222" i="6"/>
  <c r="H222" i="6"/>
  <c r="G222" i="6"/>
  <c r="F222" i="6"/>
  <c r="E222" i="6"/>
  <c r="D222" i="6"/>
  <c r="J222" i="6" s="1"/>
  <c r="M221" i="6"/>
  <c r="K221" i="6"/>
  <c r="E221" i="6" s="1"/>
  <c r="I221" i="6"/>
  <c r="H221" i="6"/>
  <c r="G221" i="6"/>
  <c r="F221" i="6"/>
  <c r="M220" i="6"/>
  <c r="L220" i="6"/>
  <c r="K220" i="6"/>
  <c r="I220" i="6"/>
  <c r="H220" i="6"/>
  <c r="G220" i="6"/>
  <c r="F220" i="6"/>
  <c r="E220" i="6"/>
  <c r="D220" i="6"/>
  <c r="J220" i="6" s="1"/>
  <c r="M219" i="6"/>
  <c r="L219" i="6"/>
  <c r="K219" i="6"/>
  <c r="D219" i="6" s="1"/>
  <c r="J219" i="6"/>
  <c r="I219" i="6"/>
  <c r="H219" i="6"/>
  <c r="G219" i="6"/>
  <c r="F219" i="6"/>
  <c r="E219" i="6"/>
  <c r="M218" i="6"/>
  <c r="K218" i="6"/>
  <c r="D218" i="6" s="1"/>
  <c r="J218" i="6" s="1"/>
  <c r="I218" i="6"/>
  <c r="H218" i="6"/>
  <c r="G218" i="6"/>
  <c r="F218" i="6"/>
  <c r="E218" i="6"/>
  <c r="M217" i="6"/>
  <c r="K217" i="6"/>
  <c r="L217" i="6" s="1"/>
  <c r="I217" i="6"/>
  <c r="H217" i="6"/>
  <c r="G217" i="6"/>
  <c r="F217" i="6"/>
  <c r="E217" i="6"/>
  <c r="D217" i="6"/>
  <c r="J217" i="6" s="1"/>
  <c r="M216" i="6"/>
  <c r="L216" i="6"/>
  <c r="K216" i="6"/>
  <c r="D216" i="6" s="1"/>
  <c r="J216" i="6" s="1"/>
  <c r="I216" i="6"/>
  <c r="H216" i="6"/>
  <c r="G216" i="6"/>
  <c r="F216" i="6"/>
  <c r="E216" i="6"/>
  <c r="M215" i="6"/>
  <c r="K215" i="6"/>
  <c r="L215" i="6" s="1"/>
  <c r="I215" i="6"/>
  <c r="H215" i="6"/>
  <c r="G215" i="6"/>
  <c r="F215" i="6"/>
  <c r="E215" i="6"/>
  <c r="D215" i="6"/>
  <c r="J215" i="6" s="1"/>
  <c r="M214" i="6"/>
  <c r="L214" i="6"/>
  <c r="K214" i="6"/>
  <c r="J214" i="6"/>
  <c r="I214" i="6"/>
  <c r="H214" i="6"/>
  <c r="G214" i="6"/>
  <c r="F214" i="6"/>
  <c r="E214" i="6"/>
  <c r="D214" i="6"/>
  <c r="M213" i="6"/>
  <c r="L213" i="6"/>
  <c r="K213" i="6"/>
  <c r="E213" i="6" s="1"/>
  <c r="I213" i="6"/>
  <c r="H213" i="6"/>
  <c r="G213" i="6"/>
  <c r="F213" i="6"/>
  <c r="M212" i="6"/>
  <c r="L212" i="6"/>
  <c r="K212" i="6"/>
  <c r="I212" i="6"/>
  <c r="H212" i="6"/>
  <c r="G212" i="6"/>
  <c r="F212" i="6"/>
  <c r="E212" i="6"/>
  <c r="D212" i="6"/>
  <c r="J212" i="6" s="1"/>
  <c r="M211" i="6"/>
  <c r="L211" i="6"/>
  <c r="K211" i="6"/>
  <c r="D211" i="6" s="1"/>
  <c r="J211" i="6"/>
  <c r="I211" i="6"/>
  <c r="H211" i="6"/>
  <c r="G211" i="6"/>
  <c r="F211" i="6"/>
  <c r="E211" i="6"/>
  <c r="M210" i="6"/>
  <c r="K210" i="6"/>
  <c r="L210" i="6" s="1"/>
  <c r="I210" i="6"/>
  <c r="H210" i="6"/>
  <c r="G210" i="6"/>
  <c r="F210" i="6"/>
  <c r="E210" i="6"/>
  <c r="D210" i="6"/>
  <c r="J210" i="6" s="1"/>
  <c r="M209" i="6"/>
  <c r="L209" i="6"/>
  <c r="K209" i="6"/>
  <c r="J209" i="6"/>
  <c r="I209" i="6"/>
  <c r="H209" i="6"/>
  <c r="G209" i="6"/>
  <c r="F209" i="6"/>
  <c r="E209" i="6"/>
  <c r="D209" i="6"/>
  <c r="M208" i="6"/>
  <c r="L208" i="6"/>
  <c r="K208" i="6"/>
  <c r="E208" i="6" s="1"/>
  <c r="I208" i="6"/>
  <c r="H208" i="6"/>
  <c r="G208" i="6"/>
  <c r="F208" i="6"/>
  <c r="M207" i="6"/>
  <c r="K207" i="6"/>
  <c r="L207" i="6" s="1"/>
  <c r="I207" i="6"/>
  <c r="H207" i="6"/>
  <c r="G207" i="6"/>
  <c r="F207" i="6"/>
  <c r="E207" i="6"/>
  <c r="D207" i="6"/>
  <c r="J207" i="6" s="1"/>
  <c r="M206" i="6"/>
  <c r="L206" i="6"/>
  <c r="K206" i="6"/>
  <c r="D206" i="6" s="1"/>
  <c r="J206" i="6" s="1"/>
  <c r="I206" i="6"/>
  <c r="H206" i="6"/>
  <c r="G206" i="6"/>
  <c r="F206" i="6"/>
  <c r="E206" i="6"/>
  <c r="M205" i="6"/>
  <c r="L205" i="6"/>
  <c r="K205" i="6"/>
  <c r="I205" i="6"/>
  <c r="H205" i="6"/>
  <c r="G205" i="6"/>
  <c r="F205" i="6"/>
  <c r="E205" i="6"/>
  <c r="D205" i="6"/>
  <c r="J205" i="6" s="1"/>
  <c r="M204" i="6"/>
  <c r="K204" i="6"/>
  <c r="L204" i="6" s="1"/>
  <c r="I204" i="6"/>
  <c r="H204" i="6"/>
  <c r="G204" i="6"/>
  <c r="F204" i="6"/>
  <c r="M203" i="6"/>
  <c r="L203" i="6"/>
  <c r="K203" i="6"/>
  <c r="E203" i="6" s="1"/>
  <c r="I203" i="6"/>
  <c r="H203" i="6"/>
  <c r="G203" i="6"/>
  <c r="F203" i="6"/>
  <c r="M202" i="6"/>
  <c r="L202" i="6"/>
  <c r="K202" i="6"/>
  <c r="I202" i="6"/>
  <c r="H202" i="6"/>
  <c r="G202" i="6"/>
  <c r="F202" i="6"/>
  <c r="E202" i="6"/>
  <c r="D202" i="6"/>
  <c r="J202" i="6" s="1"/>
  <c r="M201" i="6"/>
  <c r="K201" i="6"/>
  <c r="E201" i="6" s="1"/>
  <c r="I201" i="6"/>
  <c r="H201" i="6"/>
  <c r="G201" i="6"/>
  <c r="F201" i="6"/>
  <c r="M200" i="6"/>
  <c r="L200" i="6"/>
  <c r="K200" i="6"/>
  <c r="I200" i="6"/>
  <c r="H200" i="6"/>
  <c r="G200" i="6"/>
  <c r="F200" i="6"/>
  <c r="E200" i="6"/>
  <c r="D200" i="6"/>
  <c r="J200" i="6" s="1"/>
  <c r="M199" i="6"/>
  <c r="L199" i="6"/>
  <c r="K199" i="6"/>
  <c r="E199" i="6" s="1"/>
  <c r="I199" i="6"/>
  <c r="H199" i="6"/>
  <c r="G199" i="6"/>
  <c r="F199" i="6"/>
  <c r="D199" i="6"/>
  <c r="J199" i="6" s="1"/>
  <c r="M198" i="6"/>
  <c r="L198" i="6"/>
  <c r="K198" i="6"/>
  <c r="E198" i="6" s="1"/>
  <c r="I198" i="6"/>
  <c r="H198" i="6"/>
  <c r="G198" i="6"/>
  <c r="F198" i="6"/>
  <c r="D198" i="6"/>
  <c r="J198" i="6" s="1"/>
  <c r="M197" i="6"/>
  <c r="K197" i="6"/>
  <c r="L197" i="6" s="1"/>
  <c r="I197" i="6"/>
  <c r="H197" i="6"/>
  <c r="G197" i="6"/>
  <c r="F197" i="6"/>
  <c r="E197" i="6"/>
  <c r="D197" i="6"/>
  <c r="J197" i="6" s="1"/>
  <c r="M196" i="6"/>
  <c r="L196" i="6"/>
  <c r="K196" i="6"/>
  <c r="J196" i="6"/>
  <c r="I196" i="6"/>
  <c r="H196" i="6"/>
  <c r="G196" i="6"/>
  <c r="F196" i="6"/>
  <c r="E196" i="6"/>
  <c r="D196" i="6"/>
  <c r="M195" i="6"/>
  <c r="L195" i="6"/>
  <c r="K195" i="6"/>
  <c r="E195" i="6" s="1"/>
  <c r="I195" i="6"/>
  <c r="H195" i="6"/>
  <c r="G195" i="6"/>
  <c r="F195" i="6"/>
  <c r="M194" i="6"/>
  <c r="L194" i="6"/>
  <c r="K194" i="6"/>
  <c r="I194" i="6"/>
  <c r="H194" i="6"/>
  <c r="G194" i="6"/>
  <c r="F194" i="6"/>
  <c r="E194" i="6"/>
  <c r="D194" i="6"/>
  <c r="J194" i="6" s="1"/>
  <c r="M193" i="6"/>
  <c r="K193" i="6"/>
  <c r="E193" i="6" s="1"/>
  <c r="I193" i="6"/>
  <c r="H193" i="6"/>
  <c r="G193" i="6"/>
  <c r="F193" i="6"/>
  <c r="M192" i="6"/>
  <c r="L192" i="6"/>
  <c r="K192" i="6"/>
  <c r="I192" i="6"/>
  <c r="H192" i="6"/>
  <c r="G192" i="6"/>
  <c r="F192" i="6"/>
  <c r="E192" i="6"/>
  <c r="D192" i="6"/>
  <c r="J192" i="6" s="1"/>
  <c r="M191" i="6"/>
  <c r="L191" i="6"/>
  <c r="K191" i="6"/>
  <c r="E191" i="6" s="1"/>
  <c r="I191" i="6"/>
  <c r="H191" i="6"/>
  <c r="G191" i="6"/>
  <c r="F191" i="6"/>
  <c r="D191" i="6"/>
  <c r="J191" i="6" s="1"/>
  <c r="M190" i="6"/>
  <c r="L190" i="6"/>
  <c r="K190" i="6"/>
  <c r="E190" i="6" s="1"/>
  <c r="I190" i="6"/>
  <c r="H190" i="6"/>
  <c r="G190" i="6"/>
  <c r="F190" i="6"/>
  <c r="D190" i="6"/>
  <c r="J190" i="6" s="1"/>
  <c r="M189" i="6"/>
  <c r="K189" i="6"/>
  <c r="L189" i="6" s="1"/>
  <c r="I189" i="6"/>
  <c r="H189" i="6"/>
  <c r="G189" i="6"/>
  <c r="F189" i="6"/>
  <c r="E189" i="6"/>
  <c r="D189" i="6"/>
  <c r="J189" i="6" s="1"/>
  <c r="M188" i="6"/>
  <c r="L188" i="6"/>
  <c r="K188" i="6"/>
  <c r="J188" i="6"/>
  <c r="I188" i="6"/>
  <c r="H188" i="6"/>
  <c r="G188" i="6"/>
  <c r="F188" i="6"/>
  <c r="E188" i="6"/>
  <c r="D188" i="6"/>
  <c r="M187" i="6"/>
  <c r="L187" i="6"/>
  <c r="K187" i="6"/>
  <c r="E187" i="6" s="1"/>
  <c r="I187" i="6"/>
  <c r="H187" i="6"/>
  <c r="G187" i="6"/>
  <c r="F187" i="6"/>
  <c r="M186" i="6"/>
  <c r="L186" i="6"/>
  <c r="K186" i="6"/>
  <c r="I186" i="6"/>
  <c r="H186" i="6"/>
  <c r="G186" i="6"/>
  <c r="F186" i="6"/>
  <c r="E186" i="6"/>
  <c r="D186" i="6"/>
  <c r="J186" i="6" s="1"/>
  <c r="M185" i="6"/>
  <c r="K185" i="6"/>
  <c r="E185" i="6" s="1"/>
  <c r="I185" i="6"/>
  <c r="H185" i="6"/>
  <c r="G185" i="6"/>
  <c r="F185" i="6"/>
  <c r="M184" i="6"/>
  <c r="L184" i="6"/>
  <c r="K184" i="6"/>
  <c r="I184" i="6"/>
  <c r="H184" i="6"/>
  <c r="G184" i="6"/>
  <c r="F184" i="6"/>
  <c r="E184" i="6"/>
  <c r="D184" i="6"/>
  <c r="J184" i="6" s="1"/>
  <c r="M183" i="6"/>
  <c r="L183" i="6"/>
  <c r="K183" i="6"/>
  <c r="E183" i="6" s="1"/>
  <c r="I183" i="6"/>
  <c r="H183" i="6"/>
  <c r="G183" i="6"/>
  <c r="F183" i="6"/>
  <c r="D183" i="6"/>
  <c r="J183" i="6" s="1"/>
  <c r="M182" i="6"/>
  <c r="L182" i="6"/>
  <c r="K182" i="6"/>
  <c r="E182" i="6" s="1"/>
  <c r="I182" i="6"/>
  <c r="H182" i="6"/>
  <c r="G182" i="6"/>
  <c r="F182" i="6"/>
  <c r="D182" i="6"/>
  <c r="J182" i="6" s="1"/>
  <c r="M181" i="6"/>
  <c r="K181" i="6"/>
  <c r="L181" i="6" s="1"/>
  <c r="I181" i="6"/>
  <c r="H181" i="6"/>
  <c r="G181" i="6"/>
  <c r="F181" i="6"/>
  <c r="E181" i="6"/>
  <c r="D181" i="6"/>
  <c r="J181" i="6" s="1"/>
  <c r="M180" i="6"/>
  <c r="L180" i="6"/>
  <c r="K180" i="6"/>
  <c r="J180" i="6"/>
  <c r="I180" i="6"/>
  <c r="H180" i="6"/>
  <c r="G180" i="6"/>
  <c r="F180" i="6"/>
  <c r="E180" i="6"/>
  <c r="D180" i="6"/>
  <c r="M179" i="6"/>
  <c r="L179" i="6"/>
  <c r="K179" i="6"/>
  <c r="E179" i="6" s="1"/>
  <c r="I179" i="6"/>
  <c r="H179" i="6"/>
  <c r="G179" i="6"/>
  <c r="F179" i="6"/>
  <c r="M178" i="6"/>
  <c r="L178" i="6"/>
  <c r="K178" i="6"/>
  <c r="I178" i="6"/>
  <c r="H178" i="6"/>
  <c r="G178" i="6"/>
  <c r="F178" i="6"/>
  <c r="E178" i="6"/>
  <c r="D178" i="6"/>
  <c r="J178" i="6" s="1"/>
  <c r="M177" i="6"/>
  <c r="K177" i="6"/>
  <c r="E177" i="6" s="1"/>
  <c r="I177" i="6"/>
  <c r="H177" i="6"/>
  <c r="G177" i="6"/>
  <c r="F177" i="6"/>
  <c r="M176" i="6"/>
  <c r="L176" i="6"/>
  <c r="K176" i="6"/>
  <c r="I176" i="6"/>
  <c r="H176" i="6"/>
  <c r="G176" i="6"/>
  <c r="F176" i="6"/>
  <c r="E176" i="6"/>
  <c r="D176" i="6"/>
  <c r="J176" i="6" s="1"/>
  <c r="M175" i="6"/>
  <c r="L175" i="6"/>
  <c r="K175" i="6"/>
  <c r="E175" i="6" s="1"/>
  <c r="I175" i="6"/>
  <c r="H175" i="6"/>
  <c r="G175" i="6"/>
  <c r="F175" i="6"/>
  <c r="D175" i="6"/>
  <c r="J175" i="6" s="1"/>
  <c r="M174" i="6"/>
  <c r="L174" i="6"/>
  <c r="K174" i="6"/>
  <c r="E174" i="6" s="1"/>
  <c r="I174" i="6"/>
  <c r="H174" i="6"/>
  <c r="G174" i="6"/>
  <c r="F174" i="6"/>
  <c r="D174" i="6"/>
  <c r="J174" i="6" s="1"/>
  <c r="M173" i="6"/>
  <c r="K173" i="6"/>
  <c r="L173" i="6" s="1"/>
  <c r="I173" i="6"/>
  <c r="H173" i="6"/>
  <c r="G173" i="6"/>
  <c r="F173" i="6"/>
  <c r="E173" i="6"/>
  <c r="D173" i="6"/>
  <c r="J173" i="6" s="1"/>
  <c r="M172" i="6"/>
  <c r="L172" i="6"/>
  <c r="K172" i="6"/>
  <c r="J172" i="6"/>
  <c r="I172" i="6"/>
  <c r="H172" i="6"/>
  <c r="G172" i="6"/>
  <c r="F172" i="6"/>
  <c r="E172" i="6"/>
  <c r="D172" i="6"/>
  <c r="M171" i="6"/>
  <c r="L171" i="6"/>
  <c r="K171" i="6"/>
  <c r="E171" i="6" s="1"/>
  <c r="I171" i="6"/>
  <c r="H171" i="6"/>
  <c r="G171" i="6"/>
  <c r="F171" i="6"/>
  <c r="M170" i="6"/>
  <c r="L170" i="6"/>
  <c r="K170" i="6"/>
  <c r="I170" i="6"/>
  <c r="H170" i="6"/>
  <c r="G170" i="6"/>
  <c r="F170" i="6"/>
  <c r="E170" i="6"/>
  <c r="D170" i="6"/>
  <c r="J170" i="6" s="1"/>
  <c r="M169" i="6"/>
  <c r="K169" i="6"/>
  <c r="E169" i="6" s="1"/>
  <c r="I169" i="6"/>
  <c r="H169" i="6"/>
  <c r="G169" i="6"/>
  <c r="F169" i="6"/>
  <c r="M168" i="6"/>
  <c r="L168" i="6"/>
  <c r="K168" i="6"/>
  <c r="I168" i="6"/>
  <c r="H168" i="6"/>
  <c r="G168" i="6"/>
  <c r="F168" i="6"/>
  <c r="E168" i="6"/>
  <c r="D168" i="6"/>
  <c r="J168" i="6" s="1"/>
  <c r="M167" i="6"/>
  <c r="L167" i="6"/>
  <c r="K167" i="6"/>
  <c r="E167" i="6" s="1"/>
  <c r="I167" i="6"/>
  <c r="H167" i="6"/>
  <c r="G167" i="6"/>
  <c r="F167" i="6"/>
  <c r="D167" i="6"/>
  <c r="J167" i="6" s="1"/>
  <c r="M166" i="6"/>
  <c r="L166" i="6"/>
  <c r="K166" i="6"/>
  <c r="E166" i="6" s="1"/>
  <c r="I166" i="6"/>
  <c r="H166" i="6"/>
  <c r="G166" i="6"/>
  <c r="F166" i="6"/>
  <c r="D166" i="6"/>
  <c r="J166" i="6" s="1"/>
  <c r="M165" i="6"/>
  <c r="K165" i="6"/>
  <c r="L165" i="6" s="1"/>
  <c r="I165" i="6"/>
  <c r="H165" i="6"/>
  <c r="G165" i="6"/>
  <c r="F165" i="6"/>
  <c r="E165" i="6"/>
  <c r="M164" i="6"/>
  <c r="L164" i="6"/>
  <c r="K164" i="6"/>
  <c r="J164" i="6"/>
  <c r="I164" i="6"/>
  <c r="H164" i="6"/>
  <c r="G164" i="6"/>
  <c r="F164" i="6"/>
  <c r="E164" i="6"/>
  <c r="D164" i="6"/>
  <c r="M163" i="6"/>
  <c r="L163" i="6"/>
  <c r="K163" i="6"/>
  <c r="E163" i="6" s="1"/>
  <c r="I163" i="6"/>
  <c r="H163" i="6"/>
  <c r="G163" i="6"/>
  <c r="F163" i="6"/>
  <c r="M162" i="6"/>
  <c r="L162" i="6"/>
  <c r="K162" i="6"/>
  <c r="I162" i="6"/>
  <c r="H162" i="6"/>
  <c r="G162" i="6"/>
  <c r="F162" i="6"/>
  <c r="E162" i="6"/>
  <c r="D162" i="6"/>
  <c r="J162" i="6" s="1"/>
  <c r="M161" i="6"/>
  <c r="K161" i="6"/>
  <c r="E161" i="6" s="1"/>
  <c r="I161" i="6"/>
  <c r="H161" i="6"/>
  <c r="G161" i="6"/>
  <c r="F161" i="6"/>
  <c r="M160" i="6"/>
  <c r="L160" i="6"/>
  <c r="K160" i="6"/>
  <c r="I160" i="6"/>
  <c r="H160" i="6"/>
  <c r="G160" i="6"/>
  <c r="F160" i="6"/>
  <c r="E160" i="6"/>
  <c r="D160" i="6"/>
  <c r="J160" i="6" s="1"/>
  <c r="M159" i="6"/>
  <c r="L159" i="6"/>
  <c r="K159" i="6"/>
  <c r="E159" i="6" s="1"/>
  <c r="I159" i="6"/>
  <c r="H159" i="6"/>
  <c r="G159" i="6"/>
  <c r="F159" i="6"/>
  <c r="D159" i="6"/>
  <c r="J159" i="6" s="1"/>
  <c r="M158" i="6"/>
  <c r="L158" i="6"/>
  <c r="K158" i="6"/>
  <c r="E158" i="6" s="1"/>
  <c r="I158" i="6"/>
  <c r="H158" i="6"/>
  <c r="G158" i="6"/>
  <c r="F158" i="6"/>
  <c r="D158" i="6"/>
  <c r="J158" i="6" s="1"/>
  <c r="M157" i="6"/>
  <c r="K157" i="6"/>
  <c r="L157" i="6" s="1"/>
  <c r="I157" i="6"/>
  <c r="H157" i="6"/>
  <c r="G157" i="6"/>
  <c r="F157" i="6"/>
  <c r="E157" i="6"/>
  <c r="M156" i="6"/>
  <c r="L156" i="6"/>
  <c r="K156" i="6"/>
  <c r="J156" i="6"/>
  <c r="I156" i="6"/>
  <c r="H156" i="6"/>
  <c r="G156" i="6"/>
  <c r="F156" i="6"/>
  <c r="E156" i="6"/>
  <c r="D156" i="6"/>
  <c r="M155" i="6"/>
  <c r="L155" i="6"/>
  <c r="K155" i="6"/>
  <c r="E155" i="6" s="1"/>
  <c r="I155" i="6"/>
  <c r="H155" i="6"/>
  <c r="G155" i="6"/>
  <c r="F155" i="6"/>
  <c r="M154" i="6"/>
  <c r="L154" i="6"/>
  <c r="K154" i="6"/>
  <c r="I154" i="6"/>
  <c r="H154" i="6"/>
  <c r="G154" i="6"/>
  <c r="F154" i="6"/>
  <c r="E154" i="6"/>
  <c r="D154" i="6"/>
  <c r="J154" i="6" s="1"/>
  <c r="M153" i="6"/>
  <c r="K153" i="6"/>
  <c r="E153" i="6" s="1"/>
  <c r="I153" i="6"/>
  <c r="H153" i="6"/>
  <c r="G153" i="6"/>
  <c r="F153" i="6"/>
  <c r="M152" i="6"/>
  <c r="L152" i="6"/>
  <c r="K152" i="6"/>
  <c r="I152" i="6"/>
  <c r="H152" i="6"/>
  <c r="G152" i="6"/>
  <c r="F152" i="6"/>
  <c r="E152" i="6"/>
  <c r="D152" i="6"/>
  <c r="J152" i="6" s="1"/>
  <c r="M151" i="6"/>
  <c r="L151" i="6"/>
  <c r="K151" i="6"/>
  <c r="E151" i="6" s="1"/>
  <c r="I151" i="6"/>
  <c r="H151" i="6"/>
  <c r="G151" i="6"/>
  <c r="F151" i="6"/>
  <c r="D151" i="6"/>
  <c r="J151" i="6" s="1"/>
  <c r="M150" i="6"/>
  <c r="L150" i="6"/>
  <c r="K150" i="6"/>
  <c r="E150" i="6" s="1"/>
  <c r="I150" i="6"/>
  <c r="H150" i="6"/>
  <c r="G150" i="6"/>
  <c r="F150" i="6"/>
  <c r="D150" i="6"/>
  <c r="J150" i="6" s="1"/>
  <c r="M149" i="6"/>
  <c r="K149" i="6"/>
  <c r="L149" i="6" s="1"/>
  <c r="I149" i="6"/>
  <c r="H149" i="6"/>
  <c r="G149" i="6"/>
  <c r="F149" i="6"/>
  <c r="E149" i="6"/>
  <c r="M148" i="6"/>
  <c r="L148" i="6"/>
  <c r="K148" i="6"/>
  <c r="J148" i="6"/>
  <c r="I148" i="6"/>
  <c r="H148" i="6"/>
  <c r="G148" i="6"/>
  <c r="F148" i="6"/>
  <c r="E148" i="6"/>
  <c r="D148" i="6"/>
  <c r="M147" i="6"/>
  <c r="L147" i="6"/>
  <c r="K147" i="6"/>
  <c r="E147" i="6" s="1"/>
  <c r="I147" i="6"/>
  <c r="H147" i="6"/>
  <c r="G147" i="6"/>
  <c r="F147" i="6"/>
  <c r="M146" i="6"/>
  <c r="L146" i="6"/>
  <c r="K146" i="6"/>
  <c r="I146" i="6"/>
  <c r="H146" i="6"/>
  <c r="G146" i="6"/>
  <c r="F146" i="6"/>
  <c r="E146" i="6"/>
  <c r="D146" i="6"/>
  <c r="J146" i="6" s="1"/>
  <c r="M145" i="6"/>
  <c r="K145" i="6"/>
  <c r="E145" i="6" s="1"/>
  <c r="I145" i="6"/>
  <c r="H145" i="6"/>
  <c r="G145" i="6"/>
  <c r="F145" i="6"/>
  <c r="M144" i="6"/>
  <c r="L144" i="6"/>
  <c r="K144" i="6"/>
  <c r="I144" i="6"/>
  <c r="H144" i="6"/>
  <c r="G144" i="6"/>
  <c r="F144" i="6"/>
  <c r="E144" i="6"/>
  <c r="D144" i="6"/>
  <c r="J144" i="6" s="1"/>
  <c r="M143" i="6"/>
  <c r="L143" i="6"/>
  <c r="K143" i="6"/>
  <c r="E143" i="6" s="1"/>
  <c r="I143" i="6"/>
  <c r="H143" i="6"/>
  <c r="G143" i="6"/>
  <c r="F143" i="6"/>
  <c r="D143" i="6"/>
  <c r="J143" i="6" s="1"/>
  <c r="M142" i="6"/>
  <c r="L142" i="6"/>
  <c r="K142" i="6"/>
  <c r="E142" i="6" s="1"/>
  <c r="I142" i="6"/>
  <c r="H142" i="6"/>
  <c r="G142" i="6"/>
  <c r="F142" i="6"/>
  <c r="D142" i="6"/>
  <c r="J142" i="6" s="1"/>
  <c r="M141" i="6"/>
  <c r="K141" i="6"/>
  <c r="L141" i="6" s="1"/>
  <c r="I141" i="6"/>
  <c r="H141" i="6"/>
  <c r="G141" i="6"/>
  <c r="F141" i="6"/>
  <c r="E141" i="6"/>
  <c r="M140" i="6"/>
  <c r="L140" i="6"/>
  <c r="K140" i="6"/>
  <c r="J140" i="6"/>
  <c r="I140" i="6"/>
  <c r="H140" i="6"/>
  <c r="G140" i="6"/>
  <c r="F140" i="6"/>
  <c r="E140" i="6"/>
  <c r="D140" i="6"/>
  <c r="M139" i="6"/>
  <c r="L139" i="6"/>
  <c r="K139" i="6"/>
  <c r="E139" i="6" s="1"/>
  <c r="I139" i="6"/>
  <c r="H139" i="6"/>
  <c r="G139" i="6"/>
  <c r="F139" i="6"/>
  <c r="M138" i="6"/>
  <c r="L138" i="6"/>
  <c r="K138" i="6"/>
  <c r="I138" i="6"/>
  <c r="H138" i="6"/>
  <c r="G138" i="6"/>
  <c r="F138" i="6"/>
  <c r="E138" i="6"/>
  <c r="D138" i="6"/>
  <c r="J138" i="6" s="1"/>
  <c r="M137" i="6"/>
  <c r="K137" i="6"/>
  <c r="E137" i="6" s="1"/>
  <c r="I137" i="6"/>
  <c r="H137" i="6"/>
  <c r="G137" i="6"/>
  <c r="F137" i="6"/>
  <c r="M136" i="6"/>
  <c r="L136" i="6"/>
  <c r="K136" i="6"/>
  <c r="J136" i="6"/>
  <c r="I136" i="6"/>
  <c r="H136" i="6"/>
  <c r="G136" i="6"/>
  <c r="F136" i="6"/>
  <c r="E136" i="6"/>
  <c r="D136" i="6"/>
  <c r="M135" i="6"/>
  <c r="L135" i="6"/>
  <c r="K135" i="6"/>
  <c r="E135" i="6" s="1"/>
  <c r="I135" i="6"/>
  <c r="H135" i="6"/>
  <c r="G135" i="6"/>
  <c r="F135" i="6"/>
  <c r="D135" i="6"/>
  <c r="J135" i="6" s="1"/>
  <c r="M134" i="6"/>
  <c r="L134" i="6"/>
  <c r="K134" i="6"/>
  <c r="E134" i="6" s="1"/>
  <c r="I134" i="6"/>
  <c r="H134" i="6"/>
  <c r="G134" i="6"/>
  <c r="F134" i="6"/>
  <c r="D134" i="6"/>
  <c r="J134" i="6" s="1"/>
  <c r="M133" i="6"/>
  <c r="K133" i="6"/>
  <c r="L133" i="6" s="1"/>
  <c r="I133" i="6"/>
  <c r="H133" i="6"/>
  <c r="G133" i="6"/>
  <c r="F133" i="6"/>
  <c r="E133" i="6"/>
  <c r="M132" i="6"/>
  <c r="L132" i="6"/>
  <c r="K132" i="6"/>
  <c r="J132" i="6"/>
  <c r="I132" i="6"/>
  <c r="H132" i="6"/>
  <c r="G132" i="6"/>
  <c r="F132" i="6"/>
  <c r="E132" i="6"/>
  <c r="D132" i="6"/>
  <c r="M131" i="6"/>
  <c r="L131" i="6"/>
  <c r="K131" i="6"/>
  <c r="E131" i="6" s="1"/>
  <c r="I131" i="6"/>
  <c r="H131" i="6"/>
  <c r="G131" i="6"/>
  <c r="F131" i="6"/>
  <c r="M130" i="6"/>
  <c r="L130" i="6"/>
  <c r="K130" i="6"/>
  <c r="I130" i="6"/>
  <c r="H130" i="6"/>
  <c r="G130" i="6"/>
  <c r="F130" i="6"/>
  <c r="E130" i="6"/>
  <c r="D130" i="6"/>
  <c r="J130" i="6" s="1"/>
  <c r="M129" i="6"/>
  <c r="K129" i="6"/>
  <c r="E129" i="6" s="1"/>
  <c r="I129" i="6"/>
  <c r="H129" i="6"/>
  <c r="G129" i="6"/>
  <c r="F129" i="6"/>
  <c r="M128" i="6"/>
  <c r="L128" i="6"/>
  <c r="K128" i="6"/>
  <c r="J128" i="6"/>
  <c r="I128" i="6"/>
  <c r="H128" i="6"/>
  <c r="G128" i="6"/>
  <c r="F128" i="6"/>
  <c r="E128" i="6"/>
  <c r="D128" i="6"/>
  <c r="M127" i="6"/>
  <c r="L127" i="6"/>
  <c r="K127" i="6"/>
  <c r="E127" i="6" s="1"/>
  <c r="I127" i="6"/>
  <c r="H127" i="6"/>
  <c r="G127" i="6"/>
  <c r="F127" i="6"/>
  <c r="D127" i="6"/>
  <c r="J127" i="6" s="1"/>
  <c r="M126" i="6"/>
  <c r="L126" i="6"/>
  <c r="K126" i="6"/>
  <c r="E126" i="6" s="1"/>
  <c r="I126" i="6"/>
  <c r="H126" i="6"/>
  <c r="G126" i="6"/>
  <c r="F126" i="6"/>
  <c r="D126" i="6"/>
  <c r="J126" i="6" s="1"/>
  <c r="M125" i="6"/>
  <c r="K125" i="6"/>
  <c r="I125" i="6"/>
  <c r="H125" i="6"/>
  <c r="G125" i="6"/>
  <c r="F125" i="6"/>
  <c r="M124" i="6"/>
  <c r="L124" i="6"/>
  <c r="K124" i="6"/>
  <c r="J124" i="6"/>
  <c r="I124" i="6"/>
  <c r="H124" i="6"/>
  <c r="G124" i="6"/>
  <c r="F124" i="6"/>
  <c r="E124" i="6"/>
  <c r="D124" i="6"/>
  <c r="M123" i="6"/>
  <c r="L123" i="6"/>
  <c r="K123" i="6"/>
  <c r="E123" i="6" s="1"/>
  <c r="I123" i="6"/>
  <c r="H123" i="6"/>
  <c r="G123" i="6"/>
  <c r="F123" i="6"/>
  <c r="M122" i="6"/>
  <c r="L122" i="6"/>
  <c r="K122" i="6"/>
  <c r="I122" i="6"/>
  <c r="H122" i="6"/>
  <c r="G122" i="6"/>
  <c r="F122" i="6"/>
  <c r="E122" i="6"/>
  <c r="D122" i="6"/>
  <c r="J122" i="6" s="1"/>
  <c r="M121" i="6"/>
  <c r="K121" i="6"/>
  <c r="E121" i="6" s="1"/>
  <c r="I121" i="6"/>
  <c r="H121" i="6"/>
  <c r="G121" i="6"/>
  <c r="F121" i="6"/>
  <c r="M120" i="6"/>
  <c r="L120" i="6"/>
  <c r="K120" i="6"/>
  <c r="I120" i="6"/>
  <c r="H120" i="6"/>
  <c r="G120" i="6"/>
  <c r="F120" i="6"/>
  <c r="E120" i="6"/>
  <c r="D120" i="6"/>
  <c r="J120" i="6" s="1"/>
  <c r="M119" i="6"/>
  <c r="L119" i="6"/>
  <c r="K119" i="6"/>
  <c r="E119" i="6" s="1"/>
  <c r="I119" i="6"/>
  <c r="H119" i="6"/>
  <c r="G119" i="6"/>
  <c r="F119" i="6"/>
  <c r="D119" i="6"/>
  <c r="J119" i="6" s="1"/>
  <c r="M118" i="6"/>
  <c r="L118" i="6"/>
  <c r="K118" i="6"/>
  <c r="E118" i="6" s="1"/>
  <c r="I118" i="6"/>
  <c r="H118" i="6"/>
  <c r="G118" i="6"/>
  <c r="F118" i="6"/>
  <c r="D118" i="6"/>
  <c r="J118" i="6" s="1"/>
  <c r="M117" i="6"/>
  <c r="K117" i="6"/>
  <c r="I117" i="6"/>
  <c r="H117" i="6"/>
  <c r="G117" i="6"/>
  <c r="F117" i="6"/>
  <c r="M116" i="6"/>
  <c r="L116" i="6"/>
  <c r="K116" i="6"/>
  <c r="J116" i="6"/>
  <c r="I116" i="6"/>
  <c r="H116" i="6"/>
  <c r="G116" i="6"/>
  <c r="F116" i="6"/>
  <c r="E116" i="6"/>
  <c r="D116" i="6"/>
  <c r="M115" i="6"/>
  <c r="K115" i="6"/>
  <c r="I115" i="6"/>
  <c r="H115" i="6"/>
  <c r="G115" i="6"/>
  <c r="F115" i="6"/>
  <c r="M114" i="6"/>
  <c r="L114" i="6"/>
  <c r="K114" i="6"/>
  <c r="I114" i="6"/>
  <c r="H114" i="6"/>
  <c r="G114" i="6"/>
  <c r="F114" i="6"/>
  <c r="E114" i="6"/>
  <c r="D114" i="6"/>
  <c r="J114" i="6" s="1"/>
  <c r="M113" i="6"/>
  <c r="K113" i="6"/>
  <c r="E113" i="6" s="1"/>
  <c r="I113" i="6"/>
  <c r="H113" i="6"/>
  <c r="G113" i="6"/>
  <c r="F113" i="6"/>
  <c r="M112" i="6"/>
  <c r="L112" i="6"/>
  <c r="K112" i="6"/>
  <c r="I112" i="6"/>
  <c r="H112" i="6"/>
  <c r="G112" i="6"/>
  <c r="F112" i="6"/>
  <c r="E112" i="6"/>
  <c r="D112" i="6"/>
  <c r="J112" i="6" s="1"/>
  <c r="M111" i="6"/>
  <c r="L111" i="6"/>
  <c r="K111" i="6"/>
  <c r="E111" i="6" s="1"/>
  <c r="J111" i="6"/>
  <c r="I111" i="6"/>
  <c r="H111" i="6"/>
  <c r="G111" i="6"/>
  <c r="F111" i="6"/>
  <c r="D111" i="6"/>
  <c r="M110" i="6"/>
  <c r="L110" i="6"/>
  <c r="K110" i="6"/>
  <c r="E110" i="6" s="1"/>
  <c r="I110" i="6"/>
  <c r="H110" i="6"/>
  <c r="G110" i="6"/>
  <c r="F110" i="6"/>
  <c r="D110" i="6"/>
  <c r="J110" i="6" s="1"/>
  <c r="M109" i="6"/>
  <c r="K109" i="6"/>
  <c r="I109" i="6"/>
  <c r="H109" i="6"/>
  <c r="G109" i="6"/>
  <c r="F109" i="6"/>
  <c r="M108" i="6"/>
  <c r="L108" i="6"/>
  <c r="K108" i="6"/>
  <c r="J108" i="6"/>
  <c r="I108" i="6"/>
  <c r="H108" i="6"/>
  <c r="G108" i="6"/>
  <c r="F108" i="6"/>
  <c r="E108" i="6"/>
  <c r="D108" i="6"/>
  <c r="M107" i="6"/>
  <c r="K107" i="6"/>
  <c r="I107" i="6"/>
  <c r="H107" i="6"/>
  <c r="G107" i="6"/>
  <c r="F107" i="6"/>
  <c r="M106" i="6"/>
  <c r="L106" i="6"/>
  <c r="K106" i="6"/>
  <c r="I106" i="6"/>
  <c r="H106" i="6"/>
  <c r="G106" i="6"/>
  <c r="F106" i="6"/>
  <c r="E106" i="6"/>
  <c r="D106" i="6"/>
  <c r="J106" i="6" s="1"/>
  <c r="M105" i="6"/>
  <c r="K105" i="6"/>
  <c r="E105" i="6" s="1"/>
  <c r="I105" i="6"/>
  <c r="H105" i="6"/>
  <c r="G105" i="6"/>
  <c r="F105" i="6"/>
  <c r="M104" i="6"/>
  <c r="L104" i="6"/>
  <c r="K104" i="6"/>
  <c r="I104" i="6"/>
  <c r="H104" i="6"/>
  <c r="G104" i="6"/>
  <c r="F104" i="6"/>
  <c r="E104" i="6"/>
  <c r="D104" i="6"/>
  <c r="J104" i="6" s="1"/>
  <c r="M103" i="6"/>
  <c r="L103" i="6"/>
  <c r="K103" i="6"/>
  <c r="E103" i="6" s="1"/>
  <c r="I103" i="6"/>
  <c r="H103" i="6"/>
  <c r="G103" i="6"/>
  <c r="F103" i="6"/>
  <c r="D103" i="6"/>
  <c r="J103" i="6" s="1"/>
  <c r="M102" i="6"/>
  <c r="L102" i="6"/>
  <c r="K102" i="6"/>
  <c r="E102" i="6" s="1"/>
  <c r="I102" i="6"/>
  <c r="H102" i="6"/>
  <c r="G102" i="6"/>
  <c r="F102" i="6"/>
  <c r="D102" i="6"/>
  <c r="J102" i="6" s="1"/>
  <c r="M101" i="6"/>
  <c r="K101" i="6"/>
  <c r="I101" i="6"/>
  <c r="H101" i="6"/>
  <c r="G101" i="6"/>
  <c r="F101" i="6"/>
  <c r="M100" i="6"/>
  <c r="L100" i="6"/>
  <c r="K100" i="6"/>
  <c r="J100" i="6"/>
  <c r="I100" i="6"/>
  <c r="H100" i="6"/>
  <c r="G100" i="6"/>
  <c r="F100" i="6"/>
  <c r="E100" i="6"/>
  <c r="D100" i="6"/>
  <c r="M99" i="6"/>
  <c r="L99" i="6"/>
  <c r="K99" i="6"/>
  <c r="I99" i="6"/>
  <c r="H99" i="6"/>
  <c r="G99" i="6"/>
  <c r="F99" i="6"/>
  <c r="M98" i="6"/>
  <c r="L98" i="6"/>
  <c r="K98" i="6"/>
  <c r="I98" i="6"/>
  <c r="H98" i="6"/>
  <c r="G98" i="6"/>
  <c r="F98" i="6"/>
  <c r="E98" i="6"/>
  <c r="D98" i="6"/>
  <c r="J98" i="6" s="1"/>
  <c r="M97" i="6"/>
  <c r="K97" i="6"/>
  <c r="E97" i="6" s="1"/>
  <c r="I97" i="6"/>
  <c r="H97" i="6"/>
  <c r="G97" i="6"/>
  <c r="F97" i="6"/>
  <c r="M96" i="6"/>
  <c r="L96" i="6"/>
  <c r="K96" i="6"/>
  <c r="I96" i="6"/>
  <c r="H96" i="6"/>
  <c r="G96" i="6"/>
  <c r="F96" i="6"/>
  <c r="E96" i="6"/>
  <c r="D96" i="6"/>
  <c r="J96" i="6" s="1"/>
  <c r="M95" i="6"/>
  <c r="L95" i="6"/>
  <c r="K95" i="6"/>
  <c r="E95" i="6" s="1"/>
  <c r="J95" i="6"/>
  <c r="I95" i="6"/>
  <c r="H95" i="6"/>
  <c r="G95" i="6"/>
  <c r="F95" i="6"/>
  <c r="D95" i="6"/>
  <c r="M94" i="6"/>
  <c r="L94" i="6"/>
  <c r="K94" i="6"/>
  <c r="E94" i="6" s="1"/>
  <c r="I94" i="6"/>
  <c r="H94" i="6"/>
  <c r="G94" i="6"/>
  <c r="F94" i="6"/>
  <c r="D94" i="6"/>
  <c r="J94" i="6" s="1"/>
  <c r="M93" i="6"/>
  <c r="K93" i="6"/>
  <c r="I93" i="6"/>
  <c r="H93" i="6"/>
  <c r="G93" i="6"/>
  <c r="F93" i="6"/>
  <c r="M92" i="6"/>
  <c r="L92" i="6"/>
  <c r="K92" i="6"/>
  <c r="J92" i="6"/>
  <c r="I92" i="6"/>
  <c r="H92" i="6"/>
  <c r="G92" i="6"/>
  <c r="F92" i="6"/>
  <c r="E92" i="6"/>
  <c r="D92" i="6"/>
  <c r="M91" i="6"/>
  <c r="L91" i="6"/>
  <c r="K91" i="6"/>
  <c r="E91" i="6" s="1"/>
  <c r="I91" i="6"/>
  <c r="H91" i="6"/>
  <c r="G91" i="6"/>
  <c r="F91" i="6"/>
  <c r="D91" i="6"/>
  <c r="J91" i="6" s="1"/>
  <c r="M90" i="6"/>
  <c r="L90" i="6"/>
  <c r="K90" i="6"/>
  <c r="I90" i="6"/>
  <c r="H90" i="6"/>
  <c r="G90" i="6"/>
  <c r="F90" i="6"/>
  <c r="E90" i="6"/>
  <c r="D90" i="6"/>
  <c r="J90" i="6" s="1"/>
  <c r="M89" i="6"/>
  <c r="K89" i="6"/>
  <c r="E89" i="6" s="1"/>
  <c r="I89" i="6"/>
  <c r="H89" i="6"/>
  <c r="G89" i="6"/>
  <c r="F89" i="6"/>
  <c r="M88" i="6"/>
  <c r="L88" i="6"/>
  <c r="K88" i="6"/>
  <c r="J88" i="6"/>
  <c r="I88" i="6"/>
  <c r="H88" i="6"/>
  <c r="G88" i="6"/>
  <c r="F88" i="6"/>
  <c r="E88" i="6"/>
  <c r="D88" i="6"/>
  <c r="M87" i="6"/>
  <c r="L87" i="6"/>
  <c r="K87" i="6"/>
  <c r="E87" i="6" s="1"/>
  <c r="I87" i="6"/>
  <c r="H87" i="6"/>
  <c r="G87" i="6"/>
  <c r="F87" i="6"/>
  <c r="D87" i="6"/>
  <c r="J87" i="6" s="1"/>
  <c r="M86" i="6"/>
  <c r="L86" i="6"/>
  <c r="K86" i="6"/>
  <c r="E86" i="6" s="1"/>
  <c r="I86" i="6"/>
  <c r="H86" i="6"/>
  <c r="G86" i="6"/>
  <c r="F86" i="6"/>
  <c r="D86" i="6"/>
  <c r="J86" i="6" s="1"/>
  <c r="M85" i="6"/>
  <c r="K85" i="6"/>
  <c r="I85" i="6"/>
  <c r="H85" i="6"/>
  <c r="G85" i="6"/>
  <c r="F85" i="6"/>
  <c r="M84" i="6"/>
  <c r="L84" i="6"/>
  <c r="K84" i="6"/>
  <c r="J84" i="6"/>
  <c r="I84" i="6"/>
  <c r="H84" i="6"/>
  <c r="G84" i="6"/>
  <c r="F84" i="6"/>
  <c r="E84" i="6"/>
  <c r="D84" i="6"/>
  <c r="M83" i="6"/>
  <c r="L83" i="6"/>
  <c r="K83" i="6"/>
  <c r="E83" i="6" s="1"/>
  <c r="I83" i="6"/>
  <c r="H83" i="6"/>
  <c r="G83" i="6"/>
  <c r="F83" i="6"/>
  <c r="D83" i="6"/>
  <c r="J83" i="6" s="1"/>
  <c r="M82" i="6"/>
  <c r="L82" i="6"/>
  <c r="K82" i="6"/>
  <c r="I82" i="6"/>
  <c r="H82" i="6"/>
  <c r="G82" i="6"/>
  <c r="F82" i="6"/>
  <c r="E82" i="6"/>
  <c r="D82" i="6"/>
  <c r="J82" i="6" s="1"/>
  <c r="M81" i="6"/>
  <c r="K81" i="6"/>
  <c r="E81" i="6" s="1"/>
  <c r="I81" i="6"/>
  <c r="H81" i="6"/>
  <c r="G81" i="6"/>
  <c r="F81" i="6"/>
  <c r="M80" i="6"/>
  <c r="L80" i="6"/>
  <c r="K80" i="6"/>
  <c r="I80" i="6"/>
  <c r="H80" i="6"/>
  <c r="G80" i="6"/>
  <c r="F80" i="6"/>
  <c r="E80" i="6"/>
  <c r="D80" i="6"/>
  <c r="J80" i="6" s="1"/>
  <c r="M79" i="6"/>
  <c r="L79" i="6"/>
  <c r="K79" i="6"/>
  <c r="E79" i="6" s="1"/>
  <c r="J79" i="6"/>
  <c r="I79" i="6"/>
  <c r="H79" i="6"/>
  <c r="G79" i="6"/>
  <c r="F79" i="6"/>
  <c r="D79" i="6"/>
  <c r="M78" i="6"/>
  <c r="L78" i="6"/>
  <c r="K78" i="6"/>
  <c r="E78" i="6" s="1"/>
  <c r="I78" i="6"/>
  <c r="H78" i="6"/>
  <c r="G78" i="6"/>
  <c r="F78" i="6"/>
  <c r="D78" i="6"/>
  <c r="J78" i="6" s="1"/>
  <c r="M77" i="6"/>
  <c r="K77" i="6"/>
  <c r="I77" i="6"/>
  <c r="H77" i="6"/>
  <c r="G77" i="6"/>
  <c r="F77" i="6"/>
  <c r="M76" i="6"/>
  <c r="L76" i="6"/>
  <c r="K76" i="6"/>
  <c r="J76" i="6"/>
  <c r="I76" i="6"/>
  <c r="H76" i="6"/>
  <c r="G76" i="6"/>
  <c r="F76" i="6"/>
  <c r="E76" i="6"/>
  <c r="D76" i="6"/>
  <c r="M75" i="6"/>
  <c r="L75" i="6"/>
  <c r="K75" i="6"/>
  <c r="E75" i="6" s="1"/>
  <c r="I75" i="6"/>
  <c r="H75" i="6"/>
  <c r="G75" i="6"/>
  <c r="F75" i="6"/>
  <c r="M74" i="6"/>
  <c r="L74" i="6"/>
  <c r="K74" i="6"/>
  <c r="I74" i="6"/>
  <c r="H74" i="6"/>
  <c r="G74" i="6"/>
  <c r="F74" i="6"/>
  <c r="E74" i="6"/>
  <c r="D74" i="6"/>
  <c r="J74" i="6" s="1"/>
  <c r="M73" i="6"/>
  <c r="K73" i="6"/>
  <c r="E73" i="6" s="1"/>
  <c r="I73" i="6"/>
  <c r="H73" i="6"/>
  <c r="G73" i="6"/>
  <c r="F73" i="6"/>
  <c r="M72" i="6"/>
  <c r="L72" i="6"/>
  <c r="K72" i="6"/>
  <c r="I72" i="6"/>
  <c r="H72" i="6"/>
  <c r="G72" i="6"/>
  <c r="F72" i="6"/>
  <c r="E72" i="6"/>
  <c r="D72" i="6"/>
  <c r="J72" i="6" s="1"/>
  <c r="M71" i="6"/>
  <c r="L71" i="6"/>
  <c r="K71" i="6"/>
  <c r="E71" i="6" s="1"/>
  <c r="J71" i="6"/>
  <c r="I71" i="6"/>
  <c r="H71" i="6"/>
  <c r="G71" i="6"/>
  <c r="F71" i="6"/>
  <c r="D71" i="6"/>
  <c r="M70" i="6"/>
  <c r="L70" i="6"/>
  <c r="K70" i="6"/>
  <c r="E70" i="6" s="1"/>
  <c r="I70" i="6"/>
  <c r="H70" i="6"/>
  <c r="G70" i="6"/>
  <c r="F70" i="6"/>
  <c r="D70" i="6"/>
  <c r="J70" i="6" s="1"/>
  <c r="M69" i="6"/>
  <c r="K69" i="6"/>
  <c r="I69" i="6"/>
  <c r="H69" i="6"/>
  <c r="G69" i="6"/>
  <c r="F69" i="6"/>
  <c r="M68" i="6"/>
  <c r="L68" i="6"/>
  <c r="K68" i="6"/>
  <c r="J68" i="6"/>
  <c r="I68" i="6"/>
  <c r="H68" i="6"/>
  <c r="G68" i="6"/>
  <c r="F68" i="6"/>
  <c r="E68" i="6"/>
  <c r="D68" i="6"/>
  <c r="M67" i="6"/>
  <c r="K67" i="6"/>
  <c r="I67" i="6"/>
  <c r="H67" i="6"/>
  <c r="G67" i="6"/>
  <c r="F67" i="6"/>
  <c r="M66" i="6"/>
  <c r="L66" i="6"/>
  <c r="K66" i="6"/>
  <c r="I66" i="6"/>
  <c r="H66" i="6"/>
  <c r="G66" i="6"/>
  <c r="F66" i="6"/>
  <c r="E66" i="6"/>
  <c r="D66" i="6"/>
  <c r="J66" i="6" s="1"/>
  <c r="M65" i="6"/>
  <c r="K65" i="6"/>
  <c r="E65" i="6" s="1"/>
  <c r="I65" i="6"/>
  <c r="H65" i="6"/>
  <c r="G65" i="6"/>
  <c r="F65" i="6"/>
  <c r="M64" i="6"/>
  <c r="L64" i="6"/>
  <c r="K64" i="6"/>
  <c r="I64" i="6"/>
  <c r="H64" i="6"/>
  <c r="G64" i="6"/>
  <c r="F64" i="6"/>
  <c r="E64" i="6"/>
  <c r="D64" i="6"/>
  <c r="J64" i="6" s="1"/>
  <c r="M63" i="6"/>
  <c r="L63" i="6"/>
  <c r="K63" i="6"/>
  <c r="E63" i="6" s="1"/>
  <c r="J63" i="6"/>
  <c r="I63" i="6"/>
  <c r="H63" i="6"/>
  <c r="G63" i="6"/>
  <c r="F63" i="6"/>
  <c r="D63" i="6"/>
  <c r="M62" i="6"/>
  <c r="L62" i="6"/>
  <c r="K62" i="6"/>
  <c r="E62" i="6" s="1"/>
  <c r="I62" i="6"/>
  <c r="H62" i="6"/>
  <c r="G62" i="6"/>
  <c r="F62" i="6"/>
  <c r="D62" i="6"/>
  <c r="J62" i="6" s="1"/>
  <c r="M61" i="6"/>
  <c r="K61" i="6"/>
  <c r="I61" i="6"/>
  <c r="H61" i="6"/>
  <c r="G61" i="6"/>
  <c r="F61" i="6"/>
  <c r="M60" i="6"/>
  <c r="L60" i="6"/>
  <c r="K60" i="6"/>
  <c r="J60" i="6"/>
  <c r="I60" i="6"/>
  <c r="H60" i="6"/>
  <c r="G60" i="6"/>
  <c r="F60" i="6"/>
  <c r="E60" i="6"/>
  <c r="D60" i="6"/>
  <c r="M59" i="6"/>
  <c r="L59" i="6"/>
  <c r="K59" i="6"/>
  <c r="E59" i="6" s="1"/>
  <c r="I59" i="6"/>
  <c r="H59" i="6"/>
  <c r="G59" i="6"/>
  <c r="F59" i="6"/>
  <c r="D59" i="6"/>
  <c r="J59" i="6" s="1"/>
  <c r="M58" i="6"/>
  <c r="L58" i="6"/>
  <c r="K58" i="6"/>
  <c r="I58" i="6"/>
  <c r="H58" i="6"/>
  <c r="G58" i="6"/>
  <c r="F58" i="6"/>
  <c r="E58" i="6"/>
  <c r="D58" i="6"/>
  <c r="J58" i="6" s="1"/>
  <c r="M57" i="6"/>
  <c r="K57" i="6"/>
  <c r="E57" i="6" s="1"/>
  <c r="I57" i="6"/>
  <c r="H57" i="6"/>
  <c r="G57" i="6"/>
  <c r="F57" i="6"/>
  <c r="M56" i="6"/>
  <c r="L56" i="6"/>
  <c r="K56" i="6"/>
  <c r="J56" i="6"/>
  <c r="I56" i="6"/>
  <c r="H56" i="6"/>
  <c r="G56" i="6"/>
  <c r="F56" i="6"/>
  <c r="E56" i="6"/>
  <c r="D56" i="6"/>
  <c r="M55" i="6"/>
  <c r="K55" i="6"/>
  <c r="E55" i="6" s="1"/>
  <c r="I55" i="6"/>
  <c r="H55" i="6"/>
  <c r="G55" i="6"/>
  <c r="F55" i="6"/>
  <c r="D55" i="6"/>
  <c r="J55" i="6" s="1"/>
  <c r="M54" i="6"/>
  <c r="K54" i="6"/>
  <c r="I54" i="6"/>
  <c r="H54" i="6"/>
  <c r="G54" i="6"/>
  <c r="F54" i="6"/>
  <c r="M53" i="6"/>
  <c r="K53" i="6"/>
  <c r="I53" i="6"/>
  <c r="H53" i="6"/>
  <c r="G53" i="6"/>
  <c r="F53" i="6"/>
  <c r="E53" i="6"/>
  <c r="M52" i="6"/>
  <c r="L52" i="6"/>
  <c r="K52" i="6"/>
  <c r="J52" i="6"/>
  <c r="I52" i="6"/>
  <c r="H52" i="6"/>
  <c r="G52" i="6"/>
  <c r="F52" i="6"/>
  <c r="E52" i="6"/>
  <c r="D52" i="6"/>
  <c r="M51" i="6"/>
  <c r="K51" i="6"/>
  <c r="E51" i="6" s="1"/>
  <c r="I51" i="6"/>
  <c r="H51" i="6"/>
  <c r="G51" i="6"/>
  <c r="F51" i="6"/>
  <c r="D51" i="6"/>
  <c r="J51" i="6" s="1"/>
  <c r="M50" i="6"/>
  <c r="L50" i="6"/>
  <c r="K50" i="6"/>
  <c r="I50" i="6"/>
  <c r="H50" i="6"/>
  <c r="G50" i="6"/>
  <c r="F50" i="6"/>
  <c r="E50" i="6"/>
  <c r="D50" i="6"/>
  <c r="J50" i="6" s="1"/>
  <c r="M49" i="6"/>
  <c r="K49" i="6"/>
  <c r="E49" i="6" s="1"/>
  <c r="I49" i="6"/>
  <c r="H49" i="6"/>
  <c r="G49" i="6"/>
  <c r="F49" i="6"/>
  <c r="M48" i="6"/>
  <c r="L48" i="6"/>
  <c r="K48" i="6"/>
  <c r="I48" i="6"/>
  <c r="H48" i="6"/>
  <c r="G48" i="6"/>
  <c r="F48" i="6"/>
  <c r="E48" i="6"/>
  <c r="D48" i="6"/>
  <c r="J48" i="6" s="1"/>
  <c r="M47" i="6"/>
  <c r="L47" i="6"/>
  <c r="K47" i="6"/>
  <c r="E47" i="6" s="1"/>
  <c r="J47" i="6"/>
  <c r="I47" i="6"/>
  <c r="H47" i="6"/>
  <c r="G47" i="6"/>
  <c r="F47" i="6"/>
  <c r="D47" i="6"/>
  <c r="M46" i="6"/>
  <c r="L46" i="6"/>
  <c r="K46" i="6"/>
  <c r="I46" i="6"/>
  <c r="H46" i="6"/>
  <c r="G46" i="6"/>
  <c r="F46" i="6"/>
  <c r="E46" i="6"/>
  <c r="D46" i="6"/>
  <c r="J46" i="6" s="1"/>
  <c r="M45" i="6"/>
  <c r="K45" i="6"/>
  <c r="I45" i="6"/>
  <c r="H45" i="6"/>
  <c r="G45" i="6"/>
  <c r="F45" i="6"/>
  <c r="M44" i="6"/>
  <c r="L44" i="6"/>
  <c r="K44" i="6"/>
  <c r="J44" i="6"/>
  <c r="I44" i="6"/>
  <c r="H44" i="6"/>
  <c r="G44" i="6"/>
  <c r="F44" i="6"/>
  <c r="E44" i="6"/>
  <c r="D44" i="6"/>
  <c r="M43" i="6"/>
  <c r="K43" i="6"/>
  <c r="I43" i="6"/>
  <c r="H43" i="6"/>
  <c r="G43" i="6"/>
  <c r="F43" i="6"/>
  <c r="M42" i="6"/>
  <c r="L42" i="6"/>
  <c r="K42" i="6"/>
  <c r="I42" i="6"/>
  <c r="H42" i="6"/>
  <c r="G42" i="6"/>
  <c r="F42" i="6"/>
  <c r="E42" i="6"/>
  <c r="D42" i="6"/>
  <c r="J42" i="6" s="1"/>
  <c r="M41" i="6"/>
  <c r="K41" i="6"/>
  <c r="E41" i="6" s="1"/>
  <c r="I41" i="6"/>
  <c r="H41" i="6"/>
  <c r="G41" i="6"/>
  <c r="F41" i="6"/>
  <c r="M40" i="6"/>
  <c r="L40" i="6"/>
  <c r="K40" i="6"/>
  <c r="I40" i="6"/>
  <c r="H40" i="6"/>
  <c r="G40" i="6"/>
  <c r="F40" i="6"/>
  <c r="E40" i="6"/>
  <c r="D40" i="6"/>
  <c r="J40" i="6" s="1"/>
  <c r="M39" i="6"/>
  <c r="K39" i="6"/>
  <c r="E39" i="6" s="1"/>
  <c r="I39" i="6"/>
  <c r="H39" i="6"/>
  <c r="G39" i="6"/>
  <c r="F39" i="6"/>
  <c r="M38" i="6"/>
  <c r="L38" i="6"/>
  <c r="K38" i="6"/>
  <c r="E38" i="6" s="1"/>
  <c r="I38" i="6"/>
  <c r="H38" i="6"/>
  <c r="G38" i="6"/>
  <c r="F38" i="6"/>
  <c r="M37" i="6"/>
  <c r="K37" i="6"/>
  <c r="E37" i="6" s="1"/>
  <c r="I37" i="6"/>
  <c r="H37" i="6"/>
  <c r="G37" i="6"/>
  <c r="F37" i="6"/>
  <c r="M36" i="6"/>
  <c r="L36" i="6"/>
  <c r="K36" i="6"/>
  <c r="J36" i="6"/>
  <c r="I36" i="6"/>
  <c r="H36" i="6"/>
  <c r="G36" i="6"/>
  <c r="F36" i="6"/>
  <c r="E36" i="6"/>
  <c r="D36" i="6"/>
  <c r="M35" i="6"/>
  <c r="L35" i="6"/>
  <c r="K35" i="6"/>
  <c r="E35" i="6" s="1"/>
  <c r="I35" i="6"/>
  <c r="H35" i="6"/>
  <c r="G35" i="6"/>
  <c r="F35" i="6"/>
  <c r="D35" i="6"/>
  <c r="J35" i="6" s="1"/>
  <c r="M34" i="6"/>
  <c r="L34" i="6"/>
  <c r="K34" i="6"/>
  <c r="I34" i="6"/>
  <c r="H34" i="6"/>
  <c r="G34" i="6"/>
  <c r="F34" i="6"/>
  <c r="E34" i="6"/>
  <c r="D34" i="6"/>
  <c r="J34" i="6" s="1"/>
  <c r="M33" i="6"/>
  <c r="K33" i="6"/>
  <c r="E33" i="6" s="1"/>
  <c r="I33" i="6"/>
  <c r="H33" i="6"/>
  <c r="G33" i="6"/>
  <c r="F33" i="6"/>
  <c r="M32" i="6"/>
  <c r="L32" i="6"/>
  <c r="K32" i="6"/>
  <c r="J32" i="6"/>
  <c r="I32" i="6"/>
  <c r="H32" i="6"/>
  <c r="G32" i="6"/>
  <c r="F32" i="6"/>
  <c r="E32" i="6"/>
  <c r="D32" i="6"/>
  <c r="M31" i="6"/>
  <c r="L31" i="6"/>
  <c r="K31" i="6"/>
  <c r="E31" i="6" s="1"/>
  <c r="J31" i="6"/>
  <c r="I31" i="6"/>
  <c r="H31" i="6"/>
  <c r="G31" i="6"/>
  <c r="F31" i="6"/>
  <c r="D31" i="6"/>
  <c r="M30" i="6"/>
  <c r="L30" i="6"/>
  <c r="K30" i="6"/>
  <c r="I30" i="6"/>
  <c r="H30" i="6"/>
  <c r="G30" i="6"/>
  <c r="F30" i="6"/>
  <c r="E30" i="6"/>
  <c r="D30" i="6"/>
  <c r="J30" i="6" s="1"/>
  <c r="M29" i="6"/>
  <c r="K29" i="6"/>
  <c r="E29" i="6" s="1"/>
  <c r="I29" i="6"/>
  <c r="H29" i="6"/>
  <c r="G29" i="6"/>
  <c r="F29" i="6"/>
  <c r="M28" i="6"/>
  <c r="L28" i="6"/>
  <c r="K28" i="6"/>
  <c r="J28" i="6"/>
  <c r="I28" i="6"/>
  <c r="H28" i="6"/>
  <c r="G28" i="6"/>
  <c r="F28" i="6"/>
  <c r="E28" i="6"/>
  <c r="D28" i="6"/>
  <c r="M27" i="6"/>
  <c r="L27" i="6"/>
  <c r="K27" i="6"/>
  <c r="E27" i="6" s="1"/>
  <c r="I27" i="6"/>
  <c r="H27" i="6"/>
  <c r="G27" i="6"/>
  <c r="F27" i="6"/>
  <c r="M26" i="6"/>
  <c r="L26" i="6"/>
  <c r="K26" i="6"/>
  <c r="I26" i="6"/>
  <c r="H26" i="6"/>
  <c r="G26" i="6"/>
  <c r="F26" i="6"/>
  <c r="E26" i="6"/>
  <c r="D26" i="6"/>
  <c r="J26" i="6" s="1"/>
  <c r="M25" i="6"/>
  <c r="K25" i="6"/>
  <c r="E25" i="6" s="1"/>
  <c r="I25" i="6"/>
  <c r="H25" i="6"/>
  <c r="G25" i="6"/>
  <c r="F25" i="6"/>
  <c r="M24" i="6"/>
  <c r="L24" i="6"/>
  <c r="K24" i="6"/>
  <c r="I24" i="6"/>
  <c r="H24" i="6"/>
  <c r="G24" i="6"/>
  <c r="F24" i="6"/>
  <c r="E24" i="6"/>
  <c r="D24" i="6"/>
  <c r="J24" i="6" s="1"/>
  <c r="M23" i="6"/>
  <c r="L23" i="6"/>
  <c r="K23" i="6"/>
  <c r="E23" i="6" s="1"/>
  <c r="I23" i="6"/>
  <c r="H23" i="6"/>
  <c r="G23" i="6"/>
  <c r="F23" i="6"/>
  <c r="M22" i="6"/>
  <c r="L22" i="6"/>
  <c r="K22" i="6"/>
  <c r="I22" i="6"/>
  <c r="H22" i="6"/>
  <c r="G22" i="6"/>
  <c r="F22" i="6"/>
  <c r="E22" i="6"/>
  <c r="D22" i="6"/>
  <c r="J22" i="6" s="1"/>
  <c r="M21" i="6"/>
  <c r="K21" i="6"/>
  <c r="I21" i="6"/>
  <c r="H21" i="6"/>
  <c r="G21" i="6"/>
  <c r="F21" i="6"/>
  <c r="M20" i="6"/>
  <c r="L20" i="6"/>
  <c r="K20" i="6"/>
  <c r="J20" i="6"/>
  <c r="I20" i="6"/>
  <c r="H20" i="6"/>
  <c r="G20" i="6"/>
  <c r="F20" i="6"/>
  <c r="E20" i="6"/>
  <c r="D20" i="6"/>
  <c r="M19" i="6"/>
  <c r="L19" i="6"/>
  <c r="K19" i="6"/>
  <c r="E19" i="6" s="1"/>
  <c r="J19" i="6"/>
  <c r="I19" i="6"/>
  <c r="H19" i="6"/>
  <c r="G19" i="6"/>
  <c r="F19" i="6"/>
  <c r="D19" i="6"/>
  <c r="M18" i="6"/>
  <c r="L18" i="6"/>
  <c r="K18" i="6"/>
  <c r="I18" i="6"/>
  <c r="H18" i="6"/>
  <c r="G18" i="6"/>
  <c r="F18" i="6"/>
  <c r="E18" i="6"/>
  <c r="D18" i="6"/>
  <c r="J18" i="6" s="1"/>
  <c r="M17" i="6"/>
  <c r="K17" i="6"/>
  <c r="I17" i="6"/>
  <c r="H17" i="6"/>
  <c r="G17" i="6"/>
  <c r="F17" i="6"/>
  <c r="M16" i="6"/>
  <c r="L16" i="6"/>
  <c r="K16" i="6"/>
  <c r="J16" i="6"/>
  <c r="I16" i="6"/>
  <c r="H16" i="6"/>
  <c r="G16" i="6"/>
  <c r="F16" i="6"/>
  <c r="E16" i="6"/>
  <c r="D16" i="6"/>
  <c r="M15" i="6"/>
  <c r="L15" i="6"/>
  <c r="K15" i="6"/>
  <c r="E15" i="6" s="1"/>
  <c r="I15" i="6"/>
  <c r="H15" i="6"/>
  <c r="G15" i="6"/>
  <c r="F15" i="6"/>
  <c r="D15" i="6"/>
  <c r="J15" i="6" s="1"/>
  <c r="M14" i="6"/>
  <c r="K14" i="6"/>
  <c r="I14" i="6"/>
  <c r="H14" i="6"/>
  <c r="G14" i="6"/>
  <c r="F14" i="6"/>
  <c r="M13" i="6"/>
  <c r="K13" i="6"/>
  <c r="I13" i="6"/>
  <c r="H13" i="6"/>
  <c r="G13" i="6"/>
  <c r="F13" i="6"/>
  <c r="E13" i="6"/>
  <c r="M12" i="6"/>
  <c r="L12" i="6"/>
  <c r="K12" i="6"/>
  <c r="J12" i="6"/>
  <c r="I12" i="6"/>
  <c r="H12" i="6"/>
  <c r="G12" i="6"/>
  <c r="F12" i="6"/>
  <c r="E12" i="6"/>
  <c r="D12" i="6"/>
  <c r="M11" i="6"/>
  <c r="L11" i="6"/>
  <c r="K11" i="6"/>
  <c r="E11" i="6" s="1"/>
  <c r="I11" i="6"/>
  <c r="H11" i="6"/>
  <c r="G11" i="6"/>
  <c r="F11" i="6"/>
  <c r="D11" i="6"/>
  <c r="J11" i="6" s="1"/>
  <c r="M10" i="6"/>
  <c r="L10" i="6"/>
  <c r="K10" i="6"/>
  <c r="I10" i="6"/>
  <c r="H10" i="6"/>
  <c r="G10" i="6"/>
  <c r="F10" i="6"/>
  <c r="E10" i="6"/>
  <c r="D10" i="6"/>
  <c r="J10" i="6" s="1"/>
  <c r="M9" i="6"/>
  <c r="K9" i="6"/>
  <c r="I9" i="6"/>
  <c r="H9" i="6"/>
  <c r="G9" i="6"/>
  <c r="F9" i="6"/>
  <c r="M8" i="6"/>
  <c r="L8" i="6"/>
  <c r="K8" i="6"/>
  <c r="I8" i="6"/>
  <c r="H8" i="6"/>
  <c r="G8" i="6"/>
  <c r="F8" i="6"/>
  <c r="E8" i="6"/>
  <c r="D8" i="6"/>
  <c r="J8" i="6" s="1"/>
  <c r="M7" i="6"/>
  <c r="K7" i="6"/>
  <c r="E7" i="6" s="1"/>
  <c r="I7" i="6"/>
  <c r="H7" i="6"/>
  <c r="G7" i="6"/>
  <c r="F7" i="6"/>
  <c r="M6" i="6"/>
  <c r="L6" i="6"/>
  <c r="K6" i="6"/>
  <c r="E6" i="6" s="1"/>
  <c r="I6" i="6"/>
  <c r="H6" i="6"/>
  <c r="G6" i="6"/>
  <c r="F6" i="6"/>
  <c r="D6" i="6"/>
  <c r="J6" i="6" s="1"/>
  <c r="M5" i="6"/>
  <c r="K5" i="6"/>
  <c r="I5" i="6"/>
  <c r="H5" i="6"/>
  <c r="G5" i="6"/>
  <c r="F5" i="6"/>
  <c r="M1004" i="5"/>
  <c r="L1004" i="5"/>
  <c r="K1004" i="5"/>
  <c r="J1004" i="5"/>
  <c r="I1004" i="5"/>
  <c r="H1004" i="5"/>
  <c r="G1004" i="5"/>
  <c r="F1004" i="5"/>
  <c r="E1004" i="5"/>
  <c r="D1004" i="5"/>
  <c r="M1003" i="5"/>
  <c r="K1003" i="5"/>
  <c r="I1003" i="5"/>
  <c r="H1003" i="5"/>
  <c r="G1003" i="5"/>
  <c r="F1003" i="5"/>
  <c r="M1002" i="5"/>
  <c r="L1002" i="5"/>
  <c r="K1002" i="5"/>
  <c r="I1002" i="5"/>
  <c r="H1002" i="5"/>
  <c r="G1002" i="5"/>
  <c r="F1002" i="5"/>
  <c r="E1002" i="5"/>
  <c r="D1002" i="5"/>
  <c r="J1002" i="5" s="1"/>
  <c r="M1001" i="5"/>
  <c r="K1001" i="5"/>
  <c r="I1001" i="5"/>
  <c r="H1001" i="5"/>
  <c r="G1001" i="5"/>
  <c r="F1001" i="5"/>
  <c r="M1000" i="5"/>
  <c r="L1000" i="5"/>
  <c r="K1000" i="5"/>
  <c r="I1000" i="5"/>
  <c r="H1000" i="5"/>
  <c r="G1000" i="5"/>
  <c r="F1000" i="5"/>
  <c r="E1000" i="5"/>
  <c r="D1000" i="5"/>
  <c r="J1000" i="5" s="1"/>
  <c r="M999" i="5"/>
  <c r="L999" i="5"/>
  <c r="K999" i="5"/>
  <c r="E999" i="5" s="1"/>
  <c r="I999" i="5"/>
  <c r="H999" i="5"/>
  <c r="G999" i="5"/>
  <c r="F999" i="5"/>
  <c r="D999" i="5"/>
  <c r="J999" i="5" s="1"/>
  <c r="M998" i="5"/>
  <c r="K998" i="5"/>
  <c r="L998" i="5" s="1"/>
  <c r="I998" i="5"/>
  <c r="H998" i="5"/>
  <c r="G998" i="5"/>
  <c r="F998" i="5"/>
  <c r="D998" i="5"/>
  <c r="J998" i="5" s="1"/>
  <c r="M997" i="5"/>
  <c r="K997" i="5"/>
  <c r="I997" i="5"/>
  <c r="H997" i="5"/>
  <c r="G997" i="5"/>
  <c r="F997" i="5"/>
  <c r="E997" i="5"/>
  <c r="M996" i="5"/>
  <c r="L996" i="5"/>
  <c r="K996" i="5"/>
  <c r="J996" i="5"/>
  <c r="I996" i="5"/>
  <c r="H996" i="5"/>
  <c r="G996" i="5"/>
  <c r="F996" i="5"/>
  <c r="E996" i="5"/>
  <c r="D996" i="5"/>
  <c r="M995" i="5"/>
  <c r="L995" i="5"/>
  <c r="K995" i="5"/>
  <c r="E995" i="5" s="1"/>
  <c r="I995" i="5"/>
  <c r="H995" i="5"/>
  <c r="G995" i="5"/>
  <c r="F995" i="5"/>
  <c r="D995" i="5"/>
  <c r="J995" i="5" s="1"/>
  <c r="M994" i="5"/>
  <c r="L994" i="5"/>
  <c r="K994" i="5"/>
  <c r="I994" i="5"/>
  <c r="H994" i="5"/>
  <c r="G994" i="5"/>
  <c r="F994" i="5"/>
  <c r="E994" i="5"/>
  <c r="D994" i="5"/>
  <c r="J994" i="5" s="1"/>
  <c r="M993" i="5"/>
  <c r="K993" i="5"/>
  <c r="I993" i="5"/>
  <c r="H993" i="5"/>
  <c r="G993" i="5"/>
  <c r="F993" i="5"/>
  <c r="M992" i="5"/>
  <c r="L992" i="5"/>
  <c r="K992" i="5"/>
  <c r="J992" i="5"/>
  <c r="I992" i="5"/>
  <c r="H992" i="5"/>
  <c r="G992" i="5"/>
  <c r="F992" i="5"/>
  <c r="E992" i="5"/>
  <c r="D992" i="5"/>
  <c r="M991" i="5"/>
  <c r="K991" i="5"/>
  <c r="E991" i="5" s="1"/>
  <c r="I991" i="5"/>
  <c r="H991" i="5"/>
  <c r="G991" i="5"/>
  <c r="F991" i="5"/>
  <c r="D991" i="5"/>
  <c r="J991" i="5" s="1"/>
  <c r="M990" i="5"/>
  <c r="K990" i="5"/>
  <c r="I990" i="5"/>
  <c r="H990" i="5"/>
  <c r="G990" i="5"/>
  <c r="F990" i="5"/>
  <c r="M989" i="5"/>
  <c r="K989" i="5"/>
  <c r="I989" i="5"/>
  <c r="H989" i="5"/>
  <c r="G989" i="5"/>
  <c r="F989" i="5"/>
  <c r="E989" i="5"/>
  <c r="M988" i="5"/>
  <c r="L988" i="5"/>
  <c r="K988" i="5"/>
  <c r="J988" i="5"/>
  <c r="I988" i="5"/>
  <c r="H988" i="5"/>
  <c r="G988" i="5"/>
  <c r="F988" i="5"/>
  <c r="E988" i="5"/>
  <c r="D988" i="5"/>
  <c r="M987" i="5"/>
  <c r="K987" i="5"/>
  <c r="E987" i="5" s="1"/>
  <c r="I987" i="5"/>
  <c r="H987" i="5"/>
  <c r="G987" i="5"/>
  <c r="F987" i="5"/>
  <c r="D987" i="5"/>
  <c r="J987" i="5" s="1"/>
  <c r="M986" i="5"/>
  <c r="L986" i="5"/>
  <c r="K986" i="5"/>
  <c r="I986" i="5"/>
  <c r="H986" i="5"/>
  <c r="G986" i="5"/>
  <c r="F986" i="5"/>
  <c r="E986" i="5"/>
  <c r="D986" i="5"/>
  <c r="J986" i="5" s="1"/>
  <c r="M985" i="5"/>
  <c r="K985" i="5"/>
  <c r="I985" i="5"/>
  <c r="H985" i="5"/>
  <c r="G985" i="5"/>
  <c r="F985" i="5"/>
  <c r="M984" i="5"/>
  <c r="L984" i="5"/>
  <c r="K984" i="5"/>
  <c r="I984" i="5"/>
  <c r="H984" i="5"/>
  <c r="G984" i="5"/>
  <c r="F984" i="5"/>
  <c r="E984" i="5"/>
  <c r="D984" i="5"/>
  <c r="J984" i="5" s="1"/>
  <c r="M983" i="5"/>
  <c r="L983" i="5"/>
  <c r="K983" i="5"/>
  <c r="E983" i="5" s="1"/>
  <c r="J983" i="5"/>
  <c r="I983" i="5"/>
  <c r="H983" i="5"/>
  <c r="G983" i="5"/>
  <c r="F983" i="5"/>
  <c r="D983" i="5"/>
  <c r="M982" i="5"/>
  <c r="L982" i="5"/>
  <c r="K982" i="5"/>
  <c r="I982" i="5"/>
  <c r="H982" i="5"/>
  <c r="G982" i="5"/>
  <c r="F982" i="5"/>
  <c r="E982" i="5"/>
  <c r="D982" i="5"/>
  <c r="J982" i="5" s="1"/>
  <c r="M981" i="5"/>
  <c r="K981" i="5"/>
  <c r="I981" i="5"/>
  <c r="H981" i="5"/>
  <c r="G981" i="5"/>
  <c r="F981" i="5"/>
  <c r="M980" i="5"/>
  <c r="L980" i="5"/>
  <c r="K980" i="5"/>
  <c r="J980" i="5"/>
  <c r="I980" i="5"/>
  <c r="H980" i="5"/>
  <c r="G980" i="5"/>
  <c r="F980" i="5"/>
  <c r="E980" i="5"/>
  <c r="D980" i="5"/>
  <c r="M979" i="5"/>
  <c r="K979" i="5"/>
  <c r="I979" i="5"/>
  <c r="H979" i="5"/>
  <c r="G979" i="5"/>
  <c r="F979" i="5"/>
  <c r="M978" i="5"/>
  <c r="L978" i="5"/>
  <c r="K978" i="5"/>
  <c r="I978" i="5"/>
  <c r="H978" i="5"/>
  <c r="G978" i="5"/>
  <c r="F978" i="5"/>
  <c r="E978" i="5"/>
  <c r="D978" i="5"/>
  <c r="J978" i="5" s="1"/>
  <c r="M977" i="5"/>
  <c r="K977" i="5"/>
  <c r="I977" i="5"/>
  <c r="H977" i="5"/>
  <c r="G977" i="5"/>
  <c r="F977" i="5"/>
  <c r="E977" i="5"/>
  <c r="M976" i="5"/>
  <c r="L976" i="5"/>
  <c r="K976" i="5"/>
  <c r="J976" i="5"/>
  <c r="I976" i="5"/>
  <c r="H976" i="5"/>
  <c r="G976" i="5"/>
  <c r="F976" i="5"/>
  <c r="E976" i="5"/>
  <c r="D976" i="5"/>
  <c r="M975" i="5"/>
  <c r="L975" i="5"/>
  <c r="K975" i="5"/>
  <c r="E975" i="5" s="1"/>
  <c r="I975" i="5"/>
  <c r="H975" i="5"/>
  <c r="G975" i="5"/>
  <c r="F975" i="5"/>
  <c r="D975" i="5"/>
  <c r="J975" i="5" s="1"/>
  <c r="M974" i="5"/>
  <c r="L974" i="5"/>
  <c r="K974" i="5"/>
  <c r="E974" i="5" s="1"/>
  <c r="I974" i="5"/>
  <c r="H974" i="5"/>
  <c r="G974" i="5"/>
  <c r="F974" i="5"/>
  <c r="M973" i="5"/>
  <c r="K973" i="5"/>
  <c r="I973" i="5"/>
  <c r="H973" i="5"/>
  <c r="G973" i="5"/>
  <c r="F973" i="5"/>
  <c r="E973" i="5"/>
  <c r="M972" i="5"/>
  <c r="L972" i="5"/>
  <c r="K972" i="5"/>
  <c r="J972" i="5"/>
  <c r="I972" i="5"/>
  <c r="H972" i="5"/>
  <c r="G972" i="5"/>
  <c r="F972" i="5"/>
  <c r="E972" i="5"/>
  <c r="D972" i="5"/>
  <c r="M971" i="5"/>
  <c r="K971" i="5"/>
  <c r="E971" i="5" s="1"/>
  <c r="I971" i="5"/>
  <c r="H971" i="5"/>
  <c r="G971" i="5"/>
  <c r="F971" i="5"/>
  <c r="D971" i="5"/>
  <c r="J971" i="5" s="1"/>
  <c r="M970" i="5"/>
  <c r="K970" i="5"/>
  <c r="I970" i="5"/>
  <c r="H970" i="5"/>
  <c r="G970" i="5"/>
  <c r="F970" i="5"/>
  <c r="M969" i="5"/>
  <c r="K969" i="5"/>
  <c r="I969" i="5"/>
  <c r="H969" i="5"/>
  <c r="G969" i="5"/>
  <c r="F969" i="5"/>
  <c r="E969" i="5"/>
  <c r="M968" i="5"/>
  <c r="L968" i="5"/>
  <c r="K968" i="5"/>
  <c r="I968" i="5"/>
  <c r="H968" i="5"/>
  <c r="G968" i="5"/>
  <c r="F968" i="5"/>
  <c r="E968" i="5"/>
  <c r="D968" i="5"/>
  <c r="J968" i="5" s="1"/>
  <c r="M967" i="5"/>
  <c r="L967" i="5"/>
  <c r="K967" i="5"/>
  <c r="I967" i="5"/>
  <c r="H967" i="5"/>
  <c r="G967" i="5"/>
  <c r="F967" i="5"/>
  <c r="M966" i="5"/>
  <c r="L966" i="5"/>
  <c r="K966" i="5"/>
  <c r="E966" i="5" s="1"/>
  <c r="I966" i="5"/>
  <c r="H966" i="5"/>
  <c r="G966" i="5"/>
  <c r="F966" i="5"/>
  <c r="D966" i="5"/>
  <c r="J966" i="5" s="1"/>
  <c r="M965" i="5"/>
  <c r="K965" i="5"/>
  <c r="I965" i="5"/>
  <c r="H965" i="5"/>
  <c r="G965" i="5"/>
  <c r="F965" i="5"/>
  <c r="M964" i="5"/>
  <c r="L964" i="5"/>
  <c r="K964" i="5"/>
  <c r="J964" i="5"/>
  <c r="I964" i="5"/>
  <c r="H964" i="5"/>
  <c r="G964" i="5"/>
  <c r="F964" i="5"/>
  <c r="E964" i="5"/>
  <c r="D964" i="5"/>
  <c r="M963" i="5"/>
  <c r="K963" i="5"/>
  <c r="I963" i="5"/>
  <c r="H963" i="5"/>
  <c r="G963" i="5"/>
  <c r="F963" i="5"/>
  <c r="M962" i="5"/>
  <c r="K962" i="5"/>
  <c r="L962" i="5" s="1"/>
  <c r="I962" i="5"/>
  <c r="H962" i="5"/>
  <c r="G962" i="5"/>
  <c r="F962" i="5"/>
  <c r="E962" i="5"/>
  <c r="D962" i="5"/>
  <c r="J962" i="5" s="1"/>
  <c r="M961" i="5"/>
  <c r="K961" i="5"/>
  <c r="I961" i="5"/>
  <c r="H961" i="5"/>
  <c r="G961" i="5"/>
  <c r="F961" i="5"/>
  <c r="M960" i="5"/>
  <c r="L960" i="5"/>
  <c r="K960" i="5"/>
  <c r="I960" i="5"/>
  <c r="H960" i="5"/>
  <c r="G960" i="5"/>
  <c r="F960" i="5"/>
  <c r="E960" i="5"/>
  <c r="D960" i="5"/>
  <c r="J960" i="5" s="1"/>
  <c r="M959" i="5"/>
  <c r="K959" i="5"/>
  <c r="E959" i="5" s="1"/>
  <c r="J959" i="5"/>
  <c r="I959" i="5"/>
  <c r="H959" i="5"/>
  <c r="G959" i="5"/>
  <c r="F959" i="5"/>
  <c r="D959" i="5"/>
  <c r="M958" i="5"/>
  <c r="K958" i="5"/>
  <c r="D958" i="5" s="1"/>
  <c r="J958" i="5" s="1"/>
  <c r="I958" i="5"/>
  <c r="H958" i="5"/>
  <c r="G958" i="5"/>
  <c r="F958" i="5"/>
  <c r="M957" i="5"/>
  <c r="K957" i="5"/>
  <c r="E957" i="5" s="1"/>
  <c r="I957" i="5"/>
  <c r="H957" i="5"/>
  <c r="G957" i="5"/>
  <c r="F957" i="5"/>
  <c r="M956" i="5"/>
  <c r="L956" i="5"/>
  <c r="K956" i="5"/>
  <c r="J956" i="5"/>
  <c r="I956" i="5"/>
  <c r="H956" i="5"/>
  <c r="G956" i="5"/>
  <c r="F956" i="5"/>
  <c r="E956" i="5"/>
  <c r="D956" i="5"/>
  <c r="M955" i="5"/>
  <c r="L955" i="5"/>
  <c r="K955" i="5"/>
  <c r="E955" i="5" s="1"/>
  <c r="I955" i="5"/>
  <c r="H955" i="5"/>
  <c r="G955" i="5"/>
  <c r="F955" i="5"/>
  <c r="D955" i="5"/>
  <c r="J955" i="5" s="1"/>
  <c r="M954" i="5"/>
  <c r="K954" i="5"/>
  <c r="I954" i="5"/>
  <c r="H954" i="5"/>
  <c r="G954" i="5"/>
  <c r="F954" i="5"/>
  <c r="M953" i="5"/>
  <c r="K953" i="5"/>
  <c r="I953" i="5"/>
  <c r="H953" i="5"/>
  <c r="G953" i="5"/>
  <c r="F953" i="5"/>
  <c r="E953" i="5"/>
  <c r="M952" i="5"/>
  <c r="L952" i="5"/>
  <c r="K952" i="5"/>
  <c r="J952" i="5"/>
  <c r="I952" i="5"/>
  <c r="H952" i="5"/>
  <c r="G952" i="5"/>
  <c r="F952" i="5"/>
  <c r="E952" i="5"/>
  <c r="D952" i="5"/>
  <c r="M951" i="5"/>
  <c r="L951" i="5"/>
  <c r="K951" i="5"/>
  <c r="E951" i="5" s="1"/>
  <c r="J951" i="5"/>
  <c r="I951" i="5"/>
  <c r="H951" i="5"/>
  <c r="G951" i="5"/>
  <c r="F951" i="5"/>
  <c r="D951" i="5"/>
  <c r="M950" i="5"/>
  <c r="K950" i="5"/>
  <c r="L950" i="5" s="1"/>
  <c r="I950" i="5"/>
  <c r="H950" i="5"/>
  <c r="G950" i="5"/>
  <c r="F950" i="5"/>
  <c r="E950" i="5"/>
  <c r="D950" i="5"/>
  <c r="J950" i="5" s="1"/>
  <c r="M949" i="5"/>
  <c r="K949" i="5"/>
  <c r="I949" i="5"/>
  <c r="H949" i="5"/>
  <c r="G949" i="5"/>
  <c r="F949" i="5"/>
  <c r="M948" i="5"/>
  <c r="L948" i="5"/>
  <c r="K948" i="5"/>
  <c r="J948" i="5"/>
  <c r="I948" i="5"/>
  <c r="H948" i="5"/>
  <c r="G948" i="5"/>
  <c r="F948" i="5"/>
  <c r="E948" i="5"/>
  <c r="D948" i="5"/>
  <c r="M947" i="5"/>
  <c r="K947" i="5"/>
  <c r="I947" i="5"/>
  <c r="H947" i="5"/>
  <c r="G947" i="5"/>
  <c r="F947" i="5"/>
  <c r="M946" i="5"/>
  <c r="L946" i="5"/>
  <c r="K946" i="5"/>
  <c r="I946" i="5"/>
  <c r="H946" i="5"/>
  <c r="G946" i="5"/>
  <c r="F946" i="5"/>
  <c r="E946" i="5"/>
  <c r="D946" i="5"/>
  <c r="J946" i="5" s="1"/>
  <c r="M945" i="5"/>
  <c r="K945" i="5"/>
  <c r="I945" i="5"/>
  <c r="H945" i="5"/>
  <c r="G945" i="5"/>
  <c r="F945" i="5"/>
  <c r="E945" i="5"/>
  <c r="M944" i="5"/>
  <c r="L944" i="5"/>
  <c r="K944" i="5"/>
  <c r="I944" i="5"/>
  <c r="H944" i="5"/>
  <c r="G944" i="5"/>
  <c r="F944" i="5"/>
  <c r="E944" i="5"/>
  <c r="D944" i="5"/>
  <c r="J944" i="5" s="1"/>
  <c r="M943" i="5"/>
  <c r="K943" i="5"/>
  <c r="I943" i="5"/>
  <c r="H943" i="5"/>
  <c r="G943" i="5"/>
  <c r="F943" i="5"/>
  <c r="M942" i="5"/>
  <c r="L942" i="5"/>
  <c r="K942" i="5"/>
  <c r="I942" i="5"/>
  <c r="H942" i="5"/>
  <c r="G942" i="5"/>
  <c r="F942" i="5"/>
  <c r="E942" i="5"/>
  <c r="D942" i="5"/>
  <c r="J942" i="5" s="1"/>
  <c r="M941" i="5"/>
  <c r="K941" i="5"/>
  <c r="I941" i="5"/>
  <c r="H941" i="5"/>
  <c r="G941" i="5"/>
  <c r="F941" i="5"/>
  <c r="E941" i="5"/>
  <c r="M940" i="5"/>
  <c r="L940" i="5"/>
  <c r="K940" i="5"/>
  <c r="J940" i="5"/>
  <c r="I940" i="5"/>
  <c r="H940" i="5"/>
  <c r="G940" i="5"/>
  <c r="F940" i="5"/>
  <c r="E940" i="5"/>
  <c r="D940" i="5"/>
  <c r="M939" i="5"/>
  <c r="K939" i="5"/>
  <c r="I939" i="5"/>
  <c r="H939" i="5"/>
  <c r="G939" i="5"/>
  <c r="F939" i="5"/>
  <c r="M938" i="5"/>
  <c r="K938" i="5"/>
  <c r="I938" i="5"/>
  <c r="H938" i="5"/>
  <c r="G938" i="5"/>
  <c r="F938" i="5"/>
  <c r="M937" i="5"/>
  <c r="K937" i="5"/>
  <c r="I937" i="5"/>
  <c r="H937" i="5"/>
  <c r="G937" i="5"/>
  <c r="F937" i="5"/>
  <c r="E937" i="5"/>
  <c r="M936" i="5"/>
  <c r="L936" i="5"/>
  <c r="K936" i="5"/>
  <c r="J936" i="5"/>
  <c r="I936" i="5"/>
  <c r="H936" i="5"/>
  <c r="G936" i="5"/>
  <c r="F936" i="5"/>
  <c r="E936" i="5"/>
  <c r="D936" i="5"/>
  <c r="M935" i="5"/>
  <c r="K935" i="5"/>
  <c r="E935" i="5" s="1"/>
  <c r="I935" i="5"/>
  <c r="H935" i="5"/>
  <c r="G935" i="5"/>
  <c r="F935" i="5"/>
  <c r="D935" i="5"/>
  <c r="J935" i="5" s="1"/>
  <c r="M934" i="5"/>
  <c r="K934" i="5"/>
  <c r="I934" i="5"/>
  <c r="H934" i="5"/>
  <c r="G934" i="5"/>
  <c r="F934" i="5"/>
  <c r="M933" i="5"/>
  <c r="K933" i="5"/>
  <c r="I933" i="5"/>
  <c r="H933" i="5"/>
  <c r="G933" i="5"/>
  <c r="F933" i="5"/>
  <c r="E933" i="5"/>
  <c r="M932" i="5"/>
  <c r="L932" i="5"/>
  <c r="K932" i="5"/>
  <c r="J932" i="5"/>
  <c r="I932" i="5"/>
  <c r="H932" i="5"/>
  <c r="G932" i="5"/>
  <c r="F932" i="5"/>
  <c r="E932" i="5"/>
  <c r="D932" i="5"/>
  <c r="M931" i="5"/>
  <c r="K931" i="5"/>
  <c r="I931" i="5"/>
  <c r="H931" i="5"/>
  <c r="G931" i="5"/>
  <c r="F931" i="5"/>
  <c r="M930" i="5"/>
  <c r="K930" i="5"/>
  <c r="I930" i="5"/>
  <c r="H930" i="5"/>
  <c r="G930" i="5"/>
  <c r="F930" i="5"/>
  <c r="M929" i="5"/>
  <c r="K929" i="5"/>
  <c r="I929" i="5"/>
  <c r="H929" i="5"/>
  <c r="G929" i="5"/>
  <c r="F929" i="5"/>
  <c r="M928" i="5"/>
  <c r="L928" i="5"/>
  <c r="K928" i="5"/>
  <c r="I928" i="5"/>
  <c r="H928" i="5"/>
  <c r="G928" i="5"/>
  <c r="F928" i="5"/>
  <c r="E928" i="5"/>
  <c r="D928" i="5"/>
  <c r="J928" i="5" s="1"/>
  <c r="M927" i="5"/>
  <c r="L927" i="5"/>
  <c r="K927" i="5"/>
  <c r="I927" i="5"/>
  <c r="H927" i="5"/>
  <c r="G927" i="5"/>
  <c r="F927" i="5"/>
  <c r="M926" i="5"/>
  <c r="K926" i="5"/>
  <c r="L926" i="5" s="1"/>
  <c r="I926" i="5"/>
  <c r="H926" i="5"/>
  <c r="G926" i="5"/>
  <c r="F926" i="5"/>
  <c r="E926" i="5"/>
  <c r="D926" i="5"/>
  <c r="J926" i="5" s="1"/>
  <c r="M925" i="5"/>
  <c r="K925" i="5"/>
  <c r="I925" i="5"/>
  <c r="H925" i="5"/>
  <c r="G925" i="5"/>
  <c r="F925" i="5"/>
  <c r="E925" i="5"/>
  <c r="M924" i="5"/>
  <c r="L924" i="5"/>
  <c r="K924" i="5"/>
  <c r="J924" i="5"/>
  <c r="I924" i="5"/>
  <c r="H924" i="5"/>
  <c r="G924" i="5"/>
  <c r="F924" i="5"/>
  <c r="E924" i="5"/>
  <c r="D924" i="5"/>
  <c r="M923" i="5"/>
  <c r="L923" i="5"/>
  <c r="K923" i="5"/>
  <c r="E923" i="5" s="1"/>
  <c r="I923" i="5"/>
  <c r="H923" i="5"/>
  <c r="G923" i="5"/>
  <c r="F923" i="5"/>
  <c r="D923" i="5"/>
  <c r="J923" i="5" s="1"/>
  <c r="M922" i="5"/>
  <c r="K922" i="5"/>
  <c r="D922" i="5" s="1"/>
  <c r="J922" i="5" s="1"/>
  <c r="I922" i="5"/>
  <c r="H922" i="5"/>
  <c r="G922" i="5"/>
  <c r="F922" i="5"/>
  <c r="M921" i="5"/>
  <c r="K921" i="5"/>
  <c r="I921" i="5"/>
  <c r="H921" i="5"/>
  <c r="G921" i="5"/>
  <c r="F921" i="5"/>
  <c r="E921" i="5"/>
  <c r="M920" i="5"/>
  <c r="L920" i="5"/>
  <c r="K920" i="5"/>
  <c r="J920" i="5"/>
  <c r="I920" i="5"/>
  <c r="H920" i="5"/>
  <c r="G920" i="5"/>
  <c r="F920" i="5"/>
  <c r="E920" i="5"/>
  <c r="D920" i="5"/>
  <c r="M919" i="5"/>
  <c r="L919" i="5"/>
  <c r="K919" i="5"/>
  <c r="E919" i="5" s="1"/>
  <c r="I919" i="5"/>
  <c r="H919" i="5"/>
  <c r="G919" i="5"/>
  <c r="F919" i="5"/>
  <c r="D919" i="5"/>
  <c r="J919" i="5" s="1"/>
  <c r="M918" i="5"/>
  <c r="L918" i="5"/>
  <c r="K918" i="5"/>
  <c r="I918" i="5"/>
  <c r="H918" i="5"/>
  <c r="G918" i="5"/>
  <c r="F918" i="5"/>
  <c r="E918" i="5"/>
  <c r="D918" i="5"/>
  <c r="J918" i="5" s="1"/>
  <c r="M917" i="5"/>
  <c r="K917" i="5"/>
  <c r="I917" i="5"/>
  <c r="H917" i="5"/>
  <c r="G917" i="5"/>
  <c r="F917" i="5"/>
  <c r="E917" i="5"/>
  <c r="M916" i="5"/>
  <c r="L916" i="5"/>
  <c r="K916" i="5"/>
  <c r="J916" i="5"/>
  <c r="I916" i="5"/>
  <c r="H916" i="5"/>
  <c r="G916" i="5"/>
  <c r="F916" i="5"/>
  <c r="E916" i="5"/>
  <c r="D916" i="5"/>
  <c r="M915" i="5"/>
  <c r="L915" i="5"/>
  <c r="K915" i="5"/>
  <c r="E915" i="5" s="1"/>
  <c r="I915" i="5"/>
  <c r="H915" i="5"/>
  <c r="G915" i="5"/>
  <c r="F915" i="5"/>
  <c r="D915" i="5"/>
  <c r="J915" i="5" s="1"/>
  <c r="M914" i="5"/>
  <c r="L914" i="5"/>
  <c r="K914" i="5"/>
  <c r="I914" i="5"/>
  <c r="H914" i="5"/>
  <c r="G914" i="5"/>
  <c r="F914" i="5"/>
  <c r="E914" i="5"/>
  <c r="D914" i="5"/>
  <c r="J914" i="5" s="1"/>
  <c r="M913" i="5"/>
  <c r="K913" i="5"/>
  <c r="I913" i="5"/>
  <c r="H913" i="5"/>
  <c r="G913" i="5"/>
  <c r="F913" i="5"/>
  <c r="E913" i="5"/>
  <c r="M912" i="5"/>
  <c r="L912" i="5"/>
  <c r="K912" i="5"/>
  <c r="J912" i="5"/>
  <c r="I912" i="5"/>
  <c r="H912" i="5"/>
  <c r="G912" i="5"/>
  <c r="F912" i="5"/>
  <c r="E912" i="5"/>
  <c r="D912" i="5"/>
  <c r="M911" i="5"/>
  <c r="K911" i="5"/>
  <c r="I911" i="5"/>
  <c r="H911" i="5"/>
  <c r="G911" i="5"/>
  <c r="F911" i="5"/>
  <c r="M910" i="5"/>
  <c r="L910" i="5"/>
  <c r="K910" i="5"/>
  <c r="I910" i="5"/>
  <c r="H910" i="5"/>
  <c r="G910" i="5"/>
  <c r="F910" i="5"/>
  <c r="E910" i="5"/>
  <c r="D910" i="5"/>
  <c r="J910" i="5" s="1"/>
  <c r="M909" i="5"/>
  <c r="K909" i="5"/>
  <c r="I909" i="5"/>
  <c r="H909" i="5"/>
  <c r="G909" i="5"/>
  <c r="F909" i="5"/>
  <c r="M908" i="5"/>
  <c r="L908" i="5"/>
  <c r="K908" i="5"/>
  <c r="J908" i="5"/>
  <c r="I908" i="5"/>
  <c r="H908" i="5"/>
  <c r="G908" i="5"/>
  <c r="F908" i="5"/>
  <c r="E908" i="5"/>
  <c r="D908" i="5"/>
  <c r="M907" i="5"/>
  <c r="L907" i="5"/>
  <c r="K907" i="5"/>
  <c r="E907" i="5" s="1"/>
  <c r="I907" i="5"/>
  <c r="H907" i="5"/>
  <c r="G907" i="5"/>
  <c r="F907" i="5"/>
  <c r="M906" i="5"/>
  <c r="L906" i="5"/>
  <c r="K906" i="5"/>
  <c r="I906" i="5"/>
  <c r="H906" i="5"/>
  <c r="G906" i="5"/>
  <c r="F906" i="5"/>
  <c r="E906" i="5"/>
  <c r="D906" i="5"/>
  <c r="J906" i="5" s="1"/>
  <c r="M905" i="5"/>
  <c r="K905" i="5"/>
  <c r="I905" i="5"/>
  <c r="H905" i="5"/>
  <c r="G905" i="5"/>
  <c r="F905" i="5"/>
  <c r="M904" i="5"/>
  <c r="L904" i="5"/>
  <c r="K904" i="5"/>
  <c r="J904" i="5"/>
  <c r="I904" i="5"/>
  <c r="H904" i="5"/>
  <c r="G904" i="5"/>
  <c r="F904" i="5"/>
  <c r="E904" i="5"/>
  <c r="D904" i="5"/>
  <c r="M903" i="5"/>
  <c r="K903" i="5"/>
  <c r="I903" i="5"/>
  <c r="H903" i="5"/>
  <c r="G903" i="5"/>
  <c r="F903" i="5"/>
  <c r="M902" i="5"/>
  <c r="K902" i="5"/>
  <c r="I902" i="5"/>
  <c r="H902" i="5"/>
  <c r="G902" i="5"/>
  <c r="F902" i="5"/>
  <c r="M901" i="5"/>
  <c r="K901" i="5"/>
  <c r="I901" i="5"/>
  <c r="H901" i="5"/>
  <c r="G901" i="5"/>
  <c r="F901" i="5"/>
  <c r="M900" i="5"/>
  <c r="L900" i="5"/>
  <c r="K900" i="5"/>
  <c r="J900" i="5"/>
  <c r="I900" i="5"/>
  <c r="H900" i="5"/>
  <c r="G900" i="5"/>
  <c r="F900" i="5"/>
  <c r="E900" i="5"/>
  <c r="D900" i="5"/>
  <c r="M899" i="5"/>
  <c r="L899" i="5"/>
  <c r="K899" i="5"/>
  <c r="E899" i="5" s="1"/>
  <c r="I899" i="5"/>
  <c r="H899" i="5"/>
  <c r="G899" i="5"/>
  <c r="F899" i="5"/>
  <c r="D899" i="5"/>
  <c r="J899" i="5" s="1"/>
  <c r="M898" i="5"/>
  <c r="L898" i="5"/>
  <c r="K898" i="5"/>
  <c r="D898" i="5" s="1"/>
  <c r="J898" i="5" s="1"/>
  <c r="I898" i="5"/>
  <c r="H898" i="5"/>
  <c r="G898" i="5"/>
  <c r="F898" i="5"/>
  <c r="E898" i="5"/>
  <c r="M897" i="5"/>
  <c r="K897" i="5"/>
  <c r="I897" i="5"/>
  <c r="H897" i="5"/>
  <c r="G897" i="5"/>
  <c r="F897" i="5"/>
  <c r="E897" i="5"/>
  <c r="M896" i="5"/>
  <c r="L896" i="5"/>
  <c r="K896" i="5"/>
  <c r="I896" i="5"/>
  <c r="H896" i="5"/>
  <c r="G896" i="5"/>
  <c r="F896" i="5"/>
  <c r="E896" i="5"/>
  <c r="D896" i="5"/>
  <c r="J896" i="5" s="1"/>
  <c r="M895" i="5"/>
  <c r="K895" i="5"/>
  <c r="D895" i="5" s="1"/>
  <c r="J895" i="5" s="1"/>
  <c r="I895" i="5"/>
  <c r="H895" i="5"/>
  <c r="G895" i="5"/>
  <c r="F895" i="5"/>
  <c r="M894" i="5"/>
  <c r="K894" i="5"/>
  <c r="I894" i="5"/>
  <c r="H894" i="5"/>
  <c r="G894" i="5"/>
  <c r="F894" i="5"/>
  <c r="M893" i="5"/>
  <c r="K893" i="5"/>
  <c r="I893" i="5"/>
  <c r="H893" i="5"/>
  <c r="G893" i="5"/>
  <c r="F893" i="5"/>
  <c r="M892" i="5"/>
  <c r="L892" i="5"/>
  <c r="K892" i="5"/>
  <c r="J892" i="5"/>
  <c r="I892" i="5"/>
  <c r="H892" i="5"/>
  <c r="G892" i="5"/>
  <c r="F892" i="5"/>
  <c r="E892" i="5"/>
  <c r="D892" i="5"/>
  <c r="M891" i="5"/>
  <c r="K891" i="5"/>
  <c r="E891" i="5" s="1"/>
  <c r="I891" i="5"/>
  <c r="H891" i="5"/>
  <c r="G891" i="5"/>
  <c r="F891" i="5"/>
  <c r="M890" i="5"/>
  <c r="L890" i="5"/>
  <c r="K890" i="5"/>
  <c r="I890" i="5"/>
  <c r="H890" i="5"/>
  <c r="G890" i="5"/>
  <c r="F890" i="5"/>
  <c r="E890" i="5"/>
  <c r="D890" i="5"/>
  <c r="J890" i="5" s="1"/>
  <c r="M889" i="5"/>
  <c r="K889" i="5"/>
  <c r="E889" i="5" s="1"/>
  <c r="I889" i="5"/>
  <c r="H889" i="5"/>
  <c r="G889" i="5"/>
  <c r="F889" i="5"/>
  <c r="M888" i="5"/>
  <c r="L888" i="5"/>
  <c r="K888" i="5"/>
  <c r="I888" i="5"/>
  <c r="H888" i="5"/>
  <c r="G888" i="5"/>
  <c r="F888" i="5"/>
  <c r="E888" i="5"/>
  <c r="D888" i="5"/>
  <c r="J888" i="5" s="1"/>
  <c r="M887" i="5"/>
  <c r="L887" i="5"/>
  <c r="K887" i="5"/>
  <c r="E887" i="5" s="1"/>
  <c r="I887" i="5"/>
  <c r="H887" i="5"/>
  <c r="G887" i="5"/>
  <c r="F887" i="5"/>
  <c r="D887" i="5"/>
  <c r="J887" i="5" s="1"/>
  <c r="M886" i="5"/>
  <c r="K886" i="5"/>
  <c r="I886" i="5"/>
  <c r="H886" i="5"/>
  <c r="G886" i="5"/>
  <c r="F886" i="5"/>
  <c r="D886" i="5"/>
  <c r="J886" i="5" s="1"/>
  <c r="M885" i="5"/>
  <c r="K885" i="5"/>
  <c r="I885" i="5"/>
  <c r="H885" i="5"/>
  <c r="G885" i="5"/>
  <c r="F885" i="5"/>
  <c r="E885" i="5"/>
  <c r="M884" i="5"/>
  <c r="L884" i="5"/>
  <c r="K884" i="5"/>
  <c r="J884" i="5"/>
  <c r="I884" i="5"/>
  <c r="H884" i="5"/>
  <c r="G884" i="5"/>
  <c r="F884" i="5"/>
  <c r="E884" i="5"/>
  <c r="D884" i="5"/>
  <c r="M883" i="5"/>
  <c r="L883" i="5"/>
  <c r="K883" i="5"/>
  <c r="E883" i="5" s="1"/>
  <c r="I883" i="5"/>
  <c r="H883" i="5"/>
  <c r="G883" i="5"/>
  <c r="F883" i="5"/>
  <c r="M882" i="5"/>
  <c r="K882" i="5"/>
  <c r="E882" i="5" s="1"/>
  <c r="I882" i="5"/>
  <c r="H882" i="5"/>
  <c r="G882" i="5"/>
  <c r="F882" i="5"/>
  <c r="M881" i="5"/>
  <c r="K881" i="5"/>
  <c r="I881" i="5"/>
  <c r="H881" i="5"/>
  <c r="G881" i="5"/>
  <c r="F881" i="5"/>
  <c r="E881" i="5"/>
  <c r="M880" i="5"/>
  <c r="L880" i="5"/>
  <c r="K880" i="5"/>
  <c r="J880" i="5"/>
  <c r="I880" i="5"/>
  <c r="H880" i="5"/>
  <c r="G880" i="5"/>
  <c r="F880" i="5"/>
  <c r="E880" i="5"/>
  <c r="D880" i="5"/>
  <c r="M879" i="5"/>
  <c r="L879" i="5"/>
  <c r="K879" i="5"/>
  <c r="E879" i="5" s="1"/>
  <c r="I879" i="5"/>
  <c r="H879" i="5"/>
  <c r="G879" i="5"/>
  <c r="F879" i="5"/>
  <c r="D879" i="5"/>
  <c r="J879" i="5" s="1"/>
  <c r="M878" i="5"/>
  <c r="L878" i="5"/>
  <c r="K878" i="5"/>
  <c r="I878" i="5"/>
  <c r="H878" i="5"/>
  <c r="G878" i="5"/>
  <c r="F878" i="5"/>
  <c r="E878" i="5"/>
  <c r="D878" i="5"/>
  <c r="J878" i="5" s="1"/>
  <c r="M877" i="5"/>
  <c r="K877" i="5"/>
  <c r="I877" i="5"/>
  <c r="H877" i="5"/>
  <c r="G877" i="5"/>
  <c r="F877" i="5"/>
  <c r="E877" i="5"/>
  <c r="M876" i="5"/>
  <c r="L876" i="5"/>
  <c r="K876" i="5"/>
  <c r="J876" i="5"/>
  <c r="I876" i="5"/>
  <c r="H876" i="5"/>
  <c r="G876" i="5"/>
  <c r="F876" i="5"/>
  <c r="E876" i="5"/>
  <c r="D876" i="5"/>
  <c r="M875" i="5"/>
  <c r="K875" i="5"/>
  <c r="I875" i="5"/>
  <c r="H875" i="5"/>
  <c r="G875" i="5"/>
  <c r="F875" i="5"/>
  <c r="M874" i="5"/>
  <c r="L874" i="5"/>
  <c r="K874" i="5"/>
  <c r="E874" i="5" s="1"/>
  <c r="I874" i="5"/>
  <c r="H874" i="5"/>
  <c r="G874" i="5"/>
  <c r="F874" i="5"/>
  <c r="D874" i="5"/>
  <c r="J874" i="5" s="1"/>
  <c r="M873" i="5"/>
  <c r="K873" i="5"/>
  <c r="I873" i="5"/>
  <c r="H873" i="5"/>
  <c r="G873" i="5"/>
  <c r="F873" i="5"/>
  <c r="M872" i="5"/>
  <c r="L872" i="5"/>
  <c r="K872" i="5"/>
  <c r="I872" i="5"/>
  <c r="H872" i="5"/>
  <c r="G872" i="5"/>
  <c r="F872" i="5"/>
  <c r="E872" i="5"/>
  <c r="D872" i="5"/>
  <c r="J872" i="5" s="1"/>
  <c r="M871" i="5"/>
  <c r="L871" i="5"/>
  <c r="K871" i="5"/>
  <c r="E871" i="5" s="1"/>
  <c r="I871" i="5"/>
  <c r="H871" i="5"/>
  <c r="G871" i="5"/>
  <c r="F871" i="5"/>
  <c r="M870" i="5"/>
  <c r="L870" i="5"/>
  <c r="K870" i="5"/>
  <c r="I870" i="5"/>
  <c r="H870" i="5"/>
  <c r="G870" i="5"/>
  <c r="F870" i="5"/>
  <c r="E870" i="5"/>
  <c r="D870" i="5"/>
  <c r="J870" i="5" s="1"/>
  <c r="M869" i="5"/>
  <c r="K869" i="5"/>
  <c r="I869" i="5"/>
  <c r="H869" i="5"/>
  <c r="G869" i="5"/>
  <c r="F869" i="5"/>
  <c r="M868" i="5"/>
  <c r="L868" i="5"/>
  <c r="K868" i="5"/>
  <c r="J868" i="5"/>
  <c r="I868" i="5"/>
  <c r="H868" i="5"/>
  <c r="G868" i="5"/>
  <c r="F868" i="5"/>
  <c r="E868" i="5"/>
  <c r="D868" i="5"/>
  <c r="M867" i="5"/>
  <c r="K867" i="5"/>
  <c r="E867" i="5" s="1"/>
  <c r="J867" i="5"/>
  <c r="I867" i="5"/>
  <c r="H867" i="5"/>
  <c r="G867" i="5"/>
  <c r="F867" i="5"/>
  <c r="D867" i="5"/>
  <c r="M866" i="5"/>
  <c r="K866" i="5"/>
  <c r="I866" i="5"/>
  <c r="H866" i="5"/>
  <c r="G866" i="5"/>
  <c r="F866" i="5"/>
  <c r="M865" i="5"/>
  <c r="K865" i="5"/>
  <c r="I865" i="5"/>
  <c r="H865" i="5"/>
  <c r="G865" i="5"/>
  <c r="F865" i="5"/>
  <c r="M864" i="5"/>
  <c r="L864" i="5"/>
  <c r="K864" i="5"/>
  <c r="J864" i="5"/>
  <c r="I864" i="5"/>
  <c r="H864" i="5"/>
  <c r="G864" i="5"/>
  <c r="F864" i="5"/>
  <c r="E864" i="5"/>
  <c r="D864" i="5"/>
  <c r="M863" i="5"/>
  <c r="L863" i="5"/>
  <c r="K863" i="5"/>
  <c r="E863" i="5" s="1"/>
  <c r="J863" i="5"/>
  <c r="I863" i="5"/>
  <c r="H863" i="5"/>
  <c r="G863" i="5"/>
  <c r="F863" i="5"/>
  <c r="D863" i="5"/>
  <c r="M862" i="5"/>
  <c r="K862" i="5"/>
  <c r="D862" i="5" s="1"/>
  <c r="J862" i="5" s="1"/>
  <c r="I862" i="5"/>
  <c r="H862" i="5"/>
  <c r="G862" i="5"/>
  <c r="F862" i="5"/>
  <c r="M861" i="5"/>
  <c r="K861" i="5"/>
  <c r="I861" i="5"/>
  <c r="H861" i="5"/>
  <c r="G861" i="5"/>
  <c r="F861" i="5"/>
  <c r="E861" i="5"/>
  <c r="M860" i="5"/>
  <c r="L860" i="5"/>
  <c r="K860" i="5"/>
  <c r="I860" i="5"/>
  <c r="H860" i="5"/>
  <c r="G860" i="5"/>
  <c r="F860" i="5"/>
  <c r="E860" i="5"/>
  <c r="D860" i="5"/>
  <c r="J860" i="5" s="1"/>
  <c r="M859" i="5"/>
  <c r="K859" i="5"/>
  <c r="D859" i="5" s="1"/>
  <c r="J859" i="5" s="1"/>
  <c r="I859" i="5"/>
  <c r="H859" i="5"/>
  <c r="G859" i="5"/>
  <c r="F859" i="5"/>
  <c r="M858" i="5"/>
  <c r="K858" i="5"/>
  <c r="I858" i="5"/>
  <c r="H858" i="5"/>
  <c r="G858" i="5"/>
  <c r="F858" i="5"/>
  <c r="M857" i="5"/>
  <c r="K857" i="5"/>
  <c r="I857" i="5"/>
  <c r="H857" i="5"/>
  <c r="G857" i="5"/>
  <c r="F857" i="5"/>
  <c r="M856" i="5"/>
  <c r="L856" i="5"/>
  <c r="K856" i="5"/>
  <c r="I856" i="5"/>
  <c r="H856" i="5"/>
  <c r="G856" i="5"/>
  <c r="F856" i="5"/>
  <c r="E856" i="5"/>
  <c r="D856" i="5"/>
  <c r="J856" i="5" s="1"/>
  <c r="M855" i="5"/>
  <c r="L855" i="5"/>
  <c r="K855" i="5"/>
  <c r="E855" i="5" s="1"/>
  <c r="I855" i="5"/>
  <c r="H855" i="5"/>
  <c r="G855" i="5"/>
  <c r="F855" i="5"/>
  <c r="D855" i="5"/>
  <c r="J855" i="5" s="1"/>
  <c r="M854" i="5"/>
  <c r="K854" i="5"/>
  <c r="I854" i="5"/>
  <c r="H854" i="5"/>
  <c r="G854" i="5"/>
  <c r="F854" i="5"/>
  <c r="M853" i="5"/>
  <c r="K853" i="5"/>
  <c r="I853" i="5"/>
  <c r="H853" i="5"/>
  <c r="G853" i="5"/>
  <c r="F853" i="5"/>
  <c r="M852" i="5"/>
  <c r="L852" i="5"/>
  <c r="K852" i="5"/>
  <c r="I852" i="5"/>
  <c r="H852" i="5"/>
  <c r="G852" i="5"/>
  <c r="F852" i="5"/>
  <c r="E852" i="5"/>
  <c r="D852" i="5"/>
  <c r="J852" i="5" s="1"/>
  <c r="M851" i="5"/>
  <c r="K851" i="5"/>
  <c r="E851" i="5" s="1"/>
  <c r="J851" i="5"/>
  <c r="I851" i="5"/>
  <c r="H851" i="5"/>
  <c r="G851" i="5"/>
  <c r="F851" i="5"/>
  <c r="D851" i="5"/>
  <c r="M850" i="5"/>
  <c r="L850" i="5"/>
  <c r="K850" i="5"/>
  <c r="D850" i="5" s="1"/>
  <c r="J850" i="5" s="1"/>
  <c r="I850" i="5"/>
  <c r="H850" i="5"/>
  <c r="G850" i="5"/>
  <c r="F850" i="5"/>
  <c r="E850" i="5"/>
  <c r="M849" i="5"/>
  <c r="K849" i="5"/>
  <c r="I849" i="5"/>
  <c r="H849" i="5"/>
  <c r="G849" i="5"/>
  <c r="F849" i="5"/>
  <c r="M848" i="5"/>
  <c r="L848" i="5"/>
  <c r="K848" i="5"/>
  <c r="I848" i="5"/>
  <c r="H848" i="5"/>
  <c r="G848" i="5"/>
  <c r="F848" i="5"/>
  <c r="E848" i="5"/>
  <c r="D848" i="5"/>
  <c r="J848" i="5" s="1"/>
  <c r="M847" i="5"/>
  <c r="L847" i="5"/>
  <c r="K847" i="5"/>
  <c r="E847" i="5" s="1"/>
  <c r="I847" i="5"/>
  <c r="H847" i="5"/>
  <c r="G847" i="5"/>
  <c r="F847" i="5"/>
  <c r="D847" i="5"/>
  <c r="J847" i="5" s="1"/>
  <c r="M846" i="5"/>
  <c r="K846" i="5"/>
  <c r="L846" i="5" s="1"/>
  <c r="I846" i="5"/>
  <c r="H846" i="5"/>
  <c r="G846" i="5"/>
  <c r="F846" i="5"/>
  <c r="M845" i="5"/>
  <c r="K845" i="5"/>
  <c r="I845" i="5"/>
  <c r="H845" i="5"/>
  <c r="G845" i="5"/>
  <c r="F845" i="5"/>
  <c r="E845" i="5"/>
  <c r="M844" i="5"/>
  <c r="L844" i="5"/>
  <c r="K844" i="5"/>
  <c r="I844" i="5"/>
  <c r="H844" i="5"/>
  <c r="G844" i="5"/>
  <c r="F844" i="5"/>
  <c r="E844" i="5"/>
  <c r="D844" i="5"/>
  <c r="J844" i="5" s="1"/>
  <c r="M843" i="5"/>
  <c r="K843" i="5"/>
  <c r="I843" i="5"/>
  <c r="H843" i="5"/>
  <c r="G843" i="5"/>
  <c r="F843" i="5"/>
  <c r="M842" i="5"/>
  <c r="K842" i="5"/>
  <c r="I842" i="5"/>
  <c r="H842" i="5"/>
  <c r="G842" i="5"/>
  <c r="F842" i="5"/>
  <c r="M841" i="5"/>
  <c r="K841" i="5"/>
  <c r="I841" i="5"/>
  <c r="H841" i="5"/>
  <c r="G841" i="5"/>
  <c r="F841" i="5"/>
  <c r="M840" i="5"/>
  <c r="L840" i="5"/>
  <c r="K840" i="5"/>
  <c r="J840" i="5"/>
  <c r="I840" i="5"/>
  <c r="H840" i="5"/>
  <c r="G840" i="5"/>
  <c r="F840" i="5"/>
  <c r="E840" i="5"/>
  <c r="D840" i="5"/>
  <c r="M839" i="5"/>
  <c r="L839" i="5"/>
  <c r="K839" i="5"/>
  <c r="E839" i="5" s="1"/>
  <c r="I839" i="5"/>
  <c r="H839" i="5"/>
  <c r="G839" i="5"/>
  <c r="F839" i="5"/>
  <c r="M838" i="5"/>
  <c r="K838" i="5"/>
  <c r="L838" i="5" s="1"/>
  <c r="I838" i="5"/>
  <c r="H838" i="5"/>
  <c r="G838" i="5"/>
  <c r="F838" i="5"/>
  <c r="M837" i="5"/>
  <c r="K837" i="5"/>
  <c r="I837" i="5"/>
  <c r="H837" i="5"/>
  <c r="G837" i="5"/>
  <c r="F837" i="5"/>
  <c r="D837" i="5"/>
  <c r="J837" i="5" s="1"/>
  <c r="M836" i="5"/>
  <c r="L836" i="5"/>
  <c r="K836" i="5"/>
  <c r="J836" i="5"/>
  <c r="I836" i="5"/>
  <c r="H836" i="5"/>
  <c r="G836" i="5"/>
  <c r="F836" i="5"/>
  <c r="E836" i="5"/>
  <c r="D836" i="5"/>
  <c r="M835" i="5"/>
  <c r="L835" i="5"/>
  <c r="K835" i="5"/>
  <c r="E835" i="5" s="1"/>
  <c r="J835" i="5"/>
  <c r="I835" i="5"/>
  <c r="H835" i="5"/>
  <c r="G835" i="5"/>
  <c r="F835" i="5"/>
  <c r="D835" i="5"/>
  <c r="M834" i="5"/>
  <c r="L834" i="5"/>
  <c r="K834" i="5"/>
  <c r="I834" i="5"/>
  <c r="H834" i="5"/>
  <c r="G834" i="5"/>
  <c r="F834" i="5"/>
  <c r="E834" i="5"/>
  <c r="D834" i="5"/>
  <c r="J834" i="5" s="1"/>
  <c r="M833" i="5"/>
  <c r="K833" i="5"/>
  <c r="L833" i="5" s="1"/>
  <c r="I833" i="5"/>
  <c r="H833" i="5"/>
  <c r="G833" i="5"/>
  <c r="F833" i="5"/>
  <c r="E833" i="5"/>
  <c r="D833" i="5"/>
  <c r="J833" i="5" s="1"/>
  <c r="M832" i="5"/>
  <c r="L832" i="5"/>
  <c r="K832" i="5"/>
  <c r="I832" i="5"/>
  <c r="H832" i="5"/>
  <c r="G832" i="5"/>
  <c r="F832" i="5"/>
  <c r="E832" i="5"/>
  <c r="D832" i="5"/>
  <c r="J832" i="5" s="1"/>
  <c r="M831" i="5"/>
  <c r="L831" i="5"/>
  <c r="K831" i="5"/>
  <c r="I831" i="5"/>
  <c r="H831" i="5"/>
  <c r="G831" i="5"/>
  <c r="F831" i="5"/>
  <c r="M830" i="5"/>
  <c r="K830" i="5"/>
  <c r="L830" i="5" s="1"/>
  <c r="I830" i="5"/>
  <c r="H830" i="5"/>
  <c r="G830" i="5"/>
  <c r="F830" i="5"/>
  <c r="D830" i="5"/>
  <c r="J830" i="5" s="1"/>
  <c r="M829" i="5"/>
  <c r="K829" i="5"/>
  <c r="L829" i="5" s="1"/>
  <c r="I829" i="5"/>
  <c r="H829" i="5"/>
  <c r="G829" i="5"/>
  <c r="F829" i="5"/>
  <c r="D829" i="5"/>
  <c r="J829" i="5" s="1"/>
  <c r="M828" i="5"/>
  <c r="L828" i="5"/>
  <c r="K828" i="5"/>
  <c r="I828" i="5"/>
  <c r="H828" i="5"/>
  <c r="G828" i="5"/>
  <c r="F828" i="5"/>
  <c r="E828" i="5"/>
  <c r="D828" i="5"/>
  <c r="J828" i="5" s="1"/>
  <c r="M827" i="5"/>
  <c r="K827" i="5"/>
  <c r="E827" i="5" s="1"/>
  <c r="J827" i="5"/>
  <c r="I827" i="5"/>
  <c r="H827" i="5"/>
  <c r="G827" i="5"/>
  <c r="F827" i="5"/>
  <c r="D827" i="5"/>
  <c r="M826" i="5"/>
  <c r="K826" i="5"/>
  <c r="I826" i="5"/>
  <c r="H826" i="5"/>
  <c r="G826" i="5"/>
  <c r="F826" i="5"/>
  <c r="M825" i="5"/>
  <c r="L825" i="5"/>
  <c r="K825" i="5"/>
  <c r="I825" i="5"/>
  <c r="H825" i="5"/>
  <c r="G825" i="5"/>
  <c r="F825" i="5"/>
  <c r="E825" i="5"/>
  <c r="D825" i="5"/>
  <c r="J825" i="5" s="1"/>
  <c r="M824" i="5"/>
  <c r="L824" i="5"/>
  <c r="K824" i="5"/>
  <c r="J824" i="5"/>
  <c r="I824" i="5"/>
  <c r="H824" i="5"/>
  <c r="G824" i="5"/>
  <c r="F824" i="5"/>
  <c r="E824" i="5"/>
  <c r="D824" i="5"/>
  <c r="M823" i="5"/>
  <c r="K823" i="5"/>
  <c r="E823" i="5" s="1"/>
  <c r="I823" i="5"/>
  <c r="H823" i="5"/>
  <c r="G823" i="5"/>
  <c r="F823" i="5"/>
  <c r="D823" i="5"/>
  <c r="J823" i="5" s="1"/>
  <c r="M822" i="5"/>
  <c r="K822" i="5"/>
  <c r="L822" i="5" s="1"/>
  <c r="J822" i="5"/>
  <c r="I822" i="5"/>
  <c r="H822" i="5"/>
  <c r="G822" i="5"/>
  <c r="F822" i="5"/>
  <c r="E822" i="5"/>
  <c r="D822" i="5"/>
  <c r="M821" i="5"/>
  <c r="K821" i="5"/>
  <c r="E821" i="5" s="1"/>
  <c r="I821" i="5"/>
  <c r="H821" i="5"/>
  <c r="G821" i="5"/>
  <c r="F821" i="5"/>
  <c r="D821" i="5"/>
  <c r="J821" i="5" s="1"/>
  <c r="M820" i="5"/>
  <c r="L820" i="5"/>
  <c r="K820" i="5"/>
  <c r="I820" i="5"/>
  <c r="H820" i="5"/>
  <c r="G820" i="5"/>
  <c r="F820" i="5"/>
  <c r="E820" i="5"/>
  <c r="D820" i="5"/>
  <c r="J820" i="5" s="1"/>
  <c r="M819" i="5"/>
  <c r="L819" i="5"/>
  <c r="K819" i="5"/>
  <c r="I819" i="5"/>
  <c r="H819" i="5"/>
  <c r="G819" i="5"/>
  <c r="F819" i="5"/>
  <c r="M818" i="5"/>
  <c r="K818" i="5"/>
  <c r="L818" i="5" s="1"/>
  <c r="I818" i="5"/>
  <c r="H818" i="5"/>
  <c r="G818" i="5"/>
  <c r="F818" i="5"/>
  <c r="E818" i="5"/>
  <c r="D818" i="5"/>
  <c r="J818" i="5" s="1"/>
  <c r="M817" i="5"/>
  <c r="K817" i="5"/>
  <c r="I817" i="5"/>
  <c r="H817" i="5"/>
  <c r="G817" i="5"/>
  <c r="F817" i="5"/>
  <c r="M816" i="5"/>
  <c r="L816" i="5"/>
  <c r="K816" i="5"/>
  <c r="I816" i="5"/>
  <c r="H816" i="5"/>
  <c r="G816" i="5"/>
  <c r="F816" i="5"/>
  <c r="E816" i="5"/>
  <c r="D816" i="5"/>
  <c r="J816" i="5" s="1"/>
  <c r="M815" i="5"/>
  <c r="K815" i="5"/>
  <c r="I815" i="5"/>
  <c r="H815" i="5"/>
  <c r="G815" i="5"/>
  <c r="F815" i="5"/>
  <c r="M814" i="5"/>
  <c r="L814" i="5"/>
  <c r="K814" i="5"/>
  <c r="E814" i="5" s="1"/>
  <c r="I814" i="5"/>
  <c r="H814" i="5"/>
  <c r="G814" i="5"/>
  <c r="F814" i="5"/>
  <c r="D814" i="5"/>
  <c r="J814" i="5" s="1"/>
  <c r="M813" i="5"/>
  <c r="K813" i="5"/>
  <c r="I813" i="5"/>
  <c r="H813" i="5"/>
  <c r="G813" i="5"/>
  <c r="F813" i="5"/>
  <c r="E813" i="5"/>
  <c r="M812" i="5"/>
  <c r="L812" i="5"/>
  <c r="K812" i="5"/>
  <c r="I812" i="5"/>
  <c r="H812" i="5"/>
  <c r="G812" i="5"/>
  <c r="F812" i="5"/>
  <c r="E812" i="5"/>
  <c r="D812" i="5"/>
  <c r="J812" i="5" s="1"/>
  <c r="M811" i="5"/>
  <c r="K811" i="5"/>
  <c r="I811" i="5"/>
  <c r="H811" i="5"/>
  <c r="G811" i="5"/>
  <c r="F811" i="5"/>
  <c r="M810" i="5"/>
  <c r="K810" i="5"/>
  <c r="L810" i="5" s="1"/>
  <c r="I810" i="5"/>
  <c r="H810" i="5"/>
  <c r="G810" i="5"/>
  <c r="F810" i="5"/>
  <c r="E810" i="5"/>
  <c r="D810" i="5"/>
  <c r="J810" i="5" s="1"/>
  <c r="M809" i="5"/>
  <c r="L809" i="5"/>
  <c r="K809" i="5"/>
  <c r="I809" i="5"/>
  <c r="H809" i="5"/>
  <c r="G809" i="5"/>
  <c r="F809" i="5"/>
  <c r="E809" i="5"/>
  <c r="D809" i="5"/>
  <c r="J809" i="5" s="1"/>
  <c r="M808" i="5"/>
  <c r="L808" i="5"/>
  <c r="K808" i="5"/>
  <c r="J808" i="5"/>
  <c r="I808" i="5"/>
  <c r="H808" i="5"/>
  <c r="G808" i="5"/>
  <c r="F808" i="5"/>
  <c r="E808" i="5"/>
  <c r="D808" i="5"/>
  <c r="M807" i="5"/>
  <c r="L807" i="5"/>
  <c r="K807" i="5"/>
  <c r="E807" i="5" s="1"/>
  <c r="I807" i="5"/>
  <c r="H807" i="5"/>
  <c r="G807" i="5"/>
  <c r="F807" i="5"/>
  <c r="M806" i="5"/>
  <c r="K806" i="5"/>
  <c r="E806" i="5" s="1"/>
  <c r="I806" i="5"/>
  <c r="H806" i="5"/>
  <c r="G806" i="5"/>
  <c r="F806" i="5"/>
  <c r="M805" i="5"/>
  <c r="L805" i="5"/>
  <c r="K805" i="5"/>
  <c r="I805" i="5"/>
  <c r="H805" i="5"/>
  <c r="G805" i="5"/>
  <c r="F805" i="5"/>
  <c r="E805" i="5"/>
  <c r="D805" i="5"/>
  <c r="J805" i="5" s="1"/>
  <c r="M804" i="5"/>
  <c r="L804" i="5"/>
  <c r="K804" i="5"/>
  <c r="J804" i="5"/>
  <c r="I804" i="5"/>
  <c r="H804" i="5"/>
  <c r="G804" i="5"/>
  <c r="F804" i="5"/>
  <c r="E804" i="5"/>
  <c r="D804" i="5"/>
  <c r="M803" i="5"/>
  <c r="K803" i="5"/>
  <c r="I803" i="5"/>
  <c r="H803" i="5"/>
  <c r="G803" i="5"/>
  <c r="F803" i="5"/>
  <c r="M802" i="5"/>
  <c r="L802" i="5"/>
  <c r="K802" i="5"/>
  <c r="E802" i="5" s="1"/>
  <c r="I802" i="5"/>
  <c r="H802" i="5"/>
  <c r="G802" i="5"/>
  <c r="F802" i="5"/>
  <c r="D802" i="5"/>
  <c r="J802" i="5" s="1"/>
  <c r="M801" i="5"/>
  <c r="K801" i="5"/>
  <c r="D801" i="5" s="1"/>
  <c r="J801" i="5" s="1"/>
  <c r="I801" i="5"/>
  <c r="H801" i="5"/>
  <c r="G801" i="5"/>
  <c r="F801" i="5"/>
  <c r="E801" i="5"/>
  <c r="M800" i="5"/>
  <c r="L800" i="5"/>
  <c r="K800" i="5"/>
  <c r="I800" i="5"/>
  <c r="H800" i="5"/>
  <c r="G800" i="5"/>
  <c r="F800" i="5"/>
  <c r="E800" i="5"/>
  <c r="D800" i="5"/>
  <c r="J800" i="5" s="1"/>
  <c r="M799" i="5"/>
  <c r="K799" i="5"/>
  <c r="I799" i="5"/>
  <c r="H799" i="5"/>
  <c r="G799" i="5"/>
  <c r="F799" i="5"/>
  <c r="M798" i="5"/>
  <c r="L798" i="5"/>
  <c r="K798" i="5"/>
  <c r="E798" i="5" s="1"/>
  <c r="I798" i="5"/>
  <c r="H798" i="5"/>
  <c r="G798" i="5"/>
  <c r="F798" i="5"/>
  <c r="D798" i="5"/>
  <c r="J798" i="5" s="1"/>
  <c r="M797" i="5"/>
  <c r="L797" i="5"/>
  <c r="K797" i="5"/>
  <c r="J797" i="5"/>
  <c r="I797" i="5"/>
  <c r="H797" i="5"/>
  <c r="G797" i="5"/>
  <c r="F797" i="5"/>
  <c r="E797" i="5"/>
  <c r="D797" i="5"/>
  <c r="M796" i="5"/>
  <c r="L796" i="5"/>
  <c r="K796" i="5"/>
  <c r="I796" i="5"/>
  <c r="H796" i="5"/>
  <c r="G796" i="5"/>
  <c r="F796" i="5"/>
  <c r="E796" i="5"/>
  <c r="D796" i="5"/>
  <c r="J796" i="5" s="1"/>
  <c r="M795" i="5"/>
  <c r="K795" i="5"/>
  <c r="J795" i="5"/>
  <c r="I795" i="5"/>
  <c r="H795" i="5"/>
  <c r="G795" i="5"/>
  <c r="F795" i="5"/>
  <c r="D795" i="5"/>
  <c r="M794" i="5"/>
  <c r="K794" i="5"/>
  <c r="I794" i="5"/>
  <c r="H794" i="5"/>
  <c r="G794" i="5"/>
  <c r="F794" i="5"/>
  <c r="D794" i="5"/>
  <c r="J794" i="5" s="1"/>
  <c r="M793" i="5"/>
  <c r="K793" i="5"/>
  <c r="I793" i="5"/>
  <c r="H793" i="5"/>
  <c r="G793" i="5"/>
  <c r="F793" i="5"/>
  <c r="M792" i="5"/>
  <c r="L792" i="5"/>
  <c r="K792" i="5"/>
  <c r="I792" i="5"/>
  <c r="H792" i="5"/>
  <c r="G792" i="5"/>
  <c r="F792" i="5"/>
  <c r="E792" i="5"/>
  <c r="D792" i="5"/>
  <c r="J792" i="5" s="1"/>
  <c r="M791" i="5"/>
  <c r="L791" i="5"/>
  <c r="K791" i="5"/>
  <c r="E791" i="5" s="1"/>
  <c r="I791" i="5"/>
  <c r="H791" i="5"/>
  <c r="G791" i="5"/>
  <c r="F791" i="5"/>
  <c r="D791" i="5"/>
  <c r="J791" i="5" s="1"/>
  <c r="M790" i="5"/>
  <c r="K790" i="5"/>
  <c r="I790" i="5"/>
  <c r="H790" i="5"/>
  <c r="G790" i="5"/>
  <c r="F790" i="5"/>
  <c r="E790" i="5"/>
  <c r="M789" i="5"/>
  <c r="K789" i="5"/>
  <c r="L789" i="5" s="1"/>
  <c r="I789" i="5"/>
  <c r="H789" i="5"/>
  <c r="G789" i="5"/>
  <c r="F789" i="5"/>
  <c r="D789" i="5"/>
  <c r="J789" i="5" s="1"/>
  <c r="M788" i="5"/>
  <c r="L788" i="5"/>
  <c r="K788" i="5"/>
  <c r="J788" i="5"/>
  <c r="I788" i="5"/>
  <c r="H788" i="5"/>
  <c r="G788" i="5"/>
  <c r="F788" i="5"/>
  <c r="E788" i="5"/>
  <c r="D788" i="5"/>
  <c r="M787" i="5"/>
  <c r="L787" i="5"/>
  <c r="K787" i="5"/>
  <c r="E787" i="5" s="1"/>
  <c r="I787" i="5"/>
  <c r="H787" i="5"/>
  <c r="G787" i="5"/>
  <c r="F787" i="5"/>
  <c r="D787" i="5"/>
  <c r="J787" i="5" s="1"/>
  <c r="M786" i="5"/>
  <c r="L786" i="5"/>
  <c r="K786" i="5"/>
  <c r="I786" i="5"/>
  <c r="H786" i="5"/>
  <c r="G786" i="5"/>
  <c r="F786" i="5"/>
  <c r="E786" i="5"/>
  <c r="D786" i="5"/>
  <c r="J786" i="5" s="1"/>
  <c r="M785" i="5"/>
  <c r="L785" i="5"/>
  <c r="K785" i="5"/>
  <c r="I785" i="5"/>
  <c r="H785" i="5"/>
  <c r="G785" i="5"/>
  <c r="F785" i="5"/>
  <c r="M784" i="5"/>
  <c r="L784" i="5"/>
  <c r="K784" i="5"/>
  <c r="I784" i="5"/>
  <c r="H784" i="5"/>
  <c r="G784" i="5"/>
  <c r="F784" i="5"/>
  <c r="E784" i="5"/>
  <c r="D784" i="5"/>
  <c r="J784" i="5" s="1"/>
  <c r="M783" i="5"/>
  <c r="K783" i="5"/>
  <c r="E783" i="5" s="1"/>
  <c r="I783" i="5"/>
  <c r="H783" i="5"/>
  <c r="G783" i="5"/>
  <c r="F783" i="5"/>
  <c r="D783" i="5"/>
  <c r="J783" i="5" s="1"/>
  <c r="M782" i="5"/>
  <c r="L782" i="5"/>
  <c r="K782" i="5"/>
  <c r="I782" i="5"/>
  <c r="H782" i="5"/>
  <c r="G782" i="5"/>
  <c r="F782" i="5"/>
  <c r="E782" i="5"/>
  <c r="D782" i="5"/>
  <c r="J782" i="5" s="1"/>
  <c r="M781" i="5"/>
  <c r="K781" i="5"/>
  <c r="L781" i="5" s="1"/>
  <c r="J781" i="5"/>
  <c r="I781" i="5"/>
  <c r="H781" i="5"/>
  <c r="G781" i="5"/>
  <c r="F781" i="5"/>
  <c r="E781" i="5"/>
  <c r="D781" i="5"/>
  <c r="M780" i="5"/>
  <c r="L780" i="5"/>
  <c r="K780" i="5"/>
  <c r="I780" i="5"/>
  <c r="H780" i="5"/>
  <c r="G780" i="5"/>
  <c r="F780" i="5"/>
  <c r="E780" i="5"/>
  <c r="D780" i="5"/>
  <c r="J780" i="5" s="1"/>
  <c r="M779" i="5"/>
  <c r="L779" i="5"/>
  <c r="K779" i="5"/>
  <c r="E779" i="5" s="1"/>
  <c r="J779" i="5"/>
  <c r="I779" i="5"/>
  <c r="H779" i="5"/>
  <c r="G779" i="5"/>
  <c r="F779" i="5"/>
  <c r="D779" i="5"/>
  <c r="M778" i="5"/>
  <c r="L778" i="5"/>
  <c r="K778" i="5"/>
  <c r="D778" i="5" s="1"/>
  <c r="J778" i="5" s="1"/>
  <c r="I778" i="5"/>
  <c r="H778" i="5"/>
  <c r="G778" i="5"/>
  <c r="F778" i="5"/>
  <c r="E778" i="5"/>
  <c r="M777" i="5"/>
  <c r="K777" i="5"/>
  <c r="L777" i="5" s="1"/>
  <c r="J777" i="5"/>
  <c r="I777" i="5"/>
  <c r="H777" i="5"/>
  <c r="G777" i="5"/>
  <c r="F777" i="5"/>
  <c r="E777" i="5"/>
  <c r="D777" i="5"/>
  <c r="M776" i="5"/>
  <c r="L776" i="5"/>
  <c r="K776" i="5"/>
  <c r="J776" i="5"/>
  <c r="I776" i="5"/>
  <c r="H776" i="5"/>
  <c r="G776" i="5"/>
  <c r="F776" i="5"/>
  <c r="E776" i="5"/>
  <c r="D776" i="5"/>
  <c r="M775" i="5"/>
  <c r="L775" i="5"/>
  <c r="K775" i="5"/>
  <c r="E775" i="5" s="1"/>
  <c r="I775" i="5"/>
  <c r="H775" i="5"/>
  <c r="G775" i="5"/>
  <c r="F775" i="5"/>
  <c r="D775" i="5"/>
  <c r="J775" i="5" s="1"/>
  <c r="M774" i="5"/>
  <c r="K774" i="5"/>
  <c r="I774" i="5"/>
  <c r="H774" i="5"/>
  <c r="G774" i="5"/>
  <c r="F774" i="5"/>
  <c r="M773" i="5"/>
  <c r="L773" i="5"/>
  <c r="K773" i="5"/>
  <c r="I773" i="5"/>
  <c r="H773" i="5"/>
  <c r="G773" i="5"/>
  <c r="F773" i="5"/>
  <c r="E773" i="5"/>
  <c r="D773" i="5"/>
  <c r="J773" i="5" s="1"/>
  <c r="M772" i="5"/>
  <c r="L772" i="5"/>
  <c r="K772" i="5"/>
  <c r="J772" i="5"/>
  <c r="I772" i="5"/>
  <c r="H772" i="5"/>
  <c r="G772" i="5"/>
  <c r="F772" i="5"/>
  <c r="E772" i="5"/>
  <c r="D772" i="5"/>
  <c r="M771" i="5"/>
  <c r="L771" i="5"/>
  <c r="K771" i="5"/>
  <c r="E771" i="5" s="1"/>
  <c r="I771" i="5"/>
  <c r="H771" i="5"/>
  <c r="G771" i="5"/>
  <c r="F771" i="5"/>
  <c r="M770" i="5"/>
  <c r="L770" i="5"/>
  <c r="K770" i="5"/>
  <c r="D770" i="5" s="1"/>
  <c r="J770" i="5" s="1"/>
  <c r="I770" i="5"/>
  <c r="H770" i="5"/>
  <c r="G770" i="5"/>
  <c r="F770" i="5"/>
  <c r="E770" i="5"/>
  <c r="M769" i="5"/>
  <c r="K769" i="5"/>
  <c r="I769" i="5"/>
  <c r="H769" i="5"/>
  <c r="G769" i="5"/>
  <c r="F769" i="5"/>
  <c r="M768" i="5"/>
  <c r="L768" i="5"/>
  <c r="K768" i="5"/>
  <c r="I768" i="5"/>
  <c r="H768" i="5"/>
  <c r="G768" i="5"/>
  <c r="F768" i="5"/>
  <c r="E768" i="5"/>
  <c r="D768" i="5"/>
  <c r="J768" i="5" s="1"/>
  <c r="M767" i="5"/>
  <c r="K767" i="5"/>
  <c r="I767" i="5"/>
  <c r="H767" i="5"/>
  <c r="G767" i="5"/>
  <c r="F767" i="5"/>
  <c r="M766" i="5"/>
  <c r="L766" i="5"/>
  <c r="K766" i="5"/>
  <c r="D766" i="5" s="1"/>
  <c r="J766" i="5" s="1"/>
  <c r="I766" i="5"/>
  <c r="H766" i="5"/>
  <c r="G766" i="5"/>
  <c r="F766" i="5"/>
  <c r="E766" i="5"/>
  <c r="M765" i="5"/>
  <c r="K765" i="5"/>
  <c r="L765" i="5" s="1"/>
  <c r="I765" i="5"/>
  <c r="H765" i="5"/>
  <c r="G765" i="5"/>
  <c r="F765" i="5"/>
  <c r="M764" i="5"/>
  <c r="L764" i="5"/>
  <c r="K764" i="5"/>
  <c r="I764" i="5"/>
  <c r="H764" i="5"/>
  <c r="G764" i="5"/>
  <c r="F764" i="5"/>
  <c r="E764" i="5"/>
  <c r="D764" i="5"/>
  <c r="J764" i="5" s="1"/>
  <c r="M763" i="5"/>
  <c r="K763" i="5"/>
  <c r="E763" i="5" s="1"/>
  <c r="J763" i="5"/>
  <c r="I763" i="5"/>
  <c r="H763" i="5"/>
  <c r="G763" i="5"/>
  <c r="F763" i="5"/>
  <c r="D763" i="5"/>
  <c r="M762" i="5"/>
  <c r="L762" i="5"/>
  <c r="K762" i="5"/>
  <c r="I762" i="5"/>
  <c r="H762" i="5"/>
  <c r="G762" i="5"/>
  <c r="F762" i="5"/>
  <c r="M761" i="5"/>
  <c r="L761" i="5"/>
  <c r="K761" i="5"/>
  <c r="I761" i="5"/>
  <c r="H761" i="5"/>
  <c r="G761" i="5"/>
  <c r="F761" i="5"/>
  <c r="E761" i="5"/>
  <c r="D761" i="5"/>
  <c r="J761" i="5" s="1"/>
  <c r="M760" i="5"/>
  <c r="L760" i="5"/>
  <c r="K760" i="5"/>
  <c r="J760" i="5"/>
  <c r="I760" i="5"/>
  <c r="H760" i="5"/>
  <c r="G760" i="5"/>
  <c r="F760" i="5"/>
  <c r="E760" i="5"/>
  <c r="D760" i="5"/>
  <c r="M759" i="5"/>
  <c r="K759" i="5"/>
  <c r="L759" i="5" s="1"/>
  <c r="J759" i="5"/>
  <c r="I759" i="5"/>
  <c r="H759" i="5"/>
  <c r="G759" i="5"/>
  <c r="F759" i="5"/>
  <c r="E759" i="5"/>
  <c r="D759" i="5"/>
  <c r="M758" i="5"/>
  <c r="K758" i="5"/>
  <c r="J758" i="5"/>
  <c r="I758" i="5"/>
  <c r="H758" i="5"/>
  <c r="G758" i="5"/>
  <c r="F758" i="5"/>
  <c r="D758" i="5"/>
  <c r="M757" i="5"/>
  <c r="K757" i="5"/>
  <c r="D757" i="5" s="1"/>
  <c r="J757" i="5" s="1"/>
  <c r="I757" i="5"/>
  <c r="H757" i="5"/>
  <c r="G757" i="5"/>
  <c r="F757" i="5"/>
  <c r="E757" i="5"/>
  <c r="M756" i="5"/>
  <c r="L756" i="5"/>
  <c r="K756" i="5"/>
  <c r="E756" i="5" s="1"/>
  <c r="I756" i="5"/>
  <c r="H756" i="5"/>
  <c r="G756" i="5"/>
  <c r="F756" i="5"/>
  <c r="D756" i="5"/>
  <c r="J756" i="5" s="1"/>
  <c r="M755" i="5"/>
  <c r="L755" i="5"/>
  <c r="K755" i="5"/>
  <c r="I755" i="5"/>
  <c r="H755" i="5"/>
  <c r="G755" i="5"/>
  <c r="F755" i="5"/>
  <c r="E755" i="5"/>
  <c r="D755" i="5"/>
  <c r="J755" i="5" s="1"/>
  <c r="M754" i="5"/>
  <c r="L754" i="5"/>
  <c r="K754" i="5"/>
  <c r="I754" i="5"/>
  <c r="H754" i="5"/>
  <c r="G754" i="5"/>
  <c r="F754" i="5"/>
  <c r="M753" i="5"/>
  <c r="K753" i="5"/>
  <c r="I753" i="5"/>
  <c r="H753" i="5"/>
  <c r="G753" i="5"/>
  <c r="F753" i="5"/>
  <c r="M752" i="5"/>
  <c r="L752" i="5"/>
  <c r="K752" i="5"/>
  <c r="D752" i="5" s="1"/>
  <c r="J752" i="5" s="1"/>
  <c r="I752" i="5"/>
  <c r="H752" i="5"/>
  <c r="G752" i="5"/>
  <c r="F752" i="5"/>
  <c r="E752" i="5"/>
  <c r="M751" i="5"/>
  <c r="K751" i="5"/>
  <c r="L751" i="5" s="1"/>
  <c r="J751" i="5"/>
  <c r="I751" i="5"/>
  <c r="H751" i="5"/>
  <c r="G751" i="5"/>
  <c r="F751" i="5"/>
  <c r="E751" i="5"/>
  <c r="D751" i="5"/>
  <c r="M750" i="5"/>
  <c r="K750" i="5"/>
  <c r="I750" i="5"/>
  <c r="H750" i="5"/>
  <c r="G750" i="5"/>
  <c r="F750" i="5"/>
  <c r="D750" i="5"/>
  <c r="J750" i="5" s="1"/>
  <c r="M749" i="5"/>
  <c r="K749" i="5"/>
  <c r="L749" i="5" s="1"/>
  <c r="I749" i="5"/>
  <c r="H749" i="5"/>
  <c r="G749" i="5"/>
  <c r="F749" i="5"/>
  <c r="D749" i="5"/>
  <c r="J749" i="5" s="1"/>
  <c r="M748" i="5"/>
  <c r="L748" i="5"/>
  <c r="K748" i="5"/>
  <c r="E748" i="5" s="1"/>
  <c r="I748" i="5"/>
  <c r="H748" i="5"/>
  <c r="G748" i="5"/>
  <c r="F748" i="5"/>
  <c r="D748" i="5"/>
  <c r="J748" i="5" s="1"/>
  <c r="M747" i="5"/>
  <c r="L747" i="5"/>
  <c r="K747" i="5"/>
  <c r="I747" i="5"/>
  <c r="H747" i="5"/>
  <c r="G747" i="5"/>
  <c r="F747" i="5"/>
  <c r="E747" i="5"/>
  <c r="D747" i="5"/>
  <c r="J747" i="5" s="1"/>
  <c r="M746" i="5"/>
  <c r="L746" i="5"/>
  <c r="K746" i="5"/>
  <c r="I746" i="5"/>
  <c r="H746" i="5"/>
  <c r="G746" i="5"/>
  <c r="F746" i="5"/>
  <c r="M745" i="5"/>
  <c r="K745" i="5"/>
  <c r="L745" i="5" s="1"/>
  <c r="I745" i="5"/>
  <c r="H745" i="5"/>
  <c r="G745" i="5"/>
  <c r="F745" i="5"/>
  <c r="E745" i="5"/>
  <c r="D745" i="5"/>
  <c r="J745" i="5" s="1"/>
  <c r="M744" i="5"/>
  <c r="L744" i="5"/>
  <c r="K744" i="5"/>
  <c r="D744" i="5" s="1"/>
  <c r="J744" i="5" s="1"/>
  <c r="I744" i="5"/>
  <c r="H744" i="5"/>
  <c r="G744" i="5"/>
  <c r="F744" i="5"/>
  <c r="E744" i="5"/>
  <c r="M743" i="5"/>
  <c r="K743" i="5"/>
  <c r="L743" i="5" s="1"/>
  <c r="J743" i="5"/>
  <c r="I743" i="5"/>
  <c r="H743" i="5"/>
  <c r="G743" i="5"/>
  <c r="F743" i="5"/>
  <c r="E743" i="5"/>
  <c r="D743" i="5"/>
  <c r="M742" i="5"/>
  <c r="K742" i="5"/>
  <c r="D742" i="5" s="1"/>
  <c r="J742" i="5" s="1"/>
  <c r="I742" i="5"/>
  <c r="H742" i="5"/>
  <c r="G742" i="5"/>
  <c r="F742" i="5"/>
  <c r="M741" i="5"/>
  <c r="K741" i="5"/>
  <c r="I741" i="5"/>
  <c r="H741" i="5"/>
  <c r="G741" i="5"/>
  <c r="F741" i="5"/>
  <c r="M740" i="5"/>
  <c r="L740" i="5"/>
  <c r="K740" i="5"/>
  <c r="I740" i="5"/>
  <c r="H740" i="5"/>
  <c r="G740" i="5"/>
  <c r="F740" i="5"/>
  <c r="E740" i="5"/>
  <c r="D740" i="5"/>
  <c r="J740" i="5" s="1"/>
  <c r="M739" i="5"/>
  <c r="L739" i="5"/>
  <c r="K739" i="5"/>
  <c r="I739" i="5"/>
  <c r="H739" i="5"/>
  <c r="G739" i="5"/>
  <c r="F739" i="5"/>
  <c r="E739" i="5"/>
  <c r="D739" i="5"/>
  <c r="J739" i="5" s="1"/>
  <c r="M738" i="5"/>
  <c r="L738" i="5"/>
  <c r="K738" i="5"/>
  <c r="I738" i="5"/>
  <c r="H738" i="5"/>
  <c r="G738" i="5"/>
  <c r="F738" i="5"/>
  <c r="M737" i="5"/>
  <c r="K737" i="5"/>
  <c r="I737" i="5"/>
  <c r="H737" i="5"/>
  <c r="G737" i="5"/>
  <c r="F737" i="5"/>
  <c r="M736" i="5"/>
  <c r="K736" i="5"/>
  <c r="D736" i="5" s="1"/>
  <c r="J736" i="5" s="1"/>
  <c r="I736" i="5"/>
  <c r="H736" i="5"/>
  <c r="G736" i="5"/>
  <c r="F736" i="5"/>
  <c r="E736" i="5"/>
  <c r="M735" i="5"/>
  <c r="K735" i="5"/>
  <c r="L735" i="5" s="1"/>
  <c r="I735" i="5"/>
  <c r="H735" i="5"/>
  <c r="G735" i="5"/>
  <c r="F735" i="5"/>
  <c r="E735" i="5"/>
  <c r="D735" i="5"/>
  <c r="J735" i="5" s="1"/>
  <c r="M734" i="5"/>
  <c r="K734" i="5"/>
  <c r="I734" i="5"/>
  <c r="H734" i="5"/>
  <c r="G734" i="5"/>
  <c r="F734" i="5"/>
  <c r="M733" i="5"/>
  <c r="L733" i="5"/>
  <c r="K733" i="5"/>
  <c r="I733" i="5"/>
  <c r="H733" i="5"/>
  <c r="G733" i="5"/>
  <c r="F733" i="5"/>
  <c r="E733" i="5"/>
  <c r="D733" i="5"/>
  <c r="J733" i="5" s="1"/>
  <c r="M732" i="5"/>
  <c r="L732" i="5"/>
  <c r="K732" i="5"/>
  <c r="I732" i="5"/>
  <c r="H732" i="5"/>
  <c r="G732" i="5"/>
  <c r="F732" i="5"/>
  <c r="E732" i="5"/>
  <c r="D732" i="5"/>
  <c r="J732" i="5" s="1"/>
  <c r="M731" i="5"/>
  <c r="L731" i="5"/>
  <c r="K731" i="5"/>
  <c r="I731" i="5"/>
  <c r="H731" i="5"/>
  <c r="G731" i="5"/>
  <c r="F731" i="5"/>
  <c r="E731" i="5"/>
  <c r="D731" i="5"/>
  <c r="J731" i="5" s="1"/>
  <c r="M730" i="5"/>
  <c r="L730" i="5"/>
  <c r="K730" i="5"/>
  <c r="I730" i="5"/>
  <c r="H730" i="5"/>
  <c r="G730" i="5"/>
  <c r="F730" i="5"/>
  <c r="M729" i="5"/>
  <c r="K729" i="5"/>
  <c r="L729" i="5" s="1"/>
  <c r="I729" i="5"/>
  <c r="H729" i="5"/>
  <c r="G729" i="5"/>
  <c r="F729" i="5"/>
  <c r="D729" i="5"/>
  <c r="J729" i="5" s="1"/>
  <c r="M728" i="5"/>
  <c r="K728" i="5"/>
  <c r="L728" i="5" s="1"/>
  <c r="I728" i="5"/>
  <c r="H728" i="5"/>
  <c r="G728" i="5"/>
  <c r="F728" i="5"/>
  <c r="D728" i="5"/>
  <c r="J728" i="5" s="1"/>
  <c r="M727" i="5"/>
  <c r="K727" i="5"/>
  <c r="L727" i="5" s="1"/>
  <c r="I727" i="5"/>
  <c r="H727" i="5"/>
  <c r="G727" i="5"/>
  <c r="F727" i="5"/>
  <c r="E727" i="5"/>
  <c r="D727" i="5"/>
  <c r="J727" i="5" s="1"/>
  <c r="M726" i="5"/>
  <c r="K726" i="5"/>
  <c r="I726" i="5"/>
  <c r="H726" i="5"/>
  <c r="G726" i="5"/>
  <c r="F726" i="5"/>
  <c r="D726" i="5"/>
  <c r="J726" i="5" s="1"/>
  <c r="M725" i="5"/>
  <c r="K725" i="5"/>
  <c r="I725" i="5"/>
  <c r="H725" i="5"/>
  <c r="G725" i="5"/>
  <c r="F725" i="5"/>
  <c r="M724" i="5"/>
  <c r="L724" i="5"/>
  <c r="K724" i="5"/>
  <c r="I724" i="5"/>
  <c r="H724" i="5"/>
  <c r="G724" i="5"/>
  <c r="F724" i="5"/>
  <c r="E724" i="5"/>
  <c r="D724" i="5"/>
  <c r="J724" i="5" s="1"/>
  <c r="M723" i="5"/>
  <c r="L723" i="5"/>
  <c r="K723" i="5"/>
  <c r="I723" i="5"/>
  <c r="H723" i="5"/>
  <c r="G723" i="5"/>
  <c r="F723" i="5"/>
  <c r="E723" i="5"/>
  <c r="D723" i="5"/>
  <c r="J723" i="5" s="1"/>
  <c r="M722" i="5"/>
  <c r="K722" i="5"/>
  <c r="I722" i="5"/>
  <c r="H722" i="5"/>
  <c r="G722" i="5"/>
  <c r="F722" i="5"/>
  <c r="M721" i="5"/>
  <c r="K721" i="5"/>
  <c r="L721" i="5" s="1"/>
  <c r="I721" i="5"/>
  <c r="H721" i="5"/>
  <c r="G721" i="5"/>
  <c r="F721" i="5"/>
  <c r="M720" i="5"/>
  <c r="K720" i="5"/>
  <c r="I720" i="5"/>
  <c r="H720" i="5"/>
  <c r="G720" i="5"/>
  <c r="F720" i="5"/>
  <c r="M719" i="5"/>
  <c r="K719" i="5"/>
  <c r="L719" i="5" s="1"/>
  <c r="I719" i="5"/>
  <c r="H719" i="5"/>
  <c r="G719" i="5"/>
  <c r="F719" i="5"/>
  <c r="E719" i="5"/>
  <c r="D719" i="5"/>
  <c r="J719" i="5" s="1"/>
  <c r="M718" i="5"/>
  <c r="K718" i="5"/>
  <c r="I718" i="5"/>
  <c r="H718" i="5"/>
  <c r="G718" i="5"/>
  <c r="F718" i="5"/>
  <c r="M717" i="5"/>
  <c r="K717" i="5"/>
  <c r="L717" i="5" s="1"/>
  <c r="I717" i="5"/>
  <c r="H717" i="5"/>
  <c r="G717" i="5"/>
  <c r="F717" i="5"/>
  <c r="E717" i="5"/>
  <c r="D717" i="5"/>
  <c r="J717" i="5" s="1"/>
  <c r="M716" i="5"/>
  <c r="L716" i="5"/>
  <c r="K716" i="5"/>
  <c r="E716" i="5" s="1"/>
  <c r="I716" i="5"/>
  <c r="H716" i="5"/>
  <c r="G716" i="5"/>
  <c r="F716" i="5"/>
  <c r="D716" i="5"/>
  <c r="J716" i="5" s="1"/>
  <c r="M715" i="5"/>
  <c r="L715" i="5"/>
  <c r="K715" i="5"/>
  <c r="I715" i="5"/>
  <c r="H715" i="5"/>
  <c r="G715" i="5"/>
  <c r="F715" i="5"/>
  <c r="E715" i="5"/>
  <c r="D715" i="5"/>
  <c r="J715" i="5" s="1"/>
  <c r="M714" i="5"/>
  <c r="K714" i="5"/>
  <c r="I714" i="5"/>
  <c r="H714" i="5"/>
  <c r="G714" i="5"/>
  <c r="F714" i="5"/>
  <c r="M713" i="5"/>
  <c r="L713" i="5"/>
  <c r="K713" i="5"/>
  <c r="E713" i="5" s="1"/>
  <c r="I713" i="5"/>
  <c r="H713" i="5"/>
  <c r="G713" i="5"/>
  <c r="F713" i="5"/>
  <c r="M712" i="5"/>
  <c r="L712" i="5"/>
  <c r="K712" i="5"/>
  <c r="I712" i="5"/>
  <c r="H712" i="5"/>
  <c r="G712" i="5"/>
  <c r="F712" i="5"/>
  <c r="E712" i="5"/>
  <c r="D712" i="5"/>
  <c r="J712" i="5" s="1"/>
  <c r="M711" i="5"/>
  <c r="K711" i="5"/>
  <c r="L711" i="5" s="1"/>
  <c r="I711" i="5"/>
  <c r="H711" i="5"/>
  <c r="G711" i="5"/>
  <c r="F711" i="5"/>
  <c r="E711" i="5"/>
  <c r="D711" i="5"/>
  <c r="J711" i="5" s="1"/>
  <c r="M710" i="5"/>
  <c r="K710" i="5"/>
  <c r="I710" i="5"/>
  <c r="H710" i="5"/>
  <c r="G710" i="5"/>
  <c r="F710" i="5"/>
  <c r="D710" i="5"/>
  <c r="J710" i="5" s="1"/>
  <c r="M709" i="5"/>
  <c r="K709" i="5"/>
  <c r="I709" i="5"/>
  <c r="H709" i="5"/>
  <c r="G709" i="5"/>
  <c r="F709" i="5"/>
  <c r="M708" i="5"/>
  <c r="K708" i="5"/>
  <c r="L708" i="5" s="1"/>
  <c r="I708" i="5"/>
  <c r="H708" i="5"/>
  <c r="G708" i="5"/>
  <c r="F708" i="5"/>
  <c r="D708" i="5"/>
  <c r="J708" i="5" s="1"/>
  <c r="M707" i="5"/>
  <c r="L707" i="5"/>
  <c r="K707" i="5"/>
  <c r="I707" i="5"/>
  <c r="H707" i="5"/>
  <c r="G707" i="5"/>
  <c r="F707" i="5"/>
  <c r="E707" i="5"/>
  <c r="D707" i="5"/>
  <c r="J707" i="5" s="1"/>
  <c r="M706" i="5"/>
  <c r="K706" i="5"/>
  <c r="I706" i="5"/>
  <c r="H706" i="5"/>
  <c r="G706" i="5"/>
  <c r="F706" i="5"/>
  <c r="M705" i="5"/>
  <c r="L705" i="5"/>
  <c r="K705" i="5"/>
  <c r="I705" i="5"/>
  <c r="H705" i="5"/>
  <c r="G705" i="5"/>
  <c r="F705" i="5"/>
  <c r="E705" i="5"/>
  <c r="D705" i="5"/>
  <c r="J705" i="5" s="1"/>
  <c r="M704" i="5"/>
  <c r="K704" i="5"/>
  <c r="I704" i="5"/>
  <c r="H704" i="5"/>
  <c r="G704" i="5"/>
  <c r="F704" i="5"/>
  <c r="M703" i="5"/>
  <c r="K703" i="5"/>
  <c r="L703" i="5" s="1"/>
  <c r="I703" i="5"/>
  <c r="H703" i="5"/>
  <c r="G703" i="5"/>
  <c r="F703" i="5"/>
  <c r="E703" i="5"/>
  <c r="D703" i="5"/>
  <c r="J703" i="5" s="1"/>
  <c r="M702" i="5"/>
  <c r="K702" i="5"/>
  <c r="I702" i="5"/>
  <c r="H702" i="5"/>
  <c r="G702" i="5"/>
  <c r="F702" i="5"/>
  <c r="M701" i="5"/>
  <c r="K701" i="5"/>
  <c r="D701" i="5" s="1"/>
  <c r="J701" i="5" s="1"/>
  <c r="I701" i="5"/>
  <c r="H701" i="5"/>
  <c r="G701" i="5"/>
  <c r="F701" i="5"/>
  <c r="E701" i="5"/>
  <c r="M700" i="5"/>
  <c r="L700" i="5"/>
  <c r="K700" i="5"/>
  <c r="E700" i="5" s="1"/>
  <c r="I700" i="5"/>
  <c r="H700" i="5"/>
  <c r="G700" i="5"/>
  <c r="F700" i="5"/>
  <c r="D700" i="5"/>
  <c r="J700" i="5" s="1"/>
  <c r="M699" i="5"/>
  <c r="L699" i="5"/>
  <c r="K699" i="5"/>
  <c r="I699" i="5"/>
  <c r="H699" i="5"/>
  <c r="G699" i="5"/>
  <c r="F699" i="5"/>
  <c r="E699" i="5"/>
  <c r="D699" i="5"/>
  <c r="J699" i="5" s="1"/>
  <c r="M698" i="5"/>
  <c r="L698" i="5"/>
  <c r="K698" i="5"/>
  <c r="I698" i="5"/>
  <c r="H698" i="5"/>
  <c r="G698" i="5"/>
  <c r="F698" i="5"/>
  <c r="M697" i="5"/>
  <c r="K697" i="5"/>
  <c r="I697" i="5"/>
  <c r="H697" i="5"/>
  <c r="G697" i="5"/>
  <c r="F697" i="5"/>
  <c r="M696" i="5"/>
  <c r="L696" i="5"/>
  <c r="K696" i="5"/>
  <c r="D696" i="5" s="1"/>
  <c r="J696" i="5" s="1"/>
  <c r="I696" i="5"/>
  <c r="H696" i="5"/>
  <c r="G696" i="5"/>
  <c r="F696" i="5"/>
  <c r="E696" i="5"/>
  <c r="M695" i="5"/>
  <c r="K695" i="5"/>
  <c r="L695" i="5" s="1"/>
  <c r="I695" i="5"/>
  <c r="H695" i="5"/>
  <c r="G695" i="5"/>
  <c r="F695" i="5"/>
  <c r="E695" i="5"/>
  <c r="M694" i="5"/>
  <c r="K694" i="5"/>
  <c r="L694" i="5" s="1"/>
  <c r="I694" i="5"/>
  <c r="H694" i="5"/>
  <c r="G694" i="5"/>
  <c r="F694" i="5"/>
  <c r="E694" i="5"/>
  <c r="M693" i="5"/>
  <c r="L693" i="5"/>
  <c r="K693" i="5"/>
  <c r="I693" i="5"/>
  <c r="H693" i="5"/>
  <c r="G693" i="5"/>
  <c r="F693" i="5"/>
  <c r="E693" i="5"/>
  <c r="D693" i="5"/>
  <c r="J693" i="5" s="1"/>
  <c r="M692" i="5"/>
  <c r="K692" i="5"/>
  <c r="I692" i="5"/>
  <c r="H692" i="5"/>
  <c r="G692" i="5"/>
  <c r="F692" i="5"/>
  <c r="M691" i="5"/>
  <c r="L691" i="5"/>
  <c r="K691" i="5"/>
  <c r="I691" i="5"/>
  <c r="H691" i="5"/>
  <c r="G691" i="5"/>
  <c r="F691" i="5"/>
  <c r="E691" i="5"/>
  <c r="D691" i="5"/>
  <c r="J691" i="5" s="1"/>
  <c r="M690" i="5"/>
  <c r="K690" i="5"/>
  <c r="I690" i="5"/>
  <c r="H690" i="5"/>
  <c r="G690" i="5"/>
  <c r="F690" i="5"/>
  <c r="M689" i="5"/>
  <c r="L689" i="5"/>
  <c r="K689" i="5"/>
  <c r="D689" i="5" s="1"/>
  <c r="J689" i="5" s="1"/>
  <c r="I689" i="5"/>
  <c r="H689" i="5"/>
  <c r="G689" i="5"/>
  <c r="F689" i="5"/>
  <c r="E689" i="5"/>
  <c r="M688" i="5"/>
  <c r="K688" i="5"/>
  <c r="L688" i="5" s="1"/>
  <c r="I688" i="5"/>
  <c r="H688" i="5"/>
  <c r="G688" i="5"/>
  <c r="F688" i="5"/>
  <c r="M687" i="5"/>
  <c r="K687" i="5"/>
  <c r="L687" i="5" s="1"/>
  <c r="I687" i="5"/>
  <c r="H687" i="5"/>
  <c r="G687" i="5"/>
  <c r="F687" i="5"/>
  <c r="M686" i="5"/>
  <c r="K686" i="5"/>
  <c r="L686" i="5" s="1"/>
  <c r="I686" i="5"/>
  <c r="H686" i="5"/>
  <c r="G686" i="5"/>
  <c r="F686" i="5"/>
  <c r="E686" i="5"/>
  <c r="D686" i="5"/>
  <c r="J686" i="5" s="1"/>
  <c r="M685" i="5"/>
  <c r="K685" i="5"/>
  <c r="I685" i="5"/>
  <c r="H685" i="5"/>
  <c r="G685" i="5"/>
  <c r="F685" i="5"/>
  <c r="M684" i="5"/>
  <c r="L684" i="5"/>
  <c r="K684" i="5"/>
  <c r="I684" i="5"/>
  <c r="H684" i="5"/>
  <c r="G684" i="5"/>
  <c r="F684" i="5"/>
  <c r="E684" i="5"/>
  <c r="D684" i="5"/>
  <c r="J684" i="5" s="1"/>
  <c r="M683" i="5"/>
  <c r="L683" i="5"/>
  <c r="K683" i="5"/>
  <c r="I683" i="5"/>
  <c r="H683" i="5"/>
  <c r="G683" i="5"/>
  <c r="F683" i="5"/>
  <c r="E683" i="5"/>
  <c r="D683" i="5"/>
  <c r="J683" i="5" s="1"/>
  <c r="M682" i="5"/>
  <c r="K682" i="5"/>
  <c r="I682" i="5"/>
  <c r="H682" i="5"/>
  <c r="G682" i="5"/>
  <c r="F682" i="5"/>
  <c r="M681" i="5"/>
  <c r="K681" i="5"/>
  <c r="L681" i="5" s="1"/>
  <c r="I681" i="5"/>
  <c r="H681" i="5"/>
  <c r="G681" i="5"/>
  <c r="F681" i="5"/>
  <c r="M680" i="5"/>
  <c r="K680" i="5"/>
  <c r="I680" i="5"/>
  <c r="H680" i="5"/>
  <c r="G680" i="5"/>
  <c r="F680" i="5"/>
  <c r="M679" i="5"/>
  <c r="K679" i="5"/>
  <c r="L679" i="5" s="1"/>
  <c r="I679" i="5"/>
  <c r="H679" i="5"/>
  <c r="G679" i="5"/>
  <c r="F679" i="5"/>
  <c r="E679" i="5"/>
  <c r="D679" i="5"/>
  <c r="J679" i="5" s="1"/>
  <c r="M678" i="5"/>
  <c r="K678" i="5"/>
  <c r="I678" i="5"/>
  <c r="H678" i="5"/>
  <c r="G678" i="5"/>
  <c r="F678" i="5"/>
  <c r="M677" i="5"/>
  <c r="L677" i="5"/>
  <c r="K677" i="5"/>
  <c r="D677" i="5" s="1"/>
  <c r="J677" i="5" s="1"/>
  <c r="I677" i="5"/>
  <c r="H677" i="5"/>
  <c r="G677" i="5"/>
  <c r="F677" i="5"/>
  <c r="E677" i="5"/>
  <c r="M676" i="5"/>
  <c r="K676" i="5"/>
  <c r="L676" i="5" s="1"/>
  <c r="I676" i="5"/>
  <c r="H676" i="5"/>
  <c r="G676" i="5"/>
  <c r="F676" i="5"/>
  <c r="M675" i="5"/>
  <c r="L675" i="5"/>
  <c r="K675" i="5"/>
  <c r="I675" i="5"/>
  <c r="H675" i="5"/>
  <c r="G675" i="5"/>
  <c r="F675" i="5"/>
  <c r="E675" i="5"/>
  <c r="D675" i="5"/>
  <c r="J675" i="5" s="1"/>
  <c r="M674" i="5"/>
  <c r="L674" i="5"/>
  <c r="K674" i="5"/>
  <c r="I674" i="5"/>
  <c r="H674" i="5"/>
  <c r="G674" i="5"/>
  <c r="F674" i="5"/>
  <c r="M673" i="5"/>
  <c r="L673" i="5"/>
  <c r="K673" i="5"/>
  <c r="J673" i="5"/>
  <c r="I673" i="5"/>
  <c r="H673" i="5"/>
  <c r="G673" i="5"/>
  <c r="F673" i="5"/>
  <c r="E673" i="5"/>
  <c r="D673" i="5"/>
  <c r="M672" i="5"/>
  <c r="K672" i="5"/>
  <c r="L672" i="5" s="1"/>
  <c r="I672" i="5"/>
  <c r="H672" i="5"/>
  <c r="G672" i="5"/>
  <c r="F672" i="5"/>
  <c r="E672" i="5"/>
  <c r="D672" i="5"/>
  <c r="J672" i="5" s="1"/>
  <c r="M671" i="5"/>
  <c r="L671" i="5"/>
  <c r="K671" i="5"/>
  <c r="D671" i="5" s="1"/>
  <c r="J671" i="5" s="1"/>
  <c r="I671" i="5"/>
  <c r="H671" i="5"/>
  <c r="G671" i="5"/>
  <c r="F671" i="5"/>
  <c r="E671" i="5"/>
  <c r="M670" i="5"/>
  <c r="K670" i="5"/>
  <c r="I670" i="5"/>
  <c r="H670" i="5"/>
  <c r="G670" i="5"/>
  <c r="F670" i="5"/>
  <c r="M669" i="5"/>
  <c r="L669" i="5"/>
  <c r="K669" i="5"/>
  <c r="I669" i="5"/>
  <c r="H669" i="5"/>
  <c r="G669" i="5"/>
  <c r="F669" i="5"/>
  <c r="E669" i="5"/>
  <c r="D669" i="5"/>
  <c r="J669" i="5" s="1"/>
  <c r="M668" i="5"/>
  <c r="K668" i="5"/>
  <c r="I668" i="5"/>
  <c r="H668" i="5"/>
  <c r="G668" i="5"/>
  <c r="F668" i="5"/>
  <c r="M667" i="5"/>
  <c r="L667" i="5"/>
  <c r="K667" i="5"/>
  <c r="I667" i="5"/>
  <c r="H667" i="5"/>
  <c r="G667" i="5"/>
  <c r="F667" i="5"/>
  <c r="E667" i="5"/>
  <c r="D667" i="5"/>
  <c r="J667" i="5" s="1"/>
  <c r="M666" i="5"/>
  <c r="L666" i="5"/>
  <c r="K666" i="5"/>
  <c r="I666" i="5"/>
  <c r="H666" i="5"/>
  <c r="G666" i="5"/>
  <c r="F666" i="5"/>
  <c r="M665" i="5"/>
  <c r="K665" i="5"/>
  <c r="L665" i="5" s="1"/>
  <c r="I665" i="5"/>
  <c r="H665" i="5"/>
  <c r="G665" i="5"/>
  <c r="F665" i="5"/>
  <c r="D665" i="5"/>
  <c r="J665" i="5" s="1"/>
  <c r="M664" i="5"/>
  <c r="K664" i="5"/>
  <c r="L664" i="5" s="1"/>
  <c r="I664" i="5"/>
  <c r="H664" i="5"/>
  <c r="G664" i="5"/>
  <c r="F664" i="5"/>
  <c r="D664" i="5"/>
  <c r="J664" i="5" s="1"/>
  <c r="M663" i="5"/>
  <c r="L663" i="5"/>
  <c r="K663" i="5"/>
  <c r="J663" i="5"/>
  <c r="I663" i="5"/>
  <c r="H663" i="5"/>
  <c r="G663" i="5"/>
  <c r="F663" i="5"/>
  <c r="E663" i="5"/>
  <c r="D663" i="5"/>
  <c r="M662" i="5"/>
  <c r="K662" i="5"/>
  <c r="L662" i="5" s="1"/>
  <c r="I662" i="5"/>
  <c r="H662" i="5"/>
  <c r="G662" i="5"/>
  <c r="F662" i="5"/>
  <c r="E662" i="5"/>
  <c r="D662" i="5"/>
  <c r="J662" i="5" s="1"/>
  <c r="M661" i="5"/>
  <c r="K661" i="5"/>
  <c r="I661" i="5"/>
  <c r="H661" i="5"/>
  <c r="G661" i="5"/>
  <c r="F661" i="5"/>
  <c r="M660" i="5"/>
  <c r="K660" i="5"/>
  <c r="I660" i="5"/>
  <c r="H660" i="5"/>
  <c r="G660" i="5"/>
  <c r="F660" i="5"/>
  <c r="M659" i="5"/>
  <c r="L659" i="5"/>
  <c r="K659" i="5"/>
  <c r="I659" i="5"/>
  <c r="H659" i="5"/>
  <c r="G659" i="5"/>
  <c r="F659" i="5"/>
  <c r="E659" i="5"/>
  <c r="D659" i="5"/>
  <c r="J659" i="5" s="1"/>
  <c r="M658" i="5"/>
  <c r="L658" i="5"/>
  <c r="K658" i="5"/>
  <c r="I658" i="5"/>
  <c r="H658" i="5"/>
  <c r="G658" i="5"/>
  <c r="F658" i="5"/>
  <c r="M657" i="5"/>
  <c r="L657" i="5"/>
  <c r="K657" i="5"/>
  <c r="I657" i="5"/>
  <c r="H657" i="5"/>
  <c r="G657" i="5"/>
  <c r="F657" i="5"/>
  <c r="E657" i="5"/>
  <c r="D657" i="5"/>
  <c r="J657" i="5" s="1"/>
  <c r="M656" i="5"/>
  <c r="L656" i="5"/>
  <c r="K656" i="5"/>
  <c r="J656" i="5"/>
  <c r="I656" i="5"/>
  <c r="H656" i="5"/>
  <c r="G656" i="5"/>
  <c r="F656" i="5"/>
  <c r="E656" i="5"/>
  <c r="D656" i="5"/>
  <c r="M655" i="5"/>
  <c r="K655" i="5"/>
  <c r="L655" i="5" s="1"/>
  <c r="I655" i="5"/>
  <c r="H655" i="5"/>
  <c r="G655" i="5"/>
  <c r="F655" i="5"/>
  <c r="D655" i="5"/>
  <c r="J655" i="5" s="1"/>
  <c r="M654" i="5"/>
  <c r="K654" i="5"/>
  <c r="L654" i="5" s="1"/>
  <c r="I654" i="5"/>
  <c r="H654" i="5"/>
  <c r="G654" i="5"/>
  <c r="F654" i="5"/>
  <c r="D654" i="5"/>
  <c r="J654" i="5" s="1"/>
  <c r="M653" i="5"/>
  <c r="L653" i="5"/>
  <c r="K653" i="5"/>
  <c r="J653" i="5"/>
  <c r="I653" i="5"/>
  <c r="H653" i="5"/>
  <c r="G653" i="5"/>
  <c r="F653" i="5"/>
  <c r="E653" i="5"/>
  <c r="D653" i="5"/>
  <c r="M652" i="5"/>
  <c r="K652" i="5"/>
  <c r="L652" i="5" s="1"/>
  <c r="I652" i="5"/>
  <c r="H652" i="5"/>
  <c r="G652" i="5"/>
  <c r="F652" i="5"/>
  <c r="E652" i="5"/>
  <c r="D652" i="5"/>
  <c r="J652" i="5" s="1"/>
  <c r="M651" i="5"/>
  <c r="L651" i="5"/>
  <c r="K651" i="5"/>
  <c r="J651" i="5"/>
  <c r="I651" i="5"/>
  <c r="H651" i="5"/>
  <c r="G651" i="5"/>
  <c r="F651" i="5"/>
  <c r="E651" i="5"/>
  <c r="D651" i="5"/>
  <c r="M650" i="5"/>
  <c r="L650" i="5"/>
  <c r="K650" i="5"/>
  <c r="E650" i="5" s="1"/>
  <c r="I650" i="5"/>
  <c r="H650" i="5"/>
  <c r="G650" i="5"/>
  <c r="F650" i="5"/>
  <c r="M649" i="5"/>
  <c r="L649" i="5"/>
  <c r="K649" i="5"/>
  <c r="I649" i="5"/>
  <c r="H649" i="5"/>
  <c r="G649" i="5"/>
  <c r="F649" i="5"/>
  <c r="E649" i="5"/>
  <c r="D649" i="5"/>
  <c r="J649" i="5" s="1"/>
  <c r="M648" i="5"/>
  <c r="K648" i="5"/>
  <c r="I648" i="5"/>
  <c r="H648" i="5"/>
  <c r="G648" i="5"/>
  <c r="F648" i="5"/>
  <c r="M647" i="5"/>
  <c r="L647" i="5"/>
  <c r="K647" i="5"/>
  <c r="D647" i="5" s="1"/>
  <c r="J647" i="5" s="1"/>
  <c r="I647" i="5"/>
  <c r="H647" i="5"/>
  <c r="G647" i="5"/>
  <c r="F647" i="5"/>
  <c r="E647" i="5"/>
  <c r="M646" i="5"/>
  <c r="K646" i="5"/>
  <c r="L646" i="5" s="1"/>
  <c r="I646" i="5"/>
  <c r="H646" i="5"/>
  <c r="G646" i="5"/>
  <c r="F646" i="5"/>
  <c r="M645" i="5"/>
  <c r="K645" i="5"/>
  <c r="I645" i="5"/>
  <c r="H645" i="5"/>
  <c r="G645" i="5"/>
  <c r="F645" i="5"/>
  <c r="M644" i="5"/>
  <c r="L644" i="5"/>
  <c r="K644" i="5"/>
  <c r="I644" i="5"/>
  <c r="H644" i="5"/>
  <c r="G644" i="5"/>
  <c r="F644" i="5"/>
  <c r="E644" i="5"/>
  <c r="D644" i="5"/>
  <c r="J644" i="5" s="1"/>
  <c r="M643" i="5"/>
  <c r="L643" i="5"/>
  <c r="K643" i="5"/>
  <c r="I643" i="5"/>
  <c r="H643" i="5"/>
  <c r="G643" i="5"/>
  <c r="F643" i="5"/>
  <c r="E643" i="5"/>
  <c r="D643" i="5"/>
  <c r="J643" i="5" s="1"/>
  <c r="M642" i="5"/>
  <c r="K642" i="5"/>
  <c r="I642" i="5"/>
  <c r="H642" i="5"/>
  <c r="G642" i="5"/>
  <c r="F642" i="5"/>
  <c r="M641" i="5"/>
  <c r="K641" i="5"/>
  <c r="L641" i="5" s="1"/>
  <c r="I641" i="5"/>
  <c r="H641" i="5"/>
  <c r="G641" i="5"/>
  <c r="F641" i="5"/>
  <c r="D641" i="5"/>
  <c r="J641" i="5" s="1"/>
  <c r="M640" i="5"/>
  <c r="L640" i="5"/>
  <c r="K640" i="5"/>
  <c r="J640" i="5"/>
  <c r="I640" i="5"/>
  <c r="H640" i="5"/>
  <c r="G640" i="5"/>
  <c r="F640" i="5"/>
  <c r="E640" i="5"/>
  <c r="D640" i="5"/>
  <c r="M639" i="5"/>
  <c r="K639" i="5"/>
  <c r="L639" i="5" s="1"/>
  <c r="I639" i="5"/>
  <c r="H639" i="5"/>
  <c r="G639" i="5"/>
  <c r="F639" i="5"/>
  <c r="E639" i="5"/>
  <c r="D639" i="5"/>
  <c r="J639" i="5" s="1"/>
  <c r="M638" i="5"/>
  <c r="L638" i="5"/>
  <c r="K638" i="5"/>
  <c r="D638" i="5" s="1"/>
  <c r="J638" i="5" s="1"/>
  <c r="I638" i="5"/>
  <c r="H638" i="5"/>
  <c r="G638" i="5"/>
  <c r="F638" i="5"/>
  <c r="E638" i="5"/>
  <c r="M637" i="5"/>
  <c r="K637" i="5"/>
  <c r="I637" i="5"/>
  <c r="H637" i="5"/>
  <c r="G637" i="5"/>
  <c r="F637" i="5"/>
  <c r="M636" i="5"/>
  <c r="L636" i="5"/>
  <c r="K636" i="5"/>
  <c r="I636" i="5"/>
  <c r="H636" i="5"/>
  <c r="G636" i="5"/>
  <c r="F636" i="5"/>
  <c r="E636" i="5"/>
  <c r="D636" i="5"/>
  <c r="J636" i="5" s="1"/>
  <c r="M635" i="5"/>
  <c r="L635" i="5"/>
  <c r="K635" i="5"/>
  <c r="J635" i="5"/>
  <c r="I635" i="5"/>
  <c r="H635" i="5"/>
  <c r="G635" i="5"/>
  <c r="F635" i="5"/>
  <c r="E635" i="5"/>
  <c r="D635" i="5"/>
  <c r="M634" i="5"/>
  <c r="K634" i="5"/>
  <c r="L634" i="5" s="1"/>
  <c r="I634" i="5"/>
  <c r="H634" i="5"/>
  <c r="G634" i="5"/>
  <c r="F634" i="5"/>
  <c r="D634" i="5"/>
  <c r="J634" i="5" s="1"/>
  <c r="M633" i="5"/>
  <c r="K633" i="5"/>
  <c r="I633" i="5"/>
  <c r="H633" i="5"/>
  <c r="G633" i="5"/>
  <c r="F633" i="5"/>
  <c r="M632" i="5"/>
  <c r="L632" i="5"/>
  <c r="K632" i="5"/>
  <c r="J632" i="5"/>
  <c r="I632" i="5"/>
  <c r="H632" i="5"/>
  <c r="G632" i="5"/>
  <c r="F632" i="5"/>
  <c r="E632" i="5"/>
  <c r="D632" i="5"/>
  <c r="M631" i="5"/>
  <c r="K631" i="5"/>
  <c r="L631" i="5" s="1"/>
  <c r="I631" i="5"/>
  <c r="H631" i="5"/>
  <c r="G631" i="5"/>
  <c r="F631" i="5"/>
  <c r="E631" i="5"/>
  <c r="D631" i="5"/>
  <c r="J631" i="5" s="1"/>
  <c r="M630" i="5"/>
  <c r="L630" i="5"/>
  <c r="K630" i="5"/>
  <c r="D630" i="5" s="1"/>
  <c r="J630" i="5" s="1"/>
  <c r="I630" i="5"/>
  <c r="H630" i="5"/>
  <c r="G630" i="5"/>
  <c r="F630" i="5"/>
  <c r="E630" i="5"/>
  <c r="M629" i="5"/>
  <c r="K629" i="5"/>
  <c r="I629" i="5"/>
  <c r="H629" i="5"/>
  <c r="G629" i="5"/>
  <c r="F629" i="5"/>
  <c r="M628" i="5"/>
  <c r="L628" i="5"/>
  <c r="K628" i="5"/>
  <c r="I628" i="5"/>
  <c r="H628" i="5"/>
  <c r="G628" i="5"/>
  <c r="F628" i="5"/>
  <c r="E628" i="5"/>
  <c r="D628" i="5"/>
  <c r="J628" i="5" s="1"/>
  <c r="M627" i="5"/>
  <c r="L627" i="5"/>
  <c r="K627" i="5"/>
  <c r="J627" i="5"/>
  <c r="I627" i="5"/>
  <c r="H627" i="5"/>
  <c r="G627" i="5"/>
  <c r="F627" i="5"/>
  <c r="E627" i="5"/>
  <c r="D627" i="5"/>
  <c r="M626" i="5"/>
  <c r="K626" i="5"/>
  <c r="L626" i="5" s="1"/>
  <c r="I626" i="5"/>
  <c r="H626" i="5"/>
  <c r="G626" i="5"/>
  <c r="F626" i="5"/>
  <c r="D626" i="5"/>
  <c r="J626" i="5" s="1"/>
  <c r="M625" i="5"/>
  <c r="K625" i="5"/>
  <c r="I625" i="5"/>
  <c r="H625" i="5"/>
  <c r="G625" i="5"/>
  <c r="F625" i="5"/>
  <c r="M624" i="5"/>
  <c r="L624" i="5"/>
  <c r="K624" i="5"/>
  <c r="I624" i="5"/>
  <c r="H624" i="5"/>
  <c r="G624" i="5"/>
  <c r="F624" i="5"/>
  <c r="E624" i="5"/>
  <c r="D624" i="5"/>
  <c r="J624" i="5" s="1"/>
  <c r="M623" i="5"/>
  <c r="K623" i="5"/>
  <c r="L623" i="5" s="1"/>
  <c r="I623" i="5"/>
  <c r="H623" i="5"/>
  <c r="G623" i="5"/>
  <c r="F623" i="5"/>
  <c r="E623" i="5"/>
  <c r="D623" i="5"/>
  <c r="J623" i="5" s="1"/>
  <c r="M622" i="5"/>
  <c r="L622" i="5"/>
  <c r="K622" i="5"/>
  <c r="D622" i="5" s="1"/>
  <c r="J622" i="5" s="1"/>
  <c r="I622" i="5"/>
  <c r="H622" i="5"/>
  <c r="G622" i="5"/>
  <c r="F622" i="5"/>
  <c r="E622" i="5"/>
  <c r="M621" i="5"/>
  <c r="K621" i="5"/>
  <c r="I621" i="5"/>
  <c r="H621" i="5"/>
  <c r="G621" i="5"/>
  <c r="F621" i="5"/>
  <c r="M620" i="5"/>
  <c r="L620" i="5"/>
  <c r="K620" i="5"/>
  <c r="I620" i="5"/>
  <c r="H620" i="5"/>
  <c r="G620" i="5"/>
  <c r="F620" i="5"/>
  <c r="E620" i="5"/>
  <c r="D620" i="5"/>
  <c r="J620" i="5" s="1"/>
  <c r="M619" i="5"/>
  <c r="L619" i="5"/>
  <c r="K619" i="5"/>
  <c r="J619" i="5"/>
  <c r="I619" i="5"/>
  <c r="H619" i="5"/>
  <c r="G619" i="5"/>
  <c r="F619" i="5"/>
  <c r="E619" i="5"/>
  <c r="D619" i="5"/>
  <c r="M618" i="5"/>
  <c r="K618" i="5"/>
  <c r="L618" i="5" s="1"/>
  <c r="J618" i="5"/>
  <c r="I618" i="5"/>
  <c r="H618" i="5"/>
  <c r="G618" i="5"/>
  <c r="F618" i="5"/>
  <c r="D618" i="5"/>
  <c r="M617" i="5"/>
  <c r="K617" i="5"/>
  <c r="I617" i="5"/>
  <c r="H617" i="5"/>
  <c r="G617" i="5"/>
  <c r="F617" i="5"/>
  <c r="D617" i="5"/>
  <c r="J617" i="5" s="1"/>
  <c r="M616" i="5"/>
  <c r="L616" i="5"/>
  <c r="K616" i="5"/>
  <c r="J616" i="5"/>
  <c r="I616" i="5"/>
  <c r="H616" i="5"/>
  <c r="G616" i="5"/>
  <c r="F616" i="5"/>
  <c r="E616" i="5"/>
  <c r="D616" i="5"/>
  <c r="M615" i="5"/>
  <c r="K615" i="5"/>
  <c r="L615" i="5" s="1"/>
  <c r="I615" i="5"/>
  <c r="H615" i="5"/>
  <c r="G615" i="5"/>
  <c r="F615" i="5"/>
  <c r="E615" i="5"/>
  <c r="D615" i="5"/>
  <c r="J615" i="5" s="1"/>
  <c r="M614" i="5"/>
  <c r="L614" i="5"/>
  <c r="K614" i="5"/>
  <c r="D614" i="5" s="1"/>
  <c r="J614" i="5" s="1"/>
  <c r="I614" i="5"/>
  <c r="H614" i="5"/>
  <c r="G614" i="5"/>
  <c r="F614" i="5"/>
  <c r="E614" i="5"/>
  <c r="M613" i="5"/>
  <c r="K613" i="5"/>
  <c r="I613" i="5"/>
  <c r="H613" i="5"/>
  <c r="G613" i="5"/>
  <c r="F613" i="5"/>
  <c r="M612" i="5"/>
  <c r="L612" i="5"/>
  <c r="K612" i="5"/>
  <c r="I612" i="5"/>
  <c r="H612" i="5"/>
  <c r="G612" i="5"/>
  <c r="F612" i="5"/>
  <c r="E612" i="5"/>
  <c r="D612" i="5"/>
  <c r="J612" i="5" s="1"/>
  <c r="M611" i="5"/>
  <c r="L611" i="5"/>
  <c r="K611" i="5"/>
  <c r="J611" i="5"/>
  <c r="I611" i="5"/>
  <c r="H611" i="5"/>
  <c r="G611" i="5"/>
  <c r="F611" i="5"/>
  <c r="E611" i="5"/>
  <c r="D611" i="5"/>
  <c r="M610" i="5"/>
  <c r="K610" i="5"/>
  <c r="L610" i="5" s="1"/>
  <c r="I610" i="5"/>
  <c r="H610" i="5"/>
  <c r="G610" i="5"/>
  <c r="F610" i="5"/>
  <c r="D610" i="5"/>
  <c r="J610" i="5" s="1"/>
  <c r="M609" i="5"/>
  <c r="K609" i="5"/>
  <c r="I609" i="5"/>
  <c r="H609" i="5"/>
  <c r="G609" i="5"/>
  <c r="F609" i="5"/>
  <c r="D609" i="5"/>
  <c r="J609" i="5" s="1"/>
  <c r="M608" i="5"/>
  <c r="L608" i="5"/>
  <c r="K608" i="5"/>
  <c r="I608" i="5"/>
  <c r="H608" i="5"/>
  <c r="G608" i="5"/>
  <c r="F608" i="5"/>
  <c r="E608" i="5"/>
  <c r="D608" i="5"/>
  <c r="J608" i="5" s="1"/>
  <c r="M607" i="5"/>
  <c r="K607" i="5"/>
  <c r="L607" i="5" s="1"/>
  <c r="I607" i="5"/>
  <c r="H607" i="5"/>
  <c r="G607" i="5"/>
  <c r="F607" i="5"/>
  <c r="E607" i="5"/>
  <c r="D607" i="5"/>
  <c r="J607" i="5" s="1"/>
  <c r="M606" i="5"/>
  <c r="L606" i="5"/>
  <c r="K606" i="5"/>
  <c r="D606" i="5" s="1"/>
  <c r="J606" i="5" s="1"/>
  <c r="I606" i="5"/>
  <c r="H606" i="5"/>
  <c r="G606" i="5"/>
  <c r="F606" i="5"/>
  <c r="E606" i="5"/>
  <c r="M605" i="5"/>
  <c r="K605" i="5"/>
  <c r="I605" i="5"/>
  <c r="H605" i="5"/>
  <c r="G605" i="5"/>
  <c r="F605" i="5"/>
  <c r="M604" i="5"/>
  <c r="L604" i="5"/>
  <c r="K604" i="5"/>
  <c r="I604" i="5"/>
  <c r="H604" i="5"/>
  <c r="G604" i="5"/>
  <c r="F604" i="5"/>
  <c r="E604" i="5"/>
  <c r="D604" i="5"/>
  <c r="J604" i="5" s="1"/>
  <c r="M603" i="5"/>
  <c r="L603" i="5"/>
  <c r="K603" i="5"/>
  <c r="J603" i="5"/>
  <c r="I603" i="5"/>
  <c r="H603" i="5"/>
  <c r="G603" i="5"/>
  <c r="F603" i="5"/>
  <c r="E603" i="5"/>
  <c r="D603" i="5"/>
  <c r="M602" i="5"/>
  <c r="K602" i="5"/>
  <c r="L602" i="5" s="1"/>
  <c r="J602" i="5"/>
  <c r="I602" i="5"/>
  <c r="H602" i="5"/>
  <c r="G602" i="5"/>
  <c r="F602" i="5"/>
  <c r="D602" i="5"/>
  <c r="M601" i="5"/>
  <c r="K601" i="5"/>
  <c r="E601" i="5" s="1"/>
  <c r="I601" i="5"/>
  <c r="H601" i="5"/>
  <c r="G601" i="5"/>
  <c r="F601" i="5"/>
  <c r="D601" i="5"/>
  <c r="J601" i="5" s="1"/>
  <c r="M600" i="5"/>
  <c r="L600" i="5"/>
  <c r="K600" i="5"/>
  <c r="J600" i="5"/>
  <c r="I600" i="5"/>
  <c r="H600" i="5"/>
  <c r="G600" i="5"/>
  <c r="F600" i="5"/>
  <c r="E600" i="5"/>
  <c r="D600" i="5"/>
  <c r="M599" i="5"/>
  <c r="K599" i="5"/>
  <c r="L599" i="5" s="1"/>
  <c r="I599" i="5"/>
  <c r="H599" i="5"/>
  <c r="G599" i="5"/>
  <c r="F599" i="5"/>
  <c r="E599" i="5"/>
  <c r="D599" i="5"/>
  <c r="J599" i="5" s="1"/>
  <c r="M598" i="5"/>
  <c r="L598" i="5"/>
  <c r="K598" i="5"/>
  <c r="D598" i="5" s="1"/>
  <c r="J598" i="5"/>
  <c r="I598" i="5"/>
  <c r="H598" i="5"/>
  <c r="G598" i="5"/>
  <c r="F598" i="5"/>
  <c r="E598" i="5"/>
  <c r="M597" i="5"/>
  <c r="L597" i="5"/>
  <c r="K597" i="5"/>
  <c r="E597" i="5" s="1"/>
  <c r="I597" i="5"/>
  <c r="H597" i="5"/>
  <c r="G597" i="5"/>
  <c r="F597" i="5"/>
  <c r="D597" i="5"/>
  <c r="J597" i="5" s="1"/>
  <c r="M596" i="5"/>
  <c r="L596" i="5"/>
  <c r="K596" i="5"/>
  <c r="I596" i="5"/>
  <c r="H596" i="5"/>
  <c r="G596" i="5"/>
  <c r="F596" i="5"/>
  <c r="E596" i="5"/>
  <c r="D596" i="5"/>
  <c r="J596" i="5" s="1"/>
  <c r="M595" i="5"/>
  <c r="L595" i="5"/>
  <c r="K595" i="5"/>
  <c r="J595" i="5"/>
  <c r="I595" i="5"/>
  <c r="H595" i="5"/>
  <c r="G595" i="5"/>
  <c r="F595" i="5"/>
  <c r="E595" i="5"/>
  <c r="D595" i="5"/>
  <c r="M594" i="5"/>
  <c r="K594" i="5"/>
  <c r="L594" i="5" s="1"/>
  <c r="I594" i="5"/>
  <c r="H594" i="5"/>
  <c r="G594" i="5"/>
  <c r="F594" i="5"/>
  <c r="D594" i="5"/>
  <c r="J594" i="5" s="1"/>
  <c r="M593" i="5"/>
  <c r="K593" i="5"/>
  <c r="E593" i="5" s="1"/>
  <c r="I593" i="5"/>
  <c r="H593" i="5"/>
  <c r="G593" i="5"/>
  <c r="F593" i="5"/>
  <c r="D593" i="5"/>
  <c r="J593" i="5" s="1"/>
  <c r="M592" i="5"/>
  <c r="K592" i="5"/>
  <c r="L592" i="5" s="1"/>
  <c r="I592" i="5"/>
  <c r="H592" i="5"/>
  <c r="G592" i="5"/>
  <c r="F592" i="5"/>
  <c r="E592" i="5"/>
  <c r="D592" i="5"/>
  <c r="J592" i="5" s="1"/>
  <c r="M591" i="5"/>
  <c r="K591" i="5"/>
  <c r="L591" i="5" s="1"/>
  <c r="I591" i="5"/>
  <c r="H591" i="5"/>
  <c r="G591" i="5"/>
  <c r="F591" i="5"/>
  <c r="E591" i="5"/>
  <c r="D591" i="5"/>
  <c r="J591" i="5" s="1"/>
  <c r="M590" i="5"/>
  <c r="L590" i="5"/>
  <c r="K590" i="5"/>
  <c r="D590" i="5" s="1"/>
  <c r="J590" i="5" s="1"/>
  <c r="I590" i="5"/>
  <c r="H590" i="5"/>
  <c r="G590" i="5"/>
  <c r="F590" i="5"/>
  <c r="E590" i="5"/>
  <c r="M589" i="5"/>
  <c r="K589" i="5"/>
  <c r="I589" i="5"/>
  <c r="H589" i="5"/>
  <c r="G589" i="5"/>
  <c r="F589" i="5"/>
  <c r="M588" i="5"/>
  <c r="L588" i="5"/>
  <c r="K588" i="5"/>
  <c r="I588" i="5"/>
  <c r="H588" i="5"/>
  <c r="G588" i="5"/>
  <c r="F588" i="5"/>
  <c r="E588" i="5"/>
  <c r="D588" i="5"/>
  <c r="J588" i="5" s="1"/>
  <c r="M587" i="5"/>
  <c r="L587" i="5"/>
  <c r="K587" i="5"/>
  <c r="J587" i="5"/>
  <c r="I587" i="5"/>
  <c r="H587" i="5"/>
  <c r="G587" i="5"/>
  <c r="F587" i="5"/>
  <c r="E587" i="5"/>
  <c r="D587" i="5"/>
  <c r="M586" i="5"/>
  <c r="K586" i="5"/>
  <c r="L586" i="5" s="1"/>
  <c r="J586" i="5"/>
  <c r="I586" i="5"/>
  <c r="H586" i="5"/>
  <c r="G586" i="5"/>
  <c r="F586" i="5"/>
  <c r="D586" i="5"/>
  <c r="M585" i="5"/>
  <c r="K585" i="5"/>
  <c r="E585" i="5" s="1"/>
  <c r="J585" i="5"/>
  <c r="I585" i="5"/>
  <c r="H585" i="5"/>
  <c r="G585" i="5"/>
  <c r="F585" i="5"/>
  <c r="D585" i="5"/>
  <c r="M584" i="5"/>
  <c r="L584" i="5"/>
  <c r="K584" i="5"/>
  <c r="E584" i="5" s="1"/>
  <c r="I584" i="5"/>
  <c r="H584" i="5"/>
  <c r="G584" i="5"/>
  <c r="F584" i="5"/>
  <c r="M583" i="5"/>
  <c r="K583" i="5"/>
  <c r="L583" i="5" s="1"/>
  <c r="I583" i="5"/>
  <c r="H583" i="5"/>
  <c r="G583" i="5"/>
  <c r="F583" i="5"/>
  <c r="E583" i="5"/>
  <c r="D583" i="5"/>
  <c r="J583" i="5" s="1"/>
  <c r="M582" i="5"/>
  <c r="L582" i="5"/>
  <c r="K582" i="5"/>
  <c r="D582" i="5" s="1"/>
  <c r="J582" i="5"/>
  <c r="I582" i="5"/>
  <c r="H582" i="5"/>
  <c r="G582" i="5"/>
  <c r="F582" i="5"/>
  <c r="E582" i="5"/>
  <c r="M581" i="5"/>
  <c r="L581" i="5"/>
  <c r="K581" i="5"/>
  <c r="E581" i="5" s="1"/>
  <c r="I581" i="5"/>
  <c r="H581" i="5"/>
  <c r="G581" i="5"/>
  <c r="F581" i="5"/>
  <c r="D581" i="5"/>
  <c r="J581" i="5" s="1"/>
  <c r="M580" i="5"/>
  <c r="L580" i="5"/>
  <c r="K580" i="5"/>
  <c r="I580" i="5"/>
  <c r="H580" i="5"/>
  <c r="G580" i="5"/>
  <c r="F580" i="5"/>
  <c r="E580" i="5"/>
  <c r="D580" i="5"/>
  <c r="J580" i="5" s="1"/>
  <c r="M579" i="5"/>
  <c r="L579" i="5"/>
  <c r="K579" i="5"/>
  <c r="J579" i="5"/>
  <c r="I579" i="5"/>
  <c r="H579" i="5"/>
  <c r="G579" i="5"/>
  <c r="F579" i="5"/>
  <c r="E579" i="5"/>
  <c r="D579" i="5"/>
  <c r="M578" i="5"/>
  <c r="K578" i="5"/>
  <c r="L578" i="5" s="1"/>
  <c r="I578" i="5"/>
  <c r="H578" i="5"/>
  <c r="G578" i="5"/>
  <c r="F578" i="5"/>
  <c r="D578" i="5"/>
  <c r="J578" i="5" s="1"/>
  <c r="M577" i="5"/>
  <c r="K577" i="5"/>
  <c r="E577" i="5" s="1"/>
  <c r="I577" i="5"/>
  <c r="H577" i="5"/>
  <c r="G577" i="5"/>
  <c r="F577" i="5"/>
  <c r="D577" i="5"/>
  <c r="J577" i="5" s="1"/>
  <c r="M576" i="5"/>
  <c r="K576" i="5"/>
  <c r="L576" i="5" s="1"/>
  <c r="I576" i="5"/>
  <c r="H576" i="5"/>
  <c r="G576" i="5"/>
  <c r="F576" i="5"/>
  <c r="E576" i="5"/>
  <c r="D576" i="5"/>
  <c r="J576" i="5" s="1"/>
  <c r="M575" i="5"/>
  <c r="K575" i="5"/>
  <c r="L575" i="5" s="1"/>
  <c r="I575" i="5"/>
  <c r="H575" i="5"/>
  <c r="G575" i="5"/>
  <c r="F575" i="5"/>
  <c r="E575" i="5"/>
  <c r="D575" i="5"/>
  <c r="J575" i="5" s="1"/>
  <c r="M574" i="5"/>
  <c r="L574" i="5"/>
  <c r="K574" i="5"/>
  <c r="D574" i="5" s="1"/>
  <c r="J574" i="5" s="1"/>
  <c r="I574" i="5"/>
  <c r="H574" i="5"/>
  <c r="G574" i="5"/>
  <c r="F574" i="5"/>
  <c r="E574" i="5"/>
  <c r="M573" i="5"/>
  <c r="K573" i="5"/>
  <c r="I573" i="5"/>
  <c r="H573" i="5"/>
  <c r="G573" i="5"/>
  <c r="F573" i="5"/>
  <c r="M572" i="5"/>
  <c r="K572" i="5"/>
  <c r="L572" i="5" s="1"/>
  <c r="I572" i="5"/>
  <c r="H572" i="5"/>
  <c r="G572" i="5"/>
  <c r="F572" i="5"/>
  <c r="E572" i="5"/>
  <c r="D572" i="5"/>
  <c r="J572" i="5" s="1"/>
  <c r="M571" i="5"/>
  <c r="L571" i="5"/>
  <c r="K571" i="5"/>
  <c r="J571" i="5"/>
  <c r="I571" i="5"/>
  <c r="H571" i="5"/>
  <c r="G571" i="5"/>
  <c r="F571" i="5"/>
  <c r="E571" i="5"/>
  <c r="D571" i="5"/>
  <c r="M570" i="5"/>
  <c r="K570" i="5"/>
  <c r="L570" i="5" s="1"/>
  <c r="J570" i="5"/>
  <c r="I570" i="5"/>
  <c r="H570" i="5"/>
  <c r="G570" i="5"/>
  <c r="F570" i="5"/>
  <c r="D570" i="5"/>
  <c r="M569" i="5"/>
  <c r="K569" i="5"/>
  <c r="E569" i="5" s="1"/>
  <c r="J569" i="5"/>
  <c r="I569" i="5"/>
  <c r="H569" i="5"/>
  <c r="G569" i="5"/>
  <c r="F569" i="5"/>
  <c r="D569" i="5"/>
  <c r="M568" i="5"/>
  <c r="L568" i="5"/>
  <c r="K568" i="5"/>
  <c r="E568" i="5" s="1"/>
  <c r="I568" i="5"/>
  <c r="H568" i="5"/>
  <c r="G568" i="5"/>
  <c r="F568" i="5"/>
  <c r="M567" i="5"/>
  <c r="K567" i="5"/>
  <c r="L567" i="5" s="1"/>
  <c r="I567" i="5"/>
  <c r="H567" i="5"/>
  <c r="G567" i="5"/>
  <c r="F567" i="5"/>
  <c r="E567" i="5"/>
  <c r="D567" i="5"/>
  <c r="J567" i="5" s="1"/>
  <c r="M566" i="5"/>
  <c r="L566" i="5"/>
  <c r="K566" i="5"/>
  <c r="D566" i="5" s="1"/>
  <c r="J566" i="5"/>
  <c r="I566" i="5"/>
  <c r="H566" i="5"/>
  <c r="G566" i="5"/>
  <c r="F566" i="5"/>
  <c r="E566" i="5"/>
  <c r="M565" i="5"/>
  <c r="L565" i="5"/>
  <c r="K565" i="5"/>
  <c r="E565" i="5" s="1"/>
  <c r="I565" i="5"/>
  <c r="H565" i="5"/>
  <c r="G565" i="5"/>
  <c r="F565" i="5"/>
  <c r="D565" i="5"/>
  <c r="J565" i="5" s="1"/>
  <c r="M564" i="5"/>
  <c r="L564" i="5"/>
  <c r="K564" i="5"/>
  <c r="E564" i="5" s="1"/>
  <c r="I564" i="5"/>
  <c r="H564" i="5"/>
  <c r="G564" i="5"/>
  <c r="F564" i="5"/>
  <c r="M563" i="5"/>
  <c r="L563" i="5"/>
  <c r="K563" i="5"/>
  <c r="J563" i="5"/>
  <c r="I563" i="5"/>
  <c r="H563" i="5"/>
  <c r="G563" i="5"/>
  <c r="F563" i="5"/>
  <c r="E563" i="5"/>
  <c r="D563" i="5"/>
  <c r="M562" i="5"/>
  <c r="K562" i="5"/>
  <c r="L562" i="5" s="1"/>
  <c r="I562" i="5"/>
  <c r="H562" i="5"/>
  <c r="G562" i="5"/>
  <c r="F562" i="5"/>
  <c r="D562" i="5"/>
  <c r="J562" i="5" s="1"/>
  <c r="M561" i="5"/>
  <c r="K561" i="5"/>
  <c r="E561" i="5" s="1"/>
  <c r="I561" i="5"/>
  <c r="H561" i="5"/>
  <c r="G561" i="5"/>
  <c r="F561" i="5"/>
  <c r="D561" i="5"/>
  <c r="J561" i="5" s="1"/>
  <c r="M560" i="5"/>
  <c r="K560" i="5"/>
  <c r="L560" i="5" s="1"/>
  <c r="I560" i="5"/>
  <c r="H560" i="5"/>
  <c r="G560" i="5"/>
  <c r="F560" i="5"/>
  <c r="D560" i="5"/>
  <c r="J560" i="5" s="1"/>
  <c r="M559" i="5"/>
  <c r="K559" i="5"/>
  <c r="L559" i="5" s="1"/>
  <c r="I559" i="5"/>
  <c r="H559" i="5"/>
  <c r="G559" i="5"/>
  <c r="F559" i="5"/>
  <c r="E559" i="5"/>
  <c r="D559" i="5"/>
  <c r="J559" i="5" s="1"/>
  <c r="M558" i="5"/>
  <c r="L558" i="5"/>
  <c r="K558" i="5"/>
  <c r="D558" i="5" s="1"/>
  <c r="J558" i="5" s="1"/>
  <c r="I558" i="5"/>
  <c r="H558" i="5"/>
  <c r="G558" i="5"/>
  <c r="F558" i="5"/>
  <c r="E558" i="5"/>
  <c r="M557" i="5"/>
  <c r="K557" i="5"/>
  <c r="I557" i="5"/>
  <c r="H557" i="5"/>
  <c r="G557" i="5"/>
  <c r="F557" i="5"/>
  <c r="M556" i="5"/>
  <c r="K556" i="5"/>
  <c r="L556" i="5" s="1"/>
  <c r="I556" i="5"/>
  <c r="H556" i="5"/>
  <c r="G556" i="5"/>
  <c r="F556" i="5"/>
  <c r="E556" i="5"/>
  <c r="D556" i="5"/>
  <c r="J556" i="5" s="1"/>
  <c r="M555" i="5"/>
  <c r="L555" i="5"/>
  <c r="K555" i="5"/>
  <c r="J555" i="5"/>
  <c r="I555" i="5"/>
  <c r="H555" i="5"/>
  <c r="G555" i="5"/>
  <c r="F555" i="5"/>
  <c r="E555" i="5"/>
  <c r="D555" i="5"/>
  <c r="M554" i="5"/>
  <c r="K554" i="5"/>
  <c r="L554" i="5" s="1"/>
  <c r="J554" i="5"/>
  <c r="I554" i="5"/>
  <c r="H554" i="5"/>
  <c r="G554" i="5"/>
  <c r="F554" i="5"/>
  <c r="D554" i="5"/>
  <c r="M553" i="5"/>
  <c r="K553" i="5"/>
  <c r="E553" i="5" s="1"/>
  <c r="J553" i="5"/>
  <c r="I553" i="5"/>
  <c r="H553" i="5"/>
  <c r="G553" i="5"/>
  <c r="F553" i="5"/>
  <c r="D553" i="5"/>
  <c r="M552" i="5"/>
  <c r="L552" i="5"/>
  <c r="K552" i="5"/>
  <c r="E552" i="5" s="1"/>
  <c r="I552" i="5"/>
  <c r="H552" i="5"/>
  <c r="G552" i="5"/>
  <c r="F552" i="5"/>
  <c r="M551" i="5"/>
  <c r="K551" i="5"/>
  <c r="L551" i="5" s="1"/>
  <c r="I551" i="5"/>
  <c r="H551" i="5"/>
  <c r="G551" i="5"/>
  <c r="F551" i="5"/>
  <c r="E551" i="5"/>
  <c r="D551" i="5"/>
  <c r="J551" i="5" s="1"/>
  <c r="M550" i="5"/>
  <c r="L550" i="5"/>
  <c r="K550" i="5"/>
  <c r="D550" i="5" s="1"/>
  <c r="J550" i="5"/>
  <c r="I550" i="5"/>
  <c r="H550" i="5"/>
  <c r="G550" i="5"/>
  <c r="F550" i="5"/>
  <c r="E550" i="5"/>
  <c r="M549" i="5"/>
  <c r="L549" i="5"/>
  <c r="K549" i="5"/>
  <c r="E549" i="5" s="1"/>
  <c r="I549" i="5"/>
  <c r="H549" i="5"/>
  <c r="G549" i="5"/>
  <c r="F549" i="5"/>
  <c r="D549" i="5"/>
  <c r="J549" i="5" s="1"/>
  <c r="M548" i="5"/>
  <c r="L548" i="5"/>
  <c r="K548" i="5"/>
  <c r="E548" i="5" s="1"/>
  <c r="I548" i="5"/>
  <c r="H548" i="5"/>
  <c r="G548" i="5"/>
  <c r="F548" i="5"/>
  <c r="M547" i="5"/>
  <c r="L547" i="5"/>
  <c r="K547" i="5"/>
  <c r="J547" i="5"/>
  <c r="I547" i="5"/>
  <c r="H547" i="5"/>
  <c r="G547" i="5"/>
  <c r="F547" i="5"/>
  <c r="E547" i="5"/>
  <c r="D547" i="5"/>
  <c r="M546" i="5"/>
  <c r="K546" i="5"/>
  <c r="L546" i="5" s="1"/>
  <c r="I546" i="5"/>
  <c r="H546" i="5"/>
  <c r="G546" i="5"/>
  <c r="F546" i="5"/>
  <c r="D546" i="5"/>
  <c r="J546" i="5" s="1"/>
  <c r="M545" i="5"/>
  <c r="K545" i="5"/>
  <c r="E545" i="5" s="1"/>
  <c r="I545" i="5"/>
  <c r="H545" i="5"/>
  <c r="G545" i="5"/>
  <c r="F545" i="5"/>
  <c r="D545" i="5"/>
  <c r="J545" i="5" s="1"/>
  <c r="M544" i="5"/>
  <c r="K544" i="5"/>
  <c r="L544" i="5" s="1"/>
  <c r="I544" i="5"/>
  <c r="H544" i="5"/>
  <c r="G544" i="5"/>
  <c r="F544" i="5"/>
  <c r="D544" i="5"/>
  <c r="J544" i="5" s="1"/>
  <c r="M543" i="5"/>
  <c r="K543" i="5"/>
  <c r="L543" i="5" s="1"/>
  <c r="I543" i="5"/>
  <c r="H543" i="5"/>
  <c r="G543" i="5"/>
  <c r="F543" i="5"/>
  <c r="E543" i="5"/>
  <c r="D543" i="5"/>
  <c r="J543" i="5" s="1"/>
  <c r="M542" i="5"/>
  <c r="L542" i="5"/>
  <c r="K542" i="5"/>
  <c r="D542" i="5" s="1"/>
  <c r="J542" i="5" s="1"/>
  <c r="I542" i="5"/>
  <c r="H542" i="5"/>
  <c r="G542" i="5"/>
  <c r="F542" i="5"/>
  <c r="E542" i="5"/>
  <c r="M541" i="5"/>
  <c r="K541" i="5"/>
  <c r="I541" i="5"/>
  <c r="H541" i="5"/>
  <c r="G541" i="5"/>
  <c r="F541" i="5"/>
  <c r="M540" i="5"/>
  <c r="K540" i="5"/>
  <c r="L540" i="5" s="1"/>
  <c r="I540" i="5"/>
  <c r="H540" i="5"/>
  <c r="G540" i="5"/>
  <c r="F540" i="5"/>
  <c r="E540" i="5"/>
  <c r="D540" i="5"/>
  <c r="J540" i="5" s="1"/>
  <c r="M539" i="5"/>
  <c r="L539" i="5"/>
  <c r="K539" i="5"/>
  <c r="J539" i="5"/>
  <c r="I539" i="5"/>
  <c r="H539" i="5"/>
  <c r="G539" i="5"/>
  <c r="F539" i="5"/>
  <c r="E539" i="5"/>
  <c r="D539" i="5"/>
  <c r="M538" i="5"/>
  <c r="K538" i="5"/>
  <c r="L538" i="5" s="1"/>
  <c r="J538" i="5"/>
  <c r="I538" i="5"/>
  <c r="H538" i="5"/>
  <c r="G538" i="5"/>
  <c r="F538" i="5"/>
  <c r="D538" i="5"/>
  <c r="M537" i="5"/>
  <c r="K537" i="5"/>
  <c r="E537" i="5" s="1"/>
  <c r="J537" i="5"/>
  <c r="I537" i="5"/>
  <c r="H537" i="5"/>
  <c r="G537" i="5"/>
  <c r="F537" i="5"/>
  <c r="D537" i="5"/>
  <c r="M536" i="5"/>
  <c r="L536" i="5"/>
  <c r="K536" i="5"/>
  <c r="E536" i="5" s="1"/>
  <c r="I536" i="5"/>
  <c r="H536" i="5"/>
  <c r="G536" i="5"/>
  <c r="F536" i="5"/>
  <c r="M535" i="5"/>
  <c r="K535" i="5"/>
  <c r="L535" i="5" s="1"/>
  <c r="I535" i="5"/>
  <c r="H535" i="5"/>
  <c r="G535" i="5"/>
  <c r="F535" i="5"/>
  <c r="E535" i="5"/>
  <c r="D535" i="5"/>
  <c r="J535" i="5" s="1"/>
  <c r="M534" i="5"/>
  <c r="L534" i="5"/>
  <c r="K534" i="5"/>
  <c r="D534" i="5" s="1"/>
  <c r="J534" i="5"/>
  <c r="I534" i="5"/>
  <c r="H534" i="5"/>
  <c r="G534" i="5"/>
  <c r="F534" i="5"/>
  <c r="E534" i="5"/>
  <c r="M533" i="5"/>
  <c r="L533" i="5"/>
  <c r="K533" i="5"/>
  <c r="E533" i="5" s="1"/>
  <c r="I533" i="5"/>
  <c r="H533" i="5"/>
  <c r="G533" i="5"/>
  <c r="F533" i="5"/>
  <c r="D533" i="5"/>
  <c r="J533" i="5" s="1"/>
  <c r="M532" i="5"/>
  <c r="L532" i="5"/>
  <c r="K532" i="5"/>
  <c r="E532" i="5" s="1"/>
  <c r="I532" i="5"/>
  <c r="H532" i="5"/>
  <c r="G532" i="5"/>
  <c r="F532" i="5"/>
  <c r="M531" i="5"/>
  <c r="L531" i="5"/>
  <c r="K531" i="5"/>
  <c r="J531" i="5"/>
  <c r="I531" i="5"/>
  <c r="H531" i="5"/>
  <c r="G531" i="5"/>
  <c r="F531" i="5"/>
  <c r="E531" i="5"/>
  <c r="D531" i="5"/>
  <c r="M530" i="5"/>
  <c r="K530" i="5"/>
  <c r="L530" i="5" s="1"/>
  <c r="I530" i="5"/>
  <c r="H530" i="5"/>
  <c r="G530" i="5"/>
  <c r="F530" i="5"/>
  <c r="D530" i="5"/>
  <c r="J530" i="5" s="1"/>
  <c r="M529" i="5"/>
  <c r="K529" i="5"/>
  <c r="E529" i="5" s="1"/>
  <c r="I529" i="5"/>
  <c r="H529" i="5"/>
  <c r="G529" i="5"/>
  <c r="F529" i="5"/>
  <c r="D529" i="5"/>
  <c r="J529" i="5" s="1"/>
  <c r="M528" i="5"/>
  <c r="K528" i="5"/>
  <c r="L528" i="5" s="1"/>
  <c r="I528" i="5"/>
  <c r="H528" i="5"/>
  <c r="G528" i="5"/>
  <c r="F528" i="5"/>
  <c r="D528" i="5"/>
  <c r="J528" i="5" s="1"/>
  <c r="M527" i="5"/>
  <c r="K527" i="5"/>
  <c r="L527" i="5" s="1"/>
  <c r="I527" i="5"/>
  <c r="H527" i="5"/>
  <c r="G527" i="5"/>
  <c r="F527" i="5"/>
  <c r="E527" i="5"/>
  <c r="D527" i="5"/>
  <c r="J527" i="5" s="1"/>
  <c r="M526" i="5"/>
  <c r="L526" i="5"/>
  <c r="K526" i="5"/>
  <c r="D526" i="5" s="1"/>
  <c r="J526" i="5" s="1"/>
  <c r="I526" i="5"/>
  <c r="H526" i="5"/>
  <c r="G526" i="5"/>
  <c r="F526" i="5"/>
  <c r="E526" i="5"/>
  <c r="M525" i="5"/>
  <c r="K525" i="5"/>
  <c r="I525" i="5"/>
  <c r="H525" i="5"/>
  <c r="G525" i="5"/>
  <c r="F525" i="5"/>
  <c r="M524" i="5"/>
  <c r="K524" i="5"/>
  <c r="L524" i="5" s="1"/>
  <c r="I524" i="5"/>
  <c r="H524" i="5"/>
  <c r="G524" i="5"/>
  <c r="F524" i="5"/>
  <c r="E524" i="5"/>
  <c r="D524" i="5"/>
  <c r="J524" i="5" s="1"/>
  <c r="M523" i="5"/>
  <c r="L523" i="5"/>
  <c r="K523" i="5"/>
  <c r="J523" i="5"/>
  <c r="I523" i="5"/>
  <c r="H523" i="5"/>
  <c r="G523" i="5"/>
  <c r="F523" i="5"/>
  <c r="E523" i="5"/>
  <c r="D523" i="5"/>
  <c r="M522" i="5"/>
  <c r="K522" i="5"/>
  <c r="L522" i="5" s="1"/>
  <c r="J522" i="5"/>
  <c r="I522" i="5"/>
  <c r="H522" i="5"/>
  <c r="G522" i="5"/>
  <c r="F522" i="5"/>
  <c r="D522" i="5"/>
  <c r="M521" i="5"/>
  <c r="K521" i="5"/>
  <c r="E521" i="5" s="1"/>
  <c r="I521" i="5"/>
  <c r="H521" i="5"/>
  <c r="G521" i="5"/>
  <c r="F521" i="5"/>
  <c r="D521" i="5"/>
  <c r="J521" i="5" s="1"/>
  <c r="M520" i="5"/>
  <c r="L520" i="5"/>
  <c r="K520" i="5"/>
  <c r="E520" i="5" s="1"/>
  <c r="I520" i="5"/>
  <c r="H520" i="5"/>
  <c r="G520" i="5"/>
  <c r="F520" i="5"/>
  <c r="M519" i="5"/>
  <c r="K519" i="5"/>
  <c r="L519" i="5" s="1"/>
  <c r="I519" i="5"/>
  <c r="H519" i="5"/>
  <c r="G519" i="5"/>
  <c r="F519" i="5"/>
  <c r="E519" i="5"/>
  <c r="D519" i="5"/>
  <c r="J519" i="5" s="1"/>
  <c r="M518" i="5"/>
  <c r="K518" i="5"/>
  <c r="I518" i="5"/>
  <c r="H518" i="5"/>
  <c r="G518" i="5"/>
  <c r="F518" i="5"/>
  <c r="M517" i="5"/>
  <c r="K517" i="5"/>
  <c r="L517" i="5" s="1"/>
  <c r="I517" i="5"/>
  <c r="H517" i="5"/>
  <c r="G517" i="5"/>
  <c r="F517" i="5"/>
  <c r="E517" i="5"/>
  <c r="D517" i="5"/>
  <c r="J517" i="5" s="1"/>
  <c r="M516" i="5"/>
  <c r="L516" i="5"/>
  <c r="K516" i="5"/>
  <c r="E516" i="5" s="1"/>
  <c r="I516" i="5"/>
  <c r="H516" i="5"/>
  <c r="G516" i="5"/>
  <c r="F516" i="5"/>
  <c r="M515" i="5"/>
  <c r="L515" i="5"/>
  <c r="K515" i="5"/>
  <c r="J515" i="5"/>
  <c r="I515" i="5"/>
  <c r="H515" i="5"/>
  <c r="G515" i="5"/>
  <c r="F515" i="5"/>
  <c r="E515" i="5"/>
  <c r="D515" i="5"/>
  <c r="M514" i="5"/>
  <c r="K514" i="5"/>
  <c r="L514" i="5" s="1"/>
  <c r="I514" i="5"/>
  <c r="H514" i="5"/>
  <c r="G514" i="5"/>
  <c r="F514" i="5"/>
  <c r="D514" i="5"/>
  <c r="J514" i="5" s="1"/>
  <c r="M513" i="5"/>
  <c r="K513" i="5"/>
  <c r="E513" i="5" s="1"/>
  <c r="I513" i="5"/>
  <c r="H513" i="5"/>
  <c r="G513" i="5"/>
  <c r="F513" i="5"/>
  <c r="D513" i="5"/>
  <c r="J513" i="5" s="1"/>
  <c r="M512" i="5"/>
  <c r="K512" i="5"/>
  <c r="L512" i="5" s="1"/>
  <c r="I512" i="5"/>
  <c r="H512" i="5"/>
  <c r="G512" i="5"/>
  <c r="F512" i="5"/>
  <c r="D512" i="5"/>
  <c r="J512" i="5" s="1"/>
  <c r="M511" i="5"/>
  <c r="K511" i="5"/>
  <c r="L511" i="5" s="1"/>
  <c r="I511" i="5"/>
  <c r="H511" i="5"/>
  <c r="G511" i="5"/>
  <c r="F511" i="5"/>
  <c r="E511" i="5"/>
  <c r="D511" i="5"/>
  <c r="J511" i="5" s="1"/>
  <c r="M510" i="5"/>
  <c r="K510" i="5"/>
  <c r="I510" i="5"/>
  <c r="H510" i="5"/>
  <c r="G510" i="5"/>
  <c r="F510" i="5"/>
  <c r="M509" i="5"/>
  <c r="K509" i="5"/>
  <c r="E509" i="5" s="1"/>
  <c r="I509" i="5"/>
  <c r="H509" i="5"/>
  <c r="G509" i="5"/>
  <c r="F509" i="5"/>
  <c r="M508" i="5"/>
  <c r="K508" i="5"/>
  <c r="L508" i="5" s="1"/>
  <c r="I508" i="5"/>
  <c r="H508" i="5"/>
  <c r="G508" i="5"/>
  <c r="F508" i="5"/>
  <c r="E508" i="5"/>
  <c r="D508" i="5"/>
  <c r="J508" i="5" s="1"/>
  <c r="M507" i="5"/>
  <c r="L507" i="5"/>
  <c r="K507" i="5"/>
  <c r="J507" i="5"/>
  <c r="I507" i="5"/>
  <c r="H507" i="5"/>
  <c r="G507" i="5"/>
  <c r="F507" i="5"/>
  <c r="E507" i="5"/>
  <c r="D507" i="5"/>
  <c r="M506" i="5"/>
  <c r="K506" i="5"/>
  <c r="L506" i="5" s="1"/>
  <c r="J506" i="5"/>
  <c r="I506" i="5"/>
  <c r="H506" i="5"/>
  <c r="G506" i="5"/>
  <c r="F506" i="5"/>
  <c r="D506" i="5"/>
  <c r="M505" i="5"/>
  <c r="K505" i="5"/>
  <c r="E505" i="5" s="1"/>
  <c r="I505" i="5"/>
  <c r="H505" i="5"/>
  <c r="G505" i="5"/>
  <c r="F505" i="5"/>
  <c r="D505" i="5"/>
  <c r="J505" i="5" s="1"/>
  <c r="M504" i="5"/>
  <c r="L504" i="5"/>
  <c r="K504" i="5"/>
  <c r="E504" i="5" s="1"/>
  <c r="I504" i="5"/>
  <c r="H504" i="5"/>
  <c r="G504" i="5"/>
  <c r="F504" i="5"/>
  <c r="M503" i="5"/>
  <c r="K503" i="5"/>
  <c r="L503" i="5" s="1"/>
  <c r="I503" i="5"/>
  <c r="H503" i="5"/>
  <c r="G503" i="5"/>
  <c r="F503" i="5"/>
  <c r="E503" i="5"/>
  <c r="D503" i="5"/>
  <c r="J503" i="5" s="1"/>
  <c r="M502" i="5"/>
  <c r="K502" i="5"/>
  <c r="I502" i="5"/>
  <c r="H502" i="5"/>
  <c r="G502" i="5"/>
  <c r="F502" i="5"/>
  <c r="M501" i="5"/>
  <c r="K501" i="5"/>
  <c r="L501" i="5" s="1"/>
  <c r="I501" i="5"/>
  <c r="H501" i="5"/>
  <c r="G501" i="5"/>
  <c r="F501" i="5"/>
  <c r="E501" i="5"/>
  <c r="D501" i="5"/>
  <c r="J501" i="5" s="1"/>
  <c r="M500" i="5"/>
  <c r="L500" i="5"/>
  <c r="K500" i="5"/>
  <c r="E500" i="5" s="1"/>
  <c r="I500" i="5"/>
  <c r="H500" i="5"/>
  <c r="G500" i="5"/>
  <c r="F500" i="5"/>
  <c r="M499" i="5"/>
  <c r="L499" i="5"/>
  <c r="K499" i="5"/>
  <c r="J499" i="5"/>
  <c r="I499" i="5"/>
  <c r="H499" i="5"/>
  <c r="G499" i="5"/>
  <c r="F499" i="5"/>
  <c r="E499" i="5"/>
  <c r="D499" i="5"/>
  <c r="M498" i="5"/>
  <c r="K498" i="5"/>
  <c r="L498" i="5" s="1"/>
  <c r="I498" i="5"/>
  <c r="H498" i="5"/>
  <c r="G498" i="5"/>
  <c r="F498" i="5"/>
  <c r="D498" i="5"/>
  <c r="J498" i="5" s="1"/>
  <c r="M497" i="5"/>
  <c r="K497" i="5"/>
  <c r="E497" i="5" s="1"/>
  <c r="I497" i="5"/>
  <c r="H497" i="5"/>
  <c r="G497" i="5"/>
  <c r="F497" i="5"/>
  <c r="D497" i="5"/>
  <c r="J497" i="5" s="1"/>
  <c r="M496" i="5"/>
  <c r="K496" i="5"/>
  <c r="L496" i="5" s="1"/>
  <c r="I496" i="5"/>
  <c r="H496" i="5"/>
  <c r="G496" i="5"/>
  <c r="F496" i="5"/>
  <c r="D496" i="5"/>
  <c r="J496" i="5" s="1"/>
  <c r="M495" i="5"/>
  <c r="K495" i="5"/>
  <c r="L495" i="5" s="1"/>
  <c r="I495" i="5"/>
  <c r="H495" i="5"/>
  <c r="G495" i="5"/>
  <c r="F495" i="5"/>
  <c r="M494" i="5"/>
  <c r="K494" i="5"/>
  <c r="D494" i="5" s="1"/>
  <c r="J494" i="5" s="1"/>
  <c r="I494" i="5"/>
  <c r="H494" i="5"/>
  <c r="G494" i="5"/>
  <c r="F494" i="5"/>
  <c r="E494" i="5"/>
  <c r="M493" i="5"/>
  <c r="K493" i="5"/>
  <c r="I493" i="5"/>
  <c r="H493" i="5"/>
  <c r="G493" i="5"/>
  <c r="F493" i="5"/>
  <c r="M492" i="5"/>
  <c r="K492" i="5"/>
  <c r="L492" i="5" s="1"/>
  <c r="I492" i="5"/>
  <c r="H492" i="5"/>
  <c r="G492" i="5"/>
  <c r="F492" i="5"/>
  <c r="E492" i="5"/>
  <c r="D492" i="5"/>
  <c r="J492" i="5" s="1"/>
  <c r="M491" i="5"/>
  <c r="L491" i="5"/>
  <c r="K491" i="5"/>
  <c r="J491" i="5"/>
  <c r="I491" i="5"/>
  <c r="H491" i="5"/>
  <c r="G491" i="5"/>
  <c r="F491" i="5"/>
  <c r="E491" i="5"/>
  <c r="D491" i="5"/>
  <c r="M490" i="5"/>
  <c r="K490" i="5"/>
  <c r="L490" i="5" s="1"/>
  <c r="I490" i="5"/>
  <c r="H490" i="5"/>
  <c r="G490" i="5"/>
  <c r="F490" i="5"/>
  <c r="D490" i="5"/>
  <c r="J490" i="5" s="1"/>
  <c r="M489" i="5"/>
  <c r="K489" i="5"/>
  <c r="E489" i="5" s="1"/>
  <c r="I489" i="5"/>
  <c r="H489" i="5"/>
  <c r="G489" i="5"/>
  <c r="F489" i="5"/>
  <c r="M488" i="5"/>
  <c r="K488" i="5"/>
  <c r="E488" i="5" s="1"/>
  <c r="I488" i="5"/>
  <c r="H488" i="5"/>
  <c r="G488" i="5"/>
  <c r="F488" i="5"/>
  <c r="M487" i="5"/>
  <c r="K487" i="5"/>
  <c r="L487" i="5" s="1"/>
  <c r="I487" i="5"/>
  <c r="H487" i="5"/>
  <c r="G487" i="5"/>
  <c r="F487" i="5"/>
  <c r="E487" i="5"/>
  <c r="D487" i="5"/>
  <c r="J487" i="5" s="1"/>
  <c r="M486" i="5"/>
  <c r="K486" i="5"/>
  <c r="I486" i="5"/>
  <c r="H486" i="5"/>
  <c r="G486" i="5"/>
  <c r="F486" i="5"/>
  <c r="M485" i="5"/>
  <c r="K485" i="5"/>
  <c r="L485" i="5" s="1"/>
  <c r="I485" i="5"/>
  <c r="H485" i="5"/>
  <c r="G485" i="5"/>
  <c r="F485" i="5"/>
  <c r="E485" i="5"/>
  <c r="D485" i="5"/>
  <c r="J485" i="5" s="1"/>
  <c r="M484" i="5"/>
  <c r="L484" i="5"/>
  <c r="K484" i="5"/>
  <c r="I484" i="5"/>
  <c r="H484" i="5"/>
  <c r="G484" i="5"/>
  <c r="F484" i="5"/>
  <c r="E484" i="5"/>
  <c r="D484" i="5"/>
  <c r="J484" i="5" s="1"/>
  <c r="M483" i="5"/>
  <c r="L483" i="5"/>
  <c r="K483" i="5"/>
  <c r="J483" i="5"/>
  <c r="I483" i="5"/>
  <c r="H483" i="5"/>
  <c r="G483" i="5"/>
  <c r="F483" i="5"/>
  <c r="E483" i="5"/>
  <c r="D483" i="5"/>
  <c r="M482" i="5"/>
  <c r="K482" i="5"/>
  <c r="L482" i="5" s="1"/>
  <c r="J482" i="5"/>
  <c r="I482" i="5"/>
  <c r="H482" i="5"/>
  <c r="G482" i="5"/>
  <c r="F482" i="5"/>
  <c r="D482" i="5"/>
  <c r="M481" i="5"/>
  <c r="K481" i="5"/>
  <c r="E481" i="5" s="1"/>
  <c r="I481" i="5"/>
  <c r="H481" i="5"/>
  <c r="G481" i="5"/>
  <c r="F481" i="5"/>
  <c r="M480" i="5"/>
  <c r="K480" i="5"/>
  <c r="L480" i="5" s="1"/>
  <c r="I480" i="5"/>
  <c r="H480" i="5"/>
  <c r="G480" i="5"/>
  <c r="F480" i="5"/>
  <c r="E480" i="5"/>
  <c r="D480" i="5"/>
  <c r="J480" i="5" s="1"/>
  <c r="M479" i="5"/>
  <c r="K479" i="5"/>
  <c r="I479" i="5"/>
  <c r="H479" i="5"/>
  <c r="G479" i="5"/>
  <c r="F479" i="5"/>
  <c r="M478" i="5"/>
  <c r="K478" i="5"/>
  <c r="D478" i="5" s="1"/>
  <c r="J478" i="5"/>
  <c r="I478" i="5"/>
  <c r="H478" i="5"/>
  <c r="G478" i="5"/>
  <c r="F478" i="5"/>
  <c r="E478" i="5"/>
  <c r="M477" i="5"/>
  <c r="K477" i="5"/>
  <c r="I477" i="5"/>
  <c r="H477" i="5"/>
  <c r="G477" i="5"/>
  <c r="F477" i="5"/>
  <c r="M476" i="5"/>
  <c r="K476" i="5"/>
  <c r="L476" i="5" s="1"/>
  <c r="I476" i="5"/>
  <c r="H476" i="5"/>
  <c r="G476" i="5"/>
  <c r="F476" i="5"/>
  <c r="D476" i="5"/>
  <c r="J476" i="5" s="1"/>
  <c r="M475" i="5"/>
  <c r="L475" i="5"/>
  <c r="K475" i="5"/>
  <c r="J475" i="5"/>
  <c r="I475" i="5"/>
  <c r="H475" i="5"/>
  <c r="G475" i="5"/>
  <c r="F475" i="5"/>
  <c r="E475" i="5"/>
  <c r="D475" i="5"/>
  <c r="M474" i="5"/>
  <c r="K474" i="5"/>
  <c r="L474" i="5" s="1"/>
  <c r="J474" i="5"/>
  <c r="I474" i="5"/>
  <c r="H474" i="5"/>
  <c r="G474" i="5"/>
  <c r="F474" i="5"/>
  <c r="D474" i="5"/>
  <c r="M473" i="5"/>
  <c r="K473" i="5"/>
  <c r="E473" i="5" s="1"/>
  <c r="I473" i="5"/>
  <c r="H473" i="5"/>
  <c r="G473" i="5"/>
  <c r="F473" i="5"/>
  <c r="D473" i="5"/>
  <c r="J473" i="5" s="1"/>
  <c r="M472" i="5"/>
  <c r="K472" i="5"/>
  <c r="I472" i="5"/>
  <c r="H472" i="5"/>
  <c r="G472" i="5"/>
  <c r="F472" i="5"/>
  <c r="M471" i="5"/>
  <c r="K471" i="5"/>
  <c r="L471" i="5" s="1"/>
  <c r="I471" i="5"/>
  <c r="H471" i="5"/>
  <c r="G471" i="5"/>
  <c r="F471" i="5"/>
  <c r="E471" i="5"/>
  <c r="D471" i="5"/>
  <c r="J471" i="5" s="1"/>
  <c r="M470" i="5"/>
  <c r="K470" i="5"/>
  <c r="I470" i="5"/>
  <c r="H470" i="5"/>
  <c r="G470" i="5"/>
  <c r="F470" i="5"/>
  <c r="M469" i="5"/>
  <c r="L469" i="5"/>
  <c r="K469" i="5"/>
  <c r="I469" i="5"/>
  <c r="H469" i="5"/>
  <c r="G469" i="5"/>
  <c r="F469" i="5"/>
  <c r="E469" i="5"/>
  <c r="D469" i="5"/>
  <c r="J469" i="5" s="1"/>
  <c r="M468" i="5"/>
  <c r="K468" i="5"/>
  <c r="L468" i="5" s="1"/>
  <c r="I468" i="5"/>
  <c r="H468" i="5"/>
  <c r="G468" i="5"/>
  <c r="F468" i="5"/>
  <c r="E468" i="5"/>
  <c r="M467" i="5"/>
  <c r="L467" i="5"/>
  <c r="K467" i="5"/>
  <c r="J467" i="5"/>
  <c r="I467" i="5"/>
  <c r="H467" i="5"/>
  <c r="G467" i="5"/>
  <c r="F467" i="5"/>
  <c r="E467" i="5"/>
  <c r="D467" i="5"/>
  <c r="M466" i="5"/>
  <c r="K466" i="5"/>
  <c r="L466" i="5" s="1"/>
  <c r="I466" i="5"/>
  <c r="H466" i="5"/>
  <c r="G466" i="5"/>
  <c r="F466" i="5"/>
  <c r="D466" i="5"/>
  <c r="J466" i="5" s="1"/>
  <c r="M465" i="5"/>
  <c r="K465" i="5"/>
  <c r="I465" i="5"/>
  <c r="H465" i="5"/>
  <c r="G465" i="5"/>
  <c r="F465" i="5"/>
  <c r="M464" i="5"/>
  <c r="K464" i="5"/>
  <c r="L464" i="5" s="1"/>
  <c r="I464" i="5"/>
  <c r="H464" i="5"/>
  <c r="G464" i="5"/>
  <c r="F464" i="5"/>
  <c r="E464" i="5"/>
  <c r="D464" i="5"/>
  <c r="J464" i="5" s="1"/>
  <c r="M463" i="5"/>
  <c r="K463" i="5"/>
  <c r="I463" i="5"/>
  <c r="H463" i="5"/>
  <c r="G463" i="5"/>
  <c r="F463" i="5"/>
  <c r="M462" i="5"/>
  <c r="L462" i="5"/>
  <c r="K462" i="5"/>
  <c r="D462" i="5" s="1"/>
  <c r="J462" i="5"/>
  <c r="I462" i="5"/>
  <c r="H462" i="5"/>
  <c r="G462" i="5"/>
  <c r="F462" i="5"/>
  <c r="E462" i="5"/>
  <c r="M461" i="5"/>
  <c r="K461" i="5"/>
  <c r="L461" i="5" s="1"/>
  <c r="J461" i="5"/>
  <c r="I461" i="5"/>
  <c r="H461" i="5"/>
  <c r="G461" i="5"/>
  <c r="F461" i="5"/>
  <c r="E461" i="5"/>
  <c r="D461" i="5"/>
  <c r="M460" i="5"/>
  <c r="K460" i="5"/>
  <c r="E460" i="5" s="1"/>
  <c r="I460" i="5"/>
  <c r="H460" i="5"/>
  <c r="G460" i="5"/>
  <c r="F460" i="5"/>
  <c r="M459" i="5"/>
  <c r="L459" i="5"/>
  <c r="K459" i="5"/>
  <c r="J459" i="5"/>
  <c r="I459" i="5"/>
  <c r="H459" i="5"/>
  <c r="G459" i="5"/>
  <c r="F459" i="5"/>
  <c r="E459" i="5"/>
  <c r="D459" i="5"/>
  <c r="M458" i="5"/>
  <c r="K458" i="5"/>
  <c r="L458" i="5" s="1"/>
  <c r="J458" i="5"/>
  <c r="I458" i="5"/>
  <c r="H458" i="5"/>
  <c r="G458" i="5"/>
  <c r="F458" i="5"/>
  <c r="D458" i="5"/>
  <c r="M457" i="5"/>
  <c r="K457" i="5"/>
  <c r="E457" i="5" s="1"/>
  <c r="I457" i="5"/>
  <c r="H457" i="5"/>
  <c r="G457" i="5"/>
  <c r="F457" i="5"/>
  <c r="D457" i="5"/>
  <c r="J457" i="5" s="1"/>
  <c r="M456" i="5"/>
  <c r="K456" i="5"/>
  <c r="I456" i="5"/>
  <c r="H456" i="5"/>
  <c r="G456" i="5"/>
  <c r="F456" i="5"/>
  <c r="M455" i="5"/>
  <c r="K455" i="5"/>
  <c r="L455" i="5" s="1"/>
  <c r="I455" i="5"/>
  <c r="H455" i="5"/>
  <c r="G455" i="5"/>
  <c r="F455" i="5"/>
  <c r="E455" i="5"/>
  <c r="D455" i="5"/>
  <c r="J455" i="5" s="1"/>
  <c r="M454" i="5"/>
  <c r="K454" i="5"/>
  <c r="D454" i="5" s="1"/>
  <c r="J454" i="5"/>
  <c r="I454" i="5"/>
  <c r="H454" i="5"/>
  <c r="G454" i="5"/>
  <c r="F454" i="5"/>
  <c r="E454" i="5"/>
  <c r="M453" i="5"/>
  <c r="L453" i="5"/>
  <c r="K453" i="5"/>
  <c r="E453" i="5" s="1"/>
  <c r="I453" i="5"/>
  <c r="H453" i="5"/>
  <c r="G453" i="5"/>
  <c r="F453" i="5"/>
  <c r="M452" i="5"/>
  <c r="K452" i="5"/>
  <c r="L452" i="5" s="1"/>
  <c r="I452" i="5"/>
  <c r="H452" i="5"/>
  <c r="G452" i="5"/>
  <c r="F452" i="5"/>
  <c r="E452" i="5"/>
  <c r="D452" i="5"/>
  <c r="J452" i="5" s="1"/>
  <c r="M451" i="5"/>
  <c r="L451" i="5"/>
  <c r="K451" i="5"/>
  <c r="J451" i="5"/>
  <c r="I451" i="5"/>
  <c r="H451" i="5"/>
  <c r="G451" i="5"/>
  <c r="F451" i="5"/>
  <c r="E451" i="5"/>
  <c r="D451" i="5"/>
  <c r="M450" i="5"/>
  <c r="K450" i="5"/>
  <c r="L450" i="5" s="1"/>
  <c r="I450" i="5"/>
  <c r="H450" i="5"/>
  <c r="G450" i="5"/>
  <c r="F450" i="5"/>
  <c r="D450" i="5"/>
  <c r="J450" i="5" s="1"/>
  <c r="M449" i="5"/>
  <c r="K449" i="5"/>
  <c r="I449" i="5"/>
  <c r="H449" i="5"/>
  <c r="G449" i="5"/>
  <c r="F449" i="5"/>
  <c r="M448" i="5"/>
  <c r="L448" i="5"/>
  <c r="K448" i="5"/>
  <c r="I448" i="5"/>
  <c r="H448" i="5"/>
  <c r="G448" i="5"/>
  <c r="F448" i="5"/>
  <c r="E448" i="5"/>
  <c r="D448" i="5"/>
  <c r="J448" i="5" s="1"/>
  <c r="M447" i="5"/>
  <c r="K447" i="5"/>
  <c r="L447" i="5" s="1"/>
  <c r="I447" i="5"/>
  <c r="H447" i="5"/>
  <c r="G447" i="5"/>
  <c r="F447" i="5"/>
  <c r="E447" i="5"/>
  <c r="D447" i="5"/>
  <c r="J447" i="5" s="1"/>
  <c r="M446" i="5"/>
  <c r="L446" i="5"/>
  <c r="K446" i="5"/>
  <c r="D446" i="5" s="1"/>
  <c r="J446" i="5"/>
  <c r="I446" i="5"/>
  <c r="H446" i="5"/>
  <c r="G446" i="5"/>
  <c r="F446" i="5"/>
  <c r="M445" i="5"/>
  <c r="L445" i="5"/>
  <c r="K445" i="5"/>
  <c r="I445" i="5"/>
  <c r="H445" i="5"/>
  <c r="G445" i="5"/>
  <c r="F445" i="5"/>
  <c r="E445" i="5"/>
  <c r="D445" i="5"/>
  <c r="J445" i="5" s="1"/>
  <c r="M444" i="5"/>
  <c r="K444" i="5"/>
  <c r="I444" i="5"/>
  <c r="H444" i="5"/>
  <c r="G444" i="5"/>
  <c r="F444" i="5"/>
  <c r="M443" i="5"/>
  <c r="L443" i="5"/>
  <c r="K443" i="5"/>
  <c r="J443" i="5"/>
  <c r="I443" i="5"/>
  <c r="H443" i="5"/>
  <c r="G443" i="5"/>
  <c r="F443" i="5"/>
  <c r="E443" i="5"/>
  <c r="D443" i="5"/>
  <c r="M442" i="5"/>
  <c r="K442" i="5"/>
  <c r="L442" i="5" s="1"/>
  <c r="I442" i="5"/>
  <c r="H442" i="5"/>
  <c r="G442" i="5"/>
  <c r="F442" i="5"/>
  <c r="D442" i="5"/>
  <c r="J442" i="5" s="1"/>
  <c r="M441" i="5"/>
  <c r="L441" i="5"/>
  <c r="K441" i="5"/>
  <c r="E441" i="5" s="1"/>
  <c r="J441" i="5"/>
  <c r="I441" i="5"/>
  <c r="H441" i="5"/>
  <c r="G441" i="5"/>
  <c r="F441" i="5"/>
  <c r="D441" i="5"/>
  <c r="M440" i="5"/>
  <c r="K440" i="5"/>
  <c r="L440" i="5" s="1"/>
  <c r="I440" i="5"/>
  <c r="H440" i="5"/>
  <c r="G440" i="5"/>
  <c r="F440" i="5"/>
  <c r="E440" i="5"/>
  <c r="M439" i="5"/>
  <c r="K439" i="5"/>
  <c r="L439" i="5" s="1"/>
  <c r="I439" i="5"/>
  <c r="H439" i="5"/>
  <c r="G439" i="5"/>
  <c r="F439" i="5"/>
  <c r="E439" i="5"/>
  <c r="M438" i="5"/>
  <c r="L438" i="5"/>
  <c r="K438" i="5"/>
  <c r="D438" i="5" s="1"/>
  <c r="J438" i="5"/>
  <c r="I438" i="5"/>
  <c r="H438" i="5"/>
  <c r="G438" i="5"/>
  <c r="F438" i="5"/>
  <c r="E438" i="5"/>
  <c r="M437" i="5"/>
  <c r="K437" i="5"/>
  <c r="E437" i="5" s="1"/>
  <c r="I437" i="5"/>
  <c r="H437" i="5"/>
  <c r="G437" i="5"/>
  <c r="F437" i="5"/>
  <c r="M436" i="5"/>
  <c r="K436" i="5"/>
  <c r="L436" i="5" s="1"/>
  <c r="I436" i="5"/>
  <c r="H436" i="5"/>
  <c r="G436" i="5"/>
  <c r="F436" i="5"/>
  <c r="E436" i="5"/>
  <c r="D436" i="5"/>
  <c r="J436" i="5" s="1"/>
  <c r="M435" i="5"/>
  <c r="L435" i="5"/>
  <c r="K435" i="5"/>
  <c r="J435" i="5"/>
  <c r="I435" i="5"/>
  <c r="H435" i="5"/>
  <c r="G435" i="5"/>
  <c r="F435" i="5"/>
  <c r="E435" i="5"/>
  <c r="D435" i="5"/>
  <c r="M434" i="5"/>
  <c r="K434" i="5"/>
  <c r="L434" i="5" s="1"/>
  <c r="J434" i="5"/>
  <c r="I434" i="5"/>
  <c r="H434" i="5"/>
  <c r="G434" i="5"/>
  <c r="F434" i="5"/>
  <c r="D434" i="5"/>
  <c r="M433" i="5"/>
  <c r="K433" i="5"/>
  <c r="E433" i="5" s="1"/>
  <c r="I433" i="5"/>
  <c r="H433" i="5"/>
  <c r="G433" i="5"/>
  <c r="F433" i="5"/>
  <c r="D433" i="5"/>
  <c r="J433" i="5" s="1"/>
  <c r="M432" i="5"/>
  <c r="L432" i="5"/>
  <c r="K432" i="5"/>
  <c r="E432" i="5" s="1"/>
  <c r="I432" i="5"/>
  <c r="H432" i="5"/>
  <c r="G432" i="5"/>
  <c r="F432" i="5"/>
  <c r="M431" i="5"/>
  <c r="K431" i="5"/>
  <c r="L431" i="5" s="1"/>
  <c r="I431" i="5"/>
  <c r="H431" i="5"/>
  <c r="G431" i="5"/>
  <c r="F431" i="5"/>
  <c r="D431" i="5"/>
  <c r="J431" i="5" s="1"/>
  <c r="M430" i="5"/>
  <c r="K430" i="5"/>
  <c r="D430" i="5" s="1"/>
  <c r="J430" i="5"/>
  <c r="I430" i="5"/>
  <c r="H430" i="5"/>
  <c r="G430" i="5"/>
  <c r="F430" i="5"/>
  <c r="M429" i="5"/>
  <c r="L429" i="5"/>
  <c r="K429" i="5"/>
  <c r="I429" i="5"/>
  <c r="H429" i="5"/>
  <c r="G429" i="5"/>
  <c r="F429" i="5"/>
  <c r="E429" i="5"/>
  <c r="D429" i="5"/>
  <c r="J429" i="5" s="1"/>
  <c r="M428" i="5"/>
  <c r="K428" i="5"/>
  <c r="I428" i="5"/>
  <c r="H428" i="5"/>
  <c r="G428" i="5"/>
  <c r="F428" i="5"/>
  <c r="M427" i="5"/>
  <c r="L427" i="5"/>
  <c r="K427" i="5"/>
  <c r="J427" i="5"/>
  <c r="I427" i="5"/>
  <c r="H427" i="5"/>
  <c r="G427" i="5"/>
  <c r="F427" i="5"/>
  <c r="E427" i="5"/>
  <c r="D427" i="5"/>
  <c r="M426" i="5"/>
  <c r="K426" i="5"/>
  <c r="L426" i="5" s="1"/>
  <c r="I426" i="5"/>
  <c r="H426" i="5"/>
  <c r="G426" i="5"/>
  <c r="F426" i="5"/>
  <c r="D426" i="5"/>
  <c r="J426" i="5" s="1"/>
  <c r="M425" i="5"/>
  <c r="L425" i="5"/>
  <c r="K425" i="5"/>
  <c r="E425" i="5" s="1"/>
  <c r="I425" i="5"/>
  <c r="H425" i="5"/>
  <c r="G425" i="5"/>
  <c r="F425" i="5"/>
  <c r="M424" i="5"/>
  <c r="K424" i="5"/>
  <c r="L424" i="5" s="1"/>
  <c r="I424" i="5"/>
  <c r="H424" i="5"/>
  <c r="G424" i="5"/>
  <c r="F424" i="5"/>
  <c r="E424" i="5"/>
  <c r="D424" i="5"/>
  <c r="J424" i="5" s="1"/>
  <c r="M423" i="5"/>
  <c r="K423" i="5"/>
  <c r="L423" i="5" s="1"/>
  <c r="I423" i="5"/>
  <c r="H423" i="5"/>
  <c r="G423" i="5"/>
  <c r="F423" i="5"/>
  <c r="M422" i="5"/>
  <c r="L422" i="5"/>
  <c r="K422" i="5"/>
  <c r="D422" i="5" s="1"/>
  <c r="J422" i="5"/>
  <c r="I422" i="5"/>
  <c r="H422" i="5"/>
  <c r="G422" i="5"/>
  <c r="F422" i="5"/>
  <c r="E422" i="5"/>
  <c r="M421" i="5"/>
  <c r="L421" i="5"/>
  <c r="K421" i="5"/>
  <c r="D421" i="5" s="1"/>
  <c r="J421" i="5"/>
  <c r="I421" i="5"/>
  <c r="H421" i="5"/>
  <c r="G421" i="5"/>
  <c r="F421" i="5"/>
  <c r="E421" i="5"/>
  <c r="M420" i="5"/>
  <c r="L420" i="5"/>
  <c r="K420" i="5"/>
  <c r="I420" i="5"/>
  <c r="H420" i="5"/>
  <c r="G420" i="5"/>
  <c r="F420" i="5"/>
  <c r="E420" i="5"/>
  <c r="D420" i="5"/>
  <c r="J420" i="5" s="1"/>
  <c r="M419" i="5"/>
  <c r="L419" i="5"/>
  <c r="K419" i="5"/>
  <c r="J419" i="5"/>
  <c r="I419" i="5"/>
  <c r="H419" i="5"/>
  <c r="G419" i="5"/>
  <c r="F419" i="5"/>
  <c r="E419" i="5"/>
  <c r="D419" i="5"/>
  <c r="M418" i="5"/>
  <c r="K418" i="5"/>
  <c r="L418" i="5" s="1"/>
  <c r="J418" i="5"/>
  <c r="I418" i="5"/>
  <c r="H418" i="5"/>
  <c r="G418" i="5"/>
  <c r="F418" i="5"/>
  <c r="D418" i="5"/>
  <c r="M417" i="5"/>
  <c r="K417" i="5"/>
  <c r="E417" i="5" s="1"/>
  <c r="I417" i="5"/>
  <c r="H417" i="5"/>
  <c r="G417" i="5"/>
  <c r="F417" i="5"/>
  <c r="D417" i="5"/>
  <c r="J417" i="5" s="1"/>
  <c r="M416" i="5"/>
  <c r="K416" i="5"/>
  <c r="E416" i="5" s="1"/>
  <c r="I416" i="5"/>
  <c r="H416" i="5"/>
  <c r="G416" i="5"/>
  <c r="F416" i="5"/>
  <c r="M415" i="5"/>
  <c r="K415" i="5"/>
  <c r="L415" i="5" s="1"/>
  <c r="I415" i="5"/>
  <c r="H415" i="5"/>
  <c r="G415" i="5"/>
  <c r="F415" i="5"/>
  <c r="E415" i="5"/>
  <c r="D415" i="5"/>
  <c r="J415" i="5" s="1"/>
  <c r="M414" i="5"/>
  <c r="L414" i="5"/>
  <c r="K414" i="5"/>
  <c r="D414" i="5" s="1"/>
  <c r="J414" i="5"/>
  <c r="I414" i="5"/>
  <c r="H414" i="5"/>
  <c r="G414" i="5"/>
  <c r="F414" i="5"/>
  <c r="E414" i="5"/>
  <c r="M413" i="5"/>
  <c r="K413" i="5"/>
  <c r="L413" i="5" s="1"/>
  <c r="I413" i="5"/>
  <c r="H413" i="5"/>
  <c r="G413" i="5"/>
  <c r="F413" i="5"/>
  <c r="E413" i="5"/>
  <c r="M412" i="5"/>
  <c r="K412" i="5"/>
  <c r="L412" i="5" s="1"/>
  <c r="I412" i="5"/>
  <c r="H412" i="5"/>
  <c r="G412" i="5"/>
  <c r="F412" i="5"/>
  <c r="E412" i="5"/>
  <c r="D412" i="5"/>
  <c r="J412" i="5" s="1"/>
  <c r="M411" i="5"/>
  <c r="L411" i="5"/>
  <c r="K411" i="5"/>
  <c r="J411" i="5"/>
  <c r="I411" i="5"/>
  <c r="H411" i="5"/>
  <c r="G411" i="5"/>
  <c r="F411" i="5"/>
  <c r="E411" i="5"/>
  <c r="D411" i="5"/>
  <c r="M410" i="5"/>
  <c r="K410" i="5"/>
  <c r="L410" i="5" s="1"/>
  <c r="I410" i="5"/>
  <c r="H410" i="5"/>
  <c r="G410" i="5"/>
  <c r="F410" i="5"/>
  <c r="D410" i="5"/>
  <c r="J410" i="5" s="1"/>
  <c r="M409" i="5"/>
  <c r="K409" i="5"/>
  <c r="E409" i="5" s="1"/>
  <c r="I409" i="5"/>
  <c r="H409" i="5"/>
  <c r="G409" i="5"/>
  <c r="F409" i="5"/>
  <c r="M408" i="5"/>
  <c r="L408" i="5"/>
  <c r="K408" i="5"/>
  <c r="I408" i="5"/>
  <c r="H408" i="5"/>
  <c r="G408" i="5"/>
  <c r="F408" i="5"/>
  <c r="E408" i="5"/>
  <c r="D408" i="5"/>
  <c r="J408" i="5" s="1"/>
  <c r="M407" i="5"/>
  <c r="K407" i="5"/>
  <c r="L407" i="5" s="1"/>
  <c r="I407" i="5"/>
  <c r="H407" i="5"/>
  <c r="G407" i="5"/>
  <c r="F407" i="5"/>
  <c r="M406" i="5"/>
  <c r="K406" i="5"/>
  <c r="D406" i="5" s="1"/>
  <c r="J406" i="5" s="1"/>
  <c r="I406" i="5"/>
  <c r="H406" i="5"/>
  <c r="G406" i="5"/>
  <c r="F406" i="5"/>
  <c r="E406" i="5"/>
  <c r="M405" i="5"/>
  <c r="L405" i="5"/>
  <c r="K405" i="5"/>
  <c r="I405" i="5"/>
  <c r="H405" i="5"/>
  <c r="G405" i="5"/>
  <c r="F405" i="5"/>
  <c r="E405" i="5"/>
  <c r="D405" i="5"/>
  <c r="J405" i="5" s="1"/>
  <c r="M404" i="5"/>
  <c r="L404" i="5"/>
  <c r="K404" i="5"/>
  <c r="D404" i="5" s="1"/>
  <c r="J404" i="5" s="1"/>
  <c r="I404" i="5"/>
  <c r="H404" i="5"/>
  <c r="G404" i="5"/>
  <c r="F404" i="5"/>
  <c r="E404" i="5"/>
  <c r="M403" i="5"/>
  <c r="L403" i="5"/>
  <c r="K403" i="5"/>
  <c r="J403" i="5"/>
  <c r="I403" i="5"/>
  <c r="H403" i="5"/>
  <c r="G403" i="5"/>
  <c r="F403" i="5"/>
  <c r="E403" i="5"/>
  <c r="D403" i="5"/>
  <c r="M402" i="5"/>
  <c r="K402" i="5"/>
  <c r="L402" i="5" s="1"/>
  <c r="J402" i="5"/>
  <c r="I402" i="5"/>
  <c r="H402" i="5"/>
  <c r="G402" i="5"/>
  <c r="F402" i="5"/>
  <c r="D402" i="5"/>
  <c r="M401" i="5"/>
  <c r="L401" i="5"/>
  <c r="K401" i="5"/>
  <c r="E401" i="5" s="1"/>
  <c r="I401" i="5"/>
  <c r="H401" i="5"/>
  <c r="G401" i="5"/>
  <c r="F401" i="5"/>
  <c r="D401" i="5"/>
  <c r="J401" i="5" s="1"/>
  <c r="M400" i="5"/>
  <c r="L400" i="5"/>
  <c r="K400" i="5"/>
  <c r="E400" i="5" s="1"/>
  <c r="I400" i="5"/>
  <c r="H400" i="5"/>
  <c r="G400" i="5"/>
  <c r="F400" i="5"/>
  <c r="M399" i="5"/>
  <c r="L399" i="5"/>
  <c r="K399" i="5"/>
  <c r="I399" i="5"/>
  <c r="H399" i="5"/>
  <c r="G399" i="5"/>
  <c r="F399" i="5"/>
  <c r="E399" i="5"/>
  <c r="D399" i="5"/>
  <c r="J399" i="5" s="1"/>
  <c r="M398" i="5"/>
  <c r="K398" i="5"/>
  <c r="D398" i="5" s="1"/>
  <c r="J398" i="5"/>
  <c r="I398" i="5"/>
  <c r="H398" i="5"/>
  <c r="G398" i="5"/>
  <c r="F398" i="5"/>
  <c r="E398" i="5"/>
  <c r="M397" i="5"/>
  <c r="L397" i="5"/>
  <c r="K397" i="5"/>
  <c r="E397" i="5" s="1"/>
  <c r="I397" i="5"/>
  <c r="H397" i="5"/>
  <c r="G397" i="5"/>
  <c r="F397" i="5"/>
  <c r="M396" i="5"/>
  <c r="K396" i="5"/>
  <c r="L396" i="5" s="1"/>
  <c r="I396" i="5"/>
  <c r="H396" i="5"/>
  <c r="G396" i="5"/>
  <c r="F396" i="5"/>
  <c r="E396" i="5"/>
  <c r="D396" i="5"/>
  <c r="J396" i="5" s="1"/>
  <c r="M395" i="5"/>
  <c r="L395" i="5"/>
  <c r="K395" i="5"/>
  <c r="J395" i="5"/>
  <c r="I395" i="5"/>
  <c r="H395" i="5"/>
  <c r="G395" i="5"/>
  <c r="F395" i="5"/>
  <c r="E395" i="5"/>
  <c r="D395" i="5"/>
  <c r="M394" i="5"/>
  <c r="K394" i="5"/>
  <c r="L394" i="5" s="1"/>
  <c r="I394" i="5"/>
  <c r="H394" i="5"/>
  <c r="G394" i="5"/>
  <c r="F394" i="5"/>
  <c r="D394" i="5"/>
  <c r="J394" i="5" s="1"/>
  <c r="M393" i="5"/>
  <c r="L393" i="5"/>
  <c r="K393" i="5"/>
  <c r="E393" i="5" s="1"/>
  <c r="I393" i="5"/>
  <c r="H393" i="5"/>
  <c r="G393" i="5"/>
  <c r="F393" i="5"/>
  <c r="D393" i="5"/>
  <c r="J393" i="5" s="1"/>
  <c r="M392" i="5"/>
  <c r="K392" i="5"/>
  <c r="D392" i="5" s="1"/>
  <c r="J392" i="5" s="1"/>
  <c r="I392" i="5"/>
  <c r="H392" i="5"/>
  <c r="G392" i="5"/>
  <c r="F392" i="5"/>
  <c r="E392" i="5"/>
  <c r="M391" i="5"/>
  <c r="L391" i="5"/>
  <c r="K391" i="5"/>
  <c r="E391" i="5" s="1"/>
  <c r="I391" i="5"/>
  <c r="H391" i="5"/>
  <c r="G391" i="5"/>
  <c r="F391" i="5"/>
  <c r="D391" i="5"/>
  <c r="J391" i="5" s="1"/>
  <c r="M390" i="5"/>
  <c r="K390" i="5"/>
  <c r="I390" i="5"/>
  <c r="H390" i="5"/>
  <c r="G390" i="5"/>
  <c r="F390" i="5"/>
  <c r="M389" i="5"/>
  <c r="L389" i="5"/>
  <c r="K389" i="5"/>
  <c r="I389" i="5"/>
  <c r="H389" i="5"/>
  <c r="G389" i="5"/>
  <c r="F389" i="5"/>
  <c r="E389" i="5"/>
  <c r="D389" i="5"/>
  <c r="J389" i="5" s="1"/>
  <c r="M388" i="5"/>
  <c r="K388" i="5"/>
  <c r="I388" i="5"/>
  <c r="H388" i="5"/>
  <c r="G388" i="5"/>
  <c r="F388" i="5"/>
  <c r="M387" i="5"/>
  <c r="L387" i="5"/>
  <c r="K387" i="5"/>
  <c r="J387" i="5"/>
  <c r="I387" i="5"/>
  <c r="H387" i="5"/>
  <c r="G387" i="5"/>
  <c r="F387" i="5"/>
  <c r="E387" i="5"/>
  <c r="D387" i="5"/>
  <c r="M386" i="5"/>
  <c r="K386" i="5"/>
  <c r="L386" i="5" s="1"/>
  <c r="J386" i="5"/>
  <c r="I386" i="5"/>
  <c r="H386" i="5"/>
  <c r="G386" i="5"/>
  <c r="F386" i="5"/>
  <c r="D386" i="5"/>
  <c r="M385" i="5"/>
  <c r="K385" i="5"/>
  <c r="I385" i="5"/>
  <c r="H385" i="5"/>
  <c r="G385" i="5"/>
  <c r="F385" i="5"/>
  <c r="M384" i="5"/>
  <c r="K384" i="5"/>
  <c r="L384" i="5" s="1"/>
  <c r="I384" i="5"/>
  <c r="H384" i="5"/>
  <c r="G384" i="5"/>
  <c r="F384" i="5"/>
  <c r="E384" i="5"/>
  <c r="D384" i="5"/>
  <c r="J384" i="5" s="1"/>
  <c r="M383" i="5"/>
  <c r="L383" i="5"/>
  <c r="K383" i="5"/>
  <c r="E383" i="5" s="1"/>
  <c r="I383" i="5"/>
  <c r="H383" i="5"/>
  <c r="G383" i="5"/>
  <c r="F383" i="5"/>
  <c r="M382" i="5"/>
  <c r="K382" i="5"/>
  <c r="D382" i="5" s="1"/>
  <c r="J382" i="5" s="1"/>
  <c r="I382" i="5"/>
  <c r="H382" i="5"/>
  <c r="G382" i="5"/>
  <c r="F382" i="5"/>
  <c r="E382" i="5"/>
  <c r="M381" i="5"/>
  <c r="L381" i="5"/>
  <c r="K381" i="5"/>
  <c r="I381" i="5"/>
  <c r="H381" i="5"/>
  <c r="G381" i="5"/>
  <c r="F381" i="5"/>
  <c r="E381" i="5"/>
  <c r="D381" i="5"/>
  <c r="J381" i="5" s="1"/>
  <c r="M380" i="5"/>
  <c r="L380" i="5"/>
  <c r="K380" i="5"/>
  <c r="E380" i="5" s="1"/>
  <c r="I380" i="5"/>
  <c r="H380" i="5"/>
  <c r="G380" i="5"/>
  <c r="F380" i="5"/>
  <c r="M379" i="5"/>
  <c r="L379" i="5"/>
  <c r="K379" i="5"/>
  <c r="I379" i="5"/>
  <c r="H379" i="5"/>
  <c r="G379" i="5"/>
  <c r="F379" i="5"/>
  <c r="E379" i="5"/>
  <c r="D379" i="5"/>
  <c r="J379" i="5" s="1"/>
  <c r="M378" i="5"/>
  <c r="K378" i="5"/>
  <c r="L378" i="5" s="1"/>
  <c r="J378" i="5"/>
  <c r="I378" i="5"/>
  <c r="H378" i="5"/>
  <c r="G378" i="5"/>
  <c r="F378" i="5"/>
  <c r="D378" i="5"/>
  <c r="M377" i="5"/>
  <c r="K377" i="5"/>
  <c r="E377" i="5" s="1"/>
  <c r="I377" i="5"/>
  <c r="H377" i="5"/>
  <c r="G377" i="5"/>
  <c r="F377" i="5"/>
  <c r="D377" i="5"/>
  <c r="J377" i="5" s="1"/>
  <c r="M376" i="5"/>
  <c r="K376" i="5"/>
  <c r="I376" i="5"/>
  <c r="H376" i="5"/>
  <c r="G376" i="5"/>
  <c r="F376" i="5"/>
  <c r="M375" i="5"/>
  <c r="K375" i="5"/>
  <c r="I375" i="5"/>
  <c r="H375" i="5"/>
  <c r="G375" i="5"/>
  <c r="F375" i="5"/>
  <c r="D375" i="5"/>
  <c r="J375" i="5" s="1"/>
  <c r="M374" i="5"/>
  <c r="K374" i="5"/>
  <c r="D374" i="5" s="1"/>
  <c r="J374" i="5" s="1"/>
  <c r="I374" i="5"/>
  <c r="H374" i="5"/>
  <c r="G374" i="5"/>
  <c r="F374" i="5"/>
  <c r="M373" i="5"/>
  <c r="K373" i="5"/>
  <c r="I373" i="5"/>
  <c r="H373" i="5"/>
  <c r="G373" i="5"/>
  <c r="F373" i="5"/>
  <c r="M372" i="5"/>
  <c r="L372" i="5"/>
  <c r="K372" i="5"/>
  <c r="I372" i="5"/>
  <c r="H372" i="5"/>
  <c r="G372" i="5"/>
  <c r="F372" i="5"/>
  <c r="E372" i="5"/>
  <c r="D372" i="5"/>
  <c r="J372" i="5" s="1"/>
  <c r="M371" i="5"/>
  <c r="L371" i="5"/>
  <c r="K371" i="5"/>
  <c r="I371" i="5"/>
  <c r="H371" i="5"/>
  <c r="G371" i="5"/>
  <c r="F371" i="5"/>
  <c r="E371" i="5"/>
  <c r="D371" i="5"/>
  <c r="J371" i="5" s="1"/>
  <c r="M370" i="5"/>
  <c r="K370" i="5"/>
  <c r="L370" i="5" s="1"/>
  <c r="J370" i="5"/>
  <c r="I370" i="5"/>
  <c r="H370" i="5"/>
  <c r="G370" i="5"/>
  <c r="F370" i="5"/>
  <c r="D370" i="5"/>
  <c r="M369" i="5"/>
  <c r="K369" i="5"/>
  <c r="E369" i="5" s="1"/>
  <c r="I369" i="5"/>
  <c r="H369" i="5"/>
  <c r="G369" i="5"/>
  <c r="F369" i="5"/>
  <c r="D369" i="5"/>
  <c r="J369" i="5" s="1"/>
  <c r="M368" i="5"/>
  <c r="L368" i="5"/>
  <c r="K368" i="5"/>
  <c r="E368" i="5" s="1"/>
  <c r="I368" i="5"/>
  <c r="H368" i="5"/>
  <c r="G368" i="5"/>
  <c r="F368" i="5"/>
  <c r="M367" i="5"/>
  <c r="K367" i="5"/>
  <c r="L367" i="5" s="1"/>
  <c r="I367" i="5"/>
  <c r="H367" i="5"/>
  <c r="G367" i="5"/>
  <c r="F367" i="5"/>
  <c r="E367" i="5"/>
  <c r="D367" i="5"/>
  <c r="J367" i="5" s="1"/>
  <c r="M366" i="5"/>
  <c r="K366" i="5"/>
  <c r="I366" i="5"/>
  <c r="H366" i="5"/>
  <c r="G366" i="5"/>
  <c r="F366" i="5"/>
  <c r="M365" i="5"/>
  <c r="K365" i="5"/>
  <c r="L365" i="5" s="1"/>
  <c r="I365" i="5"/>
  <c r="H365" i="5"/>
  <c r="G365" i="5"/>
  <c r="F365" i="5"/>
  <c r="E365" i="5"/>
  <c r="D365" i="5"/>
  <c r="J365" i="5" s="1"/>
  <c r="M364" i="5"/>
  <c r="L364" i="5"/>
  <c r="K364" i="5"/>
  <c r="I364" i="5"/>
  <c r="H364" i="5"/>
  <c r="G364" i="5"/>
  <c r="F364" i="5"/>
  <c r="E364" i="5"/>
  <c r="D364" i="5"/>
  <c r="J364" i="5" s="1"/>
  <c r="M363" i="5"/>
  <c r="L363" i="5"/>
  <c r="K363" i="5"/>
  <c r="J363" i="5"/>
  <c r="I363" i="5"/>
  <c r="H363" i="5"/>
  <c r="G363" i="5"/>
  <c r="F363" i="5"/>
  <c r="E363" i="5"/>
  <c r="D363" i="5"/>
  <c r="M362" i="5"/>
  <c r="K362" i="5"/>
  <c r="I362" i="5"/>
  <c r="H362" i="5"/>
  <c r="G362" i="5"/>
  <c r="F362" i="5"/>
  <c r="D362" i="5"/>
  <c r="J362" i="5" s="1"/>
  <c r="M361" i="5"/>
  <c r="K361" i="5"/>
  <c r="I361" i="5"/>
  <c r="H361" i="5"/>
  <c r="G361" i="5"/>
  <c r="F361" i="5"/>
  <c r="M360" i="5"/>
  <c r="K360" i="5"/>
  <c r="L360" i="5" s="1"/>
  <c r="I360" i="5"/>
  <c r="H360" i="5"/>
  <c r="G360" i="5"/>
  <c r="F360" i="5"/>
  <c r="E360" i="5"/>
  <c r="D360" i="5"/>
  <c r="J360" i="5" s="1"/>
  <c r="M359" i="5"/>
  <c r="L359" i="5"/>
  <c r="K359" i="5"/>
  <c r="I359" i="5"/>
  <c r="H359" i="5"/>
  <c r="G359" i="5"/>
  <c r="F359" i="5"/>
  <c r="E359" i="5"/>
  <c r="D359" i="5"/>
  <c r="J359" i="5" s="1"/>
  <c r="M358" i="5"/>
  <c r="K358" i="5"/>
  <c r="I358" i="5"/>
  <c r="H358" i="5"/>
  <c r="G358" i="5"/>
  <c r="F358" i="5"/>
  <c r="M357" i="5"/>
  <c r="K357" i="5"/>
  <c r="L357" i="5" s="1"/>
  <c r="I357" i="5"/>
  <c r="H357" i="5"/>
  <c r="G357" i="5"/>
  <c r="F357" i="5"/>
  <c r="D357" i="5"/>
  <c r="J357" i="5" s="1"/>
  <c r="M356" i="5"/>
  <c r="K356" i="5"/>
  <c r="I356" i="5"/>
  <c r="H356" i="5"/>
  <c r="G356" i="5"/>
  <c r="F356" i="5"/>
  <c r="M355" i="5"/>
  <c r="L355" i="5"/>
  <c r="K355" i="5"/>
  <c r="I355" i="5"/>
  <c r="H355" i="5"/>
  <c r="G355" i="5"/>
  <c r="F355" i="5"/>
  <c r="E355" i="5"/>
  <c r="D355" i="5"/>
  <c r="J355" i="5" s="1"/>
  <c r="M354" i="5"/>
  <c r="K354" i="5"/>
  <c r="I354" i="5"/>
  <c r="H354" i="5"/>
  <c r="G354" i="5"/>
  <c r="F354" i="5"/>
  <c r="M353" i="5"/>
  <c r="L353" i="5"/>
  <c r="K353" i="5"/>
  <c r="I353" i="5"/>
  <c r="H353" i="5"/>
  <c r="G353" i="5"/>
  <c r="F353" i="5"/>
  <c r="E353" i="5"/>
  <c r="D353" i="5"/>
  <c r="J353" i="5" s="1"/>
  <c r="M352" i="5"/>
  <c r="K352" i="5"/>
  <c r="L352" i="5" s="1"/>
  <c r="I352" i="5"/>
  <c r="H352" i="5"/>
  <c r="G352" i="5"/>
  <c r="F352" i="5"/>
  <c r="D352" i="5"/>
  <c r="J352" i="5" s="1"/>
  <c r="M351" i="5"/>
  <c r="K351" i="5"/>
  <c r="I351" i="5"/>
  <c r="H351" i="5"/>
  <c r="G351" i="5"/>
  <c r="F351" i="5"/>
  <c r="M350" i="5"/>
  <c r="L350" i="5"/>
  <c r="K350" i="5"/>
  <c r="D350" i="5" s="1"/>
  <c r="J350" i="5"/>
  <c r="I350" i="5"/>
  <c r="H350" i="5"/>
  <c r="G350" i="5"/>
  <c r="F350" i="5"/>
  <c r="E350" i="5"/>
  <c r="M349" i="5"/>
  <c r="L349" i="5"/>
  <c r="K349" i="5"/>
  <c r="D349" i="5" s="1"/>
  <c r="J349" i="5"/>
  <c r="I349" i="5"/>
  <c r="H349" i="5"/>
  <c r="G349" i="5"/>
  <c r="F349" i="5"/>
  <c r="E349" i="5"/>
  <c r="M348" i="5"/>
  <c r="L348" i="5"/>
  <c r="K348" i="5"/>
  <c r="J348" i="5"/>
  <c r="I348" i="5"/>
  <c r="H348" i="5"/>
  <c r="G348" i="5"/>
  <c r="F348" i="5"/>
  <c r="E348" i="5"/>
  <c r="D348" i="5"/>
  <c r="M347" i="5"/>
  <c r="L347" i="5"/>
  <c r="K347" i="5"/>
  <c r="I347" i="5"/>
  <c r="H347" i="5"/>
  <c r="G347" i="5"/>
  <c r="F347" i="5"/>
  <c r="E347" i="5"/>
  <c r="D347" i="5"/>
  <c r="J347" i="5" s="1"/>
  <c r="M346" i="5"/>
  <c r="K346" i="5"/>
  <c r="I346" i="5"/>
  <c r="H346" i="5"/>
  <c r="G346" i="5"/>
  <c r="F346" i="5"/>
  <c r="M345" i="5"/>
  <c r="K345" i="5"/>
  <c r="L345" i="5" s="1"/>
  <c r="I345" i="5"/>
  <c r="H345" i="5"/>
  <c r="G345" i="5"/>
  <c r="F345" i="5"/>
  <c r="E345" i="5"/>
  <c r="D345" i="5"/>
  <c r="J345" i="5" s="1"/>
  <c r="M344" i="5"/>
  <c r="L344" i="5"/>
  <c r="K344" i="5"/>
  <c r="D344" i="5" s="1"/>
  <c r="J344" i="5" s="1"/>
  <c r="I344" i="5"/>
  <c r="H344" i="5"/>
  <c r="G344" i="5"/>
  <c r="F344" i="5"/>
  <c r="E344" i="5"/>
  <c r="M343" i="5"/>
  <c r="L343" i="5"/>
  <c r="K343" i="5"/>
  <c r="I343" i="5"/>
  <c r="H343" i="5"/>
  <c r="G343" i="5"/>
  <c r="F343" i="5"/>
  <c r="E343" i="5"/>
  <c r="D343" i="5"/>
  <c r="J343" i="5" s="1"/>
  <c r="M342" i="5"/>
  <c r="K342" i="5"/>
  <c r="D342" i="5" s="1"/>
  <c r="J342" i="5"/>
  <c r="I342" i="5"/>
  <c r="H342" i="5"/>
  <c r="G342" i="5"/>
  <c r="F342" i="5"/>
  <c r="E342" i="5"/>
  <c r="M341" i="5"/>
  <c r="K341" i="5"/>
  <c r="I341" i="5"/>
  <c r="H341" i="5"/>
  <c r="G341" i="5"/>
  <c r="F341" i="5"/>
  <c r="M340" i="5"/>
  <c r="K340" i="5"/>
  <c r="L340" i="5" s="1"/>
  <c r="I340" i="5"/>
  <c r="H340" i="5"/>
  <c r="G340" i="5"/>
  <c r="F340" i="5"/>
  <c r="E340" i="5"/>
  <c r="D340" i="5"/>
  <c r="J340" i="5" s="1"/>
  <c r="M339" i="5"/>
  <c r="L339" i="5"/>
  <c r="K339" i="5"/>
  <c r="J339" i="5"/>
  <c r="I339" i="5"/>
  <c r="H339" i="5"/>
  <c r="G339" i="5"/>
  <c r="F339" i="5"/>
  <c r="E339" i="5"/>
  <c r="D339" i="5"/>
  <c r="M338" i="5"/>
  <c r="K338" i="5"/>
  <c r="I338" i="5"/>
  <c r="H338" i="5"/>
  <c r="G338" i="5"/>
  <c r="F338" i="5"/>
  <c r="D338" i="5"/>
  <c r="J338" i="5" s="1"/>
  <c r="M337" i="5"/>
  <c r="L337" i="5"/>
  <c r="K337" i="5"/>
  <c r="I337" i="5"/>
  <c r="H337" i="5"/>
  <c r="G337" i="5"/>
  <c r="F337" i="5"/>
  <c r="E337" i="5"/>
  <c r="D337" i="5"/>
  <c r="J337" i="5" s="1"/>
  <c r="M336" i="5"/>
  <c r="K336" i="5"/>
  <c r="I336" i="5"/>
  <c r="H336" i="5"/>
  <c r="G336" i="5"/>
  <c r="F336" i="5"/>
  <c r="M335" i="5"/>
  <c r="K335" i="5"/>
  <c r="L335" i="5" s="1"/>
  <c r="I335" i="5"/>
  <c r="H335" i="5"/>
  <c r="G335" i="5"/>
  <c r="F335" i="5"/>
  <c r="M334" i="5"/>
  <c r="K334" i="5"/>
  <c r="I334" i="5"/>
  <c r="H334" i="5"/>
  <c r="G334" i="5"/>
  <c r="F334" i="5"/>
  <c r="M333" i="5"/>
  <c r="K333" i="5"/>
  <c r="L333" i="5" s="1"/>
  <c r="I333" i="5"/>
  <c r="H333" i="5"/>
  <c r="G333" i="5"/>
  <c r="F333" i="5"/>
  <c r="E333" i="5"/>
  <c r="D333" i="5"/>
  <c r="J333" i="5" s="1"/>
  <c r="M332" i="5"/>
  <c r="L332" i="5"/>
  <c r="K332" i="5"/>
  <c r="I332" i="5"/>
  <c r="H332" i="5"/>
  <c r="G332" i="5"/>
  <c r="F332" i="5"/>
  <c r="E332" i="5"/>
  <c r="D332" i="5"/>
  <c r="J332" i="5" s="1"/>
  <c r="M331" i="5"/>
  <c r="L331" i="5"/>
  <c r="K331" i="5"/>
  <c r="J331" i="5"/>
  <c r="I331" i="5"/>
  <c r="H331" i="5"/>
  <c r="G331" i="5"/>
  <c r="F331" i="5"/>
  <c r="E331" i="5"/>
  <c r="D331" i="5"/>
  <c r="M330" i="5"/>
  <c r="K330" i="5"/>
  <c r="I330" i="5"/>
  <c r="H330" i="5"/>
  <c r="G330" i="5"/>
  <c r="F330" i="5"/>
  <c r="D330" i="5"/>
  <c r="J330" i="5" s="1"/>
  <c r="M329" i="5"/>
  <c r="K329" i="5"/>
  <c r="I329" i="5"/>
  <c r="H329" i="5"/>
  <c r="G329" i="5"/>
  <c r="F329" i="5"/>
  <c r="M328" i="5"/>
  <c r="K328" i="5"/>
  <c r="L328" i="5" s="1"/>
  <c r="I328" i="5"/>
  <c r="H328" i="5"/>
  <c r="G328" i="5"/>
  <c r="F328" i="5"/>
  <c r="E328" i="5"/>
  <c r="D328" i="5"/>
  <c r="J328" i="5" s="1"/>
  <c r="M327" i="5"/>
  <c r="L327" i="5"/>
  <c r="K327" i="5"/>
  <c r="I327" i="5"/>
  <c r="H327" i="5"/>
  <c r="G327" i="5"/>
  <c r="F327" i="5"/>
  <c r="E327" i="5"/>
  <c r="D327" i="5"/>
  <c r="J327" i="5" s="1"/>
  <c r="M326" i="5"/>
  <c r="K326" i="5"/>
  <c r="I326" i="5"/>
  <c r="H326" i="5"/>
  <c r="G326" i="5"/>
  <c r="F326" i="5"/>
  <c r="E326" i="5"/>
  <c r="M325" i="5"/>
  <c r="K325" i="5"/>
  <c r="L325" i="5" s="1"/>
  <c r="I325" i="5"/>
  <c r="H325" i="5"/>
  <c r="G325" i="5"/>
  <c r="F325" i="5"/>
  <c r="D325" i="5"/>
  <c r="J325" i="5" s="1"/>
  <c r="M324" i="5"/>
  <c r="K324" i="5"/>
  <c r="I324" i="5"/>
  <c r="H324" i="5"/>
  <c r="G324" i="5"/>
  <c r="F324" i="5"/>
  <c r="M323" i="5"/>
  <c r="L323" i="5"/>
  <c r="K323" i="5"/>
  <c r="J323" i="5"/>
  <c r="I323" i="5"/>
  <c r="H323" i="5"/>
  <c r="G323" i="5"/>
  <c r="F323" i="5"/>
  <c r="E323" i="5"/>
  <c r="D323" i="5"/>
  <c r="M322" i="5"/>
  <c r="K322" i="5"/>
  <c r="I322" i="5"/>
  <c r="H322" i="5"/>
  <c r="G322" i="5"/>
  <c r="F322" i="5"/>
  <c r="M321" i="5"/>
  <c r="L321" i="5"/>
  <c r="K321" i="5"/>
  <c r="J321" i="5"/>
  <c r="I321" i="5"/>
  <c r="H321" i="5"/>
  <c r="G321" i="5"/>
  <c r="F321" i="5"/>
  <c r="E321" i="5"/>
  <c r="D321" i="5"/>
  <c r="M320" i="5"/>
  <c r="K320" i="5"/>
  <c r="L320" i="5" s="1"/>
  <c r="I320" i="5"/>
  <c r="H320" i="5"/>
  <c r="G320" i="5"/>
  <c r="F320" i="5"/>
  <c r="D320" i="5"/>
  <c r="J320" i="5" s="1"/>
  <c r="M319" i="5"/>
  <c r="L319" i="5"/>
  <c r="K319" i="5"/>
  <c r="I319" i="5"/>
  <c r="H319" i="5"/>
  <c r="G319" i="5"/>
  <c r="F319" i="5"/>
  <c r="M318" i="5"/>
  <c r="L318" i="5"/>
  <c r="K318" i="5"/>
  <c r="D318" i="5" s="1"/>
  <c r="J318" i="5"/>
  <c r="I318" i="5"/>
  <c r="H318" i="5"/>
  <c r="G318" i="5"/>
  <c r="F318" i="5"/>
  <c r="E318" i="5"/>
  <c r="M317" i="5"/>
  <c r="L317" i="5"/>
  <c r="K317" i="5"/>
  <c r="D317" i="5" s="1"/>
  <c r="J317" i="5"/>
  <c r="I317" i="5"/>
  <c r="H317" i="5"/>
  <c r="G317" i="5"/>
  <c r="F317" i="5"/>
  <c r="M316" i="5"/>
  <c r="L316" i="5"/>
  <c r="K316" i="5"/>
  <c r="J316" i="5"/>
  <c r="I316" i="5"/>
  <c r="H316" i="5"/>
  <c r="G316" i="5"/>
  <c r="F316" i="5"/>
  <c r="E316" i="5"/>
  <c r="D316" i="5"/>
  <c r="M315" i="5"/>
  <c r="L315" i="5"/>
  <c r="K315" i="5"/>
  <c r="I315" i="5"/>
  <c r="H315" i="5"/>
  <c r="G315" i="5"/>
  <c r="F315" i="5"/>
  <c r="E315" i="5"/>
  <c r="D315" i="5"/>
  <c r="J315" i="5" s="1"/>
  <c r="M314" i="5"/>
  <c r="K314" i="5"/>
  <c r="I314" i="5"/>
  <c r="H314" i="5"/>
  <c r="G314" i="5"/>
  <c r="F314" i="5"/>
  <c r="M313" i="5"/>
  <c r="K313" i="5"/>
  <c r="L313" i="5" s="1"/>
  <c r="I313" i="5"/>
  <c r="H313" i="5"/>
  <c r="G313" i="5"/>
  <c r="F313" i="5"/>
  <c r="E313" i="5"/>
  <c r="D313" i="5"/>
  <c r="J313" i="5" s="1"/>
  <c r="M312" i="5"/>
  <c r="K312" i="5"/>
  <c r="D312" i="5" s="1"/>
  <c r="J312" i="5"/>
  <c r="I312" i="5"/>
  <c r="H312" i="5"/>
  <c r="G312" i="5"/>
  <c r="F312" i="5"/>
  <c r="M311" i="5"/>
  <c r="L311" i="5"/>
  <c r="K311" i="5"/>
  <c r="I311" i="5"/>
  <c r="H311" i="5"/>
  <c r="G311" i="5"/>
  <c r="F311" i="5"/>
  <c r="E311" i="5"/>
  <c r="D311" i="5"/>
  <c r="J311" i="5" s="1"/>
  <c r="M310" i="5"/>
  <c r="K310" i="5"/>
  <c r="D310" i="5" s="1"/>
  <c r="J310" i="5"/>
  <c r="I310" i="5"/>
  <c r="H310" i="5"/>
  <c r="G310" i="5"/>
  <c r="F310" i="5"/>
  <c r="E310" i="5"/>
  <c r="M309" i="5"/>
  <c r="K309" i="5"/>
  <c r="I309" i="5"/>
  <c r="H309" i="5"/>
  <c r="G309" i="5"/>
  <c r="F309" i="5"/>
  <c r="M308" i="5"/>
  <c r="K308" i="5"/>
  <c r="L308" i="5" s="1"/>
  <c r="I308" i="5"/>
  <c r="H308" i="5"/>
  <c r="G308" i="5"/>
  <c r="F308" i="5"/>
  <c r="M307" i="5"/>
  <c r="L307" i="5"/>
  <c r="K307" i="5"/>
  <c r="J307" i="5"/>
  <c r="I307" i="5"/>
  <c r="H307" i="5"/>
  <c r="G307" i="5"/>
  <c r="F307" i="5"/>
  <c r="E307" i="5"/>
  <c r="D307" i="5"/>
  <c r="M306" i="5"/>
  <c r="K306" i="5"/>
  <c r="I306" i="5"/>
  <c r="H306" i="5"/>
  <c r="G306" i="5"/>
  <c r="F306" i="5"/>
  <c r="M305" i="5"/>
  <c r="L305" i="5"/>
  <c r="K305" i="5"/>
  <c r="I305" i="5"/>
  <c r="H305" i="5"/>
  <c r="G305" i="5"/>
  <c r="F305" i="5"/>
  <c r="E305" i="5"/>
  <c r="D305" i="5"/>
  <c r="J305" i="5" s="1"/>
  <c r="M304" i="5"/>
  <c r="K304" i="5"/>
  <c r="I304" i="5"/>
  <c r="H304" i="5"/>
  <c r="G304" i="5"/>
  <c r="F304" i="5"/>
  <c r="M303" i="5"/>
  <c r="K303" i="5"/>
  <c r="L303" i="5" s="1"/>
  <c r="I303" i="5"/>
  <c r="H303" i="5"/>
  <c r="G303" i="5"/>
  <c r="F303" i="5"/>
  <c r="E303" i="5"/>
  <c r="D303" i="5"/>
  <c r="J303" i="5" s="1"/>
  <c r="M302" i="5"/>
  <c r="L302" i="5"/>
  <c r="K302" i="5"/>
  <c r="D302" i="5" s="1"/>
  <c r="J302" i="5"/>
  <c r="I302" i="5"/>
  <c r="H302" i="5"/>
  <c r="G302" i="5"/>
  <c r="F302" i="5"/>
  <c r="M301" i="5"/>
  <c r="K301" i="5"/>
  <c r="L301" i="5" s="1"/>
  <c r="I301" i="5"/>
  <c r="H301" i="5"/>
  <c r="G301" i="5"/>
  <c r="F301" i="5"/>
  <c r="E301" i="5"/>
  <c r="D301" i="5"/>
  <c r="J301" i="5" s="1"/>
  <c r="M300" i="5"/>
  <c r="L300" i="5"/>
  <c r="K300" i="5"/>
  <c r="I300" i="5"/>
  <c r="H300" i="5"/>
  <c r="G300" i="5"/>
  <c r="F300" i="5"/>
  <c r="E300" i="5"/>
  <c r="D300" i="5"/>
  <c r="J300" i="5" s="1"/>
  <c r="M299" i="5"/>
  <c r="L299" i="5"/>
  <c r="K299" i="5"/>
  <c r="I299" i="5"/>
  <c r="H299" i="5"/>
  <c r="G299" i="5"/>
  <c r="F299" i="5"/>
  <c r="M298" i="5"/>
  <c r="K298" i="5"/>
  <c r="L298" i="5" s="1"/>
  <c r="I298" i="5"/>
  <c r="H298" i="5"/>
  <c r="G298" i="5"/>
  <c r="F298" i="5"/>
  <c r="E298" i="5"/>
  <c r="D298" i="5"/>
  <c r="J298" i="5" s="1"/>
  <c r="M297" i="5"/>
  <c r="K297" i="5"/>
  <c r="E297" i="5" s="1"/>
  <c r="I297" i="5"/>
  <c r="H297" i="5"/>
  <c r="G297" i="5"/>
  <c r="F297" i="5"/>
  <c r="M296" i="5"/>
  <c r="K296" i="5"/>
  <c r="L296" i="5" s="1"/>
  <c r="I296" i="5"/>
  <c r="H296" i="5"/>
  <c r="G296" i="5"/>
  <c r="F296" i="5"/>
  <c r="E296" i="5"/>
  <c r="D296" i="5"/>
  <c r="J296" i="5" s="1"/>
  <c r="M295" i="5"/>
  <c r="K295" i="5"/>
  <c r="L295" i="5" s="1"/>
  <c r="I295" i="5"/>
  <c r="H295" i="5"/>
  <c r="G295" i="5"/>
  <c r="F295" i="5"/>
  <c r="D295" i="5"/>
  <c r="J295" i="5" s="1"/>
  <c r="M294" i="5"/>
  <c r="K294" i="5"/>
  <c r="I294" i="5"/>
  <c r="H294" i="5"/>
  <c r="G294" i="5"/>
  <c r="F294" i="5"/>
  <c r="M293" i="5"/>
  <c r="K293" i="5"/>
  <c r="E293" i="5" s="1"/>
  <c r="I293" i="5"/>
  <c r="H293" i="5"/>
  <c r="G293" i="5"/>
  <c r="F293" i="5"/>
  <c r="M292" i="5"/>
  <c r="K292" i="5"/>
  <c r="L292" i="5" s="1"/>
  <c r="I292" i="5"/>
  <c r="H292" i="5"/>
  <c r="G292" i="5"/>
  <c r="F292" i="5"/>
  <c r="E292" i="5"/>
  <c r="D292" i="5"/>
  <c r="J292" i="5" s="1"/>
  <c r="M291" i="5"/>
  <c r="K291" i="5"/>
  <c r="L291" i="5" s="1"/>
  <c r="I291" i="5"/>
  <c r="H291" i="5"/>
  <c r="G291" i="5"/>
  <c r="F291" i="5"/>
  <c r="M290" i="5"/>
  <c r="K290" i="5"/>
  <c r="L290" i="5" s="1"/>
  <c r="I290" i="5"/>
  <c r="H290" i="5"/>
  <c r="G290" i="5"/>
  <c r="F290" i="5"/>
  <c r="E290" i="5"/>
  <c r="D290" i="5"/>
  <c r="J290" i="5" s="1"/>
  <c r="M289" i="5"/>
  <c r="L289" i="5"/>
  <c r="K289" i="5"/>
  <c r="E289" i="5" s="1"/>
  <c r="I289" i="5"/>
  <c r="H289" i="5"/>
  <c r="G289" i="5"/>
  <c r="F289" i="5"/>
  <c r="D289" i="5"/>
  <c r="J289" i="5" s="1"/>
  <c r="M288" i="5"/>
  <c r="L288" i="5"/>
  <c r="K288" i="5"/>
  <c r="E288" i="5" s="1"/>
  <c r="I288" i="5"/>
  <c r="H288" i="5"/>
  <c r="G288" i="5"/>
  <c r="F288" i="5"/>
  <c r="M287" i="5"/>
  <c r="K287" i="5"/>
  <c r="L287" i="5" s="1"/>
  <c r="I287" i="5"/>
  <c r="H287" i="5"/>
  <c r="G287" i="5"/>
  <c r="F287" i="5"/>
  <c r="E287" i="5"/>
  <c r="D287" i="5"/>
  <c r="J287" i="5" s="1"/>
  <c r="M286" i="5"/>
  <c r="K286" i="5"/>
  <c r="E286" i="5" s="1"/>
  <c r="I286" i="5"/>
  <c r="H286" i="5"/>
  <c r="G286" i="5"/>
  <c r="F286" i="5"/>
  <c r="M285" i="5"/>
  <c r="L285" i="5"/>
  <c r="K285" i="5"/>
  <c r="I285" i="5"/>
  <c r="H285" i="5"/>
  <c r="G285" i="5"/>
  <c r="F285" i="5"/>
  <c r="E285" i="5"/>
  <c r="D285" i="5"/>
  <c r="J285" i="5" s="1"/>
  <c r="M284" i="5"/>
  <c r="K284" i="5"/>
  <c r="I284" i="5"/>
  <c r="H284" i="5"/>
  <c r="G284" i="5"/>
  <c r="F284" i="5"/>
  <c r="M283" i="5"/>
  <c r="L283" i="5"/>
  <c r="K283" i="5"/>
  <c r="I283" i="5"/>
  <c r="H283" i="5"/>
  <c r="G283" i="5"/>
  <c r="F283" i="5"/>
  <c r="E283" i="5"/>
  <c r="D283" i="5"/>
  <c r="J283" i="5" s="1"/>
  <c r="M282" i="5"/>
  <c r="K282" i="5"/>
  <c r="I282" i="5"/>
  <c r="H282" i="5"/>
  <c r="G282" i="5"/>
  <c r="F282" i="5"/>
  <c r="M281" i="5"/>
  <c r="K281" i="5"/>
  <c r="L281" i="5" s="1"/>
  <c r="I281" i="5"/>
  <c r="H281" i="5"/>
  <c r="G281" i="5"/>
  <c r="F281" i="5"/>
  <c r="E281" i="5"/>
  <c r="D281" i="5"/>
  <c r="J281" i="5" s="1"/>
  <c r="M280" i="5"/>
  <c r="K280" i="5"/>
  <c r="I280" i="5"/>
  <c r="H280" i="5"/>
  <c r="G280" i="5"/>
  <c r="F280" i="5"/>
  <c r="M279" i="5"/>
  <c r="K279" i="5"/>
  <c r="E279" i="5" s="1"/>
  <c r="I279" i="5"/>
  <c r="H279" i="5"/>
  <c r="G279" i="5"/>
  <c r="F279" i="5"/>
  <c r="D279" i="5"/>
  <c r="J279" i="5" s="1"/>
  <c r="M278" i="5"/>
  <c r="K278" i="5"/>
  <c r="D278" i="5" s="1"/>
  <c r="J278" i="5" s="1"/>
  <c r="I278" i="5"/>
  <c r="H278" i="5"/>
  <c r="G278" i="5"/>
  <c r="F278" i="5"/>
  <c r="M277" i="5"/>
  <c r="K277" i="5"/>
  <c r="L277" i="5" s="1"/>
  <c r="I277" i="5"/>
  <c r="H277" i="5"/>
  <c r="G277" i="5"/>
  <c r="F277" i="5"/>
  <c r="E277" i="5"/>
  <c r="M276" i="5"/>
  <c r="K276" i="5"/>
  <c r="L276" i="5" s="1"/>
  <c r="I276" i="5"/>
  <c r="H276" i="5"/>
  <c r="G276" i="5"/>
  <c r="F276" i="5"/>
  <c r="E276" i="5"/>
  <c r="D276" i="5"/>
  <c r="J276" i="5" s="1"/>
  <c r="M275" i="5"/>
  <c r="K275" i="5"/>
  <c r="E275" i="5" s="1"/>
  <c r="I275" i="5"/>
  <c r="H275" i="5"/>
  <c r="G275" i="5"/>
  <c r="F275" i="5"/>
  <c r="M274" i="5"/>
  <c r="K274" i="5"/>
  <c r="L274" i="5" s="1"/>
  <c r="I274" i="5"/>
  <c r="H274" i="5"/>
  <c r="G274" i="5"/>
  <c r="F274" i="5"/>
  <c r="E274" i="5"/>
  <c r="D274" i="5"/>
  <c r="J274" i="5" s="1"/>
  <c r="M273" i="5"/>
  <c r="L273" i="5"/>
  <c r="K273" i="5"/>
  <c r="J273" i="5"/>
  <c r="I273" i="5"/>
  <c r="H273" i="5"/>
  <c r="G273" i="5"/>
  <c r="F273" i="5"/>
  <c r="E273" i="5"/>
  <c r="D273" i="5"/>
  <c r="M272" i="5"/>
  <c r="K272" i="5"/>
  <c r="E272" i="5" s="1"/>
  <c r="I272" i="5"/>
  <c r="H272" i="5"/>
  <c r="G272" i="5"/>
  <c r="F272" i="5"/>
  <c r="D272" i="5"/>
  <c r="J272" i="5" s="1"/>
  <c r="M271" i="5"/>
  <c r="K271" i="5"/>
  <c r="I271" i="5"/>
  <c r="H271" i="5"/>
  <c r="G271" i="5"/>
  <c r="F271" i="5"/>
  <c r="M270" i="5"/>
  <c r="K270" i="5"/>
  <c r="L270" i="5" s="1"/>
  <c r="I270" i="5"/>
  <c r="H270" i="5"/>
  <c r="G270" i="5"/>
  <c r="F270" i="5"/>
  <c r="E270" i="5"/>
  <c r="D270" i="5"/>
  <c r="J270" i="5" s="1"/>
  <c r="M269" i="5"/>
  <c r="K269" i="5"/>
  <c r="E269" i="5" s="1"/>
  <c r="I269" i="5"/>
  <c r="H269" i="5"/>
  <c r="G269" i="5"/>
  <c r="F269" i="5"/>
  <c r="M268" i="5"/>
  <c r="K268" i="5"/>
  <c r="L268" i="5" s="1"/>
  <c r="I268" i="5"/>
  <c r="H268" i="5"/>
  <c r="G268" i="5"/>
  <c r="F268" i="5"/>
  <c r="M267" i="5"/>
  <c r="K267" i="5"/>
  <c r="I267" i="5"/>
  <c r="H267" i="5"/>
  <c r="G267" i="5"/>
  <c r="F267" i="5"/>
  <c r="E267" i="5"/>
  <c r="M266" i="5"/>
  <c r="K266" i="5"/>
  <c r="E266" i="5" s="1"/>
  <c r="I266" i="5"/>
  <c r="H266" i="5"/>
  <c r="G266" i="5"/>
  <c r="F266" i="5"/>
  <c r="M265" i="5"/>
  <c r="L265" i="5"/>
  <c r="K265" i="5"/>
  <c r="I265" i="5"/>
  <c r="H265" i="5"/>
  <c r="G265" i="5"/>
  <c r="F265" i="5"/>
  <c r="E265" i="5"/>
  <c r="D265" i="5"/>
  <c r="J265" i="5" s="1"/>
  <c r="M264" i="5"/>
  <c r="L264" i="5"/>
  <c r="K264" i="5"/>
  <c r="E264" i="5" s="1"/>
  <c r="I264" i="5"/>
  <c r="H264" i="5"/>
  <c r="G264" i="5"/>
  <c r="F264" i="5"/>
  <c r="M263" i="5"/>
  <c r="K263" i="5"/>
  <c r="I263" i="5"/>
  <c r="H263" i="5"/>
  <c r="G263" i="5"/>
  <c r="F263" i="5"/>
  <c r="E263" i="5"/>
  <c r="M262" i="5"/>
  <c r="L262" i="5"/>
  <c r="K262" i="5"/>
  <c r="E262" i="5" s="1"/>
  <c r="I262" i="5"/>
  <c r="H262" i="5"/>
  <c r="G262" i="5"/>
  <c r="F262" i="5"/>
  <c r="M261" i="5"/>
  <c r="K261" i="5"/>
  <c r="L261" i="5" s="1"/>
  <c r="I261" i="5"/>
  <c r="H261" i="5"/>
  <c r="G261" i="5"/>
  <c r="F261" i="5"/>
  <c r="M260" i="5"/>
  <c r="K260" i="5"/>
  <c r="L260" i="5" s="1"/>
  <c r="I260" i="5"/>
  <c r="H260" i="5"/>
  <c r="G260" i="5"/>
  <c r="F260" i="5"/>
  <c r="E260" i="5"/>
  <c r="D260" i="5"/>
  <c r="J260" i="5" s="1"/>
  <c r="M259" i="5"/>
  <c r="K259" i="5"/>
  <c r="I259" i="5"/>
  <c r="H259" i="5"/>
  <c r="G259" i="5"/>
  <c r="F259" i="5"/>
  <c r="M258" i="5"/>
  <c r="L258" i="5"/>
  <c r="K258" i="5"/>
  <c r="I258" i="5"/>
  <c r="H258" i="5"/>
  <c r="G258" i="5"/>
  <c r="F258" i="5"/>
  <c r="E258" i="5"/>
  <c r="D258" i="5"/>
  <c r="J258" i="5" s="1"/>
  <c r="M257" i="5"/>
  <c r="L257" i="5"/>
  <c r="K257" i="5"/>
  <c r="J257" i="5"/>
  <c r="I257" i="5"/>
  <c r="H257" i="5"/>
  <c r="G257" i="5"/>
  <c r="F257" i="5"/>
  <c r="E257" i="5"/>
  <c r="D257" i="5"/>
  <c r="M256" i="5"/>
  <c r="K256" i="5"/>
  <c r="E256" i="5" s="1"/>
  <c r="I256" i="5"/>
  <c r="H256" i="5"/>
  <c r="G256" i="5"/>
  <c r="F256" i="5"/>
  <c r="D256" i="5"/>
  <c r="J256" i="5" s="1"/>
  <c r="M255" i="5"/>
  <c r="K255" i="5"/>
  <c r="I255" i="5"/>
  <c r="H255" i="5"/>
  <c r="G255" i="5"/>
  <c r="F255" i="5"/>
  <c r="M254" i="5"/>
  <c r="K254" i="5"/>
  <c r="L254" i="5" s="1"/>
  <c r="I254" i="5"/>
  <c r="H254" i="5"/>
  <c r="G254" i="5"/>
  <c r="F254" i="5"/>
  <c r="E254" i="5"/>
  <c r="M253" i="5"/>
  <c r="K253" i="5"/>
  <c r="L253" i="5" s="1"/>
  <c r="I253" i="5"/>
  <c r="H253" i="5"/>
  <c r="G253" i="5"/>
  <c r="F253" i="5"/>
  <c r="E253" i="5"/>
  <c r="D253" i="5"/>
  <c r="J253" i="5" s="1"/>
  <c r="M252" i="5"/>
  <c r="K252" i="5"/>
  <c r="E252" i="5" s="1"/>
  <c r="I252" i="5"/>
  <c r="H252" i="5"/>
  <c r="G252" i="5"/>
  <c r="F252" i="5"/>
  <c r="M251" i="5"/>
  <c r="K251" i="5"/>
  <c r="I251" i="5"/>
  <c r="H251" i="5"/>
  <c r="G251" i="5"/>
  <c r="F251" i="5"/>
  <c r="E251" i="5"/>
  <c r="M250" i="5"/>
  <c r="K250" i="5"/>
  <c r="I250" i="5"/>
  <c r="H250" i="5"/>
  <c r="G250" i="5"/>
  <c r="F250" i="5"/>
  <c r="M249" i="5"/>
  <c r="L249" i="5"/>
  <c r="K249" i="5"/>
  <c r="I249" i="5"/>
  <c r="H249" i="5"/>
  <c r="G249" i="5"/>
  <c r="F249" i="5"/>
  <c r="E249" i="5"/>
  <c r="D249" i="5"/>
  <c r="J249" i="5" s="1"/>
  <c r="M248" i="5"/>
  <c r="L248" i="5"/>
  <c r="K248" i="5"/>
  <c r="E248" i="5" s="1"/>
  <c r="I248" i="5"/>
  <c r="H248" i="5"/>
  <c r="G248" i="5"/>
  <c r="F248" i="5"/>
  <c r="D248" i="5"/>
  <c r="J248" i="5" s="1"/>
  <c r="M247" i="5"/>
  <c r="K247" i="5"/>
  <c r="I247" i="5"/>
  <c r="H247" i="5"/>
  <c r="G247" i="5"/>
  <c r="F247" i="5"/>
  <c r="E247" i="5"/>
  <c r="M246" i="5"/>
  <c r="L246" i="5"/>
  <c r="K246" i="5"/>
  <c r="I246" i="5"/>
  <c r="H246" i="5"/>
  <c r="G246" i="5"/>
  <c r="F246" i="5"/>
  <c r="E246" i="5"/>
  <c r="D246" i="5"/>
  <c r="J246" i="5" s="1"/>
  <c r="M245" i="5"/>
  <c r="K245" i="5"/>
  <c r="E245" i="5" s="1"/>
  <c r="I245" i="5"/>
  <c r="H245" i="5"/>
  <c r="G245" i="5"/>
  <c r="F245" i="5"/>
  <c r="M244" i="5"/>
  <c r="K244" i="5"/>
  <c r="I244" i="5"/>
  <c r="H244" i="5"/>
  <c r="G244" i="5"/>
  <c r="F244" i="5"/>
  <c r="M243" i="5"/>
  <c r="K243" i="5"/>
  <c r="I243" i="5"/>
  <c r="H243" i="5"/>
  <c r="G243" i="5"/>
  <c r="F243" i="5"/>
  <c r="M242" i="5"/>
  <c r="L242" i="5"/>
  <c r="K242" i="5"/>
  <c r="I242" i="5"/>
  <c r="H242" i="5"/>
  <c r="G242" i="5"/>
  <c r="F242" i="5"/>
  <c r="E242" i="5"/>
  <c r="D242" i="5"/>
  <c r="J242" i="5" s="1"/>
  <c r="M241" i="5"/>
  <c r="K241" i="5"/>
  <c r="E241" i="5" s="1"/>
  <c r="I241" i="5"/>
  <c r="H241" i="5"/>
  <c r="G241" i="5"/>
  <c r="F241" i="5"/>
  <c r="M240" i="5"/>
  <c r="K240" i="5"/>
  <c r="L240" i="5" s="1"/>
  <c r="I240" i="5"/>
  <c r="H240" i="5"/>
  <c r="G240" i="5"/>
  <c r="F240" i="5"/>
  <c r="M239" i="5"/>
  <c r="K239" i="5"/>
  <c r="I239" i="5"/>
  <c r="H239" i="5"/>
  <c r="G239" i="5"/>
  <c r="F239" i="5"/>
  <c r="E239" i="5"/>
  <c r="M238" i="5"/>
  <c r="K238" i="5"/>
  <c r="E238" i="5" s="1"/>
  <c r="I238" i="5"/>
  <c r="H238" i="5"/>
  <c r="G238" i="5"/>
  <c r="F238" i="5"/>
  <c r="M237" i="5"/>
  <c r="K237" i="5"/>
  <c r="I237" i="5"/>
  <c r="H237" i="5"/>
  <c r="G237" i="5"/>
  <c r="F237" i="5"/>
  <c r="M236" i="5"/>
  <c r="L236" i="5"/>
  <c r="K236" i="5"/>
  <c r="E236" i="5" s="1"/>
  <c r="I236" i="5"/>
  <c r="H236" i="5"/>
  <c r="G236" i="5"/>
  <c r="F236" i="5"/>
  <c r="D236" i="5"/>
  <c r="J236" i="5" s="1"/>
  <c r="M235" i="5"/>
  <c r="K235" i="5"/>
  <c r="I235" i="5"/>
  <c r="H235" i="5"/>
  <c r="G235" i="5"/>
  <c r="F235" i="5"/>
  <c r="E235" i="5"/>
  <c r="M234" i="5"/>
  <c r="K234" i="5"/>
  <c r="E234" i="5" s="1"/>
  <c r="I234" i="5"/>
  <c r="H234" i="5"/>
  <c r="G234" i="5"/>
  <c r="F234" i="5"/>
  <c r="M233" i="5"/>
  <c r="K233" i="5"/>
  <c r="D233" i="5" s="1"/>
  <c r="J233" i="5" s="1"/>
  <c r="I233" i="5"/>
  <c r="H233" i="5"/>
  <c r="G233" i="5"/>
  <c r="F233" i="5"/>
  <c r="M232" i="5"/>
  <c r="L232" i="5"/>
  <c r="K232" i="5"/>
  <c r="I232" i="5"/>
  <c r="H232" i="5"/>
  <c r="G232" i="5"/>
  <c r="F232" i="5"/>
  <c r="E232" i="5"/>
  <c r="D232" i="5"/>
  <c r="J232" i="5" s="1"/>
  <c r="M231" i="5"/>
  <c r="K231" i="5"/>
  <c r="I231" i="5"/>
  <c r="H231" i="5"/>
  <c r="G231" i="5"/>
  <c r="F231" i="5"/>
  <c r="M230" i="5"/>
  <c r="K230" i="5"/>
  <c r="I230" i="5"/>
  <c r="H230" i="5"/>
  <c r="G230" i="5"/>
  <c r="F230" i="5"/>
  <c r="M229" i="5"/>
  <c r="L229" i="5"/>
  <c r="K229" i="5"/>
  <c r="D229" i="5" s="1"/>
  <c r="J229" i="5" s="1"/>
  <c r="I229" i="5"/>
  <c r="H229" i="5"/>
  <c r="G229" i="5"/>
  <c r="F229" i="5"/>
  <c r="E229" i="5"/>
  <c r="M228" i="5"/>
  <c r="K228" i="5"/>
  <c r="L228" i="5" s="1"/>
  <c r="I228" i="5"/>
  <c r="H228" i="5"/>
  <c r="G228" i="5"/>
  <c r="F228" i="5"/>
  <c r="E228" i="5"/>
  <c r="M227" i="5"/>
  <c r="K227" i="5"/>
  <c r="I227" i="5"/>
  <c r="H227" i="5"/>
  <c r="G227" i="5"/>
  <c r="F227" i="5"/>
  <c r="E227" i="5"/>
  <c r="M226" i="5"/>
  <c r="K226" i="5"/>
  <c r="D226" i="5" s="1"/>
  <c r="J226" i="5" s="1"/>
  <c r="I226" i="5"/>
  <c r="H226" i="5"/>
  <c r="G226" i="5"/>
  <c r="F226" i="5"/>
  <c r="M225" i="5"/>
  <c r="L225" i="5"/>
  <c r="K225" i="5"/>
  <c r="J225" i="5"/>
  <c r="I225" i="5"/>
  <c r="H225" i="5"/>
  <c r="G225" i="5"/>
  <c r="F225" i="5"/>
  <c r="E225" i="5"/>
  <c r="D225" i="5"/>
  <c r="M224" i="5"/>
  <c r="K224" i="5"/>
  <c r="I224" i="5"/>
  <c r="H224" i="5"/>
  <c r="G224" i="5"/>
  <c r="F224" i="5"/>
  <c r="M223" i="5"/>
  <c r="K223" i="5"/>
  <c r="I223" i="5"/>
  <c r="H223" i="5"/>
  <c r="G223" i="5"/>
  <c r="F223" i="5"/>
  <c r="E223" i="5"/>
  <c r="M222" i="5"/>
  <c r="L222" i="5"/>
  <c r="K222" i="5"/>
  <c r="D222" i="5" s="1"/>
  <c r="J222" i="5" s="1"/>
  <c r="I222" i="5"/>
  <c r="H222" i="5"/>
  <c r="G222" i="5"/>
  <c r="F222" i="5"/>
  <c r="E222" i="5"/>
  <c r="M221" i="5"/>
  <c r="K221" i="5"/>
  <c r="L221" i="5" s="1"/>
  <c r="I221" i="5"/>
  <c r="H221" i="5"/>
  <c r="G221" i="5"/>
  <c r="F221" i="5"/>
  <c r="M220" i="5"/>
  <c r="K220" i="5"/>
  <c r="L220" i="5" s="1"/>
  <c r="I220" i="5"/>
  <c r="H220" i="5"/>
  <c r="G220" i="5"/>
  <c r="F220" i="5"/>
  <c r="E220" i="5"/>
  <c r="D220" i="5"/>
  <c r="J220" i="5" s="1"/>
  <c r="M219" i="5"/>
  <c r="K219" i="5"/>
  <c r="I219" i="5"/>
  <c r="H219" i="5"/>
  <c r="G219" i="5"/>
  <c r="F219" i="5"/>
  <c r="M218" i="5"/>
  <c r="L218" i="5"/>
  <c r="K218" i="5"/>
  <c r="J218" i="5"/>
  <c r="I218" i="5"/>
  <c r="H218" i="5"/>
  <c r="G218" i="5"/>
  <c r="F218" i="5"/>
  <c r="E218" i="5"/>
  <c r="D218" i="5"/>
  <c r="M217" i="5"/>
  <c r="K217" i="5"/>
  <c r="E217" i="5" s="1"/>
  <c r="I217" i="5"/>
  <c r="H217" i="5"/>
  <c r="G217" i="5"/>
  <c r="F217" i="5"/>
  <c r="D217" i="5"/>
  <c r="J217" i="5" s="1"/>
  <c r="M216" i="5"/>
  <c r="K216" i="5"/>
  <c r="L216" i="5" s="1"/>
  <c r="I216" i="5"/>
  <c r="H216" i="5"/>
  <c r="G216" i="5"/>
  <c r="F216" i="5"/>
  <c r="E216" i="5"/>
  <c r="D216" i="5"/>
  <c r="J216" i="5" s="1"/>
  <c r="M215" i="5"/>
  <c r="K215" i="5"/>
  <c r="I215" i="5"/>
  <c r="H215" i="5"/>
  <c r="G215" i="5"/>
  <c r="F215" i="5"/>
  <c r="M214" i="5"/>
  <c r="K214" i="5"/>
  <c r="L214" i="5" s="1"/>
  <c r="I214" i="5"/>
  <c r="H214" i="5"/>
  <c r="G214" i="5"/>
  <c r="F214" i="5"/>
  <c r="M213" i="5"/>
  <c r="K213" i="5"/>
  <c r="L213" i="5" s="1"/>
  <c r="I213" i="5"/>
  <c r="H213" i="5"/>
  <c r="G213" i="5"/>
  <c r="F213" i="5"/>
  <c r="E213" i="5"/>
  <c r="D213" i="5"/>
  <c r="J213" i="5" s="1"/>
  <c r="M212" i="5"/>
  <c r="K212" i="5"/>
  <c r="I212" i="5"/>
  <c r="H212" i="5"/>
  <c r="G212" i="5"/>
  <c r="F212" i="5"/>
  <c r="M211" i="5"/>
  <c r="K211" i="5"/>
  <c r="I211" i="5"/>
  <c r="H211" i="5"/>
  <c r="G211" i="5"/>
  <c r="F211" i="5"/>
  <c r="M210" i="5"/>
  <c r="K210" i="5"/>
  <c r="E210" i="5" s="1"/>
  <c r="I210" i="5"/>
  <c r="H210" i="5"/>
  <c r="G210" i="5"/>
  <c r="F210" i="5"/>
  <c r="D210" i="5"/>
  <c r="J210" i="5" s="1"/>
  <c r="M209" i="5"/>
  <c r="K209" i="5"/>
  <c r="L209" i="5" s="1"/>
  <c r="I209" i="5"/>
  <c r="H209" i="5"/>
  <c r="G209" i="5"/>
  <c r="F209" i="5"/>
  <c r="E209" i="5"/>
  <c r="M208" i="5"/>
  <c r="K208" i="5"/>
  <c r="L208" i="5" s="1"/>
  <c r="I208" i="5"/>
  <c r="H208" i="5"/>
  <c r="G208" i="5"/>
  <c r="F208" i="5"/>
  <c r="D208" i="5"/>
  <c r="J208" i="5" s="1"/>
  <c r="M207" i="5"/>
  <c r="K207" i="5"/>
  <c r="E207" i="5" s="1"/>
  <c r="I207" i="5"/>
  <c r="H207" i="5"/>
  <c r="G207" i="5"/>
  <c r="F207" i="5"/>
  <c r="M206" i="5"/>
  <c r="K206" i="5"/>
  <c r="L206" i="5" s="1"/>
  <c r="I206" i="5"/>
  <c r="H206" i="5"/>
  <c r="G206" i="5"/>
  <c r="F206" i="5"/>
  <c r="E206" i="5"/>
  <c r="D206" i="5"/>
  <c r="J206" i="5" s="1"/>
  <c r="M205" i="5"/>
  <c r="K205" i="5"/>
  <c r="I205" i="5"/>
  <c r="H205" i="5"/>
  <c r="G205" i="5"/>
  <c r="F205" i="5"/>
  <c r="M204" i="5"/>
  <c r="K204" i="5"/>
  <c r="L204" i="5" s="1"/>
  <c r="I204" i="5"/>
  <c r="H204" i="5"/>
  <c r="G204" i="5"/>
  <c r="F204" i="5"/>
  <c r="E204" i="5"/>
  <c r="D204" i="5"/>
  <c r="J204" i="5" s="1"/>
  <c r="M203" i="5"/>
  <c r="K203" i="5"/>
  <c r="I203" i="5"/>
  <c r="H203" i="5"/>
  <c r="G203" i="5"/>
  <c r="F203" i="5"/>
  <c r="E203" i="5"/>
  <c r="M202" i="5"/>
  <c r="K202" i="5"/>
  <c r="L202" i="5" s="1"/>
  <c r="I202" i="5"/>
  <c r="H202" i="5"/>
  <c r="G202" i="5"/>
  <c r="F202" i="5"/>
  <c r="E202" i="5"/>
  <c r="M201" i="5"/>
  <c r="K201" i="5"/>
  <c r="L201" i="5" s="1"/>
  <c r="I201" i="5"/>
  <c r="H201" i="5"/>
  <c r="G201" i="5"/>
  <c r="F201" i="5"/>
  <c r="E201" i="5"/>
  <c r="D201" i="5"/>
  <c r="J201" i="5" s="1"/>
  <c r="M200" i="5"/>
  <c r="K200" i="5"/>
  <c r="E200" i="5" s="1"/>
  <c r="I200" i="5"/>
  <c r="H200" i="5"/>
  <c r="G200" i="5"/>
  <c r="F200" i="5"/>
  <c r="M199" i="5"/>
  <c r="K199" i="5"/>
  <c r="I199" i="5"/>
  <c r="H199" i="5"/>
  <c r="G199" i="5"/>
  <c r="F199" i="5"/>
  <c r="E199" i="5"/>
  <c r="M198" i="5"/>
  <c r="K198" i="5"/>
  <c r="I198" i="5"/>
  <c r="H198" i="5"/>
  <c r="G198" i="5"/>
  <c r="F198" i="5"/>
  <c r="M197" i="5"/>
  <c r="K197" i="5"/>
  <c r="L197" i="5" s="1"/>
  <c r="I197" i="5"/>
  <c r="H197" i="5"/>
  <c r="G197" i="5"/>
  <c r="F197" i="5"/>
  <c r="E197" i="5"/>
  <c r="D197" i="5"/>
  <c r="J197" i="5" s="1"/>
  <c r="M196" i="5"/>
  <c r="L196" i="5"/>
  <c r="K196" i="5"/>
  <c r="I196" i="5"/>
  <c r="H196" i="5"/>
  <c r="G196" i="5"/>
  <c r="F196" i="5"/>
  <c r="E196" i="5"/>
  <c r="D196" i="5"/>
  <c r="J196" i="5" s="1"/>
  <c r="M195" i="5"/>
  <c r="K195" i="5"/>
  <c r="L195" i="5" s="1"/>
  <c r="I195" i="5"/>
  <c r="H195" i="5"/>
  <c r="G195" i="5"/>
  <c r="F195" i="5"/>
  <c r="M194" i="5"/>
  <c r="L194" i="5"/>
  <c r="K194" i="5"/>
  <c r="J194" i="5"/>
  <c r="I194" i="5"/>
  <c r="H194" i="5"/>
  <c r="G194" i="5"/>
  <c r="F194" i="5"/>
  <c r="E194" i="5"/>
  <c r="D194" i="5"/>
  <c r="M193" i="5"/>
  <c r="K193" i="5"/>
  <c r="E193" i="5" s="1"/>
  <c r="I193" i="5"/>
  <c r="H193" i="5"/>
  <c r="G193" i="5"/>
  <c r="F193" i="5"/>
  <c r="D193" i="5"/>
  <c r="J193" i="5" s="1"/>
  <c r="M192" i="5"/>
  <c r="K192" i="5"/>
  <c r="L192" i="5" s="1"/>
  <c r="I192" i="5"/>
  <c r="H192" i="5"/>
  <c r="G192" i="5"/>
  <c r="F192" i="5"/>
  <c r="E192" i="5"/>
  <c r="D192" i="5"/>
  <c r="J192" i="5" s="1"/>
  <c r="M191" i="5"/>
  <c r="L191" i="5"/>
  <c r="K191" i="5"/>
  <c r="D191" i="5" s="1"/>
  <c r="J191" i="5"/>
  <c r="I191" i="5"/>
  <c r="H191" i="5"/>
  <c r="G191" i="5"/>
  <c r="F191" i="5"/>
  <c r="E191" i="5"/>
  <c r="M190" i="5"/>
  <c r="K190" i="5"/>
  <c r="D190" i="5" s="1"/>
  <c r="J190" i="5" s="1"/>
  <c r="I190" i="5"/>
  <c r="H190" i="5"/>
  <c r="G190" i="5"/>
  <c r="F190" i="5"/>
  <c r="M189" i="5"/>
  <c r="L189" i="5"/>
  <c r="K189" i="5"/>
  <c r="J189" i="5"/>
  <c r="I189" i="5"/>
  <c r="H189" i="5"/>
  <c r="G189" i="5"/>
  <c r="F189" i="5"/>
  <c r="E189" i="5"/>
  <c r="D189" i="5"/>
  <c r="M188" i="5"/>
  <c r="K188" i="5"/>
  <c r="E188" i="5" s="1"/>
  <c r="I188" i="5"/>
  <c r="H188" i="5"/>
  <c r="G188" i="5"/>
  <c r="F188" i="5"/>
  <c r="M187" i="5"/>
  <c r="K187" i="5"/>
  <c r="L187" i="5" s="1"/>
  <c r="I187" i="5"/>
  <c r="H187" i="5"/>
  <c r="G187" i="5"/>
  <c r="F187" i="5"/>
  <c r="E187" i="5"/>
  <c r="D187" i="5"/>
  <c r="J187" i="5" s="1"/>
  <c r="M186" i="5"/>
  <c r="L186" i="5"/>
  <c r="K186" i="5"/>
  <c r="I186" i="5"/>
  <c r="H186" i="5"/>
  <c r="G186" i="5"/>
  <c r="F186" i="5"/>
  <c r="E186" i="5"/>
  <c r="D186" i="5"/>
  <c r="J186" i="5" s="1"/>
  <c r="M185" i="5"/>
  <c r="K185" i="5"/>
  <c r="E185" i="5" s="1"/>
  <c r="I185" i="5"/>
  <c r="H185" i="5"/>
  <c r="G185" i="5"/>
  <c r="F185" i="5"/>
  <c r="M184" i="5"/>
  <c r="K184" i="5"/>
  <c r="I184" i="5"/>
  <c r="H184" i="5"/>
  <c r="G184" i="5"/>
  <c r="F184" i="5"/>
  <c r="D184" i="5"/>
  <c r="J184" i="5" s="1"/>
  <c r="M183" i="5"/>
  <c r="K183" i="5"/>
  <c r="I183" i="5"/>
  <c r="H183" i="5"/>
  <c r="G183" i="5"/>
  <c r="F183" i="5"/>
  <c r="M182" i="5"/>
  <c r="K182" i="5"/>
  <c r="L182" i="5" s="1"/>
  <c r="I182" i="5"/>
  <c r="H182" i="5"/>
  <c r="G182" i="5"/>
  <c r="F182" i="5"/>
  <c r="E182" i="5"/>
  <c r="D182" i="5"/>
  <c r="J182" i="5" s="1"/>
  <c r="M181" i="5"/>
  <c r="L181" i="5"/>
  <c r="K181" i="5"/>
  <c r="I181" i="5"/>
  <c r="H181" i="5"/>
  <c r="G181" i="5"/>
  <c r="F181" i="5"/>
  <c r="E181" i="5"/>
  <c r="D181" i="5"/>
  <c r="J181" i="5" s="1"/>
  <c r="M180" i="5"/>
  <c r="K180" i="5"/>
  <c r="I180" i="5"/>
  <c r="H180" i="5"/>
  <c r="G180" i="5"/>
  <c r="F180" i="5"/>
  <c r="M179" i="5"/>
  <c r="K179" i="5"/>
  <c r="L179" i="5" s="1"/>
  <c r="I179" i="5"/>
  <c r="H179" i="5"/>
  <c r="G179" i="5"/>
  <c r="F179" i="5"/>
  <c r="E179" i="5"/>
  <c r="D179" i="5"/>
  <c r="J179" i="5" s="1"/>
  <c r="M178" i="5"/>
  <c r="K178" i="5"/>
  <c r="E178" i="5" s="1"/>
  <c r="I178" i="5"/>
  <c r="H178" i="5"/>
  <c r="G178" i="5"/>
  <c r="F178" i="5"/>
  <c r="D178" i="5"/>
  <c r="J178" i="5" s="1"/>
  <c r="M177" i="5"/>
  <c r="K177" i="5"/>
  <c r="L177" i="5" s="1"/>
  <c r="I177" i="5"/>
  <c r="H177" i="5"/>
  <c r="G177" i="5"/>
  <c r="F177" i="5"/>
  <c r="E177" i="5"/>
  <c r="M176" i="5"/>
  <c r="K176" i="5"/>
  <c r="L176" i="5" s="1"/>
  <c r="I176" i="5"/>
  <c r="H176" i="5"/>
  <c r="G176" i="5"/>
  <c r="F176" i="5"/>
  <c r="D176" i="5"/>
  <c r="J176" i="5" s="1"/>
  <c r="M175" i="5"/>
  <c r="K175" i="5"/>
  <c r="I175" i="5"/>
  <c r="H175" i="5"/>
  <c r="G175" i="5"/>
  <c r="F175" i="5"/>
  <c r="M174" i="5"/>
  <c r="L174" i="5"/>
  <c r="K174" i="5"/>
  <c r="J174" i="5"/>
  <c r="I174" i="5"/>
  <c r="H174" i="5"/>
  <c r="G174" i="5"/>
  <c r="F174" i="5"/>
  <c r="E174" i="5"/>
  <c r="D174" i="5"/>
  <c r="M173" i="5"/>
  <c r="K173" i="5"/>
  <c r="E173" i="5" s="1"/>
  <c r="I173" i="5"/>
  <c r="H173" i="5"/>
  <c r="G173" i="5"/>
  <c r="F173" i="5"/>
  <c r="D173" i="5"/>
  <c r="J173" i="5" s="1"/>
  <c r="M172" i="5"/>
  <c r="K172" i="5"/>
  <c r="L172" i="5" s="1"/>
  <c r="I172" i="5"/>
  <c r="H172" i="5"/>
  <c r="G172" i="5"/>
  <c r="F172" i="5"/>
  <c r="E172" i="5"/>
  <c r="M171" i="5"/>
  <c r="K171" i="5"/>
  <c r="L171" i="5" s="1"/>
  <c r="I171" i="5"/>
  <c r="H171" i="5"/>
  <c r="G171" i="5"/>
  <c r="F171" i="5"/>
  <c r="E171" i="5"/>
  <c r="D171" i="5"/>
  <c r="J171" i="5" s="1"/>
  <c r="M170" i="5"/>
  <c r="K170" i="5"/>
  <c r="I170" i="5"/>
  <c r="H170" i="5"/>
  <c r="G170" i="5"/>
  <c r="F170" i="5"/>
  <c r="M169" i="5"/>
  <c r="K169" i="5"/>
  <c r="L169" i="5" s="1"/>
  <c r="I169" i="5"/>
  <c r="H169" i="5"/>
  <c r="G169" i="5"/>
  <c r="F169" i="5"/>
  <c r="E169" i="5"/>
  <c r="D169" i="5"/>
  <c r="J169" i="5" s="1"/>
  <c r="M168" i="5"/>
  <c r="L168" i="5"/>
  <c r="K168" i="5"/>
  <c r="E168" i="5" s="1"/>
  <c r="I168" i="5"/>
  <c r="H168" i="5"/>
  <c r="G168" i="5"/>
  <c r="F168" i="5"/>
  <c r="D168" i="5"/>
  <c r="J168" i="5" s="1"/>
  <c r="M167" i="5"/>
  <c r="K167" i="5"/>
  <c r="D167" i="5" s="1"/>
  <c r="J167" i="5"/>
  <c r="I167" i="5"/>
  <c r="H167" i="5"/>
  <c r="G167" i="5"/>
  <c r="F167" i="5"/>
  <c r="E167" i="5"/>
  <c r="M166" i="5"/>
  <c r="L166" i="5"/>
  <c r="K166" i="5"/>
  <c r="I166" i="5"/>
  <c r="H166" i="5"/>
  <c r="G166" i="5"/>
  <c r="F166" i="5"/>
  <c r="E166" i="5"/>
  <c r="D166" i="5"/>
  <c r="J166" i="5" s="1"/>
  <c r="M165" i="5"/>
  <c r="K165" i="5"/>
  <c r="I165" i="5"/>
  <c r="H165" i="5"/>
  <c r="G165" i="5"/>
  <c r="F165" i="5"/>
  <c r="M164" i="5"/>
  <c r="K164" i="5"/>
  <c r="L164" i="5" s="1"/>
  <c r="I164" i="5"/>
  <c r="H164" i="5"/>
  <c r="G164" i="5"/>
  <c r="F164" i="5"/>
  <c r="M163" i="5"/>
  <c r="K163" i="5"/>
  <c r="I163" i="5"/>
  <c r="H163" i="5"/>
  <c r="G163" i="5"/>
  <c r="F163" i="5"/>
  <c r="D163" i="5"/>
  <c r="J163" i="5" s="1"/>
  <c r="M162" i="5"/>
  <c r="K162" i="5"/>
  <c r="L162" i="5" s="1"/>
  <c r="I162" i="5"/>
  <c r="H162" i="5"/>
  <c r="G162" i="5"/>
  <c r="F162" i="5"/>
  <c r="E162" i="5"/>
  <c r="M161" i="5"/>
  <c r="K161" i="5"/>
  <c r="L161" i="5" s="1"/>
  <c r="I161" i="5"/>
  <c r="H161" i="5"/>
  <c r="G161" i="5"/>
  <c r="F161" i="5"/>
  <c r="E161" i="5"/>
  <c r="D161" i="5"/>
  <c r="J161" i="5" s="1"/>
  <c r="M160" i="5"/>
  <c r="L160" i="5"/>
  <c r="K160" i="5"/>
  <c r="I160" i="5"/>
  <c r="H160" i="5"/>
  <c r="G160" i="5"/>
  <c r="F160" i="5"/>
  <c r="M159" i="5"/>
  <c r="K159" i="5"/>
  <c r="E159" i="5" s="1"/>
  <c r="I159" i="5"/>
  <c r="H159" i="5"/>
  <c r="G159" i="5"/>
  <c r="F159" i="5"/>
  <c r="M158" i="5"/>
  <c r="K158" i="5"/>
  <c r="E158" i="5" s="1"/>
  <c r="I158" i="5"/>
  <c r="H158" i="5"/>
  <c r="G158" i="5"/>
  <c r="F158" i="5"/>
  <c r="D158" i="5"/>
  <c r="J158" i="5" s="1"/>
  <c r="M157" i="5"/>
  <c r="K157" i="5"/>
  <c r="L157" i="5" s="1"/>
  <c r="I157" i="5"/>
  <c r="H157" i="5"/>
  <c r="G157" i="5"/>
  <c r="F157" i="5"/>
  <c r="E157" i="5"/>
  <c r="M156" i="5"/>
  <c r="K156" i="5"/>
  <c r="L156" i="5" s="1"/>
  <c r="I156" i="5"/>
  <c r="H156" i="5"/>
  <c r="G156" i="5"/>
  <c r="F156" i="5"/>
  <c r="E156" i="5"/>
  <c r="D156" i="5"/>
  <c r="J156" i="5" s="1"/>
  <c r="M155" i="5"/>
  <c r="K155" i="5"/>
  <c r="I155" i="5"/>
  <c r="H155" i="5"/>
  <c r="G155" i="5"/>
  <c r="F155" i="5"/>
  <c r="M154" i="5"/>
  <c r="K154" i="5"/>
  <c r="L154" i="5" s="1"/>
  <c r="I154" i="5"/>
  <c r="H154" i="5"/>
  <c r="G154" i="5"/>
  <c r="F154" i="5"/>
  <c r="E154" i="5"/>
  <c r="D154" i="5"/>
  <c r="J154" i="5" s="1"/>
  <c r="M153" i="5"/>
  <c r="L153" i="5"/>
  <c r="K153" i="5"/>
  <c r="D153" i="5" s="1"/>
  <c r="J153" i="5" s="1"/>
  <c r="I153" i="5"/>
  <c r="H153" i="5"/>
  <c r="G153" i="5"/>
  <c r="F153" i="5"/>
  <c r="E153" i="5"/>
  <c r="M152" i="5"/>
  <c r="K152" i="5"/>
  <c r="L152" i="5" s="1"/>
  <c r="I152" i="5"/>
  <c r="H152" i="5"/>
  <c r="G152" i="5"/>
  <c r="F152" i="5"/>
  <c r="E152" i="5"/>
  <c r="M151" i="5"/>
  <c r="K151" i="5"/>
  <c r="D151" i="5" s="1"/>
  <c r="J151" i="5"/>
  <c r="I151" i="5"/>
  <c r="H151" i="5"/>
  <c r="G151" i="5"/>
  <c r="F151" i="5"/>
  <c r="E151" i="5"/>
  <c r="M150" i="5"/>
  <c r="K150" i="5"/>
  <c r="I150" i="5"/>
  <c r="H150" i="5"/>
  <c r="G150" i="5"/>
  <c r="F150" i="5"/>
  <c r="M149" i="5"/>
  <c r="K149" i="5"/>
  <c r="L149" i="5" s="1"/>
  <c r="I149" i="5"/>
  <c r="H149" i="5"/>
  <c r="G149" i="5"/>
  <c r="F149" i="5"/>
  <c r="M148" i="5"/>
  <c r="L148" i="5"/>
  <c r="K148" i="5"/>
  <c r="D148" i="5" s="1"/>
  <c r="J148" i="5" s="1"/>
  <c r="I148" i="5"/>
  <c r="H148" i="5"/>
  <c r="G148" i="5"/>
  <c r="F148" i="5"/>
  <c r="E148" i="5"/>
  <c r="M147" i="5"/>
  <c r="K147" i="5"/>
  <c r="L147" i="5" s="1"/>
  <c r="I147" i="5"/>
  <c r="H147" i="5"/>
  <c r="G147" i="5"/>
  <c r="F147" i="5"/>
  <c r="E147" i="5"/>
  <c r="M146" i="5"/>
  <c r="K146" i="5"/>
  <c r="L146" i="5" s="1"/>
  <c r="I146" i="5"/>
  <c r="H146" i="5"/>
  <c r="G146" i="5"/>
  <c r="F146" i="5"/>
  <c r="E146" i="5"/>
  <c r="D146" i="5"/>
  <c r="J146" i="5" s="1"/>
  <c r="M145" i="5"/>
  <c r="K145" i="5"/>
  <c r="I145" i="5"/>
  <c r="H145" i="5"/>
  <c r="G145" i="5"/>
  <c r="F145" i="5"/>
  <c r="M144" i="5"/>
  <c r="L144" i="5"/>
  <c r="K144" i="5"/>
  <c r="I144" i="5"/>
  <c r="H144" i="5"/>
  <c r="G144" i="5"/>
  <c r="F144" i="5"/>
  <c r="E144" i="5"/>
  <c r="D144" i="5"/>
  <c r="J144" i="5" s="1"/>
  <c r="M143" i="5"/>
  <c r="L143" i="5"/>
  <c r="K143" i="5"/>
  <c r="D143" i="5" s="1"/>
  <c r="J143" i="5"/>
  <c r="I143" i="5"/>
  <c r="H143" i="5"/>
  <c r="G143" i="5"/>
  <c r="F143" i="5"/>
  <c r="E143" i="5"/>
  <c r="M142" i="5"/>
  <c r="K142" i="5"/>
  <c r="L142" i="5" s="1"/>
  <c r="I142" i="5"/>
  <c r="H142" i="5"/>
  <c r="G142" i="5"/>
  <c r="F142" i="5"/>
  <c r="E142" i="5"/>
  <c r="M141" i="5"/>
  <c r="K141" i="5"/>
  <c r="L141" i="5" s="1"/>
  <c r="I141" i="5"/>
  <c r="H141" i="5"/>
  <c r="G141" i="5"/>
  <c r="F141" i="5"/>
  <c r="E141" i="5"/>
  <c r="D141" i="5"/>
  <c r="J141" i="5" s="1"/>
  <c r="M140" i="5"/>
  <c r="K140" i="5"/>
  <c r="I140" i="5"/>
  <c r="H140" i="5"/>
  <c r="G140" i="5"/>
  <c r="F140" i="5"/>
  <c r="M139" i="5"/>
  <c r="K139" i="5"/>
  <c r="L139" i="5" s="1"/>
  <c r="I139" i="5"/>
  <c r="H139" i="5"/>
  <c r="G139" i="5"/>
  <c r="F139" i="5"/>
  <c r="M138" i="5"/>
  <c r="L138" i="5"/>
  <c r="K138" i="5"/>
  <c r="D138" i="5" s="1"/>
  <c r="J138" i="5" s="1"/>
  <c r="I138" i="5"/>
  <c r="H138" i="5"/>
  <c r="G138" i="5"/>
  <c r="F138" i="5"/>
  <c r="E138" i="5"/>
  <c r="M137" i="5"/>
  <c r="K137" i="5"/>
  <c r="L137" i="5" s="1"/>
  <c r="I137" i="5"/>
  <c r="H137" i="5"/>
  <c r="G137" i="5"/>
  <c r="F137" i="5"/>
  <c r="M136" i="5"/>
  <c r="K136" i="5"/>
  <c r="L136" i="5" s="1"/>
  <c r="I136" i="5"/>
  <c r="H136" i="5"/>
  <c r="G136" i="5"/>
  <c r="F136" i="5"/>
  <c r="E136" i="5"/>
  <c r="D136" i="5"/>
  <c r="J136" i="5" s="1"/>
  <c r="M135" i="5"/>
  <c r="L135" i="5"/>
  <c r="K135" i="5"/>
  <c r="I135" i="5"/>
  <c r="H135" i="5"/>
  <c r="G135" i="5"/>
  <c r="F135" i="5"/>
  <c r="M134" i="5"/>
  <c r="K134" i="5"/>
  <c r="L134" i="5" s="1"/>
  <c r="I134" i="5"/>
  <c r="H134" i="5"/>
  <c r="G134" i="5"/>
  <c r="F134" i="5"/>
  <c r="D134" i="5"/>
  <c r="J134" i="5" s="1"/>
  <c r="M133" i="5"/>
  <c r="L133" i="5"/>
  <c r="K133" i="5"/>
  <c r="D133" i="5" s="1"/>
  <c r="J133" i="5" s="1"/>
  <c r="I133" i="5"/>
  <c r="H133" i="5"/>
  <c r="G133" i="5"/>
  <c r="F133" i="5"/>
  <c r="E133" i="5"/>
  <c r="M132" i="5"/>
  <c r="K132" i="5"/>
  <c r="L132" i="5" s="1"/>
  <c r="I132" i="5"/>
  <c r="H132" i="5"/>
  <c r="G132" i="5"/>
  <c r="F132" i="5"/>
  <c r="M131" i="5"/>
  <c r="K131" i="5"/>
  <c r="L131" i="5" s="1"/>
  <c r="I131" i="5"/>
  <c r="H131" i="5"/>
  <c r="G131" i="5"/>
  <c r="F131" i="5"/>
  <c r="E131" i="5"/>
  <c r="D131" i="5"/>
  <c r="J131" i="5" s="1"/>
  <c r="M130" i="5"/>
  <c r="L130" i="5"/>
  <c r="K130" i="5"/>
  <c r="I130" i="5"/>
  <c r="H130" i="5"/>
  <c r="G130" i="5"/>
  <c r="F130" i="5"/>
  <c r="M129" i="5"/>
  <c r="L129" i="5"/>
  <c r="K129" i="5"/>
  <c r="I129" i="5"/>
  <c r="H129" i="5"/>
  <c r="G129" i="5"/>
  <c r="F129" i="5"/>
  <c r="E129" i="5"/>
  <c r="D129" i="5"/>
  <c r="J129" i="5" s="1"/>
  <c r="M128" i="5"/>
  <c r="K128" i="5"/>
  <c r="D128" i="5" s="1"/>
  <c r="J128" i="5" s="1"/>
  <c r="I128" i="5"/>
  <c r="H128" i="5"/>
  <c r="G128" i="5"/>
  <c r="F128" i="5"/>
  <c r="E128" i="5"/>
  <c r="M127" i="5"/>
  <c r="K127" i="5"/>
  <c r="D127" i="5" s="1"/>
  <c r="J127" i="5"/>
  <c r="I127" i="5"/>
  <c r="H127" i="5"/>
  <c r="G127" i="5"/>
  <c r="F127" i="5"/>
  <c r="M126" i="5"/>
  <c r="K126" i="5"/>
  <c r="L126" i="5" s="1"/>
  <c r="I126" i="5"/>
  <c r="H126" i="5"/>
  <c r="G126" i="5"/>
  <c r="F126" i="5"/>
  <c r="E126" i="5"/>
  <c r="D126" i="5"/>
  <c r="J126" i="5" s="1"/>
  <c r="M125" i="5"/>
  <c r="K125" i="5"/>
  <c r="I125" i="5"/>
  <c r="H125" i="5"/>
  <c r="G125" i="5"/>
  <c r="F125" i="5"/>
  <c r="M124" i="5"/>
  <c r="L124" i="5"/>
  <c r="K124" i="5"/>
  <c r="I124" i="5"/>
  <c r="H124" i="5"/>
  <c r="G124" i="5"/>
  <c r="F124" i="5"/>
  <c r="E124" i="5"/>
  <c r="D124" i="5"/>
  <c r="J124" i="5" s="1"/>
  <c r="M123" i="5"/>
  <c r="K123" i="5"/>
  <c r="L123" i="5" s="1"/>
  <c r="I123" i="5"/>
  <c r="H123" i="5"/>
  <c r="G123" i="5"/>
  <c r="F123" i="5"/>
  <c r="E123" i="5"/>
  <c r="M122" i="5"/>
  <c r="K122" i="5"/>
  <c r="L122" i="5" s="1"/>
  <c r="I122" i="5"/>
  <c r="H122" i="5"/>
  <c r="G122" i="5"/>
  <c r="F122" i="5"/>
  <c r="M121" i="5"/>
  <c r="K121" i="5"/>
  <c r="L121" i="5" s="1"/>
  <c r="I121" i="5"/>
  <c r="H121" i="5"/>
  <c r="G121" i="5"/>
  <c r="F121" i="5"/>
  <c r="E121" i="5"/>
  <c r="D121" i="5"/>
  <c r="J121" i="5" s="1"/>
  <c r="M120" i="5"/>
  <c r="K120" i="5"/>
  <c r="I120" i="5"/>
  <c r="H120" i="5"/>
  <c r="G120" i="5"/>
  <c r="F120" i="5"/>
  <c r="M119" i="5"/>
  <c r="L119" i="5"/>
  <c r="K119" i="5"/>
  <c r="D119" i="5" s="1"/>
  <c r="J119" i="5"/>
  <c r="I119" i="5"/>
  <c r="H119" i="5"/>
  <c r="G119" i="5"/>
  <c r="F119" i="5"/>
  <c r="E119" i="5"/>
  <c r="M118" i="5"/>
  <c r="L118" i="5"/>
  <c r="K118" i="5"/>
  <c r="D118" i="5" s="1"/>
  <c r="J118" i="5" s="1"/>
  <c r="I118" i="5"/>
  <c r="H118" i="5"/>
  <c r="G118" i="5"/>
  <c r="F118" i="5"/>
  <c r="E118" i="5"/>
  <c r="M117" i="5"/>
  <c r="K117" i="5"/>
  <c r="I117" i="5"/>
  <c r="H117" i="5"/>
  <c r="G117" i="5"/>
  <c r="F117" i="5"/>
  <c r="M116" i="5"/>
  <c r="K116" i="5"/>
  <c r="L116" i="5" s="1"/>
  <c r="I116" i="5"/>
  <c r="H116" i="5"/>
  <c r="G116" i="5"/>
  <c r="F116" i="5"/>
  <c r="E116" i="5"/>
  <c r="D116" i="5"/>
  <c r="J116" i="5" s="1"/>
  <c r="M115" i="5"/>
  <c r="K115" i="5"/>
  <c r="I115" i="5"/>
  <c r="H115" i="5"/>
  <c r="G115" i="5"/>
  <c r="F115" i="5"/>
  <c r="M114" i="5"/>
  <c r="L114" i="5"/>
  <c r="K114" i="5"/>
  <c r="I114" i="5"/>
  <c r="H114" i="5"/>
  <c r="G114" i="5"/>
  <c r="F114" i="5"/>
  <c r="E114" i="5"/>
  <c r="D114" i="5"/>
  <c r="J114" i="5" s="1"/>
  <c r="M113" i="5"/>
  <c r="K113" i="5"/>
  <c r="E113" i="5" s="1"/>
  <c r="I113" i="5"/>
  <c r="H113" i="5"/>
  <c r="G113" i="5"/>
  <c r="F113" i="5"/>
  <c r="M112" i="5"/>
  <c r="L112" i="5"/>
  <c r="K112" i="5"/>
  <c r="I112" i="5"/>
  <c r="H112" i="5"/>
  <c r="G112" i="5"/>
  <c r="F112" i="5"/>
  <c r="M111" i="5"/>
  <c r="K111" i="5"/>
  <c r="D111" i="5" s="1"/>
  <c r="J111" i="5" s="1"/>
  <c r="I111" i="5"/>
  <c r="H111" i="5"/>
  <c r="G111" i="5"/>
  <c r="F111" i="5"/>
  <c r="E111" i="5"/>
  <c r="M110" i="5"/>
  <c r="K110" i="5"/>
  <c r="I110" i="5"/>
  <c r="H110" i="5"/>
  <c r="G110" i="5"/>
  <c r="F110" i="5"/>
  <c r="M109" i="5"/>
  <c r="L109" i="5"/>
  <c r="K109" i="5"/>
  <c r="I109" i="5"/>
  <c r="H109" i="5"/>
  <c r="G109" i="5"/>
  <c r="F109" i="5"/>
  <c r="E109" i="5"/>
  <c r="D109" i="5"/>
  <c r="J109" i="5" s="1"/>
  <c r="M108" i="5"/>
  <c r="K108" i="5"/>
  <c r="E108" i="5" s="1"/>
  <c r="I108" i="5"/>
  <c r="H108" i="5"/>
  <c r="G108" i="5"/>
  <c r="F108" i="5"/>
  <c r="M107" i="5"/>
  <c r="K107" i="5"/>
  <c r="I107" i="5"/>
  <c r="H107" i="5"/>
  <c r="G107" i="5"/>
  <c r="F107" i="5"/>
  <c r="M106" i="5"/>
  <c r="K106" i="5"/>
  <c r="L106" i="5" s="1"/>
  <c r="I106" i="5"/>
  <c r="H106" i="5"/>
  <c r="G106" i="5"/>
  <c r="F106" i="5"/>
  <c r="E106" i="5"/>
  <c r="D106" i="5"/>
  <c r="J106" i="5" s="1"/>
  <c r="M105" i="5"/>
  <c r="L105" i="5"/>
  <c r="K105" i="5"/>
  <c r="I105" i="5"/>
  <c r="H105" i="5"/>
  <c r="G105" i="5"/>
  <c r="F105" i="5"/>
  <c r="M104" i="5"/>
  <c r="K104" i="5"/>
  <c r="L104" i="5" s="1"/>
  <c r="I104" i="5"/>
  <c r="H104" i="5"/>
  <c r="G104" i="5"/>
  <c r="F104" i="5"/>
  <c r="E104" i="5"/>
  <c r="D104" i="5"/>
  <c r="J104" i="5" s="1"/>
  <c r="M103" i="5"/>
  <c r="K103" i="5"/>
  <c r="D103" i="5" s="1"/>
  <c r="J103" i="5" s="1"/>
  <c r="I103" i="5"/>
  <c r="H103" i="5"/>
  <c r="G103" i="5"/>
  <c r="F103" i="5"/>
  <c r="M102" i="5"/>
  <c r="K102" i="5"/>
  <c r="I102" i="5"/>
  <c r="H102" i="5"/>
  <c r="G102" i="5"/>
  <c r="F102" i="5"/>
  <c r="M101" i="5"/>
  <c r="K101" i="5"/>
  <c r="L101" i="5" s="1"/>
  <c r="I101" i="5"/>
  <c r="H101" i="5"/>
  <c r="G101" i="5"/>
  <c r="F101" i="5"/>
  <c r="E101" i="5"/>
  <c r="D101" i="5"/>
  <c r="J101" i="5" s="1"/>
  <c r="M100" i="5"/>
  <c r="K100" i="5"/>
  <c r="I100" i="5"/>
  <c r="H100" i="5"/>
  <c r="G100" i="5"/>
  <c r="F100" i="5"/>
  <c r="M99" i="5"/>
  <c r="K99" i="5"/>
  <c r="L99" i="5" s="1"/>
  <c r="I99" i="5"/>
  <c r="H99" i="5"/>
  <c r="G99" i="5"/>
  <c r="F99" i="5"/>
  <c r="E99" i="5"/>
  <c r="D99" i="5"/>
  <c r="J99" i="5" s="1"/>
  <c r="M98" i="5"/>
  <c r="K98" i="5"/>
  <c r="E98" i="5" s="1"/>
  <c r="I98" i="5"/>
  <c r="H98" i="5"/>
  <c r="G98" i="5"/>
  <c r="F98" i="5"/>
  <c r="M97" i="5"/>
  <c r="K97" i="5"/>
  <c r="I97" i="5"/>
  <c r="H97" i="5"/>
  <c r="G97" i="5"/>
  <c r="F97" i="5"/>
  <c r="M96" i="5"/>
  <c r="L96" i="5"/>
  <c r="K96" i="5"/>
  <c r="I96" i="5"/>
  <c r="H96" i="5"/>
  <c r="G96" i="5"/>
  <c r="F96" i="5"/>
  <c r="E96" i="5"/>
  <c r="D96" i="5"/>
  <c r="J96" i="5" s="1"/>
  <c r="M95" i="5"/>
  <c r="L95" i="5"/>
  <c r="K95" i="5"/>
  <c r="I95" i="5"/>
  <c r="H95" i="5"/>
  <c r="G95" i="5"/>
  <c r="F95" i="5"/>
  <c r="M94" i="5"/>
  <c r="L94" i="5"/>
  <c r="K94" i="5"/>
  <c r="I94" i="5"/>
  <c r="H94" i="5"/>
  <c r="G94" i="5"/>
  <c r="F94" i="5"/>
  <c r="E94" i="5"/>
  <c r="D94" i="5"/>
  <c r="J94" i="5" s="1"/>
  <c r="M93" i="5"/>
  <c r="K93" i="5"/>
  <c r="E93" i="5" s="1"/>
  <c r="I93" i="5"/>
  <c r="H93" i="5"/>
  <c r="G93" i="5"/>
  <c r="F93" i="5"/>
  <c r="M92" i="5"/>
  <c r="K92" i="5"/>
  <c r="I92" i="5"/>
  <c r="H92" i="5"/>
  <c r="G92" i="5"/>
  <c r="F92" i="5"/>
  <c r="M91" i="5"/>
  <c r="K91" i="5"/>
  <c r="L91" i="5" s="1"/>
  <c r="I91" i="5"/>
  <c r="H91" i="5"/>
  <c r="G91" i="5"/>
  <c r="F91" i="5"/>
  <c r="E91" i="5"/>
  <c r="D91" i="5"/>
  <c r="J91" i="5" s="1"/>
  <c r="M90" i="5"/>
  <c r="K90" i="5"/>
  <c r="I90" i="5"/>
  <c r="H90" i="5"/>
  <c r="G90" i="5"/>
  <c r="F90" i="5"/>
  <c r="M89" i="5"/>
  <c r="K89" i="5"/>
  <c r="L89" i="5" s="1"/>
  <c r="J89" i="5"/>
  <c r="I89" i="5"/>
  <c r="H89" i="5"/>
  <c r="G89" i="5"/>
  <c r="F89" i="5"/>
  <c r="E89" i="5"/>
  <c r="D89" i="5"/>
  <c r="M88" i="5"/>
  <c r="L88" i="5"/>
  <c r="K88" i="5"/>
  <c r="I88" i="5"/>
  <c r="H88" i="5"/>
  <c r="G88" i="5"/>
  <c r="F88" i="5"/>
  <c r="E88" i="5"/>
  <c r="D88" i="5"/>
  <c r="J88" i="5" s="1"/>
  <c r="M87" i="5"/>
  <c r="K87" i="5"/>
  <c r="I87" i="5"/>
  <c r="H87" i="5"/>
  <c r="G87" i="5"/>
  <c r="F87" i="5"/>
  <c r="M86" i="5"/>
  <c r="K86" i="5"/>
  <c r="L86" i="5" s="1"/>
  <c r="I86" i="5"/>
  <c r="H86" i="5"/>
  <c r="G86" i="5"/>
  <c r="F86" i="5"/>
  <c r="E86" i="5"/>
  <c r="D86" i="5"/>
  <c r="J86" i="5" s="1"/>
  <c r="M85" i="5"/>
  <c r="K85" i="5"/>
  <c r="I85" i="5"/>
  <c r="H85" i="5"/>
  <c r="G85" i="5"/>
  <c r="F85" i="5"/>
  <c r="M84" i="5"/>
  <c r="K84" i="5"/>
  <c r="L84" i="5" s="1"/>
  <c r="I84" i="5"/>
  <c r="H84" i="5"/>
  <c r="G84" i="5"/>
  <c r="F84" i="5"/>
  <c r="E84" i="5"/>
  <c r="D84" i="5"/>
  <c r="J84" i="5" s="1"/>
  <c r="M83" i="5"/>
  <c r="K83" i="5"/>
  <c r="L83" i="5" s="1"/>
  <c r="I83" i="5"/>
  <c r="H83" i="5"/>
  <c r="G83" i="5"/>
  <c r="F83" i="5"/>
  <c r="D83" i="5"/>
  <c r="J83" i="5" s="1"/>
  <c r="M82" i="5"/>
  <c r="K82" i="5"/>
  <c r="I82" i="5"/>
  <c r="H82" i="5"/>
  <c r="G82" i="5"/>
  <c r="F82" i="5"/>
  <c r="M81" i="5"/>
  <c r="L81" i="5"/>
  <c r="K81" i="5"/>
  <c r="J81" i="5"/>
  <c r="I81" i="5"/>
  <c r="H81" i="5"/>
  <c r="G81" i="5"/>
  <c r="F81" i="5"/>
  <c r="E81" i="5"/>
  <c r="D81" i="5"/>
  <c r="M80" i="5"/>
  <c r="L80" i="5"/>
  <c r="K80" i="5"/>
  <c r="I80" i="5"/>
  <c r="H80" i="5"/>
  <c r="G80" i="5"/>
  <c r="F80" i="5"/>
  <c r="M79" i="5"/>
  <c r="K79" i="5"/>
  <c r="D79" i="5" s="1"/>
  <c r="J79" i="5"/>
  <c r="I79" i="5"/>
  <c r="H79" i="5"/>
  <c r="G79" i="5"/>
  <c r="F79" i="5"/>
  <c r="E79" i="5"/>
  <c r="M78" i="5"/>
  <c r="K78" i="5"/>
  <c r="E78" i="5" s="1"/>
  <c r="I78" i="5"/>
  <c r="H78" i="5"/>
  <c r="G78" i="5"/>
  <c r="F78" i="5"/>
  <c r="D78" i="5"/>
  <c r="J78" i="5" s="1"/>
  <c r="M77" i="5"/>
  <c r="K77" i="5"/>
  <c r="I77" i="5"/>
  <c r="H77" i="5"/>
  <c r="G77" i="5"/>
  <c r="F77" i="5"/>
  <c r="M76" i="5"/>
  <c r="L76" i="5"/>
  <c r="K76" i="5"/>
  <c r="I76" i="5"/>
  <c r="H76" i="5"/>
  <c r="G76" i="5"/>
  <c r="F76" i="5"/>
  <c r="E76" i="5"/>
  <c r="D76" i="5"/>
  <c r="J76" i="5" s="1"/>
  <c r="M75" i="5"/>
  <c r="K75" i="5"/>
  <c r="I75" i="5"/>
  <c r="H75" i="5"/>
  <c r="G75" i="5"/>
  <c r="F75" i="5"/>
  <c r="M74" i="5"/>
  <c r="K74" i="5"/>
  <c r="L74" i="5" s="1"/>
  <c r="I74" i="5"/>
  <c r="H74" i="5"/>
  <c r="G74" i="5"/>
  <c r="F74" i="5"/>
  <c r="E74" i="5"/>
  <c r="D74" i="5"/>
  <c r="J74" i="5" s="1"/>
  <c r="M73" i="5"/>
  <c r="L73" i="5"/>
  <c r="K73" i="5"/>
  <c r="I73" i="5"/>
  <c r="H73" i="5"/>
  <c r="G73" i="5"/>
  <c r="F73" i="5"/>
  <c r="E73" i="5"/>
  <c r="D73" i="5"/>
  <c r="J73" i="5" s="1"/>
  <c r="M72" i="5"/>
  <c r="K72" i="5"/>
  <c r="I72" i="5"/>
  <c r="H72" i="5"/>
  <c r="G72" i="5"/>
  <c r="F72" i="5"/>
  <c r="M71" i="5"/>
  <c r="L71" i="5"/>
  <c r="K71" i="5"/>
  <c r="D71" i="5" s="1"/>
  <c r="J71" i="5"/>
  <c r="I71" i="5"/>
  <c r="H71" i="5"/>
  <c r="G71" i="5"/>
  <c r="F71" i="5"/>
  <c r="E71" i="5"/>
  <c r="M70" i="5"/>
  <c r="K70" i="5"/>
  <c r="D70" i="5" s="1"/>
  <c r="J70" i="5"/>
  <c r="I70" i="5"/>
  <c r="H70" i="5"/>
  <c r="G70" i="5"/>
  <c r="F70" i="5"/>
  <c r="E70" i="5"/>
  <c r="M69" i="5"/>
  <c r="K69" i="5"/>
  <c r="L69" i="5" s="1"/>
  <c r="J69" i="5"/>
  <c r="I69" i="5"/>
  <c r="H69" i="5"/>
  <c r="G69" i="5"/>
  <c r="F69" i="5"/>
  <c r="E69" i="5"/>
  <c r="D69" i="5"/>
  <c r="M68" i="5"/>
  <c r="L68" i="5"/>
  <c r="K68" i="5"/>
  <c r="I68" i="5"/>
  <c r="H68" i="5"/>
  <c r="G68" i="5"/>
  <c r="F68" i="5"/>
  <c r="E68" i="5"/>
  <c r="D68" i="5"/>
  <c r="J68" i="5" s="1"/>
  <c r="M67" i="5"/>
  <c r="K67" i="5"/>
  <c r="I67" i="5"/>
  <c r="H67" i="5"/>
  <c r="G67" i="5"/>
  <c r="F67" i="5"/>
  <c r="M66" i="5"/>
  <c r="L66" i="5"/>
  <c r="K66" i="5"/>
  <c r="J66" i="5"/>
  <c r="I66" i="5"/>
  <c r="H66" i="5"/>
  <c r="G66" i="5"/>
  <c r="F66" i="5"/>
  <c r="E66" i="5"/>
  <c r="D66" i="5"/>
  <c r="M65" i="5"/>
  <c r="L65" i="5"/>
  <c r="K65" i="5"/>
  <c r="E65" i="5" s="1"/>
  <c r="I65" i="5"/>
  <c r="H65" i="5"/>
  <c r="G65" i="5"/>
  <c r="F65" i="5"/>
  <c r="D65" i="5"/>
  <c r="J65" i="5" s="1"/>
  <c r="M64" i="5"/>
  <c r="K64" i="5"/>
  <c r="L64" i="5" s="1"/>
  <c r="I64" i="5"/>
  <c r="H64" i="5"/>
  <c r="G64" i="5"/>
  <c r="F64" i="5"/>
  <c r="M63" i="5"/>
  <c r="L63" i="5"/>
  <c r="K63" i="5"/>
  <c r="D63" i="5" s="1"/>
  <c r="J63" i="5"/>
  <c r="I63" i="5"/>
  <c r="H63" i="5"/>
  <c r="G63" i="5"/>
  <c r="F63" i="5"/>
  <c r="E63" i="5"/>
  <c r="M62" i="5"/>
  <c r="K62" i="5"/>
  <c r="I62" i="5"/>
  <c r="H62" i="5"/>
  <c r="G62" i="5"/>
  <c r="F62" i="5"/>
  <c r="M61" i="5"/>
  <c r="L61" i="5"/>
  <c r="K61" i="5"/>
  <c r="I61" i="5"/>
  <c r="H61" i="5"/>
  <c r="G61" i="5"/>
  <c r="F61" i="5"/>
  <c r="E61" i="5"/>
  <c r="D61" i="5"/>
  <c r="J61" i="5" s="1"/>
  <c r="M60" i="5"/>
  <c r="K60" i="5"/>
  <c r="I60" i="5"/>
  <c r="H60" i="5"/>
  <c r="G60" i="5"/>
  <c r="F60" i="5"/>
  <c r="M59" i="5"/>
  <c r="K59" i="5"/>
  <c r="L59" i="5" s="1"/>
  <c r="I59" i="5"/>
  <c r="H59" i="5"/>
  <c r="G59" i="5"/>
  <c r="F59" i="5"/>
  <c r="E59" i="5"/>
  <c r="D59" i="5"/>
  <c r="J59" i="5" s="1"/>
  <c r="M58" i="5"/>
  <c r="L58" i="5"/>
  <c r="K58" i="5"/>
  <c r="I58" i="5"/>
  <c r="H58" i="5"/>
  <c r="G58" i="5"/>
  <c r="F58" i="5"/>
  <c r="E58" i="5"/>
  <c r="D58" i="5"/>
  <c r="J58" i="5" s="1"/>
  <c r="M57" i="5"/>
  <c r="K57" i="5"/>
  <c r="I57" i="5"/>
  <c r="H57" i="5"/>
  <c r="G57" i="5"/>
  <c r="F57" i="5"/>
  <c r="M56" i="5"/>
  <c r="K56" i="5"/>
  <c r="L56" i="5" s="1"/>
  <c r="I56" i="5"/>
  <c r="H56" i="5"/>
  <c r="G56" i="5"/>
  <c r="F56" i="5"/>
  <c r="E56" i="5"/>
  <c r="D56" i="5"/>
  <c r="J56" i="5" s="1"/>
  <c r="M55" i="5"/>
  <c r="K55" i="5"/>
  <c r="I55" i="5"/>
  <c r="H55" i="5"/>
  <c r="G55" i="5"/>
  <c r="F55" i="5"/>
  <c r="M54" i="5"/>
  <c r="K54" i="5"/>
  <c r="L54" i="5" s="1"/>
  <c r="I54" i="5"/>
  <c r="H54" i="5"/>
  <c r="G54" i="5"/>
  <c r="F54" i="5"/>
  <c r="E54" i="5"/>
  <c r="D54" i="5"/>
  <c r="J54" i="5" s="1"/>
  <c r="M53" i="5"/>
  <c r="L53" i="5"/>
  <c r="K53" i="5"/>
  <c r="I53" i="5"/>
  <c r="H53" i="5"/>
  <c r="G53" i="5"/>
  <c r="F53" i="5"/>
  <c r="E53" i="5"/>
  <c r="D53" i="5"/>
  <c r="J53" i="5" s="1"/>
  <c r="M52" i="5"/>
  <c r="L52" i="5"/>
  <c r="K52" i="5"/>
  <c r="I52" i="5"/>
  <c r="H52" i="5"/>
  <c r="G52" i="5"/>
  <c r="F52" i="5"/>
  <c r="M51" i="5"/>
  <c r="K51" i="5"/>
  <c r="L51" i="5" s="1"/>
  <c r="J51" i="5"/>
  <c r="I51" i="5"/>
  <c r="H51" i="5"/>
  <c r="G51" i="5"/>
  <c r="F51" i="5"/>
  <c r="E51" i="5"/>
  <c r="D51" i="5"/>
  <c r="M50" i="5"/>
  <c r="K50" i="5"/>
  <c r="E50" i="5" s="1"/>
  <c r="I50" i="5"/>
  <c r="H50" i="5"/>
  <c r="G50" i="5"/>
  <c r="F50" i="5"/>
  <c r="M49" i="5"/>
  <c r="K49" i="5"/>
  <c r="I49" i="5"/>
  <c r="H49" i="5"/>
  <c r="G49" i="5"/>
  <c r="F49" i="5"/>
  <c r="M48" i="5"/>
  <c r="K48" i="5"/>
  <c r="L48" i="5" s="1"/>
  <c r="I48" i="5"/>
  <c r="H48" i="5"/>
  <c r="G48" i="5"/>
  <c r="F48" i="5"/>
  <c r="D48" i="5"/>
  <c r="J48" i="5" s="1"/>
  <c r="M47" i="5"/>
  <c r="K47" i="5"/>
  <c r="I47" i="5"/>
  <c r="H47" i="5"/>
  <c r="G47" i="5"/>
  <c r="F47" i="5"/>
  <c r="M46" i="5"/>
  <c r="L46" i="5"/>
  <c r="K46" i="5"/>
  <c r="I46" i="5"/>
  <c r="H46" i="5"/>
  <c r="G46" i="5"/>
  <c r="F46" i="5"/>
  <c r="E46" i="5"/>
  <c r="D46" i="5"/>
  <c r="J46" i="5" s="1"/>
  <c r="M45" i="5"/>
  <c r="L45" i="5"/>
  <c r="K45" i="5"/>
  <c r="E45" i="5" s="1"/>
  <c r="I45" i="5"/>
  <c r="H45" i="5"/>
  <c r="G45" i="5"/>
  <c r="F45" i="5"/>
  <c r="M44" i="5"/>
  <c r="K44" i="5"/>
  <c r="I44" i="5"/>
  <c r="H44" i="5"/>
  <c r="G44" i="5"/>
  <c r="F44" i="5"/>
  <c r="E44" i="5"/>
  <c r="M43" i="5"/>
  <c r="K43" i="5"/>
  <c r="L43" i="5" s="1"/>
  <c r="I43" i="5"/>
  <c r="H43" i="5"/>
  <c r="G43" i="5"/>
  <c r="F43" i="5"/>
  <c r="E43" i="5"/>
  <c r="D43" i="5"/>
  <c r="J43" i="5" s="1"/>
  <c r="M42" i="5"/>
  <c r="L42" i="5"/>
  <c r="K42" i="5"/>
  <c r="I42" i="5"/>
  <c r="H42" i="5"/>
  <c r="G42" i="5"/>
  <c r="F42" i="5"/>
  <c r="M41" i="5"/>
  <c r="K41" i="5"/>
  <c r="L41" i="5" s="1"/>
  <c r="I41" i="5"/>
  <c r="H41" i="5"/>
  <c r="G41" i="5"/>
  <c r="F41" i="5"/>
  <c r="M40" i="5"/>
  <c r="L40" i="5"/>
  <c r="K40" i="5"/>
  <c r="I40" i="5"/>
  <c r="H40" i="5"/>
  <c r="G40" i="5"/>
  <c r="F40" i="5"/>
  <c r="E40" i="5"/>
  <c r="D40" i="5"/>
  <c r="J40" i="5" s="1"/>
  <c r="M39" i="5"/>
  <c r="K39" i="5"/>
  <c r="I39" i="5"/>
  <c r="H39" i="5"/>
  <c r="G39" i="5"/>
  <c r="F39" i="5"/>
  <c r="M38" i="5"/>
  <c r="L38" i="5"/>
  <c r="K38" i="5"/>
  <c r="I38" i="5"/>
  <c r="H38" i="5"/>
  <c r="G38" i="5"/>
  <c r="F38" i="5"/>
  <c r="E38" i="5"/>
  <c r="D38" i="5"/>
  <c r="J38" i="5" s="1"/>
  <c r="M37" i="5"/>
  <c r="K37" i="5"/>
  <c r="I37" i="5"/>
  <c r="H37" i="5"/>
  <c r="G37" i="5"/>
  <c r="F37" i="5"/>
  <c r="M36" i="5"/>
  <c r="K36" i="5"/>
  <c r="L36" i="5" s="1"/>
  <c r="I36" i="5"/>
  <c r="H36" i="5"/>
  <c r="G36" i="5"/>
  <c r="F36" i="5"/>
  <c r="E36" i="5"/>
  <c r="D36" i="5"/>
  <c r="J36" i="5" s="1"/>
  <c r="M35" i="5"/>
  <c r="K35" i="5"/>
  <c r="I35" i="5"/>
  <c r="H35" i="5"/>
  <c r="G35" i="5"/>
  <c r="F35" i="5"/>
  <c r="M34" i="5"/>
  <c r="K34" i="5"/>
  <c r="I34" i="5"/>
  <c r="H34" i="5"/>
  <c r="G34" i="5"/>
  <c r="F34" i="5"/>
  <c r="E34" i="5"/>
  <c r="M33" i="5"/>
  <c r="K33" i="5"/>
  <c r="L33" i="5" s="1"/>
  <c r="J33" i="5"/>
  <c r="I33" i="5"/>
  <c r="H33" i="5"/>
  <c r="G33" i="5"/>
  <c r="F33" i="5"/>
  <c r="E33" i="5"/>
  <c r="D33" i="5"/>
  <c r="M32" i="5"/>
  <c r="K32" i="5"/>
  <c r="I32" i="5"/>
  <c r="H32" i="5"/>
  <c r="G32" i="5"/>
  <c r="F32" i="5"/>
  <c r="M31" i="5"/>
  <c r="K31" i="5"/>
  <c r="I31" i="5"/>
  <c r="H31" i="5"/>
  <c r="G31" i="5"/>
  <c r="F31" i="5"/>
  <c r="M30" i="5"/>
  <c r="L30" i="5"/>
  <c r="K30" i="5"/>
  <c r="E30" i="5" s="1"/>
  <c r="I30" i="5"/>
  <c r="H30" i="5"/>
  <c r="G30" i="5"/>
  <c r="F30" i="5"/>
  <c r="D30" i="5"/>
  <c r="J30" i="5" s="1"/>
  <c r="M29" i="5"/>
  <c r="K29" i="5"/>
  <c r="I29" i="5"/>
  <c r="H29" i="5"/>
  <c r="G29" i="5"/>
  <c r="F29" i="5"/>
  <c r="M28" i="5"/>
  <c r="K28" i="5"/>
  <c r="L28" i="5" s="1"/>
  <c r="I28" i="5"/>
  <c r="H28" i="5"/>
  <c r="G28" i="5"/>
  <c r="F28" i="5"/>
  <c r="E28" i="5"/>
  <c r="D28" i="5"/>
  <c r="J28" i="5" s="1"/>
  <c r="M27" i="5"/>
  <c r="K27" i="5"/>
  <c r="I27" i="5"/>
  <c r="H27" i="5"/>
  <c r="G27" i="5"/>
  <c r="F27" i="5"/>
  <c r="M26" i="5"/>
  <c r="K26" i="5"/>
  <c r="L26" i="5" s="1"/>
  <c r="I26" i="5"/>
  <c r="H26" i="5"/>
  <c r="G26" i="5"/>
  <c r="F26" i="5"/>
  <c r="E26" i="5"/>
  <c r="D26" i="5"/>
  <c r="J26" i="5" s="1"/>
  <c r="M25" i="5"/>
  <c r="L25" i="5"/>
  <c r="K25" i="5"/>
  <c r="J25" i="5"/>
  <c r="I25" i="5"/>
  <c r="H25" i="5"/>
  <c r="G25" i="5"/>
  <c r="F25" i="5"/>
  <c r="E25" i="5"/>
  <c r="D25" i="5"/>
  <c r="M24" i="5"/>
  <c r="L24" i="5"/>
  <c r="K24" i="5"/>
  <c r="D24" i="5" s="1"/>
  <c r="J24" i="5" s="1"/>
  <c r="I24" i="5"/>
  <c r="H24" i="5"/>
  <c r="G24" i="5"/>
  <c r="F24" i="5"/>
  <c r="E24" i="5"/>
  <c r="M23" i="5"/>
  <c r="K23" i="5"/>
  <c r="I23" i="5"/>
  <c r="H23" i="5"/>
  <c r="G23" i="5"/>
  <c r="F23" i="5"/>
  <c r="M22" i="5"/>
  <c r="L22" i="5"/>
  <c r="K22" i="5"/>
  <c r="E22" i="5" s="1"/>
  <c r="I22" i="5"/>
  <c r="H22" i="5"/>
  <c r="G22" i="5"/>
  <c r="F22" i="5"/>
  <c r="D22" i="5"/>
  <c r="J22" i="5" s="1"/>
  <c r="M21" i="5"/>
  <c r="K21" i="5"/>
  <c r="I21" i="5"/>
  <c r="H21" i="5"/>
  <c r="G21" i="5"/>
  <c r="F21" i="5"/>
  <c r="M20" i="5"/>
  <c r="L20" i="5"/>
  <c r="K20" i="5"/>
  <c r="J20" i="5"/>
  <c r="I20" i="5"/>
  <c r="H20" i="5"/>
  <c r="G20" i="5"/>
  <c r="F20" i="5"/>
  <c r="E20" i="5"/>
  <c r="D20" i="5"/>
  <c r="M19" i="5"/>
  <c r="K19" i="5"/>
  <c r="E19" i="5" s="1"/>
  <c r="I19" i="5"/>
  <c r="H19" i="5"/>
  <c r="G19" i="5"/>
  <c r="F19" i="5"/>
  <c r="M18" i="5"/>
  <c r="K18" i="5"/>
  <c r="L18" i="5" s="1"/>
  <c r="I18" i="5"/>
  <c r="H18" i="5"/>
  <c r="G18" i="5"/>
  <c r="F18" i="5"/>
  <c r="E18" i="5"/>
  <c r="M17" i="5"/>
  <c r="K17" i="5"/>
  <c r="L17" i="5" s="1"/>
  <c r="I17" i="5"/>
  <c r="H17" i="5"/>
  <c r="G17" i="5"/>
  <c r="F17" i="5"/>
  <c r="E17" i="5"/>
  <c r="D17" i="5"/>
  <c r="J17" i="5" s="1"/>
  <c r="M16" i="5"/>
  <c r="L16" i="5"/>
  <c r="K16" i="5"/>
  <c r="I16" i="5"/>
  <c r="H16" i="5"/>
  <c r="G16" i="5"/>
  <c r="F16" i="5"/>
  <c r="E16" i="5"/>
  <c r="D16" i="5"/>
  <c r="J16" i="5" s="1"/>
  <c r="M15" i="5"/>
  <c r="L15" i="5"/>
  <c r="K15" i="5"/>
  <c r="D15" i="5" s="1"/>
  <c r="J15" i="5"/>
  <c r="I15" i="5"/>
  <c r="H15" i="5"/>
  <c r="G15" i="5"/>
  <c r="F15" i="5"/>
  <c r="E15" i="5"/>
  <c r="M14" i="5"/>
  <c r="K14" i="5"/>
  <c r="I14" i="5"/>
  <c r="H14" i="5"/>
  <c r="G14" i="5"/>
  <c r="F14" i="5"/>
  <c r="M13" i="5"/>
  <c r="K13" i="5"/>
  <c r="L13" i="5" s="1"/>
  <c r="I13" i="5"/>
  <c r="H13" i="5"/>
  <c r="G13" i="5"/>
  <c r="F13" i="5"/>
  <c r="E13" i="5"/>
  <c r="D13" i="5"/>
  <c r="J13" i="5" s="1"/>
  <c r="M12" i="5"/>
  <c r="L12" i="5"/>
  <c r="K12" i="5"/>
  <c r="J12" i="5"/>
  <c r="I12" i="5"/>
  <c r="H12" i="5"/>
  <c r="G12" i="5"/>
  <c r="F12" i="5"/>
  <c r="E12" i="5"/>
  <c r="D12" i="5"/>
  <c r="M11" i="5"/>
  <c r="K11" i="5"/>
  <c r="L11" i="5" s="1"/>
  <c r="I11" i="5"/>
  <c r="H11" i="5"/>
  <c r="G11" i="5"/>
  <c r="F11" i="5"/>
  <c r="D11" i="5"/>
  <c r="J11" i="5" s="1"/>
  <c r="M10" i="5"/>
  <c r="L10" i="5"/>
  <c r="K10" i="5"/>
  <c r="J10" i="5"/>
  <c r="I10" i="5"/>
  <c r="H10" i="5"/>
  <c r="G10" i="5"/>
  <c r="F10" i="5"/>
  <c r="E10" i="5"/>
  <c r="D10" i="5"/>
  <c r="M9" i="5"/>
  <c r="L9" i="5"/>
  <c r="K9" i="5"/>
  <c r="E9" i="5" s="1"/>
  <c r="I9" i="5"/>
  <c r="H9" i="5"/>
  <c r="G9" i="5"/>
  <c r="F9" i="5"/>
  <c r="M8" i="5"/>
  <c r="K8" i="5"/>
  <c r="L8" i="5" s="1"/>
  <c r="I8" i="5"/>
  <c r="H8" i="5"/>
  <c r="G8" i="5"/>
  <c r="F8" i="5"/>
  <c r="E8" i="5"/>
  <c r="D8" i="5"/>
  <c r="J8" i="5" s="1"/>
  <c r="M7" i="5"/>
  <c r="K7" i="5"/>
  <c r="D7" i="5" s="1"/>
  <c r="J7" i="5"/>
  <c r="I7" i="5"/>
  <c r="H7" i="5"/>
  <c r="G7" i="5"/>
  <c r="F7" i="5"/>
  <c r="M6" i="5"/>
  <c r="L6" i="5"/>
  <c r="K6" i="5"/>
  <c r="I6" i="5"/>
  <c r="H6" i="5"/>
  <c r="G6" i="5"/>
  <c r="F6" i="5"/>
  <c r="E6" i="5"/>
  <c r="D6" i="5"/>
  <c r="J6" i="5" s="1"/>
  <c r="M5" i="5"/>
  <c r="L5" i="5"/>
  <c r="K5" i="5"/>
  <c r="J5" i="5"/>
  <c r="I5" i="5"/>
  <c r="H5" i="5"/>
  <c r="G5" i="5"/>
  <c r="F5" i="5"/>
  <c r="E5" i="5"/>
  <c r="D5" i="5"/>
  <c r="Z804" i="4"/>
  <c r="D804" i="4"/>
  <c r="B804" i="4"/>
  <c r="T804" i="4" s="1"/>
  <c r="Q803" i="4"/>
  <c r="O803" i="4"/>
  <c r="B803" i="4"/>
  <c r="U803" i="4" s="1"/>
  <c r="AD802" i="4"/>
  <c r="AB802" i="4"/>
  <c r="AE802" i="4" s="1"/>
  <c r="K802" i="4"/>
  <c r="I802" i="4"/>
  <c r="B802" i="4"/>
  <c r="U802" i="4" s="1"/>
  <c r="X801" i="4"/>
  <c r="D801" i="4"/>
  <c r="B801" i="4"/>
  <c r="T801" i="4" s="1"/>
  <c r="R800" i="4"/>
  <c r="N800" i="4"/>
  <c r="B800" i="4"/>
  <c r="S800" i="4" s="1"/>
  <c r="AD799" i="4"/>
  <c r="AB799" i="4"/>
  <c r="AE799" i="4" s="1"/>
  <c r="W799" i="4"/>
  <c r="N799" i="4"/>
  <c r="L799" i="4"/>
  <c r="J799" i="4"/>
  <c r="E799" i="4"/>
  <c r="B799" i="4"/>
  <c r="S799" i="4" s="1"/>
  <c r="AB798" i="4"/>
  <c r="AE798" i="4" s="1"/>
  <c r="Z798" i="4"/>
  <c r="X798" i="4"/>
  <c r="S798" i="4"/>
  <c r="J798" i="4"/>
  <c r="H798" i="4"/>
  <c r="F798" i="4"/>
  <c r="B798" i="4"/>
  <c r="R798" i="4" s="1"/>
  <c r="B797" i="4"/>
  <c r="B796" i="4"/>
  <c r="AD795" i="4"/>
  <c r="AB795" i="4"/>
  <c r="AE795" i="4" s="1"/>
  <c r="X795" i="4"/>
  <c r="W795" i="4"/>
  <c r="T795" i="4"/>
  <c r="R795" i="4"/>
  <c r="P795" i="4"/>
  <c r="M795" i="4"/>
  <c r="K795" i="4"/>
  <c r="G795" i="4"/>
  <c r="F795" i="4"/>
  <c r="C795" i="4"/>
  <c r="B795" i="4"/>
  <c r="Q795" i="4" s="1"/>
  <c r="AD794" i="4"/>
  <c r="AB794" i="4"/>
  <c r="AE794" i="4" s="1"/>
  <c r="Z794" i="4"/>
  <c r="V794" i="4"/>
  <c r="U794" i="4"/>
  <c r="R794" i="4"/>
  <c r="M794" i="4"/>
  <c r="K794" i="4"/>
  <c r="I794" i="4"/>
  <c r="E794" i="4"/>
  <c r="D794" i="4"/>
  <c r="B794" i="4"/>
  <c r="O794" i="4" s="1"/>
  <c r="AB793" i="4"/>
  <c r="AE793" i="4" s="1"/>
  <c r="Z793" i="4"/>
  <c r="X793" i="4"/>
  <c r="K793" i="4"/>
  <c r="I793" i="4"/>
  <c r="G793" i="4"/>
  <c r="B793" i="4"/>
  <c r="O793" i="4" s="1"/>
  <c r="AF792" i="4"/>
  <c r="AD792" i="4"/>
  <c r="Z792" i="4"/>
  <c r="X792" i="4"/>
  <c r="V792" i="4"/>
  <c r="R792" i="4"/>
  <c r="Q792" i="4"/>
  <c r="N792" i="4"/>
  <c r="M792" i="4"/>
  <c r="K792" i="4"/>
  <c r="I792" i="4"/>
  <c r="G792" i="4"/>
  <c r="E792" i="4"/>
  <c r="B792" i="4"/>
  <c r="O792" i="4" s="1"/>
  <c r="AF791" i="4"/>
  <c r="X791" i="4"/>
  <c r="V791" i="4"/>
  <c r="T791" i="4"/>
  <c r="N791" i="4"/>
  <c r="G791" i="4"/>
  <c r="E791" i="4"/>
  <c r="C791" i="4"/>
  <c r="B791" i="4"/>
  <c r="O791" i="4" s="1"/>
  <c r="AF790" i="4"/>
  <c r="AD790" i="4"/>
  <c r="AC790" i="4"/>
  <c r="AA790" i="4"/>
  <c r="Z790" i="4"/>
  <c r="Y790" i="4"/>
  <c r="X790" i="4"/>
  <c r="V790" i="4"/>
  <c r="T790" i="4"/>
  <c r="R790" i="4"/>
  <c r="Q790" i="4"/>
  <c r="N790" i="4"/>
  <c r="M790" i="4"/>
  <c r="L790" i="4"/>
  <c r="J790" i="4"/>
  <c r="I790" i="4"/>
  <c r="H790" i="4"/>
  <c r="G790" i="4"/>
  <c r="E790" i="4"/>
  <c r="C790" i="4"/>
  <c r="B790" i="4"/>
  <c r="O790" i="4" s="1"/>
  <c r="AG789" i="4"/>
  <c r="AF789" i="4"/>
  <c r="AC789" i="4"/>
  <c r="AB789" i="4"/>
  <c r="AE789" i="4" s="1"/>
  <c r="AA789" i="4"/>
  <c r="Y789" i="4"/>
  <c r="X789" i="4"/>
  <c r="V789" i="4"/>
  <c r="T789" i="4"/>
  <c r="R789" i="4"/>
  <c r="P789" i="4"/>
  <c r="N789" i="4"/>
  <c r="L789" i="4"/>
  <c r="K789" i="4"/>
  <c r="J789" i="4"/>
  <c r="H789" i="4"/>
  <c r="G789" i="4"/>
  <c r="E789" i="4"/>
  <c r="C789" i="4"/>
  <c r="B789" i="4"/>
  <c r="O789" i="4" s="1"/>
  <c r="AG788" i="4"/>
  <c r="AF788" i="4"/>
  <c r="AD788" i="4"/>
  <c r="AC788" i="4"/>
  <c r="AA788" i="4"/>
  <c r="Z788" i="4"/>
  <c r="Y788" i="4"/>
  <c r="W788" i="4"/>
  <c r="V788" i="4"/>
  <c r="U788" i="4"/>
  <c r="T788" i="4"/>
  <c r="R788" i="4"/>
  <c r="Q788" i="4"/>
  <c r="P788" i="4"/>
  <c r="N788" i="4"/>
  <c r="M788" i="4"/>
  <c r="L788" i="4"/>
  <c r="J788" i="4"/>
  <c r="I788" i="4"/>
  <c r="H788" i="4"/>
  <c r="F788" i="4"/>
  <c r="E788" i="4"/>
  <c r="D788" i="4"/>
  <c r="C788" i="4"/>
  <c r="B788" i="4"/>
  <c r="O788" i="4" s="1"/>
  <c r="AG787" i="4"/>
  <c r="AF787" i="4"/>
  <c r="AD787" i="4"/>
  <c r="AB787" i="4"/>
  <c r="AE787" i="4" s="1"/>
  <c r="AA787" i="4"/>
  <c r="Y787" i="4"/>
  <c r="X787" i="4"/>
  <c r="W787" i="4"/>
  <c r="U787" i="4"/>
  <c r="T787" i="4"/>
  <c r="R787" i="4"/>
  <c r="P787" i="4"/>
  <c r="N787" i="4"/>
  <c r="M787" i="4"/>
  <c r="K787" i="4"/>
  <c r="J787" i="4"/>
  <c r="H787" i="4"/>
  <c r="G787" i="4"/>
  <c r="F787" i="4"/>
  <c r="D787" i="4"/>
  <c r="C787" i="4"/>
  <c r="B787" i="4"/>
  <c r="O787" i="4" s="1"/>
  <c r="AD786" i="4"/>
  <c r="AB786" i="4"/>
  <c r="AE786" i="4" s="1"/>
  <c r="Z786" i="4"/>
  <c r="Y786" i="4"/>
  <c r="V786" i="4"/>
  <c r="U786" i="4"/>
  <c r="R786" i="4"/>
  <c r="B786" i="4"/>
  <c r="S786" i="4" s="1"/>
  <c r="AB785" i="4"/>
  <c r="AE785" i="4" s="1"/>
  <c r="Z785" i="4"/>
  <c r="X785" i="4"/>
  <c r="W785" i="4"/>
  <c r="T785" i="4"/>
  <c r="S785" i="4"/>
  <c r="P785" i="4"/>
  <c r="B785" i="4"/>
  <c r="AG785" i="4" s="1"/>
  <c r="AF784" i="4"/>
  <c r="AD784" i="4"/>
  <c r="AB784" i="4"/>
  <c r="AE784" i="4" s="1"/>
  <c r="Z784" i="4"/>
  <c r="X784" i="4"/>
  <c r="V784" i="4"/>
  <c r="U784" i="4"/>
  <c r="R784" i="4"/>
  <c r="Q784" i="4"/>
  <c r="N784" i="4"/>
  <c r="M784" i="4"/>
  <c r="K784" i="4"/>
  <c r="I784" i="4"/>
  <c r="G784" i="4"/>
  <c r="E784" i="4"/>
  <c r="D784" i="4"/>
  <c r="B784" i="4"/>
  <c r="O784" i="4" s="1"/>
  <c r="AC783" i="4"/>
  <c r="X783" i="4"/>
  <c r="B783" i="4"/>
  <c r="AF782" i="4"/>
  <c r="AD782" i="4"/>
  <c r="AC782" i="4"/>
  <c r="AA782" i="4"/>
  <c r="Z782" i="4"/>
  <c r="Y782" i="4"/>
  <c r="X782" i="4"/>
  <c r="V782" i="4"/>
  <c r="U782" i="4"/>
  <c r="T782" i="4"/>
  <c r="R782" i="4"/>
  <c r="Q782" i="4"/>
  <c r="N782" i="4"/>
  <c r="M782" i="4"/>
  <c r="L782" i="4"/>
  <c r="J782" i="4"/>
  <c r="I782" i="4"/>
  <c r="H782" i="4"/>
  <c r="G782" i="4"/>
  <c r="E782" i="4"/>
  <c r="D782" i="4"/>
  <c r="C782" i="4"/>
  <c r="B782" i="4"/>
  <c r="O782" i="4" s="1"/>
  <c r="X781" i="4"/>
  <c r="V781" i="4"/>
  <c r="T781" i="4"/>
  <c r="S781" i="4"/>
  <c r="R781" i="4"/>
  <c r="P781" i="4"/>
  <c r="B781" i="4"/>
  <c r="Y781" i="4" s="1"/>
  <c r="AG780" i="4"/>
  <c r="AF780" i="4"/>
  <c r="AD780" i="4"/>
  <c r="AC780" i="4"/>
  <c r="AA780" i="4"/>
  <c r="Z780" i="4"/>
  <c r="Y780" i="4"/>
  <c r="W780" i="4"/>
  <c r="V780" i="4"/>
  <c r="U780" i="4"/>
  <c r="T780" i="4"/>
  <c r="R780" i="4"/>
  <c r="Q780" i="4"/>
  <c r="P780" i="4"/>
  <c r="N780" i="4"/>
  <c r="M780" i="4"/>
  <c r="L780" i="4"/>
  <c r="J780" i="4"/>
  <c r="I780" i="4"/>
  <c r="H780" i="4"/>
  <c r="F780" i="4"/>
  <c r="E780" i="4"/>
  <c r="D780" i="4"/>
  <c r="C780" i="4"/>
  <c r="B780" i="4"/>
  <c r="O780" i="4" s="1"/>
  <c r="U779" i="4"/>
  <c r="T779" i="4"/>
  <c r="S779" i="4"/>
  <c r="R779" i="4"/>
  <c r="P779" i="4"/>
  <c r="N779" i="4"/>
  <c r="B779" i="4"/>
  <c r="W779" i="4" s="1"/>
  <c r="AD778" i="4"/>
  <c r="AB778" i="4"/>
  <c r="AE778" i="4" s="1"/>
  <c r="W778" i="4"/>
  <c r="H778" i="4"/>
  <c r="E778" i="4"/>
  <c r="B778" i="4"/>
  <c r="V778" i="4" s="1"/>
  <c r="AG777" i="4"/>
  <c r="AF777" i="4"/>
  <c r="AD777" i="4"/>
  <c r="U777" i="4"/>
  <c r="T777" i="4"/>
  <c r="S777" i="4"/>
  <c r="Q777" i="4"/>
  <c r="P777" i="4"/>
  <c r="N777" i="4"/>
  <c r="M777" i="4"/>
  <c r="K777" i="4"/>
  <c r="J777" i="4"/>
  <c r="I777" i="4"/>
  <c r="G777" i="4"/>
  <c r="D777" i="4"/>
  <c r="B777" i="4"/>
  <c r="W777" i="4" s="1"/>
  <c r="Z776" i="4"/>
  <c r="X776" i="4"/>
  <c r="U776" i="4"/>
  <c r="S776" i="4"/>
  <c r="D776" i="4"/>
  <c r="B776" i="4"/>
  <c r="V776" i="4" s="1"/>
  <c r="AG775" i="4"/>
  <c r="AF775" i="4"/>
  <c r="AC775" i="4"/>
  <c r="AB775" i="4"/>
  <c r="AE775" i="4" s="1"/>
  <c r="AA775" i="4"/>
  <c r="Z775" i="4"/>
  <c r="W775" i="4"/>
  <c r="V775" i="4"/>
  <c r="T775" i="4"/>
  <c r="S775" i="4"/>
  <c r="Q775" i="4"/>
  <c r="P775" i="4"/>
  <c r="N775" i="4"/>
  <c r="L775" i="4"/>
  <c r="K775" i="4"/>
  <c r="J775" i="4"/>
  <c r="I775" i="4"/>
  <c r="G775" i="4"/>
  <c r="F775" i="4"/>
  <c r="E775" i="4"/>
  <c r="C775" i="4"/>
  <c r="B775" i="4"/>
  <c r="AF774" i="4"/>
  <c r="AD774" i="4"/>
  <c r="AC774" i="4"/>
  <c r="AA774" i="4"/>
  <c r="Z774" i="4"/>
  <c r="Y774" i="4"/>
  <c r="X774" i="4"/>
  <c r="V774" i="4"/>
  <c r="U774" i="4"/>
  <c r="T774" i="4"/>
  <c r="R774" i="4"/>
  <c r="Q774" i="4"/>
  <c r="N774" i="4"/>
  <c r="M774" i="4"/>
  <c r="L774" i="4"/>
  <c r="J774" i="4"/>
  <c r="I774" i="4"/>
  <c r="H774" i="4"/>
  <c r="G774" i="4"/>
  <c r="E774" i="4"/>
  <c r="D774" i="4"/>
  <c r="C774" i="4"/>
  <c r="B774" i="4"/>
  <c r="O774" i="4" s="1"/>
  <c r="AG773" i="4"/>
  <c r="AF773" i="4"/>
  <c r="AC773" i="4"/>
  <c r="AB773" i="4"/>
  <c r="AE773" i="4" s="1"/>
  <c r="AA773" i="4"/>
  <c r="Y773" i="4"/>
  <c r="K773" i="4"/>
  <c r="J773" i="4"/>
  <c r="H773" i="4"/>
  <c r="G773" i="4"/>
  <c r="F773" i="4"/>
  <c r="E773" i="4"/>
  <c r="B773" i="4"/>
  <c r="AG772" i="4"/>
  <c r="AF772" i="4"/>
  <c r="AD772" i="4"/>
  <c r="AC772" i="4"/>
  <c r="AA772" i="4"/>
  <c r="Z772" i="4"/>
  <c r="Y772" i="4"/>
  <c r="W772" i="4"/>
  <c r="V772" i="4"/>
  <c r="U772" i="4"/>
  <c r="T772" i="4"/>
  <c r="R772" i="4"/>
  <c r="Q772" i="4"/>
  <c r="P772" i="4"/>
  <c r="N772" i="4"/>
  <c r="M772" i="4"/>
  <c r="L772" i="4"/>
  <c r="J772" i="4"/>
  <c r="I772" i="4"/>
  <c r="H772" i="4"/>
  <c r="F772" i="4"/>
  <c r="E772" i="4"/>
  <c r="D772" i="4"/>
  <c r="C772" i="4"/>
  <c r="B772" i="4"/>
  <c r="O772" i="4" s="1"/>
  <c r="AG771" i="4"/>
  <c r="AF771" i="4"/>
  <c r="AD771" i="4"/>
  <c r="AC771" i="4"/>
  <c r="AB771" i="4"/>
  <c r="AE771" i="4" s="1"/>
  <c r="AA771" i="4"/>
  <c r="Y771" i="4"/>
  <c r="W771" i="4"/>
  <c r="T771" i="4"/>
  <c r="S771" i="4"/>
  <c r="R771" i="4"/>
  <c r="Q771" i="4"/>
  <c r="P771" i="4"/>
  <c r="N771" i="4"/>
  <c r="M771" i="4"/>
  <c r="L771" i="4"/>
  <c r="K771" i="4"/>
  <c r="J771" i="4"/>
  <c r="H771" i="4"/>
  <c r="G771" i="4"/>
  <c r="F771" i="4"/>
  <c r="C771" i="4"/>
  <c r="B771" i="4"/>
  <c r="Y770" i="4"/>
  <c r="U770" i="4"/>
  <c r="E770" i="4"/>
  <c r="B770" i="4"/>
  <c r="S770" i="4" s="1"/>
  <c r="AG769" i="4"/>
  <c r="T769" i="4"/>
  <c r="S769" i="4"/>
  <c r="Q769" i="4"/>
  <c r="P769" i="4"/>
  <c r="N769" i="4"/>
  <c r="M769" i="4"/>
  <c r="B769" i="4"/>
  <c r="AF769" i="4" s="1"/>
  <c r="AF768" i="4"/>
  <c r="AD768" i="4"/>
  <c r="AC768" i="4"/>
  <c r="AB768" i="4"/>
  <c r="AE768" i="4" s="1"/>
  <c r="AA768" i="4"/>
  <c r="Z768" i="4"/>
  <c r="X768" i="4"/>
  <c r="M768" i="4"/>
  <c r="L768" i="4"/>
  <c r="K768" i="4"/>
  <c r="J768" i="4"/>
  <c r="I768" i="4"/>
  <c r="H768" i="4"/>
  <c r="G768" i="4"/>
  <c r="E768" i="4"/>
  <c r="B768" i="4"/>
  <c r="U768" i="4" s="1"/>
  <c r="W767" i="4"/>
  <c r="T767" i="4"/>
  <c r="D767" i="4"/>
  <c r="B767" i="4"/>
  <c r="S767" i="4" s="1"/>
  <c r="AF766" i="4"/>
  <c r="AC766" i="4"/>
  <c r="T766" i="4"/>
  <c r="S766" i="4"/>
  <c r="R766" i="4"/>
  <c r="Q766" i="4"/>
  <c r="N766" i="4"/>
  <c r="M766" i="4"/>
  <c r="L766" i="4"/>
  <c r="I766" i="4"/>
  <c r="B766" i="4"/>
  <c r="AD766" i="4" s="1"/>
  <c r="AG765" i="4"/>
  <c r="AF765" i="4"/>
  <c r="AC765" i="4"/>
  <c r="AB765" i="4"/>
  <c r="AE765" i="4" s="1"/>
  <c r="AA765" i="4"/>
  <c r="Y765" i="4"/>
  <c r="X765" i="4"/>
  <c r="W765" i="4"/>
  <c r="V765" i="4"/>
  <c r="T765" i="4"/>
  <c r="S765" i="4"/>
  <c r="R765" i="4"/>
  <c r="Q765" i="4"/>
  <c r="P765" i="4"/>
  <c r="N765" i="4"/>
  <c r="L765" i="4"/>
  <c r="K765" i="4"/>
  <c r="J765" i="4"/>
  <c r="H765" i="4"/>
  <c r="G765" i="4"/>
  <c r="F765" i="4"/>
  <c r="E765" i="4"/>
  <c r="D765" i="4"/>
  <c r="C765" i="4"/>
  <c r="B765" i="4"/>
  <c r="U764" i="4"/>
  <c r="R764" i="4"/>
  <c r="B764" i="4"/>
  <c r="AG763" i="4"/>
  <c r="AF763" i="4"/>
  <c r="AD763" i="4"/>
  <c r="AC763" i="4"/>
  <c r="AB763" i="4"/>
  <c r="AE763" i="4" s="1"/>
  <c r="Y763" i="4"/>
  <c r="T763" i="4"/>
  <c r="S763" i="4"/>
  <c r="R763" i="4"/>
  <c r="Q763" i="4"/>
  <c r="P763" i="4"/>
  <c r="N763" i="4"/>
  <c r="M763" i="4"/>
  <c r="L763" i="4"/>
  <c r="K763" i="4"/>
  <c r="J763" i="4"/>
  <c r="H763" i="4"/>
  <c r="F763" i="4"/>
  <c r="C763" i="4"/>
  <c r="B763" i="4"/>
  <c r="AD762" i="4"/>
  <c r="AC762" i="4"/>
  <c r="AB762" i="4"/>
  <c r="AE762" i="4" s="1"/>
  <c r="AA762" i="4"/>
  <c r="Z762" i="4"/>
  <c r="Y762" i="4"/>
  <c r="W762" i="4"/>
  <c r="U762" i="4"/>
  <c r="K762" i="4"/>
  <c r="J762" i="4"/>
  <c r="I762" i="4"/>
  <c r="H762" i="4"/>
  <c r="F762" i="4"/>
  <c r="E762" i="4"/>
  <c r="D762" i="4"/>
  <c r="B762" i="4"/>
  <c r="W761" i="4"/>
  <c r="T761" i="4"/>
  <c r="S761" i="4"/>
  <c r="Q761" i="4"/>
  <c r="P761" i="4"/>
  <c r="C761" i="4"/>
  <c r="B761" i="4"/>
  <c r="N761" i="4" s="1"/>
  <c r="AF760" i="4"/>
  <c r="AD760" i="4"/>
  <c r="AC760" i="4"/>
  <c r="AB760" i="4"/>
  <c r="AE760" i="4" s="1"/>
  <c r="AA760" i="4"/>
  <c r="Z760" i="4"/>
  <c r="X760" i="4"/>
  <c r="R760" i="4"/>
  <c r="Q760" i="4"/>
  <c r="N760" i="4"/>
  <c r="M760" i="4"/>
  <c r="L760" i="4"/>
  <c r="K760" i="4"/>
  <c r="J760" i="4"/>
  <c r="I760" i="4"/>
  <c r="H760" i="4"/>
  <c r="G760" i="4"/>
  <c r="E760" i="4"/>
  <c r="B760" i="4"/>
  <c r="U760" i="4" s="1"/>
  <c r="AB759" i="4"/>
  <c r="AE759" i="4" s="1"/>
  <c r="AA759" i="4"/>
  <c r="Z759" i="4"/>
  <c r="Y759" i="4"/>
  <c r="X759" i="4"/>
  <c r="W759" i="4"/>
  <c r="V759" i="4"/>
  <c r="T759" i="4"/>
  <c r="I759" i="4"/>
  <c r="H759" i="4"/>
  <c r="G759" i="4"/>
  <c r="F759" i="4"/>
  <c r="E759" i="4"/>
  <c r="D759" i="4"/>
  <c r="C759" i="4"/>
  <c r="B759" i="4"/>
  <c r="S758" i="4"/>
  <c r="R758" i="4"/>
  <c r="Q758" i="4"/>
  <c r="N758" i="4"/>
  <c r="B758" i="4"/>
  <c r="T758" i="4" s="1"/>
  <c r="AG757" i="4"/>
  <c r="AF757" i="4"/>
  <c r="AC757" i="4"/>
  <c r="AB757" i="4"/>
  <c r="AE757" i="4" s="1"/>
  <c r="AA757" i="4"/>
  <c r="Y757" i="4"/>
  <c r="X757" i="4"/>
  <c r="V757" i="4"/>
  <c r="T757" i="4"/>
  <c r="S757" i="4"/>
  <c r="R757" i="4"/>
  <c r="Q757" i="4"/>
  <c r="P757" i="4"/>
  <c r="N757" i="4"/>
  <c r="L757" i="4"/>
  <c r="K757" i="4"/>
  <c r="J757" i="4"/>
  <c r="H757" i="4"/>
  <c r="G757" i="4"/>
  <c r="F757" i="4"/>
  <c r="E757" i="4"/>
  <c r="C757" i="4"/>
  <c r="B757" i="4"/>
  <c r="T756" i="4"/>
  <c r="D756" i="4"/>
  <c r="B756" i="4"/>
  <c r="AG755" i="4"/>
  <c r="AF755" i="4"/>
  <c r="AD755" i="4"/>
  <c r="AB755" i="4"/>
  <c r="AE755" i="4" s="1"/>
  <c r="T755" i="4"/>
  <c r="S755" i="4"/>
  <c r="R755" i="4"/>
  <c r="Q755" i="4"/>
  <c r="P755" i="4"/>
  <c r="N755" i="4"/>
  <c r="M755" i="4"/>
  <c r="L755" i="4"/>
  <c r="K755" i="4"/>
  <c r="H755" i="4"/>
  <c r="B755" i="4"/>
  <c r="AG754" i="4"/>
  <c r="AF754" i="4"/>
  <c r="AD754" i="4"/>
  <c r="AC754" i="4"/>
  <c r="AB754" i="4"/>
  <c r="AE754" i="4" s="1"/>
  <c r="AA754" i="4"/>
  <c r="Z754" i="4"/>
  <c r="Y754" i="4"/>
  <c r="W754" i="4"/>
  <c r="U754" i="4"/>
  <c r="S754" i="4"/>
  <c r="R754" i="4"/>
  <c r="Q754" i="4"/>
  <c r="P754" i="4"/>
  <c r="N754" i="4"/>
  <c r="M754" i="4"/>
  <c r="L754" i="4"/>
  <c r="K754" i="4"/>
  <c r="J754" i="4"/>
  <c r="I754" i="4"/>
  <c r="H754" i="4"/>
  <c r="F754" i="4"/>
  <c r="E754" i="4"/>
  <c r="D754" i="4"/>
  <c r="B754" i="4"/>
  <c r="W753" i="4"/>
  <c r="T753" i="4"/>
  <c r="S753" i="4"/>
  <c r="C753" i="4"/>
  <c r="B753" i="4"/>
  <c r="Q753" i="4" s="1"/>
  <c r="AF752" i="4"/>
  <c r="AD752" i="4"/>
  <c r="AC752" i="4"/>
  <c r="AB752" i="4"/>
  <c r="AE752" i="4" s="1"/>
  <c r="Z752" i="4"/>
  <c r="U752" i="4"/>
  <c r="S752" i="4"/>
  <c r="R752" i="4"/>
  <c r="Q752" i="4"/>
  <c r="N752" i="4"/>
  <c r="M752" i="4"/>
  <c r="L752" i="4"/>
  <c r="K752" i="4"/>
  <c r="J752" i="4"/>
  <c r="I752" i="4"/>
  <c r="G752" i="4"/>
  <c r="B752" i="4"/>
  <c r="AG751" i="4"/>
  <c r="AF751" i="4"/>
  <c r="AC751" i="4"/>
  <c r="AB751" i="4"/>
  <c r="AE751" i="4" s="1"/>
  <c r="AA751" i="4"/>
  <c r="Z751" i="4"/>
  <c r="Y751" i="4"/>
  <c r="X751" i="4"/>
  <c r="W751" i="4"/>
  <c r="V751" i="4"/>
  <c r="T751" i="4"/>
  <c r="S751" i="4"/>
  <c r="Q751" i="4"/>
  <c r="P751" i="4"/>
  <c r="N751" i="4"/>
  <c r="L751" i="4"/>
  <c r="K751" i="4"/>
  <c r="J751" i="4"/>
  <c r="I751" i="4"/>
  <c r="H751" i="4"/>
  <c r="G751" i="4"/>
  <c r="F751" i="4"/>
  <c r="E751" i="4"/>
  <c r="D751" i="4"/>
  <c r="C751" i="4"/>
  <c r="B751" i="4"/>
  <c r="U750" i="4"/>
  <c r="S750" i="4"/>
  <c r="B750" i="4"/>
  <c r="AG749" i="4"/>
  <c r="AF749" i="4"/>
  <c r="AC749" i="4"/>
  <c r="AB749" i="4"/>
  <c r="AE749" i="4" s="1"/>
  <c r="AA749" i="4"/>
  <c r="X749" i="4"/>
  <c r="V749" i="4"/>
  <c r="T749" i="4"/>
  <c r="S749" i="4"/>
  <c r="R749" i="4"/>
  <c r="Q749" i="4"/>
  <c r="P749" i="4"/>
  <c r="N749" i="4"/>
  <c r="L749" i="4"/>
  <c r="K749" i="4"/>
  <c r="J749" i="4"/>
  <c r="H749" i="4"/>
  <c r="G749" i="4"/>
  <c r="E749" i="4"/>
  <c r="C749" i="4"/>
  <c r="B749" i="4"/>
  <c r="AD748" i="4"/>
  <c r="AC748" i="4"/>
  <c r="AA748" i="4"/>
  <c r="Z748" i="4"/>
  <c r="Y748" i="4"/>
  <c r="W748" i="4"/>
  <c r="V748" i="4"/>
  <c r="T748" i="4"/>
  <c r="R748" i="4"/>
  <c r="J748" i="4"/>
  <c r="I748" i="4"/>
  <c r="H748" i="4"/>
  <c r="F748" i="4"/>
  <c r="E748" i="4"/>
  <c r="D748" i="4"/>
  <c r="C748" i="4"/>
  <c r="B748" i="4"/>
  <c r="T747" i="4"/>
  <c r="S747" i="4"/>
  <c r="R747" i="4"/>
  <c r="Q747" i="4"/>
  <c r="P747" i="4"/>
  <c r="B747" i="4"/>
  <c r="N747" i="4" s="1"/>
  <c r="AG746" i="4"/>
  <c r="AF746" i="4"/>
  <c r="AD746" i="4"/>
  <c r="AC746" i="4"/>
  <c r="AB746" i="4"/>
  <c r="AE746" i="4" s="1"/>
  <c r="AA746" i="4"/>
  <c r="Z746" i="4"/>
  <c r="W746" i="4"/>
  <c r="U746" i="4"/>
  <c r="S746" i="4"/>
  <c r="R746" i="4"/>
  <c r="Q746" i="4"/>
  <c r="P746" i="4"/>
  <c r="N746" i="4"/>
  <c r="M746" i="4"/>
  <c r="L746" i="4"/>
  <c r="K746" i="4"/>
  <c r="J746" i="4"/>
  <c r="I746" i="4"/>
  <c r="H746" i="4"/>
  <c r="F746" i="4"/>
  <c r="D746" i="4"/>
  <c r="B746" i="4"/>
  <c r="AG745" i="4"/>
  <c r="AF745" i="4"/>
  <c r="AD745" i="4"/>
  <c r="AC745" i="4"/>
  <c r="AB745" i="4"/>
  <c r="AE745" i="4" s="1"/>
  <c r="AA745" i="4"/>
  <c r="Z745" i="4"/>
  <c r="Y745" i="4"/>
  <c r="X745" i="4"/>
  <c r="W745" i="4"/>
  <c r="U745" i="4"/>
  <c r="T745" i="4"/>
  <c r="S745" i="4"/>
  <c r="Q745" i="4"/>
  <c r="P745" i="4"/>
  <c r="O745" i="4"/>
  <c r="N745" i="4"/>
  <c r="M745" i="4"/>
  <c r="L745" i="4"/>
  <c r="K745" i="4"/>
  <c r="J745" i="4"/>
  <c r="I745" i="4"/>
  <c r="H745" i="4"/>
  <c r="G745" i="4"/>
  <c r="E745" i="4"/>
  <c r="D745" i="4"/>
  <c r="C745" i="4"/>
  <c r="B745" i="4"/>
  <c r="V745" i="4" s="1"/>
  <c r="AG744" i="4"/>
  <c r="AF744" i="4"/>
  <c r="AE744" i="4"/>
  <c r="AD744" i="4"/>
  <c r="AC744" i="4"/>
  <c r="AB744" i="4"/>
  <c r="AA744" i="4"/>
  <c r="Z744" i="4"/>
  <c r="Y744" i="4"/>
  <c r="X744" i="4"/>
  <c r="W744" i="4"/>
  <c r="U744" i="4"/>
  <c r="T744" i="4"/>
  <c r="S744" i="4"/>
  <c r="Q744" i="4"/>
  <c r="P744" i="4"/>
  <c r="O744" i="4"/>
  <c r="N744" i="4"/>
  <c r="M744" i="4"/>
  <c r="L744" i="4"/>
  <c r="K744" i="4"/>
  <c r="J744" i="4"/>
  <c r="I744" i="4"/>
  <c r="H744" i="4"/>
  <c r="G744" i="4"/>
  <c r="E744" i="4"/>
  <c r="D744" i="4"/>
  <c r="C744" i="4"/>
  <c r="B744" i="4"/>
  <c r="V744" i="4" s="1"/>
  <c r="AG743" i="4"/>
  <c r="AF743" i="4"/>
  <c r="AD743" i="4"/>
  <c r="AC743" i="4"/>
  <c r="AB743" i="4"/>
  <c r="AE743" i="4" s="1"/>
  <c r="AA743" i="4"/>
  <c r="Z743" i="4"/>
  <c r="Y743" i="4"/>
  <c r="X743" i="4"/>
  <c r="W743" i="4"/>
  <c r="U743" i="4"/>
  <c r="T743" i="4"/>
  <c r="S743" i="4"/>
  <c r="Q743" i="4"/>
  <c r="P743" i="4"/>
  <c r="O743" i="4"/>
  <c r="N743" i="4"/>
  <c r="M743" i="4"/>
  <c r="L743" i="4"/>
  <c r="K743" i="4"/>
  <c r="J743" i="4"/>
  <c r="I743" i="4"/>
  <c r="H743" i="4"/>
  <c r="G743" i="4"/>
  <c r="E743" i="4"/>
  <c r="D743" i="4"/>
  <c r="C743" i="4"/>
  <c r="B743" i="4"/>
  <c r="V743" i="4" s="1"/>
  <c r="AG742" i="4"/>
  <c r="AF742" i="4"/>
  <c r="AE742" i="4"/>
  <c r="AD742" i="4"/>
  <c r="AC742" i="4"/>
  <c r="AB742" i="4"/>
  <c r="AA742" i="4"/>
  <c r="Z742" i="4"/>
  <c r="Y742" i="4"/>
  <c r="X742" i="4"/>
  <c r="W742" i="4"/>
  <c r="U742" i="4"/>
  <c r="T742" i="4"/>
  <c r="S742" i="4"/>
  <c r="Q742" i="4"/>
  <c r="P742" i="4"/>
  <c r="O742" i="4"/>
  <c r="N742" i="4"/>
  <c r="M742" i="4"/>
  <c r="L742" i="4"/>
  <c r="K742" i="4"/>
  <c r="J742" i="4"/>
  <c r="I742" i="4"/>
  <c r="H742" i="4"/>
  <c r="G742" i="4"/>
  <c r="E742" i="4"/>
  <c r="D742" i="4"/>
  <c r="C742" i="4"/>
  <c r="B742" i="4"/>
  <c r="V742" i="4" s="1"/>
  <c r="AG741" i="4"/>
  <c r="AF741" i="4"/>
  <c r="AD741" i="4"/>
  <c r="AC741" i="4"/>
  <c r="AB741" i="4"/>
  <c r="AE741" i="4" s="1"/>
  <c r="AA741" i="4"/>
  <c r="Z741" i="4"/>
  <c r="Y741" i="4"/>
  <c r="X741" i="4"/>
  <c r="W741" i="4"/>
  <c r="U741" i="4"/>
  <c r="T741" i="4"/>
  <c r="S741" i="4"/>
  <c r="Q741" i="4"/>
  <c r="P741" i="4"/>
  <c r="O741" i="4"/>
  <c r="N741" i="4"/>
  <c r="M741" i="4"/>
  <c r="L741" i="4"/>
  <c r="K741" i="4"/>
  <c r="J741" i="4"/>
  <c r="I741" i="4"/>
  <c r="H741" i="4"/>
  <c r="G741" i="4"/>
  <c r="E741" i="4"/>
  <c r="D741" i="4"/>
  <c r="C741" i="4"/>
  <c r="B741" i="4"/>
  <c r="V741" i="4" s="1"/>
  <c r="AG740" i="4"/>
  <c r="AF740" i="4"/>
  <c r="AD740" i="4"/>
  <c r="AC740" i="4"/>
  <c r="AB740" i="4"/>
  <c r="AE740" i="4" s="1"/>
  <c r="AA740" i="4"/>
  <c r="Z740" i="4"/>
  <c r="Y740" i="4"/>
  <c r="X740" i="4"/>
  <c r="W740" i="4"/>
  <c r="U740" i="4"/>
  <c r="T740" i="4"/>
  <c r="S740" i="4"/>
  <c r="Q740" i="4"/>
  <c r="P740" i="4"/>
  <c r="O740" i="4"/>
  <c r="N740" i="4"/>
  <c r="M740" i="4"/>
  <c r="L740" i="4"/>
  <c r="K740" i="4"/>
  <c r="J740" i="4"/>
  <c r="I740" i="4"/>
  <c r="H740" i="4"/>
  <c r="G740" i="4"/>
  <c r="E740" i="4"/>
  <c r="D740" i="4"/>
  <c r="C740" i="4"/>
  <c r="B740" i="4"/>
  <c r="V740" i="4" s="1"/>
  <c r="AG739" i="4"/>
  <c r="AF739" i="4"/>
  <c r="AD739" i="4"/>
  <c r="AC739" i="4"/>
  <c r="AB739" i="4"/>
  <c r="AE739" i="4" s="1"/>
  <c r="AA739" i="4"/>
  <c r="Z739" i="4"/>
  <c r="Y739" i="4"/>
  <c r="X739" i="4"/>
  <c r="W739" i="4"/>
  <c r="U739" i="4"/>
  <c r="T739" i="4"/>
  <c r="S739" i="4"/>
  <c r="Q739" i="4"/>
  <c r="P739" i="4"/>
  <c r="O739" i="4"/>
  <c r="N739" i="4"/>
  <c r="M739" i="4"/>
  <c r="L739" i="4"/>
  <c r="K739" i="4"/>
  <c r="J739" i="4"/>
  <c r="I739" i="4"/>
  <c r="H739" i="4"/>
  <c r="G739" i="4"/>
  <c r="E739" i="4"/>
  <c r="D739" i="4"/>
  <c r="C739" i="4"/>
  <c r="B739" i="4"/>
  <c r="V739" i="4" s="1"/>
  <c r="AG738" i="4"/>
  <c r="AF738" i="4"/>
  <c r="AE738" i="4"/>
  <c r="AD738" i="4"/>
  <c r="AC738" i="4"/>
  <c r="AB738" i="4"/>
  <c r="AA738" i="4"/>
  <c r="Z738" i="4"/>
  <c r="Y738" i="4"/>
  <c r="X738" i="4"/>
  <c r="W738" i="4"/>
  <c r="U738" i="4"/>
  <c r="T738" i="4"/>
  <c r="S738" i="4"/>
  <c r="Q738" i="4"/>
  <c r="P738" i="4"/>
  <c r="O738" i="4"/>
  <c r="N738" i="4"/>
  <c r="M738" i="4"/>
  <c r="L738" i="4"/>
  <c r="K738" i="4"/>
  <c r="J738" i="4"/>
  <c r="I738" i="4"/>
  <c r="H738" i="4"/>
  <c r="G738" i="4"/>
  <c r="E738" i="4"/>
  <c r="D738" i="4"/>
  <c r="C738" i="4"/>
  <c r="B738" i="4"/>
  <c r="V738" i="4" s="1"/>
  <c r="AG737" i="4"/>
  <c r="AF737" i="4"/>
  <c r="AE737" i="4"/>
  <c r="AD737" i="4"/>
  <c r="AC737" i="4"/>
  <c r="AB737" i="4"/>
  <c r="AA737" i="4"/>
  <c r="Z737" i="4"/>
  <c r="Y737" i="4"/>
  <c r="X737" i="4"/>
  <c r="W737" i="4"/>
  <c r="U737" i="4"/>
  <c r="T737" i="4"/>
  <c r="S737" i="4"/>
  <c r="Q737" i="4"/>
  <c r="P737" i="4"/>
  <c r="O737" i="4"/>
  <c r="N737" i="4"/>
  <c r="M737" i="4"/>
  <c r="L737" i="4"/>
  <c r="K737" i="4"/>
  <c r="J737" i="4"/>
  <c r="I737" i="4"/>
  <c r="H737" i="4"/>
  <c r="G737" i="4"/>
  <c r="E737" i="4"/>
  <c r="D737" i="4"/>
  <c r="C737" i="4"/>
  <c r="B737" i="4"/>
  <c r="V737" i="4" s="1"/>
  <c r="AG736" i="4"/>
  <c r="AF736" i="4"/>
  <c r="AE736" i="4"/>
  <c r="AD736" i="4"/>
  <c r="AC736" i="4"/>
  <c r="AB736" i="4"/>
  <c r="AA736" i="4"/>
  <c r="Z736" i="4"/>
  <c r="Y736" i="4"/>
  <c r="X736" i="4"/>
  <c r="W736" i="4"/>
  <c r="U736" i="4"/>
  <c r="T736" i="4"/>
  <c r="S736" i="4"/>
  <c r="Q736" i="4"/>
  <c r="P736" i="4"/>
  <c r="O736" i="4"/>
  <c r="N736" i="4"/>
  <c r="M736" i="4"/>
  <c r="L736" i="4"/>
  <c r="K736" i="4"/>
  <c r="J736" i="4"/>
  <c r="I736" i="4"/>
  <c r="H736" i="4"/>
  <c r="G736" i="4"/>
  <c r="E736" i="4"/>
  <c r="D736" i="4"/>
  <c r="C736" i="4"/>
  <c r="B736" i="4"/>
  <c r="V736" i="4" s="1"/>
  <c r="AG735" i="4"/>
  <c r="AF735" i="4"/>
  <c r="AD735" i="4"/>
  <c r="AC735" i="4"/>
  <c r="AB735" i="4"/>
  <c r="AE735" i="4" s="1"/>
  <c r="AA735" i="4"/>
  <c r="Z735" i="4"/>
  <c r="Y735" i="4"/>
  <c r="X735" i="4"/>
  <c r="W735" i="4"/>
  <c r="U735" i="4"/>
  <c r="T735" i="4"/>
  <c r="S735" i="4"/>
  <c r="Q735" i="4"/>
  <c r="P735" i="4"/>
  <c r="O735" i="4"/>
  <c r="N735" i="4"/>
  <c r="M735" i="4"/>
  <c r="L735" i="4"/>
  <c r="K735" i="4"/>
  <c r="J735" i="4"/>
  <c r="I735" i="4"/>
  <c r="H735" i="4"/>
  <c r="G735" i="4"/>
  <c r="E735" i="4"/>
  <c r="D735" i="4"/>
  <c r="C735" i="4"/>
  <c r="B735" i="4"/>
  <c r="V735" i="4" s="1"/>
  <c r="AG734" i="4"/>
  <c r="AB734" i="4"/>
  <c r="AE734" i="4" s="1"/>
  <c r="AA734" i="4"/>
  <c r="Z734" i="4"/>
  <c r="Y734" i="4"/>
  <c r="X734" i="4"/>
  <c r="W734" i="4"/>
  <c r="U734" i="4"/>
  <c r="T734" i="4"/>
  <c r="R734" i="4"/>
  <c r="P734" i="4"/>
  <c r="N734" i="4"/>
  <c r="K734" i="4"/>
  <c r="J734" i="4"/>
  <c r="I734" i="4"/>
  <c r="H734" i="4"/>
  <c r="G734" i="4"/>
  <c r="E734" i="4"/>
  <c r="D734" i="4"/>
  <c r="C734" i="4"/>
  <c r="B734" i="4"/>
  <c r="B733" i="4"/>
  <c r="B732" i="4"/>
  <c r="B731" i="4"/>
  <c r="AF730" i="4"/>
  <c r="AD730" i="4"/>
  <c r="AC730" i="4"/>
  <c r="Y730" i="4"/>
  <c r="W730" i="4"/>
  <c r="S730" i="4"/>
  <c r="Q730" i="4"/>
  <c r="P730" i="4"/>
  <c r="O730" i="4"/>
  <c r="N730" i="4"/>
  <c r="M730" i="4"/>
  <c r="L730" i="4"/>
  <c r="H730" i="4"/>
  <c r="E730" i="4"/>
  <c r="B730" i="4"/>
  <c r="AG729" i="4"/>
  <c r="AF729" i="4"/>
  <c r="AD729" i="4"/>
  <c r="AC729" i="4"/>
  <c r="AB729" i="4"/>
  <c r="AE729" i="4" s="1"/>
  <c r="AA729" i="4"/>
  <c r="Z729" i="4"/>
  <c r="Y729" i="4"/>
  <c r="W729" i="4"/>
  <c r="T729" i="4"/>
  <c r="R729" i="4"/>
  <c r="Q729" i="4"/>
  <c r="P729" i="4"/>
  <c r="O729" i="4"/>
  <c r="N729" i="4"/>
  <c r="M729" i="4"/>
  <c r="L729" i="4"/>
  <c r="K729" i="4"/>
  <c r="J729" i="4"/>
  <c r="I729" i="4"/>
  <c r="H729" i="4"/>
  <c r="E729" i="4"/>
  <c r="C729" i="4"/>
  <c r="B729" i="4"/>
  <c r="AG728" i="4"/>
  <c r="AF728" i="4"/>
  <c r="AD728" i="4"/>
  <c r="AC728" i="4"/>
  <c r="AB728" i="4"/>
  <c r="AE728" i="4" s="1"/>
  <c r="AA728" i="4"/>
  <c r="Z728" i="4"/>
  <c r="Y728" i="4"/>
  <c r="X728" i="4"/>
  <c r="W728" i="4"/>
  <c r="T728" i="4"/>
  <c r="R728" i="4"/>
  <c r="Q728" i="4"/>
  <c r="P728" i="4"/>
  <c r="O728" i="4"/>
  <c r="N728" i="4"/>
  <c r="M728" i="4"/>
  <c r="L728" i="4"/>
  <c r="K728" i="4"/>
  <c r="J728" i="4"/>
  <c r="I728" i="4"/>
  <c r="H728" i="4"/>
  <c r="G728" i="4"/>
  <c r="E728" i="4"/>
  <c r="C728" i="4"/>
  <c r="B728" i="4"/>
  <c r="AG727" i="4"/>
  <c r="AF727" i="4"/>
  <c r="AD727" i="4"/>
  <c r="AC727" i="4"/>
  <c r="AB727" i="4"/>
  <c r="AE727" i="4" s="1"/>
  <c r="AA727" i="4"/>
  <c r="Z727" i="4"/>
  <c r="Y727" i="4"/>
  <c r="X727" i="4"/>
  <c r="W727" i="4"/>
  <c r="U727" i="4"/>
  <c r="T727" i="4"/>
  <c r="R727" i="4"/>
  <c r="Q727" i="4"/>
  <c r="P727" i="4"/>
  <c r="O727" i="4"/>
  <c r="N727" i="4"/>
  <c r="M727" i="4"/>
  <c r="L727" i="4"/>
  <c r="K727" i="4"/>
  <c r="J727" i="4"/>
  <c r="I727" i="4"/>
  <c r="H727" i="4"/>
  <c r="G727" i="4"/>
  <c r="E727" i="4"/>
  <c r="D727" i="4"/>
  <c r="C727" i="4"/>
  <c r="B727" i="4"/>
  <c r="AG726" i="4"/>
  <c r="AE726" i="4"/>
  <c r="AB726" i="4"/>
  <c r="AA726" i="4"/>
  <c r="Z726" i="4"/>
  <c r="Y726" i="4"/>
  <c r="X726" i="4"/>
  <c r="W726" i="4"/>
  <c r="U726" i="4"/>
  <c r="T726" i="4"/>
  <c r="R726" i="4"/>
  <c r="P726" i="4"/>
  <c r="N726" i="4"/>
  <c r="K726" i="4"/>
  <c r="J726" i="4"/>
  <c r="I726" i="4"/>
  <c r="H726" i="4"/>
  <c r="G726" i="4"/>
  <c r="E726" i="4"/>
  <c r="D726" i="4"/>
  <c r="C726" i="4"/>
  <c r="B726" i="4"/>
  <c r="T725" i="4"/>
  <c r="H725" i="4"/>
  <c r="E725" i="4"/>
  <c r="B725" i="4"/>
  <c r="X725" i="4" s="1"/>
  <c r="AC724" i="4"/>
  <c r="S724" i="4"/>
  <c r="R724" i="4"/>
  <c r="P724" i="4"/>
  <c r="L724" i="4"/>
  <c r="D724" i="4"/>
  <c r="B724" i="4"/>
  <c r="W724" i="4" s="1"/>
  <c r="AG723" i="4"/>
  <c r="AF723" i="4"/>
  <c r="AD723" i="4"/>
  <c r="AC723" i="4"/>
  <c r="Y723" i="4"/>
  <c r="U723" i="4"/>
  <c r="T723" i="4"/>
  <c r="S723" i="4"/>
  <c r="R723" i="4"/>
  <c r="Q723" i="4"/>
  <c r="O723" i="4"/>
  <c r="M723" i="4"/>
  <c r="L723" i="4"/>
  <c r="J723" i="4"/>
  <c r="H723" i="4"/>
  <c r="D723" i="4"/>
  <c r="C723" i="4"/>
  <c r="B723" i="4"/>
  <c r="P723" i="4" s="1"/>
  <c r="AG722" i="4"/>
  <c r="AD722" i="4"/>
  <c r="AC722" i="4"/>
  <c r="Y722" i="4"/>
  <c r="S722" i="4"/>
  <c r="R722" i="4"/>
  <c r="Q722" i="4"/>
  <c r="O722" i="4"/>
  <c r="N722" i="4"/>
  <c r="L722" i="4"/>
  <c r="H722" i="4"/>
  <c r="E722" i="4"/>
  <c r="B722" i="4"/>
  <c r="AA722" i="4" s="1"/>
  <c r="AG721" i="4"/>
  <c r="AF721" i="4"/>
  <c r="AD721" i="4"/>
  <c r="AC721" i="4"/>
  <c r="AB721" i="4"/>
  <c r="AE721" i="4" s="1"/>
  <c r="AA721" i="4"/>
  <c r="Z721" i="4"/>
  <c r="Y721" i="4"/>
  <c r="W721" i="4"/>
  <c r="T721" i="4"/>
  <c r="R721" i="4"/>
  <c r="Q721" i="4"/>
  <c r="P721" i="4"/>
  <c r="O721" i="4"/>
  <c r="N721" i="4"/>
  <c r="M721" i="4"/>
  <c r="L721" i="4"/>
  <c r="K721" i="4"/>
  <c r="J721" i="4"/>
  <c r="I721" i="4"/>
  <c r="H721" i="4"/>
  <c r="E721" i="4"/>
  <c r="C721" i="4"/>
  <c r="B721" i="4"/>
  <c r="AG720" i="4"/>
  <c r="AF720" i="4"/>
  <c r="AD720" i="4"/>
  <c r="AC720" i="4"/>
  <c r="AB720" i="4"/>
  <c r="AE720" i="4" s="1"/>
  <c r="AA720" i="4"/>
  <c r="Z720" i="4"/>
  <c r="Y720" i="4"/>
  <c r="X720" i="4"/>
  <c r="W720" i="4"/>
  <c r="T720" i="4"/>
  <c r="R720" i="4"/>
  <c r="Q720" i="4"/>
  <c r="P720" i="4"/>
  <c r="O720" i="4"/>
  <c r="N720" i="4"/>
  <c r="M720" i="4"/>
  <c r="L720" i="4"/>
  <c r="K720" i="4"/>
  <c r="J720" i="4"/>
  <c r="I720" i="4"/>
  <c r="H720" i="4"/>
  <c r="G720" i="4"/>
  <c r="E720" i="4"/>
  <c r="C720" i="4"/>
  <c r="B720" i="4"/>
  <c r="AG719" i="4"/>
  <c r="AF719" i="4"/>
  <c r="AE719" i="4"/>
  <c r="AD719" i="4"/>
  <c r="AC719" i="4"/>
  <c r="AB719" i="4"/>
  <c r="AA719" i="4"/>
  <c r="Z719" i="4"/>
  <c r="Y719" i="4"/>
  <c r="X719" i="4"/>
  <c r="W719" i="4"/>
  <c r="V719" i="4"/>
  <c r="U719" i="4"/>
  <c r="S719" i="4"/>
  <c r="Q719" i="4"/>
  <c r="P719" i="4"/>
  <c r="O719" i="4"/>
  <c r="N719" i="4"/>
  <c r="M719" i="4"/>
  <c r="L719" i="4"/>
  <c r="K719" i="4"/>
  <c r="J719" i="4"/>
  <c r="I719" i="4"/>
  <c r="H719" i="4"/>
  <c r="G719" i="4"/>
  <c r="F719" i="4"/>
  <c r="E719" i="4"/>
  <c r="C719" i="4"/>
  <c r="B719" i="4"/>
  <c r="T719" i="4" s="1"/>
  <c r="AG718" i="4"/>
  <c r="AF718" i="4"/>
  <c r="AE718" i="4"/>
  <c r="AD718" i="4"/>
  <c r="AC718" i="4"/>
  <c r="AB718" i="4"/>
  <c r="AA718" i="4"/>
  <c r="Z718" i="4"/>
  <c r="Y718" i="4"/>
  <c r="X718" i="4"/>
  <c r="W718" i="4"/>
  <c r="V718" i="4"/>
  <c r="U718" i="4"/>
  <c r="S718" i="4"/>
  <c r="Q718" i="4"/>
  <c r="P718" i="4"/>
  <c r="O718" i="4"/>
  <c r="N718" i="4"/>
  <c r="M718" i="4"/>
  <c r="L718" i="4"/>
  <c r="K718" i="4"/>
  <c r="J718" i="4"/>
  <c r="I718" i="4"/>
  <c r="H718" i="4"/>
  <c r="G718" i="4"/>
  <c r="F718" i="4"/>
  <c r="E718" i="4"/>
  <c r="C718" i="4"/>
  <c r="B718" i="4"/>
  <c r="T718" i="4" s="1"/>
  <c r="AG717" i="4"/>
  <c r="AF717" i="4"/>
  <c r="AD717" i="4"/>
  <c r="AC717" i="4"/>
  <c r="AB717" i="4"/>
  <c r="AE717" i="4" s="1"/>
  <c r="AA717" i="4"/>
  <c r="Z717" i="4"/>
  <c r="Y717" i="4"/>
  <c r="X717" i="4"/>
  <c r="W717" i="4"/>
  <c r="V717" i="4"/>
  <c r="U717" i="4"/>
  <c r="S717" i="4"/>
  <c r="Q717" i="4"/>
  <c r="P717" i="4"/>
  <c r="O717" i="4"/>
  <c r="N717" i="4"/>
  <c r="M717" i="4"/>
  <c r="L717" i="4"/>
  <c r="K717" i="4"/>
  <c r="J717" i="4"/>
  <c r="I717" i="4"/>
  <c r="H717" i="4"/>
  <c r="G717" i="4"/>
  <c r="F717" i="4"/>
  <c r="E717" i="4"/>
  <c r="C717" i="4"/>
  <c r="B717" i="4"/>
  <c r="T717" i="4" s="1"/>
  <c r="AG716" i="4"/>
  <c r="AF716" i="4"/>
  <c r="AE716" i="4"/>
  <c r="AD716" i="4"/>
  <c r="AC716" i="4"/>
  <c r="AB716" i="4"/>
  <c r="AA716" i="4"/>
  <c r="Z716" i="4"/>
  <c r="Y716" i="4"/>
  <c r="X716" i="4"/>
  <c r="W716" i="4"/>
  <c r="V716" i="4"/>
  <c r="U716" i="4"/>
  <c r="S716" i="4"/>
  <c r="Q716" i="4"/>
  <c r="P716" i="4"/>
  <c r="O716" i="4"/>
  <c r="N716" i="4"/>
  <c r="M716" i="4"/>
  <c r="L716" i="4"/>
  <c r="K716" i="4"/>
  <c r="J716" i="4"/>
  <c r="I716" i="4"/>
  <c r="H716" i="4"/>
  <c r="G716" i="4"/>
  <c r="F716" i="4"/>
  <c r="E716" i="4"/>
  <c r="C716" i="4"/>
  <c r="B716" i="4"/>
  <c r="T716" i="4" s="1"/>
  <c r="AG715" i="4"/>
  <c r="AF715" i="4"/>
  <c r="AE715" i="4"/>
  <c r="AD715" i="4"/>
  <c r="AC715" i="4"/>
  <c r="AB715" i="4"/>
  <c r="AA715" i="4"/>
  <c r="Z715" i="4"/>
  <c r="Y715" i="4"/>
  <c r="X715" i="4"/>
  <c r="W715" i="4"/>
  <c r="V715" i="4"/>
  <c r="U715" i="4"/>
  <c r="S715" i="4"/>
  <c r="Q715" i="4"/>
  <c r="P715" i="4"/>
  <c r="O715" i="4"/>
  <c r="N715" i="4"/>
  <c r="M715" i="4"/>
  <c r="L715" i="4"/>
  <c r="K715" i="4"/>
  <c r="J715" i="4"/>
  <c r="I715" i="4"/>
  <c r="H715" i="4"/>
  <c r="G715" i="4"/>
  <c r="F715" i="4"/>
  <c r="E715" i="4"/>
  <c r="C715" i="4"/>
  <c r="B715" i="4"/>
  <c r="T715" i="4" s="1"/>
  <c r="AG714" i="4"/>
  <c r="AF714" i="4"/>
  <c r="AD714" i="4"/>
  <c r="AC714" i="4"/>
  <c r="AB714" i="4"/>
  <c r="AE714" i="4" s="1"/>
  <c r="AA714" i="4"/>
  <c r="Z714" i="4"/>
  <c r="Y714" i="4"/>
  <c r="X714" i="4"/>
  <c r="W714" i="4"/>
  <c r="V714" i="4"/>
  <c r="U714" i="4"/>
  <c r="S714" i="4"/>
  <c r="Q714" i="4"/>
  <c r="P714" i="4"/>
  <c r="O714" i="4"/>
  <c r="N714" i="4"/>
  <c r="M714" i="4"/>
  <c r="L714" i="4"/>
  <c r="K714" i="4"/>
  <c r="J714" i="4"/>
  <c r="I714" i="4"/>
  <c r="H714" i="4"/>
  <c r="G714" i="4"/>
  <c r="F714" i="4"/>
  <c r="E714" i="4"/>
  <c r="C714" i="4"/>
  <c r="B714" i="4"/>
  <c r="T714" i="4" s="1"/>
  <c r="AA713" i="4"/>
  <c r="Y713" i="4"/>
  <c r="V713" i="4"/>
  <c r="P713" i="4"/>
  <c r="I713" i="4"/>
  <c r="G713" i="4"/>
  <c r="C713" i="4"/>
  <c r="B713" i="4"/>
  <c r="S713" i="4" s="1"/>
  <c r="AC712" i="4"/>
  <c r="Y712" i="4"/>
  <c r="X712" i="4"/>
  <c r="V712" i="4"/>
  <c r="R712" i="4"/>
  <c r="Q712" i="4"/>
  <c r="N712" i="4"/>
  <c r="L712" i="4"/>
  <c r="H712" i="4"/>
  <c r="G712" i="4"/>
  <c r="E712" i="4"/>
  <c r="B712" i="4"/>
  <c r="AG712" i="4" s="1"/>
  <c r="AC711" i="4"/>
  <c r="V711" i="4"/>
  <c r="L711" i="4"/>
  <c r="E711" i="4"/>
  <c r="B711" i="4"/>
  <c r="R711" i="4" s="1"/>
  <c r="S710" i="4"/>
  <c r="J710" i="4"/>
  <c r="B710" i="4"/>
  <c r="AF709" i="4"/>
  <c r="AD709" i="4"/>
  <c r="AC709" i="4"/>
  <c r="AB709" i="4"/>
  <c r="AE709" i="4" s="1"/>
  <c r="AA709" i="4"/>
  <c r="Y709" i="4"/>
  <c r="W709" i="4"/>
  <c r="V709" i="4"/>
  <c r="U709" i="4"/>
  <c r="R709" i="4"/>
  <c r="Q709" i="4"/>
  <c r="O709" i="4"/>
  <c r="N709" i="4"/>
  <c r="M709" i="4"/>
  <c r="L709" i="4"/>
  <c r="K709" i="4"/>
  <c r="J709" i="4"/>
  <c r="H709" i="4"/>
  <c r="F709" i="4"/>
  <c r="E709" i="4"/>
  <c r="C709" i="4"/>
  <c r="B709" i="4"/>
  <c r="AG709" i="4" s="1"/>
  <c r="AG708" i="4"/>
  <c r="AF708" i="4"/>
  <c r="AD708" i="4"/>
  <c r="AA708" i="4"/>
  <c r="Z708" i="4"/>
  <c r="W708" i="4"/>
  <c r="U708" i="4"/>
  <c r="P708" i="4"/>
  <c r="O708" i="4"/>
  <c r="M708" i="4"/>
  <c r="J708" i="4"/>
  <c r="I708" i="4"/>
  <c r="F708" i="4"/>
  <c r="C708" i="4"/>
  <c r="B708" i="4"/>
  <c r="R708" i="4" s="1"/>
  <c r="AG707" i="4"/>
  <c r="AF707" i="4"/>
  <c r="AD707" i="4"/>
  <c r="AC707" i="4"/>
  <c r="AB707" i="4"/>
  <c r="AE707" i="4" s="1"/>
  <c r="AA707" i="4"/>
  <c r="Z707" i="4"/>
  <c r="Y707" i="4"/>
  <c r="X707" i="4"/>
  <c r="W707" i="4"/>
  <c r="V707" i="4"/>
  <c r="U707" i="4"/>
  <c r="R707" i="4"/>
  <c r="Q707" i="4"/>
  <c r="P707" i="4"/>
  <c r="O707" i="4"/>
  <c r="N707" i="4"/>
  <c r="M707" i="4"/>
  <c r="L707" i="4"/>
  <c r="K707" i="4"/>
  <c r="J707" i="4"/>
  <c r="I707" i="4"/>
  <c r="H707" i="4"/>
  <c r="G707" i="4"/>
  <c r="F707" i="4"/>
  <c r="E707" i="4"/>
  <c r="C707" i="4"/>
  <c r="B707" i="4"/>
  <c r="AG706" i="4"/>
  <c r="AF706" i="4"/>
  <c r="AD706" i="4"/>
  <c r="AC706" i="4"/>
  <c r="AB706" i="4"/>
  <c r="AE706" i="4" s="1"/>
  <c r="Z706" i="4"/>
  <c r="Y706" i="4"/>
  <c r="X706" i="4"/>
  <c r="W706" i="4"/>
  <c r="V706" i="4"/>
  <c r="U706" i="4"/>
  <c r="R706" i="4"/>
  <c r="P706" i="4"/>
  <c r="O706" i="4"/>
  <c r="N706" i="4"/>
  <c r="M706" i="4"/>
  <c r="L706" i="4"/>
  <c r="K706" i="4"/>
  <c r="I706" i="4"/>
  <c r="H706" i="4"/>
  <c r="G706" i="4"/>
  <c r="F706" i="4"/>
  <c r="E706" i="4"/>
  <c r="C706" i="4"/>
  <c r="B706" i="4"/>
  <c r="AG705" i="4"/>
  <c r="Z705" i="4"/>
  <c r="X705" i="4"/>
  <c r="U705" i="4"/>
  <c r="P705" i="4"/>
  <c r="I705" i="4"/>
  <c r="G705" i="4"/>
  <c r="C705" i="4"/>
  <c r="B705" i="4"/>
  <c r="R705" i="4" s="1"/>
  <c r="AC704" i="4"/>
  <c r="Y704" i="4"/>
  <c r="X704" i="4"/>
  <c r="V704" i="4"/>
  <c r="R704" i="4"/>
  <c r="Q704" i="4"/>
  <c r="N704" i="4"/>
  <c r="L704" i="4"/>
  <c r="H704" i="4"/>
  <c r="G704" i="4"/>
  <c r="E704" i="4"/>
  <c r="B704" i="4"/>
  <c r="AG704" i="4" s="1"/>
  <c r="AC703" i="4"/>
  <c r="V703" i="4"/>
  <c r="L703" i="4"/>
  <c r="E703" i="4"/>
  <c r="B703" i="4"/>
  <c r="R703" i="4" s="1"/>
  <c r="B702" i="4"/>
  <c r="AF701" i="4"/>
  <c r="AD701" i="4"/>
  <c r="AC701" i="4"/>
  <c r="AB701" i="4"/>
  <c r="AE701" i="4" s="1"/>
  <c r="AA701" i="4"/>
  <c r="Y701" i="4"/>
  <c r="W701" i="4"/>
  <c r="V701" i="4"/>
  <c r="U701" i="4"/>
  <c r="R701" i="4"/>
  <c r="Q701" i="4"/>
  <c r="O701" i="4"/>
  <c r="N701" i="4"/>
  <c r="M701" i="4"/>
  <c r="L701" i="4"/>
  <c r="K701" i="4"/>
  <c r="J701" i="4"/>
  <c r="H701" i="4"/>
  <c r="F701" i="4"/>
  <c r="E701" i="4"/>
  <c r="C701" i="4"/>
  <c r="B701" i="4"/>
  <c r="AG701" i="4" s="1"/>
  <c r="AG700" i="4"/>
  <c r="AF700" i="4"/>
  <c r="AD700" i="4"/>
  <c r="AA700" i="4"/>
  <c r="Z700" i="4"/>
  <c r="W700" i="4"/>
  <c r="U700" i="4"/>
  <c r="P700" i="4"/>
  <c r="O700" i="4"/>
  <c r="M700" i="4"/>
  <c r="J700" i="4"/>
  <c r="I700" i="4"/>
  <c r="F700" i="4"/>
  <c r="C700" i="4"/>
  <c r="B700" i="4"/>
  <c r="R700" i="4" s="1"/>
  <c r="AG699" i="4"/>
  <c r="AF699" i="4"/>
  <c r="AD699" i="4"/>
  <c r="AC699" i="4"/>
  <c r="AB699" i="4"/>
  <c r="AE699" i="4" s="1"/>
  <c r="AA699" i="4"/>
  <c r="Z699" i="4"/>
  <c r="Y699" i="4"/>
  <c r="X699" i="4"/>
  <c r="W699" i="4"/>
  <c r="V699" i="4"/>
  <c r="U699" i="4"/>
  <c r="R699" i="4"/>
  <c r="Q699" i="4"/>
  <c r="P699" i="4"/>
  <c r="O699" i="4"/>
  <c r="N699" i="4"/>
  <c r="M699" i="4"/>
  <c r="L699" i="4"/>
  <c r="K699" i="4"/>
  <c r="J699" i="4"/>
  <c r="I699" i="4"/>
  <c r="H699" i="4"/>
  <c r="G699" i="4"/>
  <c r="F699" i="4"/>
  <c r="E699" i="4"/>
  <c r="C699" i="4"/>
  <c r="B699" i="4"/>
  <c r="AG698" i="4"/>
  <c r="AF698" i="4"/>
  <c r="AD698" i="4"/>
  <c r="AC698" i="4"/>
  <c r="AB698" i="4"/>
  <c r="AE698" i="4" s="1"/>
  <c r="Z698" i="4"/>
  <c r="Y698" i="4"/>
  <c r="X698" i="4"/>
  <c r="W698" i="4"/>
  <c r="V698" i="4"/>
  <c r="U698" i="4"/>
  <c r="R698" i="4"/>
  <c r="P698" i="4"/>
  <c r="O698" i="4"/>
  <c r="N698" i="4"/>
  <c r="M698" i="4"/>
  <c r="L698" i="4"/>
  <c r="K698" i="4"/>
  <c r="J698" i="4"/>
  <c r="I698" i="4"/>
  <c r="H698" i="4"/>
  <c r="G698" i="4"/>
  <c r="F698" i="4"/>
  <c r="E698" i="4"/>
  <c r="C698" i="4"/>
  <c r="B698" i="4"/>
  <c r="AG697" i="4"/>
  <c r="Z697" i="4"/>
  <c r="X697" i="4"/>
  <c r="U697" i="4"/>
  <c r="P697" i="4"/>
  <c r="I697" i="4"/>
  <c r="G697" i="4"/>
  <c r="C697" i="4"/>
  <c r="B697" i="4"/>
  <c r="R697" i="4" s="1"/>
  <c r="AC696" i="4"/>
  <c r="Y696" i="4"/>
  <c r="X696" i="4"/>
  <c r="V696" i="4"/>
  <c r="R696" i="4"/>
  <c r="Q696" i="4"/>
  <c r="N696" i="4"/>
  <c r="L696" i="4"/>
  <c r="H696" i="4"/>
  <c r="G696" i="4"/>
  <c r="E696" i="4"/>
  <c r="B696" i="4"/>
  <c r="AG696" i="4" s="1"/>
  <c r="AG695" i="4"/>
  <c r="S695" i="4"/>
  <c r="P695" i="4"/>
  <c r="L695" i="4"/>
  <c r="E695" i="4"/>
  <c r="B695" i="4"/>
  <c r="B694" i="4"/>
  <c r="AF693" i="4"/>
  <c r="AD693" i="4"/>
  <c r="AC693" i="4"/>
  <c r="AB693" i="4"/>
  <c r="AE693" i="4" s="1"/>
  <c r="AA693" i="4"/>
  <c r="Y693" i="4"/>
  <c r="W693" i="4"/>
  <c r="V693" i="4"/>
  <c r="U693" i="4"/>
  <c r="R693" i="4"/>
  <c r="Q693" i="4"/>
  <c r="O693" i="4"/>
  <c r="N693" i="4"/>
  <c r="M693" i="4"/>
  <c r="L693" i="4"/>
  <c r="K693" i="4"/>
  <c r="J693" i="4"/>
  <c r="H693" i="4"/>
  <c r="F693" i="4"/>
  <c r="E693" i="4"/>
  <c r="C693" i="4"/>
  <c r="B693" i="4"/>
  <c r="AG693" i="4" s="1"/>
  <c r="AG692" i="4"/>
  <c r="AF692" i="4"/>
  <c r="AD692" i="4"/>
  <c r="AA692" i="4"/>
  <c r="Z692" i="4"/>
  <c r="W692" i="4"/>
  <c r="U692" i="4"/>
  <c r="P692" i="4"/>
  <c r="O692" i="4"/>
  <c r="M692" i="4"/>
  <c r="K692" i="4"/>
  <c r="J692" i="4"/>
  <c r="I692" i="4"/>
  <c r="F692" i="4"/>
  <c r="C692" i="4"/>
  <c r="B692" i="4"/>
  <c r="R692" i="4" s="1"/>
  <c r="AG691" i="4"/>
  <c r="AF691" i="4"/>
  <c r="AD691" i="4"/>
  <c r="AC691" i="4"/>
  <c r="AB691" i="4"/>
  <c r="AE691" i="4" s="1"/>
  <c r="AA691" i="4"/>
  <c r="Z691" i="4"/>
  <c r="Y691" i="4"/>
  <c r="X691" i="4"/>
  <c r="W691" i="4"/>
  <c r="V691" i="4"/>
  <c r="U691" i="4"/>
  <c r="R691" i="4"/>
  <c r="Q691" i="4"/>
  <c r="P691" i="4"/>
  <c r="O691" i="4"/>
  <c r="N691" i="4"/>
  <c r="M691" i="4"/>
  <c r="L691" i="4"/>
  <c r="K691" i="4"/>
  <c r="J691" i="4"/>
  <c r="I691" i="4"/>
  <c r="H691" i="4"/>
  <c r="G691" i="4"/>
  <c r="F691" i="4"/>
  <c r="E691" i="4"/>
  <c r="C691" i="4"/>
  <c r="B691" i="4"/>
  <c r="AG690" i="4"/>
  <c r="AF690" i="4"/>
  <c r="AD690" i="4"/>
  <c r="AC690" i="4"/>
  <c r="AB690" i="4"/>
  <c r="AE690" i="4" s="1"/>
  <c r="AA690" i="4"/>
  <c r="Z690" i="4"/>
  <c r="Y690" i="4"/>
  <c r="X690" i="4"/>
  <c r="W690" i="4"/>
  <c r="V690" i="4"/>
  <c r="U690" i="4"/>
  <c r="R690" i="4"/>
  <c r="P690" i="4"/>
  <c r="O690" i="4"/>
  <c r="N690" i="4"/>
  <c r="M690" i="4"/>
  <c r="L690" i="4"/>
  <c r="K690" i="4"/>
  <c r="J690" i="4"/>
  <c r="I690" i="4"/>
  <c r="H690" i="4"/>
  <c r="G690" i="4"/>
  <c r="F690" i="4"/>
  <c r="E690" i="4"/>
  <c r="C690" i="4"/>
  <c r="B690" i="4"/>
  <c r="AG689" i="4"/>
  <c r="Z689" i="4"/>
  <c r="X689" i="4"/>
  <c r="U689" i="4"/>
  <c r="S689" i="4"/>
  <c r="G689" i="4"/>
  <c r="C689" i="4"/>
  <c r="B689" i="4"/>
  <c r="AC688" i="4"/>
  <c r="Y688" i="4"/>
  <c r="X688" i="4"/>
  <c r="V688" i="4"/>
  <c r="R688" i="4"/>
  <c r="Q688" i="4"/>
  <c r="N688" i="4"/>
  <c r="L688" i="4"/>
  <c r="H688" i="4"/>
  <c r="G688" i="4"/>
  <c r="E688" i="4"/>
  <c r="B688" i="4"/>
  <c r="AG688" i="4" s="1"/>
  <c r="O687" i="4"/>
  <c r="L687" i="4"/>
  <c r="B687" i="4"/>
  <c r="AD686" i="4"/>
  <c r="AA686" i="4"/>
  <c r="S686" i="4"/>
  <c r="M686" i="4"/>
  <c r="J686" i="4"/>
  <c r="B686" i="4"/>
  <c r="AF685" i="4"/>
  <c r="AD685" i="4"/>
  <c r="AC685" i="4"/>
  <c r="AB685" i="4"/>
  <c r="AE685" i="4" s="1"/>
  <c r="AA685" i="4"/>
  <c r="Y685" i="4"/>
  <c r="W685" i="4"/>
  <c r="V685" i="4"/>
  <c r="U685" i="4"/>
  <c r="R685" i="4"/>
  <c r="Q685" i="4"/>
  <c r="O685" i="4"/>
  <c r="N685" i="4"/>
  <c r="M685" i="4"/>
  <c r="L685" i="4"/>
  <c r="K685" i="4"/>
  <c r="J685" i="4"/>
  <c r="H685" i="4"/>
  <c r="F685" i="4"/>
  <c r="E685" i="4"/>
  <c r="C685" i="4"/>
  <c r="B685" i="4"/>
  <c r="AG685" i="4" s="1"/>
  <c r="AG684" i="4"/>
  <c r="AF684" i="4"/>
  <c r="AD684" i="4"/>
  <c r="AB684" i="4"/>
  <c r="AE684" i="4" s="1"/>
  <c r="AA684" i="4"/>
  <c r="Z684" i="4"/>
  <c r="W684" i="4"/>
  <c r="U684" i="4"/>
  <c r="P684" i="4"/>
  <c r="O684" i="4"/>
  <c r="M684" i="4"/>
  <c r="K684" i="4"/>
  <c r="J684" i="4"/>
  <c r="I684" i="4"/>
  <c r="F684" i="4"/>
  <c r="C684" i="4"/>
  <c r="B684" i="4"/>
  <c r="R684" i="4" s="1"/>
  <c r="AG683" i="4"/>
  <c r="AF683" i="4"/>
  <c r="AE683" i="4"/>
  <c r="AD683" i="4"/>
  <c r="AC683" i="4"/>
  <c r="AB683" i="4"/>
  <c r="AA683" i="4"/>
  <c r="Z683" i="4"/>
  <c r="Y683" i="4"/>
  <c r="X683" i="4"/>
  <c r="W683" i="4"/>
  <c r="V683" i="4"/>
  <c r="U683" i="4"/>
  <c r="R683" i="4"/>
  <c r="Q683" i="4"/>
  <c r="P683" i="4"/>
  <c r="O683" i="4"/>
  <c r="N683" i="4"/>
  <c r="M683" i="4"/>
  <c r="L683" i="4"/>
  <c r="K683" i="4"/>
  <c r="J683" i="4"/>
  <c r="I683" i="4"/>
  <c r="H683" i="4"/>
  <c r="G683" i="4"/>
  <c r="F683" i="4"/>
  <c r="E683" i="4"/>
  <c r="C683" i="4"/>
  <c r="B683" i="4"/>
  <c r="AG682" i="4"/>
  <c r="AF682" i="4"/>
  <c r="AD682" i="4"/>
  <c r="AC682" i="4"/>
  <c r="AB682" i="4"/>
  <c r="AE682" i="4" s="1"/>
  <c r="AA682" i="4"/>
  <c r="Z682" i="4"/>
  <c r="Y682" i="4"/>
  <c r="X682" i="4"/>
  <c r="W682" i="4"/>
  <c r="V682" i="4"/>
  <c r="U682" i="4"/>
  <c r="R682" i="4"/>
  <c r="P682" i="4"/>
  <c r="O682" i="4"/>
  <c r="N682" i="4"/>
  <c r="M682" i="4"/>
  <c r="L682" i="4"/>
  <c r="K682" i="4"/>
  <c r="J682" i="4"/>
  <c r="I682" i="4"/>
  <c r="H682" i="4"/>
  <c r="G682" i="4"/>
  <c r="F682" i="4"/>
  <c r="E682" i="4"/>
  <c r="C682" i="4"/>
  <c r="B682" i="4"/>
  <c r="AG681" i="4"/>
  <c r="AA681" i="4"/>
  <c r="Z681" i="4"/>
  <c r="X681" i="4"/>
  <c r="U681" i="4"/>
  <c r="S681" i="4"/>
  <c r="P681" i="4"/>
  <c r="N681" i="4"/>
  <c r="J681" i="4"/>
  <c r="I681" i="4"/>
  <c r="G681" i="4"/>
  <c r="B681" i="4"/>
  <c r="AC680" i="4"/>
  <c r="Y680" i="4"/>
  <c r="X680" i="4"/>
  <c r="V680" i="4"/>
  <c r="R680" i="4"/>
  <c r="Q680" i="4"/>
  <c r="N680" i="4"/>
  <c r="L680" i="4"/>
  <c r="H680" i="4"/>
  <c r="G680" i="4"/>
  <c r="E680" i="4"/>
  <c r="B680" i="4"/>
  <c r="AG680" i="4" s="1"/>
  <c r="AG679" i="4"/>
  <c r="L679" i="4"/>
  <c r="J679" i="4"/>
  <c r="E679" i="4"/>
  <c r="B679" i="4"/>
  <c r="AA678" i="4"/>
  <c r="B678" i="4"/>
  <c r="AD678" i="4" s="1"/>
  <c r="AF677" i="4"/>
  <c r="AD677" i="4"/>
  <c r="AC677" i="4"/>
  <c r="AB677" i="4"/>
  <c r="AE677" i="4" s="1"/>
  <c r="AA677" i="4"/>
  <c r="Y677" i="4"/>
  <c r="W677" i="4"/>
  <c r="V677" i="4"/>
  <c r="U677" i="4"/>
  <c r="R677" i="4"/>
  <c r="Q677" i="4"/>
  <c r="O677" i="4"/>
  <c r="N677" i="4"/>
  <c r="M677" i="4"/>
  <c r="L677" i="4"/>
  <c r="K677" i="4"/>
  <c r="J677" i="4"/>
  <c r="H677" i="4"/>
  <c r="F677" i="4"/>
  <c r="E677" i="4"/>
  <c r="C677" i="4"/>
  <c r="B677" i="4"/>
  <c r="AG677" i="4" s="1"/>
  <c r="AG676" i="4"/>
  <c r="AF676" i="4"/>
  <c r="AD676" i="4"/>
  <c r="AB676" i="4"/>
  <c r="AE676" i="4" s="1"/>
  <c r="AA676" i="4"/>
  <c r="Z676" i="4"/>
  <c r="W676" i="4"/>
  <c r="U676" i="4"/>
  <c r="P676" i="4"/>
  <c r="O676" i="4"/>
  <c r="M676" i="4"/>
  <c r="K676" i="4"/>
  <c r="J676" i="4"/>
  <c r="I676" i="4"/>
  <c r="F676" i="4"/>
  <c r="C676" i="4"/>
  <c r="B676" i="4"/>
  <c r="R676" i="4" s="1"/>
  <c r="AG675" i="4"/>
  <c r="AF675" i="4"/>
  <c r="AE675" i="4"/>
  <c r="AD675" i="4"/>
  <c r="AC675" i="4"/>
  <c r="AB675" i="4"/>
  <c r="AA675" i="4"/>
  <c r="Z675" i="4"/>
  <c r="Y675" i="4"/>
  <c r="X675" i="4"/>
  <c r="W675" i="4"/>
  <c r="V675" i="4"/>
  <c r="U675" i="4"/>
  <c r="R675" i="4"/>
  <c r="Q675" i="4"/>
  <c r="P675" i="4"/>
  <c r="O675" i="4"/>
  <c r="N675" i="4"/>
  <c r="M675" i="4"/>
  <c r="L675" i="4"/>
  <c r="K675" i="4"/>
  <c r="J675" i="4"/>
  <c r="I675" i="4"/>
  <c r="H675" i="4"/>
  <c r="G675" i="4"/>
  <c r="F675" i="4"/>
  <c r="E675" i="4"/>
  <c r="C675" i="4"/>
  <c r="B675" i="4"/>
  <c r="AG674" i="4"/>
  <c r="AF674" i="4"/>
  <c r="AD674" i="4"/>
  <c r="AC674" i="4"/>
  <c r="AB674" i="4"/>
  <c r="AE674" i="4" s="1"/>
  <c r="Z674" i="4"/>
  <c r="Y674" i="4"/>
  <c r="X674" i="4"/>
  <c r="W674" i="4"/>
  <c r="V674" i="4"/>
  <c r="U674" i="4"/>
  <c r="R674" i="4"/>
  <c r="P674" i="4"/>
  <c r="O674" i="4"/>
  <c r="N674" i="4"/>
  <c r="M674" i="4"/>
  <c r="L674" i="4"/>
  <c r="K674" i="4"/>
  <c r="I674" i="4"/>
  <c r="H674" i="4"/>
  <c r="G674" i="4"/>
  <c r="F674" i="4"/>
  <c r="E674" i="4"/>
  <c r="C674" i="4"/>
  <c r="B674" i="4"/>
  <c r="AD673" i="4"/>
  <c r="V673" i="4"/>
  <c r="S673" i="4"/>
  <c r="B673" i="4"/>
  <c r="AA673" i="4" s="1"/>
  <c r="X672" i="4"/>
  <c r="S672" i="4"/>
  <c r="B672" i="4"/>
  <c r="AC672" i="4" s="1"/>
  <c r="Z671" i="4"/>
  <c r="V671" i="4"/>
  <c r="B671" i="4"/>
  <c r="AF671" i="4" s="1"/>
  <c r="AA670" i="4"/>
  <c r="Y670" i="4"/>
  <c r="X670" i="4"/>
  <c r="G670" i="4"/>
  <c r="C670" i="4"/>
  <c r="B670" i="4"/>
  <c r="AD670" i="4" s="1"/>
  <c r="AF669" i="4"/>
  <c r="AD669" i="4"/>
  <c r="AC669" i="4"/>
  <c r="AB669" i="4"/>
  <c r="AE669" i="4" s="1"/>
  <c r="AA669" i="4"/>
  <c r="Y669" i="4"/>
  <c r="W669" i="4"/>
  <c r="V669" i="4"/>
  <c r="U669" i="4"/>
  <c r="R669" i="4"/>
  <c r="Q669" i="4"/>
  <c r="O669" i="4"/>
  <c r="N669" i="4"/>
  <c r="M669" i="4"/>
  <c r="L669" i="4"/>
  <c r="K669" i="4"/>
  <c r="J669" i="4"/>
  <c r="H669" i="4"/>
  <c r="F669" i="4"/>
  <c r="E669" i="4"/>
  <c r="C669" i="4"/>
  <c r="B669" i="4"/>
  <c r="AG669" i="4" s="1"/>
  <c r="AF668" i="4"/>
  <c r="U668" i="4"/>
  <c r="S668" i="4"/>
  <c r="P668" i="4"/>
  <c r="O668" i="4"/>
  <c r="M668" i="4"/>
  <c r="L668" i="4"/>
  <c r="K668" i="4"/>
  <c r="J668" i="4"/>
  <c r="C668" i="4"/>
  <c r="B668" i="4"/>
  <c r="AB668" i="4" s="1"/>
  <c r="AE668" i="4" s="1"/>
  <c r="AG667" i="4"/>
  <c r="AF667" i="4"/>
  <c r="AD667" i="4"/>
  <c r="AC667" i="4"/>
  <c r="AB667" i="4"/>
  <c r="AE667" i="4" s="1"/>
  <c r="AA667" i="4"/>
  <c r="Z667" i="4"/>
  <c r="Y667" i="4"/>
  <c r="X667" i="4"/>
  <c r="W667" i="4"/>
  <c r="V667" i="4"/>
  <c r="U667" i="4"/>
  <c r="R667" i="4"/>
  <c r="Q667" i="4"/>
  <c r="P667" i="4"/>
  <c r="O667" i="4"/>
  <c r="N667" i="4"/>
  <c r="M667" i="4"/>
  <c r="L667" i="4"/>
  <c r="K667" i="4"/>
  <c r="J667" i="4"/>
  <c r="I667" i="4"/>
  <c r="H667" i="4"/>
  <c r="G667" i="4"/>
  <c r="F667" i="4"/>
  <c r="E667" i="4"/>
  <c r="C667" i="4"/>
  <c r="B667" i="4"/>
  <c r="AG666" i="4"/>
  <c r="AF666" i="4"/>
  <c r="AD666" i="4"/>
  <c r="AC666" i="4"/>
  <c r="AB666" i="4"/>
  <c r="AE666" i="4" s="1"/>
  <c r="Z666" i="4"/>
  <c r="Y666" i="4"/>
  <c r="X666" i="4"/>
  <c r="W666" i="4"/>
  <c r="V666" i="4"/>
  <c r="U666" i="4"/>
  <c r="R666" i="4"/>
  <c r="P666" i="4"/>
  <c r="O666" i="4"/>
  <c r="N666" i="4"/>
  <c r="M666" i="4"/>
  <c r="L666" i="4"/>
  <c r="K666" i="4"/>
  <c r="I666" i="4"/>
  <c r="H666" i="4"/>
  <c r="G666" i="4"/>
  <c r="F666" i="4"/>
  <c r="E666" i="4"/>
  <c r="C666" i="4"/>
  <c r="B666" i="4"/>
  <c r="B665" i="4"/>
  <c r="AC664" i="4"/>
  <c r="U664" i="4"/>
  <c r="S664" i="4"/>
  <c r="R664" i="4"/>
  <c r="Q664" i="4"/>
  <c r="P664" i="4"/>
  <c r="N664" i="4"/>
  <c r="L664" i="4"/>
  <c r="K664" i="4"/>
  <c r="G664" i="4"/>
  <c r="B664" i="4"/>
  <c r="X664" i="4" s="1"/>
  <c r="AC663" i="4"/>
  <c r="W663" i="4"/>
  <c r="V663" i="4"/>
  <c r="S663" i="4"/>
  <c r="H663" i="4"/>
  <c r="F663" i="4"/>
  <c r="B663" i="4"/>
  <c r="Y663" i="4" s="1"/>
  <c r="AG662" i="4"/>
  <c r="AF662" i="4"/>
  <c r="AD662" i="4"/>
  <c r="P662" i="4"/>
  <c r="O662" i="4"/>
  <c r="N662" i="4"/>
  <c r="M662" i="4"/>
  <c r="L662" i="4"/>
  <c r="J662" i="4"/>
  <c r="H662" i="4"/>
  <c r="G662" i="4"/>
  <c r="B662" i="4"/>
  <c r="X662" i="4" s="1"/>
  <c r="AF661" i="4"/>
  <c r="AE661" i="4"/>
  <c r="AD661" i="4"/>
  <c r="AC661" i="4"/>
  <c r="AB661" i="4"/>
  <c r="AA661" i="4"/>
  <c r="Y661" i="4"/>
  <c r="W661" i="4"/>
  <c r="V661" i="4"/>
  <c r="U661" i="4"/>
  <c r="R661" i="4"/>
  <c r="Q661" i="4"/>
  <c r="O661" i="4"/>
  <c r="N661" i="4"/>
  <c r="M661" i="4"/>
  <c r="L661" i="4"/>
  <c r="K661" i="4"/>
  <c r="J661" i="4"/>
  <c r="H661" i="4"/>
  <c r="F661" i="4"/>
  <c r="E661" i="4"/>
  <c r="C661" i="4"/>
  <c r="B661" i="4"/>
  <c r="AG661" i="4" s="1"/>
  <c r="AG660" i="4"/>
  <c r="AF660" i="4"/>
  <c r="AD660" i="4"/>
  <c r="AC660" i="4"/>
  <c r="AB660" i="4"/>
  <c r="AE660" i="4" s="1"/>
  <c r="AA660" i="4"/>
  <c r="W660" i="4"/>
  <c r="U660" i="4"/>
  <c r="S660" i="4"/>
  <c r="R660" i="4"/>
  <c r="Q660" i="4"/>
  <c r="P660" i="4"/>
  <c r="O660" i="4"/>
  <c r="M660" i="4"/>
  <c r="L660" i="4"/>
  <c r="K660" i="4"/>
  <c r="J660" i="4"/>
  <c r="I660" i="4"/>
  <c r="H660" i="4"/>
  <c r="F660" i="4"/>
  <c r="B660" i="4"/>
  <c r="AG659" i="4"/>
  <c r="AF659" i="4"/>
  <c r="AE659" i="4"/>
  <c r="AD659" i="4"/>
  <c r="AC659" i="4"/>
  <c r="AB659" i="4"/>
  <c r="AA659" i="4"/>
  <c r="Z659" i="4"/>
  <c r="Y659" i="4"/>
  <c r="X659" i="4"/>
  <c r="W659" i="4"/>
  <c r="V659" i="4"/>
  <c r="U659" i="4"/>
  <c r="R659" i="4"/>
  <c r="Q659" i="4"/>
  <c r="P659" i="4"/>
  <c r="O659" i="4"/>
  <c r="N659" i="4"/>
  <c r="M659" i="4"/>
  <c r="L659" i="4"/>
  <c r="K659" i="4"/>
  <c r="J659" i="4"/>
  <c r="I659" i="4"/>
  <c r="H659" i="4"/>
  <c r="G659" i="4"/>
  <c r="F659" i="4"/>
  <c r="E659" i="4"/>
  <c r="C659" i="4"/>
  <c r="B659" i="4"/>
  <c r="AG658" i="4"/>
  <c r="AF658" i="4"/>
  <c r="AD658" i="4"/>
  <c r="AC658" i="4"/>
  <c r="AB658" i="4"/>
  <c r="AE658" i="4" s="1"/>
  <c r="Z658" i="4"/>
  <c r="Y658" i="4"/>
  <c r="X658" i="4"/>
  <c r="W658" i="4"/>
  <c r="V658" i="4"/>
  <c r="U658" i="4"/>
  <c r="R658" i="4"/>
  <c r="P658" i="4"/>
  <c r="O658" i="4"/>
  <c r="N658" i="4"/>
  <c r="M658" i="4"/>
  <c r="L658" i="4"/>
  <c r="K658" i="4"/>
  <c r="I658" i="4"/>
  <c r="H658" i="4"/>
  <c r="G658" i="4"/>
  <c r="F658" i="4"/>
  <c r="E658" i="4"/>
  <c r="C658" i="4"/>
  <c r="B658" i="4"/>
  <c r="AG657" i="4"/>
  <c r="AD657" i="4"/>
  <c r="AC657" i="4"/>
  <c r="AB657" i="4"/>
  <c r="AE657" i="4" s="1"/>
  <c r="AA657" i="4"/>
  <c r="Z657" i="4"/>
  <c r="V657" i="4"/>
  <c r="U657" i="4"/>
  <c r="S657" i="4"/>
  <c r="R657" i="4"/>
  <c r="P657" i="4"/>
  <c r="N657" i="4"/>
  <c r="M657" i="4"/>
  <c r="L657" i="4"/>
  <c r="K657" i="4"/>
  <c r="J657" i="4"/>
  <c r="I657" i="4"/>
  <c r="G657" i="4"/>
  <c r="F657" i="4"/>
  <c r="E657" i="4"/>
  <c r="B657" i="4"/>
  <c r="B656" i="4"/>
  <c r="AG655" i="4"/>
  <c r="AF655" i="4"/>
  <c r="AC655" i="4"/>
  <c r="AA655" i="4"/>
  <c r="Z655" i="4"/>
  <c r="W655" i="4"/>
  <c r="V655" i="4"/>
  <c r="S655" i="4"/>
  <c r="R655" i="4"/>
  <c r="Q655" i="4"/>
  <c r="P655" i="4"/>
  <c r="O655" i="4"/>
  <c r="N655" i="4"/>
  <c r="L655" i="4"/>
  <c r="J655" i="4"/>
  <c r="I655" i="4"/>
  <c r="H655" i="4"/>
  <c r="G655" i="4"/>
  <c r="F655" i="4"/>
  <c r="B655" i="4"/>
  <c r="Y654" i="4"/>
  <c r="X654" i="4"/>
  <c r="V654" i="4"/>
  <c r="U654" i="4"/>
  <c r="S654" i="4"/>
  <c r="Q654" i="4"/>
  <c r="P654" i="4"/>
  <c r="E654" i="4"/>
  <c r="C654" i="4"/>
  <c r="B654" i="4"/>
  <c r="AF653" i="4"/>
  <c r="AD653" i="4"/>
  <c r="AC653" i="4"/>
  <c r="AB653" i="4"/>
  <c r="AE653" i="4" s="1"/>
  <c r="O653" i="4"/>
  <c r="N653" i="4"/>
  <c r="M653" i="4"/>
  <c r="L653" i="4"/>
  <c r="K653" i="4"/>
  <c r="J653" i="4"/>
  <c r="H653" i="4"/>
  <c r="F653" i="4"/>
  <c r="B653" i="4"/>
  <c r="V653" i="4" s="1"/>
  <c r="AA652" i="4"/>
  <c r="Z652" i="4"/>
  <c r="W652" i="4"/>
  <c r="U652" i="4"/>
  <c r="S652" i="4"/>
  <c r="R652" i="4"/>
  <c r="Q652" i="4"/>
  <c r="F652" i="4"/>
  <c r="C652" i="4"/>
  <c r="B652" i="4"/>
  <c r="AG651" i="4"/>
  <c r="AF651" i="4"/>
  <c r="AE651" i="4"/>
  <c r="AD651" i="4"/>
  <c r="AC651" i="4"/>
  <c r="AB651" i="4"/>
  <c r="AA651" i="4"/>
  <c r="Z651" i="4"/>
  <c r="Y651" i="4"/>
  <c r="X651" i="4"/>
  <c r="W651" i="4"/>
  <c r="V651" i="4"/>
  <c r="U651" i="4"/>
  <c r="R651" i="4"/>
  <c r="Q651" i="4"/>
  <c r="P651" i="4"/>
  <c r="O651" i="4"/>
  <c r="N651" i="4"/>
  <c r="M651" i="4"/>
  <c r="L651" i="4"/>
  <c r="K651" i="4"/>
  <c r="J651" i="4"/>
  <c r="I651" i="4"/>
  <c r="H651" i="4"/>
  <c r="G651" i="4"/>
  <c r="F651" i="4"/>
  <c r="E651" i="4"/>
  <c r="C651" i="4"/>
  <c r="B651" i="4"/>
  <c r="AG650" i="4"/>
  <c r="AF650" i="4"/>
  <c r="AD650" i="4"/>
  <c r="AC650" i="4"/>
  <c r="AB650" i="4"/>
  <c r="AE650" i="4" s="1"/>
  <c r="Z650" i="4"/>
  <c r="Y650" i="4"/>
  <c r="X650" i="4"/>
  <c r="W650" i="4"/>
  <c r="V650" i="4"/>
  <c r="U650" i="4"/>
  <c r="R650" i="4"/>
  <c r="P650" i="4"/>
  <c r="O650" i="4"/>
  <c r="N650" i="4"/>
  <c r="M650" i="4"/>
  <c r="L650" i="4"/>
  <c r="K650" i="4"/>
  <c r="I650" i="4"/>
  <c r="H650" i="4"/>
  <c r="G650" i="4"/>
  <c r="F650" i="4"/>
  <c r="E650" i="4"/>
  <c r="C650" i="4"/>
  <c r="B650" i="4"/>
  <c r="AG649" i="4"/>
  <c r="AE649" i="4"/>
  <c r="AD649" i="4"/>
  <c r="AC649" i="4"/>
  <c r="AB649" i="4"/>
  <c r="AA649" i="4"/>
  <c r="Z649" i="4"/>
  <c r="X649" i="4"/>
  <c r="W649" i="4"/>
  <c r="V649" i="4"/>
  <c r="U649" i="4"/>
  <c r="T649" i="4"/>
  <c r="S649" i="4"/>
  <c r="Q649" i="4"/>
  <c r="O649" i="4"/>
  <c r="N649" i="4"/>
  <c r="M649" i="4"/>
  <c r="L649" i="4"/>
  <c r="K649" i="4"/>
  <c r="J649" i="4"/>
  <c r="H649" i="4"/>
  <c r="G649" i="4"/>
  <c r="F649" i="4"/>
  <c r="E649" i="4"/>
  <c r="D649" i="4"/>
  <c r="C649" i="4"/>
  <c r="B649" i="4"/>
  <c r="AF649" i="4" s="1"/>
  <c r="AG648" i="4"/>
  <c r="AE648" i="4"/>
  <c r="AD648" i="4"/>
  <c r="AC648" i="4"/>
  <c r="AB648" i="4"/>
  <c r="AA648" i="4"/>
  <c r="Z648" i="4"/>
  <c r="X648" i="4"/>
  <c r="W648" i="4"/>
  <c r="V648" i="4"/>
  <c r="U648" i="4"/>
  <c r="T648" i="4"/>
  <c r="S648" i="4"/>
  <c r="Q648" i="4"/>
  <c r="O648" i="4"/>
  <c r="N648" i="4"/>
  <c r="M648" i="4"/>
  <c r="L648" i="4"/>
  <c r="K648" i="4"/>
  <c r="J648" i="4"/>
  <c r="H648" i="4"/>
  <c r="G648" i="4"/>
  <c r="F648" i="4"/>
  <c r="E648" i="4"/>
  <c r="D648" i="4"/>
  <c r="C648" i="4"/>
  <c r="B648" i="4"/>
  <c r="AF648" i="4" s="1"/>
  <c r="AG647" i="4"/>
  <c r="AE647" i="4"/>
  <c r="AD647" i="4"/>
  <c r="AC647" i="4"/>
  <c r="AB647" i="4"/>
  <c r="AA647" i="4"/>
  <c r="Z647" i="4"/>
  <c r="X647" i="4"/>
  <c r="W647" i="4"/>
  <c r="V647" i="4"/>
  <c r="U647" i="4"/>
  <c r="T647" i="4"/>
  <c r="S647" i="4"/>
  <c r="Q647" i="4"/>
  <c r="O647" i="4"/>
  <c r="N647" i="4"/>
  <c r="M647" i="4"/>
  <c r="L647" i="4"/>
  <c r="K647" i="4"/>
  <c r="J647" i="4"/>
  <c r="H647" i="4"/>
  <c r="G647" i="4"/>
  <c r="F647" i="4"/>
  <c r="E647" i="4"/>
  <c r="D647" i="4"/>
  <c r="C647" i="4"/>
  <c r="B647" i="4"/>
  <c r="AF647" i="4" s="1"/>
  <c r="AG646" i="4"/>
  <c r="AE646" i="4"/>
  <c r="AD646" i="4"/>
  <c r="AC646" i="4"/>
  <c r="AB646" i="4"/>
  <c r="AA646" i="4"/>
  <c r="Z646" i="4"/>
  <c r="X646" i="4"/>
  <c r="W646" i="4"/>
  <c r="V646" i="4"/>
  <c r="U646" i="4"/>
  <c r="T646" i="4"/>
  <c r="S646" i="4"/>
  <c r="Q646" i="4"/>
  <c r="O646" i="4"/>
  <c r="N646" i="4"/>
  <c r="M646" i="4"/>
  <c r="L646" i="4"/>
  <c r="K646" i="4"/>
  <c r="J646" i="4"/>
  <c r="H646" i="4"/>
  <c r="G646" i="4"/>
  <c r="F646" i="4"/>
  <c r="E646" i="4"/>
  <c r="D646" i="4"/>
  <c r="C646" i="4"/>
  <c r="B646" i="4"/>
  <c r="AF646" i="4" s="1"/>
  <c r="AG645" i="4"/>
  <c r="AE645" i="4"/>
  <c r="AD645" i="4"/>
  <c r="AC645" i="4"/>
  <c r="AB645" i="4"/>
  <c r="AA645" i="4"/>
  <c r="Z645" i="4"/>
  <c r="X645" i="4"/>
  <c r="W645" i="4"/>
  <c r="V645" i="4"/>
  <c r="U645" i="4"/>
  <c r="T645" i="4"/>
  <c r="S645" i="4"/>
  <c r="Q645" i="4"/>
  <c r="O645" i="4"/>
  <c r="N645" i="4"/>
  <c r="M645" i="4"/>
  <c r="L645" i="4"/>
  <c r="K645" i="4"/>
  <c r="J645" i="4"/>
  <c r="H645" i="4"/>
  <c r="G645" i="4"/>
  <c r="F645" i="4"/>
  <c r="E645" i="4"/>
  <c r="D645" i="4"/>
  <c r="C645" i="4"/>
  <c r="B645" i="4"/>
  <c r="AF645" i="4" s="1"/>
  <c r="AG644" i="4"/>
  <c r="AD644" i="4"/>
  <c r="AC644" i="4"/>
  <c r="AB644" i="4"/>
  <c r="AE644" i="4" s="1"/>
  <c r="AA644" i="4"/>
  <c r="Z644" i="4"/>
  <c r="X644" i="4"/>
  <c r="W644" i="4"/>
  <c r="V644" i="4"/>
  <c r="U644" i="4"/>
  <c r="T644" i="4"/>
  <c r="S644" i="4"/>
  <c r="Q644" i="4"/>
  <c r="O644" i="4"/>
  <c r="N644" i="4"/>
  <c r="M644" i="4"/>
  <c r="L644" i="4"/>
  <c r="K644" i="4"/>
  <c r="J644" i="4"/>
  <c r="H644" i="4"/>
  <c r="G644" i="4"/>
  <c r="F644" i="4"/>
  <c r="E644" i="4"/>
  <c r="D644" i="4"/>
  <c r="C644" i="4"/>
  <c r="B644" i="4"/>
  <c r="AF644" i="4" s="1"/>
  <c r="AG643" i="4"/>
  <c r="AD643" i="4"/>
  <c r="AC643" i="4"/>
  <c r="AB643" i="4"/>
  <c r="AE643" i="4" s="1"/>
  <c r="AA643" i="4"/>
  <c r="Z643" i="4"/>
  <c r="X643" i="4"/>
  <c r="W643" i="4"/>
  <c r="V643" i="4"/>
  <c r="U643" i="4"/>
  <c r="T643" i="4"/>
  <c r="S643" i="4"/>
  <c r="Q643" i="4"/>
  <c r="O643" i="4"/>
  <c r="N643" i="4"/>
  <c r="M643" i="4"/>
  <c r="L643" i="4"/>
  <c r="K643" i="4"/>
  <c r="J643" i="4"/>
  <c r="H643" i="4"/>
  <c r="G643" i="4"/>
  <c r="F643" i="4"/>
  <c r="E643" i="4"/>
  <c r="D643" i="4"/>
  <c r="C643" i="4"/>
  <c r="B643" i="4"/>
  <c r="AF643" i="4" s="1"/>
  <c r="AG642" i="4"/>
  <c r="AD642" i="4"/>
  <c r="AC642" i="4"/>
  <c r="AB642" i="4"/>
  <c r="AE642" i="4" s="1"/>
  <c r="AA642" i="4"/>
  <c r="Z642" i="4"/>
  <c r="X642" i="4"/>
  <c r="W642" i="4"/>
  <c r="V642" i="4"/>
  <c r="U642" i="4"/>
  <c r="T642" i="4"/>
  <c r="S642" i="4"/>
  <c r="Q642" i="4"/>
  <c r="O642" i="4"/>
  <c r="N642" i="4"/>
  <c r="M642" i="4"/>
  <c r="L642" i="4"/>
  <c r="K642" i="4"/>
  <c r="J642" i="4"/>
  <c r="H642" i="4"/>
  <c r="G642" i="4"/>
  <c r="F642" i="4"/>
  <c r="E642" i="4"/>
  <c r="D642" i="4"/>
  <c r="C642" i="4"/>
  <c r="B642" i="4"/>
  <c r="AF642" i="4" s="1"/>
  <c r="AG641" i="4"/>
  <c r="AD641" i="4"/>
  <c r="AC641" i="4"/>
  <c r="AB641" i="4"/>
  <c r="AE641" i="4" s="1"/>
  <c r="AA641" i="4"/>
  <c r="Z641" i="4"/>
  <c r="X641" i="4"/>
  <c r="W641" i="4"/>
  <c r="V641" i="4"/>
  <c r="U641" i="4"/>
  <c r="T641" i="4"/>
  <c r="S641" i="4"/>
  <c r="Q641" i="4"/>
  <c r="O641" i="4"/>
  <c r="N641" i="4"/>
  <c r="M641" i="4"/>
  <c r="L641" i="4"/>
  <c r="K641" i="4"/>
  <c r="J641" i="4"/>
  <c r="H641" i="4"/>
  <c r="G641" i="4"/>
  <c r="F641" i="4"/>
  <c r="E641" i="4"/>
  <c r="D641" i="4"/>
  <c r="C641" i="4"/>
  <c r="B641" i="4"/>
  <c r="AF641" i="4" s="1"/>
  <c r="AG640" i="4"/>
  <c r="AD640" i="4"/>
  <c r="AC640" i="4"/>
  <c r="AB640" i="4"/>
  <c r="AE640" i="4" s="1"/>
  <c r="AA640" i="4"/>
  <c r="Z640" i="4"/>
  <c r="X640" i="4"/>
  <c r="W640" i="4"/>
  <c r="V640" i="4"/>
  <c r="U640" i="4"/>
  <c r="T640" i="4"/>
  <c r="S640" i="4"/>
  <c r="Q640" i="4"/>
  <c r="O640" i="4"/>
  <c r="N640" i="4"/>
  <c r="M640" i="4"/>
  <c r="L640" i="4"/>
  <c r="K640" i="4"/>
  <c r="J640" i="4"/>
  <c r="H640" i="4"/>
  <c r="G640" i="4"/>
  <c r="F640" i="4"/>
  <c r="E640" i="4"/>
  <c r="D640" i="4"/>
  <c r="C640" i="4"/>
  <c r="B640" i="4"/>
  <c r="AF640" i="4" s="1"/>
  <c r="AG639" i="4"/>
  <c r="AD639" i="4"/>
  <c r="AC639" i="4"/>
  <c r="AB639" i="4"/>
  <c r="AE639" i="4" s="1"/>
  <c r="AA639" i="4"/>
  <c r="Z639" i="4"/>
  <c r="X639" i="4"/>
  <c r="W639" i="4"/>
  <c r="V639" i="4"/>
  <c r="U639" i="4"/>
  <c r="T639" i="4"/>
  <c r="S639" i="4"/>
  <c r="Q639" i="4"/>
  <c r="O639" i="4"/>
  <c r="N639" i="4"/>
  <c r="M639" i="4"/>
  <c r="L639" i="4"/>
  <c r="K639" i="4"/>
  <c r="J639" i="4"/>
  <c r="H639" i="4"/>
  <c r="G639" i="4"/>
  <c r="F639" i="4"/>
  <c r="E639" i="4"/>
  <c r="D639" i="4"/>
  <c r="C639" i="4"/>
  <c r="B639" i="4"/>
  <c r="AF639" i="4" s="1"/>
  <c r="AG638" i="4"/>
  <c r="AE638" i="4"/>
  <c r="AD638" i="4"/>
  <c r="AC638" i="4"/>
  <c r="AB638" i="4"/>
  <c r="AA638" i="4"/>
  <c r="Z638" i="4"/>
  <c r="X638" i="4"/>
  <c r="W638" i="4"/>
  <c r="V638" i="4"/>
  <c r="U638" i="4"/>
  <c r="T638" i="4"/>
  <c r="S638" i="4"/>
  <c r="Q638" i="4"/>
  <c r="O638" i="4"/>
  <c r="N638" i="4"/>
  <c r="M638" i="4"/>
  <c r="L638" i="4"/>
  <c r="K638" i="4"/>
  <c r="J638" i="4"/>
  <c r="H638" i="4"/>
  <c r="G638" i="4"/>
  <c r="F638" i="4"/>
  <c r="E638" i="4"/>
  <c r="D638" i="4"/>
  <c r="C638" i="4"/>
  <c r="B638" i="4"/>
  <c r="AF638" i="4" s="1"/>
  <c r="AG637" i="4"/>
  <c r="AD637" i="4"/>
  <c r="AC637" i="4"/>
  <c r="AB637" i="4"/>
  <c r="AE637" i="4" s="1"/>
  <c r="AA637" i="4"/>
  <c r="Z637" i="4"/>
  <c r="X637" i="4"/>
  <c r="W637" i="4"/>
  <c r="V637" i="4"/>
  <c r="U637" i="4"/>
  <c r="T637" i="4"/>
  <c r="S637" i="4"/>
  <c r="Q637" i="4"/>
  <c r="O637" i="4"/>
  <c r="N637" i="4"/>
  <c r="M637" i="4"/>
  <c r="L637" i="4"/>
  <c r="K637" i="4"/>
  <c r="J637" i="4"/>
  <c r="H637" i="4"/>
  <c r="G637" i="4"/>
  <c r="F637" i="4"/>
  <c r="E637" i="4"/>
  <c r="D637" i="4"/>
  <c r="C637" i="4"/>
  <c r="B637" i="4"/>
  <c r="AF637" i="4" s="1"/>
  <c r="AG636" i="4"/>
  <c r="AE636" i="4"/>
  <c r="AD636" i="4"/>
  <c r="AC636" i="4"/>
  <c r="AB636" i="4"/>
  <c r="AA636" i="4"/>
  <c r="Z636" i="4"/>
  <c r="X636" i="4"/>
  <c r="W636" i="4"/>
  <c r="V636" i="4"/>
  <c r="U636" i="4"/>
  <c r="T636" i="4"/>
  <c r="S636" i="4"/>
  <c r="Q636" i="4"/>
  <c r="O636" i="4"/>
  <c r="N636" i="4"/>
  <c r="M636" i="4"/>
  <c r="L636" i="4"/>
  <c r="K636" i="4"/>
  <c r="J636" i="4"/>
  <c r="H636" i="4"/>
  <c r="G636" i="4"/>
  <c r="F636" i="4"/>
  <c r="E636" i="4"/>
  <c r="D636" i="4"/>
  <c r="C636" i="4"/>
  <c r="B636" i="4"/>
  <c r="AF636" i="4" s="1"/>
  <c r="AG635" i="4"/>
  <c r="AE635" i="4"/>
  <c r="AD635" i="4"/>
  <c r="AC635" i="4"/>
  <c r="AB635" i="4"/>
  <c r="AA635" i="4"/>
  <c r="Z635" i="4"/>
  <c r="X635" i="4"/>
  <c r="W635" i="4"/>
  <c r="V635" i="4"/>
  <c r="U635" i="4"/>
  <c r="T635" i="4"/>
  <c r="S635" i="4"/>
  <c r="Q635" i="4"/>
  <c r="O635" i="4"/>
  <c r="N635" i="4"/>
  <c r="M635" i="4"/>
  <c r="L635" i="4"/>
  <c r="K635" i="4"/>
  <c r="J635" i="4"/>
  <c r="H635" i="4"/>
  <c r="G635" i="4"/>
  <c r="F635" i="4"/>
  <c r="E635" i="4"/>
  <c r="D635" i="4"/>
  <c r="C635" i="4"/>
  <c r="B635" i="4"/>
  <c r="AF635" i="4" s="1"/>
  <c r="AG634" i="4"/>
  <c r="AD634" i="4"/>
  <c r="AC634" i="4"/>
  <c r="AB634" i="4"/>
  <c r="AE634" i="4" s="1"/>
  <c r="AA634" i="4"/>
  <c r="Z634" i="4"/>
  <c r="X634" i="4"/>
  <c r="W634" i="4"/>
  <c r="V634" i="4"/>
  <c r="U634" i="4"/>
  <c r="T634" i="4"/>
  <c r="S634" i="4"/>
  <c r="Q634" i="4"/>
  <c r="O634" i="4"/>
  <c r="N634" i="4"/>
  <c r="M634" i="4"/>
  <c r="L634" i="4"/>
  <c r="K634" i="4"/>
  <c r="J634" i="4"/>
  <c r="H634" i="4"/>
  <c r="G634" i="4"/>
  <c r="F634" i="4"/>
  <c r="E634" i="4"/>
  <c r="D634" i="4"/>
  <c r="C634" i="4"/>
  <c r="B634" i="4"/>
  <c r="AF634" i="4" s="1"/>
  <c r="AG633" i="4"/>
  <c r="AE633" i="4"/>
  <c r="AD633" i="4"/>
  <c r="AC633" i="4"/>
  <c r="AB633" i="4"/>
  <c r="AA633" i="4"/>
  <c r="Z633" i="4"/>
  <c r="X633" i="4"/>
  <c r="W633" i="4"/>
  <c r="V633" i="4"/>
  <c r="U633" i="4"/>
  <c r="T633" i="4"/>
  <c r="S633" i="4"/>
  <c r="Q633" i="4"/>
  <c r="O633" i="4"/>
  <c r="N633" i="4"/>
  <c r="M633" i="4"/>
  <c r="L633" i="4"/>
  <c r="K633" i="4"/>
  <c r="J633" i="4"/>
  <c r="H633" i="4"/>
  <c r="G633" i="4"/>
  <c r="F633" i="4"/>
  <c r="E633" i="4"/>
  <c r="D633" i="4"/>
  <c r="C633" i="4"/>
  <c r="B633" i="4"/>
  <c r="AF633" i="4" s="1"/>
  <c r="AG632" i="4"/>
  <c r="AE632" i="4"/>
  <c r="AD632" i="4"/>
  <c r="AC632" i="4"/>
  <c r="AB632" i="4"/>
  <c r="AA632" i="4"/>
  <c r="Z632" i="4"/>
  <c r="X632" i="4"/>
  <c r="W632" i="4"/>
  <c r="V632" i="4"/>
  <c r="U632" i="4"/>
  <c r="T632" i="4"/>
  <c r="S632" i="4"/>
  <c r="Q632" i="4"/>
  <c r="O632" i="4"/>
  <c r="N632" i="4"/>
  <c r="M632" i="4"/>
  <c r="L632" i="4"/>
  <c r="K632" i="4"/>
  <c r="J632" i="4"/>
  <c r="H632" i="4"/>
  <c r="G632" i="4"/>
  <c r="F632" i="4"/>
  <c r="E632" i="4"/>
  <c r="D632" i="4"/>
  <c r="C632" i="4"/>
  <c r="B632" i="4"/>
  <c r="AF632" i="4" s="1"/>
  <c r="AG631" i="4"/>
  <c r="AD631" i="4"/>
  <c r="AC631" i="4"/>
  <c r="AB631" i="4"/>
  <c r="AE631" i="4" s="1"/>
  <c r="AA631" i="4"/>
  <c r="Z631" i="4"/>
  <c r="X631" i="4"/>
  <c r="W631" i="4"/>
  <c r="V631" i="4"/>
  <c r="U631" i="4"/>
  <c r="T631" i="4"/>
  <c r="S631" i="4"/>
  <c r="Q631" i="4"/>
  <c r="O631" i="4"/>
  <c r="N631" i="4"/>
  <c r="M631" i="4"/>
  <c r="L631" i="4"/>
  <c r="K631" i="4"/>
  <c r="J631" i="4"/>
  <c r="H631" i="4"/>
  <c r="G631" i="4"/>
  <c r="F631" i="4"/>
  <c r="E631" i="4"/>
  <c r="D631" i="4"/>
  <c r="C631" i="4"/>
  <c r="B631" i="4"/>
  <c r="AF631" i="4" s="1"/>
  <c r="AG630" i="4"/>
  <c r="AE630" i="4"/>
  <c r="AD630" i="4"/>
  <c r="AC630" i="4"/>
  <c r="AB630" i="4"/>
  <c r="AA630" i="4"/>
  <c r="Z630" i="4"/>
  <c r="X630" i="4"/>
  <c r="W630" i="4"/>
  <c r="V630" i="4"/>
  <c r="U630" i="4"/>
  <c r="T630" i="4"/>
  <c r="S630" i="4"/>
  <c r="Q630" i="4"/>
  <c r="O630" i="4"/>
  <c r="N630" i="4"/>
  <c r="M630" i="4"/>
  <c r="L630" i="4"/>
  <c r="K630" i="4"/>
  <c r="J630" i="4"/>
  <c r="H630" i="4"/>
  <c r="G630" i="4"/>
  <c r="F630" i="4"/>
  <c r="E630" i="4"/>
  <c r="D630" i="4"/>
  <c r="C630" i="4"/>
  <c r="B630" i="4"/>
  <c r="AF630" i="4" s="1"/>
  <c r="AG629" i="4"/>
  <c r="AD629" i="4"/>
  <c r="AC629" i="4"/>
  <c r="AB629" i="4"/>
  <c r="AE629" i="4" s="1"/>
  <c r="AA629" i="4"/>
  <c r="Z629" i="4"/>
  <c r="X629" i="4"/>
  <c r="W629" i="4"/>
  <c r="V629" i="4"/>
  <c r="U629" i="4"/>
  <c r="T629" i="4"/>
  <c r="S629" i="4"/>
  <c r="Q629" i="4"/>
  <c r="O629" i="4"/>
  <c r="N629" i="4"/>
  <c r="M629" i="4"/>
  <c r="L629" i="4"/>
  <c r="K629" i="4"/>
  <c r="J629" i="4"/>
  <c r="H629" i="4"/>
  <c r="G629" i="4"/>
  <c r="F629" i="4"/>
  <c r="E629" i="4"/>
  <c r="D629" i="4"/>
  <c r="C629" i="4"/>
  <c r="B629" i="4"/>
  <c r="AF629" i="4" s="1"/>
  <c r="AG628" i="4"/>
  <c r="AD628" i="4"/>
  <c r="AC628" i="4"/>
  <c r="AB628" i="4"/>
  <c r="AE628" i="4" s="1"/>
  <c r="AA628" i="4"/>
  <c r="Z628" i="4"/>
  <c r="X628" i="4"/>
  <c r="W628" i="4"/>
  <c r="V628" i="4"/>
  <c r="U628" i="4"/>
  <c r="T628" i="4"/>
  <c r="S628" i="4"/>
  <c r="Q628" i="4"/>
  <c r="O628" i="4"/>
  <c r="N628" i="4"/>
  <c r="M628" i="4"/>
  <c r="L628" i="4"/>
  <c r="K628" i="4"/>
  <c r="J628" i="4"/>
  <c r="H628" i="4"/>
  <c r="G628" i="4"/>
  <c r="F628" i="4"/>
  <c r="E628" i="4"/>
  <c r="D628" i="4"/>
  <c r="C628" i="4"/>
  <c r="B628" i="4"/>
  <c r="AF628" i="4" s="1"/>
  <c r="AG627" i="4"/>
  <c r="AE627" i="4"/>
  <c r="AD627" i="4"/>
  <c r="AC627" i="4"/>
  <c r="AB627" i="4"/>
  <c r="AA627" i="4"/>
  <c r="Z627" i="4"/>
  <c r="X627" i="4"/>
  <c r="W627" i="4"/>
  <c r="V627" i="4"/>
  <c r="U627" i="4"/>
  <c r="T627" i="4"/>
  <c r="S627" i="4"/>
  <c r="Q627" i="4"/>
  <c r="O627" i="4"/>
  <c r="N627" i="4"/>
  <c r="M627" i="4"/>
  <c r="L627" i="4"/>
  <c r="K627" i="4"/>
  <c r="J627" i="4"/>
  <c r="H627" i="4"/>
  <c r="G627" i="4"/>
  <c r="F627" i="4"/>
  <c r="E627" i="4"/>
  <c r="D627" i="4"/>
  <c r="C627" i="4"/>
  <c r="B627" i="4"/>
  <c r="AF627" i="4" s="1"/>
  <c r="AG626" i="4"/>
  <c r="AD626" i="4"/>
  <c r="AC626" i="4"/>
  <c r="AB626" i="4"/>
  <c r="AE626" i="4" s="1"/>
  <c r="AA626" i="4"/>
  <c r="Z626" i="4"/>
  <c r="X626" i="4"/>
  <c r="W626" i="4"/>
  <c r="V626" i="4"/>
  <c r="U626" i="4"/>
  <c r="T626" i="4"/>
  <c r="S626" i="4"/>
  <c r="Q626" i="4"/>
  <c r="O626" i="4"/>
  <c r="N626" i="4"/>
  <c r="M626" i="4"/>
  <c r="L626" i="4"/>
  <c r="K626" i="4"/>
  <c r="J626" i="4"/>
  <c r="H626" i="4"/>
  <c r="G626" i="4"/>
  <c r="F626" i="4"/>
  <c r="E626" i="4"/>
  <c r="D626" i="4"/>
  <c r="C626" i="4"/>
  <c r="B626" i="4"/>
  <c r="AF626" i="4" s="1"/>
  <c r="AG625" i="4"/>
  <c r="AD625" i="4"/>
  <c r="AC625" i="4"/>
  <c r="AB625" i="4"/>
  <c r="AE625" i="4" s="1"/>
  <c r="AA625" i="4"/>
  <c r="Z625" i="4"/>
  <c r="X625" i="4"/>
  <c r="W625" i="4"/>
  <c r="V625" i="4"/>
  <c r="U625" i="4"/>
  <c r="T625" i="4"/>
  <c r="S625" i="4"/>
  <c r="Q625" i="4"/>
  <c r="O625" i="4"/>
  <c r="N625" i="4"/>
  <c r="M625" i="4"/>
  <c r="L625" i="4"/>
  <c r="K625" i="4"/>
  <c r="J625" i="4"/>
  <c r="H625" i="4"/>
  <c r="G625" i="4"/>
  <c r="F625" i="4"/>
  <c r="E625" i="4"/>
  <c r="D625" i="4"/>
  <c r="C625" i="4"/>
  <c r="B625" i="4"/>
  <c r="AF625" i="4" s="1"/>
  <c r="AG624" i="4"/>
  <c r="AD624" i="4"/>
  <c r="AC624" i="4"/>
  <c r="AB624" i="4"/>
  <c r="AE624" i="4" s="1"/>
  <c r="AA624" i="4"/>
  <c r="Z624" i="4"/>
  <c r="X624" i="4"/>
  <c r="W624" i="4"/>
  <c r="V624" i="4"/>
  <c r="U624" i="4"/>
  <c r="T624" i="4"/>
  <c r="S624" i="4"/>
  <c r="Q624" i="4"/>
  <c r="O624" i="4"/>
  <c r="N624" i="4"/>
  <c r="M624" i="4"/>
  <c r="L624" i="4"/>
  <c r="K624" i="4"/>
  <c r="J624" i="4"/>
  <c r="H624" i="4"/>
  <c r="G624" i="4"/>
  <c r="F624" i="4"/>
  <c r="E624" i="4"/>
  <c r="D624" i="4"/>
  <c r="C624" i="4"/>
  <c r="B624" i="4"/>
  <c r="AF624" i="4" s="1"/>
  <c r="AG623" i="4"/>
  <c r="AD623" i="4"/>
  <c r="AC623" i="4"/>
  <c r="AB623" i="4"/>
  <c r="AE623" i="4" s="1"/>
  <c r="AA623" i="4"/>
  <c r="Z623" i="4"/>
  <c r="X623" i="4"/>
  <c r="W623" i="4"/>
  <c r="V623" i="4"/>
  <c r="U623" i="4"/>
  <c r="T623" i="4"/>
  <c r="S623" i="4"/>
  <c r="Q623" i="4"/>
  <c r="O623" i="4"/>
  <c r="N623" i="4"/>
  <c r="M623" i="4"/>
  <c r="L623" i="4"/>
  <c r="K623" i="4"/>
  <c r="J623" i="4"/>
  <c r="H623" i="4"/>
  <c r="G623" i="4"/>
  <c r="F623" i="4"/>
  <c r="E623" i="4"/>
  <c r="D623" i="4"/>
  <c r="C623" i="4"/>
  <c r="B623" i="4"/>
  <c r="AF623" i="4" s="1"/>
  <c r="AG622" i="4"/>
  <c r="AD622" i="4"/>
  <c r="AC622" i="4"/>
  <c r="AB622" i="4"/>
  <c r="AE622" i="4" s="1"/>
  <c r="AA622" i="4"/>
  <c r="Z622" i="4"/>
  <c r="X622" i="4"/>
  <c r="W622" i="4"/>
  <c r="V622" i="4"/>
  <c r="U622" i="4"/>
  <c r="T622" i="4"/>
  <c r="S622" i="4"/>
  <c r="Q622" i="4"/>
  <c r="O622" i="4"/>
  <c r="N622" i="4"/>
  <c r="M622" i="4"/>
  <c r="L622" i="4"/>
  <c r="K622" i="4"/>
  <c r="J622" i="4"/>
  <c r="H622" i="4"/>
  <c r="G622" i="4"/>
  <c r="F622" i="4"/>
  <c r="E622" i="4"/>
  <c r="D622" i="4"/>
  <c r="C622" i="4"/>
  <c r="B622" i="4"/>
  <c r="AF622" i="4" s="1"/>
  <c r="AG621" i="4"/>
  <c r="AD621" i="4"/>
  <c r="AC621" i="4"/>
  <c r="AB621" i="4"/>
  <c r="AE621" i="4" s="1"/>
  <c r="AA621" i="4"/>
  <c r="Z621" i="4"/>
  <c r="X621" i="4"/>
  <c r="W621" i="4"/>
  <c r="V621" i="4"/>
  <c r="U621" i="4"/>
  <c r="T621" i="4"/>
  <c r="S621" i="4"/>
  <c r="Q621" i="4"/>
  <c r="O621" i="4"/>
  <c r="N621" i="4"/>
  <c r="M621" i="4"/>
  <c r="L621" i="4"/>
  <c r="K621" i="4"/>
  <c r="J621" i="4"/>
  <c r="H621" i="4"/>
  <c r="G621" i="4"/>
  <c r="F621" i="4"/>
  <c r="E621" i="4"/>
  <c r="D621" i="4"/>
  <c r="C621" i="4"/>
  <c r="B621" i="4"/>
  <c r="AF621" i="4" s="1"/>
  <c r="X620" i="4"/>
  <c r="W620" i="4"/>
  <c r="V620" i="4"/>
  <c r="D620" i="4"/>
  <c r="B620" i="4"/>
  <c r="AG619" i="4"/>
  <c r="Q619" i="4"/>
  <c r="O619" i="4"/>
  <c r="N619" i="4"/>
  <c r="M619" i="4"/>
  <c r="H619" i="4"/>
  <c r="G619" i="4"/>
  <c r="F619" i="4"/>
  <c r="B619" i="4"/>
  <c r="Z619" i="4" s="1"/>
  <c r="Z618" i="4"/>
  <c r="V618" i="4"/>
  <c r="U618" i="4"/>
  <c r="T618" i="4"/>
  <c r="O618" i="4"/>
  <c r="N618" i="4"/>
  <c r="M618" i="4"/>
  <c r="K618" i="4"/>
  <c r="B618" i="4"/>
  <c r="S618" i="4" s="1"/>
  <c r="AG617" i="4"/>
  <c r="AD617" i="4"/>
  <c r="AC617" i="4"/>
  <c r="AB617" i="4"/>
  <c r="AE617" i="4" s="1"/>
  <c r="AA617" i="4"/>
  <c r="Z617" i="4"/>
  <c r="X617" i="4"/>
  <c r="W617" i="4"/>
  <c r="V617" i="4"/>
  <c r="U617" i="4"/>
  <c r="S617" i="4"/>
  <c r="R617" i="4"/>
  <c r="Q617" i="4"/>
  <c r="O617" i="4"/>
  <c r="N617" i="4"/>
  <c r="M617" i="4"/>
  <c r="L617" i="4"/>
  <c r="K617" i="4"/>
  <c r="J617" i="4"/>
  <c r="H617" i="4"/>
  <c r="G617" i="4"/>
  <c r="F617" i="4"/>
  <c r="E617" i="4"/>
  <c r="D617" i="4"/>
  <c r="C617" i="4"/>
  <c r="B617" i="4"/>
  <c r="AD616" i="4"/>
  <c r="AC616" i="4"/>
  <c r="AB616" i="4"/>
  <c r="AE616" i="4" s="1"/>
  <c r="W616" i="4"/>
  <c r="V616" i="4"/>
  <c r="U616" i="4"/>
  <c r="T616" i="4"/>
  <c r="S616" i="4"/>
  <c r="R616" i="4"/>
  <c r="Q616" i="4"/>
  <c r="M616" i="4"/>
  <c r="L616" i="4"/>
  <c r="J616" i="4"/>
  <c r="F616" i="4"/>
  <c r="E616" i="4"/>
  <c r="D616" i="4"/>
  <c r="C616" i="4"/>
  <c r="B616" i="4"/>
  <c r="AD615" i="4"/>
  <c r="Z615" i="4"/>
  <c r="W615" i="4"/>
  <c r="T615" i="4"/>
  <c r="S615" i="4"/>
  <c r="E615" i="4"/>
  <c r="B615" i="4"/>
  <c r="X615" i="4" s="1"/>
  <c r="AG614" i="4"/>
  <c r="AD614" i="4"/>
  <c r="AC614" i="4"/>
  <c r="AB614" i="4"/>
  <c r="AE614" i="4" s="1"/>
  <c r="Z614" i="4"/>
  <c r="V614" i="4"/>
  <c r="U614" i="4"/>
  <c r="T614" i="4"/>
  <c r="S614" i="4"/>
  <c r="O614" i="4"/>
  <c r="N614" i="4"/>
  <c r="M614" i="4"/>
  <c r="L614" i="4"/>
  <c r="K614" i="4"/>
  <c r="J614" i="4"/>
  <c r="H614" i="4"/>
  <c r="G614" i="4"/>
  <c r="D614" i="4"/>
  <c r="C614" i="4"/>
  <c r="B614" i="4"/>
  <c r="AG613" i="4"/>
  <c r="AD613" i="4"/>
  <c r="AC613" i="4"/>
  <c r="AB613" i="4"/>
  <c r="AE613" i="4" s="1"/>
  <c r="AA613" i="4"/>
  <c r="Z613" i="4"/>
  <c r="X613" i="4"/>
  <c r="W613" i="4"/>
  <c r="V613" i="4"/>
  <c r="U613" i="4"/>
  <c r="S613" i="4"/>
  <c r="R613" i="4"/>
  <c r="Q613" i="4"/>
  <c r="O613" i="4"/>
  <c r="N613" i="4"/>
  <c r="M613" i="4"/>
  <c r="L613" i="4"/>
  <c r="K613" i="4"/>
  <c r="J613" i="4"/>
  <c r="H613" i="4"/>
  <c r="G613" i="4"/>
  <c r="F613" i="4"/>
  <c r="E613" i="4"/>
  <c r="D613" i="4"/>
  <c r="C613" i="4"/>
  <c r="B613" i="4"/>
  <c r="C612" i="4"/>
  <c r="B612" i="4"/>
  <c r="T611" i="4"/>
  <c r="S611" i="4"/>
  <c r="R611" i="4"/>
  <c r="Q611" i="4"/>
  <c r="O611" i="4"/>
  <c r="N611" i="4"/>
  <c r="M611" i="4"/>
  <c r="L611" i="4"/>
  <c r="H611" i="4"/>
  <c r="F611" i="4"/>
  <c r="B611" i="4"/>
  <c r="Z611" i="4" s="1"/>
  <c r="S610" i="4"/>
  <c r="O610" i="4"/>
  <c r="B610" i="4"/>
  <c r="AG609" i="4"/>
  <c r="AD609" i="4"/>
  <c r="AC609" i="4"/>
  <c r="AB609" i="4"/>
  <c r="AE609" i="4" s="1"/>
  <c r="AA609" i="4"/>
  <c r="Z609" i="4"/>
  <c r="X609" i="4"/>
  <c r="W609" i="4"/>
  <c r="V609" i="4"/>
  <c r="U609" i="4"/>
  <c r="S609" i="4"/>
  <c r="R609" i="4"/>
  <c r="Q609" i="4"/>
  <c r="O609" i="4"/>
  <c r="N609" i="4"/>
  <c r="M609" i="4"/>
  <c r="L609" i="4"/>
  <c r="K609" i="4"/>
  <c r="J609" i="4"/>
  <c r="H609" i="4"/>
  <c r="G609" i="4"/>
  <c r="F609" i="4"/>
  <c r="E609" i="4"/>
  <c r="D609" i="4"/>
  <c r="C609" i="4"/>
  <c r="B609" i="4"/>
  <c r="W608" i="4"/>
  <c r="V608" i="4"/>
  <c r="U608" i="4"/>
  <c r="S608" i="4"/>
  <c r="R608" i="4"/>
  <c r="Q608" i="4"/>
  <c r="B608" i="4"/>
  <c r="T608" i="4" s="1"/>
  <c r="AG607" i="4"/>
  <c r="AD607" i="4"/>
  <c r="Z607" i="4"/>
  <c r="X607" i="4"/>
  <c r="W607" i="4"/>
  <c r="S607" i="4"/>
  <c r="L607" i="4"/>
  <c r="H607" i="4"/>
  <c r="G607" i="4"/>
  <c r="F607" i="4"/>
  <c r="E607" i="4"/>
  <c r="B607" i="4"/>
  <c r="AG606" i="4"/>
  <c r="AE606" i="4"/>
  <c r="AD606" i="4"/>
  <c r="AB606" i="4"/>
  <c r="S606" i="4"/>
  <c r="O606" i="4"/>
  <c r="N606" i="4"/>
  <c r="M606" i="4"/>
  <c r="L606" i="4"/>
  <c r="K606" i="4"/>
  <c r="J606" i="4"/>
  <c r="H606" i="4"/>
  <c r="G606" i="4"/>
  <c r="C606" i="4"/>
  <c r="B606" i="4"/>
  <c r="Z606" i="4" s="1"/>
  <c r="AG605" i="4"/>
  <c r="AD605" i="4"/>
  <c r="AC605" i="4"/>
  <c r="AB605" i="4"/>
  <c r="AE605" i="4" s="1"/>
  <c r="AA605" i="4"/>
  <c r="Z605" i="4"/>
  <c r="X605" i="4"/>
  <c r="W605" i="4"/>
  <c r="V605" i="4"/>
  <c r="U605" i="4"/>
  <c r="S605" i="4"/>
  <c r="R605" i="4"/>
  <c r="Q605" i="4"/>
  <c r="O605" i="4"/>
  <c r="N605" i="4"/>
  <c r="M605" i="4"/>
  <c r="L605" i="4"/>
  <c r="K605" i="4"/>
  <c r="J605" i="4"/>
  <c r="H605" i="4"/>
  <c r="G605" i="4"/>
  <c r="F605" i="4"/>
  <c r="E605" i="4"/>
  <c r="D605" i="4"/>
  <c r="C605" i="4"/>
  <c r="B605" i="4"/>
  <c r="AD604" i="4"/>
  <c r="AC604" i="4"/>
  <c r="Q604" i="4"/>
  <c r="M604" i="4"/>
  <c r="L604" i="4"/>
  <c r="K604" i="4"/>
  <c r="F604" i="4"/>
  <c r="E604" i="4"/>
  <c r="D604" i="4"/>
  <c r="B604" i="4"/>
  <c r="W604" i="4" s="1"/>
  <c r="X603" i="4"/>
  <c r="W603" i="4"/>
  <c r="T603" i="4"/>
  <c r="S603" i="4"/>
  <c r="R603" i="4"/>
  <c r="Q603" i="4"/>
  <c r="O603" i="4"/>
  <c r="N603" i="4"/>
  <c r="M603" i="4"/>
  <c r="H603" i="4"/>
  <c r="B603" i="4"/>
  <c r="Z603" i="4" s="1"/>
  <c r="AB602" i="4"/>
  <c r="AE602" i="4" s="1"/>
  <c r="AA602" i="4"/>
  <c r="V602" i="4"/>
  <c r="B602" i="4"/>
  <c r="AC602" i="4" s="1"/>
  <c r="AG601" i="4"/>
  <c r="AD601" i="4"/>
  <c r="AC601" i="4"/>
  <c r="AB601" i="4"/>
  <c r="AE601" i="4" s="1"/>
  <c r="AA601" i="4"/>
  <c r="Z601" i="4"/>
  <c r="X601" i="4"/>
  <c r="W601" i="4"/>
  <c r="V601" i="4"/>
  <c r="U601" i="4"/>
  <c r="S601" i="4"/>
  <c r="R601" i="4"/>
  <c r="Q601" i="4"/>
  <c r="O601" i="4"/>
  <c r="N601" i="4"/>
  <c r="M601" i="4"/>
  <c r="L601" i="4"/>
  <c r="K601" i="4"/>
  <c r="J601" i="4"/>
  <c r="H601" i="4"/>
  <c r="G601" i="4"/>
  <c r="F601" i="4"/>
  <c r="E601" i="4"/>
  <c r="D601" i="4"/>
  <c r="C601" i="4"/>
  <c r="B601" i="4"/>
  <c r="AC600" i="4"/>
  <c r="T600" i="4"/>
  <c r="Q600" i="4"/>
  <c r="D600" i="4"/>
  <c r="B600" i="4"/>
  <c r="AB600" i="4" s="1"/>
  <c r="AE600" i="4" s="1"/>
  <c r="AG599" i="4"/>
  <c r="Z599" i="4"/>
  <c r="W599" i="4"/>
  <c r="M599" i="4"/>
  <c r="B599" i="4"/>
  <c r="AD599" i="4" s="1"/>
  <c r="AG598" i="4"/>
  <c r="AD598" i="4"/>
  <c r="AC598" i="4"/>
  <c r="AB598" i="4"/>
  <c r="AE598" i="4" s="1"/>
  <c r="Z598" i="4"/>
  <c r="U598" i="4"/>
  <c r="T598" i="4"/>
  <c r="S598" i="4"/>
  <c r="O598" i="4"/>
  <c r="N598" i="4"/>
  <c r="M598" i="4"/>
  <c r="L598" i="4"/>
  <c r="K598" i="4"/>
  <c r="J598" i="4"/>
  <c r="G598" i="4"/>
  <c r="D598" i="4"/>
  <c r="C598" i="4"/>
  <c r="B598" i="4"/>
  <c r="V598" i="4" s="1"/>
  <c r="AG597" i="4"/>
  <c r="AD597" i="4"/>
  <c r="AC597" i="4"/>
  <c r="AB597" i="4"/>
  <c r="AE597" i="4" s="1"/>
  <c r="AA597" i="4"/>
  <c r="Z597" i="4"/>
  <c r="X597" i="4"/>
  <c r="W597" i="4"/>
  <c r="V597" i="4"/>
  <c r="U597" i="4"/>
  <c r="S597" i="4"/>
  <c r="R597" i="4"/>
  <c r="Q597" i="4"/>
  <c r="O597" i="4"/>
  <c r="N597" i="4"/>
  <c r="M597" i="4"/>
  <c r="L597" i="4"/>
  <c r="K597" i="4"/>
  <c r="J597" i="4"/>
  <c r="H597" i="4"/>
  <c r="G597" i="4"/>
  <c r="F597" i="4"/>
  <c r="E597" i="4"/>
  <c r="D597" i="4"/>
  <c r="C597" i="4"/>
  <c r="B597" i="4"/>
  <c r="AC596" i="4"/>
  <c r="T596" i="4"/>
  <c r="S596" i="4"/>
  <c r="R596" i="4"/>
  <c r="Q596" i="4"/>
  <c r="M596" i="4"/>
  <c r="L596" i="4"/>
  <c r="K596" i="4"/>
  <c r="J596" i="4"/>
  <c r="F596" i="4"/>
  <c r="D596" i="4"/>
  <c r="B596" i="4"/>
  <c r="W596" i="4" s="1"/>
  <c r="Z595" i="4"/>
  <c r="X595" i="4"/>
  <c r="W595" i="4"/>
  <c r="T595" i="4"/>
  <c r="S595" i="4"/>
  <c r="R595" i="4"/>
  <c r="Q595" i="4"/>
  <c r="O595" i="4"/>
  <c r="M595" i="4"/>
  <c r="B595" i="4"/>
  <c r="AD594" i="4"/>
  <c r="Z594" i="4"/>
  <c r="V594" i="4"/>
  <c r="T594" i="4"/>
  <c r="B594" i="4"/>
  <c r="AG594" i="4" s="1"/>
  <c r="AG593" i="4"/>
  <c r="AD593" i="4"/>
  <c r="AC593" i="4"/>
  <c r="AB593" i="4"/>
  <c r="AE593" i="4" s="1"/>
  <c r="AA593" i="4"/>
  <c r="Z593" i="4"/>
  <c r="X593" i="4"/>
  <c r="W593" i="4"/>
  <c r="V593" i="4"/>
  <c r="U593" i="4"/>
  <c r="S593" i="4"/>
  <c r="R593" i="4"/>
  <c r="Q593" i="4"/>
  <c r="O593" i="4"/>
  <c r="N593" i="4"/>
  <c r="M593" i="4"/>
  <c r="L593" i="4"/>
  <c r="K593" i="4"/>
  <c r="J593" i="4"/>
  <c r="H593" i="4"/>
  <c r="G593" i="4"/>
  <c r="F593" i="4"/>
  <c r="E593" i="4"/>
  <c r="D593" i="4"/>
  <c r="C593" i="4"/>
  <c r="B593" i="4"/>
  <c r="B592" i="4"/>
  <c r="AG591" i="4"/>
  <c r="AD591" i="4"/>
  <c r="AA591" i="4"/>
  <c r="Z591" i="4"/>
  <c r="W591" i="4"/>
  <c r="T591" i="4"/>
  <c r="S591" i="4"/>
  <c r="R591" i="4"/>
  <c r="Q591" i="4"/>
  <c r="O591" i="4"/>
  <c r="N591" i="4"/>
  <c r="M591" i="4"/>
  <c r="L591" i="4"/>
  <c r="H591" i="4"/>
  <c r="F591" i="4"/>
  <c r="E591" i="4"/>
  <c r="C591" i="4"/>
  <c r="B591" i="4"/>
  <c r="U591" i="4" s="1"/>
  <c r="B590" i="4"/>
  <c r="AG589" i="4"/>
  <c r="AD589" i="4"/>
  <c r="AC589" i="4"/>
  <c r="AB589" i="4"/>
  <c r="AE589" i="4" s="1"/>
  <c r="AA589" i="4"/>
  <c r="Z589" i="4"/>
  <c r="X589" i="4"/>
  <c r="W589" i="4"/>
  <c r="V589" i="4"/>
  <c r="U589" i="4"/>
  <c r="S589" i="4"/>
  <c r="R589" i="4"/>
  <c r="Q589" i="4"/>
  <c r="O589" i="4"/>
  <c r="N589" i="4"/>
  <c r="M589" i="4"/>
  <c r="L589" i="4"/>
  <c r="K589" i="4"/>
  <c r="J589" i="4"/>
  <c r="H589" i="4"/>
  <c r="G589" i="4"/>
  <c r="F589" i="4"/>
  <c r="E589" i="4"/>
  <c r="D589" i="4"/>
  <c r="C589" i="4"/>
  <c r="B589" i="4"/>
  <c r="AB588" i="4"/>
  <c r="AE588" i="4" s="1"/>
  <c r="W588" i="4"/>
  <c r="V588" i="4"/>
  <c r="U588" i="4"/>
  <c r="C588" i="4"/>
  <c r="B588" i="4"/>
  <c r="AD588" i="4" s="1"/>
  <c r="AG587" i="4"/>
  <c r="AD587" i="4"/>
  <c r="Z587" i="4"/>
  <c r="R587" i="4"/>
  <c r="Q587" i="4"/>
  <c r="O587" i="4"/>
  <c r="N587" i="4"/>
  <c r="M587" i="4"/>
  <c r="L587" i="4"/>
  <c r="H587" i="4"/>
  <c r="G587" i="4"/>
  <c r="F587" i="4"/>
  <c r="C587" i="4"/>
  <c r="B587" i="4"/>
  <c r="W587" i="4" s="1"/>
  <c r="AB586" i="4"/>
  <c r="AE586" i="4" s="1"/>
  <c r="Z586" i="4"/>
  <c r="V586" i="4"/>
  <c r="U586" i="4"/>
  <c r="T586" i="4"/>
  <c r="S586" i="4"/>
  <c r="Q586" i="4"/>
  <c r="O586" i="4"/>
  <c r="M586" i="4"/>
  <c r="C586" i="4"/>
  <c r="B586" i="4"/>
  <c r="AA586" i="4" s="1"/>
  <c r="AG585" i="4"/>
  <c r="AD585" i="4"/>
  <c r="AC585" i="4"/>
  <c r="AB585" i="4"/>
  <c r="AE585" i="4" s="1"/>
  <c r="AA585" i="4"/>
  <c r="Z585" i="4"/>
  <c r="X585" i="4"/>
  <c r="W585" i="4"/>
  <c r="V585" i="4"/>
  <c r="U585" i="4"/>
  <c r="S585" i="4"/>
  <c r="R585" i="4"/>
  <c r="Q585" i="4"/>
  <c r="O585" i="4"/>
  <c r="N585" i="4"/>
  <c r="M585" i="4"/>
  <c r="L585" i="4"/>
  <c r="K585" i="4"/>
  <c r="J585" i="4"/>
  <c r="H585" i="4"/>
  <c r="G585" i="4"/>
  <c r="F585" i="4"/>
  <c r="E585" i="4"/>
  <c r="D585" i="4"/>
  <c r="C585" i="4"/>
  <c r="B585" i="4"/>
  <c r="AB584" i="4"/>
  <c r="AE584" i="4" s="1"/>
  <c r="Z584" i="4"/>
  <c r="R584" i="4"/>
  <c r="M584" i="4"/>
  <c r="C584" i="4"/>
  <c r="B584" i="4"/>
  <c r="X584" i="4" s="1"/>
  <c r="AG583" i="4"/>
  <c r="AD583" i="4"/>
  <c r="AA583" i="4"/>
  <c r="Z583" i="4"/>
  <c r="W583" i="4"/>
  <c r="U583" i="4"/>
  <c r="T583" i="4"/>
  <c r="S583" i="4"/>
  <c r="R583" i="4"/>
  <c r="Q583" i="4"/>
  <c r="O583" i="4"/>
  <c r="N583" i="4"/>
  <c r="M583" i="4"/>
  <c r="L583" i="4"/>
  <c r="H583" i="4"/>
  <c r="G583" i="4"/>
  <c r="F583" i="4"/>
  <c r="E583" i="4"/>
  <c r="C583" i="4"/>
  <c r="B583" i="4"/>
  <c r="Z582" i="4"/>
  <c r="U582" i="4"/>
  <c r="S582" i="4"/>
  <c r="Q582" i="4"/>
  <c r="N582" i="4"/>
  <c r="M582" i="4"/>
  <c r="K582" i="4"/>
  <c r="B582" i="4"/>
  <c r="AG581" i="4"/>
  <c r="AD581" i="4"/>
  <c r="AC581" i="4"/>
  <c r="AB581" i="4"/>
  <c r="AE581" i="4" s="1"/>
  <c r="AA581" i="4"/>
  <c r="Z581" i="4"/>
  <c r="X581" i="4"/>
  <c r="W581" i="4"/>
  <c r="V581" i="4"/>
  <c r="U581" i="4"/>
  <c r="S581" i="4"/>
  <c r="R581" i="4"/>
  <c r="Q581" i="4"/>
  <c r="O581" i="4"/>
  <c r="N581" i="4"/>
  <c r="M581" i="4"/>
  <c r="L581" i="4"/>
  <c r="K581" i="4"/>
  <c r="J581" i="4"/>
  <c r="H581" i="4"/>
  <c r="G581" i="4"/>
  <c r="F581" i="4"/>
  <c r="E581" i="4"/>
  <c r="D581" i="4"/>
  <c r="C581" i="4"/>
  <c r="B581" i="4"/>
  <c r="X580" i="4"/>
  <c r="U580" i="4"/>
  <c r="T580" i="4"/>
  <c r="R580" i="4"/>
  <c r="Q580" i="4"/>
  <c r="M580" i="4"/>
  <c r="K580" i="4"/>
  <c r="B580" i="4"/>
  <c r="W580" i="4" s="1"/>
  <c r="AG579" i="4"/>
  <c r="AD579" i="4"/>
  <c r="AA579" i="4"/>
  <c r="Z579" i="4"/>
  <c r="X579" i="4"/>
  <c r="W579" i="4"/>
  <c r="U579" i="4"/>
  <c r="T579" i="4"/>
  <c r="S579" i="4"/>
  <c r="R579" i="4"/>
  <c r="Q579" i="4"/>
  <c r="O579" i="4"/>
  <c r="N579" i="4"/>
  <c r="M579" i="4"/>
  <c r="L579" i="4"/>
  <c r="H579" i="4"/>
  <c r="G579" i="4"/>
  <c r="F579" i="4"/>
  <c r="E579" i="4"/>
  <c r="D579" i="4"/>
  <c r="C579" i="4"/>
  <c r="B579" i="4"/>
  <c r="AG578" i="4"/>
  <c r="U578" i="4"/>
  <c r="T578" i="4"/>
  <c r="S578" i="4"/>
  <c r="B578" i="4"/>
  <c r="Z578" i="4" s="1"/>
  <c r="AG577" i="4"/>
  <c r="AD577" i="4"/>
  <c r="AC577" i="4"/>
  <c r="AB577" i="4"/>
  <c r="AE577" i="4" s="1"/>
  <c r="AA577" i="4"/>
  <c r="Z577" i="4"/>
  <c r="X577" i="4"/>
  <c r="W577" i="4"/>
  <c r="V577" i="4"/>
  <c r="U577" i="4"/>
  <c r="S577" i="4"/>
  <c r="R577" i="4"/>
  <c r="Q577" i="4"/>
  <c r="O577" i="4"/>
  <c r="N577" i="4"/>
  <c r="M577" i="4"/>
  <c r="L577" i="4"/>
  <c r="K577" i="4"/>
  <c r="J577" i="4"/>
  <c r="H577" i="4"/>
  <c r="G577" i="4"/>
  <c r="F577" i="4"/>
  <c r="E577" i="4"/>
  <c r="D577" i="4"/>
  <c r="C577" i="4"/>
  <c r="B577" i="4"/>
  <c r="W576" i="4"/>
  <c r="V576" i="4"/>
  <c r="S576" i="4"/>
  <c r="Q576" i="4"/>
  <c r="L576" i="4"/>
  <c r="H576" i="4"/>
  <c r="G576" i="4"/>
  <c r="F576" i="4"/>
  <c r="B576" i="4"/>
  <c r="X576" i="4" s="1"/>
  <c r="U575" i="4"/>
  <c r="R575" i="4"/>
  <c r="Q575" i="4"/>
  <c r="O575" i="4"/>
  <c r="B575" i="4"/>
  <c r="AA575" i="4" s="1"/>
  <c r="AC574" i="4"/>
  <c r="X574" i="4"/>
  <c r="W574" i="4"/>
  <c r="U574" i="4"/>
  <c r="H574" i="4"/>
  <c r="G574" i="4"/>
  <c r="D574" i="4"/>
  <c r="B574" i="4"/>
  <c r="Y574" i="4" s="1"/>
  <c r="B573" i="4"/>
  <c r="AG572" i="4"/>
  <c r="AD572" i="4"/>
  <c r="AC572" i="4"/>
  <c r="AA572" i="4"/>
  <c r="Z572" i="4"/>
  <c r="Y572" i="4"/>
  <c r="S572" i="4"/>
  <c r="R572" i="4"/>
  <c r="Q572" i="4"/>
  <c r="O572" i="4"/>
  <c r="N572" i="4"/>
  <c r="M572" i="4"/>
  <c r="L572" i="4"/>
  <c r="K572" i="4"/>
  <c r="J572" i="4"/>
  <c r="H572" i="4"/>
  <c r="E572" i="4"/>
  <c r="D572" i="4"/>
  <c r="B572" i="4"/>
  <c r="T572" i="4" s="1"/>
  <c r="AB571" i="4"/>
  <c r="AE571" i="4" s="1"/>
  <c r="X571" i="4"/>
  <c r="R571" i="4"/>
  <c r="Q571" i="4"/>
  <c r="L571" i="4"/>
  <c r="C571" i="4"/>
  <c r="B571" i="4"/>
  <c r="Z571" i="4" s="1"/>
  <c r="AG570" i="4"/>
  <c r="AE570" i="4"/>
  <c r="AD570" i="4"/>
  <c r="AC570" i="4"/>
  <c r="AB570" i="4"/>
  <c r="AA570" i="4"/>
  <c r="Z570" i="4"/>
  <c r="Y570" i="4"/>
  <c r="X570" i="4"/>
  <c r="W570" i="4"/>
  <c r="V570" i="4"/>
  <c r="U570" i="4"/>
  <c r="R570" i="4"/>
  <c r="Q570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B570" i="4"/>
  <c r="AG569" i="4"/>
  <c r="AD569" i="4"/>
  <c r="AC569" i="4"/>
  <c r="AB569" i="4"/>
  <c r="AE569" i="4" s="1"/>
  <c r="Z569" i="4"/>
  <c r="Y569" i="4"/>
  <c r="X569" i="4"/>
  <c r="W569" i="4"/>
  <c r="V569" i="4"/>
  <c r="T569" i="4"/>
  <c r="S569" i="4"/>
  <c r="O569" i="4"/>
  <c r="N569" i="4"/>
  <c r="M569" i="4"/>
  <c r="L569" i="4"/>
  <c r="K569" i="4"/>
  <c r="J569" i="4"/>
  <c r="I569" i="4"/>
  <c r="G569" i="4"/>
  <c r="F569" i="4"/>
  <c r="E569" i="4"/>
  <c r="D569" i="4"/>
  <c r="C569" i="4"/>
  <c r="B569" i="4"/>
  <c r="AD568" i="4"/>
  <c r="AC568" i="4"/>
  <c r="AB568" i="4"/>
  <c r="AE568" i="4" s="1"/>
  <c r="AA568" i="4"/>
  <c r="Z568" i="4"/>
  <c r="Y568" i="4"/>
  <c r="X568" i="4"/>
  <c r="W568" i="4"/>
  <c r="V568" i="4"/>
  <c r="T568" i="4"/>
  <c r="S568" i="4"/>
  <c r="R568" i="4"/>
  <c r="Q568" i="4"/>
  <c r="M568" i="4"/>
  <c r="L568" i="4"/>
  <c r="K568" i="4"/>
  <c r="J568" i="4"/>
  <c r="I568" i="4"/>
  <c r="H568" i="4"/>
  <c r="G568" i="4"/>
  <c r="F568" i="4"/>
  <c r="E568" i="4"/>
  <c r="D568" i="4"/>
  <c r="C568" i="4"/>
  <c r="B568" i="4"/>
  <c r="AE567" i="4"/>
  <c r="AB567" i="4"/>
  <c r="W567" i="4"/>
  <c r="V567" i="4"/>
  <c r="T567" i="4"/>
  <c r="S567" i="4"/>
  <c r="R567" i="4"/>
  <c r="Q567" i="4"/>
  <c r="I567" i="4"/>
  <c r="E567" i="4"/>
  <c r="D567" i="4"/>
  <c r="B567" i="4"/>
  <c r="U567" i="4" s="1"/>
  <c r="AG566" i="4"/>
  <c r="AD566" i="4"/>
  <c r="AC566" i="4"/>
  <c r="Z566" i="4"/>
  <c r="X566" i="4"/>
  <c r="W566" i="4"/>
  <c r="V566" i="4"/>
  <c r="T566" i="4"/>
  <c r="R566" i="4"/>
  <c r="Q566" i="4"/>
  <c r="O566" i="4"/>
  <c r="N566" i="4"/>
  <c r="M566" i="4"/>
  <c r="L566" i="4"/>
  <c r="I566" i="4"/>
  <c r="H566" i="4"/>
  <c r="G566" i="4"/>
  <c r="E566" i="4"/>
  <c r="D566" i="4"/>
  <c r="C566" i="4"/>
  <c r="B566" i="4"/>
  <c r="S566" i="4" s="1"/>
  <c r="AG565" i="4"/>
  <c r="AC565" i="4"/>
  <c r="AA565" i="4"/>
  <c r="W565" i="4"/>
  <c r="V565" i="4"/>
  <c r="T565" i="4"/>
  <c r="R565" i="4"/>
  <c r="Q565" i="4"/>
  <c r="M565" i="4"/>
  <c r="K565" i="4"/>
  <c r="J565" i="4"/>
  <c r="G565" i="4"/>
  <c r="E565" i="4"/>
  <c r="C565" i="4"/>
  <c r="B565" i="4"/>
  <c r="U565" i="4" s="1"/>
  <c r="AG564" i="4"/>
  <c r="AD564" i="4"/>
  <c r="Z564" i="4"/>
  <c r="V564" i="4"/>
  <c r="T564" i="4"/>
  <c r="S564" i="4"/>
  <c r="R564" i="4"/>
  <c r="Q564" i="4"/>
  <c r="K564" i="4"/>
  <c r="I564" i="4"/>
  <c r="E564" i="4"/>
  <c r="B564" i="4"/>
  <c r="U564" i="4" s="1"/>
  <c r="AC563" i="4"/>
  <c r="AB563" i="4"/>
  <c r="AE563" i="4" s="1"/>
  <c r="G563" i="4"/>
  <c r="C563" i="4"/>
  <c r="B563" i="4"/>
  <c r="Z563" i="4" s="1"/>
  <c r="AG562" i="4"/>
  <c r="AD562" i="4"/>
  <c r="AC562" i="4"/>
  <c r="AB562" i="4"/>
  <c r="AE562" i="4" s="1"/>
  <c r="AA562" i="4"/>
  <c r="Z562" i="4"/>
  <c r="Y562" i="4"/>
  <c r="X562" i="4"/>
  <c r="W562" i="4"/>
  <c r="V562" i="4"/>
  <c r="U562" i="4"/>
  <c r="R562" i="4"/>
  <c r="Q562" i="4"/>
  <c r="O562" i="4"/>
  <c r="N562" i="4"/>
  <c r="M562" i="4"/>
  <c r="L562" i="4"/>
  <c r="K562" i="4"/>
  <c r="J562" i="4"/>
  <c r="I562" i="4"/>
  <c r="H562" i="4"/>
  <c r="G562" i="4"/>
  <c r="F562" i="4"/>
  <c r="E562" i="4"/>
  <c r="D562" i="4"/>
  <c r="B562" i="4"/>
  <c r="AB561" i="4"/>
  <c r="AE561" i="4" s="1"/>
  <c r="AA561" i="4"/>
  <c r="D561" i="4"/>
  <c r="C561" i="4"/>
  <c r="B561" i="4"/>
  <c r="W561" i="4" s="1"/>
  <c r="AD560" i="4"/>
  <c r="AB560" i="4"/>
  <c r="AE560" i="4" s="1"/>
  <c r="Z560" i="4"/>
  <c r="W560" i="4"/>
  <c r="V560" i="4"/>
  <c r="S560" i="4"/>
  <c r="Q560" i="4"/>
  <c r="M560" i="4"/>
  <c r="K560" i="4"/>
  <c r="J560" i="4"/>
  <c r="I560" i="4"/>
  <c r="H560" i="4"/>
  <c r="F560" i="4"/>
  <c r="C560" i="4"/>
  <c r="B560" i="4"/>
  <c r="U560" i="4" s="1"/>
  <c r="U559" i="4"/>
  <c r="T559" i="4"/>
  <c r="S559" i="4"/>
  <c r="B559" i="4"/>
  <c r="W559" i="4" s="1"/>
  <c r="B558" i="4"/>
  <c r="AG557" i="4"/>
  <c r="W557" i="4"/>
  <c r="Q557" i="4"/>
  <c r="L557" i="4"/>
  <c r="K557" i="4"/>
  <c r="J557" i="4"/>
  <c r="B557" i="4"/>
  <c r="X557" i="4" s="1"/>
  <c r="AC556" i="4"/>
  <c r="Y556" i="4"/>
  <c r="V556" i="4"/>
  <c r="T556" i="4"/>
  <c r="S556" i="4"/>
  <c r="R556" i="4"/>
  <c r="Q556" i="4"/>
  <c r="M556" i="4"/>
  <c r="J556" i="4"/>
  <c r="E556" i="4"/>
  <c r="D556" i="4"/>
  <c r="B556" i="4"/>
  <c r="U556" i="4" s="1"/>
  <c r="AA555" i="4"/>
  <c r="B555" i="4"/>
  <c r="AG554" i="4"/>
  <c r="AE554" i="4"/>
  <c r="AD554" i="4"/>
  <c r="AC554" i="4"/>
  <c r="AB554" i="4"/>
  <c r="AA554" i="4"/>
  <c r="Z554" i="4"/>
  <c r="Y554" i="4"/>
  <c r="X554" i="4"/>
  <c r="W554" i="4"/>
  <c r="V554" i="4"/>
  <c r="U554" i="4"/>
  <c r="R554" i="4"/>
  <c r="Q554" i="4"/>
  <c r="O554" i="4"/>
  <c r="N554" i="4"/>
  <c r="M554" i="4"/>
  <c r="L554" i="4"/>
  <c r="K554" i="4"/>
  <c r="J554" i="4"/>
  <c r="I554" i="4"/>
  <c r="H554" i="4"/>
  <c r="G554" i="4"/>
  <c r="F554" i="4"/>
  <c r="E554" i="4"/>
  <c r="D554" i="4"/>
  <c r="B554" i="4"/>
  <c r="AG553" i="4"/>
  <c r="AB553" i="4"/>
  <c r="AE553" i="4" s="1"/>
  <c r="Z553" i="4"/>
  <c r="Y553" i="4"/>
  <c r="O553" i="4"/>
  <c r="M553" i="4"/>
  <c r="I553" i="4"/>
  <c r="E553" i="4"/>
  <c r="D553" i="4"/>
  <c r="C553" i="4"/>
  <c r="B553" i="4"/>
  <c r="AD552" i="4"/>
  <c r="AC552" i="4"/>
  <c r="AB552" i="4"/>
  <c r="AE552" i="4" s="1"/>
  <c r="Z552" i="4"/>
  <c r="Y552" i="4"/>
  <c r="X552" i="4"/>
  <c r="W552" i="4"/>
  <c r="V552" i="4"/>
  <c r="T552" i="4"/>
  <c r="S552" i="4"/>
  <c r="R552" i="4"/>
  <c r="Q552" i="4"/>
  <c r="M552" i="4"/>
  <c r="L552" i="4"/>
  <c r="K552" i="4"/>
  <c r="J552" i="4"/>
  <c r="I552" i="4"/>
  <c r="G552" i="4"/>
  <c r="F552" i="4"/>
  <c r="E552" i="4"/>
  <c r="D552" i="4"/>
  <c r="C552" i="4"/>
  <c r="B552" i="4"/>
  <c r="AC551" i="4"/>
  <c r="Z551" i="4"/>
  <c r="Y551" i="4"/>
  <c r="X551" i="4"/>
  <c r="N551" i="4"/>
  <c r="I551" i="4"/>
  <c r="F551" i="4"/>
  <c r="E551" i="4"/>
  <c r="C551" i="4"/>
  <c r="B551" i="4"/>
  <c r="AA550" i="4"/>
  <c r="Y550" i="4"/>
  <c r="X550" i="4"/>
  <c r="U550" i="4"/>
  <c r="T550" i="4"/>
  <c r="Q550" i="4"/>
  <c r="O550" i="4"/>
  <c r="N550" i="4"/>
  <c r="M550" i="4"/>
  <c r="I550" i="4"/>
  <c r="G550" i="4"/>
  <c r="E550" i="4"/>
  <c r="D550" i="4"/>
  <c r="B550" i="4"/>
  <c r="S550" i="4" s="1"/>
  <c r="AG549" i="4"/>
  <c r="AD549" i="4"/>
  <c r="AC549" i="4"/>
  <c r="AB549" i="4"/>
  <c r="AE549" i="4" s="1"/>
  <c r="AA549" i="4"/>
  <c r="Y549" i="4"/>
  <c r="W549" i="4"/>
  <c r="U549" i="4"/>
  <c r="T549" i="4"/>
  <c r="S549" i="4"/>
  <c r="R549" i="4"/>
  <c r="Q549" i="4"/>
  <c r="O549" i="4"/>
  <c r="L549" i="4"/>
  <c r="K549" i="4"/>
  <c r="J549" i="4"/>
  <c r="H549" i="4"/>
  <c r="G549" i="4"/>
  <c r="E549" i="4"/>
  <c r="D549" i="4"/>
  <c r="C549" i="4"/>
  <c r="B549" i="4"/>
  <c r="N549" i="4" s="1"/>
  <c r="AG548" i="4"/>
  <c r="AD548" i="4"/>
  <c r="AC548" i="4"/>
  <c r="AB548" i="4"/>
  <c r="AE548" i="4" s="1"/>
  <c r="Z548" i="4"/>
  <c r="Y548" i="4"/>
  <c r="W548" i="4"/>
  <c r="V548" i="4"/>
  <c r="U548" i="4"/>
  <c r="S548" i="4"/>
  <c r="R548" i="4"/>
  <c r="Q548" i="4"/>
  <c r="O548" i="4"/>
  <c r="N548" i="4"/>
  <c r="M548" i="4"/>
  <c r="L548" i="4"/>
  <c r="K548" i="4"/>
  <c r="J548" i="4"/>
  <c r="H548" i="4"/>
  <c r="F548" i="4"/>
  <c r="E548" i="4"/>
  <c r="D548" i="4"/>
  <c r="C548" i="4"/>
  <c r="B548" i="4"/>
  <c r="AG547" i="4"/>
  <c r="AD547" i="4"/>
  <c r="AC547" i="4"/>
  <c r="AB547" i="4"/>
  <c r="AE547" i="4" s="1"/>
  <c r="AA547" i="4"/>
  <c r="Y547" i="4"/>
  <c r="U547" i="4"/>
  <c r="T547" i="4"/>
  <c r="S547" i="4"/>
  <c r="R547" i="4"/>
  <c r="N547" i="4"/>
  <c r="M547" i="4"/>
  <c r="L547" i="4"/>
  <c r="K547" i="4"/>
  <c r="J547" i="4"/>
  <c r="I547" i="4"/>
  <c r="H547" i="4"/>
  <c r="G547" i="4"/>
  <c r="C547" i="4"/>
  <c r="B547" i="4"/>
  <c r="Q547" i="4" s="1"/>
  <c r="AG546" i="4"/>
  <c r="AD546" i="4"/>
  <c r="AB546" i="4"/>
  <c r="AE546" i="4" s="1"/>
  <c r="Z546" i="4"/>
  <c r="Y546" i="4"/>
  <c r="X546" i="4"/>
  <c r="V546" i="4"/>
  <c r="U546" i="4"/>
  <c r="S546" i="4"/>
  <c r="Q546" i="4"/>
  <c r="N546" i="4"/>
  <c r="L546" i="4"/>
  <c r="I546" i="4"/>
  <c r="H546" i="4"/>
  <c r="F546" i="4"/>
  <c r="E546" i="4"/>
  <c r="D546" i="4"/>
  <c r="B546" i="4"/>
  <c r="AG545" i="4"/>
  <c r="AD545" i="4"/>
  <c r="AC545" i="4"/>
  <c r="AB545" i="4"/>
  <c r="AE545" i="4" s="1"/>
  <c r="Z545" i="4"/>
  <c r="W545" i="4"/>
  <c r="U545" i="4"/>
  <c r="T545" i="4"/>
  <c r="Q545" i="4"/>
  <c r="O545" i="4"/>
  <c r="N545" i="4"/>
  <c r="K545" i="4"/>
  <c r="J545" i="4"/>
  <c r="I545" i="4"/>
  <c r="H545" i="4"/>
  <c r="E545" i="4"/>
  <c r="C545" i="4"/>
  <c r="B545" i="4"/>
  <c r="S545" i="4" s="1"/>
  <c r="W544" i="4"/>
  <c r="V544" i="4"/>
  <c r="T544" i="4"/>
  <c r="K544" i="4"/>
  <c r="B544" i="4"/>
  <c r="V543" i="4"/>
  <c r="R543" i="4"/>
  <c r="L543" i="4"/>
  <c r="K543" i="4"/>
  <c r="J543" i="4"/>
  <c r="B543" i="4"/>
  <c r="AA542" i="4"/>
  <c r="W542" i="4"/>
  <c r="V542" i="4"/>
  <c r="M542" i="4"/>
  <c r="G542" i="4"/>
  <c r="C542" i="4"/>
  <c r="B542" i="4"/>
  <c r="AF541" i="4"/>
  <c r="AB541" i="4"/>
  <c r="AE541" i="4" s="1"/>
  <c r="X541" i="4"/>
  <c r="W541" i="4"/>
  <c r="T541" i="4"/>
  <c r="S541" i="4"/>
  <c r="Q541" i="4"/>
  <c r="O541" i="4"/>
  <c r="N541" i="4"/>
  <c r="M541" i="4"/>
  <c r="J541" i="4"/>
  <c r="G541" i="4"/>
  <c r="E541" i="4"/>
  <c r="D541" i="4"/>
  <c r="B541" i="4"/>
  <c r="R541" i="4" s="1"/>
  <c r="AG540" i="4"/>
  <c r="AF540" i="4"/>
  <c r="AD540" i="4"/>
  <c r="AC540" i="4"/>
  <c r="AB540" i="4"/>
  <c r="AE540" i="4" s="1"/>
  <c r="Z540" i="4"/>
  <c r="Y540" i="4"/>
  <c r="V540" i="4"/>
  <c r="T540" i="4"/>
  <c r="S540" i="4"/>
  <c r="R540" i="4"/>
  <c r="Q540" i="4"/>
  <c r="O540" i="4"/>
  <c r="M540" i="4"/>
  <c r="L540" i="4"/>
  <c r="J540" i="4"/>
  <c r="I540" i="4"/>
  <c r="H540" i="4"/>
  <c r="F540" i="4"/>
  <c r="E540" i="4"/>
  <c r="C540" i="4"/>
  <c r="B540" i="4"/>
  <c r="P540" i="4" s="1"/>
  <c r="U539" i="4"/>
  <c r="S539" i="4"/>
  <c r="B539" i="4"/>
  <c r="Y539" i="4" s="1"/>
  <c r="AG538" i="4"/>
  <c r="AF538" i="4"/>
  <c r="W538" i="4"/>
  <c r="R538" i="4"/>
  <c r="O538" i="4"/>
  <c r="N538" i="4"/>
  <c r="M538" i="4"/>
  <c r="D538" i="4"/>
  <c r="B538" i="4"/>
  <c r="U538" i="4" s="1"/>
  <c r="AE537" i="4"/>
  <c r="AD537" i="4"/>
  <c r="AB537" i="4"/>
  <c r="Z537" i="4"/>
  <c r="Y537" i="4"/>
  <c r="W537" i="4"/>
  <c r="S537" i="4"/>
  <c r="P537" i="4"/>
  <c r="O537" i="4"/>
  <c r="L537" i="4"/>
  <c r="J537" i="4"/>
  <c r="H537" i="4"/>
  <c r="F537" i="4"/>
  <c r="E537" i="4"/>
  <c r="D537" i="4"/>
  <c r="B537" i="4"/>
  <c r="T537" i="4" s="1"/>
  <c r="AC536" i="4"/>
  <c r="AB536" i="4"/>
  <c r="AE536" i="4" s="1"/>
  <c r="Y536" i="4"/>
  <c r="X536" i="4"/>
  <c r="W536" i="4"/>
  <c r="T536" i="4"/>
  <c r="S536" i="4"/>
  <c r="R536" i="4"/>
  <c r="Q536" i="4"/>
  <c r="N536" i="4"/>
  <c r="L536" i="4"/>
  <c r="I536" i="4"/>
  <c r="H536" i="4"/>
  <c r="F536" i="4"/>
  <c r="D536" i="4"/>
  <c r="C536" i="4"/>
  <c r="B536" i="4"/>
  <c r="AG535" i="4"/>
  <c r="AD535" i="4"/>
  <c r="V535" i="4"/>
  <c r="Q535" i="4"/>
  <c r="M535" i="4"/>
  <c r="J535" i="4"/>
  <c r="B535" i="4"/>
  <c r="AG534" i="4"/>
  <c r="AD534" i="4"/>
  <c r="AB534" i="4"/>
  <c r="AE534" i="4" s="1"/>
  <c r="Z534" i="4"/>
  <c r="Y534" i="4"/>
  <c r="X534" i="4"/>
  <c r="W534" i="4"/>
  <c r="V534" i="4"/>
  <c r="T534" i="4"/>
  <c r="S534" i="4"/>
  <c r="Q534" i="4"/>
  <c r="P534" i="4"/>
  <c r="O534" i="4"/>
  <c r="N534" i="4"/>
  <c r="J534" i="4"/>
  <c r="I534" i="4"/>
  <c r="H534" i="4"/>
  <c r="G534" i="4"/>
  <c r="F534" i="4"/>
  <c r="E534" i="4"/>
  <c r="D534" i="4"/>
  <c r="C534" i="4"/>
  <c r="B534" i="4"/>
  <c r="AF534" i="4" s="1"/>
  <c r="AB533" i="4"/>
  <c r="AE533" i="4" s="1"/>
  <c r="V533" i="4"/>
  <c r="S533" i="4"/>
  <c r="R533" i="4"/>
  <c r="Q533" i="4"/>
  <c r="G533" i="4"/>
  <c r="C533" i="4"/>
  <c r="B533" i="4"/>
  <c r="T533" i="4" s="1"/>
  <c r="AG532" i="4"/>
  <c r="AF532" i="4"/>
  <c r="AD532" i="4"/>
  <c r="AC532" i="4"/>
  <c r="AB532" i="4"/>
  <c r="AE532" i="4" s="1"/>
  <c r="Y532" i="4"/>
  <c r="V532" i="4"/>
  <c r="T532" i="4"/>
  <c r="S532" i="4"/>
  <c r="Q532" i="4"/>
  <c r="P532" i="4"/>
  <c r="O532" i="4"/>
  <c r="M532" i="4"/>
  <c r="L532" i="4"/>
  <c r="J532" i="4"/>
  <c r="I532" i="4"/>
  <c r="H532" i="4"/>
  <c r="E532" i="4"/>
  <c r="C532" i="4"/>
  <c r="B532" i="4"/>
  <c r="R532" i="4" s="1"/>
  <c r="AG531" i="4"/>
  <c r="AB531" i="4"/>
  <c r="AE531" i="4" s="1"/>
  <c r="Z531" i="4"/>
  <c r="W531" i="4"/>
  <c r="T531" i="4"/>
  <c r="H531" i="4"/>
  <c r="B531" i="4"/>
  <c r="X531" i="4" s="1"/>
  <c r="AG530" i="4"/>
  <c r="AC530" i="4"/>
  <c r="Y530" i="4"/>
  <c r="X530" i="4"/>
  <c r="U530" i="4"/>
  <c r="S530" i="4"/>
  <c r="Q530" i="4"/>
  <c r="P530" i="4"/>
  <c r="O530" i="4"/>
  <c r="N530" i="4"/>
  <c r="H530" i="4"/>
  <c r="F530" i="4"/>
  <c r="E530" i="4"/>
  <c r="B530" i="4"/>
  <c r="R530" i="4" s="1"/>
  <c r="AF529" i="4"/>
  <c r="AD529" i="4"/>
  <c r="AC529" i="4"/>
  <c r="AB529" i="4"/>
  <c r="AE529" i="4" s="1"/>
  <c r="Z529" i="4"/>
  <c r="U529" i="4"/>
  <c r="Q529" i="4"/>
  <c r="M529" i="4"/>
  <c r="J529" i="4"/>
  <c r="I529" i="4"/>
  <c r="H529" i="4"/>
  <c r="B529" i="4"/>
  <c r="AG529" i="4" s="1"/>
  <c r="AD528" i="4"/>
  <c r="Z528" i="4"/>
  <c r="Y528" i="4"/>
  <c r="W528" i="4"/>
  <c r="U528" i="4"/>
  <c r="T528" i="4"/>
  <c r="S528" i="4"/>
  <c r="N528" i="4"/>
  <c r="J528" i="4"/>
  <c r="G528" i="4"/>
  <c r="F528" i="4"/>
  <c r="C528" i="4"/>
  <c r="B528" i="4"/>
  <c r="AG527" i="4"/>
  <c r="AF527" i="4"/>
  <c r="AC527" i="4"/>
  <c r="AB527" i="4"/>
  <c r="AE527" i="4" s="1"/>
  <c r="Z527" i="4"/>
  <c r="Y527" i="4"/>
  <c r="X527" i="4"/>
  <c r="W527" i="4"/>
  <c r="U527" i="4"/>
  <c r="S527" i="4"/>
  <c r="R527" i="4"/>
  <c r="Q527" i="4"/>
  <c r="P527" i="4"/>
  <c r="O527" i="4"/>
  <c r="M527" i="4"/>
  <c r="L527" i="4"/>
  <c r="I527" i="4"/>
  <c r="H527" i="4"/>
  <c r="G527" i="4"/>
  <c r="F527" i="4"/>
  <c r="E527" i="4"/>
  <c r="D527" i="4"/>
  <c r="B527" i="4"/>
  <c r="AG526" i="4"/>
  <c r="AF526" i="4"/>
  <c r="AE526" i="4"/>
  <c r="AD526" i="4"/>
  <c r="AB526" i="4"/>
  <c r="Z526" i="4"/>
  <c r="Y526" i="4"/>
  <c r="X526" i="4"/>
  <c r="V526" i="4"/>
  <c r="T526" i="4"/>
  <c r="S526" i="4"/>
  <c r="Q526" i="4"/>
  <c r="P526" i="4"/>
  <c r="N526" i="4"/>
  <c r="M526" i="4"/>
  <c r="J526" i="4"/>
  <c r="I526" i="4"/>
  <c r="H526" i="4"/>
  <c r="G526" i="4"/>
  <c r="F526" i="4"/>
  <c r="E526" i="4"/>
  <c r="C526" i="4"/>
  <c r="B526" i="4"/>
  <c r="O526" i="4" s="1"/>
  <c r="AF525" i="4"/>
  <c r="W525" i="4"/>
  <c r="U525" i="4"/>
  <c r="T525" i="4"/>
  <c r="S525" i="4"/>
  <c r="R525" i="4"/>
  <c r="M525" i="4"/>
  <c r="H525" i="4"/>
  <c r="D525" i="4"/>
  <c r="B525" i="4"/>
  <c r="AD525" i="4" s="1"/>
  <c r="R524" i="4"/>
  <c r="Q524" i="4"/>
  <c r="O524" i="4"/>
  <c r="M524" i="4"/>
  <c r="L524" i="4"/>
  <c r="E524" i="4"/>
  <c r="B524" i="4"/>
  <c r="AG524" i="4" s="1"/>
  <c r="AF523" i="4"/>
  <c r="AE523" i="4"/>
  <c r="AD523" i="4"/>
  <c r="AB523" i="4"/>
  <c r="Z523" i="4"/>
  <c r="Y523" i="4"/>
  <c r="X523" i="4"/>
  <c r="W523" i="4"/>
  <c r="T523" i="4"/>
  <c r="S523" i="4"/>
  <c r="R523" i="4"/>
  <c r="Q523" i="4"/>
  <c r="P523" i="4"/>
  <c r="O523" i="4"/>
  <c r="M523" i="4"/>
  <c r="J523" i="4"/>
  <c r="I523" i="4"/>
  <c r="H523" i="4"/>
  <c r="G523" i="4"/>
  <c r="F523" i="4"/>
  <c r="D523" i="4"/>
  <c r="C523" i="4"/>
  <c r="B523" i="4"/>
  <c r="AG523" i="4" s="1"/>
  <c r="AG522" i="4"/>
  <c r="AC522" i="4"/>
  <c r="AB522" i="4"/>
  <c r="AE522" i="4" s="1"/>
  <c r="X522" i="4"/>
  <c r="V522" i="4"/>
  <c r="D522" i="4"/>
  <c r="B522" i="4"/>
  <c r="W522" i="4" s="1"/>
  <c r="B521" i="4"/>
  <c r="B520" i="4"/>
  <c r="P519" i="4"/>
  <c r="O519" i="4"/>
  <c r="L519" i="4"/>
  <c r="J519" i="4"/>
  <c r="H519" i="4"/>
  <c r="E519" i="4"/>
  <c r="B519" i="4"/>
  <c r="Z519" i="4" s="1"/>
  <c r="U518" i="4"/>
  <c r="R518" i="4"/>
  <c r="Q518" i="4"/>
  <c r="P518" i="4"/>
  <c r="M518" i="4"/>
  <c r="K518" i="4"/>
  <c r="H518" i="4"/>
  <c r="B518" i="4"/>
  <c r="AB518" i="4" s="1"/>
  <c r="AE518" i="4" s="1"/>
  <c r="AF517" i="4"/>
  <c r="AE517" i="4"/>
  <c r="AC517" i="4"/>
  <c r="AB517" i="4"/>
  <c r="AA517" i="4"/>
  <c r="Z517" i="4"/>
  <c r="Y517" i="4"/>
  <c r="X517" i="4"/>
  <c r="V517" i="4"/>
  <c r="S517" i="4"/>
  <c r="R517" i="4"/>
  <c r="Q517" i="4"/>
  <c r="P517" i="4"/>
  <c r="M517" i="4"/>
  <c r="L517" i="4"/>
  <c r="K517" i="4"/>
  <c r="J517" i="4"/>
  <c r="I517" i="4"/>
  <c r="H517" i="4"/>
  <c r="G517" i="4"/>
  <c r="F517" i="4"/>
  <c r="C517" i="4"/>
  <c r="B517" i="4"/>
  <c r="AG517" i="4" s="1"/>
  <c r="B516" i="4"/>
  <c r="Z515" i="4"/>
  <c r="Y515" i="4"/>
  <c r="R515" i="4"/>
  <c r="Q515" i="4"/>
  <c r="P515" i="4"/>
  <c r="O515" i="4"/>
  <c r="L515" i="4"/>
  <c r="J515" i="4"/>
  <c r="G515" i="4"/>
  <c r="C515" i="4"/>
  <c r="B515" i="4"/>
  <c r="W515" i="4" s="1"/>
  <c r="AF514" i="4"/>
  <c r="AE514" i="4"/>
  <c r="AB514" i="4"/>
  <c r="Z514" i="4"/>
  <c r="X514" i="4"/>
  <c r="V514" i="4"/>
  <c r="U514" i="4"/>
  <c r="R514" i="4"/>
  <c r="Q514" i="4"/>
  <c r="P514" i="4"/>
  <c r="M514" i="4"/>
  <c r="L514" i="4"/>
  <c r="K514" i="4"/>
  <c r="J514" i="4"/>
  <c r="H514" i="4"/>
  <c r="F514" i="4"/>
  <c r="C514" i="4"/>
  <c r="B514" i="4"/>
  <c r="AF513" i="4"/>
  <c r="AE513" i="4"/>
  <c r="AC513" i="4"/>
  <c r="AB513" i="4"/>
  <c r="AA513" i="4"/>
  <c r="Z513" i="4"/>
  <c r="Y513" i="4"/>
  <c r="X513" i="4"/>
  <c r="V513" i="4"/>
  <c r="S513" i="4"/>
  <c r="R513" i="4"/>
  <c r="Q513" i="4"/>
  <c r="P513" i="4"/>
  <c r="M513" i="4"/>
  <c r="L513" i="4"/>
  <c r="K513" i="4"/>
  <c r="J513" i="4"/>
  <c r="I513" i="4"/>
  <c r="H513" i="4"/>
  <c r="G513" i="4"/>
  <c r="F513" i="4"/>
  <c r="C513" i="4"/>
  <c r="B513" i="4"/>
  <c r="AG513" i="4" s="1"/>
  <c r="AG512" i="4"/>
  <c r="AC512" i="4"/>
  <c r="Z512" i="4"/>
  <c r="Y512" i="4"/>
  <c r="W512" i="4"/>
  <c r="V512" i="4"/>
  <c r="S512" i="4"/>
  <c r="O512" i="4"/>
  <c r="L512" i="4"/>
  <c r="K512" i="4"/>
  <c r="I512" i="4"/>
  <c r="H512" i="4"/>
  <c r="G512" i="4"/>
  <c r="E512" i="4"/>
  <c r="C512" i="4"/>
  <c r="B512" i="4"/>
  <c r="U512" i="4" s="1"/>
  <c r="R511" i="4"/>
  <c r="Q511" i="4"/>
  <c r="P511" i="4"/>
  <c r="O511" i="4"/>
  <c r="L511" i="4"/>
  <c r="H511" i="4"/>
  <c r="B511" i="4"/>
  <c r="Z511" i="4" s="1"/>
  <c r="AF510" i="4"/>
  <c r="Z510" i="4"/>
  <c r="X510" i="4"/>
  <c r="V510" i="4"/>
  <c r="U510" i="4"/>
  <c r="R510" i="4"/>
  <c r="Q510" i="4"/>
  <c r="M510" i="4"/>
  <c r="K510" i="4"/>
  <c r="J510" i="4"/>
  <c r="H510" i="4"/>
  <c r="F510" i="4"/>
  <c r="B510" i="4"/>
  <c r="AB510" i="4" s="1"/>
  <c r="AE510" i="4" s="1"/>
  <c r="AF509" i="4"/>
  <c r="AE509" i="4"/>
  <c r="AC509" i="4"/>
  <c r="AB509" i="4"/>
  <c r="AA509" i="4"/>
  <c r="Z509" i="4"/>
  <c r="Y509" i="4"/>
  <c r="X509" i="4"/>
  <c r="V509" i="4"/>
  <c r="S509" i="4"/>
  <c r="R509" i="4"/>
  <c r="Q509" i="4"/>
  <c r="P509" i="4"/>
  <c r="M509" i="4"/>
  <c r="L509" i="4"/>
  <c r="K509" i="4"/>
  <c r="J509" i="4"/>
  <c r="I509" i="4"/>
  <c r="H509" i="4"/>
  <c r="G509" i="4"/>
  <c r="F509" i="4"/>
  <c r="C509" i="4"/>
  <c r="B509" i="4"/>
  <c r="AG509" i="4" s="1"/>
  <c r="Y508" i="4"/>
  <c r="Q508" i="4"/>
  <c r="O508" i="4"/>
  <c r="M508" i="4"/>
  <c r="L508" i="4"/>
  <c r="K508" i="4"/>
  <c r="H508" i="4"/>
  <c r="C508" i="4"/>
  <c r="B508" i="4"/>
  <c r="W508" i="4" s="1"/>
  <c r="B507" i="4"/>
  <c r="AG506" i="4"/>
  <c r="AF506" i="4"/>
  <c r="AB506" i="4"/>
  <c r="AE506" i="4" s="1"/>
  <c r="V506" i="4"/>
  <c r="U506" i="4"/>
  <c r="M506" i="4"/>
  <c r="L506" i="4"/>
  <c r="K506" i="4"/>
  <c r="J506" i="4"/>
  <c r="H506" i="4"/>
  <c r="E506" i="4"/>
  <c r="B506" i="4"/>
  <c r="W506" i="4" s="1"/>
  <c r="AF505" i="4"/>
  <c r="AE505" i="4"/>
  <c r="AC505" i="4"/>
  <c r="AB505" i="4"/>
  <c r="AA505" i="4"/>
  <c r="Z505" i="4"/>
  <c r="Y505" i="4"/>
  <c r="X505" i="4"/>
  <c r="V505" i="4"/>
  <c r="S505" i="4"/>
  <c r="R505" i="4"/>
  <c r="Q505" i="4"/>
  <c r="P505" i="4"/>
  <c r="M505" i="4"/>
  <c r="L505" i="4"/>
  <c r="K505" i="4"/>
  <c r="J505" i="4"/>
  <c r="I505" i="4"/>
  <c r="H505" i="4"/>
  <c r="G505" i="4"/>
  <c r="F505" i="4"/>
  <c r="C505" i="4"/>
  <c r="B505" i="4"/>
  <c r="AG505" i="4" s="1"/>
  <c r="L504" i="4"/>
  <c r="C504" i="4"/>
  <c r="B504" i="4"/>
  <c r="M503" i="4"/>
  <c r="C503" i="4"/>
  <c r="B503" i="4"/>
  <c r="B502" i="4"/>
  <c r="AD502" i="4" s="1"/>
  <c r="AD501" i="4"/>
  <c r="N501" i="4"/>
  <c r="L501" i="4"/>
  <c r="C501" i="4"/>
  <c r="B501" i="4"/>
  <c r="B500" i="4"/>
  <c r="AD500" i="4" s="1"/>
  <c r="N499" i="4"/>
  <c r="L499" i="4"/>
  <c r="C499" i="4"/>
  <c r="B499" i="4"/>
  <c r="B498" i="4"/>
  <c r="AD497" i="4"/>
  <c r="B497" i="4"/>
  <c r="B496" i="4"/>
  <c r="O495" i="4"/>
  <c r="L495" i="4"/>
  <c r="C495" i="4"/>
  <c r="B495" i="4"/>
  <c r="N494" i="4"/>
  <c r="B494" i="4"/>
  <c r="AD493" i="4"/>
  <c r="N493" i="4"/>
  <c r="L493" i="4"/>
  <c r="C493" i="4"/>
  <c r="B493" i="4"/>
  <c r="N492" i="4"/>
  <c r="L492" i="4"/>
  <c r="C492" i="4"/>
  <c r="B492" i="4"/>
  <c r="B491" i="4"/>
  <c r="N490" i="4"/>
  <c r="B490" i="4"/>
  <c r="B489" i="4"/>
  <c r="C488" i="4"/>
  <c r="B488" i="4"/>
  <c r="N487" i="4"/>
  <c r="C487" i="4"/>
  <c r="O487" i="4" s="1"/>
  <c r="B487" i="4"/>
  <c r="C486" i="4"/>
  <c r="B486" i="4"/>
  <c r="AD486" i="4" s="1"/>
  <c r="B485" i="4"/>
  <c r="L484" i="4"/>
  <c r="B484" i="4"/>
  <c r="N483" i="4"/>
  <c r="M483" i="4"/>
  <c r="C483" i="4"/>
  <c r="O483" i="4" s="1"/>
  <c r="B483" i="4"/>
  <c r="AD482" i="4"/>
  <c r="N482" i="4"/>
  <c r="C482" i="4"/>
  <c r="B482" i="4"/>
  <c r="AD481" i="4"/>
  <c r="L481" i="4"/>
  <c r="B481" i="4"/>
  <c r="L480" i="4"/>
  <c r="C480" i="4"/>
  <c r="B480" i="4"/>
  <c r="N479" i="4"/>
  <c r="C479" i="4"/>
  <c r="O479" i="4" s="1"/>
  <c r="B479" i="4"/>
  <c r="B478" i="4"/>
  <c r="AD478" i="4" s="1"/>
  <c r="B477" i="4"/>
  <c r="AD477" i="4" s="1"/>
  <c r="B476" i="4"/>
  <c r="O475" i="4"/>
  <c r="N475" i="4"/>
  <c r="M475" i="4"/>
  <c r="C475" i="4"/>
  <c r="B475" i="4"/>
  <c r="C474" i="4"/>
  <c r="B474" i="4"/>
  <c r="AD473" i="4"/>
  <c r="N473" i="4"/>
  <c r="L473" i="4"/>
  <c r="B473" i="4"/>
  <c r="O472" i="4"/>
  <c r="M472" i="4"/>
  <c r="L472" i="4"/>
  <c r="C472" i="4"/>
  <c r="B472" i="4"/>
  <c r="B471" i="4"/>
  <c r="N470" i="4"/>
  <c r="L470" i="4"/>
  <c r="B470" i="4"/>
  <c r="AD469" i="4"/>
  <c r="N469" i="4"/>
  <c r="L469" i="4"/>
  <c r="B469" i="4"/>
  <c r="AD468" i="4"/>
  <c r="B468" i="4"/>
  <c r="B467" i="4"/>
  <c r="B466" i="4"/>
  <c r="B465" i="4"/>
  <c r="B464" i="4"/>
  <c r="N463" i="4"/>
  <c r="B463" i="4"/>
  <c r="AD462" i="4"/>
  <c r="N462" i="4"/>
  <c r="L462" i="4"/>
  <c r="C462" i="4"/>
  <c r="O462" i="4" s="1"/>
  <c r="B462" i="4"/>
  <c r="B461" i="4"/>
  <c r="AD460" i="4"/>
  <c r="L460" i="4"/>
  <c r="C460" i="4"/>
  <c r="B460" i="4"/>
  <c r="B459" i="4"/>
  <c r="AD458" i="4"/>
  <c r="O458" i="4"/>
  <c r="N458" i="4"/>
  <c r="L458" i="4"/>
  <c r="C458" i="4"/>
  <c r="B458" i="4"/>
  <c r="B457" i="4"/>
  <c r="L456" i="4"/>
  <c r="C456" i="4"/>
  <c r="B456" i="4"/>
  <c r="N455" i="4"/>
  <c r="C455" i="4"/>
  <c r="B455" i="4"/>
  <c r="N454" i="4"/>
  <c r="L454" i="4"/>
  <c r="B454" i="4"/>
  <c r="B453" i="4"/>
  <c r="O452" i="4"/>
  <c r="C452" i="4"/>
  <c r="B452" i="4"/>
  <c r="O451" i="4"/>
  <c r="N451" i="4"/>
  <c r="M451" i="4"/>
  <c r="C451" i="4"/>
  <c r="B451" i="4"/>
  <c r="N450" i="4"/>
  <c r="L450" i="4"/>
  <c r="B450" i="4"/>
  <c r="B449" i="4"/>
  <c r="B448" i="4"/>
  <c r="N447" i="4"/>
  <c r="B447" i="4"/>
  <c r="N446" i="4"/>
  <c r="L446" i="4"/>
  <c r="B446" i="4"/>
  <c r="B445" i="4"/>
  <c r="B444" i="4"/>
  <c r="N443" i="4"/>
  <c r="B443" i="4"/>
  <c r="AD442" i="4"/>
  <c r="M442" i="4"/>
  <c r="L442" i="4"/>
  <c r="C442" i="4"/>
  <c r="B442" i="4"/>
  <c r="N441" i="4"/>
  <c r="B441" i="4"/>
  <c r="AD440" i="4"/>
  <c r="N440" i="4"/>
  <c r="B440" i="4"/>
  <c r="AD439" i="4"/>
  <c r="O439" i="4"/>
  <c r="N439" i="4"/>
  <c r="M439" i="4"/>
  <c r="L439" i="4"/>
  <c r="C439" i="4"/>
  <c r="B439" i="4"/>
  <c r="AD438" i="4"/>
  <c r="O438" i="4"/>
  <c r="N438" i="4"/>
  <c r="M438" i="4"/>
  <c r="L438" i="4"/>
  <c r="P438" i="4" s="1"/>
  <c r="C438" i="4"/>
  <c r="B438" i="4"/>
  <c r="AD437" i="4"/>
  <c r="N437" i="4"/>
  <c r="L437" i="4"/>
  <c r="C437" i="4"/>
  <c r="B437" i="4"/>
  <c r="AD436" i="4"/>
  <c r="L436" i="4"/>
  <c r="B436" i="4"/>
  <c r="AD435" i="4"/>
  <c r="B435" i="4"/>
  <c r="C434" i="4"/>
  <c r="B434" i="4"/>
  <c r="L433" i="4"/>
  <c r="B433" i="4"/>
  <c r="B432" i="4"/>
  <c r="AD431" i="4"/>
  <c r="N431" i="4"/>
  <c r="B431" i="4"/>
  <c r="AD430" i="4"/>
  <c r="N430" i="4"/>
  <c r="M430" i="4"/>
  <c r="C430" i="4"/>
  <c r="B430" i="4"/>
  <c r="N429" i="4"/>
  <c r="L429" i="4"/>
  <c r="C429" i="4"/>
  <c r="B429" i="4"/>
  <c r="N428" i="4"/>
  <c r="L428" i="4"/>
  <c r="B428" i="4"/>
  <c r="AD427" i="4"/>
  <c r="N427" i="4"/>
  <c r="L427" i="4"/>
  <c r="B427" i="4"/>
  <c r="B426" i="4"/>
  <c r="AD426" i="4" s="1"/>
  <c r="AD425" i="4"/>
  <c r="N425" i="4"/>
  <c r="L425" i="4"/>
  <c r="C425" i="4"/>
  <c r="O425" i="4" s="1"/>
  <c r="B425" i="4"/>
  <c r="AD424" i="4"/>
  <c r="N424" i="4"/>
  <c r="L424" i="4"/>
  <c r="C424" i="4"/>
  <c r="B424" i="4"/>
  <c r="L423" i="4"/>
  <c r="B423" i="4"/>
  <c r="AD422" i="4"/>
  <c r="N422" i="4"/>
  <c r="L422" i="4"/>
  <c r="C422" i="4"/>
  <c r="O422" i="4" s="1"/>
  <c r="B422" i="4"/>
  <c r="AD421" i="4"/>
  <c r="N421" i="4"/>
  <c r="L421" i="4"/>
  <c r="B421" i="4"/>
  <c r="B420" i="4"/>
  <c r="AD419" i="4"/>
  <c r="N419" i="4"/>
  <c r="L419" i="4"/>
  <c r="C419" i="4"/>
  <c r="B419" i="4"/>
  <c r="AD418" i="4"/>
  <c r="O418" i="4"/>
  <c r="N418" i="4"/>
  <c r="L418" i="4"/>
  <c r="C418" i="4"/>
  <c r="M418" i="4" s="1"/>
  <c r="P418" i="4" s="1"/>
  <c r="B418" i="4"/>
  <c r="AD417" i="4"/>
  <c r="O417" i="4"/>
  <c r="N417" i="4"/>
  <c r="M417" i="4"/>
  <c r="L417" i="4"/>
  <c r="Q417" i="4" s="1"/>
  <c r="C417" i="4"/>
  <c r="B417" i="4"/>
  <c r="C416" i="4"/>
  <c r="B416" i="4"/>
  <c r="N415" i="4"/>
  <c r="L415" i="4"/>
  <c r="B415" i="4"/>
  <c r="B414" i="4"/>
  <c r="N413" i="4"/>
  <c r="L413" i="4"/>
  <c r="B413" i="4"/>
  <c r="B412" i="4"/>
  <c r="N411" i="4"/>
  <c r="B411" i="4"/>
  <c r="AD410" i="4"/>
  <c r="N410" i="4"/>
  <c r="L410" i="4"/>
  <c r="C410" i="4"/>
  <c r="B410" i="4"/>
  <c r="AD409" i="4"/>
  <c r="O409" i="4"/>
  <c r="N409" i="4"/>
  <c r="M409" i="4"/>
  <c r="L409" i="4"/>
  <c r="C409" i="4"/>
  <c r="B409" i="4"/>
  <c r="AD408" i="4"/>
  <c r="B408" i="4"/>
  <c r="L407" i="4"/>
  <c r="B407" i="4"/>
  <c r="L406" i="4"/>
  <c r="C406" i="4"/>
  <c r="O406" i="4" s="1"/>
  <c r="B406" i="4"/>
  <c r="B405" i="4"/>
  <c r="AD404" i="4"/>
  <c r="L404" i="4"/>
  <c r="B404" i="4"/>
  <c r="B403" i="4"/>
  <c r="AD402" i="4"/>
  <c r="N402" i="4"/>
  <c r="M402" i="4"/>
  <c r="L402" i="4"/>
  <c r="C402" i="4"/>
  <c r="B402" i="4"/>
  <c r="AD401" i="4"/>
  <c r="N401" i="4"/>
  <c r="L401" i="4"/>
  <c r="C401" i="4"/>
  <c r="O401" i="4" s="1"/>
  <c r="B401" i="4"/>
  <c r="N400" i="4"/>
  <c r="L400" i="4"/>
  <c r="B400" i="4"/>
  <c r="B399" i="4"/>
  <c r="O398" i="4"/>
  <c r="N398" i="4"/>
  <c r="L398" i="4"/>
  <c r="C398" i="4"/>
  <c r="B398" i="4"/>
  <c r="B397" i="4"/>
  <c r="AD396" i="4"/>
  <c r="O396" i="4"/>
  <c r="M396" i="4"/>
  <c r="C396" i="4"/>
  <c r="B396" i="4"/>
  <c r="AD395" i="4"/>
  <c r="B395" i="4"/>
  <c r="C394" i="4"/>
  <c r="B394" i="4"/>
  <c r="N393" i="4"/>
  <c r="L393" i="4"/>
  <c r="B393" i="4"/>
  <c r="AD392" i="4"/>
  <c r="N392" i="4"/>
  <c r="L392" i="4"/>
  <c r="B392" i="4"/>
  <c r="N391" i="4"/>
  <c r="C391" i="4"/>
  <c r="B391" i="4"/>
  <c r="AD390" i="4"/>
  <c r="N390" i="4"/>
  <c r="B390" i="4"/>
  <c r="AD389" i="4"/>
  <c r="N389" i="4"/>
  <c r="B389" i="4"/>
  <c r="AD388" i="4"/>
  <c r="N388" i="4"/>
  <c r="B388" i="4"/>
  <c r="AD387" i="4"/>
  <c r="N387" i="4"/>
  <c r="B387" i="4"/>
  <c r="AD386" i="4"/>
  <c r="N386" i="4"/>
  <c r="B386" i="4"/>
  <c r="AD385" i="4"/>
  <c r="N385" i="4"/>
  <c r="B385" i="4"/>
  <c r="AD384" i="4"/>
  <c r="N384" i="4"/>
  <c r="B384" i="4"/>
  <c r="AD383" i="4"/>
  <c r="N383" i="4"/>
  <c r="B383" i="4"/>
  <c r="AD382" i="4"/>
  <c r="N382" i="4"/>
  <c r="B382" i="4"/>
  <c r="AD381" i="4"/>
  <c r="N381" i="4"/>
  <c r="B381" i="4"/>
  <c r="AD380" i="4"/>
  <c r="N380" i="4"/>
  <c r="B380" i="4"/>
  <c r="AD379" i="4"/>
  <c r="N379" i="4"/>
  <c r="B379" i="4"/>
  <c r="AD378" i="4"/>
  <c r="N378" i="4"/>
  <c r="B378" i="4"/>
  <c r="B377" i="4"/>
  <c r="AD376" i="4"/>
  <c r="B376" i="4"/>
  <c r="B375" i="4"/>
  <c r="AD374" i="4"/>
  <c r="B374" i="4"/>
  <c r="B373" i="4"/>
  <c r="AD372" i="4"/>
  <c r="B372" i="4"/>
  <c r="AD371" i="4"/>
  <c r="B371" i="4"/>
  <c r="B370" i="4"/>
  <c r="AD369" i="4"/>
  <c r="B369" i="4"/>
  <c r="B368" i="4"/>
  <c r="AD367" i="4"/>
  <c r="B367" i="4"/>
  <c r="B366" i="4"/>
  <c r="AD365" i="4"/>
  <c r="B365" i="4"/>
  <c r="AD364" i="4"/>
  <c r="B364" i="4"/>
  <c r="B363" i="4"/>
  <c r="AD362" i="4"/>
  <c r="N362" i="4"/>
  <c r="B362" i="4"/>
  <c r="B361" i="4"/>
  <c r="B360" i="4"/>
  <c r="N359" i="4"/>
  <c r="B359" i="4"/>
  <c r="AD359" i="4" s="1"/>
  <c r="B358" i="4"/>
  <c r="AD357" i="4"/>
  <c r="B357" i="4"/>
  <c r="N356" i="4"/>
  <c r="B356" i="4"/>
  <c r="AD356" i="4" s="1"/>
  <c r="B355" i="4"/>
  <c r="N354" i="4"/>
  <c r="B354" i="4"/>
  <c r="N353" i="4"/>
  <c r="B353" i="4"/>
  <c r="AD353" i="4" s="1"/>
  <c r="N352" i="4"/>
  <c r="B352" i="4"/>
  <c r="AD352" i="4" s="1"/>
  <c r="B351" i="4"/>
  <c r="AD350" i="4"/>
  <c r="N350" i="4"/>
  <c r="B350" i="4"/>
  <c r="AD349" i="4"/>
  <c r="B349" i="4"/>
  <c r="N349" i="4" s="1"/>
  <c r="B348" i="4"/>
  <c r="AD347" i="4"/>
  <c r="B347" i="4"/>
  <c r="AD346" i="4"/>
  <c r="N346" i="4"/>
  <c r="B346" i="4"/>
  <c r="AD345" i="4"/>
  <c r="N345" i="4"/>
  <c r="B345" i="4"/>
  <c r="N344" i="4"/>
  <c r="B344" i="4"/>
  <c r="B343" i="4"/>
  <c r="N342" i="4"/>
  <c r="L342" i="4"/>
  <c r="B342" i="4"/>
  <c r="AD341" i="4"/>
  <c r="N341" i="4"/>
  <c r="L341" i="4"/>
  <c r="C341" i="4"/>
  <c r="B341" i="4"/>
  <c r="B340" i="4"/>
  <c r="AD339" i="4"/>
  <c r="N339" i="4"/>
  <c r="L339" i="4"/>
  <c r="C339" i="4"/>
  <c r="B339" i="4"/>
  <c r="B338" i="4"/>
  <c r="AD337" i="4"/>
  <c r="N337" i="4"/>
  <c r="L337" i="4"/>
  <c r="C337" i="4"/>
  <c r="B337" i="4"/>
  <c r="B336" i="4"/>
  <c r="AD335" i="4"/>
  <c r="N335" i="4"/>
  <c r="L335" i="4"/>
  <c r="C335" i="4"/>
  <c r="B335" i="4"/>
  <c r="N334" i="4"/>
  <c r="L334" i="4"/>
  <c r="B334" i="4"/>
  <c r="AD333" i="4"/>
  <c r="N333" i="4"/>
  <c r="L333" i="4"/>
  <c r="C333" i="4"/>
  <c r="B333" i="4"/>
  <c r="B332" i="4"/>
  <c r="B331" i="4"/>
  <c r="N330" i="4"/>
  <c r="L330" i="4"/>
  <c r="C330" i="4"/>
  <c r="B330" i="4"/>
  <c r="N329" i="4"/>
  <c r="B329" i="4"/>
  <c r="AD328" i="4"/>
  <c r="N328" i="4"/>
  <c r="B328" i="4"/>
  <c r="B327" i="4"/>
  <c r="AD326" i="4"/>
  <c r="N326" i="4"/>
  <c r="L326" i="4"/>
  <c r="B326" i="4"/>
  <c r="B325" i="4"/>
  <c r="AD324" i="4"/>
  <c r="O324" i="4"/>
  <c r="C324" i="4"/>
  <c r="M324" i="4" s="1"/>
  <c r="B324" i="4"/>
  <c r="AD323" i="4"/>
  <c r="L323" i="4"/>
  <c r="B323" i="4"/>
  <c r="B322" i="4"/>
  <c r="N321" i="4"/>
  <c r="B321" i="4"/>
  <c r="AD320" i="4"/>
  <c r="N320" i="4"/>
  <c r="B320" i="4"/>
  <c r="B319" i="4"/>
  <c r="AD318" i="4"/>
  <c r="N318" i="4"/>
  <c r="L318" i="4"/>
  <c r="B318" i="4"/>
  <c r="B317" i="4"/>
  <c r="AD316" i="4"/>
  <c r="O316" i="4"/>
  <c r="C316" i="4"/>
  <c r="M316" i="4" s="1"/>
  <c r="B316" i="4"/>
  <c r="AD315" i="4"/>
  <c r="L315" i="4"/>
  <c r="B315" i="4"/>
  <c r="B314" i="4"/>
  <c r="N313" i="4"/>
  <c r="B313" i="4"/>
  <c r="AD312" i="4"/>
  <c r="N312" i="4"/>
  <c r="B312" i="4"/>
  <c r="B311" i="4"/>
  <c r="AD310" i="4"/>
  <c r="N310" i="4"/>
  <c r="L310" i="4"/>
  <c r="B310" i="4"/>
  <c r="L309" i="4"/>
  <c r="C309" i="4"/>
  <c r="B309" i="4"/>
  <c r="AD308" i="4"/>
  <c r="C308" i="4"/>
  <c r="B308" i="4"/>
  <c r="AD307" i="4"/>
  <c r="L307" i="4"/>
  <c r="B307" i="4"/>
  <c r="B306" i="4"/>
  <c r="N305" i="4"/>
  <c r="B305" i="4"/>
  <c r="AD304" i="4"/>
  <c r="N304" i="4"/>
  <c r="B304" i="4"/>
  <c r="B303" i="4"/>
  <c r="AD302" i="4"/>
  <c r="N302" i="4"/>
  <c r="L302" i="4"/>
  <c r="B302" i="4"/>
  <c r="L301" i="4"/>
  <c r="B301" i="4"/>
  <c r="AD300" i="4"/>
  <c r="C300" i="4"/>
  <c r="M300" i="4" s="1"/>
  <c r="B300" i="4"/>
  <c r="AD299" i="4"/>
  <c r="L299" i="4"/>
  <c r="B299" i="4"/>
  <c r="AD298" i="4"/>
  <c r="M298" i="4"/>
  <c r="C298" i="4"/>
  <c r="B298" i="4"/>
  <c r="B297" i="4"/>
  <c r="AD296" i="4"/>
  <c r="N296" i="4"/>
  <c r="B296" i="4"/>
  <c r="AD295" i="4"/>
  <c r="B295" i="4"/>
  <c r="AD294" i="4"/>
  <c r="N294" i="4"/>
  <c r="L294" i="4"/>
  <c r="B294" i="4"/>
  <c r="L293" i="4"/>
  <c r="B293" i="4"/>
  <c r="AD292" i="4"/>
  <c r="C292" i="4"/>
  <c r="M292" i="4" s="1"/>
  <c r="B292" i="4"/>
  <c r="B291" i="4"/>
  <c r="B290" i="4"/>
  <c r="N289" i="4"/>
  <c r="B289" i="4"/>
  <c r="AD288" i="4"/>
  <c r="N288" i="4"/>
  <c r="B288" i="4"/>
  <c r="AD287" i="4"/>
  <c r="B287" i="4"/>
  <c r="AD286" i="4"/>
  <c r="O286" i="4"/>
  <c r="N286" i="4"/>
  <c r="M286" i="4"/>
  <c r="L286" i="4"/>
  <c r="Q286" i="4" s="1"/>
  <c r="C286" i="4"/>
  <c r="B286" i="4"/>
  <c r="AD285" i="4"/>
  <c r="N285" i="4"/>
  <c r="L285" i="4"/>
  <c r="C285" i="4"/>
  <c r="M285" i="4" s="1"/>
  <c r="B285" i="4"/>
  <c r="B284" i="4"/>
  <c r="O283" i="4"/>
  <c r="M283" i="4"/>
  <c r="C283" i="4"/>
  <c r="B283" i="4"/>
  <c r="AD282" i="4"/>
  <c r="N282" i="4"/>
  <c r="L282" i="4"/>
  <c r="C282" i="4"/>
  <c r="O282" i="4" s="1"/>
  <c r="B282" i="4"/>
  <c r="N281" i="4"/>
  <c r="L281" i="4"/>
  <c r="C281" i="4"/>
  <c r="O281" i="4" s="1"/>
  <c r="B281" i="4"/>
  <c r="AD280" i="4"/>
  <c r="N280" i="4"/>
  <c r="M280" i="4"/>
  <c r="C280" i="4"/>
  <c r="B280" i="4"/>
  <c r="AD279" i="4"/>
  <c r="O279" i="4"/>
  <c r="N279" i="4"/>
  <c r="M279" i="4"/>
  <c r="C279" i="4"/>
  <c r="B279" i="4"/>
  <c r="AD278" i="4"/>
  <c r="N278" i="4"/>
  <c r="C278" i="4"/>
  <c r="B278" i="4"/>
  <c r="AD277" i="4"/>
  <c r="N277" i="4"/>
  <c r="C277" i="4"/>
  <c r="B277" i="4"/>
  <c r="AD276" i="4"/>
  <c r="N276" i="4"/>
  <c r="C276" i="4"/>
  <c r="B276" i="4"/>
  <c r="O276" i="4" s="1"/>
  <c r="AD275" i="4"/>
  <c r="N275" i="4"/>
  <c r="C275" i="4"/>
  <c r="B275" i="4"/>
  <c r="AD274" i="4"/>
  <c r="N274" i="4"/>
  <c r="C274" i="4"/>
  <c r="B274" i="4"/>
  <c r="O274" i="4" s="1"/>
  <c r="AD273" i="4"/>
  <c r="N273" i="4"/>
  <c r="C273" i="4"/>
  <c r="B273" i="4"/>
  <c r="AD272" i="4"/>
  <c r="N272" i="4"/>
  <c r="C272" i="4"/>
  <c r="B272" i="4"/>
  <c r="O272" i="4" s="1"/>
  <c r="AD271" i="4"/>
  <c r="N271" i="4"/>
  <c r="C271" i="4"/>
  <c r="B271" i="4"/>
  <c r="AD270" i="4"/>
  <c r="B270" i="4"/>
  <c r="AD269" i="4"/>
  <c r="B269" i="4"/>
  <c r="AD268" i="4"/>
  <c r="B268" i="4"/>
  <c r="AD267" i="4"/>
  <c r="B267" i="4"/>
  <c r="AD266" i="4"/>
  <c r="B266" i="4"/>
  <c r="AD265" i="4"/>
  <c r="B265" i="4"/>
  <c r="AD264" i="4"/>
  <c r="N264" i="4"/>
  <c r="B264" i="4"/>
  <c r="B263" i="4"/>
  <c r="C262" i="4"/>
  <c r="B262" i="4"/>
  <c r="B261" i="4"/>
  <c r="B260" i="4"/>
  <c r="N259" i="4"/>
  <c r="B259" i="4"/>
  <c r="AD258" i="4"/>
  <c r="B258" i="4"/>
  <c r="N257" i="4"/>
  <c r="B257" i="4"/>
  <c r="AD256" i="4"/>
  <c r="N256" i="4"/>
  <c r="B256" i="4"/>
  <c r="AD255" i="4"/>
  <c r="N255" i="4"/>
  <c r="B255" i="4"/>
  <c r="AD254" i="4"/>
  <c r="N254" i="4"/>
  <c r="B254" i="4"/>
  <c r="B253" i="4"/>
  <c r="B252" i="4"/>
  <c r="AD251" i="4"/>
  <c r="B251" i="4"/>
  <c r="B250" i="4"/>
  <c r="N249" i="4"/>
  <c r="C249" i="4"/>
  <c r="B249" i="4"/>
  <c r="AD249" i="4" s="1"/>
  <c r="AD248" i="4"/>
  <c r="N248" i="4"/>
  <c r="B248" i="4"/>
  <c r="AD247" i="4"/>
  <c r="N247" i="4"/>
  <c r="C247" i="4"/>
  <c r="O247" i="4" s="1"/>
  <c r="B247" i="4"/>
  <c r="N246" i="4"/>
  <c r="C246" i="4"/>
  <c r="O246" i="4" s="1"/>
  <c r="B246" i="4"/>
  <c r="AD245" i="4"/>
  <c r="N245" i="4"/>
  <c r="L245" i="4"/>
  <c r="B245" i="4"/>
  <c r="AD244" i="4"/>
  <c r="B244" i="4"/>
  <c r="B243" i="4"/>
  <c r="N242" i="4"/>
  <c r="L242" i="4"/>
  <c r="B242" i="4"/>
  <c r="B241" i="4"/>
  <c r="N240" i="4"/>
  <c r="B240" i="4"/>
  <c r="L240" i="4" s="1"/>
  <c r="B239" i="4"/>
  <c r="N238" i="4"/>
  <c r="B238" i="4"/>
  <c r="B237" i="4"/>
  <c r="N236" i="4"/>
  <c r="B236" i="4"/>
  <c r="L236" i="4" s="1"/>
  <c r="B235" i="4"/>
  <c r="N234" i="4"/>
  <c r="B234" i="4"/>
  <c r="B233" i="4"/>
  <c r="N232" i="4"/>
  <c r="B232" i="4"/>
  <c r="B231" i="4"/>
  <c r="N230" i="4"/>
  <c r="B230" i="4"/>
  <c r="B229" i="4"/>
  <c r="N228" i="4"/>
  <c r="B228" i="4"/>
  <c r="B227" i="4"/>
  <c r="N226" i="4"/>
  <c r="B226" i="4"/>
  <c r="AD225" i="4"/>
  <c r="L225" i="4"/>
  <c r="B225" i="4"/>
  <c r="L224" i="4"/>
  <c r="B224" i="4"/>
  <c r="L223" i="4"/>
  <c r="B223" i="4"/>
  <c r="L222" i="4"/>
  <c r="B222" i="4"/>
  <c r="L221" i="4"/>
  <c r="B221" i="4"/>
  <c r="L220" i="4"/>
  <c r="B220" i="4"/>
  <c r="L219" i="4"/>
  <c r="B219" i="4"/>
  <c r="L218" i="4"/>
  <c r="B218" i="4"/>
  <c r="L217" i="4"/>
  <c r="B217" i="4"/>
  <c r="L216" i="4"/>
  <c r="B216" i="4"/>
  <c r="L215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L199" i="4"/>
  <c r="B199" i="4"/>
  <c r="L198" i="4"/>
  <c r="B198" i="4"/>
  <c r="B197" i="4"/>
  <c r="B196" i="4"/>
  <c r="B195" i="4"/>
  <c r="L194" i="4"/>
  <c r="B194" i="4"/>
  <c r="B193" i="4"/>
  <c r="L192" i="4"/>
  <c r="B192" i="4"/>
  <c r="B191" i="4"/>
  <c r="L190" i="4"/>
  <c r="B190" i="4"/>
  <c r="B189" i="4"/>
  <c r="L188" i="4"/>
  <c r="B188" i="4"/>
  <c r="L187" i="4"/>
  <c r="B187" i="4"/>
  <c r="L186" i="4"/>
  <c r="B186" i="4"/>
  <c r="AD186" i="4" s="1"/>
  <c r="L185" i="4"/>
  <c r="B185" i="4"/>
  <c r="N184" i="4"/>
  <c r="L184" i="4"/>
  <c r="B184" i="4"/>
  <c r="N183" i="4"/>
  <c r="B183" i="4"/>
  <c r="L182" i="4"/>
  <c r="B182" i="4"/>
  <c r="AD181" i="4"/>
  <c r="N181" i="4"/>
  <c r="L181" i="4"/>
  <c r="B181" i="4"/>
  <c r="N180" i="4"/>
  <c r="L180" i="4"/>
  <c r="B180" i="4"/>
  <c r="B179" i="4"/>
  <c r="AD178" i="4"/>
  <c r="L178" i="4"/>
  <c r="B178" i="4"/>
  <c r="AD177" i="4"/>
  <c r="N177" i="4"/>
  <c r="L177" i="4"/>
  <c r="B177" i="4"/>
  <c r="B176" i="4"/>
  <c r="L175" i="4"/>
  <c r="B175" i="4"/>
  <c r="C174" i="4"/>
  <c r="B174" i="4"/>
  <c r="O173" i="4"/>
  <c r="N173" i="4"/>
  <c r="M173" i="4"/>
  <c r="L173" i="4"/>
  <c r="C173" i="4"/>
  <c r="B173" i="4"/>
  <c r="O172" i="4"/>
  <c r="N172" i="4"/>
  <c r="C172" i="4"/>
  <c r="B172" i="4"/>
  <c r="B171" i="4"/>
  <c r="AD170" i="4"/>
  <c r="O170" i="4"/>
  <c r="N170" i="4"/>
  <c r="M170" i="4"/>
  <c r="L170" i="4"/>
  <c r="P170" i="4" s="1"/>
  <c r="C170" i="4"/>
  <c r="B170" i="4"/>
  <c r="B169" i="4"/>
  <c r="AD168" i="4"/>
  <c r="N168" i="4"/>
  <c r="L168" i="4"/>
  <c r="C168" i="4"/>
  <c r="B168" i="4"/>
  <c r="B167" i="4"/>
  <c r="AD166" i="4"/>
  <c r="O166" i="4"/>
  <c r="N166" i="4"/>
  <c r="M166" i="4"/>
  <c r="L166" i="4"/>
  <c r="C166" i="4"/>
  <c r="B166" i="4"/>
  <c r="L165" i="4"/>
  <c r="B165" i="4"/>
  <c r="B164" i="4"/>
  <c r="AD163" i="4"/>
  <c r="O163" i="4"/>
  <c r="N163" i="4"/>
  <c r="L163" i="4"/>
  <c r="C163" i="4"/>
  <c r="B163" i="4"/>
  <c r="AD162" i="4"/>
  <c r="O162" i="4"/>
  <c r="N162" i="4"/>
  <c r="L162" i="4"/>
  <c r="C162" i="4"/>
  <c r="M162" i="4" s="1"/>
  <c r="Q162" i="4" s="1"/>
  <c r="B162" i="4"/>
  <c r="AD161" i="4"/>
  <c r="O161" i="4"/>
  <c r="N161" i="4"/>
  <c r="C161" i="4"/>
  <c r="M161" i="4" s="1"/>
  <c r="B161" i="4"/>
  <c r="AD160" i="4"/>
  <c r="O160" i="4"/>
  <c r="N160" i="4"/>
  <c r="C160" i="4"/>
  <c r="B160" i="4"/>
  <c r="AD159" i="4"/>
  <c r="N159" i="4"/>
  <c r="B159" i="4"/>
  <c r="AD158" i="4"/>
  <c r="N158" i="4"/>
  <c r="B158" i="4"/>
  <c r="AD157" i="4"/>
  <c r="N157" i="4"/>
  <c r="B157" i="4"/>
  <c r="AD156" i="4"/>
  <c r="N156" i="4"/>
  <c r="B156" i="4"/>
  <c r="AD155" i="4"/>
  <c r="N155" i="4"/>
  <c r="B155" i="4"/>
  <c r="AD154" i="4"/>
  <c r="N154" i="4"/>
  <c r="B154" i="4"/>
  <c r="AD153" i="4"/>
  <c r="N153" i="4"/>
  <c r="B153" i="4"/>
  <c r="AD152" i="4"/>
  <c r="N152" i="4"/>
  <c r="B152" i="4"/>
  <c r="AD151" i="4"/>
  <c r="N151" i="4"/>
  <c r="B151" i="4"/>
  <c r="AD150" i="4"/>
  <c r="N150" i="4"/>
  <c r="B150" i="4"/>
  <c r="AD149" i="4"/>
  <c r="N149" i="4"/>
  <c r="B149" i="4"/>
  <c r="AD148" i="4"/>
  <c r="N148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AD130" i="4" s="1"/>
  <c r="AD129" i="4"/>
  <c r="B129" i="4"/>
  <c r="AD128" i="4"/>
  <c r="N128" i="4"/>
  <c r="B128" i="4"/>
  <c r="AD127" i="4"/>
  <c r="B127" i="4"/>
  <c r="B126" i="4"/>
  <c r="N125" i="4"/>
  <c r="B125" i="4"/>
  <c r="AD125" i="4" s="1"/>
  <c r="N124" i="4"/>
  <c r="B124" i="4"/>
  <c r="B123" i="4"/>
  <c r="B122" i="4"/>
  <c r="N121" i="4"/>
  <c r="B121" i="4"/>
  <c r="B120" i="4"/>
  <c r="B119" i="4"/>
  <c r="N118" i="4"/>
  <c r="B118" i="4"/>
  <c r="B117" i="4"/>
  <c r="AD116" i="4"/>
  <c r="N116" i="4"/>
  <c r="B116" i="4"/>
  <c r="AD115" i="4"/>
  <c r="B115" i="4"/>
  <c r="N114" i="4"/>
  <c r="B114" i="4"/>
  <c r="N113" i="4"/>
  <c r="B113" i="4"/>
  <c r="C112" i="4"/>
  <c r="B112" i="4"/>
  <c r="AD111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AD66" i="4"/>
  <c r="N66" i="4"/>
  <c r="B66" i="4"/>
  <c r="AD65" i="4"/>
  <c r="N65" i="4"/>
  <c r="B65" i="4"/>
  <c r="B64" i="4"/>
  <c r="L63" i="4"/>
  <c r="B63" i="4"/>
  <c r="B62" i="4"/>
  <c r="N61" i="4"/>
  <c r="L61" i="4"/>
  <c r="B61" i="4"/>
  <c r="B60" i="4"/>
  <c r="AD59" i="4"/>
  <c r="N59" i="4"/>
  <c r="L59" i="4"/>
  <c r="B59" i="4"/>
  <c r="B58" i="4"/>
  <c r="AD57" i="4"/>
  <c r="N57" i="4"/>
  <c r="L57" i="4"/>
  <c r="B57" i="4"/>
  <c r="B56" i="4"/>
  <c r="AD55" i="4"/>
  <c r="N55" i="4"/>
  <c r="L55" i="4"/>
  <c r="B55" i="4"/>
  <c r="B54" i="4"/>
  <c r="B53" i="4"/>
  <c r="N52" i="4"/>
  <c r="B52" i="4"/>
  <c r="AD51" i="4"/>
  <c r="N51" i="4"/>
  <c r="M51" i="4"/>
  <c r="L51" i="4"/>
  <c r="C51" i="4"/>
  <c r="O51" i="4" s="1"/>
  <c r="B51" i="4"/>
  <c r="N50" i="4"/>
  <c r="L50" i="4"/>
  <c r="C50" i="4"/>
  <c r="B50" i="4"/>
  <c r="L49" i="4"/>
  <c r="B49" i="4"/>
  <c r="AD48" i="4"/>
  <c r="Q48" i="4"/>
  <c r="O48" i="4"/>
  <c r="N48" i="4"/>
  <c r="M48" i="4"/>
  <c r="L48" i="4"/>
  <c r="C48" i="4"/>
  <c r="B48" i="4"/>
  <c r="AD47" i="4"/>
  <c r="O47" i="4"/>
  <c r="N47" i="4"/>
  <c r="M47" i="4"/>
  <c r="L47" i="4"/>
  <c r="C47" i="4"/>
  <c r="B47" i="4"/>
  <c r="B46" i="4"/>
  <c r="B45" i="4"/>
  <c r="N44" i="4"/>
  <c r="B44" i="4"/>
  <c r="AD43" i="4"/>
  <c r="N43" i="4"/>
  <c r="B43" i="4"/>
  <c r="AD42" i="4"/>
  <c r="N42" i="4"/>
  <c r="B42" i="4"/>
  <c r="AD41" i="4"/>
  <c r="N41" i="4"/>
  <c r="B41" i="4"/>
  <c r="B40" i="4"/>
  <c r="B39" i="4"/>
  <c r="AD38" i="4"/>
  <c r="B38" i="4"/>
  <c r="B37" i="4"/>
  <c r="B36" i="4"/>
  <c r="N35" i="4"/>
  <c r="B35" i="4"/>
  <c r="AD34" i="4"/>
  <c r="B34" i="4"/>
  <c r="AD33" i="4"/>
  <c r="B33" i="4"/>
  <c r="B32" i="4"/>
  <c r="B31" i="4"/>
  <c r="AD30" i="4"/>
  <c r="B30" i="4"/>
  <c r="B29" i="4"/>
  <c r="B28" i="4"/>
  <c r="N27" i="4"/>
  <c r="B27" i="4"/>
  <c r="AD26" i="4"/>
  <c r="B26" i="4"/>
  <c r="AD25" i="4"/>
  <c r="B25" i="4"/>
  <c r="B24" i="4"/>
  <c r="B23" i="4"/>
  <c r="AD22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C804" i="3"/>
  <c r="B804" i="3"/>
  <c r="T803" i="3"/>
  <c r="Q803" i="3"/>
  <c r="P803" i="3"/>
  <c r="O803" i="3"/>
  <c r="N803" i="3"/>
  <c r="M803" i="3"/>
  <c r="K803" i="3"/>
  <c r="J803" i="3"/>
  <c r="I803" i="3"/>
  <c r="H803" i="3"/>
  <c r="G803" i="3"/>
  <c r="F803" i="3"/>
  <c r="E803" i="3"/>
  <c r="D803" i="3"/>
  <c r="B803" i="3"/>
  <c r="S803" i="3" s="1"/>
  <c r="T802" i="3"/>
  <c r="S802" i="3"/>
  <c r="N802" i="3"/>
  <c r="L802" i="3"/>
  <c r="K802" i="3"/>
  <c r="J802" i="3"/>
  <c r="D802" i="3"/>
  <c r="C802" i="3"/>
  <c r="B802" i="3"/>
  <c r="I802" i="3" s="1"/>
  <c r="B801" i="3"/>
  <c r="B800" i="3"/>
  <c r="T799" i="3"/>
  <c r="Q799" i="3"/>
  <c r="P799" i="3"/>
  <c r="O799" i="3"/>
  <c r="N799" i="3"/>
  <c r="M799" i="3"/>
  <c r="K799" i="3"/>
  <c r="J799" i="3"/>
  <c r="I799" i="3"/>
  <c r="H799" i="3"/>
  <c r="G799" i="3"/>
  <c r="F799" i="3"/>
  <c r="E799" i="3"/>
  <c r="D799" i="3"/>
  <c r="B799" i="3"/>
  <c r="S799" i="3" s="1"/>
  <c r="T798" i="3"/>
  <c r="S798" i="3"/>
  <c r="N798" i="3"/>
  <c r="L798" i="3"/>
  <c r="K798" i="3"/>
  <c r="J798" i="3"/>
  <c r="D798" i="3"/>
  <c r="C798" i="3"/>
  <c r="B798" i="3"/>
  <c r="I798" i="3" s="1"/>
  <c r="B797" i="3"/>
  <c r="T796" i="3"/>
  <c r="B796" i="3"/>
  <c r="T795" i="3"/>
  <c r="Q795" i="3"/>
  <c r="P795" i="3"/>
  <c r="O795" i="3"/>
  <c r="N795" i="3"/>
  <c r="M795" i="3"/>
  <c r="K795" i="3"/>
  <c r="J795" i="3"/>
  <c r="I795" i="3"/>
  <c r="H795" i="3"/>
  <c r="G795" i="3"/>
  <c r="F795" i="3"/>
  <c r="E795" i="3"/>
  <c r="D795" i="3"/>
  <c r="B795" i="3"/>
  <c r="S795" i="3" s="1"/>
  <c r="T794" i="3"/>
  <c r="L794" i="3"/>
  <c r="K794" i="3"/>
  <c r="J794" i="3"/>
  <c r="I794" i="3"/>
  <c r="D794" i="3"/>
  <c r="B794" i="3"/>
  <c r="S794" i="3" s="1"/>
  <c r="P793" i="3"/>
  <c r="O793" i="3"/>
  <c r="M793" i="3"/>
  <c r="H793" i="3"/>
  <c r="B793" i="3"/>
  <c r="T792" i="3"/>
  <c r="S792" i="3"/>
  <c r="R792" i="3"/>
  <c r="U792" i="3" s="1"/>
  <c r="Q792" i="3"/>
  <c r="L792" i="3"/>
  <c r="J792" i="3"/>
  <c r="F792" i="3"/>
  <c r="D792" i="3"/>
  <c r="C792" i="3"/>
  <c r="B792" i="3"/>
  <c r="T791" i="3"/>
  <c r="Q791" i="3"/>
  <c r="P791" i="3"/>
  <c r="O791" i="3"/>
  <c r="N791" i="3"/>
  <c r="M791" i="3"/>
  <c r="K791" i="3"/>
  <c r="J791" i="3"/>
  <c r="I791" i="3"/>
  <c r="H791" i="3"/>
  <c r="G791" i="3"/>
  <c r="F791" i="3"/>
  <c r="E791" i="3"/>
  <c r="D791" i="3"/>
  <c r="B791" i="3"/>
  <c r="S791" i="3" s="1"/>
  <c r="T790" i="3"/>
  <c r="S790" i="3"/>
  <c r="N790" i="3"/>
  <c r="L790" i="3"/>
  <c r="K790" i="3"/>
  <c r="J790" i="3"/>
  <c r="I790" i="3"/>
  <c r="D790" i="3"/>
  <c r="C790" i="3"/>
  <c r="B790" i="3"/>
  <c r="R790" i="3" s="1"/>
  <c r="U790" i="3" s="1"/>
  <c r="P789" i="3"/>
  <c r="O789" i="3"/>
  <c r="N789" i="3"/>
  <c r="H789" i="3"/>
  <c r="G789" i="3"/>
  <c r="B789" i="3"/>
  <c r="Q788" i="3"/>
  <c r="L788" i="3"/>
  <c r="K788" i="3"/>
  <c r="B788" i="3"/>
  <c r="T788" i="3" s="1"/>
  <c r="T787" i="3"/>
  <c r="Q787" i="3"/>
  <c r="P787" i="3"/>
  <c r="O787" i="3"/>
  <c r="N787" i="3"/>
  <c r="M787" i="3"/>
  <c r="K787" i="3"/>
  <c r="J787" i="3"/>
  <c r="I787" i="3"/>
  <c r="H787" i="3"/>
  <c r="G787" i="3"/>
  <c r="F787" i="3"/>
  <c r="E787" i="3"/>
  <c r="D787" i="3"/>
  <c r="B787" i="3"/>
  <c r="S787" i="3" s="1"/>
  <c r="B786" i="3"/>
  <c r="R785" i="3"/>
  <c r="U785" i="3" s="1"/>
  <c r="P785" i="3"/>
  <c r="O785" i="3"/>
  <c r="N785" i="3"/>
  <c r="M785" i="3"/>
  <c r="H785" i="3"/>
  <c r="G785" i="3"/>
  <c r="F785" i="3"/>
  <c r="B785" i="3"/>
  <c r="M784" i="3"/>
  <c r="L784" i="3"/>
  <c r="K784" i="3"/>
  <c r="B784" i="3"/>
  <c r="T784" i="3" s="1"/>
  <c r="T783" i="3"/>
  <c r="Q783" i="3"/>
  <c r="P783" i="3"/>
  <c r="O783" i="3"/>
  <c r="N783" i="3"/>
  <c r="M783" i="3"/>
  <c r="K783" i="3"/>
  <c r="J783" i="3"/>
  <c r="I783" i="3"/>
  <c r="H783" i="3"/>
  <c r="G783" i="3"/>
  <c r="F783" i="3"/>
  <c r="E783" i="3"/>
  <c r="D783" i="3"/>
  <c r="B783" i="3"/>
  <c r="S783" i="3" s="1"/>
  <c r="T782" i="3"/>
  <c r="S782" i="3"/>
  <c r="K782" i="3"/>
  <c r="J782" i="3"/>
  <c r="I782" i="3"/>
  <c r="E782" i="3"/>
  <c r="D782" i="3"/>
  <c r="B782" i="3"/>
  <c r="R782" i="3" s="1"/>
  <c r="U782" i="3" s="1"/>
  <c r="O781" i="3"/>
  <c r="M781" i="3"/>
  <c r="L781" i="3"/>
  <c r="B781" i="3"/>
  <c r="T780" i="3"/>
  <c r="S780" i="3"/>
  <c r="R780" i="3"/>
  <c r="U780" i="3" s="1"/>
  <c r="K780" i="3"/>
  <c r="I780" i="3"/>
  <c r="G780" i="3"/>
  <c r="B780" i="3"/>
  <c r="T779" i="3"/>
  <c r="Q779" i="3"/>
  <c r="P779" i="3"/>
  <c r="O779" i="3"/>
  <c r="N779" i="3"/>
  <c r="M779" i="3"/>
  <c r="K779" i="3"/>
  <c r="J779" i="3"/>
  <c r="I779" i="3"/>
  <c r="H779" i="3"/>
  <c r="G779" i="3"/>
  <c r="F779" i="3"/>
  <c r="E779" i="3"/>
  <c r="D779" i="3"/>
  <c r="B779" i="3"/>
  <c r="S779" i="3" s="1"/>
  <c r="T778" i="3"/>
  <c r="S778" i="3"/>
  <c r="R778" i="3"/>
  <c r="U778" i="3" s="1"/>
  <c r="L778" i="3"/>
  <c r="J778" i="3"/>
  <c r="I778" i="3"/>
  <c r="B778" i="3"/>
  <c r="S777" i="3"/>
  <c r="R777" i="3"/>
  <c r="U777" i="3" s="1"/>
  <c r="M777" i="3"/>
  <c r="I777" i="3"/>
  <c r="H777" i="3"/>
  <c r="B777" i="3"/>
  <c r="T776" i="3"/>
  <c r="S776" i="3"/>
  <c r="J776" i="3"/>
  <c r="I776" i="3"/>
  <c r="B776" i="3"/>
  <c r="T775" i="3"/>
  <c r="Q775" i="3"/>
  <c r="P775" i="3"/>
  <c r="O775" i="3"/>
  <c r="N775" i="3"/>
  <c r="M775" i="3"/>
  <c r="K775" i="3"/>
  <c r="J775" i="3"/>
  <c r="I775" i="3"/>
  <c r="H775" i="3"/>
  <c r="G775" i="3"/>
  <c r="F775" i="3"/>
  <c r="E775" i="3"/>
  <c r="D775" i="3"/>
  <c r="B775" i="3"/>
  <c r="S775" i="3" s="1"/>
  <c r="T774" i="3"/>
  <c r="K774" i="3"/>
  <c r="B774" i="3"/>
  <c r="L773" i="3"/>
  <c r="B773" i="3"/>
  <c r="B772" i="3"/>
  <c r="T771" i="3"/>
  <c r="Q771" i="3"/>
  <c r="P771" i="3"/>
  <c r="O771" i="3"/>
  <c r="N771" i="3"/>
  <c r="M771" i="3"/>
  <c r="K771" i="3"/>
  <c r="J771" i="3"/>
  <c r="I771" i="3"/>
  <c r="H771" i="3"/>
  <c r="G771" i="3"/>
  <c r="F771" i="3"/>
  <c r="E771" i="3"/>
  <c r="D771" i="3"/>
  <c r="B771" i="3"/>
  <c r="S771" i="3" s="1"/>
  <c r="T770" i="3"/>
  <c r="S770" i="3"/>
  <c r="R770" i="3"/>
  <c r="U770" i="3" s="1"/>
  <c r="Q770" i="3"/>
  <c r="O770" i="3"/>
  <c r="N770" i="3"/>
  <c r="M770" i="3"/>
  <c r="K770" i="3"/>
  <c r="J770" i="3"/>
  <c r="I770" i="3"/>
  <c r="H770" i="3"/>
  <c r="E770" i="3"/>
  <c r="D770" i="3"/>
  <c r="C770" i="3"/>
  <c r="B770" i="3"/>
  <c r="L770" i="3" s="1"/>
  <c r="S769" i="3"/>
  <c r="R769" i="3"/>
  <c r="U769" i="3" s="1"/>
  <c r="Q769" i="3"/>
  <c r="P769" i="3"/>
  <c r="O769" i="3"/>
  <c r="N769" i="3"/>
  <c r="L769" i="3"/>
  <c r="I769" i="3"/>
  <c r="H769" i="3"/>
  <c r="G769" i="3"/>
  <c r="F769" i="3"/>
  <c r="E769" i="3"/>
  <c r="C769" i="3"/>
  <c r="B769" i="3"/>
  <c r="M769" i="3" s="1"/>
  <c r="S768" i="3"/>
  <c r="R768" i="3"/>
  <c r="U768" i="3" s="1"/>
  <c r="P768" i="3"/>
  <c r="M768" i="3"/>
  <c r="I768" i="3"/>
  <c r="G768" i="3"/>
  <c r="F768" i="3"/>
  <c r="E768" i="3"/>
  <c r="D768" i="3"/>
  <c r="B768" i="3"/>
  <c r="T768" i="3" s="1"/>
  <c r="T767" i="3"/>
  <c r="Q767" i="3"/>
  <c r="P767" i="3"/>
  <c r="O767" i="3"/>
  <c r="N767" i="3"/>
  <c r="M767" i="3"/>
  <c r="K767" i="3"/>
  <c r="J767" i="3"/>
  <c r="I767" i="3"/>
  <c r="H767" i="3"/>
  <c r="G767" i="3"/>
  <c r="F767" i="3"/>
  <c r="E767" i="3"/>
  <c r="D767" i="3"/>
  <c r="B767" i="3"/>
  <c r="S767" i="3" s="1"/>
  <c r="S766" i="3"/>
  <c r="Q766" i="3"/>
  <c r="O766" i="3"/>
  <c r="J766" i="3"/>
  <c r="I766" i="3"/>
  <c r="H766" i="3"/>
  <c r="F766" i="3"/>
  <c r="B766" i="3"/>
  <c r="R766" i="3" s="1"/>
  <c r="U766" i="3" s="1"/>
  <c r="R765" i="3"/>
  <c r="U765" i="3" s="1"/>
  <c r="Q765" i="3"/>
  <c r="J765" i="3"/>
  <c r="I765" i="3"/>
  <c r="H765" i="3"/>
  <c r="B765" i="3"/>
  <c r="S765" i="3" s="1"/>
  <c r="S764" i="3"/>
  <c r="J764" i="3"/>
  <c r="B764" i="3"/>
  <c r="R764" i="3" s="1"/>
  <c r="U764" i="3" s="1"/>
  <c r="K763" i="3"/>
  <c r="B763" i="3"/>
  <c r="T763" i="3" s="1"/>
  <c r="R762" i="3"/>
  <c r="U762" i="3" s="1"/>
  <c r="Q762" i="3"/>
  <c r="O762" i="3"/>
  <c r="N762" i="3"/>
  <c r="M762" i="3"/>
  <c r="I762" i="3"/>
  <c r="H762" i="3"/>
  <c r="E762" i="3"/>
  <c r="D762" i="3"/>
  <c r="B762" i="3"/>
  <c r="S762" i="3" s="1"/>
  <c r="S761" i="3"/>
  <c r="R761" i="3"/>
  <c r="U761" i="3" s="1"/>
  <c r="Q761" i="3"/>
  <c r="P761" i="3"/>
  <c r="O761" i="3"/>
  <c r="J761" i="3"/>
  <c r="I761" i="3"/>
  <c r="G761" i="3"/>
  <c r="F761" i="3"/>
  <c r="B761" i="3"/>
  <c r="S760" i="3"/>
  <c r="R760" i="3"/>
  <c r="U760" i="3" s="1"/>
  <c r="Q760" i="3"/>
  <c r="K760" i="3"/>
  <c r="I760" i="3"/>
  <c r="G760" i="3"/>
  <c r="B760" i="3"/>
  <c r="T759" i="3"/>
  <c r="R759" i="3"/>
  <c r="U759" i="3" s="1"/>
  <c r="J759" i="3"/>
  <c r="I759" i="3"/>
  <c r="B759" i="3"/>
  <c r="B758" i="3"/>
  <c r="S757" i="3"/>
  <c r="R757" i="3"/>
  <c r="U757" i="3" s="1"/>
  <c r="Q757" i="3"/>
  <c r="P757" i="3"/>
  <c r="O757" i="3"/>
  <c r="N757" i="3"/>
  <c r="M757" i="3"/>
  <c r="J757" i="3"/>
  <c r="I757" i="3"/>
  <c r="H757" i="3"/>
  <c r="G757" i="3"/>
  <c r="F757" i="3"/>
  <c r="E757" i="3"/>
  <c r="C757" i="3"/>
  <c r="B757" i="3"/>
  <c r="L757" i="3" s="1"/>
  <c r="S756" i="3"/>
  <c r="R756" i="3"/>
  <c r="U756" i="3" s="1"/>
  <c r="P756" i="3"/>
  <c r="N756" i="3"/>
  <c r="J756" i="3"/>
  <c r="I756" i="3"/>
  <c r="G756" i="3"/>
  <c r="F756" i="3"/>
  <c r="E756" i="3"/>
  <c r="B756" i="3"/>
  <c r="Q756" i="3" s="1"/>
  <c r="T755" i="3"/>
  <c r="Q755" i="3"/>
  <c r="P755" i="3"/>
  <c r="J755" i="3"/>
  <c r="I755" i="3"/>
  <c r="H755" i="3"/>
  <c r="G755" i="3"/>
  <c r="B755" i="3"/>
  <c r="R755" i="3" s="1"/>
  <c r="U755" i="3" s="1"/>
  <c r="S754" i="3"/>
  <c r="R754" i="3"/>
  <c r="U754" i="3" s="1"/>
  <c r="O754" i="3"/>
  <c r="N754" i="3"/>
  <c r="M754" i="3"/>
  <c r="L754" i="3"/>
  <c r="K754" i="3"/>
  <c r="J754" i="3"/>
  <c r="I754" i="3"/>
  <c r="F754" i="3"/>
  <c r="E754" i="3"/>
  <c r="D754" i="3"/>
  <c r="C754" i="3"/>
  <c r="B754" i="3"/>
  <c r="Q754" i="3" s="1"/>
  <c r="S753" i="3"/>
  <c r="L753" i="3"/>
  <c r="J753" i="3"/>
  <c r="B753" i="3"/>
  <c r="R753" i="3" s="1"/>
  <c r="U753" i="3" s="1"/>
  <c r="U752" i="3"/>
  <c r="S752" i="3"/>
  <c r="R752" i="3"/>
  <c r="Q752" i="3"/>
  <c r="P752" i="3"/>
  <c r="N752" i="3"/>
  <c r="M752" i="3"/>
  <c r="L752" i="3"/>
  <c r="K752" i="3"/>
  <c r="J752" i="3"/>
  <c r="I752" i="3"/>
  <c r="G752" i="3"/>
  <c r="F752" i="3"/>
  <c r="E752" i="3"/>
  <c r="D752" i="3"/>
  <c r="C752" i="3"/>
  <c r="B752" i="3"/>
  <c r="R751" i="3"/>
  <c r="U751" i="3" s="1"/>
  <c r="Q751" i="3"/>
  <c r="P751" i="3"/>
  <c r="O751" i="3"/>
  <c r="N751" i="3"/>
  <c r="I751" i="3"/>
  <c r="H751" i="3"/>
  <c r="F751" i="3"/>
  <c r="E751" i="3"/>
  <c r="B751" i="3"/>
  <c r="T751" i="3" s="1"/>
  <c r="S750" i="3"/>
  <c r="R750" i="3"/>
  <c r="U750" i="3" s="1"/>
  <c r="Q750" i="3"/>
  <c r="O750" i="3"/>
  <c r="J750" i="3"/>
  <c r="H750" i="3"/>
  <c r="F750" i="3"/>
  <c r="B750" i="3"/>
  <c r="S749" i="3"/>
  <c r="R749" i="3"/>
  <c r="U749" i="3" s="1"/>
  <c r="Q749" i="3"/>
  <c r="L749" i="3"/>
  <c r="I749" i="3"/>
  <c r="H749" i="3"/>
  <c r="B749" i="3"/>
  <c r="S748" i="3"/>
  <c r="J748" i="3"/>
  <c r="B748" i="3"/>
  <c r="Q747" i="3"/>
  <c r="P747" i="3"/>
  <c r="N747" i="3"/>
  <c r="M747" i="3"/>
  <c r="H747" i="3"/>
  <c r="G747" i="3"/>
  <c r="F747" i="3"/>
  <c r="E747" i="3"/>
  <c r="D747" i="3"/>
  <c r="B747" i="3"/>
  <c r="L747" i="3" s="1"/>
  <c r="Q746" i="3"/>
  <c r="O746" i="3"/>
  <c r="I746" i="3"/>
  <c r="H746" i="3"/>
  <c r="G746" i="3"/>
  <c r="B746" i="3"/>
  <c r="P746" i="3" s="1"/>
  <c r="R745" i="3"/>
  <c r="U745" i="3" s="1"/>
  <c r="K745" i="3"/>
  <c r="J745" i="3"/>
  <c r="B745" i="3"/>
  <c r="Q745" i="3" s="1"/>
  <c r="Q744" i="3"/>
  <c r="P744" i="3"/>
  <c r="O744" i="3"/>
  <c r="N744" i="3"/>
  <c r="M744" i="3"/>
  <c r="I744" i="3"/>
  <c r="G744" i="3"/>
  <c r="E744" i="3"/>
  <c r="D744" i="3"/>
  <c r="B744" i="3"/>
  <c r="H744" i="3" s="1"/>
  <c r="R743" i="3"/>
  <c r="U743" i="3" s="1"/>
  <c r="Q743" i="3"/>
  <c r="P743" i="3"/>
  <c r="J743" i="3"/>
  <c r="H743" i="3"/>
  <c r="G743" i="3"/>
  <c r="B743" i="3"/>
  <c r="L743" i="3" s="1"/>
  <c r="T742" i="3"/>
  <c r="S742" i="3"/>
  <c r="Q742" i="3"/>
  <c r="P742" i="3"/>
  <c r="O742" i="3"/>
  <c r="N742" i="3"/>
  <c r="M742" i="3"/>
  <c r="L742" i="3"/>
  <c r="K742" i="3"/>
  <c r="I742" i="3"/>
  <c r="H742" i="3"/>
  <c r="G742" i="3"/>
  <c r="F742" i="3"/>
  <c r="E742" i="3"/>
  <c r="D742" i="3"/>
  <c r="C742" i="3"/>
  <c r="B742" i="3"/>
  <c r="R742" i="3" s="1"/>
  <c r="U742" i="3" s="1"/>
  <c r="P741" i="3"/>
  <c r="O741" i="3"/>
  <c r="I741" i="3"/>
  <c r="H741" i="3"/>
  <c r="G741" i="3"/>
  <c r="B741" i="3"/>
  <c r="F741" i="3" s="1"/>
  <c r="T740" i="3"/>
  <c r="S740" i="3"/>
  <c r="Q740" i="3"/>
  <c r="P740" i="3"/>
  <c r="O740" i="3"/>
  <c r="N740" i="3"/>
  <c r="M740" i="3"/>
  <c r="L740" i="3"/>
  <c r="K740" i="3"/>
  <c r="J740" i="3"/>
  <c r="I740" i="3"/>
  <c r="H740" i="3"/>
  <c r="G740" i="3"/>
  <c r="F740" i="3"/>
  <c r="E740" i="3"/>
  <c r="D740" i="3"/>
  <c r="C740" i="3"/>
  <c r="B740" i="3"/>
  <c r="R740" i="3" s="1"/>
  <c r="U740" i="3" s="1"/>
  <c r="Q739" i="3"/>
  <c r="P739" i="3"/>
  <c r="O739" i="3"/>
  <c r="J739" i="3"/>
  <c r="H739" i="3"/>
  <c r="G739" i="3"/>
  <c r="B739" i="3"/>
  <c r="N739" i="3" s="1"/>
  <c r="T738" i="3"/>
  <c r="S738" i="3"/>
  <c r="Q738" i="3"/>
  <c r="P738" i="3"/>
  <c r="O738" i="3"/>
  <c r="N738" i="3"/>
  <c r="M738" i="3"/>
  <c r="L738" i="3"/>
  <c r="K738" i="3"/>
  <c r="I738" i="3"/>
  <c r="H738" i="3"/>
  <c r="G738" i="3"/>
  <c r="F738" i="3"/>
  <c r="E738" i="3"/>
  <c r="D738" i="3"/>
  <c r="C738" i="3"/>
  <c r="B738" i="3"/>
  <c r="R738" i="3" s="1"/>
  <c r="U738" i="3" s="1"/>
  <c r="P737" i="3"/>
  <c r="O737" i="3"/>
  <c r="I737" i="3"/>
  <c r="H737" i="3"/>
  <c r="G737" i="3"/>
  <c r="B737" i="3"/>
  <c r="F737" i="3" s="1"/>
  <c r="T736" i="3"/>
  <c r="S736" i="3"/>
  <c r="Q736" i="3"/>
  <c r="P736" i="3"/>
  <c r="O736" i="3"/>
  <c r="N736" i="3"/>
  <c r="M736" i="3"/>
  <c r="L736" i="3"/>
  <c r="K736" i="3"/>
  <c r="J736" i="3"/>
  <c r="I736" i="3"/>
  <c r="H736" i="3"/>
  <c r="G736" i="3"/>
  <c r="F736" i="3"/>
  <c r="E736" i="3"/>
  <c r="D736" i="3"/>
  <c r="C736" i="3"/>
  <c r="B736" i="3"/>
  <c r="R736" i="3" s="1"/>
  <c r="U736" i="3" s="1"/>
  <c r="Q735" i="3"/>
  <c r="P735" i="3"/>
  <c r="O735" i="3"/>
  <c r="J735" i="3"/>
  <c r="H735" i="3"/>
  <c r="G735" i="3"/>
  <c r="B735" i="3"/>
  <c r="N735" i="3" s="1"/>
  <c r="T734" i="3"/>
  <c r="S734" i="3"/>
  <c r="Q734" i="3"/>
  <c r="P734" i="3"/>
  <c r="O734" i="3"/>
  <c r="N734" i="3"/>
  <c r="M734" i="3"/>
  <c r="L734" i="3"/>
  <c r="K734" i="3"/>
  <c r="I734" i="3"/>
  <c r="H734" i="3"/>
  <c r="G734" i="3"/>
  <c r="F734" i="3"/>
  <c r="E734" i="3"/>
  <c r="D734" i="3"/>
  <c r="C734" i="3"/>
  <c r="B734" i="3"/>
  <c r="R734" i="3" s="1"/>
  <c r="U734" i="3" s="1"/>
  <c r="P733" i="3"/>
  <c r="O733" i="3"/>
  <c r="I733" i="3"/>
  <c r="H733" i="3"/>
  <c r="G733" i="3"/>
  <c r="B733" i="3"/>
  <c r="F733" i="3" s="1"/>
  <c r="T732" i="3"/>
  <c r="S732" i="3"/>
  <c r="Q732" i="3"/>
  <c r="P732" i="3"/>
  <c r="O732" i="3"/>
  <c r="N732" i="3"/>
  <c r="M732" i="3"/>
  <c r="L732" i="3"/>
  <c r="K732" i="3"/>
  <c r="J732" i="3"/>
  <c r="I732" i="3"/>
  <c r="H732" i="3"/>
  <c r="G732" i="3"/>
  <c r="F732" i="3"/>
  <c r="E732" i="3"/>
  <c r="D732" i="3"/>
  <c r="C732" i="3"/>
  <c r="B732" i="3"/>
  <c r="R732" i="3" s="1"/>
  <c r="U732" i="3" s="1"/>
  <c r="Q731" i="3"/>
  <c r="P731" i="3"/>
  <c r="O731" i="3"/>
  <c r="J731" i="3"/>
  <c r="H731" i="3"/>
  <c r="G731" i="3"/>
  <c r="B731" i="3"/>
  <c r="N731" i="3" s="1"/>
  <c r="T730" i="3"/>
  <c r="S730" i="3"/>
  <c r="Q730" i="3"/>
  <c r="P730" i="3"/>
  <c r="O730" i="3"/>
  <c r="N730" i="3"/>
  <c r="M730" i="3"/>
  <c r="L730" i="3"/>
  <c r="K730" i="3"/>
  <c r="I730" i="3"/>
  <c r="H730" i="3"/>
  <c r="G730" i="3"/>
  <c r="F730" i="3"/>
  <c r="E730" i="3"/>
  <c r="D730" i="3"/>
  <c r="C730" i="3"/>
  <c r="B730" i="3"/>
  <c r="R730" i="3" s="1"/>
  <c r="U730" i="3" s="1"/>
  <c r="P729" i="3"/>
  <c r="O729" i="3"/>
  <c r="I729" i="3"/>
  <c r="H729" i="3"/>
  <c r="G729" i="3"/>
  <c r="B729" i="3"/>
  <c r="F729" i="3" s="1"/>
  <c r="T728" i="3"/>
  <c r="S728" i="3"/>
  <c r="Q728" i="3"/>
  <c r="P728" i="3"/>
  <c r="O728" i="3"/>
  <c r="N728" i="3"/>
  <c r="M728" i="3"/>
  <c r="L728" i="3"/>
  <c r="K728" i="3"/>
  <c r="J728" i="3"/>
  <c r="I728" i="3"/>
  <c r="H728" i="3"/>
  <c r="G728" i="3"/>
  <c r="F728" i="3"/>
  <c r="E728" i="3"/>
  <c r="D728" i="3"/>
  <c r="C728" i="3"/>
  <c r="B728" i="3"/>
  <c r="R728" i="3" s="1"/>
  <c r="U728" i="3" s="1"/>
  <c r="Q727" i="3"/>
  <c r="P727" i="3"/>
  <c r="O727" i="3"/>
  <c r="J727" i="3"/>
  <c r="H727" i="3"/>
  <c r="G727" i="3"/>
  <c r="B727" i="3"/>
  <c r="N727" i="3" s="1"/>
  <c r="T726" i="3"/>
  <c r="S726" i="3"/>
  <c r="Q726" i="3"/>
  <c r="P726" i="3"/>
  <c r="O726" i="3"/>
  <c r="N726" i="3"/>
  <c r="M726" i="3"/>
  <c r="L726" i="3"/>
  <c r="K726" i="3"/>
  <c r="I726" i="3"/>
  <c r="H726" i="3"/>
  <c r="G726" i="3"/>
  <c r="F726" i="3"/>
  <c r="E726" i="3"/>
  <c r="D726" i="3"/>
  <c r="C726" i="3"/>
  <c r="B726" i="3"/>
  <c r="R726" i="3" s="1"/>
  <c r="U726" i="3" s="1"/>
  <c r="P725" i="3"/>
  <c r="O725" i="3"/>
  <c r="I725" i="3"/>
  <c r="H725" i="3"/>
  <c r="G725" i="3"/>
  <c r="B725" i="3"/>
  <c r="F725" i="3" s="1"/>
  <c r="T724" i="3"/>
  <c r="S724" i="3"/>
  <c r="Q724" i="3"/>
  <c r="P724" i="3"/>
  <c r="O724" i="3"/>
  <c r="N724" i="3"/>
  <c r="M724" i="3"/>
  <c r="L724" i="3"/>
  <c r="K724" i="3"/>
  <c r="J724" i="3"/>
  <c r="I724" i="3"/>
  <c r="H724" i="3"/>
  <c r="G724" i="3"/>
  <c r="F724" i="3"/>
  <c r="E724" i="3"/>
  <c r="D724" i="3"/>
  <c r="C724" i="3"/>
  <c r="B724" i="3"/>
  <c r="R724" i="3" s="1"/>
  <c r="U724" i="3" s="1"/>
  <c r="Q723" i="3"/>
  <c r="P723" i="3"/>
  <c r="O723" i="3"/>
  <c r="J723" i="3"/>
  <c r="H723" i="3"/>
  <c r="G723" i="3"/>
  <c r="B723" i="3"/>
  <c r="N723" i="3" s="1"/>
  <c r="T722" i="3"/>
  <c r="S722" i="3"/>
  <c r="Q722" i="3"/>
  <c r="P722" i="3"/>
  <c r="O722" i="3"/>
  <c r="N722" i="3"/>
  <c r="M722" i="3"/>
  <c r="L722" i="3"/>
  <c r="K722" i="3"/>
  <c r="I722" i="3"/>
  <c r="H722" i="3"/>
  <c r="G722" i="3"/>
  <c r="F722" i="3"/>
  <c r="E722" i="3"/>
  <c r="D722" i="3"/>
  <c r="C722" i="3"/>
  <c r="B722" i="3"/>
  <c r="R722" i="3" s="1"/>
  <c r="U722" i="3" s="1"/>
  <c r="P721" i="3"/>
  <c r="O721" i="3"/>
  <c r="I721" i="3"/>
  <c r="H721" i="3"/>
  <c r="G721" i="3"/>
  <c r="B721" i="3"/>
  <c r="F721" i="3" s="1"/>
  <c r="T720" i="3"/>
  <c r="S720" i="3"/>
  <c r="Q720" i="3"/>
  <c r="P720" i="3"/>
  <c r="O720" i="3"/>
  <c r="N720" i="3"/>
  <c r="M720" i="3"/>
  <c r="L720" i="3"/>
  <c r="K720" i="3"/>
  <c r="J720" i="3"/>
  <c r="I720" i="3"/>
  <c r="H720" i="3"/>
  <c r="G720" i="3"/>
  <c r="F720" i="3"/>
  <c r="E720" i="3"/>
  <c r="D720" i="3"/>
  <c r="C720" i="3"/>
  <c r="B720" i="3"/>
  <c r="R720" i="3" s="1"/>
  <c r="U720" i="3" s="1"/>
  <c r="Q719" i="3"/>
  <c r="P719" i="3"/>
  <c r="O719" i="3"/>
  <c r="J719" i="3"/>
  <c r="H719" i="3"/>
  <c r="G719" i="3"/>
  <c r="B719" i="3"/>
  <c r="N719" i="3" s="1"/>
  <c r="T718" i="3"/>
  <c r="S718" i="3"/>
  <c r="Q718" i="3"/>
  <c r="P718" i="3"/>
  <c r="O718" i="3"/>
  <c r="N718" i="3"/>
  <c r="M718" i="3"/>
  <c r="L718" i="3"/>
  <c r="K718" i="3"/>
  <c r="I718" i="3"/>
  <c r="H718" i="3"/>
  <c r="G718" i="3"/>
  <c r="F718" i="3"/>
  <c r="E718" i="3"/>
  <c r="D718" i="3"/>
  <c r="C718" i="3"/>
  <c r="B718" i="3"/>
  <c r="R718" i="3" s="1"/>
  <c r="U718" i="3" s="1"/>
  <c r="P717" i="3"/>
  <c r="O717" i="3"/>
  <c r="I717" i="3"/>
  <c r="H717" i="3"/>
  <c r="G717" i="3"/>
  <c r="B717" i="3"/>
  <c r="F717" i="3" s="1"/>
  <c r="T716" i="3"/>
  <c r="S716" i="3"/>
  <c r="Q716" i="3"/>
  <c r="P716" i="3"/>
  <c r="O716" i="3"/>
  <c r="N716" i="3"/>
  <c r="M716" i="3"/>
  <c r="L716" i="3"/>
  <c r="K716" i="3"/>
  <c r="J716" i="3"/>
  <c r="I716" i="3"/>
  <c r="H716" i="3"/>
  <c r="G716" i="3"/>
  <c r="F716" i="3"/>
  <c r="E716" i="3"/>
  <c r="D716" i="3"/>
  <c r="C716" i="3"/>
  <c r="B716" i="3"/>
  <c r="R716" i="3" s="1"/>
  <c r="U716" i="3" s="1"/>
  <c r="Q715" i="3"/>
  <c r="P715" i="3"/>
  <c r="O715" i="3"/>
  <c r="J715" i="3"/>
  <c r="H715" i="3"/>
  <c r="G715" i="3"/>
  <c r="B715" i="3"/>
  <c r="N715" i="3" s="1"/>
  <c r="T714" i="3"/>
  <c r="S714" i="3"/>
  <c r="Q714" i="3"/>
  <c r="P714" i="3"/>
  <c r="O714" i="3"/>
  <c r="N714" i="3"/>
  <c r="M714" i="3"/>
  <c r="L714" i="3"/>
  <c r="K714" i="3"/>
  <c r="I714" i="3"/>
  <c r="H714" i="3"/>
  <c r="G714" i="3"/>
  <c r="F714" i="3"/>
  <c r="E714" i="3"/>
  <c r="D714" i="3"/>
  <c r="C714" i="3"/>
  <c r="B714" i="3"/>
  <c r="R714" i="3" s="1"/>
  <c r="U714" i="3" s="1"/>
  <c r="P713" i="3"/>
  <c r="O713" i="3"/>
  <c r="I713" i="3"/>
  <c r="H713" i="3"/>
  <c r="G713" i="3"/>
  <c r="B713" i="3"/>
  <c r="F713" i="3" s="1"/>
  <c r="T712" i="3"/>
  <c r="S712" i="3"/>
  <c r="Q712" i="3"/>
  <c r="P712" i="3"/>
  <c r="O712" i="3"/>
  <c r="N712" i="3"/>
  <c r="M712" i="3"/>
  <c r="L712" i="3"/>
  <c r="K712" i="3"/>
  <c r="J712" i="3"/>
  <c r="I712" i="3"/>
  <c r="H712" i="3"/>
  <c r="G712" i="3"/>
  <c r="F712" i="3"/>
  <c r="E712" i="3"/>
  <c r="D712" i="3"/>
  <c r="C712" i="3"/>
  <c r="B712" i="3"/>
  <c r="R712" i="3" s="1"/>
  <c r="U712" i="3" s="1"/>
  <c r="Q711" i="3"/>
  <c r="P711" i="3"/>
  <c r="O711" i="3"/>
  <c r="J711" i="3"/>
  <c r="H711" i="3"/>
  <c r="G711" i="3"/>
  <c r="B711" i="3"/>
  <c r="N711" i="3" s="1"/>
  <c r="T710" i="3"/>
  <c r="S710" i="3"/>
  <c r="Q710" i="3"/>
  <c r="P710" i="3"/>
  <c r="O710" i="3"/>
  <c r="N710" i="3"/>
  <c r="M710" i="3"/>
  <c r="L710" i="3"/>
  <c r="K710" i="3"/>
  <c r="I710" i="3"/>
  <c r="H710" i="3"/>
  <c r="G710" i="3"/>
  <c r="F710" i="3"/>
  <c r="E710" i="3"/>
  <c r="D710" i="3"/>
  <c r="C710" i="3"/>
  <c r="B710" i="3"/>
  <c r="R710" i="3" s="1"/>
  <c r="U710" i="3" s="1"/>
  <c r="P709" i="3"/>
  <c r="O709" i="3"/>
  <c r="I709" i="3"/>
  <c r="H709" i="3"/>
  <c r="G709" i="3"/>
  <c r="B709" i="3"/>
  <c r="F709" i="3" s="1"/>
  <c r="T708" i="3"/>
  <c r="S708" i="3"/>
  <c r="Q708" i="3"/>
  <c r="P708" i="3"/>
  <c r="O708" i="3"/>
  <c r="N708" i="3"/>
  <c r="M708" i="3"/>
  <c r="L708" i="3"/>
  <c r="K708" i="3"/>
  <c r="J708" i="3"/>
  <c r="I708" i="3"/>
  <c r="H708" i="3"/>
  <c r="G708" i="3"/>
  <c r="F708" i="3"/>
  <c r="E708" i="3"/>
  <c r="D708" i="3"/>
  <c r="C708" i="3"/>
  <c r="B708" i="3"/>
  <c r="R708" i="3" s="1"/>
  <c r="U708" i="3" s="1"/>
  <c r="Q707" i="3"/>
  <c r="P707" i="3"/>
  <c r="O707" i="3"/>
  <c r="J707" i="3"/>
  <c r="H707" i="3"/>
  <c r="G707" i="3"/>
  <c r="B707" i="3"/>
  <c r="N707" i="3" s="1"/>
  <c r="T706" i="3"/>
  <c r="S706" i="3"/>
  <c r="Q706" i="3"/>
  <c r="P706" i="3"/>
  <c r="O706" i="3"/>
  <c r="N706" i="3"/>
  <c r="M706" i="3"/>
  <c r="L706" i="3"/>
  <c r="K706" i="3"/>
  <c r="I706" i="3"/>
  <c r="H706" i="3"/>
  <c r="G706" i="3"/>
  <c r="F706" i="3"/>
  <c r="E706" i="3"/>
  <c r="D706" i="3"/>
  <c r="C706" i="3"/>
  <c r="B706" i="3"/>
  <c r="R706" i="3" s="1"/>
  <c r="U706" i="3" s="1"/>
  <c r="P705" i="3"/>
  <c r="O705" i="3"/>
  <c r="I705" i="3"/>
  <c r="H705" i="3"/>
  <c r="G705" i="3"/>
  <c r="B705" i="3"/>
  <c r="F705" i="3" s="1"/>
  <c r="T704" i="3"/>
  <c r="S704" i="3"/>
  <c r="Q704" i="3"/>
  <c r="P704" i="3"/>
  <c r="O704" i="3"/>
  <c r="N704" i="3"/>
  <c r="M704" i="3"/>
  <c r="L704" i="3"/>
  <c r="K704" i="3"/>
  <c r="J704" i="3"/>
  <c r="I704" i="3"/>
  <c r="H704" i="3"/>
  <c r="G704" i="3"/>
  <c r="F704" i="3"/>
  <c r="E704" i="3"/>
  <c r="D704" i="3"/>
  <c r="C704" i="3"/>
  <c r="B704" i="3"/>
  <c r="R704" i="3" s="1"/>
  <c r="U704" i="3" s="1"/>
  <c r="Q703" i="3"/>
  <c r="P703" i="3"/>
  <c r="O703" i="3"/>
  <c r="J703" i="3"/>
  <c r="H703" i="3"/>
  <c r="G703" i="3"/>
  <c r="B703" i="3"/>
  <c r="N703" i="3" s="1"/>
  <c r="T702" i="3"/>
  <c r="S702" i="3"/>
  <c r="Q702" i="3"/>
  <c r="P702" i="3"/>
  <c r="O702" i="3"/>
  <c r="N702" i="3"/>
  <c r="M702" i="3"/>
  <c r="L702" i="3"/>
  <c r="K702" i="3"/>
  <c r="I702" i="3"/>
  <c r="H702" i="3"/>
  <c r="G702" i="3"/>
  <c r="F702" i="3"/>
  <c r="E702" i="3"/>
  <c r="D702" i="3"/>
  <c r="C702" i="3"/>
  <c r="B702" i="3"/>
  <c r="R702" i="3" s="1"/>
  <c r="U702" i="3" s="1"/>
  <c r="P701" i="3"/>
  <c r="O701" i="3"/>
  <c r="I701" i="3"/>
  <c r="H701" i="3"/>
  <c r="G701" i="3"/>
  <c r="B701" i="3"/>
  <c r="F701" i="3" s="1"/>
  <c r="T700" i="3"/>
  <c r="S700" i="3"/>
  <c r="Q700" i="3"/>
  <c r="P700" i="3"/>
  <c r="O700" i="3"/>
  <c r="N700" i="3"/>
  <c r="M700" i="3"/>
  <c r="L700" i="3"/>
  <c r="K700" i="3"/>
  <c r="J700" i="3"/>
  <c r="I700" i="3"/>
  <c r="H700" i="3"/>
  <c r="G700" i="3"/>
  <c r="F700" i="3"/>
  <c r="E700" i="3"/>
  <c r="D700" i="3"/>
  <c r="C700" i="3"/>
  <c r="B700" i="3"/>
  <c r="R700" i="3" s="1"/>
  <c r="U700" i="3" s="1"/>
  <c r="Q699" i="3"/>
  <c r="P699" i="3"/>
  <c r="O699" i="3"/>
  <c r="J699" i="3"/>
  <c r="H699" i="3"/>
  <c r="G699" i="3"/>
  <c r="B699" i="3"/>
  <c r="N699" i="3" s="1"/>
  <c r="T698" i="3"/>
  <c r="S698" i="3"/>
  <c r="Q698" i="3"/>
  <c r="P698" i="3"/>
  <c r="O698" i="3"/>
  <c r="N698" i="3"/>
  <c r="M698" i="3"/>
  <c r="L698" i="3"/>
  <c r="K698" i="3"/>
  <c r="I698" i="3"/>
  <c r="H698" i="3"/>
  <c r="G698" i="3"/>
  <c r="F698" i="3"/>
  <c r="E698" i="3"/>
  <c r="D698" i="3"/>
  <c r="C698" i="3"/>
  <c r="B698" i="3"/>
  <c r="R698" i="3" s="1"/>
  <c r="U698" i="3" s="1"/>
  <c r="P697" i="3"/>
  <c r="O697" i="3"/>
  <c r="I697" i="3"/>
  <c r="H697" i="3"/>
  <c r="G697" i="3"/>
  <c r="B697" i="3"/>
  <c r="F697" i="3" s="1"/>
  <c r="T696" i="3"/>
  <c r="S696" i="3"/>
  <c r="Q696" i="3"/>
  <c r="P696" i="3"/>
  <c r="O696" i="3"/>
  <c r="N696" i="3"/>
  <c r="M696" i="3"/>
  <c r="L696" i="3"/>
  <c r="K696" i="3"/>
  <c r="J696" i="3"/>
  <c r="I696" i="3"/>
  <c r="H696" i="3"/>
  <c r="G696" i="3"/>
  <c r="F696" i="3"/>
  <c r="E696" i="3"/>
  <c r="D696" i="3"/>
  <c r="C696" i="3"/>
  <c r="B696" i="3"/>
  <c r="R696" i="3" s="1"/>
  <c r="U696" i="3" s="1"/>
  <c r="Q695" i="3"/>
  <c r="P695" i="3"/>
  <c r="O695" i="3"/>
  <c r="J695" i="3"/>
  <c r="H695" i="3"/>
  <c r="G695" i="3"/>
  <c r="B695" i="3"/>
  <c r="N695" i="3" s="1"/>
  <c r="T694" i="3"/>
  <c r="S694" i="3"/>
  <c r="Q694" i="3"/>
  <c r="P694" i="3"/>
  <c r="O694" i="3"/>
  <c r="N694" i="3"/>
  <c r="M694" i="3"/>
  <c r="L694" i="3"/>
  <c r="K694" i="3"/>
  <c r="I694" i="3"/>
  <c r="H694" i="3"/>
  <c r="G694" i="3"/>
  <c r="F694" i="3"/>
  <c r="E694" i="3"/>
  <c r="D694" i="3"/>
  <c r="C694" i="3"/>
  <c r="B694" i="3"/>
  <c r="R694" i="3" s="1"/>
  <c r="U694" i="3" s="1"/>
  <c r="P693" i="3"/>
  <c r="O693" i="3"/>
  <c r="I693" i="3"/>
  <c r="H693" i="3"/>
  <c r="G693" i="3"/>
  <c r="B693" i="3"/>
  <c r="F693" i="3" s="1"/>
  <c r="T692" i="3"/>
  <c r="S692" i="3"/>
  <c r="Q692" i="3"/>
  <c r="P692" i="3"/>
  <c r="O692" i="3"/>
  <c r="N692" i="3"/>
  <c r="M692" i="3"/>
  <c r="L692" i="3"/>
  <c r="K692" i="3"/>
  <c r="J692" i="3"/>
  <c r="I692" i="3"/>
  <c r="H692" i="3"/>
  <c r="G692" i="3"/>
  <c r="F692" i="3"/>
  <c r="E692" i="3"/>
  <c r="D692" i="3"/>
  <c r="C692" i="3"/>
  <c r="B692" i="3"/>
  <c r="R692" i="3" s="1"/>
  <c r="U692" i="3" s="1"/>
  <c r="Q691" i="3"/>
  <c r="P691" i="3"/>
  <c r="O691" i="3"/>
  <c r="J691" i="3"/>
  <c r="H691" i="3"/>
  <c r="G691" i="3"/>
  <c r="B691" i="3"/>
  <c r="N691" i="3" s="1"/>
  <c r="T690" i="3"/>
  <c r="S690" i="3"/>
  <c r="Q690" i="3"/>
  <c r="P690" i="3"/>
  <c r="O690" i="3"/>
  <c r="N690" i="3"/>
  <c r="M690" i="3"/>
  <c r="L690" i="3"/>
  <c r="K690" i="3"/>
  <c r="I690" i="3"/>
  <c r="H690" i="3"/>
  <c r="G690" i="3"/>
  <c r="F690" i="3"/>
  <c r="E690" i="3"/>
  <c r="D690" i="3"/>
  <c r="C690" i="3"/>
  <c r="B690" i="3"/>
  <c r="R690" i="3" s="1"/>
  <c r="U690" i="3" s="1"/>
  <c r="P689" i="3"/>
  <c r="O689" i="3"/>
  <c r="H689" i="3"/>
  <c r="G689" i="3"/>
  <c r="B689" i="3"/>
  <c r="F689" i="3" s="1"/>
  <c r="T688" i="3"/>
  <c r="S688" i="3"/>
  <c r="Q688" i="3"/>
  <c r="P688" i="3"/>
  <c r="O688" i="3"/>
  <c r="N688" i="3"/>
  <c r="M688" i="3"/>
  <c r="L688" i="3"/>
  <c r="K688" i="3"/>
  <c r="J688" i="3"/>
  <c r="I688" i="3"/>
  <c r="H688" i="3"/>
  <c r="G688" i="3"/>
  <c r="F688" i="3"/>
  <c r="E688" i="3"/>
  <c r="D688" i="3"/>
  <c r="C688" i="3"/>
  <c r="B688" i="3"/>
  <c r="R688" i="3" s="1"/>
  <c r="U688" i="3" s="1"/>
  <c r="Q687" i="3"/>
  <c r="P687" i="3"/>
  <c r="O687" i="3"/>
  <c r="J687" i="3"/>
  <c r="H687" i="3"/>
  <c r="G687" i="3"/>
  <c r="B687" i="3"/>
  <c r="N687" i="3" s="1"/>
  <c r="T686" i="3"/>
  <c r="S686" i="3"/>
  <c r="Q686" i="3"/>
  <c r="P686" i="3"/>
  <c r="O686" i="3"/>
  <c r="N686" i="3"/>
  <c r="M686" i="3"/>
  <c r="L686" i="3"/>
  <c r="K686" i="3"/>
  <c r="I686" i="3"/>
  <c r="H686" i="3"/>
  <c r="G686" i="3"/>
  <c r="F686" i="3"/>
  <c r="E686" i="3"/>
  <c r="D686" i="3"/>
  <c r="C686" i="3"/>
  <c r="B686" i="3"/>
  <c r="R686" i="3" s="1"/>
  <c r="U686" i="3" s="1"/>
  <c r="P685" i="3"/>
  <c r="O685" i="3"/>
  <c r="H685" i="3"/>
  <c r="G685" i="3"/>
  <c r="B685" i="3"/>
  <c r="F685" i="3" s="1"/>
  <c r="T684" i="3"/>
  <c r="S684" i="3"/>
  <c r="Q684" i="3"/>
  <c r="P684" i="3"/>
  <c r="O684" i="3"/>
  <c r="N684" i="3"/>
  <c r="M684" i="3"/>
  <c r="L684" i="3"/>
  <c r="K684" i="3"/>
  <c r="J684" i="3"/>
  <c r="I684" i="3"/>
  <c r="H684" i="3"/>
  <c r="G684" i="3"/>
  <c r="F684" i="3"/>
  <c r="E684" i="3"/>
  <c r="D684" i="3"/>
  <c r="C684" i="3"/>
  <c r="B684" i="3"/>
  <c r="R684" i="3" s="1"/>
  <c r="U684" i="3" s="1"/>
  <c r="Q683" i="3"/>
  <c r="P683" i="3"/>
  <c r="O683" i="3"/>
  <c r="J683" i="3"/>
  <c r="H683" i="3"/>
  <c r="G683" i="3"/>
  <c r="B683" i="3"/>
  <c r="N683" i="3" s="1"/>
  <c r="T682" i="3"/>
  <c r="S682" i="3"/>
  <c r="Q682" i="3"/>
  <c r="P682" i="3"/>
  <c r="O682" i="3"/>
  <c r="N682" i="3"/>
  <c r="M682" i="3"/>
  <c r="L682" i="3"/>
  <c r="K682" i="3"/>
  <c r="I682" i="3"/>
  <c r="H682" i="3"/>
  <c r="G682" i="3"/>
  <c r="F682" i="3"/>
  <c r="E682" i="3"/>
  <c r="D682" i="3"/>
  <c r="C682" i="3"/>
  <c r="B682" i="3"/>
  <c r="R682" i="3" s="1"/>
  <c r="U682" i="3" s="1"/>
  <c r="P681" i="3"/>
  <c r="O681" i="3"/>
  <c r="H681" i="3"/>
  <c r="G681" i="3"/>
  <c r="B681" i="3"/>
  <c r="F681" i="3" s="1"/>
  <c r="T680" i="3"/>
  <c r="S680" i="3"/>
  <c r="Q680" i="3"/>
  <c r="P680" i="3"/>
  <c r="O680" i="3"/>
  <c r="N680" i="3"/>
  <c r="M680" i="3"/>
  <c r="L680" i="3"/>
  <c r="K680" i="3"/>
  <c r="J680" i="3"/>
  <c r="I680" i="3"/>
  <c r="H680" i="3"/>
  <c r="G680" i="3"/>
  <c r="F680" i="3"/>
  <c r="E680" i="3"/>
  <c r="D680" i="3"/>
  <c r="C680" i="3"/>
  <c r="B680" i="3"/>
  <c r="R680" i="3" s="1"/>
  <c r="U680" i="3" s="1"/>
  <c r="Q679" i="3"/>
  <c r="P679" i="3"/>
  <c r="O679" i="3"/>
  <c r="J679" i="3"/>
  <c r="H679" i="3"/>
  <c r="G679" i="3"/>
  <c r="B679" i="3"/>
  <c r="N679" i="3" s="1"/>
  <c r="T678" i="3"/>
  <c r="S678" i="3"/>
  <c r="Q678" i="3"/>
  <c r="P678" i="3"/>
  <c r="O678" i="3"/>
  <c r="N678" i="3"/>
  <c r="M678" i="3"/>
  <c r="L678" i="3"/>
  <c r="K678" i="3"/>
  <c r="I678" i="3"/>
  <c r="H678" i="3"/>
  <c r="G678" i="3"/>
  <c r="F678" i="3"/>
  <c r="E678" i="3"/>
  <c r="D678" i="3"/>
  <c r="C678" i="3"/>
  <c r="B678" i="3"/>
  <c r="R678" i="3" s="1"/>
  <c r="U678" i="3" s="1"/>
  <c r="P677" i="3"/>
  <c r="O677" i="3"/>
  <c r="H677" i="3"/>
  <c r="G677" i="3"/>
  <c r="B677" i="3"/>
  <c r="F677" i="3" s="1"/>
  <c r="T676" i="3"/>
  <c r="S676" i="3"/>
  <c r="Q676" i="3"/>
  <c r="P676" i="3"/>
  <c r="O676" i="3"/>
  <c r="N676" i="3"/>
  <c r="M676" i="3"/>
  <c r="L676" i="3"/>
  <c r="K676" i="3"/>
  <c r="J676" i="3"/>
  <c r="I676" i="3"/>
  <c r="H676" i="3"/>
  <c r="G676" i="3"/>
  <c r="F676" i="3"/>
  <c r="E676" i="3"/>
  <c r="D676" i="3"/>
  <c r="C676" i="3"/>
  <c r="B676" i="3"/>
  <c r="R676" i="3" s="1"/>
  <c r="U676" i="3" s="1"/>
  <c r="Q675" i="3"/>
  <c r="P675" i="3"/>
  <c r="O675" i="3"/>
  <c r="J675" i="3"/>
  <c r="H675" i="3"/>
  <c r="G675" i="3"/>
  <c r="B675" i="3"/>
  <c r="N675" i="3" s="1"/>
  <c r="T674" i="3"/>
  <c r="S674" i="3"/>
  <c r="Q674" i="3"/>
  <c r="P674" i="3"/>
  <c r="O674" i="3"/>
  <c r="N674" i="3"/>
  <c r="M674" i="3"/>
  <c r="L674" i="3"/>
  <c r="K674" i="3"/>
  <c r="I674" i="3"/>
  <c r="H674" i="3"/>
  <c r="G674" i="3"/>
  <c r="F674" i="3"/>
  <c r="E674" i="3"/>
  <c r="D674" i="3"/>
  <c r="C674" i="3"/>
  <c r="B674" i="3"/>
  <c r="R674" i="3" s="1"/>
  <c r="U674" i="3" s="1"/>
  <c r="P673" i="3"/>
  <c r="O673" i="3"/>
  <c r="H673" i="3"/>
  <c r="G673" i="3"/>
  <c r="B673" i="3"/>
  <c r="F673" i="3" s="1"/>
  <c r="T672" i="3"/>
  <c r="S672" i="3"/>
  <c r="Q672" i="3"/>
  <c r="P672" i="3"/>
  <c r="O672" i="3"/>
  <c r="N672" i="3"/>
  <c r="M672" i="3"/>
  <c r="L672" i="3"/>
  <c r="K672" i="3"/>
  <c r="J672" i="3"/>
  <c r="I672" i="3"/>
  <c r="H672" i="3"/>
  <c r="G672" i="3"/>
  <c r="F672" i="3"/>
  <c r="E672" i="3"/>
  <c r="D672" i="3"/>
  <c r="C672" i="3"/>
  <c r="B672" i="3"/>
  <c r="R672" i="3" s="1"/>
  <c r="U672" i="3" s="1"/>
  <c r="Q671" i="3"/>
  <c r="P671" i="3"/>
  <c r="O671" i="3"/>
  <c r="J671" i="3"/>
  <c r="H671" i="3"/>
  <c r="G671" i="3"/>
  <c r="B671" i="3"/>
  <c r="N671" i="3" s="1"/>
  <c r="T670" i="3"/>
  <c r="S670" i="3"/>
  <c r="Q670" i="3"/>
  <c r="P670" i="3"/>
  <c r="O670" i="3"/>
  <c r="N670" i="3"/>
  <c r="M670" i="3"/>
  <c r="L670" i="3"/>
  <c r="K670" i="3"/>
  <c r="I670" i="3"/>
  <c r="H670" i="3"/>
  <c r="G670" i="3"/>
  <c r="F670" i="3"/>
  <c r="E670" i="3"/>
  <c r="D670" i="3"/>
  <c r="C670" i="3"/>
  <c r="B670" i="3"/>
  <c r="R670" i="3" s="1"/>
  <c r="U670" i="3" s="1"/>
  <c r="P669" i="3"/>
  <c r="O669" i="3"/>
  <c r="H669" i="3"/>
  <c r="G669" i="3"/>
  <c r="B669" i="3"/>
  <c r="F669" i="3" s="1"/>
  <c r="T668" i="3"/>
  <c r="S668" i="3"/>
  <c r="Q668" i="3"/>
  <c r="P668" i="3"/>
  <c r="O668" i="3"/>
  <c r="N668" i="3"/>
  <c r="M668" i="3"/>
  <c r="L668" i="3"/>
  <c r="K668" i="3"/>
  <c r="J668" i="3"/>
  <c r="I668" i="3"/>
  <c r="H668" i="3"/>
  <c r="G668" i="3"/>
  <c r="F668" i="3"/>
  <c r="E668" i="3"/>
  <c r="D668" i="3"/>
  <c r="C668" i="3"/>
  <c r="B668" i="3"/>
  <c r="R668" i="3" s="1"/>
  <c r="U668" i="3" s="1"/>
  <c r="Q667" i="3"/>
  <c r="P667" i="3"/>
  <c r="O667" i="3"/>
  <c r="J667" i="3"/>
  <c r="H667" i="3"/>
  <c r="G667" i="3"/>
  <c r="B667" i="3"/>
  <c r="N667" i="3" s="1"/>
  <c r="T666" i="3"/>
  <c r="S666" i="3"/>
  <c r="Q666" i="3"/>
  <c r="P666" i="3"/>
  <c r="O666" i="3"/>
  <c r="N666" i="3"/>
  <c r="M666" i="3"/>
  <c r="L666" i="3"/>
  <c r="K666" i="3"/>
  <c r="I666" i="3"/>
  <c r="H666" i="3"/>
  <c r="G666" i="3"/>
  <c r="F666" i="3"/>
  <c r="E666" i="3"/>
  <c r="D666" i="3"/>
  <c r="C666" i="3"/>
  <c r="B666" i="3"/>
  <c r="R666" i="3" s="1"/>
  <c r="U666" i="3" s="1"/>
  <c r="P665" i="3"/>
  <c r="O665" i="3"/>
  <c r="H665" i="3"/>
  <c r="G665" i="3"/>
  <c r="B665" i="3"/>
  <c r="F665" i="3" s="1"/>
  <c r="T664" i="3"/>
  <c r="S664" i="3"/>
  <c r="Q664" i="3"/>
  <c r="P664" i="3"/>
  <c r="O664" i="3"/>
  <c r="N664" i="3"/>
  <c r="M664" i="3"/>
  <c r="L664" i="3"/>
  <c r="K664" i="3"/>
  <c r="J664" i="3"/>
  <c r="I664" i="3"/>
  <c r="H664" i="3"/>
  <c r="G664" i="3"/>
  <c r="F664" i="3"/>
  <c r="E664" i="3"/>
  <c r="D664" i="3"/>
  <c r="C664" i="3"/>
  <c r="B664" i="3"/>
  <c r="R664" i="3" s="1"/>
  <c r="U664" i="3" s="1"/>
  <c r="Q663" i="3"/>
  <c r="P663" i="3"/>
  <c r="O663" i="3"/>
  <c r="J663" i="3"/>
  <c r="H663" i="3"/>
  <c r="G663" i="3"/>
  <c r="B663" i="3"/>
  <c r="N663" i="3" s="1"/>
  <c r="T662" i="3"/>
  <c r="S662" i="3"/>
  <c r="Q662" i="3"/>
  <c r="P662" i="3"/>
  <c r="O662" i="3"/>
  <c r="N662" i="3"/>
  <c r="M662" i="3"/>
  <c r="L662" i="3"/>
  <c r="K662" i="3"/>
  <c r="I662" i="3"/>
  <c r="H662" i="3"/>
  <c r="G662" i="3"/>
  <c r="F662" i="3"/>
  <c r="E662" i="3"/>
  <c r="D662" i="3"/>
  <c r="C662" i="3"/>
  <c r="B662" i="3"/>
  <c r="R662" i="3" s="1"/>
  <c r="U662" i="3" s="1"/>
  <c r="P661" i="3"/>
  <c r="O661" i="3"/>
  <c r="H661" i="3"/>
  <c r="G661" i="3"/>
  <c r="B661" i="3"/>
  <c r="F661" i="3" s="1"/>
  <c r="T660" i="3"/>
  <c r="S660" i="3"/>
  <c r="Q660" i="3"/>
  <c r="P660" i="3"/>
  <c r="O660" i="3"/>
  <c r="N660" i="3"/>
  <c r="M660" i="3"/>
  <c r="L660" i="3"/>
  <c r="K660" i="3"/>
  <c r="J660" i="3"/>
  <c r="I660" i="3"/>
  <c r="H660" i="3"/>
  <c r="G660" i="3"/>
  <c r="F660" i="3"/>
  <c r="E660" i="3"/>
  <c r="D660" i="3"/>
  <c r="C660" i="3"/>
  <c r="B660" i="3"/>
  <c r="R660" i="3" s="1"/>
  <c r="U660" i="3" s="1"/>
  <c r="Q659" i="3"/>
  <c r="P659" i="3"/>
  <c r="O659" i="3"/>
  <c r="J659" i="3"/>
  <c r="H659" i="3"/>
  <c r="G659" i="3"/>
  <c r="B659" i="3"/>
  <c r="N659" i="3" s="1"/>
  <c r="T658" i="3"/>
  <c r="S658" i="3"/>
  <c r="Q658" i="3"/>
  <c r="P658" i="3"/>
  <c r="O658" i="3"/>
  <c r="N658" i="3"/>
  <c r="M658" i="3"/>
  <c r="L658" i="3"/>
  <c r="K658" i="3"/>
  <c r="I658" i="3"/>
  <c r="H658" i="3"/>
  <c r="G658" i="3"/>
  <c r="F658" i="3"/>
  <c r="E658" i="3"/>
  <c r="D658" i="3"/>
  <c r="C658" i="3"/>
  <c r="B658" i="3"/>
  <c r="R658" i="3" s="1"/>
  <c r="U658" i="3" s="1"/>
  <c r="P657" i="3"/>
  <c r="O657" i="3"/>
  <c r="H657" i="3"/>
  <c r="G657" i="3"/>
  <c r="B657" i="3"/>
  <c r="F657" i="3" s="1"/>
  <c r="T656" i="3"/>
  <c r="S656" i="3"/>
  <c r="Q656" i="3"/>
  <c r="P656" i="3"/>
  <c r="O656" i="3"/>
  <c r="N656" i="3"/>
  <c r="M656" i="3"/>
  <c r="L656" i="3"/>
  <c r="K656" i="3"/>
  <c r="J656" i="3"/>
  <c r="I656" i="3"/>
  <c r="H656" i="3"/>
  <c r="G656" i="3"/>
  <c r="F656" i="3"/>
  <c r="E656" i="3"/>
  <c r="D656" i="3"/>
  <c r="C656" i="3"/>
  <c r="B656" i="3"/>
  <c r="R656" i="3" s="1"/>
  <c r="U656" i="3" s="1"/>
  <c r="Q655" i="3"/>
  <c r="P655" i="3"/>
  <c r="O655" i="3"/>
  <c r="J655" i="3"/>
  <c r="H655" i="3"/>
  <c r="G655" i="3"/>
  <c r="B655" i="3"/>
  <c r="N655" i="3" s="1"/>
  <c r="T654" i="3"/>
  <c r="S654" i="3"/>
  <c r="Q654" i="3"/>
  <c r="P654" i="3"/>
  <c r="O654" i="3"/>
  <c r="N654" i="3"/>
  <c r="M654" i="3"/>
  <c r="L654" i="3"/>
  <c r="K654" i="3"/>
  <c r="I654" i="3"/>
  <c r="H654" i="3"/>
  <c r="G654" i="3"/>
  <c r="F654" i="3"/>
  <c r="E654" i="3"/>
  <c r="D654" i="3"/>
  <c r="C654" i="3"/>
  <c r="B654" i="3"/>
  <c r="R654" i="3" s="1"/>
  <c r="U654" i="3" s="1"/>
  <c r="P653" i="3"/>
  <c r="O653" i="3"/>
  <c r="H653" i="3"/>
  <c r="G653" i="3"/>
  <c r="B653" i="3"/>
  <c r="F653" i="3" s="1"/>
  <c r="T652" i="3"/>
  <c r="S652" i="3"/>
  <c r="Q652" i="3"/>
  <c r="P652" i="3"/>
  <c r="O652" i="3"/>
  <c r="N652" i="3"/>
  <c r="M652" i="3"/>
  <c r="L652" i="3"/>
  <c r="K652" i="3"/>
  <c r="J652" i="3"/>
  <c r="I652" i="3"/>
  <c r="H652" i="3"/>
  <c r="G652" i="3"/>
  <c r="F652" i="3"/>
  <c r="E652" i="3"/>
  <c r="D652" i="3"/>
  <c r="C652" i="3"/>
  <c r="B652" i="3"/>
  <c r="R652" i="3" s="1"/>
  <c r="U652" i="3" s="1"/>
  <c r="P651" i="3"/>
  <c r="O651" i="3"/>
  <c r="L651" i="3"/>
  <c r="J651" i="3"/>
  <c r="H651" i="3"/>
  <c r="G651" i="3"/>
  <c r="B651" i="3"/>
  <c r="N651" i="3" s="1"/>
  <c r="T650" i="3"/>
  <c r="S650" i="3"/>
  <c r="Q650" i="3"/>
  <c r="P650" i="3"/>
  <c r="O650" i="3"/>
  <c r="N650" i="3"/>
  <c r="M650" i="3"/>
  <c r="L650" i="3"/>
  <c r="K650" i="3"/>
  <c r="I650" i="3"/>
  <c r="H650" i="3"/>
  <c r="G650" i="3"/>
  <c r="F650" i="3"/>
  <c r="E650" i="3"/>
  <c r="D650" i="3"/>
  <c r="C650" i="3"/>
  <c r="B650" i="3"/>
  <c r="R650" i="3" s="1"/>
  <c r="U650" i="3" s="1"/>
  <c r="P649" i="3"/>
  <c r="O649" i="3"/>
  <c r="H649" i="3"/>
  <c r="G649" i="3"/>
  <c r="B649" i="3"/>
  <c r="F649" i="3" s="1"/>
  <c r="T648" i="3"/>
  <c r="S648" i="3"/>
  <c r="Q648" i="3"/>
  <c r="P648" i="3"/>
  <c r="O648" i="3"/>
  <c r="N648" i="3"/>
  <c r="M648" i="3"/>
  <c r="L648" i="3"/>
  <c r="K648" i="3"/>
  <c r="J648" i="3"/>
  <c r="I648" i="3"/>
  <c r="H648" i="3"/>
  <c r="G648" i="3"/>
  <c r="F648" i="3"/>
  <c r="E648" i="3"/>
  <c r="D648" i="3"/>
  <c r="C648" i="3"/>
  <c r="B648" i="3"/>
  <c r="R648" i="3" s="1"/>
  <c r="U648" i="3" s="1"/>
  <c r="P647" i="3"/>
  <c r="O647" i="3"/>
  <c r="L647" i="3"/>
  <c r="J647" i="3"/>
  <c r="H647" i="3"/>
  <c r="G647" i="3"/>
  <c r="B647" i="3"/>
  <c r="N647" i="3" s="1"/>
  <c r="T646" i="3"/>
  <c r="S646" i="3"/>
  <c r="Q646" i="3"/>
  <c r="P646" i="3"/>
  <c r="O646" i="3"/>
  <c r="N646" i="3"/>
  <c r="M646" i="3"/>
  <c r="L646" i="3"/>
  <c r="K646" i="3"/>
  <c r="I646" i="3"/>
  <c r="H646" i="3"/>
  <c r="G646" i="3"/>
  <c r="F646" i="3"/>
  <c r="E646" i="3"/>
  <c r="D646" i="3"/>
  <c r="C646" i="3"/>
  <c r="B646" i="3"/>
  <c r="R646" i="3" s="1"/>
  <c r="U646" i="3" s="1"/>
  <c r="P645" i="3"/>
  <c r="O645" i="3"/>
  <c r="H645" i="3"/>
  <c r="G645" i="3"/>
  <c r="B645" i="3"/>
  <c r="F645" i="3" s="1"/>
  <c r="T644" i="3"/>
  <c r="S644" i="3"/>
  <c r="Q644" i="3"/>
  <c r="P644" i="3"/>
  <c r="O644" i="3"/>
  <c r="N644" i="3"/>
  <c r="M644" i="3"/>
  <c r="L644" i="3"/>
  <c r="K644" i="3"/>
  <c r="J644" i="3"/>
  <c r="I644" i="3"/>
  <c r="H644" i="3"/>
  <c r="G644" i="3"/>
  <c r="F644" i="3"/>
  <c r="E644" i="3"/>
  <c r="D644" i="3"/>
  <c r="C644" i="3"/>
  <c r="B644" i="3"/>
  <c r="R644" i="3" s="1"/>
  <c r="U644" i="3" s="1"/>
  <c r="P643" i="3"/>
  <c r="O643" i="3"/>
  <c r="L643" i="3"/>
  <c r="J643" i="3"/>
  <c r="H643" i="3"/>
  <c r="G643" i="3"/>
  <c r="B643" i="3"/>
  <c r="N643" i="3" s="1"/>
  <c r="T642" i="3"/>
  <c r="S642" i="3"/>
  <c r="Q642" i="3"/>
  <c r="P642" i="3"/>
  <c r="O642" i="3"/>
  <c r="N642" i="3"/>
  <c r="M642" i="3"/>
  <c r="L642" i="3"/>
  <c r="K642" i="3"/>
  <c r="I642" i="3"/>
  <c r="H642" i="3"/>
  <c r="G642" i="3"/>
  <c r="F642" i="3"/>
  <c r="E642" i="3"/>
  <c r="D642" i="3"/>
  <c r="C642" i="3"/>
  <c r="B642" i="3"/>
  <c r="R642" i="3" s="1"/>
  <c r="U642" i="3" s="1"/>
  <c r="P641" i="3"/>
  <c r="O641" i="3"/>
  <c r="H641" i="3"/>
  <c r="G641" i="3"/>
  <c r="B641" i="3"/>
  <c r="F641" i="3" s="1"/>
  <c r="T640" i="3"/>
  <c r="S640" i="3"/>
  <c r="Q640" i="3"/>
  <c r="P640" i="3"/>
  <c r="O640" i="3"/>
  <c r="N640" i="3"/>
  <c r="M640" i="3"/>
  <c r="L640" i="3"/>
  <c r="K640" i="3"/>
  <c r="J640" i="3"/>
  <c r="I640" i="3"/>
  <c r="H640" i="3"/>
  <c r="G640" i="3"/>
  <c r="F640" i="3"/>
  <c r="E640" i="3"/>
  <c r="D640" i="3"/>
  <c r="C640" i="3"/>
  <c r="B640" i="3"/>
  <c r="R640" i="3" s="1"/>
  <c r="U640" i="3" s="1"/>
  <c r="P639" i="3"/>
  <c r="O639" i="3"/>
  <c r="L639" i="3"/>
  <c r="J639" i="3"/>
  <c r="H639" i="3"/>
  <c r="G639" i="3"/>
  <c r="B639" i="3"/>
  <c r="N639" i="3" s="1"/>
  <c r="T638" i="3"/>
  <c r="S638" i="3"/>
  <c r="Q638" i="3"/>
  <c r="P638" i="3"/>
  <c r="O638" i="3"/>
  <c r="N638" i="3"/>
  <c r="M638" i="3"/>
  <c r="L638" i="3"/>
  <c r="K638" i="3"/>
  <c r="I638" i="3"/>
  <c r="H638" i="3"/>
  <c r="G638" i="3"/>
  <c r="F638" i="3"/>
  <c r="E638" i="3"/>
  <c r="D638" i="3"/>
  <c r="C638" i="3"/>
  <c r="B638" i="3"/>
  <c r="R638" i="3" s="1"/>
  <c r="U638" i="3" s="1"/>
  <c r="P637" i="3"/>
  <c r="O637" i="3"/>
  <c r="H637" i="3"/>
  <c r="G637" i="3"/>
  <c r="B637" i="3"/>
  <c r="F637" i="3" s="1"/>
  <c r="T636" i="3"/>
  <c r="S636" i="3"/>
  <c r="Q636" i="3"/>
  <c r="P636" i="3"/>
  <c r="O636" i="3"/>
  <c r="N636" i="3"/>
  <c r="M636" i="3"/>
  <c r="L636" i="3"/>
  <c r="K636" i="3"/>
  <c r="J636" i="3"/>
  <c r="I636" i="3"/>
  <c r="H636" i="3"/>
  <c r="G636" i="3"/>
  <c r="F636" i="3"/>
  <c r="E636" i="3"/>
  <c r="D636" i="3"/>
  <c r="C636" i="3"/>
  <c r="B636" i="3"/>
  <c r="R636" i="3" s="1"/>
  <c r="U636" i="3" s="1"/>
  <c r="P635" i="3"/>
  <c r="O635" i="3"/>
  <c r="L635" i="3"/>
  <c r="J635" i="3"/>
  <c r="H635" i="3"/>
  <c r="G635" i="3"/>
  <c r="B635" i="3"/>
  <c r="N635" i="3" s="1"/>
  <c r="T634" i="3"/>
  <c r="S634" i="3"/>
  <c r="Q634" i="3"/>
  <c r="P634" i="3"/>
  <c r="O634" i="3"/>
  <c r="N634" i="3"/>
  <c r="M634" i="3"/>
  <c r="L634" i="3"/>
  <c r="K634" i="3"/>
  <c r="I634" i="3"/>
  <c r="H634" i="3"/>
  <c r="G634" i="3"/>
  <c r="F634" i="3"/>
  <c r="E634" i="3"/>
  <c r="D634" i="3"/>
  <c r="C634" i="3"/>
  <c r="B634" i="3"/>
  <c r="R634" i="3" s="1"/>
  <c r="U634" i="3" s="1"/>
  <c r="P633" i="3"/>
  <c r="O633" i="3"/>
  <c r="H633" i="3"/>
  <c r="G633" i="3"/>
  <c r="B633" i="3"/>
  <c r="F633" i="3" s="1"/>
  <c r="T632" i="3"/>
  <c r="S632" i="3"/>
  <c r="Q632" i="3"/>
  <c r="P632" i="3"/>
  <c r="O632" i="3"/>
  <c r="N632" i="3"/>
  <c r="M632" i="3"/>
  <c r="L632" i="3"/>
  <c r="K632" i="3"/>
  <c r="J632" i="3"/>
  <c r="I632" i="3"/>
  <c r="H632" i="3"/>
  <c r="G632" i="3"/>
  <c r="F632" i="3"/>
  <c r="E632" i="3"/>
  <c r="D632" i="3"/>
  <c r="C632" i="3"/>
  <c r="B632" i="3"/>
  <c r="R632" i="3" s="1"/>
  <c r="U632" i="3" s="1"/>
  <c r="P631" i="3"/>
  <c r="O631" i="3"/>
  <c r="L631" i="3"/>
  <c r="J631" i="3"/>
  <c r="H631" i="3"/>
  <c r="G631" i="3"/>
  <c r="B631" i="3"/>
  <c r="N631" i="3" s="1"/>
  <c r="T630" i="3"/>
  <c r="S630" i="3"/>
  <c r="Q630" i="3"/>
  <c r="P630" i="3"/>
  <c r="O630" i="3"/>
  <c r="N630" i="3"/>
  <c r="M630" i="3"/>
  <c r="L630" i="3"/>
  <c r="K630" i="3"/>
  <c r="I630" i="3"/>
  <c r="H630" i="3"/>
  <c r="G630" i="3"/>
  <c r="F630" i="3"/>
  <c r="E630" i="3"/>
  <c r="D630" i="3"/>
  <c r="C630" i="3"/>
  <c r="B630" i="3"/>
  <c r="R630" i="3" s="1"/>
  <c r="U630" i="3" s="1"/>
  <c r="P629" i="3"/>
  <c r="O629" i="3"/>
  <c r="H629" i="3"/>
  <c r="G629" i="3"/>
  <c r="B629" i="3"/>
  <c r="F629" i="3" s="1"/>
  <c r="T628" i="3"/>
  <c r="S628" i="3"/>
  <c r="Q628" i="3"/>
  <c r="P628" i="3"/>
  <c r="O628" i="3"/>
  <c r="N628" i="3"/>
  <c r="M628" i="3"/>
  <c r="L628" i="3"/>
  <c r="K628" i="3"/>
  <c r="J628" i="3"/>
  <c r="I628" i="3"/>
  <c r="H628" i="3"/>
  <c r="G628" i="3"/>
  <c r="F628" i="3"/>
  <c r="E628" i="3"/>
  <c r="D628" i="3"/>
  <c r="C628" i="3"/>
  <c r="B628" i="3"/>
  <c r="R628" i="3" s="1"/>
  <c r="U628" i="3" s="1"/>
  <c r="P627" i="3"/>
  <c r="O627" i="3"/>
  <c r="L627" i="3"/>
  <c r="J627" i="3"/>
  <c r="H627" i="3"/>
  <c r="G627" i="3"/>
  <c r="B627" i="3"/>
  <c r="N627" i="3" s="1"/>
  <c r="T626" i="3"/>
  <c r="S626" i="3"/>
  <c r="Q626" i="3"/>
  <c r="P626" i="3"/>
  <c r="O626" i="3"/>
  <c r="N626" i="3"/>
  <c r="M626" i="3"/>
  <c r="L626" i="3"/>
  <c r="K626" i="3"/>
  <c r="I626" i="3"/>
  <c r="H626" i="3"/>
  <c r="G626" i="3"/>
  <c r="F626" i="3"/>
  <c r="E626" i="3"/>
  <c r="D626" i="3"/>
  <c r="C626" i="3"/>
  <c r="B626" i="3"/>
  <c r="R626" i="3" s="1"/>
  <c r="U626" i="3" s="1"/>
  <c r="P625" i="3"/>
  <c r="O625" i="3"/>
  <c r="H625" i="3"/>
  <c r="G625" i="3"/>
  <c r="B625" i="3"/>
  <c r="F625" i="3" s="1"/>
  <c r="T624" i="3"/>
  <c r="S624" i="3"/>
  <c r="Q624" i="3"/>
  <c r="P624" i="3"/>
  <c r="O624" i="3"/>
  <c r="N624" i="3"/>
  <c r="M624" i="3"/>
  <c r="L624" i="3"/>
  <c r="K624" i="3"/>
  <c r="J624" i="3"/>
  <c r="I624" i="3"/>
  <c r="H624" i="3"/>
  <c r="G624" i="3"/>
  <c r="F624" i="3"/>
  <c r="E624" i="3"/>
  <c r="D624" i="3"/>
  <c r="C624" i="3"/>
  <c r="B624" i="3"/>
  <c r="R624" i="3" s="1"/>
  <c r="U624" i="3" s="1"/>
  <c r="P623" i="3"/>
  <c r="O623" i="3"/>
  <c r="L623" i="3"/>
  <c r="J623" i="3"/>
  <c r="H623" i="3"/>
  <c r="G623" i="3"/>
  <c r="B623" i="3"/>
  <c r="N623" i="3" s="1"/>
  <c r="T622" i="3"/>
  <c r="S622" i="3"/>
  <c r="Q622" i="3"/>
  <c r="P622" i="3"/>
  <c r="O622" i="3"/>
  <c r="N622" i="3"/>
  <c r="M622" i="3"/>
  <c r="L622" i="3"/>
  <c r="K622" i="3"/>
  <c r="I622" i="3"/>
  <c r="H622" i="3"/>
  <c r="G622" i="3"/>
  <c r="F622" i="3"/>
  <c r="E622" i="3"/>
  <c r="D622" i="3"/>
  <c r="C622" i="3"/>
  <c r="B622" i="3"/>
  <c r="R622" i="3" s="1"/>
  <c r="U622" i="3" s="1"/>
  <c r="P621" i="3"/>
  <c r="O621" i="3"/>
  <c r="H621" i="3"/>
  <c r="G621" i="3"/>
  <c r="B621" i="3"/>
  <c r="F621" i="3" s="1"/>
  <c r="T620" i="3"/>
  <c r="S620" i="3"/>
  <c r="Q620" i="3"/>
  <c r="P620" i="3"/>
  <c r="O620" i="3"/>
  <c r="N620" i="3"/>
  <c r="M620" i="3"/>
  <c r="L620" i="3"/>
  <c r="K620" i="3"/>
  <c r="J620" i="3"/>
  <c r="I620" i="3"/>
  <c r="H620" i="3"/>
  <c r="G620" i="3"/>
  <c r="F620" i="3"/>
  <c r="E620" i="3"/>
  <c r="D620" i="3"/>
  <c r="C620" i="3"/>
  <c r="B620" i="3"/>
  <c r="R620" i="3" s="1"/>
  <c r="U620" i="3" s="1"/>
  <c r="P619" i="3"/>
  <c r="O619" i="3"/>
  <c r="L619" i="3"/>
  <c r="J619" i="3"/>
  <c r="H619" i="3"/>
  <c r="G619" i="3"/>
  <c r="B619" i="3"/>
  <c r="N619" i="3" s="1"/>
  <c r="T618" i="3"/>
  <c r="S618" i="3"/>
  <c r="Q618" i="3"/>
  <c r="P618" i="3"/>
  <c r="O618" i="3"/>
  <c r="N618" i="3"/>
  <c r="M618" i="3"/>
  <c r="L618" i="3"/>
  <c r="K618" i="3"/>
  <c r="I618" i="3"/>
  <c r="H618" i="3"/>
  <c r="G618" i="3"/>
  <c r="F618" i="3"/>
  <c r="E618" i="3"/>
  <c r="D618" i="3"/>
  <c r="C618" i="3"/>
  <c r="B618" i="3"/>
  <c r="R618" i="3" s="1"/>
  <c r="U618" i="3" s="1"/>
  <c r="P617" i="3"/>
  <c r="O617" i="3"/>
  <c r="H617" i="3"/>
  <c r="G617" i="3"/>
  <c r="B617" i="3"/>
  <c r="F617" i="3" s="1"/>
  <c r="T616" i="3"/>
  <c r="S616" i="3"/>
  <c r="Q616" i="3"/>
  <c r="P616" i="3"/>
  <c r="O616" i="3"/>
  <c r="N616" i="3"/>
  <c r="M616" i="3"/>
  <c r="L616" i="3"/>
  <c r="K616" i="3"/>
  <c r="J616" i="3"/>
  <c r="I616" i="3"/>
  <c r="H616" i="3"/>
  <c r="G616" i="3"/>
  <c r="F616" i="3"/>
  <c r="E616" i="3"/>
  <c r="D616" i="3"/>
  <c r="C616" i="3"/>
  <c r="B616" i="3"/>
  <c r="R616" i="3" s="1"/>
  <c r="U616" i="3" s="1"/>
  <c r="P615" i="3"/>
  <c r="O615" i="3"/>
  <c r="L615" i="3"/>
  <c r="J615" i="3"/>
  <c r="H615" i="3"/>
  <c r="G615" i="3"/>
  <c r="B615" i="3"/>
  <c r="N615" i="3" s="1"/>
  <c r="T614" i="3"/>
  <c r="S614" i="3"/>
  <c r="Q614" i="3"/>
  <c r="P614" i="3"/>
  <c r="O614" i="3"/>
  <c r="N614" i="3"/>
  <c r="M614" i="3"/>
  <c r="L614" i="3"/>
  <c r="K614" i="3"/>
  <c r="I614" i="3"/>
  <c r="H614" i="3"/>
  <c r="G614" i="3"/>
  <c r="F614" i="3"/>
  <c r="E614" i="3"/>
  <c r="D614" i="3"/>
  <c r="C614" i="3"/>
  <c r="B614" i="3"/>
  <c r="R614" i="3" s="1"/>
  <c r="U614" i="3" s="1"/>
  <c r="P613" i="3"/>
  <c r="O613" i="3"/>
  <c r="H613" i="3"/>
  <c r="G613" i="3"/>
  <c r="B613" i="3"/>
  <c r="F613" i="3" s="1"/>
  <c r="T612" i="3"/>
  <c r="S612" i="3"/>
  <c r="Q612" i="3"/>
  <c r="P612" i="3"/>
  <c r="O612" i="3"/>
  <c r="N612" i="3"/>
  <c r="M612" i="3"/>
  <c r="L612" i="3"/>
  <c r="K612" i="3"/>
  <c r="J612" i="3"/>
  <c r="I612" i="3"/>
  <c r="H612" i="3"/>
  <c r="G612" i="3"/>
  <c r="F612" i="3"/>
  <c r="E612" i="3"/>
  <c r="D612" i="3"/>
  <c r="C612" i="3"/>
  <c r="B612" i="3"/>
  <c r="R612" i="3" s="1"/>
  <c r="U612" i="3" s="1"/>
  <c r="P611" i="3"/>
  <c r="O611" i="3"/>
  <c r="L611" i="3"/>
  <c r="J611" i="3"/>
  <c r="H611" i="3"/>
  <c r="G611" i="3"/>
  <c r="B611" i="3"/>
  <c r="N611" i="3" s="1"/>
  <c r="T610" i="3"/>
  <c r="S610" i="3"/>
  <c r="Q610" i="3"/>
  <c r="P610" i="3"/>
  <c r="O610" i="3"/>
  <c r="N610" i="3"/>
  <c r="M610" i="3"/>
  <c r="L610" i="3"/>
  <c r="K610" i="3"/>
  <c r="I610" i="3"/>
  <c r="H610" i="3"/>
  <c r="G610" i="3"/>
  <c r="F610" i="3"/>
  <c r="E610" i="3"/>
  <c r="D610" i="3"/>
  <c r="C610" i="3"/>
  <c r="B610" i="3"/>
  <c r="R610" i="3" s="1"/>
  <c r="U610" i="3" s="1"/>
  <c r="P609" i="3"/>
  <c r="O609" i="3"/>
  <c r="H609" i="3"/>
  <c r="G609" i="3"/>
  <c r="B609" i="3"/>
  <c r="F609" i="3" s="1"/>
  <c r="T608" i="3"/>
  <c r="S608" i="3"/>
  <c r="Q608" i="3"/>
  <c r="P608" i="3"/>
  <c r="O608" i="3"/>
  <c r="N608" i="3"/>
  <c r="M608" i="3"/>
  <c r="L608" i="3"/>
  <c r="K608" i="3"/>
  <c r="J608" i="3"/>
  <c r="I608" i="3"/>
  <c r="H608" i="3"/>
  <c r="G608" i="3"/>
  <c r="F608" i="3"/>
  <c r="E608" i="3"/>
  <c r="D608" i="3"/>
  <c r="C608" i="3"/>
  <c r="B608" i="3"/>
  <c r="R608" i="3" s="1"/>
  <c r="U608" i="3" s="1"/>
  <c r="P607" i="3"/>
  <c r="O607" i="3"/>
  <c r="L607" i="3"/>
  <c r="J607" i="3"/>
  <c r="H607" i="3"/>
  <c r="G607" i="3"/>
  <c r="B607" i="3"/>
  <c r="N607" i="3" s="1"/>
  <c r="T606" i="3"/>
  <c r="S606" i="3"/>
  <c r="Q606" i="3"/>
  <c r="P606" i="3"/>
  <c r="O606" i="3"/>
  <c r="N606" i="3"/>
  <c r="M606" i="3"/>
  <c r="L606" i="3"/>
  <c r="K606" i="3"/>
  <c r="I606" i="3"/>
  <c r="H606" i="3"/>
  <c r="G606" i="3"/>
  <c r="F606" i="3"/>
  <c r="E606" i="3"/>
  <c r="D606" i="3"/>
  <c r="C606" i="3"/>
  <c r="B606" i="3"/>
  <c r="R606" i="3" s="1"/>
  <c r="U606" i="3" s="1"/>
  <c r="P605" i="3"/>
  <c r="O605" i="3"/>
  <c r="H605" i="3"/>
  <c r="G605" i="3"/>
  <c r="B605" i="3"/>
  <c r="F605" i="3" s="1"/>
  <c r="T604" i="3"/>
  <c r="S604" i="3"/>
  <c r="Q604" i="3"/>
  <c r="P604" i="3"/>
  <c r="O604" i="3"/>
  <c r="N604" i="3"/>
  <c r="M604" i="3"/>
  <c r="L604" i="3"/>
  <c r="K604" i="3"/>
  <c r="J604" i="3"/>
  <c r="I604" i="3"/>
  <c r="H604" i="3"/>
  <c r="G604" i="3"/>
  <c r="F604" i="3"/>
  <c r="E604" i="3"/>
  <c r="D604" i="3"/>
  <c r="C604" i="3"/>
  <c r="B604" i="3"/>
  <c r="R604" i="3" s="1"/>
  <c r="U604" i="3" s="1"/>
  <c r="P603" i="3"/>
  <c r="O603" i="3"/>
  <c r="L603" i="3"/>
  <c r="J603" i="3"/>
  <c r="H603" i="3"/>
  <c r="G603" i="3"/>
  <c r="B603" i="3"/>
  <c r="N603" i="3" s="1"/>
  <c r="T602" i="3"/>
  <c r="S602" i="3"/>
  <c r="Q602" i="3"/>
  <c r="P602" i="3"/>
  <c r="O602" i="3"/>
  <c r="N602" i="3"/>
  <c r="M602" i="3"/>
  <c r="L602" i="3"/>
  <c r="K602" i="3"/>
  <c r="I602" i="3"/>
  <c r="H602" i="3"/>
  <c r="G602" i="3"/>
  <c r="F602" i="3"/>
  <c r="E602" i="3"/>
  <c r="D602" i="3"/>
  <c r="C602" i="3"/>
  <c r="B602" i="3"/>
  <c r="R602" i="3" s="1"/>
  <c r="U602" i="3" s="1"/>
  <c r="P601" i="3"/>
  <c r="O601" i="3"/>
  <c r="H601" i="3"/>
  <c r="G601" i="3"/>
  <c r="B601" i="3"/>
  <c r="F601" i="3" s="1"/>
  <c r="T600" i="3"/>
  <c r="S600" i="3"/>
  <c r="Q600" i="3"/>
  <c r="P600" i="3"/>
  <c r="O600" i="3"/>
  <c r="N600" i="3"/>
  <c r="M600" i="3"/>
  <c r="L600" i="3"/>
  <c r="K600" i="3"/>
  <c r="J600" i="3"/>
  <c r="I600" i="3"/>
  <c r="H600" i="3"/>
  <c r="G600" i="3"/>
  <c r="F600" i="3"/>
  <c r="E600" i="3"/>
  <c r="D600" i="3"/>
  <c r="C600" i="3"/>
  <c r="B600" i="3"/>
  <c r="R600" i="3" s="1"/>
  <c r="U600" i="3" s="1"/>
  <c r="P599" i="3"/>
  <c r="O599" i="3"/>
  <c r="L599" i="3"/>
  <c r="J599" i="3"/>
  <c r="H599" i="3"/>
  <c r="G599" i="3"/>
  <c r="B599" i="3"/>
  <c r="N599" i="3" s="1"/>
  <c r="T598" i="3"/>
  <c r="S598" i="3"/>
  <c r="Q598" i="3"/>
  <c r="P598" i="3"/>
  <c r="O598" i="3"/>
  <c r="N598" i="3"/>
  <c r="M598" i="3"/>
  <c r="L598" i="3"/>
  <c r="K598" i="3"/>
  <c r="I598" i="3"/>
  <c r="H598" i="3"/>
  <c r="G598" i="3"/>
  <c r="F598" i="3"/>
  <c r="E598" i="3"/>
  <c r="D598" i="3"/>
  <c r="C598" i="3"/>
  <c r="B598" i="3"/>
  <c r="R598" i="3" s="1"/>
  <c r="U598" i="3" s="1"/>
  <c r="P597" i="3"/>
  <c r="O597" i="3"/>
  <c r="H597" i="3"/>
  <c r="G597" i="3"/>
  <c r="B597" i="3"/>
  <c r="F597" i="3" s="1"/>
  <c r="T596" i="3"/>
  <c r="S596" i="3"/>
  <c r="Q596" i="3"/>
  <c r="P596" i="3"/>
  <c r="O596" i="3"/>
  <c r="N596" i="3"/>
  <c r="M596" i="3"/>
  <c r="L596" i="3"/>
  <c r="K596" i="3"/>
  <c r="J596" i="3"/>
  <c r="I596" i="3"/>
  <c r="H596" i="3"/>
  <c r="G596" i="3"/>
  <c r="F596" i="3"/>
  <c r="E596" i="3"/>
  <c r="D596" i="3"/>
  <c r="C596" i="3"/>
  <c r="B596" i="3"/>
  <c r="R596" i="3" s="1"/>
  <c r="U596" i="3" s="1"/>
  <c r="P595" i="3"/>
  <c r="O595" i="3"/>
  <c r="L595" i="3"/>
  <c r="J595" i="3"/>
  <c r="H595" i="3"/>
  <c r="G595" i="3"/>
  <c r="B595" i="3"/>
  <c r="N595" i="3" s="1"/>
  <c r="T594" i="3"/>
  <c r="S594" i="3"/>
  <c r="Q594" i="3"/>
  <c r="P594" i="3"/>
  <c r="O594" i="3"/>
  <c r="N594" i="3"/>
  <c r="M594" i="3"/>
  <c r="L594" i="3"/>
  <c r="K594" i="3"/>
  <c r="I594" i="3"/>
  <c r="H594" i="3"/>
  <c r="G594" i="3"/>
  <c r="F594" i="3"/>
  <c r="E594" i="3"/>
  <c r="D594" i="3"/>
  <c r="C594" i="3"/>
  <c r="B594" i="3"/>
  <c r="R594" i="3" s="1"/>
  <c r="U594" i="3" s="1"/>
  <c r="P593" i="3"/>
  <c r="O593" i="3"/>
  <c r="H593" i="3"/>
  <c r="G593" i="3"/>
  <c r="B593" i="3"/>
  <c r="F593" i="3" s="1"/>
  <c r="T592" i="3"/>
  <c r="S592" i="3"/>
  <c r="Q592" i="3"/>
  <c r="P592" i="3"/>
  <c r="O592" i="3"/>
  <c r="N592" i="3"/>
  <c r="M592" i="3"/>
  <c r="L592" i="3"/>
  <c r="K592" i="3"/>
  <c r="J592" i="3"/>
  <c r="I592" i="3"/>
  <c r="H592" i="3"/>
  <c r="G592" i="3"/>
  <c r="F592" i="3"/>
  <c r="E592" i="3"/>
  <c r="D592" i="3"/>
  <c r="C592" i="3"/>
  <c r="B592" i="3"/>
  <c r="R592" i="3" s="1"/>
  <c r="U592" i="3" s="1"/>
  <c r="P591" i="3"/>
  <c r="O591" i="3"/>
  <c r="L591" i="3"/>
  <c r="J591" i="3"/>
  <c r="H591" i="3"/>
  <c r="G591" i="3"/>
  <c r="B591" i="3"/>
  <c r="N591" i="3" s="1"/>
  <c r="T590" i="3"/>
  <c r="S590" i="3"/>
  <c r="Q590" i="3"/>
  <c r="P590" i="3"/>
  <c r="O590" i="3"/>
  <c r="N590" i="3"/>
  <c r="M590" i="3"/>
  <c r="L590" i="3"/>
  <c r="K590" i="3"/>
  <c r="I590" i="3"/>
  <c r="H590" i="3"/>
  <c r="G590" i="3"/>
  <c r="F590" i="3"/>
  <c r="E590" i="3"/>
  <c r="D590" i="3"/>
  <c r="C590" i="3"/>
  <c r="B590" i="3"/>
  <c r="R590" i="3" s="1"/>
  <c r="U590" i="3" s="1"/>
  <c r="R589" i="3"/>
  <c r="U589" i="3" s="1"/>
  <c r="G589" i="3"/>
  <c r="B589" i="3"/>
  <c r="T588" i="3"/>
  <c r="S588" i="3"/>
  <c r="Q588" i="3"/>
  <c r="P588" i="3"/>
  <c r="O588" i="3"/>
  <c r="N588" i="3"/>
  <c r="M588" i="3"/>
  <c r="L588" i="3"/>
  <c r="K588" i="3"/>
  <c r="J588" i="3"/>
  <c r="I588" i="3"/>
  <c r="H588" i="3"/>
  <c r="G588" i="3"/>
  <c r="F588" i="3"/>
  <c r="E588" i="3"/>
  <c r="D588" i="3"/>
  <c r="C588" i="3"/>
  <c r="B588" i="3"/>
  <c r="R588" i="3" s="1"/>
  <c r="U588" i="3" s="1"/>
  <c r="P587" i="3"/>
  <c r="O587" i="3"/>
  <c r="L587" i="3"/>
  <c r="K587" i="3"/>
  <c r="J587" i="3"/>
  <c r="H587" i="3"/>
  <c r="G587" i="3"/>
  <c r="B587" i="3"/>
  <c r="N587" i="3" s="1"/>
  <c r="T586" i="3"/>
  <c r="S586" i="3"/>
  <c r="Q586" i="3"/>
  <c r="P586" i="3"/>
  <c r="O586" i="3"/>
  <c r="N586" i="3"/>
  <c r="M586" i="3"/>
  <c r="L586" i="3"/>
  <c r="K586" i="3"/>
  <c r="I586" i="3"/>
  <c r="H586" i="3"/>
  <c r="G586" i="3"/>
  <c r="F586" i="3"/>
  <c r="E586" i="3"/>
  <c r="D586" i="3"/>
  <c r="C586" i="3"/>
  <c r="B586" i="3"/>
  <c r="R586" i="3" s="1"/>
  <c r="U586" i="3" s="1"/>
  <c r="B585" i="3"/>
  <c r="T584" i="3"/>
  <c r="S584" i="3"/>
  <c r="Q584" i="3"/>
  <c r="P584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C584" i="3"/>
  <c r="B584" i="3"/>
  <c r="R584" i="3" s="1"/>
  <c r="U584" i="3" s="1"/>
  <c r="P583" i="3"/>
  <c r="O583" i="3"/>
  <c r="L583" i="3"/>
  <c r="K583" i="3"/>
  <c r="J583" i="3"/>
  <c r="H583" i="3"/>
  <c r="G583" i="3"/>
  <c r="B583" i="3"/>
  <c r="N583" i="3" s="1"/>
  <c r="T582" i="3"/>
  <c r="S582" i="3"/>
  <c r="Q582" i="3"/>
  <c r="P582" i="3"/>
  <c r="O582" i="3"/>
  <c r="N582" i="3"/>
  <c r="M582" i="3"/>
  <c r="L582" i="3"/>
  <c r="K582" i="3"/>
  <c r="I582" i="3"/>
  <c r="H582" i="3"/>
  <c r="G582" i="3"/>
  <c r="F582" i="3"/>
  <c r="E582" i="3"/>
  <c r="D582" i="3"/>
  <c r="C582" i="3"/>
  <c r="B582" i="3"/>
  <c r="R582" i="3" s="1"/>
  <c r="U582" i="3" s="1"/>
  <c r="S581" i="3"/>
  <c r="H581" i="3"/>
  <c r="G581" i="3"/>
  <c r="B581" i="3"/>
  <c r="T580" i="3"/>
  <c r="S580" i="3"/>
  <c r="Q580" i="3"/>
  <c r="P580" i="3"/>
  <c r="O580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B580" i="3"/>
  <c r="R580" i="3" s="1"/>
  <c r="U580" i="3" s="1"/>
  <c r="P579" i="3"/>
  <c r="O579" i="3"/>
  <c r="L579" i="3"/>
  <c r="K579" i="3"/>
  <c r="J579" i="3"/>
  <c r="H579" i="3"/>
  <c r="G579" i="3"/>
  <c r="B579" i="3"/>
  <c r="N579" i="3" s="1"/>
  <c r="T578" i="3"/>
  <c r="S578" i="3"/>
  <c r="Q578" i="3"/>
  <c r="P578" i="3"/>
  <c r="O578" i="3"/>
  <c r="N578" i="3"/>
  <c r="M578" i="3"/>
  <c r="L578" i="3"/>
  <c r="K578" i="3"/>
  <c r="I578" i="3"/>
  <c r="H578" i="3"/>
  <c r="G578" i="3"/>
  <c r="F578" i="3"/>
  <c r="E578" i="3"/>
  <c r="D578" i="3"/>
  <c r="C578" i="3"/>
  <c r="B578" i="3"/>
  <c r="R578" i="3" s="1"/>
  <c r="U578" i="3" s="1"/>
  <c r="S577" i="3"/>
  <c r="R577" i="3"/>
  <c r="U577" i="3" s="1"/>
  <c r="P577" i="3"/>
  <c r="H577" i="3"/>
  <c r="G577" i="3"/>
  <c r="C577" i="3"/>
  <c r="B577" i="3"/>
  <c r="O577" i="3" s="1"/>
  <c r="T576" i="3"/>
  <c r="S576" i="3"/>
  <c r="Q576" i="3"/>
  <c r="P576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C576" i="3"/>
  <c r="B576" i="3"/>
  <c r="R576" i="3" s="1"/>
  <c r="U576" i="3" s="1"/>
  <c r="P575" i="3"/>
  <c r="O575" i="3"/>
  <c r="L575" i="3"/>
  <c r="K575" i="3"/>
  <c r="J575" i="3"/>
  <c r="H575" i="3"/>
  <c r="G575" i="3"/>
  <c r="B575" i="3"/>
  <c r="N575" i="3" s="1"/>
  <c r="T574" i="3"/>
  <c r="S574" i="3"/>
  <c r="Q574" i="3"/>
  <c r="P574" i="3"/>
  <c r="O574" i="3"/>
  <c r="N574" i="3"/>
  <c r="M574" i="3"/>
  <c r="L574" i="3"/>
  <c r="K574" i="3"/>
  <c r="I574" i="3"/>
  <c r="H574" i="3"/>
  <c r="G574" i="3"/>
  <c r="F574" i="3"/>
  <c r="E574" i="3"/>
  <c r="D574" i="3"/>
  <c r="C574" i="3"/>
  <c r="B574" i="3"/>
  <c r="R574" i="3" s="1"/>
  <c r="U574" i="3" s="1"/>
  <c r="R573" i="3"/>
  <c r="U573" i="3" s="1"/>
  <c r="O573" i="3"/>
  <c r="C573" i="3"/>
  <c r="B573" i="3"/>
  <c r="S573" i="3" s="1"/>
  <c r="T572" i="3"/>
  <c r="S572" i="3"/>
  <c r="Q572" i="3"/>
  <c r="P572" i="3"/>
  <c r="O572" i="3"/>
  <c r="N572" i="3"/>
  <c r="M572" i="3"/>
  <c r="L572" i="3"/>
  <c r="K572" i="3"/>
  <c r="J572" i="3"/>
  <c r="I572" i="3"/>
  <c r="H572" i="3"/>
  <c r="G572" i="3"/>
  <c r="F572" i="3"/>
  <c r="E572" i="3"/>
  <c r="D572" i="3"/>
  <c r="C572" i="3"/>
  <c r="B572" i="3"/>
  <c r="R572" i="3" s="1"/>
  <c r="U572" i="3" s="1"/>
  <c r="P571" i="3"/>
  <c r="O571" i="3"/>
  <c r="L571" i="3"/>
  <c r="K571" i="3"/>
  <c r="J571" i="3"/>
  <c r="H571" i="3"/>
  <c r="G571" i="3"/>
  <c r="B571" i="3"/>
  <c r="N571" i="3" s="1"/>
  <c r="T570" i="3"/>
  <c r="S570" i="3"/>
  <c r="Q570" i="3"/>
  <c r="P570" i="3"/>
  <c r="O570" i="3"/>
  <c r="N570" i="3"/>
  <c r="M570" i="3"/>
  <c r="L570" i="3"/>
  <c r="K570" i="3"/>
  <c r="I570" i="3"/>
  <c r="H570" i="3"/>
  <c r="G570" i="3"/>
  <c r="F570" i="3"/>
  <c r="E570" i="3"/>
  <c r="D570" i="3"/>
  <c r="C570" i="3"/>
  <c r="B570" i="3"/>
  <c r="R570" i="3" s="1"/>
  <c r="U570" i="3" s="1"/>
  <c r="S569" i="3"/>
  <c r="B569" i="3"/>
  <c r="T568" i="3"/>
  <c r="S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568" i="3"/>
  <c r="B568" i="3"/>
  <c r="R568" i="3" s="1"/>
  <c r="U568" i="3" s="1"/>
  <c r="P567" i="3"/>
  <c r="O567" i="3"/>
  <c r="L567" i="3"/>
  <c r="K567" i="3"/>
  <c r="J567" i="3"/>
  <c r="H567" i="3"/>
  <c r="G567" i="3"/>
  <c r="B567" i="3"/>
  <c r="N567" i="3" s="1"/>
  <c r="T566" i="3"/>
  <c r="S566" i="3"/>
  <c r="Q566" i="3"/>
  <c r="P566" i="3"/>
  <c r="O566" i="3"/>
  <c r="N566" i="3"/>
  <c r="M566" i="3"/>
  <c r="L566" i="3"/>
  <c r="K566" i="3"/>
  <c r="I566" i="3"/>
  <c r="H566" i="3"/>
  <c r="G566" i="3"/>
  <c r="F566" i="3"/>
  <c r="E566" i="3"/>
  <c r="D566" i="3"/>
  <c r="C566" i="3"/>
  <c r="B566" i="3"/>
  <c r="R566" i="3" s="1"/>
  <c r="U566" i="3" s="1"/>
  <c r="H565" i="3"/>
  <c r="B565" i="3"/>
  <c r="T564" i="3"/>
  <c r="S564" i="3"/>
  <c r="Q564" i="3"/>
  <c r="P564" i="3"/>
  <c r="O564" i="3"/>
  <c r="N564" i="3"/>
  <c r="M564" i="3"/>
  <c r="L564" i="3"/>
  <c r="K564" i="3"/>
  <c r="J564" i="3"/>
  <c r="I564" i="3"/>
  <c r="H564" i="3"/>
  <c r="G564" i="3"/>
  <c r="F564" i="3"/>
  <c r="E564" i="3"/>
  <c r="D564" i="3"/>
  <c r="C564" i="3"/>
  <c r="B564" i="3"/>
  <c r="R564" i="3" s="1"/>
  <c r="U564" i="3" s="1"/>
  <c r="P563" i="3"/>
  <c r="O563" i="3"/>
  <c r="L563" i="3"/>
  <c r="K563" i="3"/>
  <c r="J563" i="3"/>
  <c r="H563" i="3"/>
  <c r="G563" i="3"/>
  <c r="B563" i="3"/>
  <c r="N563" i="3" s="1"/>
  <c r="T562" i="3"/>
  <c r="S562" i="3"/>
  <c r="Q562" i="3"/>
  <c r="P562" i="3"/>
  <c r="O562" i="3"/>
  <c r="N562" i="3"/>
  <c r="M562" i="3"/>
  <c r="L562" i="3"/>
  <c r="K562" i="3"/>
  <c r="I562" i="3"/>
  <c r="H562" i="3"/>
  <c r="G562" i="3"/>
  <c r="F562" i="3"/>
  <c r="E562" i="3"/>
  <c r="D562" i="3"/>
  <c r="C562" i="3"/>
  <c r="B562" i="3"/>
  <c r="R562" i="3" s="1"/>
  <c r="U562" i="3" s="1"/>
  <c r="R561" i="3"/>
  <c r="U561" i="3" s="1"/>
  <c r="P561" i="3"/>
  <c r="O561" i="3"/>
  <c r="H561" i="3"/>
  <c r="G561" i="3"/>
  <c r="C561" i="3"/>
  <c r="B561" i="3"/>
  <c r="T560" i="3"/>
  <c r="S560" i="3"/>
  <c r="Q560" i="3"/>
  <c r="P560" i="3"/>
  <c r="O560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B560" i="3"/>
  <c r="R560" i="3" s="1"/>
  <c r="U560" i="3" s="1"/>
  <c r="P559" i="3"/>
  <c r="O559" i="3"/>
  <c r="L559" i="3"/>
  <c r="K559" i="3"/>
  <c r="J559" i="3"/>
  <c r="H559" i="3"/>
  <c r="G559" i="3"/>
  <c r="B559" i="3"/>
  <c r="N559" i="3" s="1"/>
  <c r="T558" i="3"/>
  <c r="S558" i="3"/>
  <c r="Q558" i="3"/>
  <c r="P558" i="3"/>
  <c r="O558" i="3"/>
  <c r="N558" i="3"/>
  <c r="M558" i="3"/>
  <c r="L558" i="3"/>
  <c r="K558" i="3"/>
  <c r="I558" i="3"/>
  <c r="H558" i="3"/>
  <c r="G558" i="3"/>
  <c r="F558" i="3"/>
  <c r="E558" i="3"/>
  <c r="D558" i="3"/>
  <c r="C558" i="3"/>
  <c r="B558" i="3"/>
  <c r="R558" i="3" s="1"/>
  <c r="U558" i="3" s="1"/>
  <c r="S557" i="3"/>
  <c r="R557" i="3"/>
  <c r="U557" i="3" s="1"/>
  <c r="P557" i="3"/>
  <c r="O557" i="3"/>
  <c r="H557" i="3"/>
  <c r="G557" i="3"/>
  <c r="C557" i="3"/>
  <c r="B557" i="3"/>
  <c r="J557" i="3" s="1"/>
  <c r="T556" i="3"/>
  <c r="S556" i="3"/>
  <c r="Q556" i="3"/>
  <c r="P556" i="3"/>
  <c r="O556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B556" i="3"/>
  <c r="R556" i="3" s="1"/>
  <c r="U556" i="3" s="1"/>
  <c r="B555" i="3"/>
  <c r="T554" i="3"/>
  <c r="S554" i="3"/>
  <c r="Q554" i="3"/>
  <c r="P554" i="3"/>
  <c r="O554" i="3"/>
  <c r="N554" i="3"/>
  <c r="M554" i="3"/>
  <c r="L554" i="3"/>
  <c r="K554" i="3"/>
  <c r="I554" i="3"/>
  <c r="H554" i="3"/>
  <c r="G554" i="3"/>
  <c r="F554" i="3"/>
  <c r="E554" i="3"/>
  <c r="D554" i="3"/>
  <c r="C554" i="3"/>
  <c r="B554" i="3"/>
  <c r="R554" i="3" s="1"/>
  <c r="U554" i="3" s="1"/>
  <c r="T553" i="3"/>
  <c r="R553" i="3"/>
  <c r="U553" i="3" s="1"/>
  <c r="J553" i="3"/>
  <c r="C553" i="3"/>
  <c r="B553" i="3"/>
  <c r="S553" i="3" s="1"/>
  <c r="T552" i="3"/>
  <c r="S552" i="3"/>
  <c r="Q552" i="3"/>
  <c r="P552" i="3"/>
  <c r="O552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B552" i="3"/>
  <c r="R552" i="3" s="1"/>
  <c r="U552" i="3" s="1"/>
  <c r="R551" i="3"/>
  <c r="U551" i="3" s="1"/>
  <c r="P551" i="3"/>
  <c r="L551" i="3"/>
  <c r="J551" i="3"/>
  <c r="B551" i="3"/>
  <c r="O551" i="3" s="1"/>
  <c r="T550" i="3"/>
  <c r="S550" i="3"/>
  <c r="Q550" i="3"/>
  <c r="P550" i="3"/>
  <c r="O550" i="3"/>
  <c r="N550" i="3"/>
  <c r="M550" i="3"/>
  <c r="L550" i="3"/>
  <c r="K550" i="3"/>
  <c r="I550" i="3"/>
  <c r="H550" i="3"/>
  <c r="G550" i="3"/>
  <c r="F550" i="3"/>
  <c r="E550" i="3"/>
  <c r="D550" i="3"/>
  <c r="C550" i="3"/>
  <c r="B550" i="3"/>
  <c r="R550" i="3" s="1"/>
  <c r="U550" i="3" s="1"/>
  <c r="R549" i="3"/>
  <c r="U549" i="3" s="1"/>
  <c r="P549" i="3"/>
  <c r="J549" i="3"/>
  <c r="H549" i="3"/>
  <c r="G549" i="3"/>
  <c r="C549" i="3"/>
  <c r="B549" i="3"/>
  <c r="T548" i="3"/>
  <c r="S548" i="3"/>
  <c r="Q548" i="3"/>
  <c r="P548" i="3"/>
  <c r="O548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B548" i="3"/>
  <c r="R548" i="3" s="1"/>
  <c r="U548" i="3" s="1"/>
  <c r="J547" i="3"/>
  <c r="B547" i="3"/>
  <c r="T546" i="3"/>
  <c r="S546" i="3"/>
  <c r="Q546" i="3"/>
  <c r="P546" i="3"/>
  <c r="O546" i="3"/>
  <c r="N546" i="3"/>
  <c r="M546" i="3"/>
  <c r="L546" i="3"/>
  <c r="K546" i="3"/>
  <c r="I546" i="3"/>
  <c r="H546" i="3"/>
  <c r="G546" i="3"/>
  <c r="F546" i="3"/>
  <c r="E546" i="3"/>
  <c r="D546" i="3"/>
  <c r="C546" i="3"/>
  <c r="B546" i="3"/>
  <c r="R546" i="3" s="1"/>
  <c r="U546" i="3" s="1"/>
  <c r="T545" i="3"/>
  <c r="S545" i="3"/>
  <c r="R545" i="3"/>
  <c r="U545" i="3" s="1"/>
  <c r="P545" i="3"/>
  <c r="O545" i="3"/>
  <c r="J545" i="3"/>
  <c r="H545" i="3"/>
  <c r="G545" i="3"/>
  <c r="D545" i="3"/>
  <c r="C545" i="3"/>
  <c r="B545" i="3"/>
  <c r="T544" i="3"/>
  <c r="S544" i="3"/>
  <c r="Q544" i="3"/>
  <c r="P544" i="3"/>
  <c r="O544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B544" i="3"/>
  <c r="R544" i="3" s="1"/>
  <c r="U544" i="3" s="1"/>
  <c r="P543" i="3"/>
  <c r="O543" i="3"/>
  <c r="L543" i="3"/>
  <c r="J543" i="3"/>
  <c r="H543" i="3"/>
  <c r="G543" i="3"/>
  <c r="B543" i="3"/>
  <c r="R543" i="3" s="1"/>
  <c r="U543" i="3" s="1"/>
  <c r="T542" i="3"/>
  <c r="S542" i="3"/>
  <c r="Q542" i="3"/>
  <c r="P542" i="3"/>
  <c r="O542" i="3"/>
  <c r="N542" i="3"/>
  <c r="M542" i="3"/>
  <c r="L542" i="3"/>
  <c r="K542" i="3"/>
  <c r="I542" i="3"/>
  <c r="H542" i="3"/>
  <c r="G542" i="3"/>
  <c r="F542" i="3"/>
  <c r="E542" i="3"/>
  <c r="D542" i="3"/>
  <c r="C542" i="3"/>
  <c r="B542" i="3"/>
  <c r="R542" i="3" s="1"/>
  <c r="U542" i="3" s="1"/>
  <c r="T541" i="3"/>
  <c r="S541" i="3"/>
  <c r="O541" i="3"/>
  <c r="J541" i="3"/>
  <c r="H541" i="3"/>
  <c r="G541" i="3"/>
  <c r="D541" i="3"/>
  <c r="C541" i="3"/>
  <c r="B541" i="3"/>
  <c r="T540" i="3"/>
  <c r="S540" i="3"/>
  <c r="Q540" i="3"/>
  <c r="P540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B540" i="3"/>
  <c r="R540" i="3" s="1"/>
  <c r="U540" i="3" s="1"/>
  <c r="R539" i="3"/>
  <c r="U539" i="3" s="1"/>
  <c r="L539" i="3"/>
  <c r="G539" i="3"/>
  <c r="B539" i="3"/>
  <c r="T538" i="3"/>
  <c r="S538" i="3"/>
  <c r="Q538" i="3"/>
  <c r="P538" i="3"/>
  <c r="O538" i="3"/>
  <c r="N538" i="3"/>
  <c r="M538" i="3"/>
  <c r="L538" i="3"/>
  <c r="K538" i="3"/>
  <c r="I538" i="3"/>
  <c r="H538" i="3"/>
  <c r="G538" i="3"/>
  <c r="F538" i="3"/>
  <c r="E538" i="3"/>
  <c r="D538" i="3"/>
  <c r="C538" i="3"/>
  <c r="B538" i="3"/>
  <c r="R538" i="3" s="1"/>
  <c r="U538" i="3" s="1"/>
  <c r="T537" i="3"/>
  <c r="S537" i="3"/>
  <c r="R537" i="3"/>
  <c r="U537" i="3" s="1"/>
  <c r="O537" i="3"/>
  <c r="J537" i="3"/>
  <c r="H537" i="3"/>
  <c r="C537" i="3"/>
  <c r="B537" i="3"/>
  <c r="P537" i="3" s="1"/>
  <c r="T536" i="3"/>
  <c r="S536" i="3"/>
  <c r="Q536" i="3"/>
  <c r="P536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B536" i="3"/>
  <c r="R536" i="3" s="1"/>
  <c r="U536" i="3" s="1"/>
  <c r="R535" i="3"/>
  <c r="U535" i="3" s="1"/>
  <c r="L535" i="3"/>
  <c r="K535" i="3"/>
  <c r="J535" i="3"/>
  <c r="G535" i="3"/>
  <c r="B535" i="3"/>
  <c r="T534" i="3"/>
  <c r="S534" i="3"/>
  <c r="Q534" i="3"/>
  <c r="P534" i="3"/>
  <c r="O534" i="3"/>
  <c r="N534" i="3"/>
  <c r="M534" i="3"/>
  <c r="L534" i="3"/>
  <c r="K534" i="3"/>
  <c r="I534" i="3"/>
  <c r="H534" i="3"/>
  <c r="G534" i="3"/>
  <c r="F534" i="3"/>
  <c r="E534" i="3"/>
  <c r="D534" i="3"/>
  <c r="C534" i="3"/>
  <c r="B534" i="3"/>
  <c r="R534" i="3" s="1"/>
  <c r="U534" i="3" s="1"/>
  <c r="B533" i="3"/>
  <c r="T532" i="3"/>
  <c r="S532" i="3"/>
  <c r="Q532" i="3"/>
  <c r="P532" i="3"/>
  <c r="O532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B532" i="3"/>
  <c r="R532" i="3" s="1"/>
  <c r="U532" i="3" s="1"/>
  <c r="R531" i="3"/>
  <c r="U531" i="3" s="1"/>
  <c r="P531" i="3"/>
  <c r="O531" i="3"/>
  <c r="L531" i="3"/>
  <c r="K531" i="3"/>
  <c r="J531" i="3"/>
  <c r="H531" i="3"/>
  <c r="G531" i="3"/>
  <c r="B531" i="3"/>
  <c r="T530" i="3"/>
  <c r="S530" i="3"/>
  <c r="Q530" i="3"/>
  <c r="P530" i="3"/>
  <c r="O530" i="3"/>
  <c r="N530" i="3"/>
  <c r="M530" i="3"/>
  <c r="L530" i="3"/>
  <c r="K530" i="3"/>
  <c r="I530" i="3"/>
  <c r="H530" i="3"/>
  <c r="G530" i="3"/>
  <c r="F530" i="3"/>
  <c r="E530" i="3"/>
  <c r="D530" i="3"/>
  <c r="C530" i="3"/>
  <c r="B530" i="3"/>
  <c r="R530" i="3" s="1"/>
  <c r="U530" i="3" s="1"/>
  <c r="T529" i="3"/>
  <c r="R529" i="3"/>
  <c r="U529" i="3" s="1"/>
  <c r="P529" i="3"/>
  <c r="O529" i="3"/>
  <c r="H529" i="3"/>
  <c r="G529" i="3"/>
  <c r="D529" i="3"/>
  <c r="B529" i="3"/>
  <c r="S529" i="3" s="1"/>
  <c r="T528" i="3"/>
  <c r="S528" i="3"/>
  <c r="Q528" i="3"/>
  <c r="P528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B528" i="3"/>
  <c r="R528" i="3" s="1"/>
  <c r="U528" i="3" s="1"/>
  <c r="O527" i="3"/>
  <c r="L527" i="3"/>
  <c r="K527" i="3"/>
  <c r="J527" i="3"/>
  <c r="H527" i="3"/>
  <c r="G527" i="3"/>
  <c r="B527" i="3"/>
  <c r="T526" i="3"/>
  <c r="S526" i="3"/>
  <c r="Q526" i="3"/>
  <c r="P526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/>
  <c r="R526" i="3" s="1"/>
  <c r="U526" i="3" s="1"/>
  <c r="T525" i="3"/>
  <c r="G525" i="3"/>
  <c r="B525" i="3"/>
  <c r="T524" i="3"/>
  <c r="S524" i="3"/>
  <c r="P524" i="3"/>
  <c r="O524" i="3"/>
  <c r="N524" i="3"/>
  <c r="M524" i="3"/>
  <c r="L524" i="3"/>
  <c r="K524" i="3"/>
  <c r="H524" i="3"/>
  <c r="G524" i="3"/>
  <c r="F524" i="3"/>
  <c r="E524" i="3"/>
  <c r="D524" i="3"/>
  <c r="C524" i="3"/>
  <c r="B524" i="3"/>
  <c r="J524" i="3" s="1"/>
  <c r="R523" i="3"/>
  <c r="U523" i="3" s="1"/>
  <c r="P523" i="3"/>
  <c r="O523" i="3"/>
  <c r="K523" i="3"/>
  <c r="J523" i="3"/>
  <c r="H523" i="3"/>
  <c r="B523" i="3"/>
  <c r="L523" i="3" s="1"/>
  <c r="T522" i="3"/>
  <c r="S522" i="3"/>
  <c r="Q522" i="3"/>
  <c r="P522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/>
  <c r="R522" i="3" s="1"/>
  <c r="U522" i="3" s="1"/>
  <c r="R521" i="3"/>
  <c r="U521" i="3" s="1"/>
  <c r="J521" i="3"/>
  <c r="H521" i="3"/>
  <c r="G521" i="3"/>
  <c r="C521" i="3"/>
  <c r="B521" i="3"/>
  <c r="T520" i="3"/>
  <c r="S520" i="3"/>
  <c r="P520" i="3"/>
  <c r="O520" i="3"/>
  <c r="N520" i="3"/>
  <c r="M520" i="3"/>
  <c r="L520" i="3"/>
  <c r="K520" i="3"/>
  <c r="H520" i="3"/>
  <c r="G520" i="3"/>
  <c r="F520" i="3"/>
  <c r="E520" i="3"/>
  <c r="D520" i="3"/>
  <c r="C520" i="3"/>
  <c r="B520" i="3"/>
  <c r="J520" i="3" s="1"/>
  <c r="Q519" i="3"/>
  <c r="L519" i="3"/>
  <c r="G519" i="3"/>
  <c r="B519" i="3"/>
  <c r="R519" i="3" s="1"/>
  <c r="U519" i="3" s="1"/>
  <c r="T518" i="3"/>
  <c r="S518" i="3"/>
  <c r="Q518" i="3"/>
  <c r="P518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R518" i="3" s="1"/>
  <c r="U518" i="3" s="1"/>
  <c r="T517" i="3"/>
  <c r="O517" i="3"/>
  <c r="B517" i="3"/>
  <c r="S517" i="3" s="1"/>
  <c r="T516" i="3"/>
  <c r="S516" i="3"/>
  <c r="P516" i="3"/>
  <c r="O516" i="3"/>
  <c r="N516" i="3"/>
  <c r="M516" i="3"/>
  <c r="L516" i="3"/>
  <c r="K516" i="3"/>
  <c r="H516" i="3"/>
  <c r="G516" i="3"/>
  <c r="F516" i="3"/>
  <c r="E516" i="3"/>
  <c r="D516" i="3"/>
  <c r="C516" i="3"/>
  <c r="B516" i="3"/>
  <c r="J516" i="3" s="1"/>
  <c r="K515" i="3"/>
  <c r="B515" i="3"/>
  <c r="T514" i="3"/>
  <c r="S514" i="3"/>
  <c r="Q514" i="3"/>
  <c r="P514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/>
  <c r="R514" i="3" s="1"/>
  <c r="U514" i="3" s="1"/>
  <c r="P513" i="3"/>
  <c r="I513" i="3"/>
  <c r="H513" i="3"/>
  <c r="G513" i="3"/>
  <c r="C513" i="3"/>
  <c r="B513" i="3"/>
  <c r="T512" i="3"/>
  <c r="S512" i="3"/>
  <c r="P512" i="3"/>
  <c r="O512" i="3"/>
  <c r="N512" i="3"/>
  <c r="M512" i="3"/>
  <c r="L512" i="3"/>
  <c r="K512" i="3"/>
  <c r="H512" i="3"/>
  <c r="G512" i="3"/>
  <c r="F512" i="3"/>
  <c r="E512" i="3"/>
  <c r="D512" i="3"/>
  <c r="C512" i="3"/>
  <c r="B512" i="3"/>
  <c r="J512" i="3" s="1"/>
  <c r="Q511" i="3"/>
  <c r="L511" i="3"/>
  <c r="G511" i="3"/>
  <c r="B511" i="3"/>
  <c r="R511" i="3" s="1"/>
  <c r="U511" i="3" s="1"/>
  <c r="T510" i="3"/>
  <c r="S510" i="3"/>
  <c r="Q510" i="3"/>
  <c r="P510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/>
  <c r="R510" i="3" s="1"/>
  <c r="U510" i="3" s="1"/>
  <c r="T509" i="3"/>
  <c r="O509" i="3"/>
  <c r="B509" i="3"/>
  <c r="S509" i="3" s="1"/>
  <c r="T508" i="3"/>
  <c r="S508" i="3"/>
  <c r="P508" i="3"/>
  <c r="O508" i="3"/>
  <c r="N508" i="3"/>
  <c r="M508" i="3"/>
  <c r="L508" i="3"/>
  <c r="K508" i="3"/>
  <c r="H508" i="3"/>
  <c r="G508" i="3"/>
  <c r="F508" i="3"/>
  <c r="E508" i="3"/>
  <c r="D508" i="3"/>
  <c r="C508" i="3"/>
  <c r="B508" i="3"/>
  <c r="J508" i="3" s="1"/>
  <c r="B507" i="3"/>
  <c r="T506" i="3"/>
  <c r="S506" i="3"/>
  <c r="Q506" i="3"/>
  <c r="P506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/>
  <c r="R506" i="3" s="1"/>
  <c r="U506" i="3" s="1"/>
  <c r="P505" i="3"/>
  <c r="I505" i="3"/>
  <c r="H505" i="3"/>
  <c r="G505" i="3"/>
  <c r="C505" i="3"/>
  <c r="B505" i="3"/>
  <c r="T504" i="3"/>
  <c r="H504" i="3"/>
  <c r="E504" i="3"/>
  <c r="D504" i="3"/>
  <c r="G504" i="3" s="1"/>
  <c r="C504" i="3"/>
  <c r="B504" i="3"/>
  <c r="H503" i="3"/>
  <c r="B503" i="3"/>
  <c r="T502" i="3"/>
  <c r="H502" i="3"/>
  <c r="F502" i="3"/>
  <c r="E502" i="3"/>
  <c r="D502" i="3"/>
  <c r="C502" i="3"/>
  <c r="I502" i="3" s="1"/>
  <c r="B502" i="3"/>
  <c r="H501" i="3"/>
  <c r="B501" i="3"/>
  <c r="T500" i="3"/>
  <c r="H500" i="3"/>
  <c r="E500" i="3"/>
  <c r="D500" i="3"/>
  <c r="G500" i="3" s="1"/>
  <c r="C500" i="3"/>
  <c r="B500" i="3"/>
  <c r="B499" i="3"/>
  <c r="T498" i="3"/>
  <c r="H498" i="3"/>
  <c r="E498" i="3"/>
  <c r="G498" i="3" s="1"/>
  <c r="K498" i="3" s="1"/>
  <c r="D498" i="3"/>
  <c r="F498" i="3" s="1"/>
  <c r="L498" i="3" s="1"/>
  <c r="C498" i="3"/>
  <c r="I498" i="3" s="1"/>
  <c r="B498" i="3"/>
  <c r="I497" i="3"/>
  <c r="D497" i="3"/>
  <c r="C497" i="3"/>
  <c r="B497" i="3"/>
  <c r="T497" i="3" s="1"/>
  <c r="T496" i="3"/>
  <c r="H496" i="3"/>
  <c r="E496" i="3"/>
  <c r="D496" i="3"/>
  <c r="G496" i="3" s="1"/>
  <c r="C496" i="3"/>
  <c r="B496" i="3"/>
  <c r="B495" i="3"/>
  <c r="T494" i="3"/>
  <c r="H494" i="3"/>
  <c r="F494" i="3"/>
  <c r="J494" i="3" s="1"/>
  <c r="E494" i="3"/>
  <c r="D494" i="3"/>
  <c r="C494" i="3"/>
  <c r="I494" i="3" s="1"/>
  <c r="B494" i="3"/>
  <c r="B493" i="3"/>
  <c r="C492" i="3"/>
  <c r="B492" i="3"/>
  <c r="B491" i="3"/>
  <c r="T490" i="3"/>
  <c r="H490" i="3"/>
  <c r="F490" i="3"/>
  <c r="E490" i="3"/>
  <c r="G490" i="3" s="1"/>
  <c r="D490" i="3"/>
  <c r="C490" i="3"/>
  <c r="I490" i="3" s="1"/>
  <c r="K490" i="3" s="1"/>
  <c r="B490" i="3"/>
  <c r="B489" i="3"/>
  <c r="T488" i="3"/>
  <c r="F488" i="3"/>
  <c r="E488" i="3"/>
  <c r="D488" i="3"/>
  <c r="C488" i="3"/>
  <c r="B488" i="3"/>
  <c r="T487" i="3"/>
  <c r="D487" i="3"/>
  <c r="C487" i="3"/>
  <c r="B487" i="3"/>
  <c r="T486" i="3"/>
  <c r="H486" i="3"/>
  <c r="E486" i="3"/>
  <c r="D486" i="3"/>
  <c r="G486" i="3" s="1"/>
  <c r="C486" i="3"/>
  <c r="I486" i="3" s="1"/>
  <c r="B486" i="3"/>
  <c r="H485" i="3"/>
  <c r="D485" i="3"/>
  <c r="B485" i="3"/>
  <c r="H484" i="3"/>
  <c r="C484" i="3"/>
  <c r="B484" i="3"/>
  <c r="H483" i="3"/>
  <c r="B483" i="3"/>
  <c r="T482" i="3"/>
  <c r="J482" i="3"/>
  <c r="H482" i="3"/>
  <c r="G482" i="3"/>
  <c r="F482" i="3"/>
  <c r="E482" i="3"/>
  <c r="D482" i="3"/>
  <c r="C482" i="3"/>
  <c r="I482" i="3" s="1"/>
  <c r="B482" i="3"/>
  <c r="T481" i="3"/>
  <c r="H481" i="3"/>
  <c r="D481" i="3"/>
  <c r="C481" i="3"/>
  <c r="I481" i="3" s="1"/>
  <c r="B481" i="3"/>
  <c r="T480" i="3"/>
  <c r="H480" i="3"/>
  <c r="D480" i="3"/>
  <c r="B480" i="3"/>
  <c r="B479" i="3"/>
  <c r="T479" i="3" s="1"/>
  <c r="T478" i="3"/>
  <c r="J478" i="3"/>
  <c r="H478" i="3"/>
  <c r="F478" i="3"/>
  <c r="L478" i="3" s="1"/>
  <c r="E478" i="3"/>
  <c r="G478" i="3" s="1"/>
  <c r="D478" i="3"/>
  <c r="C478" i="3"/>
  <c r="I478" i="3" s="1"/>
  <c r="K478" i="3" s="1"/>
  <c r="B478" i="3"/>
  <c r="B477" i="3"/>
  <c r="T476" i="3"/>
  <c r="H476" i="3"/>
  <c r="F476" i="3"/>
  <c r="E476" i="3"/>
  <c r="G476" i="3" s="1"/>
  <c r="D476" i="3"/>
  <c r="C476" i="3"/>
  <c r="B476" i="3"/>
  <c r="T475" i="3"/>
  <c r="H475" i="3"/>
  <c r="D475" i="3"/>
  <c r="C475" i="3"/>
  <c r="I475" i="3" s="1"/>
  <c r="B475" i="3"/>
  <c r="T474" i="3"/>
  <c r="H474" i="3"/>
  <c r="F474" i="3"/>
  <c r="L474" i="3" s="1"/>
  <c r="E474" i="3"/>
  <c r="G474" i="3" s="1"/>
  <c r="K474" i="3" s="1"/>
  <c r="D474" i="3"/>
  <c r="C474" i="3"/>
  <c r="I474" i="3" s="1"/>
  <c r="B474" i="3"/>
  <c r="B473" i="3"/>
  <c r="T472" i="3"/>
  <c r="H472" i="3"/>
  <c r="G472" i="3"/>
  <c r="F472" i="3"/>
  <c r="E472" i="3"/>
  <c r="D472" i="3"/>
  <c r="C472" i="3"/>
  <c r="B472" i="3"/>
  <c r="T471" i="3"/>
  <c r="H471" i="3"/>
  <c r="D471" i="3"/>
  <c r="C471" i="3"/>
  <c r="I471" i="3" s="1"/>
  <c r="B471" i="3"/>
  <c r="T470" i="3"/>
  <c r="H470" i="3"/>
  <c r="F470" i="3"/>
  <c r="E470" i="3"/>
  <c r="D470" i="3"/>
  <c r="G470" i="3" s="1"/>
  <c r="K470" i="3" s="1"/>
  <c r="C470" i="3"/>
  <c r="I470" i="3" s="1"/>
  <c r="B470" i="3"/>
  <c r="H469" i="3"/>
  <c r="D469" i="3"/>
  <c r="B469" i="3"/>
  <c r="T469" i="3" s="1"/>
  <c r="H468" i="3"/>
  <c r="E468" i="3"/>
  <c r="C468" i="3"/>
  <c r="B468" i="3"/>
  <c r="T468" i="3" s="1"/>
  <c r="I467" i="3"/>
  <c r="H467" i="3"/>
  <c r="C467" i="3"/>
  <c r="B467" i="3"/>
  <c r="T467" i="3" s="1"/>
  <c r="T466" i="3"/>
  <c r="H466" i="3"/>
  <c r="G466" i="3"/>
  <c r="K466" i="3" s="1"/>
  <c r="F466" i="3"/>
  <c r="E466" i="3"/>
  <c r="D466" i="3"/>
  <c r="C466" i="3"/>
  <c r="I466" i="3" s="1"/>
  <c r="B466" i="3"/>
  <c r="B465" i="3"/>
  <c r="T465" i="3" s="1"/>
  <c r="B464" i="3"/>
  <c r="F463" i="3"/>
  <c r="E463" i="3"/>
  <c r="D463" i="3"/>
  <c r="C463" i="3"/>
  <c r="I463" i="3" s="1"/>
  <c r="B463" i="3"/>
  <c r="T462" i="3"/>
  <c r="E462" i="3"/>
  <c r="B462" i="3"/>
  <c r="D461" i="3"/>
  <c r="B461" i="3"/>
  <c r="T461" i="3" s="1"/>
  <c r="H460" i="3"/>
  <c r="E460" i="3"/>
  <c r="C460" i="3"/>
  <c r="I460" i="3" s="1"/>
  <c r="B460" i="3"/>
  <c r="T460" i="3" s="1"/>
  <c r="B459" i="3"/>
  <c r="T459" i="3" s="1"/>
  <c r="H458" i="3"/>
  <c r="E458" i="3"/>
  <c r="C458" i="3"/>
  <c r="B458" i="3"/>
  <c r="T457" i="3"/>
  <c r="K457" i="3"/>
  <c r="I457" i="3"/>
  <c r="G457" i="3"/>
  <c r="E457" i="3"/>
  <c r="D457" i="3"/>
  <c r="F457" i="3" s="1"/>
  <c r="C457" i="3"/>
  <c r="B457" i="3"/>
  <c r="I456" i="3"/>
  <c r="H456" i="3"/>
  <c r="E456" i="3"/>
  <c r="C456" i="3"/>
  <c r="B456" i="3"/>
  <c r="T456" i="3" s="1"/>
  <c r="C455" i="3"/>
  <c r="I455" i="3" s="1"/>
  <c r="B455" i="3"/>
  <c r="T455" i="3" s="1"/>
  <c r="H454" i="3"/>
  <c r="E454" i="3"/>
  <c r="B454" i="3"/>
  <c r="D453" i="3"/>
  <c r="B453" i="3"/>
  <c r="T453" i="3" s="1"/>
  <c r="H452" i="3"/>
  <c r="E452" i="3"/>
  <c r="C452" i="3"/>
  <c r="I452" i="3" s="1"/>
  <c r="B452" i="3"/>
  <c r="T452" i="3" s="1"/>
  <c r="D451" i="3"/>
  <c r="B451" i="3"/>
  <c r="T451" i="3" s="1"/>
  <c r="E450" i="3"/>
  <c r="C450" i="3"/>
  <c r="B450" i="3"/>
  <c r="E449" i="3"/>
  <c r="D449" i="3"/>
  <c r="C449" i="3"/>
  <c r="B449" i="3"/>
  <c r="T449" i="3" s="1"/>
  <c r="H448" i="3"/>
  <c r="E448" i="3"/>
  <c r="C448" i="3"/>
  <c r="I448" i="3" s="1"/>
  <c r="B448" i="3"/>
  <c r="T448" i="3" s="1"/>
  <c r="B447" i="3"/>
  <c r="B446" i="3"/>
  <c r="B445" i="3"/>
  <c r="H444" i="3"/>
  <c r="E444" i="3"/>
  <c r="C444" i="3"/>
  <c r="I444" i="3" s="1"/>
  <c r="B444" i="3"/>
  <c r="T444" i="3" s="1"/>
  <c r="T443" i="3"/>
  <c r="D443" i="3"/>
  <c r="B443" i="3"/>
  <c r="H442" i="3"/>
  <c r="E442" i="3"/>
  <c r="C442" i="3"/>
  <c r="B442" i="3"/>
  <c r="T441" i="3"/>
  <c r="E441" i="3"/>
  <c r="C441" i="3"/>
  <c r="I441" i="3" s="1"/>
  <c r="B441" i="3"/>
  <c r="I440" i="3"/>
  <c r="H440" i="3"/>
  <c r="E440" i="3"/>
  <c r="C440" i="3"/>
  <c r="B440" i="3"/>
  <c r="T440" i="3" s="1"/>
  <c r="C439" i="3"/>
  <c r="I439" i="3" s="1"/>
  <c r="B439" i="3"/>
  <c r="T439" i="3" s="1"/>
  <c r="B438" i="3"/>
  <c r="B437" i="3"/>
  <c r="I436" i="3"/>
  <c r="H436" i="3"/>
  <c r="E436" i="3"/>
  <c r="C436" i="3"/>
  <c r="B436" i="3"/>
  <c r="T436" i="3" s="1"/>
  <c r="T435" i="3"/>
  <c r="I435" i="3"/>
  <c r="D435" i="3"/>
  <c r="C435" i="3"/>
  <c r="B435" i="3"/>
  <c r="H434" i="3"/>
  <c r="C434" i="3"/>
  <c r="B434" i="3"/>
  <c r="I433" i="3"/>
  <c r="E433" i="3"/>
  <c r="C433" i="3"/>
  <c r="B433" i="3"/>
  <c r="T433" i="3" s="1"/>
  <c r="I432" i="3"/>
  <c r="H432" i="3"/>
  <c r="E432" i="3"/>
  <c r="C432" i="3"/>
  <c r="B432" i="3"/>
  <c r="T432" i="3" s="1"/>
  <c r="T431" i="3"/>
  <c r="D431" i="3"/>
  <c r="C431" i="3"/>
  <c r="I431" i="3" s="1"/>
  <c r="B431" i="3"/>
  <c r="B430" i="3"/>
  <c r="B429" i="3"/>
  <c r="H428" i="3"/>
  <c r="E428" i="3"/>
  <c r="C428" i="3"/>
  <c r="I428" i="3" s="1"/>
  <c r="B428" i="3"/>
  <c r="T428" i="3" s="1"/>
  <c r="B427" i="3"/>
  <c r="B426" i="3"/>
  <c r="C425" i="3"/>
  <c r="B425" i="3"/>
  <c r="I424" i="3"/>
  <c r="H424" i="3"/>
  <c r="E424" i="3"/>
  <c r="C424" i="3"/>
  <c r="B424" i="3"/>
  <c r="T424" i="3" s="1"/>
  <c r="T423" i="3"/>
  <c r="B423" i="3"/>
  <c r="E422" i="3"/>
  <c r="B422" i="3"/>
  <c r="T421" i="3"/>
  <c r="D421" i="3"/>
  <c r="B421" i="3"/>
  <c r="H420" i="3"/>
  <c r="E420" i="3"/>
  <c r="C420" i="3"/>
  <c r="I420" i="3" s="1"/>
  <c r="B420" i="3"/>
  <c r="T420" i="3" s="1"/>
  <c r="D419" i="3"/>
  <c r="B419" i="3"/>
  <c r="H418" i="3"/>
  <c r="C418" i="3"/>
  <c r="B418" i="3"/>
  <c r="T417" i="3"/>
  <c r="E417" i="3"/>
  <c r="C417" i="3"/>
  <c r="B417" i="3"/>
  <c r="I416" i="3"/>
  <c r="H416" i="3"/>
  <c r="E416" i="3"/>
  <c r="C416" i="3"/>
  <c r="B416" i="3"/>
  <c r="T416" i="3" s="1"/>
  <c r="T415" i="3"/>
  <c r="D415" i="3"/>
  <c r="C415" i="3"/>
  <c r="I415" i="3" s="1"/>
  <c r="B415" i="3"/>
  <c r="H414" i="3"/>
  <c r="E414" i="3"/>
  <c r="C414" i="3"/>
  <c r="B414" i="3"/>
  <c r="T413" i="3"/>
  <c r="I413" i="3"/>
  <c r="D413" i="3"/>
  <c r="C413" i="3"/>
  <c r="B413" i="3"/>
  <c r="H412" i="3"/>
  <c r="E412" i="3"/>
  <c r="C412" i="3"/>
  <c r="I412" i="3" s="1"/>
  <c r="B412" i="3"/>
  <c r="T412" i="3" s="1"/>
  <c r="B411" i="3"/>
  <c r="H410" i="3"/>
  <c r="E410" i="3"/>
  <c r="C410" i="3"/>
  <c r="B410" i="3"/>
  <c r="T409" i="3"/>
  <c r="G409" i="3"/>
  <c r="E409" i="3"/>
  <c r="D409" i="3"/>
  <c r="F409" i="3" s="1"/>
  <c r="C409" i="3"/>
  <c r="I409" i="3" s="1"/>
  <c r="B409" i="3"/>
  <c r="H408" i="3"/>
  <c r="E408" i="3"/>
  <c r="C408" i="3"/>
  <c r="I408" i="3" s="1"/>
  <c r="B408" i="3"/>
  <c r="T408" i="3" s="1"/>
  <c r="D407" i="3"/>
  <c r="C407" i="3"/>
  <c r="B407" i="3"/>
  <c r="B406" i="3"/>
  <c r="T405" i="3"/>
  <c r="C405" i="3"/>
  <c r="B405" i="3"/>
  <c r="H404" i="3"/>
  <c r="E404" i="3"/>
  <c r="C404" i="3"/>
  <c r="I404" i="3" s="1"/>
  <c r="B404" i="3"/>
  <c r="T404" i="3" s="1"/>
  <c r="B403" i="3"/>
  <c r="H402" i="3"/>
  <c r="B402" i="3"/>
  <c r="T401" i="3"/>
  <c r="E401" i="3"/>
  <c r="B401" i="3"/>
  <c r="I400" i="3"/>
  <c r="H400" i="3"/>
  <c r="E400" i="3"/>
  <c r="C400" i="3"/>
  <c r="B400" i="3"/>
  <c r="T400" i="3" s="1"/>
  <c r="T399" i="3"/>
  <c r="C399" i="3"/>
  <c r="B399" i="3"/>
  <c r="B398" i="3"/>
  <c r="B397" i="3"/>
  <c r="H396" i="3"/>
  <c r="E396" i="3"/>
  <c r="C396" i="3"/>
  <c r="I396" i="3" s="1"/>
  <c r="B396" i="3"/>
  <c r="T396" i="3" s="1"/>
  <c r="B395" i="3"/>
  <c r="T395" i="3" s="1"/>
  <c r="H394" i="3"/>
  <c r="E394" i="3"/>
  <c r="C394" i="3"/>
  <c r="B394" i="3"/>
  <c r="T393" i="3"/>
  <c r="I393" i="3"/>
  <c r="E393" i="3"/>
  <c r="G393" i="3" s="1"/>
  <c r="K393" i="3" s="1"/>
  <c r="D393" i="3"/>
  <c r="C393" i="3"/>
  <c r="B393" i="3"/>
  <c r="I392" i="3"/>
  <c r="H392" i="3"/>
  <c r="E392" i="3"/>
  <c r="C392" i="3"/>
  <c r="B392" i="3"/>
  <c r="T392" i="3" s="1"/>
  <c r="C391" i="3"/>
  <c r="I391" i="3" s="1"/>
  <c r="B391" i="3"/>
  <c r="T391" i="3" s="1"/>
  <c r="B390" i="3"/>
  <c r="D389" i="3"/>
  <c r="B389" i="3"/>
  <c r="H388" i="3"/>
  <c r="E388" i="3"/>
  <c r="C388" i="3"/>
  <c r="I388" i="3" s="1"/>
  <c r="B388" i="3"/>
  <c r="T388" i="3" s="1"/>
  <c r="I387" i="3"/>
  <c r="C387" i="3"/>
  <c r="B387" i="3"/>
  <c r="B386" i="3"/>
  <c r="E385" i="3"/>
  <c r="B385" i="3"/>
  <c r="I384" i="3"/>
  <c r="H384" i="3"/>
  <c r="E384" i="3"/>
  <c r="C384" i="3"/>
  <c r="B384" i="3"/>
  <c r="T384" i="3" s="1"/>
  <c r="B383" i="3"/>
  <c r="B382" i="3"/>
  <c r="T381" i="3"/>
  <c r="B381" i="3"/>
  <c r="H380" i="3"/>
  <c r="E380" i="3"/>
  <c r="C380" i="3"/>
  <c r="I380" i="3" s="1"/>
  <c r="B380" i="3"/>
  <c r="T380" i="3" s="1"/>
  <c r="T379" i="3"/>
  <c r="D379" i="3"/>
  <c r="B379" i="3"/>
  <c r="H378" i="3"/>
  <c r="C378" i="3"/>
  <c r="B378" i="3"/>
  <c r="T377" i="3"/>
  <c r="E377" i="3"/>
  <c r="C377" i="3"/>
  <c r="I377" i="3" s="1"/>
  <c r="B377" i="3"/>
  <c r="I376" i="3"/>
  <c r="H376" i="3"/>
  <c r="E376" i="3"/>
  <c r="C376" i="3"/>
  <c r="B376" i="3"/>
  <c r="T376" i="3" s="1"/>
  <c r="T375" i="3"/>
  <c r="C375" i="3"/>
  <c r="I375" i="3" s="1"/>
  <c r="B375" i="3"/>
  <c r="B374" i="3"/>
  <c r="B373" i="3"/>
  <c r="T373" i="3" s="1"/>
  <c r="I372" i="3"/>
  <c r="H372" i="3"/>
  <c r="E372" i="3"/>
  <c r="C372" i="3"/>
  <c r="B372" i="3"/>
  <c r="T372" i="3" s="1"/>
  <c r="T371" i="3"/>
  <c r="I371" i="3"/>
  <c r="D371" i="3"/>
  <c r="C371" i="3"/>
  <c r="B371" i="3"/>
  <c r="H370" i="3"/>
  <c r="C370" i="3"/>
  <c r="B370" i="3"/>
  <c r="E369" i="3"/>
  <c r="C369" i="3"/>
  <c r="I369" i="3" s="1"/>
  <c r="B369" i="3"/>
  <c r="T369" i="3" s="1"/>
  <c r="I368" i="3"/>
  <c r="H368" i="3"/>
  <c r="E368" i="3"/>
  <c r="C368" i="3"/>
  <c r="B368" i="3"/>
  <c r="T368" i="3" s="1"/>
  <c r="T367" i="3"/>
  <c r="I367" i="3"/>
  <c r="D367" i="3"/>
  <c r="C367" i="3"/>
  <c r="B367" i="3"/>
  <c r="B366" i="3"/>
  <c r="E365" i="3"/>
  <c r="B365" i="3"/>
  <c r="H364" i="3"/>
  <c r="E364" i="3"/>
  <c r="C364" i="3"/>
  <c r="I364" i="3" s="1"/>
  <c r="B364" i="3"/>
  <c r="T364" i="3" s="1"/>
  <c r="B363" i="3"/>
  <c r="B362" i="3"/>
  <c r="C361" i="3"/>
  <c r="B361" i="3"/>
  <c r="C360" i="3"/>
  <c r="B360" i="3"/>
  <c r="C359" i="3"/>
  <c r="B359" i="3"/>
  <c r="C358" i="3"/>
  <c r="B358" i="3"/>
  <c r="T357" i="3"/>
  <c r="G357" i="3"/>
  <c r="E357" i="3"/>
  <c r="D357" i="3"/>
  <c r="F357" i="3" s="1"/>
  <c r="C357" i="3"/>
  <c r="I357" i="3" s="1"/>
  <c r="B357" i="3"/>
  <c r="H356" i="3"/>
  <c r="E356" i="3"/>
  <c r="C356" i="3"/>
  <c r="I356" i="3" s="1"/>
  <c r="B356" i="3"/>
  <c r="T355" i="3"/>
  <c r="D355" i="3"/>
  <c r="C355" i="3"/>
  <c r="I355" i="3" s="1"/>
  <c r="B355" i="3"/>
  <c r="H354" i="3"/>
  <c r="E354" i="3"/>
  <c r="C354" i="3"/>
  <c r="B354" i="3"/>
  <c r="E353" i="3"/>
  <c r="B353" i="3"/>
  <c r="E352" i="3"/>
  <c r="B352" i="3"/>
  <c r="B351" i="3"/>
  <c r="E350" i="3"/>
  <c r="B350" i="3"/>
  <c r="E349" i="3"/>
  <c r="C349" i="3"/>
  <c r="I349" i="3" s="1"/>
  <c r="B349" i="3"/>
  <c r="T349" i="3" s="1"/>
  <c r="H348" i="3"/>
  <c r="B348" i="3"/>
  <c r="C347" i="3"/>
  <c r="B347" i="3"/>
  <c r="H346" i="3"/>
  <c r="C346" i="3"/>
  <c r="B346" i="3"/>
  <c r="D345" i="3"/>
  <c r="C345" i="3"/>
  <c r="I345" i="3" s="1"/>
  <c r="B345" i="3"/>
  <c r="T345" i="3" s="1"/>
  <c r="I344" i="3"/>
  <c r="H344" i="3"/>
  <c r="E344" i="3"/>
  <c r="C344" i="3"/>
  <c r="B344" i="3"/>
  <c r="I343" i="3"/>
  <c r="D343" i="3"/>
  <c r="C343" i="3"/>
  <c r="B343" i="3"/>
  <c r="T343" i="3" s="1"/>
  <c r="H342" i="3"/>
  <c r="E342" i="3"/>
  <c r="C342" i="3"/>
  <c r="B342" i="3"/>
  <c r="T341" i="3"/>
  <c r="I341" i="3"/>
  <c r="E341" i="3"/>
  <c r="D341" i="3"/>
  <c r="F341" i="3" s="1"/>
  <c r="C341" i="3"/>
  <c r="B341" i="3"/>
  <c r="I340" i="3"/>
  <c r="H340" i="3"/>
  <c r="E340" i="3"/>
  <c r="C340" i="3"/>
  <c r="B340" i="3"/>
  <c r="T339" i="3"/>
  <c r="I339" i="3"/>
  <c r="D339" i="3"/>
  <c r="C339" i="3"/>
  <c r="B339" i="3"/>
  <c r="H338" i="3"/>
  <c r="E338" i="3"/>
  <c r="C338" i="3"/>
  <c r="B338" i="3"/>
  <c r="B337" i="3"/>
  <c r="B336" i="3"/>
  <c r="B335" i="3"/>
  <c r="B334" i="3"/>
  <c r="T333" i="3"/>
  <c r="K333" i="3"/>
  <c r="G333" i="3"/>
  <c r="F333" i="3"/>
  <c r="E333" i="3"/>
  <c r="D333" i="3"/>
  <c r="C333" i="3"/>
  <c r="I333" i="3" s="1"/>
  <c r="B333" i="3"/>
  <c r="H332" i="3"/>
  <c r="E332" i="3"/>
  <c r="C332" i="3"/>
  <c r="I332" i="3" s="1"/>
  <c r="B332" i="3"/>
  <c r="T331" i="3"/>
  <c r="D331" i="3"/>
  <c r="C331" i="3"/>
  <c r="I331" i="3" s="1"/>
  <c r="B331" i="3"/>
  <c r="H330" i="3"/>
  <c r="E330" i="3"/>
  <c r="C330" i="3"/>
  <c r="B330" i="3"/>
  <c r="B329" i="3"/>
  <c r="E328" i="3"/>
  <c r="B328" i="3"/>
  <c r="B327" i="3"/>
  <c r="E326" i="3"/>
  <c r="B326" i="3"/>
  <c r="T325" i="3"/>
  <c r="E325" i="3"/>
  <c r="C325" i="3"/>
  <c r="I325" i="3" s="1"/>
  <c r="B325" i="3"/>
  <c r="I324" i="3"/>
  <c r="H324" i="3"/>
  <c r="C324" i="3"/>
  <c r="B324" i="3"/>
  <c r="T323" i="3"/>
  <c r="C323" i="3"/>
  <c r="I323" i="3" s="1"/>
  <c r="B323" i="3"/>
  <c r="H322" i="3"/>
  <c r="C322" i="3"/>
  <c r="B322" i="3"/>
  <c r="T321" i="3"/>
  <c r="D321" i="3"/>
  <c r="B321" i="3"/>
  <c r="E320" i="3"/>
  <c r="B320" i="3"/>
  <c r="T319" i="3"/>
  <c r="D319" i="3"/>
  <c r="B319" i="3"/>
  <c r="E318" i="3"/>
  <c r="B318" i="3"/>
  <c r="T317" i="3"/>
  <c r="E317" i="3"/>
  <c r="B317" i="3"/>
  <c r="H316" i="3"/>
  <c r="B316" i="3"/>
  <c r="T315" i="3"/>
  <c r="B315" i="3"/>
  <c r="B314" i="3"/>
  <c r="T313" i="3"/>
  <c r="C313" i="3"/>
  <c r="B313" i="3"/>
  <c r="B312" i="3"/>
  <c r="B311" i="3"/>
  <c r="B310" i="3"/>
  <c r="T309" i="3"/>
  <c r="D309" i="3"/>
  <c r="C309" i="3"/>
  <c r="B309" i="3"/>
  <c r="E308" i="3"/>
  <c r="C308" i="3"/>
  <c r="B308" i="3"/>
  <c r="B307" i="3"/>
  <c r="T307" i="3" s="1"/>
  <c r="B306" i="3"/>
  <c r="E305" i="3"/>
  <c r="D305" i="3"/>
  <c r="B305" i="3"/>
  <c r="E304" i="3"/>
  <c r="C304" i="3"/>
  <c r="I304" i="3" s="1"/>
  <c r="B304" i="3"/>
  <c r="T303" i="3"/>
  <c r="D303" i="3"/>
  <c r="C303" i="3"/>
  <c r="B303" i="3"/>
  <c r="B302" i="3"/>
  <c r="C301" i="3"/>
  <c r="B301" i="3"/>
  <c r="T301" i="3" s="1"/>
  <c r="E300" i="3"/>
  <c r="B300" i="3"/>
  <c r="T299" i="3"/>
  <c r="D299" i="3"/>
  <c r="C299" i="3"/>
  <c r="B299" i="3"/>
  <c r="E298" i="3"/>
  <c r="C298" i="3"/>
  <c r="B298" i="3"/>
  <c r="C297" i="3"/>
  <c r="B297" i="3"/>
  <c r="B296" i="3"/>
  <c r="D295" i="3"/>
  <c r="B295" i="3"/>
  <c r="H294" i="3"/>
  <c r="E294" i="3"/>
  <c r="C294" i="3"/>
  <c r="B294" i="3"/>
  <c r="T293" i="3"/>
  <c r="I293" i="3"/>
  <c r="E293" i="3"/>
  <c r="D293" i="3"/>
  <c r="F293" i="3" s="1"/>
  <c r="C293" i="3"/>
  <c r="B293" i="3"/>
  <c r="I292" i="3"/>
  <c r="H292" i="3"/>
  <c r="E292" i="3"/>
  <c r="C292" i="3"/>
  <c r="B292" i="3"/>
  <c r="T291" i="3"/>
  <c r="D291" i="3"/>
  <c r="C291" i="3"/>
  <c r="I291" i="3" s="1"/>
  <c r="B291" i="3"/>
  <c r="H290" i="3"/>
  <c r="E290" i="3"/>
  <c r="C290" i="3"/>
  <c r="B290" i="3"/>
  <c r="T289" i="3"/>
  <c r="E289" i="3"/>
  <c r="F289" i="3" s="1"/>
  <c r="D289" i="3"/>
  <c r="B289" i="3"/>
  <c r="H288" i="3"/>
  <c r="E288" i="3"/>
  <c r="B288" i="3"/>
  <c r="D287" i="3"/>
  <c r="B287" i="3"/>
  <c r="T287" i="3" s="1"/>
  <c r="H286" i="3"/>
  <c r="B286" i="3"/>
  <c r="B285" i="3"/>
  <c r="C284" i="3"/>
  <c r="I284" i="3" s="1"/>
  <c r="B284" i="3"/>
  <c r="C283" i="3"/>
  <c r="B283" i="3"/>
  <c r="T283" i="3" s="1"/>
  <c r="B282" i="3"/>
  <c r="B281" i="3"/>
  <c r="B280" i="3"/>
  <c r="D279" i="3"/>
  <c r="C279" i="3"/>
  <c r="B279" i="3"/>
  <c r="H278" i="3"/>
  <c r="C278" i="3"/>
  <c r="B278" i="3"/>
  <c r="T277" i="3"/>
  <c r="E277" i="3"/>
  <c r="D277" i="3"/>
  <c r="C277" i="3"/>
  <c r="I277" i="3" s="1"/>
  <c r="B277" i="3"/>
  <c r="I276" i="3"/>
  <c r="H276" i="3"/>
  <c r="E276" i="3"/>
  <c r="C276" i="3"/>
  <c r="B276" i="3"/>
  <c r="T275" i="3"/>
  <c r="D275" i="3"/>
  <c r="C275" i="3"/>
  <c r="I275" i="3" s="1"/>
  <c r="B275" i="3"/>
  <c r="H274" i="3"/>
  <c r="E274" i="3"/>
  <c r="C274" i="3"/>
  <c r="B274" i="3"/>
  <c r="E273" i="3"/>
  <c r="D273" i="3"/>
  <c r="B273" i="3"/>
  <c r="B272" i="3"/>
  <c r="B271" i="3"/>
  <c r="E270" i="3"/>
  <c r="B270" i="3"/>
  <c r="T269" i="3"/>
  <c r="K269" i="3"/>
  <c r="E269" i="3"/>
  <c r="G269" i="3" s="1"/>
  <c r="D269" i="3"/>
  <c r="C269" i="3"/>
  <c r="I269" i="3" s="1"/>
  <c r="B269" i="3"/>
  <c r="H268" i="3"/>
  <c r="E268" i="3"/>
  <c r="C268" i="3"/>
  <c r="I268" i="3" s="1"/>
  <c r="B268" i="3"/>
  <c r="T267" i="3"/>
  <c r="D267" i="3"/>
  <c r="C267" i="3"/>
  <c r="I267" i="3" s="1"/>
  <c r="B267" i="3"/>
  <c r="H266" i="3"/>
  <c r="E266" i="3"/>
  <c r="C266" i="3"/>
  <c r="B266" i="3"/>
  <c r="D265" i="3"/>
  <c r="B265" i="3"/>
  <c r="E264" i="3"/>
  <c r="B264" i="3"/>
  <c r="B263" i="3"/>
  <c r="H262" i="3"/>
  <c r="B262" i="3"/>
  <c r="T261" i="3"/>
  <c r="E261" i="3"/>
  <c r="C261" i="3"/>
  <c r="I261" i="3" s="1"/>
  <c r="B261" i="3"/>
  <c r="I260" i="3"/>
  <c r="H260" i="3"/>
  <c r="C260" i="3"/>
  <c r="B260" i="3"/>
  <c r="T259" i="3"/>
  <c r="C259" i="3"/>
  <c r="I259" i="3" s="1"/>
  <c r="B259" i="3"/>
  <c r="H258" i="3"/>
  <c r="C258" i="3"/>
  <c r="B258" i="3"/>
  <c r="T257" i="3"/>
  <c r="D257" i="3"/>
  <c r="B257" i="3"/>
  <c r="E256" i="3"/>
  <c r="B256" i="3"/>
  <c r="D255" i="3"/>
  <c r="B255" i="3"/>
  <c r="T255" i="3" s="1"/>
  <c r="E254" i="3"/>
  <c r="B254" i="3"/>
  <c r="T253" i="3"/>
  <c r="E253" i="3"/>
  <c r="C253" i="3"/>
  <c r="B253" i="3"/>
  <c r="H252" i="3"/>
  <c r="C252" i="3"/>
  <c r="B252" i="3"/>
  <c r="T251" i="3"/>
  <c r="I251" i="3"/>
  <c r="C251" i="3"/>
  <c r="B251" i="3"/>
  <c r="H250" i="3"/>
  <c r="C250" i="3"/>
  <c r="B250" i="3"/>
  <c r="T249" i="3"/>
  <c r="D249" i="3"/>
  <c r="B249" i="3"/>
  <c r="B248" i="3"/>
  <c r="T247" i="3"/>
  <c r="D247" i="3"/>
  <c r="B247" i="3"/>
  <c r="B246" i="3"/>
  <c r="E245" i="3"/>
  <c r="B245" i="3"/>
  <c r="C244" i="3"/>
  <c r="B244" i="3"/>
  <c r="T243" i="3"/>
  <c r="B243" i="3"/>
  <c r="B242" i="3"/>
  <c r="I241" i="3"/>
  <c r="C241" i="3"/>
  <c r="B241" i="3"/>
  <c r="E240" i="3"/>
  <c r="C240" i="3"/>
  <c r="B240" i="3"/>
  <c r="C239" i="3"/>
  <c r="B239" i="3"/>
  <c r="T239" i="3" s="1"/>
  <c r="H238" i="3"/>
  <c r="E238" i="3"/>
  <c r="C238" i="3"/>
  <c r="B238" i="3"/>
  <c r="B237" i="3"/>
  <c r="T236" i="3"/>
  <c r="I236" i="3"/>
  <c r="H236" i="3"/>
  <c r="E236" i="3"/>
  <c r="G236" i="3" s="1"/>
  <c r="K236" i="3" s="1"/>
  <c r="D236" i="3"/>
  <c r="C236" i="3"/>
  <c r="B236" i="3"/>
  <c r="H235" i="3"/>
  <c r="D235" i="3"/>
  <c r="B235" i="3"/>
  <c r="E234" i="3"/>
  <c r="B234" i="3"/>
  <c r="D233" i="3"/>
  <c r="C233" i="3"/>
  <c r="B233" i="3"/>
  <c r="T233" i="3" s="1"/>
  <c r="C232" i="3"/>
  <c r="B232" i="3"/>
  <c r="T232" i="3" s="1"/>
  <c r="T231" i="3"/>
  <c r="I231" i="3"/>
  <c r="H231" i="3"/>
  <c r="E231" i="3"/>
  <c r="C231" i="3"/>
  <c r="B231" i="3"/>
  <c r="I230" i="3"/>
  <c r="H230" i="3"/>
  <c r="E230" i="3"/>
  <c r="C230" i="3"/>
  <c r="B230" i="3"/>
  <c r="D229" i="3"/>
  <c r="B229" i="3"/>
  <c r="B228" i="3"/>
  <c r="B227" i="3"/>
  <c r="B226" i="3"/>
  <c r="T225" i="3"/>
  <c r="I225" i="3"/>
  <c r="E225" i="3"/>
  <c r="C225" i="3"/>
  <c r="B225" i="3"/>
  <c r="H224" i="3"/>
  <c r="D224" i="3"/>
  <c r="B224" i="3"/>
  <c r="H223" i="3"/>
  <c r="B223" i="3"/>
  <c r="T223" i="3" s="1"/>
  <c r="H222" i="3"/>
  <c r="B222" i="3"/>
  <c r="I221" i="3"/>
  <c r="C221" i="3"/>
  <c r="B221" i="3"/>
  <c r="T221" i="3" s="1"/>
  <c r="T220" i="3"/>
  <c r="I220" i="3"/>
  <c r="K220" i="3" s="1"/>
  <c r="H220" i="3"/>
  <c r="J220" i="3" s="1"/>
  <c r="G220" i="3"/>
  <c r="E220" i="3"/>
  <c r="D220" i="3"/>
  <c r="F220" i="3" s="1"/>
  <c r="C220" i="3"/>
  <c r="B220" i="3"/>
  <c r="T219" i="3"/>
  <c r="K219" i="3"/>
  <c r="J219" i="3"/>
  <c r="H219" i="3"/>
  <c r="F219" i="3"/>
  <c r="E219" i="3"/>
  <c r="G219" i="3" s="1"/>
  <c r="D219" i="3"/>
  <c r="C219" i="3"/>
  <c r="I219" i="3" s="1"/>
  <c r="B219" i="3"/>
  <c r="H218" i="3"/>
  <c r="E218" i="3"/>
  <c r="C218" i="3"/>
  <c r="I218" i="3" s="1"/>
  <c r="B218" i="3"/>
  <c r="I217" i="3"/>
  <c r="E217" i="3"/>
  <c r="F217" i="3" s="1"/>
  <c r="D217" i="3"/>
  <c r="C217" i="3"/>
  <c r="B217" i="3"/>
  <c r="H216" i="3"/>
  <c r="C216" i="3"/>
  <c r="B216" i="3"/>
  <c r="T215" i="3"/>
  <c r="C215" i="3"/>
  <c r="B215" i="3"/>
  <c r="H214" i="3"/>
  <c r="E214" i="3"/>
  <c r="C214" i="3"/>
  <c r="I214" i="3" s="1"/>
  <c r="B214" i="3"/>
  <c r="T213" i="3"/>
  <c r="I213" i="3"/>
  <c r="C213" i="3"/>
  <c r="B213" i="3"/>
  <c r="H213" i="3" s="1"/>
  <c r="B212" i="3"/>
  <c r="H211" i="3"/>
  <c r="E211" i="3"/>
  <c r="F211" i="3" s="1"/>
  <c r="D211" i="3"/>
  <c r="B211" i="3"/>
  <c r="I210" i="3"/>
  <c r="H210" i="3"/>
  <c r="C210" i="3"/>
  <c r="B210" i="3"/>
  <c r="T209" i="3"/>
  <c r="C209" i="3"/>
  <c r="B209" i="3"/>
  <c r="H209" i="3" s="1"/>
  <c r="H208" i="3"/>
  <c r="F208" i="3"/>
  <c r="E208" i="3"/>
  <c r="D208" i="3"/>
  <c r="B208" i="3"/>
  <c r="T207" i="3"/>
  <c r="I207" i="3"/>
  <c r="K207" i="3" s="1"/>
  <c r="H207" i="3"/>
  <c r="G207" i="3"/>
  <c r="E207" i="3"/>
  <c r="D207" i="3"/>
  <c r="F207" i="3" s="1"/>
  <c r="C207" i="3"/>
  <c r="B207" i="3"/>
  <c r="B206" i="3"/>
  <c r="E205" i="3"/>
  <c r="F205" i="3" s="1"/>
  <c r="J205" i="3" s="1"/>
  <c r="D205" i="3"/>
  <c r="B205" i="3"/>
  <c r="H205" i="3" s="1"/>
  <c r="T204" i="3"/>
  <c r="I204" i="3"/>
  <c r="K204" i="3" s="1"/>
  <c r="H204" i="3"/>
  <c r="E204" i="3"/>
  <c r="D204" i="3"/>
  <c r="G204" i="3" s="1"/>
  <c r="C204" i="3"/>
  <c r="B204" i="3"/>
  <c r="T203" i="3"/>
  <c r="D203" i="3"/>
  <c r="C203" i="3"/>
  <c r="B203" i="3"/>
  <c r="E202" i="3"/>
  <c r="B202" i="3"/>
  <c r="T201" i="3"/>
  <c r="I201" i="3"/>
  <c r="G201" i="3"/>
  <c r="E201" i="3"/>
  <c r="D201" i="3"/>
  <c r="F201" i="3" s="1"/>
  <c r="L201" i="3" s="1"/>
  <c r="C201" i="3"/>
  <c r="B201" i="3"/>
  <c r="H201" i="3" s="1"/>
  <c r="T200" i="3"/>
  <c r="D200" i="3"/>
  <c r="C200" i="3"/>
  <c r="B200" i="3"/>
  <c r="B199" i="3"/>
  <c r="I198" i="3"/>
  <c r="H198" i="3"/>
  <c r="E198" i="3"/>
  <c r="C198" i="3"/>
  <c r="B198" i="3"/>
  <c r="T197" i="3"/>
  <c r="D197" i="3"/>
  <c r="C197" i="3"/>
  <c r="B197" i="3"/>
  <c r="H197" i="3" s="1"/>
  <c r="E196" i="3"/>
  <c r="B196" i="3"/>
  <c r="B195" i="3"/>
  <c r="H194" i="3"/>
  <c r="E194" i="3"/>
  <c r="C194" i="3"/>
  <c r="B194" i="3"/>
  <c r="B193" i="3"/>
  <c r="H193" i="3" s="1"/>
  <c r="B192" i="3"/>
  <c r="T191" i="3"/>
  <c r="H191" i="3"/>
  <c r="E191" i="3"/>
  <c r="D191" i="3"/>
  <c r="C191" i="3"/>
  <c r="I191" i="3" s="1"/>
  <c r="B191" i="3"/>
  <c r="H190" i="3"/>
  <c r="B190" i="3"/>
  <c r="B189" i="3"/>
  <c r="T188" i="3"/>
  <c r="H188" i="3"/>
  <c r="E188" i="3"/>
  <c r="D188" i="3"/>
  <c r="C188" i="3"/>
  <c r="I188" i="3" s="1"/>
  <c r="B188" i="3"/>
  <c r="T187" i="3"/>
  <c r="H187" i="3"/>
  <c r="C187" i="3"/>
  <c r="B187" i="3"/>
  <c r="B186" i="3"/>
  <c r="T185" i="3"/>
  <c r="E185" i="3"/>
  <c r="G185" i="3" s="1"/>
  <c r="D185" i="3"/>
  <c r="C185" i="3"/>
  <c r="I185" i="3" s="1"/>
  <c r="B185" i="3"/>
  <c r="H185" i="3" s="1"/>
  <c r="T184" i="3"/>
  <c r="H184" i="3"/>
  <c r="C184" i="3"/>
  <c r="B184" i="3"/>
  <c r="C183" i="3"/>
  <c r="B183" i="3"/>
  <c r="T183" i="3" s="1"/>
  <c r="I182" i="3"/>
  <c r="H182" i="3"/>
  <c r="E182" i="3"/>
  <c r="C182" i="3"/>
  <c r="B182" i="3"/>
  <c r="T181" i="3"/>
  <c r="I181" i="3"/>
  <c r="C181" i="3"/>
  <c r="B181" i="3"/>
  <c r="H181" i="3" s="1"/>
  <c r="B180" i="3"/>
  <c r="H179" i="3"/>
  <c r="E179" i="3"/>
  <c r="F179" i="3" s="1"/>
  <c r="D179" i="3"/>
  <c r="B179" i="3"/>
  <c r="I178" i="3"/>
  <c r="H178" i="3"/>
  <c r="C178" i="3"/>
  <c r="B178" i="3"/>
  <c r="B177" i="3"/>
  <c r="H176" i="3"/>
  <c r="F176" i="3"/>
  <c r="E176" i="3"/>
  <c r="D176" i="3"/>
  <c r="B176" i="3"/>
  <c r="T175" i="3"/>
  <c r="I175" i="3"/>
  <c r="K175" i="3" s="1"/>
  <c r="H175" i="3"/>
  <c r="E175" i="3"/>
  <c r="D175" i="3"/>
  <c r="G175" i="3" s="1"/>
  <c r="C175" i="3"/>
  <c r="B175" i="3"/>
  <c r="B174" i="3"/>
  <c r="E173" i="3"/>
  <c r="F173" i="3" s="1"/>
  <c r="J173" i="3" s="1"/>
  <c r="D173" i="3"/>
  <c r="B173" i="3"/>
  <c r="H173" i="3" s="1"/>
  <c r="T172" i="3"/>
  <c r="I172" i="3"/>
  <c r="H172" i="3"/>
  <c r="M172" i="3" s="1"/>
  <c r="G172" i="3"/>
  <c r="E172" i="3"/>
  <c r="D172" i="3"/>
  <c r="F172" i="3" s="1"/>
  <c r="C172" i="3"/>
  <c r="B172" i="3"/>
  <c r="T171" i="3"/>
  <c r="D171" i="3"/>
  <c r="C171" i="3"/>
  <c r="B171" i="3"/>
  <c r="E170" i="3"/>
  <c r="B170" i="3"/>
  <c r="T169" i="3"/>
  <c r="I169" i="3"/>
  <c r="E169" i="3"/>
  <c r="D169" i="3"/>
  <c r="G169" i="3" s="1"/>
  <c r="C169" i="3"/>
  <c r="B169" i="3"/>
  <c r="H169" i="3" s="1"/>
  <c r="T168" i="3"/>
  <c r="B168" i="3"/>
  <c r="E167" i="3"/>
  <c r="B167" i="3"/>
  <c r="I166" i="3"/>
  <c r="H166" i="3"/>
  <c r="E166" i="3"/>
  <c r="C166" i="3"/>
  <c r="B166" i="3"/>
  <c r="T165" i="3"/>
  <c r="D165" i="3"/>
  <c r="C165" i="3"/>
  <c r="B165" i="3"/>
  <c r="H165" i="3" s="1"/>
  <c r="B164" i="3"/>
  <c r="B163" i="3"/>
  <c r="C162" i="3"/>
  <c r="B162" i="3"/>
  <c r="E161" i="3"/>
  <c r="B161" i="3"/>
  <c r="B160" i="3"/>
  <c r="T159" i="3"/>
  <c r="H159" i="3"/>
  <c r="E159" i="3"/>
  <c r="D159" i="3"/>
  <c r="C159" i="3"/>
  <c r="I159" i="3" s="1"/>
  <c r="B159" i="3"/>
  <c r="B158" i="3"/>
  <c r="E157" i="3"/>
  <c r="B157" i="3"/>
  <c r="T156" i="3"/>
  <c r="H156" i="3"/>
  <c r="E156" i="3"/>
  <c r="D156" i="3"/>
  <c r="C156" i="3"/>
  <c r="I156" i="3" s="1"/>
  <c r="B156" i="3"/>
  <c r="T155" i="3"/>
  <c r="H155" i="3"/>
  <c r="C155" i="3"/>
  <c r="B155" i="3"/>
  <c r="B154" i="3"/>
  <c r="T153" i="3"/>
  <c r="I153" i="3"/>
  <c r="E153" i="3"/>
  <c r="D153" i="3"/>
  <c r="C153" i="3"/>
  <c r="B153" i="3"/>
  <c r="H153" i="3" s="1"/>
  <c r="T152" i="3"/>
  <c r="H152" i="3"/>
  <c r="C152" i="3"/>
  <c r="B152" i="3"/>
  <c r="B151" i="3"/>
  <c r="H150" i="3"/>
  <c r="E150" i="3"/>
  <c r="C150" i="3"/>
  <c r="I150" i="3" s="1"/>
  <c r="B150" i="3"/>
  <c r="T149" i="3"/>
  <c r="I149" i="3"/>
  <c r="C149" i="3"/>
  <c r="B149" i="3"/>
  <c r="H149" i="3" s="1"/>
  <c r="B148" i="3"/>
  <c r="H147" i="3"/>
  <c r="E147" i="3"/>
  <c r="F147" i="3" s="1"/>
  <c r="D147" i="3"/>
  <c r="B147" i="3"/>
  <c r="H146" i="3"/>
  <c r="C146" i="3"/>
  <c r="I146" i="3" s="1"/>
  <c r="B146" i="3"/>
  <c r="T145" i="3"/>
  <c r="C145" i="3"/>
  <c r="B145" i="3"/>
  <c r="H144" i="3"/>
  <c r="E144" i="3"/>
  <c r="D144" i="3"/>
  <c r="F144" i="3" s="1"/>
  <c r="B144" i="3"/>
  <c r="E143" i="3"/>
  <c r="B143" i="3"/>
  <c r="T142" i="3"/>
  <c r="H142" i="3"/>
  <c r="E142" i="3"/>
  <c r="F142" i="3" s="1"/>
  <c r="D142" i="3"/>
  <c r="B142" i="3"/>
  <c r="H141" i="3"/>
  <c r="E141" i="3"/>
  <c r="B141" i="3"/>
  <c r="T140" i="3"/>
  <c r="H140" i="3"/>
  <c r="E140" i="3"/>
  <c r="D140" i="3"/>
  <c r="F140" i="3" s="1"/>
  <c r="B140" i="3"/>
  <c r="H139" i="3"/>
  <c r="B139" i="3"/>
  <c r="T138" i="3"/>
  <c r="H138" i="3"/>
  <c r="E138" i="3"/>
  <c r="D138" i="3"/>
  <c r="F138" i="3" s="1"/>
  <c r="B138" i="3"/>
  <c r="H137" i="3"/>
  <c r="B137" i="3"/>
  <c r="T136" i="3"/>
  <c r="H136" i="3"/>
  <c r="E136" i="3"/>
  <c r="D136" i="3"/>
  <c r="F136" i="3" s="1"/>
  <c r="B136" i="3"/>
  <c r="H135" i="3"/>
  <c r="B135" i="3"/>
  <c r="T134" i="3"/>
  <c r="H134" i="3"/>
  <c r="E134" i="3"/>
  <c r="D134" i="3"/>
  <c r="F134" i="3" s="1"/>
  <c r="B134" i="3"/>
  <c r="T133" i="3"/>
  <c r="H133" i="3"/>
  <c r="E133" i="3"/>
  <c r="D133" i="3"/>
  <c r="B133" i="3"/>
  <c r="T132" i="3"/>
  <c r="H132" i="3"/>
  <c r="E132" i="3"/>
  <c r="D132" i="3"/>
  <c r="F132" i="3" s="1"/>
  <c r="B132" i="3"/>
  <c r="D131" i="3"/>
  <c r="B131" i="3"/>
  <c r="T130" i="3"/>
  <c r="H130" i="3"/>
  <c r="F130" i="3"/>
  <c r="E130" i="3"/>
  <c r="D130" i="3"/>
  <c r="B130" i="3"/>
  <c r="T129" i="3"/>
  <c r="E129" i="3"/>
  <c r="B129" i="3"/>
  <c r="T128" i="3"/>
  <c r="H128" i="3"/>
  <c r="E128" i="3"/>
  <c r="F128" i="3" s="1"/>
  <c r="D128" i="3"/>
  <c r="B128" i="3"/>
  <c r="T127" i="3"/>
  <c r="H127" i="3"/>
  <c r="E127" i="3"/>
  <c r="B127" i="3"/>
  <c r="T126" i="3"/>
  <c r="H126" i="3"/>
  <c r="E126" i="3"/>
  <c r="D126" i="3"/>
  <c r="F126" i="3" s="1"/>
  <c r="B126" i="3"/>
  <c r="B125" i="3"/>
  <c r="T124" i="3"/>
  <c r="H124" i="3"/>
  <c r="F124" i="3"/>
  <c r="E124" i="3"/>
  <c r="D124" i="3"/>
  <c r="B124" i="3"/>
  <c r="B123" i="3"/>
  <c r="T123" i="3" s="1"/>
  <c r="T122" i="3"/>
  <c r="H122" i="3"/>
  <c r="F122" i="3"/>
  <c r="E122" i="3"/>
  <c r="D122" i="3"/>
  <c r="B122" i="3"/>
  <c r="H121" i="3"/>
  <c r="D121" i="3"/>
  <c r="B121" i="3"/>
  <c r="T121" i="3" s="1"/>
  <c r="T120" i="3"/>
  <c r="H120" i="3"/>
  <c r="E120" i="3"/>
  <c r="D120" i="3"/>
  <c r="F120" i="3" s="1"/>
  <c r="B120" i="3"/>
  <c r="T119" i="3"/>
  <c r="H119" i="3"/>
  <c r="E119" i="3"/>
  <c r="B119" i="3"/>
  <c r="T118" i="3"/>
  <c r="H118" i="3"/>
  <c r="E118" i="3"/>
  <c r="D118" i="3"/>
  <c r="F118" i="3" s="1"/>
  <c r="B118" i="3"/>
  <c r="T117" i="3"/>
  <c r="H117" i="3"/>
  <c r="E117" i="3"/>
  <c r="D117" i="3"/>
  <c r="B117" i="3"/>
  <c r="T116" i="3"/>
  <c r="H116" i="3"/>
  <c r="E116" i="3"/>
  <c r="D116" i="3"/>
  <c r="F116" i="3" s="1"/>
  <c r="B116" i="3"/>
  <c r="D115" i="3"/>
  <c r="B115" i="3"/>
  <c r="T114" i="3"/>
  <c r="H114" i="3"/>
  <c r="F114" i="3"/>
  <c r="E114" i="3"/>
  <c r="D114" i="3"/>
  <c r="B114" i="3"/>
  <c r="T113" i="3"/>
  <c r="E113" i="3"/>
  <c r="B113" i="3"/>
  <c r="T112" i="3"/>
  <c r="H112" i="3"/>
  <c r="E112" i="3"/>
  <c r="F112" i="3" s="1"/>
  <c r="D112" i="3"/>
  <c r="B112" i="3"/>
  <c r="T111" i="3"/>
  <c r="H111" i="3"/>
  <c r="B111" i="3"/>
  <c r="T110" i="3"/>
  <c r="H110" i="3"/>
  <c r="E110" i="3"/>
  <c r="B110" i="3"/>
  <c r="H109" i="3"/>
  <c r="E109" i="3"/>
  <c r="D109" i="3"/>
  <c r="F109" i="3" s="1"/>
  <c r="B109" i="3"/>
  <c r="T109" i="3" s="1"/>
  <c r="D108" i="3"/>
  <c r="B108" i="3"/>
  <c r="T108" i="3" s="1"/>
  <c r="B107" i="3"/>
  <c r="D106" i="3"/>
  <c r="B106" i="3"/>
  <c r="B105" i="3"/>
  <c r="T104" i="3"/>
  <c r="H104" i="3"/>
  <c r="B104" i="3"/>
  <c r="T103" i="3"/>
  <c r="H103" i="3"/>
  <c r="B103" i="3"/>
  <c r="T102" i="3"/>
  <c r="H102" i="3"/>
  <c r="E102" i="3"/>
  <c r="B102" i="3"/>
  <c r="T101" i="3"/>
  <c r="H101" i="3"/>
  <c r="F101" i="3"/>
  <c r="E101" i="3"/>
  <c r="D101" i="3"/>
  <c r="B101" i="3"/>
  <c r="E100" i="3"/>
  <c r="B100" i="3"/>
  <c r="T100" i="3" s="1"/>
  <c r="D99" i="3"/>
  <c r="B99" i="3"/>
  <c r="T99" i="3" s="1"/>
  <c r="B98" i="3"/>
  <c r="D98" i="3" s="1"/>
  <c r="T97" i="3"/>
  <c r="B97" i="3"/>
  <c r="T96" i="3"/>
  <c r="H96" i="3"/>
  <c r="E96" i="3"/>
  <c r="D96" i="3"/>
  <c r="F96" i="3" s="1"/>
  <c r="B96" i="3"/>
  <c r="T95" i="3"/>
  <c r="H95" i="3"/>
  <c r="B95" i="3"/>
  <c r="T94" i="3"/>
  <c r="H94" i="3"/>
  <c r="E94" i="3"/>
  <c r="B94" i="3"/>
  <c r="H93" i="3"/>
  <c r="E93" i="3"/>
  <c r="D93" i="3"/>
  <c r="F93" i="3" s="1"/>
  <c r="B93" i="3"/>
  <c r="T93" i="3" s="1"/>
  <c r="D92" i="3"/>
  <c r="B92" i="3"/>
  <c r="T92" i="3" s="1"/>
  <c r="B91" i="3"/>
  <c r="D90" i="3"/>
  <c r="B90" i="3"/>
  <c r="B89" i="3"/>
  <c r="T88" i="3"/>
  <c r="H88" i="3"/>
  <c r="B88" i="3"/>
  <c r="T87" i="3"/>
  <c r="H87" i="3"/>
  <c r="B87" i="3"/>
  <c r="T86" i="3"/>
  <c r="H86" i="3"/>
  <c r="E86" i="3"/>
  <c r="B86" i="3"/>
  <c r="T85" i="3"/>
  <c r="H85" i="3"/>
  <c r="F85" i="3"/>
  <c r="E85" i="3"/>
  <c r="D85" i="3"/>
  <c r="B85" i="3"/>
  <c r="E84" i="3"/>
  <c r="B84" i="3"/>
  <c r="T84" i="3" s="1"/>
  <c r="D83" i="3"/>
  <c r="B83" i="3"/>
  <c r="T83" i="3" s="1"/>
  <c r="B82" i="3"/>
  <c r="E82" i="3" s="1"/>
  <c r="T81" i="3"/>
  <c r="B81" i="3"/>
  <c r="T80" i="3"/>
  <c r="H80" i="3"/>
  <c r="E80" i="3"/>
  <c r="D80" i="3"/>
  <c r="F80" i="3" s="1"/>
  <c r="B80" i="3"/>
  <c r="T79" i="3"/>
  <c r="H79" i="3"/>
  <c r="B79" i="3"/>
  <c r="T78" i="3"/>
  <c r="H78" i="3"/>
  <c r="E78" i="3"/>
  <c r="B78" i="3"/>
  <c r="H77" i="3"/>
  <c r="E77" i="3"/>
  <c r="D77" i="3"/>
  <c r="F77" i="3" s="1"/>
  <c r="B77" i="3"/>
  <c r="T77" i="3" s="1"/>
  <c r="D76" i="3"/>
  <c r="B76" i="3"/>
  <c r="T76" i="3" s="1"/>
  <c r="B75" i="3"/>
  <c r="D74" i="3"/>
  <c r="B74" i="3"/>
  <c r="B73" i="3"/>
  <c r="T72" i="3"/>
  <c r="H72" i="3"/>
  <c r="B72" i="3"/>
  <c r="T71" i="3"/>
  <c r="H71" i="3"/>
  <c r="B71" i="3"/>
  <c r="T70" i="3"/>
  <c r="H70" i="3"/>
  <c r="E70" i="3"/>
  <c r="B70" i="3"/>
  <c r="T69" i="3"/>
  <c r="H69" i="3"/>
  <c r="F69" i="3"/>
  <c r="E69" i="3"/>
  <c r="D69" i="3"/>
  <c r="B69" i="3"/>
  <c r="E68" i="3"/>
  <c r="B68" i="3"/>
  <c r="T68" i="3" s="1"/>
  <c r="E67" i="3"/>
  <c r="D67" i="3"/>
  <c r="B67" i="3"/>
  <c r="T67" i="3" s="1"/>
  <c r="B66" i="3"/>
  <c r="T65" i="3"/>
  <c r="B65" i="3"/>
  <c r="T64" i="3"/>
  <c r="H64" i="3"/>
  <c r="E64" i="3"/>
  <c r="D64" i="3"/>
  <c r="F64" i="3" s="1"/>
  <c r="B64" i="3"/>
  <c r="T63" i="3"/>
  <c r="H63" i="3"/>
  <c r="B63" i="3"/>
  <c r="T62" i="3"/>
  <c r="H62" i="3"/>
  <c r="E62" i="3"/>
  <c r="B62" i="3"/>
  <c r="H61" i="3"/>
  <c r="E61" i="3"/>
  <c r="D61" i="3"/>
  <c r="F61" i="3" s="1"/>
  <c r="B61" i="3"/>
  <c r="T61" i="3" s="1"/>
  <c r="D60" i="3"/>
  <c r="B60" i="3"/>
  <c r="T60" i="3" s="1"/>
  <c r="B59" i="3"/>
  <c r="D58" i="3"/>
  <c r="B58" i="3"/>
  <c r="B57" i="3"/>
  <c r="B56" i="3"/>
  <c r="C56" i="3" s="1"/>
  <c r="D55" i="3"/>
  <c r="B55" i="3"/>
  <c r="T55" i="3" s="1"/>
  <c r="H54" i="3"/>
  <c r="E54" i="3"/>
  <c r="D54" i="3"/>
  <c r="F54" i="3" s="1"/>
  <c r="B54" i="3"/>
  <c r="H53" i="3"/>
  <c r="B53" i="3"/>
  <c r="T53" i="3" s="1"/>
  <c r="H52" i="3"/>
  <c r="B52" i="3"/>
  <c r="B51" i="3"/>
  <c r="T51" i="3" s="1"/>
  <c r="D50" i="3"/>
  <c r="B50" i="3"/>
  <c r="T49" i="3"/>
  <c r="E49" i="3"/>
  <c r="D49" i="3"/>
  <c r="F49" i="3" s="1"/>
  <c r="B49" i="3"/>
  <c r="H48" i="3"/>
  <c r="E48" i="3"/>
  <c r="B48" i="3"/>
  <c r="T47" i="3"/>
  <c r="H47" i="3"/>
  <c r="B47" i="3"/>
  <c r="C46" i="3"/>
  <c r="I46" i="3" s="1"/>
  <c r="B46" i="3"/>
  <c r="B45" i="3"/>
  <c r="H44" i="3"/>
  <c r="E44" i="3"/>
  <c r="D44" i="3"/>
  <c r="F44" i="3" s="1"/>
  <c r="C44" i="3"/>
  <c r="I44" i="3" s="1"/>
  <c r="B44" i="3"/>
  <c r="T43" i="3"/>
  <c r="H43" i="3"/>
  <c r="E43" i="3"/>
  <c r="B43" i="3"/>
  <c r="I42" i="3"/>
  <c r="H42" i="3"/>
  <c r="J42" i="3" s="1"/>
  <c r="F42" i="3"/>
  <c r="E42" i="3"/>
  <c r="D42" i="3"/>
  <c r="C42" i="3"/>
  <c r="B42" i="3"/>
  <c r="B41" i="3"/>
  <c r="H40" i="3"/>
  <c r="B40" i="3"/>
  <c r="E39" i="3"/>
  <c r="C39" i="3"/>
  <c r="B39" i="3"/>
  <c r="T38" i="3"/>
  <c r="I38" i="3"/>
  <c r="K38" i="3" s="1"/>
  <c r="H38" i="3"/>
  <c r="M38" i="3" s="1"/>
  <c r="G38" i="3"/>
  <c r="F38" i="3"/>
  <c r="E38" i="3"/>
  <c r="D38" i="3"/>
  <c r="C38" i="3"/>
  <c r="B38" i="3"/>
  <c r="B37" i="3"/>
  <c r="I36" i="3"/>
  <c r="H36" i="3"/>
  <c r="C36" i="3"/>
  <c r="B36" i="3"/>
  <c r="E35" i="3"/>
  <c r="C35" i="3"/>
  <c r="B35" i="3"/>
  <c r="T34" i="3"/>
  <c r="I34" i="3"/>
  <c r="K34" i="3" s="1"/>
  <c r="H34" i="3"/>
  <c r="M34" i="3" s="1"/>
  <c r="G34" i="3"/>
  <c r="F34" i="3"/>
  <c r="E34" i="3"/>
  <c r="D34" i="3"/>
  <c r="C34" i="3"/>
  <c r="B34" i="3"/>
  <c r="B33" i="3"/>
  <c r="H32" i="3"/>
  <c r="B32" i="3"/>
  <c r="E31" i="3"/>
  <c r="C31" i="3"/>
  <c r="B31" i="3"/>
  <c r="T30" i="3"/>
  <c r="I30" i="3"/>
  <c r="K30" i="3" s="1"/>
  <c r="H30" i="3"/>
  <c r="L30" i="3" s="1"/>
  <c r="G30" i="3"/>
  <c r="F30" i="3"/>
  <c r="E30" i="3"/>
  <c r="D30" i="3"/>
  <c r="C30" i="3"/>
  <c r="B30" i="3"/>
  <c r="B29" i="3"/>
  <c r="H28" i="3"/>
  <c r="B28" i="3"/>
  <c r="E27" i="3"/>
  <c r="C27" i="3"/>
  <c r="B27" i="3"/>
  <c r="T26" i="3"/>
  <c r="I26" i="3"/>
  <c r="K26" i="3" s="1"/>
  <c r="H26" i="3"/>
  <c r="L26" i="3" s="1"/>
  <c r="G26" i="3"/>
  <c r="F26" i="3"/>
  <c r="E26" i="3"/>
  <c r="D26" i="3"/>
  <c r="C26" i="3"/>
  <c r="B26" i="3"/>
  <c r="B25" i="3"/>
  <c r="H24" i="3"/>
  <c r="B24" i="3"/>
  <c r="E23" i="3"/>
  <c r="C23" i="3"/>
  <c r="B23" i="3"/>
  <c r="T22" i="3"/>
  <c r="I22" i="3"/>
  <c r="K22" i="3" s="1"/>
  <c r="H22" i="3"/>
  <c r="L22" i="3" s="1"/>
  <c r="G22" i="3"/>
  <c r="F22" i="3"/>
  <c r="E22" i="3"/>
  <c r="D22" i="3"/>
  <c r="C22" i="3"/>
  <c r="B22" i="3"/>
  <c r="B21" i="3"/>
  <c r="H20" i="3"/>
  <c r="B20" i="3"/>
  <c r="E19" i="3"/>
  <c r="C19" i="3"/>
  <c r="B19" i="3"/>
  <c r="T18" i="3"/>
  <c r="I18" i="3"/>
  <c r="H18" i="3"/>
  <c r="D18" i="3"/>
  <c r="C18" i="3"/>
  <c r="B18" i="3"/>
  <c r="E18" i="3" s="1"/>
  <c r="B17" i="3"/>
  <c r="H16" i="3"/>
  <c r="B16" i="3"/>
  <c r="E15" i="3"/>
  <c r="C15" i="3"/>
  <c r="B15" i="3"/>
  <c r="T14" i="3"/>
  <c r="I14" i="3"/>
  <c r="H14" i="3"/>
  <c r="D14" i="3"/>
  <c r="C14" i="3"/>
  <c r="B14" i="3"/>
  <c r="E14" i="3" s="1"/>
  <c r="T13" i="3"/>
  <c r="B13" i="3"/>
  <c r="H12" i="3"/>
  <c r="B12" i="3"/>
  <c r="E11" i="3"/>
  <c r="C11" i="3"/>
  <c r="B11" i="3"/>
  <c r="T10" i="3"/>
  <c r="I10" i="3"/>
  <c r="K10" i="3" s="1"/>
  <c r="H10" i="3"/>
  <c r="G10" i="3"/>
  <c r="D10" i="3"/>
  <c r="C10" i="3"/>
  <c r="B10" i="3"/>
  <c r="E10" i="3" s="1"/>
  <c r="F10" i="3" s="1"/>
  <c r="B9" i="3"/>
  <c r="H8" i="3"/>
  <c r="B8" i="3"/>
  <c r="E7" i="3"/>
  <c r="C7" i="3"/>
  <c r="B7" i="3"/>
  <c r="T6" i="3"/>
  <c r="I6" i="3"/>
  <c r="H6" i="3"/>
  <c r="D6" i="3"/>
  <c r="C6" i="3"/>
  <c r="B6" i="3"/>
  <c r="E6" i="3" s="1"/>
  <c r="F6" i="3" s="1"/>
  <c r="B5" i="3"/>
  <c r="H4" i="3"/>
  <c r="B4" i="3"/>
  <c r="F19" i="2"/>
  <c r="C19" i="2"/>
  <c r="B19" i="2"/>
  <c r="G18" i="2"/>
  <c r="F18" i="2"/>
  <c r="C18" i="2"/>
  <c r="F13" i="2"/>
  <c r="G12" i="2"/>
  <c r="F12" i="2"/>
  <c r="D6" i="2"/>
  <c r="E27" i="1"/>
  <c r="E26" i="1"/>
  <c r="E24" i="1"/>
  <c r="E23" i="1"/>
  <c r="E22" i="1"/>
  <c r="E21" i="1"/>
  <c r="E19" i="1"/>
  <c r="B18" i="2" s="1"/>
  <c r="E17" i="1"/>
  <c r="E18" i="1" s="1"/>
  <c r="E16" i="1"/>
  <c r="E11" i="1"/>
  <c r="E9" i="1"/>
  <c r="E10" i="1" s="1"/>
  <c r="E6" i="1"/>
  <c r="E7" i="1" s="1"/>
  <c r="I9" i="3" l="1"/>
  <c r="F14" i="3"/>
  <c r="G14" i="3"/>
  <c r="L14" i="3"/>
  <c r="L18" i="3"/>
  <c r="G6" i="3"/>
  <c r="C6" i="2"/>
  <c r="J6" i="3"/>
  <c r="L10" i="3"/>
  <c r="O10" i="3" s="1"/>
  <c r="Q10" i="3" s="1"/>
  <c r="K14" i="3"/>
  <c r="J44" i="3"/>
  <c r="L77" i="3"/>
  <c r="C105" i="3"/>
  <c r="I105" i="3" s="1"/>
  <c r="K105" i="3" s="1"/>
  <c r="T105" i="3"/>
  <c r="H105" i="3"/>
  <c r="E105" i="3"/>
  <c r="G105" i="3" s="1"/>
  <c r="D105" i="3"/>
  <c r="F105" i="3" s="1"/>
  <c r="K6" i="3"/>
  <c r="K159" i="3"/>
  <c r="F18" i="3"/>
  <c r="G18" i="3"/>
  <c r="K18" i="3" s="1"/>
  <c r="C45" i="3"/>
  <c r="C59" i="3"/>
  <c r="C75" i="3"/>
  <c r="G107" i="3"/>
  <c r="C107" i="3"/>
  <c r="H151" i="3"/>
  <c r="E151" i="3"/>
  <c r="G151" i="3" s="1"/>
  <c r="D151" i="3"/>
  <c r="T158" i="3"/>
  <c r="D158" i="3"/>
  <c r="E158" i="3"/>
  <c r="F158" i="3" s="1"/>
  <c r="C158" i="3"/>
  <c r="I158" i="3"/>
  <c r="K277" i="3"/>
  <c r="I282" i="3"/>
  <c r="K282" i="3" s="1"/>
  <c r="T282" i="3"/>
  <c r="D282" i="3"/>
  <c r="E282" i="3"/>
  <c r="H282" i="3"/>
  <c r="M282" i="3" s="1"/>
  <c r="G282" i="3"/>
  <c r="F282" i="3"/>
  <c r="L282" i="3" s="1"/>
  <c r="C282" i="3"/>
  <c r="D7" i="3"/>
  <c r="T7" i="3"/>
  <c r="D11" i="3"/>
  <c r="T11" i="3"/>
  <c r="D15" i="3"/>
  <c r="G15" i="3" s="1"/>
  <c r="T15" i="3"/>
  <c r="D19" i="3"/>
  <c r="G19" i="3" s="1"/>
  <c r="T19" i="3"/>
  <c r="D23" i="3"/>
  <c r="T23" i="3"/>
  <c r="D27" i="3"/>
  <c r="T27" i="3"/>
  <c r="D31" i="3"/>
  <c r="G31" i="3" s="1"/>
  <c r="T31" i="3"/>
  <c r="D35" i="3"/>
  <c r="T35" i="3"/>
  <c r="D39" i="3"/>
  <c r="T39" i="3"/>
  <c r="D45" i="3"/>
  <c r="T46" i="3"/>
  <c r="E55" i="3"/>
  <c r="F55" i="3" s="1"/>
  <c r="J55" i="3" s="1"/>
  <c r="C58" i="3"/>
  <c r="D59" i="3"/>
  <c r="F59" i="3" s="1"/>
  <c r="E60" i="3"/>
  <c r="F60" i="3" s="1"/>
  <c r="J64" i="3"/>
  <c r="C74" i="3"/>
  <c r="D75" i="3"/>
  <c r="E76" i="3"/>
  <c r="F76" i="3" s="1"/>
  <c r="J80" i="3"/>
  <c r="C90" i="3"/>
  <c r="D91" i="3"/>
  <c r="E92" i="3"/>
  <c r="F92" i="3" s="1"/>
  <c r="J96" i="3"/>
  <c r="C106" i="3"/>
  <c r="D107" i="3"/>
  <c r="E108" i="3"/>
  <c r="C115" i="3"/>
  <c r="E121" i="3"/>
  <c r="C131" i="3"/>
  <c r="I131" i="3" s="1"/>
  <c r="T143" i="3"/>
  <c r="D143" i="3"/>
  <c r="G143" i="3" s="1"/>
  <c r="C143" i="3"/>
  <c r="C151" i="3"/>
  <c r="I151" i="3" s="1"/>
  <c r="K151" i="3" s="1"/>
  <c r="G156" i="3"/>
  <c r="G158" i="3"/>
  <c r="T162" i="3"/>
  <c r="D162" i="3"/>
  <c r="F162" i="3" s="1"/>
  <c r="I162" i="3"/>
  <c r="H162" i="3"/>
  <c r="J162" i="3" s="1"/>
  <c r="K172" i="3"/>
  <c r="F277" i="3"/>
  <c r="G277" i="3"/>
  <c r="E45" i="3"/>
  <c r="D56" i="3"/>
  <c r="C57" i="3"/>
  <c r="E75" i="3"/>
  <c r="G75" i="3" s="1"/>
  <c r="M75" i="3" s="1"/>
  <c r="G89" i="3"/>
  <c r="C89" i="3"/>
  <c r="E91" i="3"/>
  <c r="E107" i="3"/>
  <c r="F151" i="3"/>
  <c r="H158" i="3"/>
  <c r="F15" i="3"/>
  <c r="J22" i="3"/>
  <c r="F23" i="3"/>
  <c r="J26" i="3"/>
  <c r="O26" i="3" s="1"/>
  <c r="Q26" i="3" s="1"/>
  <c r="F27" i="3"/>
  <c r="J30" i="3"/>
  <c r="O30" i="3" s="1"/>
  <c r="Q30" i="3" s="1"/>
  <c r="F31" i="3"/>
  <c r="J34" i="3"/>
  <c r="F35" i="3"/>
  <c r="J38" i="3"/>
  <c r="N38" i="3" s="1"/>
  <c r="P38" i="3" s="1"/>
  <c r="F39" i="3"/>
  <c r="D46" i="3"/>
  <c r="C47" i="3"/>
  <c r="I47" i="3" s="1"/>
  <c r="K47" i="3" s="1"/>
  <c r="G55" i="3"/>
  <c r="E56" i="3"/>
  <c r="G56" i="3" s="1"/>
  <c r="D57" i="3"/>
  <c r="F57" i="3" s="1"/>
  <c r="E58" i="3"/>
  <c r="H60" i="3"/>
  <c r="C72" i="3"/>
  <c r="I72" i="3" s="1"/>
  <c r="D73" i="3"/>
  <c r="F73" i="3" s="1"/>
  <c r="E74" i="3"/>
  <c r="G74" i="3" s="1"/>
  <c r="F75" i="3"/>
  <c r="H76" i="3"/>
  <c r="C88" i="3"/>
  <c r="I88" i="3" s="1"/>
  <c r="K88" i="3" s="1"/>
  <c r="D89" i="3"/>
  <c r="F89" i="3" s="1"/>
  <c r="E90" i="3"/>
  <c r="G90" i="3" s="1"/>
  <c r="F91" i="3"/>
  <c r="H92" i="3"/>
  <c r="C104" i="3"/>
  <c r="I104" i="3" s="1"/>
  <c r="E106" i="3"/>
  <c r="G106" i="3" s="1"/>
  <c r="L106" i="3" s="1"/>
  <c r="F107" i="3"/>
  <c r="H108" i="3"/>
  <c r="E115" i="3"/>
  <c r="C125" i="3"/>
  <c r="I125" i="3" s="1"/>
  <c r="E131" i="3"/>
  <c r="G131" i="3" s="1"/>
  <c r="H143" i="3"/>
  <c r="J151" i="3"/>
  <c r="K158" i="3"/>
  <c r="D160" i="3"/>
  <c r="F160" i="3" s="1"/>
  <c r="T160" i="3"/>
  <c r="C160" i="3"/>
  <c r="E162" i="3"/>
  <c r="G188" i="3"/>
  <c r="M201" i="3"/>
  <c r="M219" i="3"/>
  <c r="K486" i="3"/>
  <c r="J10" i="3"/>
  <c r="J14" i="3"/>
  <c r="J18" i="3"/>
  <c r="N18" i="3" s="1"/>
  <c r="P18" i="3" s="1"/>
  <c r="C16" i="3"/>
  <c r="I16" i="3" s="1"/>
  <c r="C20" i="3"/>
  <c r="I20" i="3" s="1"/>
  <c r="G23" i="3"/>
  <c r="C24" i="3"/>
  <c r="I24" i="3" s="1"/>
  <c r="G27" i="3"/>
  <c r="C28" i="3"/>
  <c r="I28" i="3" s="1"/>
  <c r="C32" i="3"/>
  <c r="I32" i="3" s="1"/>
  <c r="G35" i="3"/>
  <c r="G39" i="3"/>
  <c r="C40" i="3"/>
  <c r="I40" i="3" s="1"/>
  <c r="E46" i="3"/>
  <c r="G46" i="3" s="1"/>
  <c r="D47" i="3"/>
  <c r="G48" i="3"/>
  <c r="M48" i="3" s="1"/>
  <c r="T48" i="3"/>
  <c r="J54" i="3"/>
  <c r="H55" i="3"/>
  <c r="E57" i="3"/>
  <c r="G57" i="3" s="1"/>
  <c r="M57" i="3" s="1"/>
  <c r="H59" i="3"/>
  <c r="J61" i="3"/>
  <c r="C71" i="3"/>
  <c r="I71" i="3" s="1"/>
  <c r="D72" i="3"/>
  <c r="E73" i="3"/>
  <c r="H75" i="3"/>
  <c r="J77" i="3"/>
  <c r="C87" i="3"/>
  <c r="I87" i="3" s="1"/>
  <c r="D88" i="3"/>
  <c r="E89" i="3"/>
  <c r="H91" i="3"/>
  <c r="J93" i="3"/>
  <c r="C103" i="3"/>
  <c r="I103" i="3" s="1"/>
  <c r="D104" i="3"/>
  <c r="F106" i="3"/>
  <c r="H107" i="3"/>
  <c r="J109" i="3"/>
  <c r="H115" i="3"/>
  <c r="D125" i="3"/>
  <c r="F125" i="3" s="1"/>
  <c r="H131" i="3"/>
  <c r="C135" i="3"/>
  <c r="I135" i="3" s="1"/>
  <c r="T139" i="3"/>
  <c r="C139" i="3"/>
  <c r="I139" i="3" s="1"/>
  <c r="K139" i="3" s="1"/>
  <c r="I143" i="3"/>
  <c r="H148" i="3"/>
  <c r="E148" i="3"/>
  <c r="D148" i="3"/>
  <c r="E160" i="3"/>
  <c r="G160" i="3" s="1"/>
  <c r="T186" i="3"/>
  <c r="D186" i="3"/>
  <c r="H186" i="3"/>
  <c r="E186" i="3"/>
  <c r="G186" i="3" s="1"/>
  <c r="C186" i="3"/>
  <c r="I186" i="3" s="1"/>
  <c r="F7" i="3"/>
  <c r="F11" i="3"/>
  <c r="L6" i="3"/>
  <c r="T8" i="3"/>
  <c r="H11" i="3"/>
  <c r="D12" i="3"/>
  <c r="T12" i="3"/>
  <c r="H15" i="3"/>
  <c r="D16" i="3"/>
  <c r="T16" i="3"/>
  <c r="H19" i="3"/>
  <c r="D20" i="3"/>
  <c r="F20" i="3" s="1"/>
  <c r="T20" i="3"/>
  <c r="H23" i="3"/>
  <c r="D24" i="3"/>
  <c r="T24" i="3"/>
  <c r="H27" i="3"/>
  <c r="D28" i="3"/>
  <c r="T28" i="3"/>
  <c r="H31" i="3"/>
  <c r="D32" i="3"/>
  <c r="T32" i="3"/>
  <c r="L34" i="3"/>
  <c r="O34" i="3" s="1"/>
  <c r="Q34" i="3" s="1"/>
  <c r="H35" i="3"/>
  <c r="D36" i="3"/>
  <c r="T36" i="3"/>
  <c r="L38" i="3"/>
  <c r="O38" i="3" s="1"/>
  <c r="Q38" i="3" s="1"/>
  <c r="H39" i="3"/>
  <c r="D40" i="3"/>
  <c r="T40" i="3"/>
  <c r="H45" i="3"/>
  <c r="E47" i="3"/>
  <c r="G47" i="3" s="1"/>
  <c r="M47" i="3" s="1"/>
  <c r="C48" i="3"/>
  <c r="I48" i="3" s="1"/>
  <c r="H56" i="3"/>
  <c r="H58" i="3"/>
  <c r="I59" i="3"/>
  <c r="C70" i="3"/>
  <c r="I70" i="3" s="1"/>
  <c r="D71" i="3"/>
  <c r="E72" i="3"/>
  <c r="G72" i="3" s="1"/>
  <c r="M72" i="3" s="1"/>
  <c r="H74" i="3"/>
  <c r="I75" i="3"/>
  <c r="K75" i="3" s="1"/>
  <c r="C86" i="3"/>
  <c r="I86" i="3" s="1"/>
  <c r="D87" i="3"/>
  <c r="E88" i="3"/>
  <c r="G88" i="3" s="1"/>
  <c r="M88" i="3" s="1"/>
  <c r="H90" i="3"/>
  <c r="C102" i="3"/>
  <c r="I102" i="3" s="1"/>
  <c r="G102" i="3"/>
  <c r="D103" i="3"/>
  <c r="E104" i="3"/>
  <c r="G104" i="3" s="1"/>
  <c r="M104" i="3" s="1"/>
  <c r="H106" i="3"/>
  <c r="I107" i="3"/>
  <c r="I115" i="3"/>
  <c r="G119" i="3"/>
  <c r="M119" i="3" s="1"/>
  <c r="F119" i="3"/>
  <c r="C119" i="3"/>
  <c r="I119" i="3" s="1"/>
  <c r="K119" i="3" s="1"/>
  <c r="E125" i="3"/>
  <c r="G125" i="3" s="1"/>
  <c r="K125" i="3" s="1"/>
  <c r="D135" i="3"/>
  <c r="D139" i="3"/>
  <c r="F139" i="3" s="1"/>
  <c r="C148" i="3"/>
  <c r="I148" i="3" s="1"/>
  <c r="G153" i="3"/>
  <c r="H160" i="3"/>
  <c r="H177" i="3"/>
  <c r="G177" i="3"/>
  <c r="F177" i="3"/>
  <c r="E177" i="3"/>
  <c r="D177" i="3"/>
  <c r="J201" i="3"/>
  <c r="L219" i="3"/>
  <c r="F19" i="3"/>
  <c r="C4" i="3"/>
  <c r="I4" i="3" s="1"/>
  <c r="G7" i="3"/>
  <c r="C8" i="3"/>
  <c r="I8" i="3" s="1"/>
  <c r="G11" i="3"/>
  <c r="C12" i="3"/>
  <c r="I12" i="3" s="1"/>
  <c r="K12" i="3" s="1"/>
  <c r="E20" i="1"/>
  <c r="D4" i="3"/>
  <c r="T4" i="3"/>
  <c r="H7" i="3"/>
  <c r="D8" i="3"/>
  <c r="F8" i="3" s="1"/>
  <c r="E4" i="3"/>
  <c r="G4" i="3" s="1"/>
  <c r="M6" i="3"/>
  <c r="I7" i="3"/>
  <c r="E8" i="3"/>
  <c r="M10" i="3"/>
  <c r="I11" i="3"/>
  <c r="E12" i="3"/>
  <c r="G12" i="3" s="1"/>
  <c r="M14" i="3"/>
  <c r="I15" i="3"/>
  <c r="E16" i="3"/>
  <c r="G16" i="3" s="1"/>
  <c r="M18" i="3"/>
  <c r="I19" i="3"/>
  <c r="K19" i="3" s="1"/>
  <c r="E20" i="3"/>
  <c r="M22" i="3"/>
  <c r="I23" i="3"/>
  <c r="E24" i="3"/>
  <c r="G24" i="3" s="1"/>
  <c r="M26" i="3"/>
  <c r="I27" i="3"/>
  <c r="E28" i="3"/>
  <c r="G28" i="3" s="1"/>
  <c r="M30" i="3"/>
  <c r="I31" i="3"/>
  <c r="E32" i="3"/>
  <c r="G32" i="3" s="1"/>
  <c r="I35" i="3"/>
  <c r="E36" i="3"/>
  <c r="G36" i="3" s="1"/>
  <c r="K36" i="3" s="1"/>
  <c r="I39" i="3"/>
  <c r="E40" i="3"/>
  <c r="G40" i="3" s="1"/>
  <c r="I45" i="3"/>
  <c r="H46" i="3"/>
  <c r="F47" i="3"/>
  <c r="J47" i="3" s="1"/>
  <c r="D48" i="3"/>
  <c r="F48" i="3" s="1"/>
  <c r="L48" i="3" s="1"/>
  <c r="C49" i="3"/>
  <c r="I49" i="3" s="1"/>
  <c r="I56" i="3"/>
  <c r="H57" i="3"/>
  <c r="I58" i="3"/>
  <c r="T66" i="3"/>
  <c r="G69" i="3"/>
  <c r="C69" i="3"/>
  <c r="D70" i="3"/>
  <c r="F70" i="3" s="1"/>
  <c r="E71" i="3"/>
  <c r="G71" i="3" s="1"/>
  <c r="F72" i="3"/>
  <c r="J72" i="3" s="1"/>
  <c r="H73" i="3"/>
  <c r="I74" i="3"/>
  <c r="K74" i="3" s="1"/>
  <c r="T82" i="3"/>
  <c r="G85" i="3"/>
  <c r="C85" i="3"/>
  <c r="D86" i="3"/>
  <c r="F86" i="3" s="1"/>
  <c r="E87" i="3"/>
  <c r="G87" i="3" s="1"/>
  <c r="F88" i="3"/>
  <c r="J88" i="3" s="1"/>
  <c r="H89" i="3"/>
  <c r="I90" i="3"/>
  <c r="J91" i="3"/>
  <c r="T98" i="3"/>
  <c r="G101" i="3"/>
  <c r="C101" i="3"/>
  <c r="D102" i="3"/>
  <c r="F102" i="3" s="1"/>
  <c r="L102" i="3" s="1"/>
  <c r="E103" i="3"/>
  <c r="G103" i="3" s="1"/>
  <c r="F104" i="3"/>
  <c r="J104" i="3" s="1"/>
  <c r="I106" i="3"/>
  <c r="K106" i="3" s="1"/>
  <c r="J107" i="3"/>
  <c r="D119" i="3"/>
  <c r="H125" i="3"/>
  <c r="E135" i="3"/>
  <c r="G135" i="3" s="1"/>
  <c r="E139" i="3"/>
  <c r="G139" i="3" s="1"/>
  <c r="H145" i="3"/>
  <c r="I145" i="3"/>
  <c r="E145" i="3"/>
  <c r="D145" i="3"/>
  <c r="F145" i="3" s="1"/>
  <c r="I160" i="3"/>
  <c r="K160" i="3" s="1"/>
  <c r="K169" i="3"/>
  <c r="C177" i="3"/>
  <c r="I177" i="3" s="1"/>
  <c r="K177" i="3" s="1"/>
  <c r="G191" i="3"/>
  <c r="M207" i="3"/>
  <c r="H263" i="3"/>
  <c r="M263" i="3" s="1"/>
  <c r="E263" i="3"/>
  <c r="F263" i="3"/>
  <c r="C263" i="3"/>
  <c r="I263" i="3" s="1"/>
  <c r="K263" i="3" s="1"/>
  <c r="T263" i="3"/>
  <c r="G263" i="3"/>
  <c r="D263" i="3"/>
  <c r="T50" i="3"/>
  <c r="I57" i="3"/>
  <c r="G68" i="3"/>
  <c r="C68" i="3"/>
  <c r="G84" i="3"/>
  <c r="C84" i="3"/>
  <c r="I89" i="3"/>
  <c r="K89" i="3" s="1"/>
  <c r="C100" i="3"/>
  <c r="F113" i="3"/>
  <c r="C113" i="3"/>
  <c r="C129" i="3"/>
  <c r="H237" i="3"/>
  <c r="T237" i="3"/>
  <c r="C237" i="3"/>
  <c r="I237" i="3"/>
  <c r="G237" i="3"/>
  <c r="E237" i="3"/>
  <c r="D237" i="3"/>
  <c r="F237" i="3" s="1"/>
  <c r="T56" i="3"/>
  <c r="G91" i="3"/>
  <c r="C91" i="3"/>
  <c r="I91" i="3" s="1"/>
  <c r="I458" i="4"/>
  <c r="I442" i="4"/>
  <c r="I482" i="4"/>
  <c r="I504" i="4"/>
  <c r="I488" i="4"/>
  <c r="I409" i="4"/>
  <c r="I472" i="4"/>
  <c r="I406" i="4"/>
  <c r="I391" i="4"/>
  <c r="I337" i="4"/>
  <c r="I341" i="4"/>
  <c r="I283" i="4"/>
  <c r="I277" i="4"/>
  <c r="I275" i="4"/>
  <c r="I273" i="4"/>
  <c r="I271" i="4"/>
  <c r="I279" i="4"/>
  <c r="I333" i="4"/>
  <c r="I285" i="4"/>
  <c r="I278" i="4"/>
  <c r="I276" i="4"/>
  <c r="I274" i="4"/>
  <c r="I272" i="4"/>
  <c r="I417" i="4"/>
  <c r="I280" i="4"/>
  <c r="I162" i="4"/>
  <c r="I112" i="4"/>
  <c r="I160" i="4"/>
  <c r="I163" i="4"/>
  <c r="I161" i="4"/>
  <c r="I47" i="4"/>
  <c r="I48" i="4"/>
  <c r="E59" i="3"/>
  <c r="G59" i="3" s="1"/>
  <c r="M59" i="3" s="1"/>
  <c r="G73" i="3"/>
  <c r="C73" i="3"/>
  <c r="I73" i="3" s="1"/>
  <c r="K73" i="3" s="1"/>
  <c r="C5" i="3"/>
  <c r="I5" i="3" s="1"/>
  <c r="K7" i="3"/>
  <c r="C9" i="3"/>
  <c r="K11" i="3"/>
  <c r="C13" i="3"/>
  <c r="I13" i="3" s="1"/>
  <c r="K15" i="3"/>
  <c r="C17" i="3"/>
  <c r="C21" i="3"/>
  <c r="K23" i="3"/>
  <c r="C25" i="3"/>
  <c r="K27" i="3"/>
  <c r="C29" i="3"/>
  <c r="C33" i="3"/>
  <c r="K35" i="3"/>
  <c r="C37" i="3"/>
  <c r="I37" i="3" s="1"/>
  <c r="C41" i="3"/>
  <c r="C50" i="3"/>
  <c r="G67" i="3"/>
  <c r="C67" i="3"/>
  <c r="D68" i="3"/>
  <c r="G83" i="3"/>
  <c r="C83" i="3"/>
  <c r="D84" i="3"/>
  <c r="C99" i="3"/>
  <c r="D100" i="3"/>
  <c r="G100" i="3" s="1"/>
  <c r="D113" i="3"/>
  <c r="G113" i="3" s="1"/>
  <c r="D129" i="3"/>
  <c r="G129" i="3" s="1"/>
  <c r="T151" i="3"/>
  <c r="H157" i="3"/>
  <c r="D157" i="3"/>
  <c r="G157" i="3" s="1"/>
  <c r="T157" i="3"/>
  <c r="C157" i="3"/>
  <c r="I157" i="3" s="1"/>
  <c r="K157" i="3" s="1"/>
  <c r="H163" i="3"/>
  <c r="E163" i="3"/>
  <c r="G163" i="3" s="1"/>
  <c r="M163" i="3" s="1"/>
  <c r="D163" i="3"/>
  <c r="F163" i="3" s="1"/>
  <c r="T163" i="3"/>
  <c r="C163" i="3"/>
  <c r="I163" i="3" s="1"/>
  <c r="K163" i="3" s="1"/>
  <c r="C123" i="3"/>
  <c r="H189" i="3"/>
  <c r="J189" i="3" s="1"/>
  <c r="I189" i="3"/>
  <c r="E189" i="3"/>
  <c r="G189" i="3" s="1"/>
  <c r="D189" i="3"/>
  <c r="F189" i="3" s="1"/>
  <c r="T189" i="3"/>
  <c r="C189" i="3"/>
  <c r="T242" i="3"/>
  <c r="D242" i="3"/>
  <c r="F242" i="3" s="1"/>
  <c r="J242" i="3" s="1"/>
  <c r="H242" i="3"/>
  <c r="E242" i="3"/>
  <c r="C242" i="3"/>
  <c r="I242" i="3" s="1"/>
  <c r="T296" i="3"/>
  <c r="D296" i="3"/>
  <c r="G296" i="3" s="1"/>
  <c r="I296" i="3"/>
  <c r="H296" i="3"/>
  <c r="E296" i="3"/>
  <c r="C296" i="3"/>
  <c r="D9" i="3"/>
  <c r="F9" i="3" s="1"/>
  <c r="D17" i="3"/>
  <c r="D25" i="3"/>
  <c r="M27" i="3"/>
  <c r="T52" i="3"/>
  <c r="C65" i="3"/>
  <c r="I65" i="3" s="1"/>
  <c r="K65" i="3"/>
  <c r="D66" i="3"/>
  <c r="F66" i="3" s="1"/>
  <c r="J66" i="3" s="1"/>
  <c r="F68" i="3"/>
  <c r="C81" i="3"/>
  <c r="I81" i="3" s="1"/>
  <c r="D82" i="3"/>
  <c r="E83" i="3"/>
  <c r="F84" i="3"/>
  <c r="C97" i="3"/>
  <c r="I97" i="3" s="1"/>
  <c r="K97" i="3" s="1"/>
  <c r="E99" i="3"/>
  <c r="G99" i="3" s="1"/>
  <c r="F100" i="3"/>
  <c r="H113" i="3"/>
  <c r="J119" i="3"/>
  <c r="D123" i="3"/>
  <c r="H129" i="3"/>
  <c r="H168" i="3"/>
  <c r="E168" i="3"/>
  <c r="G168" i="3" s="1"/>
  <c r="H180" i="3"/>
  <c r="G180" i="3"/>
  <c r="F180" i="3"/>
  <c r="L180" i="3" s="1"/>
  <c r="E180" i="3"/>
  <c r="D180" i="3"/>
  <c r="M180" i="3"/>
  <c r="D21" i="3"/>
  <c r="L23" i="3"/>
  <c r="D37" i="3"/>
  <c r="T41" i="3"/>
  <c r="C51" i="3"/>
  <c r="C98" i="3"/>
  <c r="E5" i="3"/>
  <c r="M7" i="3"/>
  <c r="E9" i="3"/>
  <c r="G9" i="3" s="1"/>
  <c r="E13" i="3"/>
  <c r="E17" i="3"/>
  <c r="E21" i="3"/>
  <c r="M23" i="3"/>
  <c r="E25" i="3"/>
  <c r="E29" i="3"/>
  <c r="E33" i="3"/>
  <c r="G33" i="3" s="1"/>
  <c r="E37" i="3"/>
  <c r="G37" i="3" s="1"/>
  <c r="E41" i="3"/>
  <c r="G49" i="3"/>
  <c r="K49" i="3" s="1"/>
  <c r="E50" i="3"/>
  <c r="G50" i="3" s="1"/>
  <c r="K50" i="3" s="1"/>
  <c r="D51" i="3"/>
  <c r="F51" i="3" s="1"/>
  <c r="J8" i="3"/>
  <c r="F17" i="3"/>
  <c r="J20" i="3"/>
  <c r="F37" i="3"/>
  <c r="F41" i="3"/>
  <c r="G42" i="3"/>
  <c r="M42" i="3" s="1"/>
  <c r="T42" i="3"/>
  <c r="L47" i="3"/>
  <c r="J48" i="3"/>
  <c r="H49" i="3"/>
  <c r="E51" i="3"/>
  <c r="C52" i="3"/>
  <c r="I52" i="3" s="1"/>
  <c r="K64" i="3"/>
  <c r="G64" i="3"/>
  <c r="M64" i="3" s="1"/>
  <c r="C64" i="3"/>
  <c r="I64" i="3" s="1"/>
  <c r="L64" i="3" s="1"/>
  <c r="D65" i="3"/>
  <c r="E66" i="3"/>
  <c r="F67" i="3"/>
  <c r="H68" i="3"/>
  <c r="I69" i="3"/>
  <c r="L69" i="3" s="1"/>
  <c r="J70" i="3"/>
  <c r="G80" i="3"/>
  <c r="K80" i="3" s="1"/>
  <c r="C80" i="3"/>
  <c r="I80" i="3" s="1"/>
  <c r="L80" i="3" s="1"/>
  <c r="D81" i="3"/>
  <c r="F83" i="3"/>
  <c r="H84" i="3"/>
  <c r="I85" i="3"/>
  <c r="L85" i="3" s="1"/>
  <c r="J86" i="3"/>
  <c r="G96" i="3"/>
  <c r="K96" i="3" s="1"/>
  <c r="C96" i="3"/>
  <c r="I96" i="3" s="1"/>
  <c r="L96" i="3" s="1"/>
  <c r="D97" i="3"/>
  <c r="E98" i="3"/>
  <c r="G98" i="3" s="1"/>
  <c r="F99" i="3"/>
  <c r="H100" i="3"/>
  <c r="I101" i="3"/>
  <c r="K101" i="3" s="1"/>
  <c r="J102" i="3"/>
  <c r="I113" i="3"/>
  <c r="G117" i="3"/>
  <c r="F117" i="3"/>
  <c r="C117" i="3"/>
  <c r="I117" i="3" s="1"/>
  <c r="K117" i="3" s="1"/>
  <c r="L119" i="3"/>
  <c r="E123" i="3"/>
  <c r="G123" i="3" s="1"/>
  <c r="I129" i="3"/>
  <c r="G133" i="3"/>
  <c r="F133" i="3"/>
  <c r="C133" i="3"/>
  <c r="I133" i="3" s="1"/>
  <c r="K133" i="3"/>
  <c r="T141" i="3"/>
  <c r="D141" i="3"/>
  <c r="G141" i="3" s="1"/>
  <c r="C141" i="3"/>
  <c r="I141" i="3" s="1"/>
  <c r="K141" i="3" s="1"/>
  <c r="G159" i="3"/>
  <c r="H161" i="3"/>
  <c r="I161" i="3"/>
  <c r="D161" i="3"/>
  <c r="T161" i="3"/>
  <c r="C161" i="3"/>
  <c r="C168" i="3"/>
  <c r="I168" i="3" s="1"/>
  <c r="T177" i="3"/>
  <c r="C180" i="3"/>
  <c r="I180" i="3" s="1"/>
  <c r="K180" i="3" s="1"/>
  <c r="T227" i="3"/>
  <c r="H227" i="3"/>
  <c r="E227" i="3"/>
  <c r="G227" i="3" s="1"/>
  <c r="D227" i="3"/>
  <c r="F227" i="3" s="1"/>
  <c r="C227" i="3"/>
  <c r="I227" i="3" s="1"/>
  <c r="K227" i="3" s="1"/>
  <c r="T248" i="3"/>
  <c r="D248" i="3"/>
  <c r="H248" i="3"/>
  <c r="L248" i="3" s="1"/>
  <c r="F248" i="3"/>
  <c r="E248" i="3"/>
  <c r="G248" i="3" s="1"/>
  <c r="C248" i="3"/>
  <c r="I248" i="3" s="1"/>
  <c r="K248" i="3" s="1"/>
  <c r="H311" i="3"/>
  <c r="E311" i="3"/>
  <c r="G311" i="3" s="1"/>
  <c r="F311" i="3"/>
  <c r="D311" i="3"/>
  <c r="J311" i="3"/>
  <c r="C311" i="3"/>
  <c r="I311" i="3" s="1"/>
  <c r="T311" i="3"/>
  <c r="D5" i="3"/>
  <c r="F5" i="3" s="1"/>
  <c r="L7" i="3"/>
  <c r="O7" i="3" s="1"/>
  <c r="Q7" i="3" s="1"/>
  <c r="D13" i="3"/>
  <c r="T25" i="3"/>
  <c r="D29" i="3"/>
  <c r="G29" i="3" s="1"/>
  <c r="T29" i="3"/>
  <c r="D33" i="3"/>
  <c r="F33" i="3" s="1"/>
  <c r="C82" i="3"/>
  <c r="G82" i="3"/>
  <c r="E483" i="4"/>
  <c r="E487" i="4"/>
  <c r="E475" i="4"/>
  <c r="E451" i="4"/>
  <c r="E409" i="4"/>
  <c r="E472" i="4"/>
  <c r="E442" i="4"/>
  <c r="E438" i="4"/>
  <c r="E333" i="4"/>
  <c r="E391" i="4"/>
  <c r="E337" i="4"/>
  <c r="E406" i="4"/>
  <c r="E283" i="4"/>
  <c r="E279" i="4"/>
  <c r="E285" i="4"/>
  <c r="E172" i="4"/>
  <c r="E48" i="4"/>
  <c r="E51" i="4"/>
  <c r="E47" i="4"/>
  <c r="K4" i="3"/>
  <c r="G5" i="3"/>
  <c r="K16" i="3"/>
  <c r="G17" i="3"/>
  <c r="K24" i="3"/>
  <c r="K28" i="3"/>
  <c r="G41" i="3"/>
  <c r="H50" i="3"/>
  <c r="D52" i="3"/>
  <c r="C53" i="3"/>
  <c r="I53" i="3" s="1"/>
  <c r="K53" i="3"/>
  <c r="C63" i="3"/>
  <c r="I63" i="3" s="1"/>
  <c r="E65" i="3"/>
  <c r="G65" i="3" s="1"/>
  <c r="L65" i="3" s="1"/>
  <c r="H67" i="3"/>
  <c r="I68" i="3"/>
  <c r="K68" i="3" s="1"/>
  <c r="O68" i="3" s="1"/>
  <c r="Q68" i="3" s="1"/>
  <c r="J69" i="3"/>
  <c r="C79" i="3"/>
  <c r="I79" i="3" s="1"/>
  <c r="K79" i="3" s="1"/>
  <c r="E81" i="3"/>
  <c r="G81" i="3" s="1"/>
  <c r="F82" i="3"/>
  <c r="H83" i="3"/>
  <c r="I84" i="3"/>
  <c r="K84" i="3" s="1"/>
  <c r="O84" i="3" s="1"/>
  <c r="Q84" i="3" s="1"/>
  <c r="J85" i="3"/>
  <c r="C95" i="3"/>
  <c r="I95" i="3" s="1"/>
  <c r="E97" i="3"/>
  <c r="G97" i="3" s="1"/>
  <c r="F98" i="3"/>
  <c r="H99" i="3"/>
  <c r="I100" i="3"/>
  <c r="K100" i="3" s="1"/>
  <c r="J101" i="3"/>
  <c r="C111" i="3"/>
  <c r="I111" i="3" s="1"/>
  <c r="J113" i="3"/>
  <c r="T115" i="3"/>
  <c r="H123" i="3"/>
  <c r="T131" i="3"/>
  <c r="T148" i="3"/>
  <c r="D168" i="3"/>
  <c r="F168" i="3" s="1"/>
  <c r="T174" i="3"/>
  <c r="D174" i="3"/>
  <c r="H174" i="3"/>
  <c r="G174" i="3"/>
  <c r="E174" i="3"/>
  <c r="F174" i="3" s="1"/>
  <c r="J180" i="3"/>
  <c r="H192" i="3"/>
  <c r="M192" i="3" s="1"/>
  <c r="G192" i="3"/>
  <c r="F192" i="3"/>
  <c r="L192" i="3" s="1"/>
  <c r="E192" i="3"/>
  <c r="D192" i="3"/>
  <c r="T192" i="3"/>
  <c r="C192" i="3"/>
  <c r="N192" i="3"/>
  <c r="P192" i="3" s="1"/>
  <c r="T280" i="3"/>
  <c r="D280" i="3"/>
  <c r="G280" i="3" s="1"/>
  <c r="F280" i="3"/>
  <c r="L280" i="3" s="1"/>
  <c r="I280" i="3"/>
  <c r="H280" i="3"/>
  <c r="J280" i="3" s="1"/>
  <c r="E280" i="3"/>
  <c r="C280" i="3"/>
  <c r="J7" i="3"/>
  <c r="N7" i="3" s="1"/>
  <c r="P7" i="3" s="1"/>
  <c r="E8" i="1"/>
  <c r="T9" i="3"/>
  <c r="T17" i="3"/>
  <c r="T37" i="3"/>
  <c r="D41" i="3"/>
  <c r="C66" i="3"/>
  <c r="G66" i="3"/>
  <c r="E12" i="1"/>
  <c r="H13" i="3"/>
  <c r="H17" i="3"/>
  <c r="L17" i="3" s="1"/>
  <c r="H25" i="3"/>
  <c r="H29" i="3"/>
  <c r="H33" i="3"/>
  <c r="L33" i="3" s="1"/>
  <c r="H37" i="3"/>
  <c r="L37" i="3" s="1"/>
  <c r="H41" i="3"/>
  <c r="J41" i="3" s="1"/>
  <c r="C43" i="3"/>
  <c r="I43" i="3" s="1"/>
  <c r="I50" i="3"/>
  <c r="G51" i="3"/>
  <c r="E52" i="3"/>
  <c r="G52" i="3" s="1"/>
  <c r="M52" i="3" s="1"/>
  <c r="D53" i="3"/>
  <c r="G54" i="3"/>
  <c r="T54" i="3"/>
  <c r="T59" i="3"/>
  <c r="C62" i="3"/>
  <c r="I62" i="3" s="1"/>
  <c r="G62" i="3"/>
  <c r="M62" i="3" s="1"/>
  <c r="D63" i="3"/>
  <c r="F63" i="3" s="1"/>
  <c r="F65" i="3"/>
  <c r="H66" i="3"/>
  <c r="I67" i="3"/>
  <c r="K67" i="3" s="1"/>
  <c r="J68" i="3"/>
  <c r="T75" i="3"/>
  <c r="C78" i="3"/>
  <c r="I78" i="3" s="1"/>
  <c r="K78" i="3" s="1"/>
  <c r="G78" i="3"/>
  <c r="M78" i="3" s="1"/>
  <c r="D79" i="3"/>
  <c r="F79" i="3" s="1"/>
  <c r="F81" i="3"/>
  <c r="H82" i="3"/>
  <c r="I83" i="3"/>
  <c r="K83" i="3" s="1"/>
  <c r="J84" i="3"/>
  <c r="T91" i="3"/>
  <c r="C94" i="3"/>
  <c r="I94" i="3" s="1"/>
  <c r="K94" i="3" s="1"/>
  <c r="G94" i="3"/>
  <c r="M94" i="3" s="1"/>
  <c r="D95" i="3"/>
  <c r="F95" i="3" s="1"/>
  <c r="L95" i="3" s="1"/>
  <c r="F97" i="3"/>
  <c r="H98" i="3"/>
  <c r="I99" i="3"/>
  <c r="J100" i="3"/>
  <c r="T107" i="3"/>
  <c r="C110" i="3"/>
  <c r="I110" i="3" s="1"/>
  <c r="D111" i="3"/>
  <c r="F111" i="3" s="1"/>
  <c r="J111" i="3" s="1"/>
  <c r="I123" i="3"/>
  <c r="K123" i="3" s="1"/>
  <c r="C127" i="3"/>
  <c r="I127" i="3" s="1"/>
  <c r="T137" i="3"/>
  <c r="D137" i="3"/>
  <c r="F137" i="3" s="1"/>
  <c r="C137" i="3"/>
  <c r="I137" i="3" s="1"/>
  <c r="T154" i="3"/>
  <c r="D154" i="3"/>
  <c r="H154" i="3"/>
  <c r="E154" i="3"/>
  <c r="G154" i="3" s="1"/>
  <c r="C154" i="3"/>
  <c r="I154" i="3" s="1"/>
  <c r="C174" i="3"/>
  <c r="I174" i="3" s="1"/>
  <c r="I192" i="3"/>
  <c r="K192" i="3" s="1"/>
  <c r="H195" i="3"/>
  <c r="G195" i="3"/>
  <c r="K195" i="3" s="1"/>
  <c r="F195" i="3"/>
  <c r="E195" i="3"/>
  <c r="D195" i="3"/>
  <c r="T195" i="3"/>
  <c r="C195" i="3"/>
  <c r="H228" i="3"/>
  <c r="J228" i="3" s="1"/>
  <c r="F228" i="3"/>
  <c r="D228" i="3"/>
  <c r="T228" i="3"/>
  <c r="I228" i="3"/>
  <c r="E228" i="3"/>
  <c r="G228" i="3" s="1"/>
  <c r="K228" i="3" s="1"/>
  <c r="C228" i="3"/>
  <c r="J15" i="3"/>
  <c r="T5" i="3"/>
  <c r="T21" i="3"/>
  <c r="T33" i="3"/>
  <c r="B6" i="2"/>
  <c r="H5" i="3"/>
  <c r="H9" i="3"/>
  <c r="H21" i="3"/>
  <c r="I17" i="3"/>
  <c r="K17" i="3" s="1"/>
  <c r="I21" i="3"/>
  <c r="I25" i="3"/>
  <c r="I29" i="3"/>
  <c r="I33" i="3"/>
  <c r="I41" i="3"/>
  <c r="K41" i="3" s="1"/>
  <c r="D43" i="3"/>
  <c r="F43" i="3" s="1"/>
  <c r="G44" i="3"/>
  <c r="M44" i="3" s="1"/>
  <c r="T44" i="3"/>
  <c r="H51" i="3"/>
  <c r="F52" i="3"/>
  <c r="J52" i="3" s="1"/>
  <c r="E53" i="3"/>
  <c r="G53" i="3" s="1"/>
  <c r="C54" i="3"/>
  <c r="I54" i="3" s="1"/>
  <c r="T58" i="3"/>
  <c r="G61" i="3"/>
  <c r="M61" i="3" s="1"/>
  <c r="C61" i="3"/>
  <c r="I61" i="3" s="1"/>
  <c r="L61" i="3" s="1"/>
  <c r="K61" i="3"/>
  <c r="D62" i="3"/>
  <c r="F62" i="3" s="1"/>
  <c r="J62" i="3" s="1"/>
  <c r="E63" i="3"/>
  <c r="G63" i="3" s="1"/>
  <c r="K63" i="3" s="1"/>
  <c r="H65" i="3"/>
  <c r="I66" i="3"/>
  <c r="K66" i="3" s="1"/>
  <c r="J67" i="3"/>
  <c r="L68" i="3"/>
  <c r="M69" i="3"/>
  <c r="T74" i="3"/>
  <c r="G77" i="3"/>
  <c r="M77" i="3" s="1"/>
  <c r="O77" i="3" s="1"/>
  <c r="Q77" i="3" s="1"/>
  <c r="C77" i="3"/>
  <c r="I77" i="3" s="1"/>
  <c r="K77" i="3" s="1"/>
  <c r="D78" i="3"/>
  <c r="F78" i="3" s="1"/>
  <c r="L78" i="3" s="1"/>
  <c r="E79" i="3"/>
  <c r="G79" i="3" s="1"/>
  <c r="M79" i="3" s="1"/>
  <c r="H81" i="3"/>
  <c r="L81" i="3" s="1"/>
  <c r="I82" i="3"/>
  <c r="K82" i="3" s="1"/>
  <c r="J83" i="3"/>
  <c r="L84" i="3"/>
  <c r="M85" i="3"/>
  <c r="T90" i="3"/>
  <c r="G93" i="3"/>
  <c r="C93" i="3"/>
  <c r="I93" i="3" s="1"/>
  <c r="D94" i="3"/>
  <c r="F94" i="3" s="1"/>
  <c r="J94" i="3" s="1"/>
  <c r="E95" i="3"/>
  <c r="G95" i="3" s="1"/>
  <c r="H97" i="3"/>
  <c r="I98" i="3"/>
  <c r="K98" i="3" s="1"/>
  <c r="J99" i="3"/>
  <c r="M101" i="3"/>
  <c r="T106" i="3"/>
  <c r="G109" i="3"/>
  <c r="C109" i="3"/>
  <c r="I109" i="3" s="1"/>
  <c r="K109" i="3" s="1"/>
  <c r="D110" i="3"/>
  <c r="F110" i="3" s="1"/>
  <c r="J110" i="3" s="1"/>
  <c r="E111" i="3"/>
  <c r="G111" i="3" s="1"/>
  <c r="M111" i="3" s="1"/>
  <c r="T125" i="3"/>
  <c r="D127" i="3"/>
  <c r="G127" i="3" s="1"/>
  <c r="T135" i="3"/>
  <c r="E137" i="3"/>
  <c r="G137" i="3" s="1"/>
  <c r="M137" i="3" s="1"/>
  <c r="F154" i="3"/>
  <c r="J192" i="3"/>
  <c r="I195" i="3"/>
  <c r="T206" i="3"/>
  <c r="D206" i="3"/>
  <c r="I206" i="3"/>
  <c r="K206" i="3" s="1"/>
  <c r="H206" i="3"/>
  <c r="G206" i="3"/>
  <c r="M206" i="3" s="1"/>
  <c r="F206" i="3"/>
  <c r="J206" i="3" s="1"/>
  <c r="E206" i="3"/>
  <c r="C206" i="3"/>
  <c r="I212" i="3"/>
  <c r="H212" i="3"/>
  <c r="E212" i="3"/>
  <c r="G212" i="3" s="1"/>
  <c r="D212" i="3"/>
  <c r="F212" i="3" s="1"/>
  <c r="T212" i="3"/>
  <c r="C212" i="3"/>
  <c r="G293" i="3"/>
  <c r="T45" i="3"/>
  <c r="I51" i="3"/>
  <c r="K51" i="3" s="1"/>
  <c r="C55" i="3"/>
  <c r="I55" i="3" s="1"/>
  <c r="T57" i="3"/>
  <c r="G60" i="3"/>
  <c r="C60" i="3"/>
  <c r="I60" i="3" s="1"/>
  <c r="M68" i="3"/>
  <c r="T73" i="3"/>
  <c r="G76" i="3"/>
  <c r="C76" i="3"/>
  <c r="I76" i="3" s="1"/>
  <c r="K76" i="3" s="1"/>
  <c r="M84" i="3"/>
  <c r="T89" i="3"/>
  <c r="G92" i="3"/>
  <c r="C92" i="3"/>
  <c r="I92" i="3" s="1"/>
  <c r="C108" i="3"/>
  <c r="I108" i="3" s="1"/>
  <c r="G121" i="3"/>
  <c r="M121" i="3" s="1"/>
  <c r="F121" i="3"/>
  <c r="J121" i="3" s="1"/>
  <c r="C121" i="3"/>
  <c r="I121" i="3" s="1"/>
  <c r="K121" i="3" s="1"/>
  <c r="K156" i="3"/>
  <c r="T180" i="3"/>
  <c r="I183" i="3"/>
  <c r="H183" i="3"/>
  <c r="F183" i="3"/>
  <c r="E183" i="3"/>
  <c r="G183" i="3" s="1"/>
  <c r="M183" i="3" s="1"/>
  <c r="D183" i="3"/>
  <c r="T226" i="3"/>
  <c r="D226" i="3"/>
  <c r="T246" i="3"/>
  <c r="D246" i="3"/>
  <c r="F246" i="3" s="1"/>
  <c r="H246" i="3"/>
  <c r="H271" i="3"/>
  <c r="E271" i="3"/>
  <c r="I271" i="3"/>
  <c r="C271" i="3"/>
  <c r="T271" i="3"/>
  <c r="H285" i="3"/>
  <c r="L285" i="3" s="1"/>
  <c r="D285" i="3"/>
  <c r="T306" i="3"/>
  <c r="D306" i="3"/>
  <c r="F306" i="3" s="1"/>
  <c r="H329" i="3"/>
  <c r="J329" i="3"/>
  <c r="E329" i="3"/>
  <c r="C329" i="3"/>
  <c r="T329" i="3"/>
  <c r="H427" i="3"/>
  <c r="E427" i="3"/>
  <c r="G427" i="3" s="1"/>
  <c r="I430" i="3"/>
  <c r="T430" i="3"/>
  <c r="D430" i="3"/>
  <c r="C430" i="3"/>
  <c r="H430" i="3"/>
  <c r="H445" i="3"/>
  <c r="T445" i="3"/>
  <c r="E445" i="3"/>
  <c r="D445" i="3"/>
  <c r="G445" i="3" s="1"/>
  <c r="C445" i="3"/>
  <c r="I445" i="3" s="1"/>
  <c r="G114" i="3"/>
  <c r="G118" i="3"/>
  <c r="G122" i="3"/>
  <c r="G126" i="3"/>
  <c r="G130" i="3"/>
  <c r="G134" i="3"/>
  <c r="G138" i="3"/>
  <c r="G142" i="3"/>
  <c r="G147" i="3"/>
  <c r="I152" i="3"/>
  <c r="F153" i="3"/>
  <c r="F159" i="3"/>
  <c r="J159" i="3" s="1"/>
  <c r="H164" i="3"/>
  <c r="E165" i="3"/>
  <c r="T166" i="3"/>
  <c r="D166" i="3"/>
  <c r="F166" i="3" s="1"/>
  <c r="J166" i="3" s="1"/>
  <c r="H170" i="3"/>
  <c r="E171" i="3"/>
  <c r="G171" i="3" s="1"/>
  <c r="L172" i="3"/>
  <c r="G176" i="3"/>
  <c r="I187" i="3"/>
  <c r="F188" i="3"/>
  <c r="J188" i="3" s="1"/>
  <c r="H199" i="3"/>
  <c r="E200" i="3"/>
  <c r="G200" i="3" s="1"/>
  <c r="G205" i="3"/>
  <c r="G211" i="3"/>
  <c r="I216" i="3"/>
  <c r="G217" i="3"/>
  <c r="K217" i="3" s="1"/>
  <c r="L220" i="3"/>
  <c r="O220" i="3" s="1"/>
  <c r="Q220" i="3" s="1"/>
  <c r="M220" i="3"/>
  <c r="H225" i="3"/>
  <c r="D225" i="3"/>
  <c r="F225" i="3" s="1"/>
  <c r="C226" i="3"/>
  <c r="C246" i="3"/>
  <c r="I246" i="3" s="1"/>
  <c r="I250" i="3"/>
  <c r="T250" i="3"/>
  <c r="D250" i="3"/>
  <c r="F250" i="3" s="1"/>
  <c r="L250" i="3" s="1"/>
  <c r="E250" i="3"/>
  <c r="G250" i="3" s="1"/>
  <c r="M250" i="3" s="1"/>
  <c r="D271" i="3"/>
  <c r="I279" i="3"/>
  <c r="C285" i="3"/>
  <c r="G289" i="3"/>
  <c r="H299" i="3"/>
  <c r="E299" i="3"/>
  <c r="F299" i="3" s="1"/>
  <c r="I299" i="3"/>
  <c r="C306" i="3"/>
  <c r="I306" i="3" s="1"/>
  <c r="H309" i="3"/>
  <c r="I309" i="3"/>
  <c r="E309" i="3"/>
  <c r="G309" i="3" s="1"/>
  <c r="I313" i="3"/>
  <c r="D329" i="3"/>
  <c r="H335" i="3"/>
  <c r="E335" i="3"/>
  <c r="I335" i="3"/>
  <c r="D335" i="3"/>
  <c r="F335" i="3" s="1"/>
  <c r="C335" i="3"/>
  <c r="T335" i="3"/>
  <c r="I346" i="3"/>
  <c r="T346" i="3"/>
  <c r="D346" i="3"/>
  <c r="F346" i="3" s="1"/>
  <c r="J346" i="3" s="1"/>
  <c r="E346" i="3"/>
  <c r="H407" i="3"/>
  <c r="E407" i="3"/>
  <c r="F407" i="3" s="1"/>
  <c r="T407" i="3"/>
  <c r="I407" i="3"/>
  <c r="C427" i="3"/>
  <c r="I427" i="3" s="1"/>
  <c r="K427" i="3" s="1"/>
  <c r="E430" i="3"/>
  <c r="F171" i="3"/>
  <c r="T178" i="3"/>
  <c r="D178" i="3"/>
  <c r="H221" i="3"/>
  <c r="T224" i="3"/>
  <c r="C224" i="3"/>
  <c r="I224" i="3" s="1"/>
  <c r="E226" i="3"/>
  <c r="F226" i="3" s="1"/>
  <c r="I235" i="3"/>
  <c r="K235" i="3" s="1"/>
  <c r="E235" i="3"/>
  <c r="T235" i="3"/>
  <c r="C235" i="3"/>
  <c r="F236" i="3"/>
  <c r="J236" i="3" s="1"/>
  <c r="H241" i="3"/>
  <c r="E246" i="3"/>
  <c r="G246" i="3" s="1"/>
  <c r="I254" i="3"/>
  <c r="K254" i="3" s="1"/>
  <c r="T254" i="3"/>
  <c r="D254" i="3"/>
  <c r="F254" i="3" s="1"/>
  <c r="L254" i="3" s="1"/>
  <c r="H254" i="3"/>
  <c r="C254" i="3"/>
  <c r="F271" i="3"/>
  <c r="J271" i="3" s="1"/>
  <c r="I278" i="3"/>
  <c r="T278" i="3"/>
  <c r="D278" i="3"/>
  <c r="E285" i="3"/>
  <c r="T288" i="3"/>
  <c r="D288" i="3"/>
  <c r="C288" i="3"/>
  <c r="I288" i="3" s="1"/>
  <c r="E306" i="3"/>
  <c r="G306" i="3" s="1"/>
  <c r="T326" i="3"/>
  <c r="D326" i="3"/>
  <c r="F326" i="3" s="1"/>
  <c r="C326" i="3"/>
  <c r="I326" i="3" s="1"/>
  <c r="K326" i="3" s="1"/>
  <c r="F329" i="3"/>
  <c r="G341" i="3"/>
  <c r="K341" i="3" s="1"/>
  <c r="H359" i="3"/>
  <c r="E359" i="3"/>
  <c r="T359" i="3"/>
  <c r="I359" i="3"/>
  <c r="H361" i="3"/>
  <c r="T361" i="3"/>
  <c r="I361" i="3"/>
  <c r="H387" i="3"/>
  <c r="E387" i="3"/>
  <c r="H389" i="3"/>
  <c r="C389" i="3"/>
  <c r="I389" i="3" s="1"/>
  <c r="T389" i="3"/>
  <c r="K389" i="3"/>
  <c r="H405" i="3"/>
  <c r="E405" i="3"/>
  <c r="D427" i="3"/>
  <c r="F427" i="3" s="1"/>
  <c r="F430" i="3"/>
  <c r="H437" i="3"/>
  <c r="G437" i="3"/>
  <c r="F437" i="3"/>
  <c r="J437" i="3" s="1"/>
  <c r="E437" i="3"/>
  <c r="D437" i="3"/>
  <c r="C437" i="3"/>
  <c r="T437" i="3"/>
  <c r="T446" i="3"/>
  <c r="D446" i="3"/>
  <c r="H446" i="3"/>
  <c r="G446" i="3"/>
  <c r="M446" i="3" s="1"/>
  <c r="E446" i="3"/>
  <c r="F446" i="3" s="1"/>
  <c r="C446" i="3"/>
  <c r="I446" i="3" s="1"/>
  <c r="K446" i="3" s="1"/>
  <c r="T190" i="3"/>
  <c r="D190" i="3"/>
  <c r="T222" i="3"/>
  <c r="D222" i="3"/>
  <c r="D223" i="3"/>
  <c r="F223" i="3" s="1"/>
  <c r="J223" i="3" s="1"/>
  <c r="H245" i="3"/>
  <c r="G271" i="3"/>
  <c r="H281" i="3"/>
  <c r="E281" i="3"/>
  <c r="T281" i="3"/>
  <c r="F285" i="3"/>
  <c r="T302" i="3"/>
  <c r="D302" i="3"/>
  <c r="F302" i="3" s="1"/>
  <c r="H302" i="3"/>
  <c r="G302" i="3"/>
  <c r="H306" i="3"/>
  <c r="T312" i="3"/>
  <c r="D312" i="3"/>
  <c r="H312" i="3"/>
  <c r="F312" i="3"/>
  <c r="E312" i="3"/>
  <c r="G329" i="3"/>
  <c r="H337" i="3"/>
  <c r="D337" i="3"/>
  <c r="C337" i="3"/>
  <c r="I337" i="3" s="1"/>
  <c r="T337" i="3"/>
  <c r="T348" i="3"/>
  <c r="D348" i="3"/>
  <c r="E348" i="3"/>
  <c r="G348" i="3" s="1"/>
  <c r="M348" i="3" s="1"/>
  <c r="O348" i="3" s="1"/>
  <c r="Q348" i="3" s="1"/>
  <c r="K348" i="3"/>
  <c r="H363" i="3"/>
  <c r="E363" i="3"/>
  <c r="I363" i="3"/>
  <c r="H365" i="3"/>
  <c r="I374" i="3"/>
  <c r="T374" i="3"/>
  <c r="D374" i="3"/>
  <c r="H374" i="3"/>
  <c r="E374" i="3"/>
  <c r="F374" i="3" s="1"/>
  <c r="J374" i="3" s="1"/>
  <c r="C374" i="3"/>
  <c r="H385" i="3"/>
  <c r="T385" i="3"/>
  <c r="H403" i="3"/>
  <c r="L403" i="3" s="1"/>
  <c r="E403" i="3"/>
  <c r="G403" i="3"/>
  <c r="K403" i="3" s="1"/>
  <c r="D403" i="3"/>
  <c r="F403" i="3" s="1"/>
  <c r="C403" i="3"/>
  <c r="H411" i="3"/>
  <c r="E411" i="3"/>
  <c r="C411" i="3"/>
  <c r="I411" i="3" s="1"/>
  <c r="T411" i="3"/>
  <c r="G430" i="3"/>
  <c r="M430" i="3" s="1"/>
  <c r="I437" i="3"/>
  <c r="H447" i="3"/>
  <c r="E447" i="3"/>
  <c r="G447" i="3" s="1"/>
  <c r="T447" i="3"/>
  <c r="J447" i="3"/>
  <c r="I447" i="3"/>
  <c r="K447" i="3" s="1"/>
  <c r="D447" i="3"/>
  <c r="F447" i="3" s="1"/>
  <c r="I464" i="3"/>
  <c r="H464" i="3"/>
  <c r="F464" i="3"/>
  <c r="E464" i="3"/>
  <c r="T464" i="3"/>
  <c r="D464" i="3"/>
  <c r="G464" i="3" s="1"/>
  <c r="C464" i="3"/>
  <c r="J114" i="3"/>
  <c r="J118" i="3"/>
  <c r="J122" i="3"/>
  <c r="J126" i="3"/>
  <c r="J130" i="3"/>
  <c r="J134" i="3"/>
  <c r="J138" i="3"/>
  <c r="J142" i="3"/>
  <c r="J147" i="3"/>
  <c r="D149" i="3"/>
  <c r="D155" i="3"/>
  <c r="I165" i="3"/>
  <c r="C167" i="3"/>
  <c r="T167" i="3"/>
  <c r="H171" i="3"/>
  <c r="J176" i="3"/>
  <c r="E178" i="3"/>
  <c r="D184" i="3"/>
  <c r="C190" i="3"/>
  <c r="I194" i="3"/>
  <c r="C196" i="3"/>
  <c r="T196" i="3"/>
  <c r="H200" i="3"/>
  <c r="T202" i="3"/>
  <c r="D202" i="3"/>
  <c r="J211" i="3"/>
  <c r="D213" i="3"/>
  <c r="F213" i="3" s="1"/>
  <c r="D221" i="3"/>
  <c r="C222" i="3"/>
  <c r="I222" i="3" s="1"/>
  <c r="C223" i="3"/>
  <c r="I223" i="3" s="1"/>
  <c r="E224" i="3"/>
  <c r="G224" i="3" s="1"/>
  <c r="G226" i="3"/>
  <c r="M226" i="3" s="1"/>
  <c r="F235" i="3"/>
  <c r="J235" i="3" s="1"/>
  <c r="D241" i="3"/>
  <c r="C245" i="3"/>
  <c r="I245" i="3" s="1"/>
  <c r="J246" i="3"/>
  <c r="H249" i="3"/>
  <c r="G249" i="3"/>
  <c r="M249" i="3" s="1"/>
  <c r="E249" i="3"/>
  <c r="F249" i="3" s="1"/>
  <c r="J249" i="3" s="1"/>
  <c r="G254" i="3"/>
  <c r="I262" i="3"/>
  <c r="T262" i="3"/>
  <c r="D262" i="3"/>
  <c r="F262" i="3"/>
  <c r="C262" i="3"/>
  <c r="E278" i="3"/>
  <c r="G278" i="3" s="1"/>
  <c r="C281" i="3"/>
  <c r="I281" i="3" s="1"/>
  <c r="G285" i="3"/>
  <c r="M285" i="3" s="1"/>
  <c r="F288" i="3"/>
  <c r="J288" i="3" s="1"/>
  <c r="H295" i="3"/>
  <c r="E295" i="3"/>
  <c r="T295" i="3"/>
  <c r="C302" i="3"/>
  <c r="I302" i="3" s="1"/>
  <c r="K302" i="3" s="1"/>
  <c r="H305" i="3"/>
  <c r="J305" i="3" s="1"/>
  <c r="G305" i="3"/>
  <c r="F305" i="3"/>
  <c r="K306" i="3"/>
  <c r="C312" i="3"/>
  <c r="I312" i="3" s="1"/>
  <c r="G326" i="3"/>
  <c r="I329" i="3"/>
  <c r="E337" i="3"/>
  <c r="C348" i="3"/>
  <c r="I348" i="3" s="1"/>
  <c r="D359" i="3"/>
  <c r="D361" i="3"/>
  <c r="C363" i="3"/>
  <c r="C365" i="3"/>
  <c r="I365" i="3" s="1"/>
  <c r="H383" i="3"/>
  <c r="F383" i="3"/>
  <c r="E383" i="3"/>
  <c r="G383" i="3"/>
  <c r="D383" i="3"/>
  <c r="C385" i="3"/>
  <c r="I385" i="3" s="1"/>
  <c r="D387" i="3"/>
  <c r="F387" i="3" s="1"/>
  <c r="E389" i="3"/>
  <c r="G389" i="3" s="1"/>
  <c r="I398" i="3"/>
  <c r="T398" i="3"/>
  <c r="D398" i="3"/>
  <c r="H398" i="3"/>
  <c r="G398" i="3"/>
  <c r="F398" i="3"/>
  <c r="C398" i="3"/>
  <c r="I403" i="3"/>
  <c r="D405" i="3"/>
  <c r="G405" i="3" s="1"/>
  <c r="G407" i="3"/>
  <c r="K407" i="3" s="1"/>
  <c r="D411" i="3"/>
  <c r="T427" i="3"/>
  <c r="K437" i="3"/>
  <c r="C447" i="3"/>
  <c r="C112" i="3"/>
  <c r="I112" i="3" s="1"/>
  <c r="C116" i="3"/>
  <c r="I116" i="3" s="1"/>
  <c r="C120" i="3"/>
  <c r="I120" i="3" s="1"/>
  <c r="L120" i="3" s="1"/>
  <c r="C124" i="3"/>
  <c r="I124" i="3" s="1"/>
  <c r="C128" i="3"/>
  <c r="I128" i="3" s="1"/>
  <c r="C132" i="3"/>
  <c r="I132" i="3" s="1"/>
  <c r="C136" i="3"/>
  <c r="I136" i="3" s="1"/>
  <c r="C140" i="3"/>
  <c r="I140" i="3" s="1"/>
  <c r="C144" i="3"/>
  <c r="I144" i="3" s="1"/>
  <c r="T144" i="3"/>
  <c r="E149" i="3"/>
  <c r="G149" i="3" s="1"/>
  <c r="T150" i="3"/>
  <c r="D150" i="3"/>
  <c r="F150" i="3" s="1"/>
  <c r="K153" i="3"/>
  <c r="E155" i="3"/>
  <c r="G155" i="3" s="1"/>
  <c r="D167" i="3"/>
  <c r="I171" i="3"/>
  <c r="K171" i="3" s="1"/>
  <c r="C173" i="3"/>
  <c r="I173" i="3" s="1"/>
  <c r="T173" i="3"/>
  <c r="C179" i="3"/>
  <c r="I179" i="3" s="1"/>
  <c r="T179" i="3"/>
  <c r="E184" i="3"/>
  <c r="G184" i="3" s="1"/>
  <c r="E190" i="3"/>
  <c r="G190" i="3" s="1"/>
  <c r="D196" i="3"/>
  <c r="I200" i="3"/>
  <c r="K200" i="3" s="1"/>
  <c r="C202" i="3"/>
  <c r="I202" i="3" s="1"/>
  <c r="C208" i="3"/>
  <c r="I208" i="3" s="1"/>
  <c r="T208" i="3"/>
  <c r="E213" i="3"/>
  <c r="G213" i="3" s="1"/>
  <c r="T214" i="3"/>
  <c r="D214" i="3"/>
  <c r="F214" i="3" s="1"/>
  <c r="M217" i="3"/>
  <c r="E221" i="3"/>
  <c r="G221" i="3" s="1"/>
  <c r="K221" i="3" s="1"/>
  <c r="E222" i="3"/>
  <c r="G222" i="3" s="1"/>
  <c r="E223" i="3"/>
  <c r="H226" i="3"/>
  <c r="T234" i="3"/>
  <c r="D234" i="3"/>
  <c r="G234" i="3" s="1"/>
  <c r="H234" i="3"/>
  <c r="F234" i="3"/>
  <c r="C234" i="3"/>
  <c r="I234" i="3" s="1"/>
  <c r="K234" i="3" s="1"/>
  <c r="G235" i="3"/>
  <c r="E241" i="3"/>
  <c r="G241" i="3" s="1"/>
  <c r="D245" i="3"/>
  <c r="M246" i="3"/>
  <c r="C249" i="3"/>
  <c r="I249" i="3" s="1"/>
  <c r="H253" i="3"/>
  <c r="I253" i="3"/>
  <c r="K253" i="3" s="1"/>
  <c r="F253" i="3"/>
  <c r="D253" i="3"/>
  <c r="G253" i="3" s="1"/>
  <c r="E262" i="3"/>
  <c r="G262" i="3" s="1"/>
  <c r="K262" i="3" s="1"/>
  <c r="H265" i="3"/>
  <c r="E265" i="3"/>
  <c r="C265" i="3"/>
  <c r="I265" i="3" s="1"/>
  <c r="T265" i="3"/>
  <c r="I270" i="3"/>
  <c r="T270" i="3"/>
  <c r="D270" i="3"/>
  <c r="H270" i="3"/>
  <c r="C270" i="3"/>
  <c r="K271" i="3"/>
  <c r="D281" i="3"/>
  <c r="F281" i="3" s="1"/>
  <c r="T284" i="3"/>
  <c r="D284" i="3"/>
  <c r="F284" i="3" s="1"/>
  <c r="E284" i="3"/>
  <c r="I285" i="3"/>
  <c r="G288" i="3"/>
  <c r="M288" i="3" s="1"/>
  <c r="C295" i="3"/>
  <c r="G299" i="3"/>
  <c r="L299" i="3" s="1"/>
  <c r="E302" i="3"/>
  <c r="C305" i="3"/>
  <c r="I305" i="3" s="1"/>
  <c r="G312" i="3"/>
  <c r="H326" i="3"/>
  <c r="K329" i="3"/>
  <c r="F348" i="3"/>
  <c r="L348" i="3" s="1"/>
  <c r="I350" i="3"/>
  <c r="T350" i="3"/>
  <c r="D350" i="3"/>
  <c r="C350" i="3"/>
  <c r="T352" i="3"/>
  <c r="D352" i="3"/>
  <c r="C352" i="3"/>
  <c r="I352" i="3" s="1"/>
  <c r="F359" i="3"/>
  <c r="J359" i="3" s="1"/>
  <c r="E361" i="3"/>
  <c r="G361" i="3" s="1"/>
  <c r="D363" i="3"/>
  <c r="F363" i="3" s="1"/>
  <c r="J363" i="3" s="1"/>
  <c r="D365" i="3"/>
  <c r="H381" i="3"/>
  <c r="E381" i="3"/>
  <c r="G381" i="3" s="1"/>
  <c r="D381" i="3"/>
  <c r="F381" i="3" s="1"/>
  <c r="C381" i="3"/>
  <c r="I381" i="3" s="1"/>
  <c r="C383" i="3"/>
  <c r="I383" i="3" s="1"/>
  <c r="K383" i="3" s="1"/>
  <c r="D385" i="3"/>
  <c r="G385" i="3" s="1"/>
  <c r="G387" i="3"/>
  <c r="K387" i="3" s="1"/>
  <c r="F389" i="3"/>
  <c r="M389" i="3" s="1"/>
  <c r="E398" i="3"/>
  <c r="I405" i="3"/>
  <c r="L407" i="3"/>
  <c r="G411" i="3"/>
  <c r="L437" i="3"/>
  <c r="I226" i="3"/>
  <c r="H233" i="3"/>
  <c r="I233" i="3"/>
  <c r="T240" i="3"/>
  <c r="D240" i="3"/>
  <c r="H240" i="3"/>
  <c r="L271" i="3"/>
  <c r="O271" i="3" s="1"/>
  <c r="Q271" i="3" s="1"/>
  <c r="M273" i="3"/>
  <c r="H273" i="3"/>
  <c r="G273" i="3"/>
  <c r="C273" i="3"/>
  <c r="T273" i="3"/>
  <c r="J285" i="3"/>
  <c r="I298" i="3"/>
  <c r="T298" i="3"/>
  <c r="D298" i="3"/>
  <c r="J298" i="3"/>
  <c r="H298" i="3"/>
  <c r="T308" i="3"/>
  <c r="D308" i="3"/>
  <c r="F308" i="3" s="1"/>
  <c r="I308" i="3"/>
  <c r="G308" i="3"/>
  <c r="K308" i="3" s="1"/>
  <c r="T328" i="3"/>
  <c r="D328" i="3"/>
  <c r="G328" i="3" s="1"/>
  <c r="F328" i="3"/>
  <c r="C328" i="3"/>
  <c r="I328" i="3" s="1"/>
  <c r="K328" i="3" s="1"/>
  <c r="L329" i="3"/>
  <c r="J226" i="3"/>
  <c r="L232" i="3"/>
  <c r="I232" i="3"/>
  <c r="T244" i="3"/>
  <c r="D244" i="3"/>
  <c r="K244" i="3"/>
  <c r="I244" i="3"/>
  <c r="G244" i="3"/>
  <c r="M271" i="3"/>
  <c r="H287" i="3"/>
  <c r="E287" i="3"/>
  <c r="F287" i="3" s="1"/>
  <c r="J287" i="3" s="1"/>
  <c r="C287" i="3"/>
  <c r="H301" i="3"/>
  <c r="I301" i="3"/>
  <c r="F393" i="3"/>
  <c r="H425" i="3"/>
  <c r="T425" i="3"/>
  <c r="I425" i="3"/>
  <c r="E425" i="3"/>
  <c r="G425" i="3" s="1"/>
  <c r="D425" i="3"/>
  <c r="T438" i="3"/>
  <c r="D438" i="3"/>
  <c r="H438" i="3"/>
  <c r="G438" i="3"/>
  <c r="F438" i="3"/>
  <c r="E438" i="3"/>
  <c r="C438" i="3"/>
  <c r="I438" i="3" s="1"/>
  <c r="K438" i="3" s="1"/>
  <c r="G448" i="3"/>
  <c r="T334" i="3"/>
  <c r="D334" i="3"/>
  <c r="H334" i="3"/>
  <c r="E334" i="3"/>
  <c r="C334" i="3"/>
  <c r="I334" i="3" s="1"/>
  <c r="G112" i="3"/>
  <c r="M112" i="3" s="1"/>
  <c r="G116" i="3"/>
  <c r="M116" i="3" s="1"/>
  <c r="G120" i="3"/>
  <c r="M120" i="3" s="1"/>
  <c r="G124" i="3"/>
  <c r="G128" i="3"/>
  <c r="M128" i="3" s="1"/>
  <c r="G132" i="3"/>
  <c r="M132" i="3" s="1"/>
  <c r="G136" i="3"/>
  <c r="M136" i="3" s="1"/>
  <c r="G140" i="3"/>
  <c r="M140" i="3" s="1"/>
  <c r="G144" i="3"/>
  <c r="G150" i="3"/>
  <c r="M150" i="3" s="1"/>
  <c r="I155" i="3"/>
  <c r="K155" i="3" s="1"/>
  <c r="F156" i="3"/>
  <c r="L156" i="3" s="1"/>
  <c r="H167" i="3"/>
  <c r="M171" i="3"/>
  <c r="J172" i="3"/>
  <c r="N172" i="3" s="1"/>
  <c r="P172" i="3" s="1"/>
  <c r="G173" i="3"/>
  <c r="G179" i="3"/>
  <c r="M179" i="3" s="1"/>
  <c r="I184" i="3"/>
  <c r="K184" i="3" s="1"/>
  <c r="F185" i="3"/>
  <c r="I190" i="3"/>
  <c r="F191" i="3"/>
  <c r="L191" i="3" s="1"/>
  <c r="H196" i="3"/>
  <c r="E197" i="3"/>
  <c r="T198" i="3"/>
  <c r="D198" i="3"/>
  <c r="K201" i="3"/>
  <c r="H202" i="3"/>
  <c r="E203" i="3"/>
  <c r="F203" i="3" s="1"/>
  <c r="J207" i="3"/>
  <c r="G208" i="3"/>
  <c r="M208" i="3" s="1"/>
  <c r="D209" i="3"/>
  <c r="J213" i="3"/>
  <c r="G214" i="3"/>
  <c r="M214" i="3" s="1"/>
  <c r="D215" i="3"/>
  <c r="K222" i="3"/>
  <c r="K224" i="3"/>
  <c r="D231" i="3"/>
  <c r="D232" i="3"/>
  <c r="E233" i="3"/>
  <c r="F233" i="3" s="1"/>
  <c r="J234" i="3"/>
  <c r="L235" i="3"/>
  <c r="F240" i="3"/>
  <c r="J240" i="3" s="1"/>
  <c r="E244" i="3"/>
  <c r="K249" i="3"/>
  <c r="T252" i="3"/>
  <c r="D252" i="3"/>
  <c r="I252" i="3"/>
  <c r="E252" i="3"/>
  <c r="G252" i="3" s="1"/>
  <c r="J253" i="3"/>
  <c r="F273" i="3"/>
  <c r="J281" i="3"/>
  <c r="H284" i="3"/>
  <c r="I294" i="3"/>
  <c r="T294" i="3"/>
  <c r="D294" i="3"/>
  <c r="I295" i="3"/>
  <c r="F298" i="3"/>
  <c r="L298" i="3" s="1"/>
  <c r="D301" i="3"/>
  <c r="T304" i="3"/>
  <c r="D304" i="3"/>
  <c r="H304" i="3"/>
  <c r="H308" i="3"/>
  <c r="L308" i="3" s="1"/>
  <c r="H328" i="3"/>
  <c r="L328" i="3" s="1"/>
  <c r="F334" i="3"/>
  <c r="J348" i="3"/>
  <c r="H350" i="3"/>
  <c r="H352" i="3"/>
  <c r="T387" i="3"/>
  <c r="T403" i="3"/>
  <c r="T146" i="3"/>
  <c r="D146" i="3"/>
  <c r="F146" i="3" s="1"/>
  <c r="K149" i="3"/>
  <c r="I167" i="3"/>
  <c r="I196" i="3"/>
  <c r="F197" i="3"/>
  <c r="E209" i="3"/>
  <c r="T210" i="3"/>
  <c r="D210" i="3"/>
  <c r="K213" i="3"/>
  <c r="E215" i="3"/>
  <c r="T216" i="3"/>
  <c r="E232" i="3"/>
  <c r="M235" i="3"/>
  <c r="H239" i="3"/>
  <c r="M239" i="3" s="1"/>
  <c r="E239" i="3"/>
  <c r="I239" i="3"/>
  <c r="K239" i="3" s="1"/>
  <c r="G240" i="3"/>
  <c r="M240" i="3" s="1"/>
  <c r="F244" i="3"/>
  <c r="T264" i="3"/>
  <c r="D264" i="3"/>
  <c r="F264" i="3"/>
  <c r="C264" i="3"/>
  <c r="I273" i="3"/>
  <c r="H283" i="3"/>
  <c r="E283" i="3"/>
  <c r="D283" i="3"/>
  <c r="T285" i="3"/>
  <c r="G287" i="3"/>
  <c r="H297" i="3"/>
  <c r="T297" i="3"/>
  <c r="I297" i="3"/>
  <c r="G298" i="3"/>
  <c r="M298" i="3" s="1"/>
  <c r="E301" i="3"/>
  <c r="G301" i="3" s="1"/>
  <c r="L301" i="3" s="1"/>
  <c r="J308" i="3"/>
  <c r="T314" i="3"/>
  <c r="D314" i="3"/>
  <c r="E314" i="3"/>
  <c r="G314" i="3" s="1"/>
  <c r="C314" i="3"/>
  <c r="I314" i="3" s="1"/>
  <c r="G334" i="3"/>
  <c r="T336" i="3"/>
  <c r="D336" i="3"/>
  <c r="H336" i="3"/>
  <c r="E336" i="3"/>
  <c r="C336" i="3"/>
  <c r="H347" i="3"/>
  <c r="E347" i="3"/>
  <c r="D347" i="3"/>
  <c r="T347" i="3"/>
  <c r="I358" i="3"/>
  <c r="T358" i="3"/>
  <c r="D358" i="3"/>
  <c r="H358" i="3"/>
  <c r="T360" i="3"/>
  <c r="D360" i="3"/>
  <c r="I360" i="3"/>
  <c r="H360" i="3"/>
  <c r="L360" i="3" s="1"/>
  <c r="T363" i="3"/>
  <c r="T365" i="3"/>
  <c r="T383" i="3"/>
  <c r="T390" i="3"/>
  <c r="D390" i="3"/>
  <c r="C390" i="3"/>
  <c r="I390" i="3" s="1"/>
  <c r="K390" i="3" s="1"/>
  <c r="I406" i="3"/>
  <c r="K406" i="3" s="1"/>
  <c r="T406" i="3"/>
  <c r="D406" i="3"/>
  <c r="F406" i="3" s="1"/>
  <c r="H406" i="3"/>
  <c r="K190" i="3"/>
  <c r="G197" i="3"/>
  <c r="G203" i="3"/>
  <c r="L207" i="3"/>
  <c r="O207" i="3" s="1"/>
  <c r="Q207" i="3" s="1"/>
  <c r="F209" i="3"/>
  <c r="L213" i="3"/>
  <c r="F215" i="3"/>
  <c r="F232" i="3"/>
  <c r="I240" i="3"/>
  <c r="H243" i="3"/>
  <c r="E243" i="3"/>
  <c r="H244" i="3"/>
  <c r="L244" i="3" s="1"/>
  <c r="T272" i="3"/>
  <c r="D272" i="3"/>
  <c r="H272" i="3"/>
  <c r="C272" i="3"/>
  <c r="I272" i="3" s="1"/>
  <c r="J273" i="3"/>
  <c r="I287" i="3"/>
  <c r="K298" i="3"/>
  <c r="O298" i="3" s="1"/>
  <c r="Q298" i="3" s="1"/>
  <c r="F301" i="3"/>
  <c r="H307" i="3"/>
  <c r="E307" i="3"/>
  <c r="M308" i="3"/>
  <c r="J334" i="3"/>
  <c r="T362" i="3"/>
  <c r="D362" i="3"/>
  <c r="H362" i="3"/>
  <c r="T366" i="3"/>
  <c r="D366" i="3"/>
  <c r="H366" i="3"/>
  <c r="H373" i="3"/>
  <c r="E373" i="3"/>
  <c r="G373" i="3" s="1"/>
  <c r="D373" i="3"/>
  <c r="C373" i="3"/>
  <c r="I386" i="3"/>
  <c r="T386" i="3"/>
  <c r="D386" i="3"/>
  <c r="H386" i="3"/>
  <c r="E390" i="3"/>
  <c r="H395" i="3"/>
  <c r="E395" i="3"/>
  <c r="G395" i="3"/>
  <c r="D395" i="3"/>
  <c r="F395" i="3" s="1"/>
  <c r="C395" i="3"/>
  <c r="C406" i="3"/>
  <c r="H429" i="3"/>
  <c r="C429" i="3"/>
  <c r="I429" i="3" s="1"/>
  <c r="K429" i="3" s="1"/>
  <c r="T429" i="3"/>
  <c r="L466" i="3"/>
  <c r="J112" i="3"/>
  <c r="J116" i="3"/>
  <c r="J120" i="3"/>
  <c r="J124" i="3"/>
  <c r="J128" i="3"/>
  <c r="J132" i="3"/>
  <c r="J136" i="3"/>
  <c r="J140" i="3"/>
  <c r="J144" i="3"/>
  <c r="E146" i="3"/>
  <c r="D152" i="3"/>
  <c r="C164" i="3"/>
  <c r="I164" i="3" s="1"/>
  <c r="K164" i="3" s="1"/>
  <c r="T164" i="3"/>
  <c r="T170" i="3"/>
  <c r="D170" i="3"/>
  <c r="K173" i="3"/>
  <c r="J179" i="3"/>
  <c r="D181" i="3"/>
  <c r="D187" i="3"/>
  <c r="F187" i="3" s="1"/>
  <c r="C193" i="3"/>
  <c r="I193" i="3" s="1"/>
  <c r="T193" i="3"/>
  <c r="I197" i="3"/>
  <c r="C199" i="3"/>
  <c r="I199" i="3" s="1"/>
  <c r="T199" i="3"/>
  <c r="H203" i="3"/>
  <c r="J208" i="3"/>
  <c r="G209" i="3"/>
  <c r="M209" i="3" s="1"/>
  <c r="E210" i="3"/>
  <c r="G210" i="3" s="1"/>
  <c r="M213" i="3"/>
  <c r="J214" i="3"/>
  <c r="G215" i="3"/>
  <c r="D216" i="3"/>
  <c r="H217" i="3"/>
  <c r="L217" i="3" s="1"/>
  <c r="T217" i="3"/>
  <c r="G232" i="3"/>
  <c r="O235" i="3"/>
  <c r="D239" i="3"/>
  <c r="K240" i="3"/>
  <c r="C243" i="3"/>
  <c r="I243" i="3" s="1"/>
  <c r="H247" i="3"/>
  <c r="E247" i="3"/>
  <c r="G247" i="3" s="1"/>
  <c r="G264" i="3"/>
  <c r="F269" i="3"/>
  <c r="E272" i="3"/>
  <c r="K273" i="3"/>
  <c r="F283" i="3"/>
  <c r="T286" i="3"/>
  <c r="D286" i="3"/>
  <c r="C286" i="3"/>
  <c r="I286" i="3" s="1"/>
  <c r="K286" i="3" s="1"/>
  <c r="D297" i="3"/>
  <c r="T300" i="3"/>
  <c r="D300" i="3"/>
  <c r="H300" i="3"/>
  <c r="J301" i="3"/>
  <c r="C307" i="3"/>
  <c r="H314" i="3"/>
  <c r="H327" i="3"/>
  <c r="E327" i="3"/>
  <c r="C327" i="3"/>
  <c r="I327" i="3" s="1"/>
  <c r="T327" i="3"/>
  <c r="M328" i="3"/>
  <c r="G336" i="3"/>
  <c r="E358" i="3"/>
  <c r="E360" i="3"/>
  <c r="C362" i="3"/>
  <c r="I362" i="3" s="1"/>
  <c r="C366" i="3"/>
  <c r="I366" i="3" s="1"/>
  <c r="K366" i="3" s="1"/>
  <c r="F373" i="3"/>
  <c r="C386" i="3"/>
  <c r="F390" i="3"/>
  <c r="I395" i="3"/>
  <c r="H397" i="3"/>
  <c r="J397" i="3" s="1"/>
  <c r="E397" i="3"/>
  <c r="G397" i="3" s="1"/>
  <c r="M397" i="3" s="1"/>
  <c r="C397" i="3"/>
  <c r="T397" i="3"/>
  <c r="E406" i="3"/>
  <c r="G406" i="3" s="1"/>
  <c r="T426" i="3"/>
  <c r="D426" i="3"/>
  <c r="F426" i="3" s="1"/>
  <c r="H426" i="3"/>
  <c r="E426" i="3"/>
  <c r="D429" i="3"/>
  <c r="C114" i="3"/>
  <c r="I114" i="3" s="1"/>
  <c r="C118" i="3"/>
  <c r="I118" i="3" s="1"/>
  <c r="C122" i="3"/>
  <c r="I122" i="3" s="1"/>
  <c r="C126" i="3"/>
  <c r="I126" i="3" s="1"/>
  <c r="L126" i="3" s="1"/>
  <c r="C130" i="3"/>
  <c r="I130" i="3" s="1"/>
  <c r="C134" i="3"/>
  <c r="I134" i="3" s="1"/>
  <c r="L134" i="3" s="1"/>
  <c r="C138" i="3"/>
  <c r="I138" i="3" s="1"/>
  <c r="L138" i="3" s="1"/>
  <c r="C142" i="3"/>
  <c r="I142" i="3" s="1"/>
  <c r="C147" i="3"/>
  <c r="I147" i="3" s="1"/>
  <c r="L147" i="3" s="1"/>
  <c r="T147" i="3"/>
  <c r="K150" i="3"/>
  <c r="E152" i="3"/>
  <c r="G152" i="3" s="1"/>
  <c r="J156" i="3"/>
  <c r="D164" i="3"/>
  <c r="F169" i="3"/>
  <c r="C170" i="3"/>
  <c r="I170" i="3" s="1"/>
  <c r="L173" i="3"/>
  <c r="F175" i="3"/>
  <c r="C176" i="3"/>
  <c r="I176" i="3" s="1"/>
  <c r="K176" i="3" s="1"/>
  <c r="T176" i="3"/>
  <c r="K179" i="3"/>
  <c r="E181" i="3"/>
  <c r="G181" i="3" s="1"/>
  <c r="T182" i="3"/>
  <c r="D182" i="3"/>
  <c r="K185" i="3"/>
  <c r="E187" i="3"/>
  <c r="L188" i="3"/>
  <c r="J191" i="3"/>
  <c r="D193" i="3"/>
  <c r="J197" i="3"/>
  <c r="D199" i="3"/>
  <c r="O201" i="3"/>
  <c r="Q201" i="3" s="1"/>
  <c r="I203" i="3"/>
  <c r="K203" i="3" s="1"/>
  <c r="F204" i="3"/>
  <c r="L204" i="3" s="1"/>
  <c r="C205" i="3"/>
  <c r="I205" i="3" s="1"/>
  <c r="T205" i="3"/>
  <c r="K208" i="3"/>
  <c r="I209" i="3"/>
  <c r="C211" i="3"/>
  <c r="I211" i="3" s="1"/>
  <c r="T211" i="3"/>
  <c r="N213" i="3"/>
  <c r="P213" i="3" s="1"/>
  <c r="K214" i="3"/>
  <c r="H215" i="3"/>
  <c r="E216" i="3"/>
  <c r="G216" i="3" s="1"/>
  <c r="H229" i="3"/>
  <c r="E229" i="3"/>
  <c r="T229" i="3"/>
  <c r="C229" i="3"/>
  <c r="I229" i="3" s="1"/>
  <c r="H232" i="3"/>
  <c r="M232" i="3" s="1"/>
  <c r="Q235" i="3"/>
  <c r="I238" i="3"/>
  <c r="T238" i="3"/>
  <c r="D238" i="3"/>
  <c r="F239" i="3"/>
  <c r="T241" i="3"/>
  <c r="D243" i="3"/>
  <c r="G243" i="3" s="1"/>
  <c r="C247" i="3"/>
  <c r="I247" i="3" s="1"/>
  <c r="K247" i="3" s="1"/>
  <c r="H251" i="3"/>
  <c r="E251" i="3"/>
  <c r="D251" i="3"/>
  <c r="H264" i="3"/>
  <c r="L264" i="3" s="1"/>
  <c r="F272" i="3"/>
  <c r="L272" i="3" s="1"/>
  <c r="L273" i="3"/>
  <c r="H279" i="3"/>
  <c r="E279" i="3"/>
  <c r="G279" i="3" s="1"/>
  <c r="F279" i="3"/>
  <c r="T279" i="3"/>
  <c r="G283" i="3"/>
  <c r="E286" i="3"/>
  <c r="G286" i="3" s="1"/>
  <c r="K287" i="3"/>
  <c r="H289" i="3"/>
  <c r="J289" i="3" s="1"/>
  <c r="C289" i="3"/>
  <c r="I289" i="3" s="1"/>
  <c r="L289" i="3" s="1"/>
  <c r="E297" i="3"/>
  <c r="G297" i="3" s="1"/>
  <c r="C300" i="3"/>
  <c r="I300" i="3" s="1"/>
  <c r="D307" i="3"/>
  <c r="G307" i="3" s="1"/>
  <c r="T310" i="3"/>
  <c r="D310" i="3"/>
  <c r="F310" i="3" s="1"/>
  <c r="H310" i="3"/>
  <c r="E310" i="3"/>
  <c r="G310" i="3" s="1"/>
  <c r="D327" i="3"/>
  <c r="G327" i="3" s="1"/>
  <c r="K327" i="3" s="1"/>
  <c r="I336" i="3"/>
  <c r="K336" i="3" s="1"/>
  <c r="H351" i="3"/>
  <c r="E351" i="3"/>
  <c r="C351" i="3"/>
  <c r="I351" i="3" s="1"/>
  <c r="T351" i="3"/>
  <c r="H353" i="3"/>
  <c r="C353" i="3"/>
  <c r="I353" i="3" s="1"/>
  <c r="T353" i="3"/>
  <c r="F358" i="3"/>
  <c r="J358" i="3" s="1"/>
  <c r="F360" i="3"/>
  <c r="E362" i="3"/>
  <c r="F362" i="3" s="1"/>
  <c r="G364" i="3"/>
  <c r="E366" i="3"/>
  <c r="G366" i="3" s="1"/>
  <c r="M366" i="3" s="1"/>
  <c r="I373" i="3"/>
  <c r="T382" i="3"/>
  <c r="D382" i="3"/>
  <c r="H382" i="3"/>
  <c r="F382" i="3"/>
  <c r="E382" i="3"/>
  <c r="G382" i="3" s="1"/>
  <c r="C382" i="3"/>
  <c r="I382" i="3" s="1"/>
  <c r="K382" i="3" s="1"/>
  <c r="E386" i="3"/>
  <c r="G386" i="3" s="1"/>
  <c r="G390" i="3"/>
  <c r="D397" i="3"/>
  <c r="F397" i="3" s="1"/>
  <c r="C426" i="3"/>
  <c r="I426" i="3" s="1"/>
  <c r="E429" i="3"/>
  <c r="G429" i="3" s="1"/>
  <c r="M466" i="3"/>
  <c r="E164" i="3"/>
  <c r="G164" i="3" s="1"/>
  <c r="E193" i="3"/>
  <c r="G193" i="3" s="1"/>
  <c r="T194" i="3"/>
  <c r="D194" i="3"/>
  <c r="K197" i="3"/>
  <c r="E199" i="3"/>
  <c r="G199" i="3" s="1"/>
  <c r="J203" i="3"/>
  <c r="J209" i="3"/>
  <c r="O213" i="3"/>
  <c r="Q213" i="3" s="1"/>
  <c r="I215" i="3"/>
  <c r="K215" i="3" s="1"/>
  <c r="T218" i="3"/>
  <c r="D218" i="3"/>
  <c r="G218" i="3" s="1"/>
  <c r="G239" i="3"/>
  <c r="F243" i="3"/>
  <c r="T245" i="3"/>
  <c r="H255" i="3"/>
  <c r="E255" i="3"/>
  <c r="G255" i="3" s="1"/>
  <c r="F255" i="3"/>
  <c r="C255" i="3"/>
  <c r="I255" i="3" s="1"/>
  <c r="I264" i="3"/>
  <c r="K264" i="3" s="1"/>
  <c r="G272" i="3"/>
  <c r="I283" i="3"/>
  <c r="F297" i="3"/>
  <c r="J297" i="3" s="1"/>
  <c r="H303" i="3"/>
  <c r="E303" i="3"/>
  <c r="F303" i="3" s="1"/>
  <c r="I303" i="3"/>
  <c r="M303" i="3" s="1"/>
  <c r="G303" i="3"/>
  <c r="T305" i="3"/>
  <c r="I307" i="3"/>
  <c r="C310" i="3"/>
  <c r="I310" i="3" s="1"/>
  <c r="K310" i="3" s="1"/>
  <c r="H313" i="3"/>
  <c r="J313" i="3" s="1"/>
  <c r="E313" i="3"/>
  <c r="G313" i="3" s="1"/>
  <c r="M313" i="3" s="1"/>
  <c r="D313" i="3"/>
  <c r="F313" i="3" s="1"/>
  <c r="I347" i="3"/>
  <c r="D351" i="3"/>
  <c r="F351" i="3" s="1"/>
  <c r="D353" i="3"/>
  <c r="G358" i="3"/>
  <c r="G360" i="3"/>
  <c r="F366" i="3"/>
  <c r="J366" i="3" s="1"/>
  <c r="J373" i="3"/>
  <c r="F386" i="3"/>
  <c r="H390" i="3"/>
  <c r="L390" i="3" s="1"/>
  <c r="I397" i="3"/>
  <c r="H419" i="3"/>
  <c r="E419" i="3"/>
  <c r="G419" i="3" s="1"/>
  <c r="C419" i="3"/>
  <c r="I419" i="3" s="1"/>
  <c r="K419" i="3" s="1"/>
  <c r="T419" i="3"/>
  <c r="F429" i="3"/>
  <c r="E489" i="3"/>
  <c r="G489" i="3" s="1"/>
  <c r="H489" i="3"/>
  <c r="T489" i="3"/>
  <c r="D489" i="3"/>
  <c r="F489" i="3" s="1"/>
  <c r="C489" i="3"/>
  <c r="I489" i="3" s="1"/>
  <c r="K489" i="3" s="1"/>
  <c r="H315" i="3"/>
  <c r="E315" i="3"/>
  <c r="T316" i="3"/>
  <c r="D316" i="3"/>
  <c r="H317" i="3"/>
  <c r="H401" i="3"/>
  <c r="I402" i="3"/>
  <c r="T402" i="3"/>
  <c r="D402" i="3"/>
  <c r="H423" i="3"/>
  <c r="E423" i="3"/>
  <c r="F449" i="3"/>
  <c r="I491" i="3"/>
  <c r="K491" i="3" s="1"/>
  <c r="E491" i="3"/>
  <c r="C491" i="3"/>
  <c r="T491" i="3"/>
  <c r="G491" i="3"/>
  <c r="T256" i="3"/>
  <c r="D256" i="3"/>
  <c r="G256" i="3" s="1"/>
  <c r="H257" i="3"/>
  <c r="C315" i="3"/>
  <c r="I315" i="3" s="1"/>
  <c r="C316" i="3"/>
  <c r="C317" i="3"/>
  <c r="I318" i="3"/>
  <c r="T318" i="3"/>
  <c r="D318" i="3"/>
  <c r="G318" i="3" s="1"/>
  <c r="H319" i="3"/>
  <c r="E319" i="3"/>
  <c r="G319" i="3" s="1"/>
  <c r="T320" i="3"/>
  <c r="D320" i="3"/>
  <c r="G320" i="3" s="1"/>
  <c r="L320" i="3"/>
  <c r="H321" i="3"/>
  <c r="H379" i="3"/>
  <c r="E379" i="3"/>
  <c r="G379" i="3" s="1"/>
  <c r="C401" i="3"/>
  <c r="C402" i="3"/>
  <c r="H421" i="3"/>
  <c r="T422" i="3"/>
  <c r="D422" i="3"/>
  <c r="G422" i="3" s="1"/>
  <c r="C423" i="3"/>
  <c r="H443" i="3"/>
  <c r="F443" i="3"/>
  <c r="E443" i="3"/>
  <c r="G449" i="3"/>
  <c r="H450" i="3"/>
  <c r="J466" i="3"/>
  <c r="N466" i="3" s="1"/>
  <c r="P466" i="3" s="1"/>
  <c r="D491" i="3"/>
  <c r="F491" i="3" s="1"/>
  <c r="C256" i="3"/>
  <c r="I256" i="3" s="1"/>
  <c r="C257" i="3"/>
  <c r="I257" i="3" s="1"/>
  <c r="I258" i="3"/>
  <c r="T258" i="3"/>
  <c r="D258" i="3"/>
  <c r="F258" i="3" s="1"/>
  <c r="J258" i="3" s="1"/>
  <c r="H259" i="3"/>
  <c r="E259" i="3"/>
  <c r="T260" i="3"/>
  <c r="D260" i="3"/>
  <c r="H261" i="3"/>
  <c r="K293" i="3"/>
  <c r="D315" i="3"/>
  <c r="F315" i="3" s="1"/>
  <c r="E316" i="3"/>
  <c r="D317" i="3"/>
  <c r="G317" i="3" s="1"/>
  <c r="C318" i="3"/>
  <c r="C319" i="3"/>
  <c r="C320" i="3"/>
  <c r="I320" i="3" s="1"/>
  <c r="C321" i="3"/>
  <c r="I321" i="3" s="1"/>
  <c r="I322" i="3"/>
  <c r="T322" i="3"/>
  <c r="D322" i="3"/>
  <c r="H323" i="3"/>
  <c r="E323" i="3"/>
  <c r="T324" i="3"/>
  <c r="D324" i="3"/>
  <c r="H325" i="3"/>
  <c r="K357" i="3"/>
  <c r="H377" i="3"/>
  <c r="I378" i="3"/>
  <c r="T378" i="3"/>
  <c r="D378" i="3"/>
  <c r="C379" i="3"/>
  <c r="I379" i="3" s="1"/>
  <c r="H399" i="3"/>
  <c r="E399" i="3"/>
  <c r="D401" i="3"/>
  <c r="G401" i="3" s="1"/>
  <c r="E402" i="3"/>
  <c r="K409" i="3"/>
  <c r="C421" i="3"/>
  <c r="I421" i="3" s="1"/>
  <c r="K421" i="3" s="1"/>
  <c r="C422" i="3"/>
  <c r="I422" i="3" s="1"/>
  <c r="K422" i="3" s="1"/>
  <c r="D423" i="3"/>
  <c r="F423" i="3" s="1"/>
  <c r="H441" i="3"/>
  <c r="J442" i="3"/>
  <c r="I442" i="3"/>
  <c r="T442" i="3"/>
  <c r="D442" i="3"/>
  <c r="F442" i="3" s="1"/>
  <c r="C443" i="3"/>
  <c r="I443" i="3" s="1"/>
  <c r="K443" i="3" s="1"/>
  <c r="I449" i="3"/>
  <c r="K449" i="3" s="1"/>
  <c r="H491" i="3"/>
  <c r="J491" i="3" s="1"/>
  <c r="H461" i="3"/>
  <c r="I462" i="3"/>
  <c r="D462" i="3"/>
  <c r="E483" i="3"/>
  <c r="T483" i="3"/>
  <c r="K483" i="3"/>
  <c r="O483" i="3" s="1"/>
  <c r="Q483" i="3" s="1"/>
  <c r="J483" i="3"/>
  <c r="D483" i="3"/>
  <c r="F483" i="3" s="1"/>
  <c r="F486" i="3"/>
  <c r="N507" i="3"/>
  <c r="M507" i="3"/>
  <c r="I507" i="3"/>
  <c r="F507" i="3"/>
  <c r="E507" i="3"/>
  <c r="T507" i="3"/>
  <c r="D507" i="3"/>
  <c r="S507" i="3"/>
  <c r="C507" i="3"/>
  <c r="R507" i="3"/>
  <c r="U507" i="3" s="1"/>
  <c r="Q507" i="3"/>
  <c r="P507" i="3"/>
  <c r="O507" i="3"/>
  <c r="L507" i="3"/>
  <c r="J507" i="3"/>
  <c r="H507" i="3"/>
  <c r="G507" i="3"/>
  <c r="F256" i="3"/>
  <c r="E257" i="3"/>
  <c r="F257" i="3" s="1"/>
  <c r="E258" i="3"/>
  <c r="D259" i="3"/>
  <c r="F259" i="3" s="1"/>
  <c r="E260" i="3"/>
  <c r="G260" i="3" s="1"/>
  <c r="D261" i="3"/>
  <c r="G261" i="3" s="1"/>
  <c r="I266" i="3"/>
  <c r="T266" i="3"/>
  <c r="D266" i="3"/>
  <c r="H267" i="3"/>
  <c r="E267" i="3"/>
  <c r="T268" i="3"/>
  <c r="D268" i="3"/>
  <c r="H269" i="3"/>
  <c r="G315" i="3"/>
  <c r="G316" i="3"/>
  <c r="F319" i="3"/>
  <c r="F320" i="3"/>
  <c r="E321" i="3"/>
  <c r="F321" i="3" s="1"/>
  <c r="E322" i="3"/>
  <c r="G322" i="3" s="1"/>
  <c r="D323" i="3"/>
  <c r="F323" i="3" s="1"/>
  <c r="E324" i="3"/>
  <c r="G324" i="3" s="1"/>
  <c r="D325" i="3"/>
  <c r="G325" i="3" s="1"/>
  <c r="K325" i="3" s="1"/>
  <c r="I330" i="3"/>
  <c r="T330" i="3"/>
  <c r="D330" i="3"/>
  <c r="H331" i="3"/>
  <c r="E331" i="3"/>
  <c r="T332" i="3"/>
  <c r="D332" i="3"/>
  <c r="M333" i="3"/>
  <c r="H333" i="3"/>
  <c r="H375" i="3"/>
  <c r="E375" i="3"/>
  <c r="D377" i="3"/>
  <c r="G377" i="3" s="1"/>
  <c r="M377" i="3" s="1"/>
  <c r="E378" i="3"/>
  <c r="D399" i="3"/>
  <c r="F399" i="3" s="1"/>
  <c r="F401" i="3"/>
  <c r="G402" i="3"/>
  <c r="K402" i="3" s="1"/>
  <c r="H417" i="3"/>
  <c r="I418" i="3"/>
  <c r="T418" i="3"/>
  <c r="D418" i="3"/>
  <c r="E421" i="3"/>
  <c r="F421" i="3" s="1"/>
  <c r="I423" i="3"/>
  <c r="H439" i="3"/>
  <c r="F439" i="3"/>
  <c r="E439" i="3"/>
  <c r="D441" i="3"/>
  <c r="G441" i="3" s="1"/>
  <c r="K441" i="3" s="1"/>
  <c r="G443" i="3"/>
  <c r="C461" i="3"/>
  <c r="C462" i="3"/>
  <c r="M478" i="3"/>
  <c r="O478" i="3" s="1"/>
  <c r="Q478" i="3" s="1"/>
  <c r="R478" i="3" s="1"/>
  <c r="U478" i="3" s="1"/>
  <c r="I480" i="3"/>
  <c r="C480" i="3"/>
  <c r="C483" i="3"/>
  <c r="I483" i="3" s="1"/>
  <c r="L483" i="3" s="1"/>
  <c r="K507" i="3"/>
  <c r="N515" i="3"/>
  <c r="M515" i="3"/>
  <c r="I515" i="3"/>
  <c r="F515" i="3"/>
  <c r="E515" i="3"/>
  <c r="T515" i="3"/>
  <c r="D515" i="3"/>
  <c r="S515" i="3"/>
  <c r="C515" i="3"/>
  <c r="R515" i="3"/>
  <c r="U515" i="3" s="1"/>
  <c r="Q515" i="3"/>
  <c r="P515" i="3"/>
  <c r="O515" i="3"/>
  <c r="L515" i="3"/>
  <c r="J515" i="3"/>
  <c r="H515" i="3"/>
  <c r="G515" i="3"/>
  <c r="H459" i="3"/>
  <c r="F459" i="3"/>
  <c r="E459" i="3"/>
  <c r="L470" i="3"/>
  <c r="E477" i="3"/>
  <c r="G477" i="3" s="1"/>
  <c r="T477" i="3"/>
  <c r="I477" i="3"/>
  <c r="N478" i="3"/>
  <c r="P478" i="3" s="1"/>
  <c r="L486" i="3"/>
  <c r="T230" i="3"/>
  <c r="D230" i="3"/>
  <c r="F230" i="3" s="1"/>
  <c r="L236" i="3"/>
  <c r="H256" i="3"/>
  <c r="J256" i="3" s="1"/>
  <c r="G257" i="3"/>
  <c r="G258" i="3"/>
  <c r="G259" i="3"/>
  <c r="K259" i="3" s="1"/>
  <c r="I274" i="3"/>
  <c r="T274" i="3"/>
  <c r="D274" i="3"/>
  <c r="H275" i="3"/>
  <c r="E275" i="3"/>
  <c r="T276" i="3"/>
  <c r="D276" i="3"/>
  <c r="F276" i="3" s="1"/>
  <c r="J276" i="3" s="1"/>
  <c r="M277" i="3"/>
  <c r="H277" i="3"/>
  <c r="I316" i="3"/>
  <c r="I317" i="3"/>
  <c r="K317" i="3" s="1"/>
  <c r="H318" i="3"/>
  <c r="I319" i="3"/>
  <c r="K319" i="3" s="1"/>
  <c r="H320" i="3"/>
  <c r="G321" i="3"/>
  <c r="M321" i="3" s="1"/>
  <c r="G323" i="3"/>
  <c r="K323" i="3" s="1"/>
  <c r="F325" i="3"/>
  <c r="M325" i="3" s="1"/>
  <c r="I338" i="3"/>
  <c r="T338" i="3"/>
  <c r="D338" i="3"/>
  <c r="H339" i="3"/>
  <c r="E339" i="3"/>
  <c r="T340" i="3"/>
  <c r="D340" i="3"/>
  <c r="F340" i="3" s="1"/>
  <c r="J340" i="3" s="1"/>
  <c r="H341" i="3"/>
  <c r="D375" i="3"/>
  <c r="F375" i="3" s="1"/>
  <c r="F377" i="3"/>
  <c r="M393" i="3"/>
  <c r="H393" i="3"/>
  <c r="I394" i="3"/>
  <c r="T394" i="3"/>
  <c r="D394" i="3"/>
  <c r="I399" i="3"/>
  <c r="I401" i="3"/>
  <c r="K401" i="3" s="1"/>
  <c r="H415" i="3"/>
  <c r="E415" i="3"/>
  <c r="G415" i="3" s="1"/>
  <c r="K415" i="3" s="1"/>
  <c r="D417" i="3"/>
  <c r="E418" i="3"/>
  <c r="G418" i="3" s="1"/>
  <c r="G421" i="3"/>
  <c r="M421" i="3" s="1"/>
  <c r="H422" i="3"/>
  <c r="D439" i="3"/>
  <c r="F441" i="3"/>
  <c r="G442" i="3"/>
  <c r="J443" i="3"/>
  <c r="M457" i="3"/>
  <c r="H457" i="3"/>
  <c r="I458" i="3"/>
  <c r="T458" i="3"/>
  <c r="D458" i="3"/>
  <c r="F458" i="3" s="1"/>
  <c r="C459" i="3"/>
  <c r="I459" i="3" s="1"/>
  <c r="K459" i="3" s="1"/>
  <c r="E461" i="3"/>
  <c r="F461" i="3" s="1"/>
  <c r="M461" i="3" s="1"/>
  <c r="F462" i="3"/>
  <c r="J470" i="3"/>
  <c r="C477" i="3"/>
  <c r="E480" i="3"/>
  <c r="G480" i="3" s="1"/>
  <c r="G483" i="3"/>
  <c r="M483" i="3" s="1"/>
  <c r="E485" i="3"/>
  <c r="G485" i="3" s="1"/>
  <c r="K485" i="3"/>
  <c r="C485" i="3"/>
  <c r="I485" i="3" s="1"/>
  <c r="I492" i="3"/>
  <c r="E492" i="3"/>
  <c r="D492" i="3"/>
  <c r="F492" i="3" s="1"/>
  <c r="T492" i="3"/>
  <c r="H492" i="3"/>
  <c r="F501" i="3"/>
  <c r="J501" i="3" s="1"/>
  <c r="E501" i="3"/>
  <c r="G501" i="3" s="1"/>
  <c r="M501" i="3" s="1"/>
  <c r="T501" i="3"/>
  <c r="D501" i="3"/>
  <c r="C501" i="3"/>
  <c r="I501" i="3" s="1"/>
  <c r="I342" i="3"/>
  <c r="K342" i="3" s="1"/>
  <c r="T342" i="3"/>
  <c r="D342" i="3"/>
  <c r="G342" i="3" s="1"/>
  <c r="H343" i="3"/>
  <c r="E343" i="3"/>
  <c r="G343" i="3" s="1"/>
  <c r="K343" i="3" s="1"/>
  <c r="T344" i="3"/>
  <c r="D344" i="3"/>
  <c r="G344" i="3" s="1"/>
  <c r="K344" i="3" s="1"/>
  <c r="H345" i="3"/>
  <c r="H371" i="3"/>
  <c r="E371" i="3"/>
  <c r="G371" i="3" s="1"/>
  <c r="K371" i="3" s="1"/>
  <c r="J401" i="3"/>
  <c r="H413" i="3"/>
  <c r="I414" i="3"/>
  <c r="T414" i="3"/>
  <c r="D414" i="3"/>
  <c r="G414" i="3" s="1"/>
  <c r="H435" i="3"/>
  <c r="E435" i="3"/>
  <c r="G435" i="3" s="1"/>
  <c r="K435" i="3" s="1"/>
  <c r="D459" i="3"/>
  <c r="G462" i="3"/>
  <c r="K462" i="3" s="1"/>
  <c r="E473" i="3"/>
  <c r="G473" i="3" s="1"/>
  <c r="C473" i="3"/>
  <c r="I473" i="3" s="1"/>
  <c r="T473" i="3"/>
  <c r="K473" i="3"/>
  <c r="J474" i="3"/>
  <c r="O474" i="3" s="1"/>
  <c r="Q474" i="3" s="1"/>
  <c r="D477" i="3"/>
  <c r="F477" i="3" s="1"/>
  <c r="L477" i="3" s="1"/>
  <c r="M498" i="3"/>
  <c r="H349" i="3"/>
  <c r="H369" i="3"/>
  <c r="J370" i="3"/>
  <c r="I370" i="3"/>
  <c r="T370" i="3"/>
  <c r="D370" i="3"/>
  <c r="F370" i="3" s="1"/>
  <c r="H391" i="3"/>
  <c r="E391" i="3"/>
  <c r="H433" i="3"/>
  <c r="I434" i="3"/>
  <c r="T434" i="3"/>
  <c r="D434" i="3"/>
  <c r="F434" i="3" s="1"/>
  <c r="H455" i="3"/>
  <c r="E455" i="3"/>
  <c r="G459" i="3"/>
  <c r="G461" i="3"/>
  <c r="H462" i="3"/>
  <c r="L462" i="3" s="1"/>
  <c r="M470" i="3"/>
  <c r="D473" i="3"/>
  <c r="H453" i="3"/>
  <c r="T454" i="3"/>
  <c r="D454" i="3"/>
  <c r="G454" i="3" s="1"/>
  <c r="I461" i="3"/>
  <c r="H477" i="3"/>
  <c r="K482" i="3"/>
  <c r="F496" i="3"/>
  <c r="M256" i="3"/>
  <c r="L257" i="3"/>
  <c r="M258" i="3"/>
  <c r="L259" i="3"/>
  <c r="K261" i="3"/>
  <c r="I290" i="3"/>
  <c r="T290" i="3"/>
  <c r="D290" i="3"/>
  <c r="H291" i="3"/>
  <c r="E291" i="3"/>
  <c r="T292" i="3"/>
  <c r="D292" i="3"/>
  <c r="M293" i="3"/>
  <c r="H293" i="3"/>
  <c r="M319" i="3"/>
  <c r="L321" i="3"/>
  <c r="F344" i="3"/>
  <c r="J344" i="3" s="1"/>
  <c r="E345" i="3"/>
  <c r="D349" i="3"/>
  <c r="I354" i="3"/>
  <c r="T354" i="3"/>
  <c r="D354" i="3"/>
  <c r="H355" i="3"/>
  <c r="E355" i="3"/>
  <c r="T356" i="3"/>
  <c r="D356" i="3"/>
  <c r="H357" i="3"/>
  <c r="H367" i="3"/>
  <c r="E367" i="3"/>
  <c r="D369" i="3"/>
  <c r="E370" i="3"/>
  <c r="K377" i="3"/>
  <c r="D391" i="3"/>
  <c r="F391" i="3" s="1"/>
  <c r="M409" i="3"/>
  <c r="H409" i="3"/>
  <c r="I410" i="3"/>
  <c r="T410" i="3"/>
  <c r="D410" i="3"/>
  <c r="E413" i="3"/>
  <c r="F414" i="3"/>
  <c r="L414" i="3" s="1"/>
  <c r="I417" i="3"/>
  <c r="K418" i="3"/>
  <c r="L421" i="3"/>
  <c r="H431" i="3"/>
  <c r="E431" i="3"/>
  <c r="G431" i="3" s="1"/>
  <c r="K431" i="3" s="1"/>
  <c r="D433" i="3"/>
  <c r="E434" i="3"/>
  <c r="C453" i="3"/>
  <c r="I453" i="3" s="1"/>
  <c r="C454" i="3"/>
  <c r="I454" i="3" s="1"/>
  <c r="K454" i="3" s="1"/>
  <c r="D455" i="3"/>
  <c r="F455" i="3" s="1"/>
  <c r="M462" i="3"/>
  <c r="H473" i="3"/>
  <c r="M474" i="3"/>
  <c r="J477" i="3"/>
  <c r="H451" i="3"/>
  <c r="E451" i="3"/>
  <c r="G451" i="3" s="1"/>
  <c r="E479" i="3"/>
  <c r="G479" i="3" s="1"/>
  <c r="K479" i="3" s="1"/>
  <c r="C479" i="3"/>
  <c r="I479" i="3" s="1"/>
  <c r="H449" i="3"/>
  <c r="I450" i="3"/>
  <c r="T450" i="3"/>
  <c r="D450" i="3"/>
  <c r="F450" i="3" s="1"/>
  <c r="C451" i="3"/>
  <c r="I451" i="3" s="1"/>
  <c r="K451" i="3" s="1"/>
  <c r="E453" i="3"/>
  <c r="F454" i="3"/>
  <c r="L454" i="3" s="1"/>
  <c r="D479" i="3"/>
  <c r="F479" i="3" s="1"/>
  <c r="I484" i="3"/>
  <c r="T484" i="3"/>
  <c r="K484" i="3"/>
  <c r="D484" i="3"/>
  <c r="M490" i="3"/>
  <c r="L490" i="3"/>
  <c r="J490" i="3"/>
  <c r="E465" i="3"/>
  <c r="G465" i="3" s="1"/>
  <c r="H465" i="3"/>
  <c r="D465" i="3"/>
  <c r="C465" i="3"/>
  <c r="I465" i="3" s="1"/>
  <c r="K465" i="3" s="1"/>
  <c r="F493" i="3"/>
  <c r="E493" i="3"/>
  <c r="G493" i="3" s="1"/>
  <c r="H493" i="3"/>
  <c r="J493" i="3" s="1"/>
  <c r="C493" i="3"/>
  <c r="I493" i="3" s="1"/>
  <c r="K493" i="3" s="1"/>
  <c r="T493" i="3"/>
  <c r="H479" i="3"/>
  <c r="L479" i="3" s="1"/>
  <c r="M482" i="3"/>
  <c r="L482" i="3"/>
  <c r="N482" i="3" s="1"/>
  <c r="P482" i="3" s="1"/>
  <c r="E484" i="3"/>
  <c r="G484" i="3" s="1"/>
  <c r="T485" i="3"/>
  <c r="D493" i="3"/>
  <c r="N555" i="3"/>
  <c r="M555" i="3"/>
  <c r="I555" i="3"/>
  <c r="F555" i="3"/>
  <c r="E555" i="3"/>
  <c r="T555" i="3"/>
  <c r="D555" i="3"/>
  <c r="S555" i="3"/>
  <c r="C555" i="3"/>
  <c r="Q555" i="3"/>
  <c r="R555" i="3"/>
  <c r="U555" i="3" s="1"/>
  <c r="P555" i="3"/>
  <c r="O555" i="3"/>
  <c r="L555" i="3"/>
  <c r="K555" i="3"/>
  <c r="J555" i="3"/>
  <c r="H555" i="3"/>
  <c r="G555" i="3"/>
  <c r="F505" i="3"/>
  <c r="E505" i="3"/>
  <c r="Q505" i="3"/>
  <c r="N505" i="3"/>
  <c r="M505" i="3"/>
  <c r="L505" i="3"/>
  <c r="K505" i="3"/>
  <c r="P509" i="3"/>
  <c r="F513" i="3"/>
  <c r="E513" i="3"/>
  <c r="Q513" i="3"/>
  <c r="N513" i="3"/>
  <c r="M513" i="3"/>
  <c r="L513" i="3"/>
  <c r="K513" i="3"/>
  <c r="P517" i="3"/>
  <c r="F521" i="3"/>
  <c r="E521" i="3"/>
  <c r="Q521" i="3"/>
  <c r="N521" i="3"/>
  <c r="M521" i="3"/>
  <c r="L521" i="3"/>
  <c r="K521" i="3"/>
  <c r="I521" i="3"/>
  <c r="N535" i="3"/>
  <c r="M535" i="3"/>
  <c r="I535" i="3"/>
  <c r="F535" i="3"/>
  <c r="E535" i="3"/>
  <c r="T535" i="3"/>
  <c r="D535" i="3"/>
  <c r="S535" i="3"/>
  <c r="C535" i="3"/>
  <c r="Q535" i="3"/>
  <c r="F549" i="3"/>
  <c r="E549" i="3"/>
  <c r="Q549" i="3"/>
  <c r="N549" i="3"/>
  <c r="M549" i="3"/>
  <c r="L549" i="3"/>
  <c r="K549" i="3"/>
  <c r="I549" i="3"/>
  <c r="K551" i="3"/>
  <c r="P573" i="3"/>
  <c r="T463" i="3"/>
  <c r="E487" i="3"/>
  <c r="G487" i="3" s="1"/>
  <c r="J488" i="3"/>
  <c r="I488" i="3"/>
  <c r="J496" i="3"/>
  <c r="R509" i="3"/>
  <c r="U509" i="3" s="1"/>
  <c r="R517" i="3"/>
  <c r="U517" i="3" s="1"/>
  <c r="F581" i="3"/>
  <c r="E581" i="3"/>
  <c r="T581" i="3"/>
  <c r="D581" i="3"/>
  <c r="Q581" i="3"/>
  <c r="N581" i="3"/>
  <c r="M581" i="3"/>
  <c r="L581" i="3"/>
  <c r="K581" i="3"/>
  <c r="J581" i="3"/>
  <c r="I581" i="3"/>
  <c r="H497" i="3"/>
  <c r="J500" i="3"/>
  <c r="D505" i="3"/>
  <c r="D513" i="3"/>
  <c r="D521" i="3"/>
  <c r="N527" i="3"/>
  <c r="M527" i="3"/>
  <c r="I527" i="3"/>
  <c r="F527" i="3"/>
  <c r="E527" i="3"/>
  <c r="T527" i="3"/>
  <c r="D527" i="3"/>
  <c r="S527" i="3"/>
  <c r="C527" i="3"/>
  <c r="Q527" i="3"/>
  <c r="J529" i="3"/>
  <c r="H535" i="3"/>
  <c r="F541" i="3"/>
  <c r="E541" i="3"/>
  <c r="Q541" i="3"/>
  <c r="N541" i="3"/>
  <c r="M541" i="3"/>
  <c r="L541" i="3"/>
  <c r="K541" i="3"/>
  <c r="I541" i="3"/>
  <c r="K543" i="3"/>
  <c r="D549" i="3"/>
  <c r="F561" i="3"/>
  <c r="E561" i="3"/>
  <c r="T561" i="3"/>
  <c r="D561" i="3"/>
  <c r="Q561" i="3"/>
  <c r="N561" i="3"/>
  <c r="M561" i="3"/>
  <c r="L561" i="3"/>
  <c r="K561" i="3"/>
  <c r="J561" i="3"/>
  <c r="I561" i="3"/>
  <c r="C581" i="3"/>
  <c r="F533" i="3"/>
  <c r="E533" i="3"/>
  <c r="Q533" i="3"/>
  <c r="N533" i="3"/>
  <c r="M533" i="3"/>
  <c r="L533" i="3"/>
  <c r="K533" i="3"/>
  <c r="I533" i="3"/>
  <c r="F585" i="3"/>
  <c r="E585" i="3"/>
  <c r="T585" i="3"/>
  <c r="D585" i="3"/>
  <c r="Q585" i="3"/>
  <c r="N585" i="3"/>
  <c r="M585" i="3"/>
  <c r="L585" i="3"/>
  <c r="K585" i="3"/>
  <c r="J585" i="3"/>
  <c r="I585" i="3"/>
  <c r="F525" i="3"/>
  <c r="E525" i="3"/>
  <c r="Q525" i="3"/>
  <c r="N525" i="3"/>
  <c r="M525" i="3"/>
  <c r="L525" i="3"/>
  <c r="K525" i="3"/>
  <c r="I525" i="3"/>
  <c r="C533" i="3"/>
  <c r="N547" i="3"/>
  <c r="M547" i="3"/>
  <c r="I547" i="3"/>
  <c r="F547" i="3"/>
  <c r="E547" i="3"/>
  <c r="T547" i="3"/>
  <c r="D547" i="3"/>
  <c r="S547" i="3"/>
  <c r="C547" i="3"/>
  <c r="Q547" i="3"/>
  <c r="F565" i="3"/>
  <c r="E565" i="3"/>
  <c r="T565" i="3"/>
  <c r="D565" i="3"/>
  <c r="Q565" i="3"/>
  <c r="N565" i="3"/>
  <c r="M565" i="3"/>
  <c r="L565" i="3"/>
  <c r="K565" i="3"/>
  <c r="J565" i="3"/>
  <c r="I565" i="3"/>
  <c r="O581" i="3"/>
  <c r="C585" i="3"/>
  <c r="G463" i="3"/>
  <c r="K463" i="3" s="1"/>
  <c r="H487" i="3"/>
  <c r="G488" i="3"/>
  <c r="L488" i="3" s="1"/>
  <c r="F500" i="3"/>
  <c r="J505" i="3"/>
  <c r="J513" i="3"/>
  <c r="O521" i="3"/>
  <c r="C525" i="3"/>
  <c r="D533" i="3"/>
  <c r="O535" i="3"/>
  <c r="G547" i="3"/>
  <c r="O549" i="3"/>
  <c r="C565" i="3"/>
  <c r="P581" i="3"/>
  <c r="G585" i="3"/>
  <c r="H463" i="3"/>
  <c r="E467" i="3"/>
  <c r="I468" i="3"/>
  <c r="I487" i="3"/>
  <c r="K487" i="3" s="1"/>
  <c r="H488" i="3"/>
  <c r="E495" i="3"/>
  <c r="T495" i="3"/>
  <c r="D495" i="3"/>
  <c r="F495" i="3" s="1"/>
  <c r="J495" i="3" s="1"/>
  <c r="C495" i="3"/>
  <c r="I495" i="3" s="1"/>
  <c r="F504" i="3"/>
  <c r="O505" i="3"/>
  <c r="N511" i="3"/>
  <c r="M511" i="3"/>
  <c r="I511" i="3"/>
  <c r="F511" i="3"/>
  <c r="E511" i="3"/>
  <c r="T511" i="3"/>
  <c r="D511" i="3"/>
  <c r="S511" i="3"/>
  <c r="C511" i="3"/>
  <c r="O513" i="3"/>
  <c r="N519" i="3"/>
  <c r="M519" i="3"/>
  <c r="I519" i="3"/>
  <c r="F519" i="3"/>
  <c r="E519" i="3"/>
  <c r="T519" i="3"/>
  <c r="D519" i="3"/>
  <c r="S519" i="3"/>
  <c r="C519" i="3"/>
  <c r="P521" i="3"/>
  <c r="D525" i="3"/>
  <c r="G533" i="3"/>
  <c r="P535" i="3"/>
  <c r="N539" i="3"/>
  <c r="M539" i="3"/>
  <c r="I539" i="3"/>
  <c r="F539" i="3"/>
  <c r="E539" i="3"/>
  <c r="T539" i="3"/>
  <c r="D539" i="3"/>
  <c r="S539" i="3"/>
  <c r="C539" i="3"/>
  <c r="Q539" i="3"/>
  <c r="H547" i="3"/>
  <c r="F553" i="3"/>
  <c r="E553" i="3"/>
  <c r="Q553" i="3"/>
  <c r="N553" i="3"/>
  <c r="M553" i="3"/>
  <c r="L553" i="3"/>
  <c r="K553" i="3"/>
  <c r="I553" i="3"/>
  <c r="G565" i="3"/>
  <c r="R581" i="3"/>
  <c r="U581" i="3" s="1"/>
  <c r="H585" i="3"/>
  <c r="F589" i="3"/>
  <c r="E589" i="3"/>
  <c r="T589" i="3"/>
  <c r="D589" i="3"/>
  <c r="S589" i="3"/>
  <c r="C589" i="3"/>
  <c r="Q589" i="3"/>
  <c r="N589" i="3"/>
  <c r="M589" i="3"/>
  <c r="L589" i="3"/>
  <c r="K589" i="3"/>
  <c r="J589" i="3"/>
  <c r="I589" i="3"/>
  <c r="F469" i="3"/>
  <c r="E469" i="3"/>
  <c r="G469" i="3" s="1"/>
  <c r="M469" i="3"/>
  <c r="E499" i="3"/>
  <c r="T499" i="3"/>
  <c r="D499" i="3"/>
  <c r="F499" i="3" s="1"/>
  <c r="C499" i="3"/>
  <c r="I499" i="3" s="1"/>
  <c r="K499" i="3" s="1"/>
  <c r="F509" i="3"/>
  <c r="E509" i="3"/>
  <c r="Q509" i="3"/>
  <c r="N509" i="3"/>
  <c r="M509" i="3"/>
  <c r="L509" i="3"/>
  <c r="K509" i="3"/>
  <c r="F517" i="3"/>
  <c r="E517" i="3"/>
  <c r="Q517" i="3"/>
  <c r="N517" i="3"/>
  <c r="M517" i="3"/>
  <c r="L517" i="3"/>
  <c r="K517" i="3"/>
  <c r="H533" i="3"/>
  <c r="F569" i="3"/>
  <c r="E569" i="3"/>
  <c r="T569" i="3"/>
  <c r="D569" i="3"/>
  <c r="Q569" i="3"/>
  <c r="N569" i="3"/>
  <c r="M569" i="3"/>
  <c r="L569" i="3"/>
  <c r="K569" i="3"/>
  <c r="J569" i="3"/>
  <c r="I569" i="3"/>
  <c r="O585" i="3"/>
  <c r="D364" i="3"/>
  <c r="F364" i="3" s="1"/>
  <c r="J364" i="3" s="1"/>
  <c r="D368" i="3"/>
  <c r="D372" i="3"/>
  <c r="D376" i="3"/>
  <c r="F376" i="3" s="1"/>
  <c r="J376" i="3" s="1"/>
  <c r="D380" i="3"/>
  <c r="F380" i="3" s="1"/>
  <c r="J380" i="3" s="1"/>
  <c r="D384" i="3"/>
  <c r="F384" i="3" s="1"/>
  <c r="J384" i="3" s="1"/>
  <c r="D388" i="3"/>
  <c r="D392" i="3"/>
  <c r="D396" i="3"/>
  <c r="D400" i="3"/>
  <c r="D404" i="3"/>
  <c r="F404" i="3" s="1"/>
  <c r="J404" i="3" s="1"/>
  <c r="D408" i="3"/>
  <c r="D412" i="3"/>
  <c r="D416" i="3"/>
  <c r="D420" i="3"/>
  <c r="F420" i="3" s="1"/>
  <c r="J420" i="3" s="1"/>
  <c r="D424" i="3"/>
  <c r="D428" i="3"/>
  <c r="F428" i="3" s="1"/>
  <c r="J428" i="3" s="1"/>
  <c r="D432" i="3"/>
  <c r="D436" i="3"/>
  <c r="F436" i="3" s="1"/>
  <c r="J436" i="3" s="1"/>
  <c r="D440" i="3"/>
  <c r="D444" i="3"/>
  <c r="D448" i="3"/>
  <c r="F448" i="3" s="1"/>
  <c r="J448" i="3" s="1"/>
  <c r="D452" i="3"/>
  <c r="D456" i="3"/>
  <c r="D460" i="3"/>
  <c r="J463" i="3"/>
  <c r="D467" i="3"/>
  <c r="F467" i="3" s="1"/>
  <c r="D468" i="3"/>
  <c r="F468" i="3" s="1"/>
  <c r="J468" i="3" s="1"/>
  <c r="C469" i="3"/>
  <c r="I469" i="3" s="1"/>
  <c r="E471" i="3"/>
  <c r="G471" i="3" s="1"/>
  <c r="J472" i="3"/>
  <c r="I472" i="3"/>
  <c r="K472" i="3" s="1"/>
  <c r="H495" i="3"/>
  <c r="G499" i="3"/>
  <c r="M503" i="3"/>
  <c r="F503" i="3"/>
  <c r="J503" i="3" s="1"/>
  <c r="E503" i="3"/>
  <c r="G503" i="3" s="1"/>
  <c r="T503" i="3"/>
  <c r="D503" i="3"/>
  <c r="C503" i="3"/>
  <c r="I503" i="3" s="1"/>
  <c r="K503" i="3" s="1"/>
  <c r="R505" i="3"/>
  <c r="U505" i="3" s="1"/>
  <c r="C509" i="3"/>
  <c r="H511" i="3"/>
  <c r="R513" i="3"/>
  <c r="U513" i="3" s="1"/>
  <c r="C517" i="3"/>
  <c r="H519" i="3"/>
  <c r="S521" i="3"/>
  <c r="H525" i="3"/>
  <c r="P527" i="3"/>
  <c r="N531" i="3"/>
  <c r="M531" i="3"/>
  <c r="I531" i="3"/>
  <c r="F531" i="3"/>
  <c r="E531" i="3"/>
  <c r="T531" i="3"/>
  <c r="D531" i="3"/>
  <c r="S531" i="3"/>
  <c r="C531" i="3"/>
  <c r="Q531" i="3"/>
  <c r="J533" i="3"/>
  <c r="H539" i="3"/>
  <c r="P541" i="3"/>
  <c r="F545" i="3"/>
  <c r="E545" i="3"/>
  <c r="Q545" i="3"/>
  <c r="N545" i="3"/>
  <c r="M545" i="3"/>
  <c r="L545" i="3"/>
  <c r="K545" i="3"/>
  <c r="I545" i="3"/>
  <c r="K547" i="3"/>
  <c r="S549" i="3"/>
  <c r="D553" i="3"/>
  <c r="S561" i="3"/>
  <c r="O565" i="3"/>
  <c r="C569" i="3"/>
  <c r="P585" i="3"/>
  <c r="H589" i="3"/>
  <c r="H499" i="3"/>
  <c r="S505" i="3"/>
  <c r="D509" i="3"/>
  <c r="J511" i="3"/>
  <c r="S513" i="3"/>
  <c r="D517" i="3"/>
  <c r="J519" i="3"/>
  <c r="T521" i="3"/>
  <c r="J525" i="3"/>
  <c r="R527" i="3"/>
  <c r="U527" i="3" s="1"/>
  <c r="O533" i="3"/>
  <c r="J539" i="3"/>
  <c r="R541" i="3"/>
  <c r="U541" i="3" s="1"/>
  <c r="L547" i="3"/>
  <c r="T549" i="3"/>
  <c r="G553" i="3"/>
  <c r="P565" i="3"/>
  <c r="G569" i="3"/>
  <c r="R585" i="3"/>
  <c r="U585" i="3" s="1"/>
  <c r="O589" i="3"/>
  <c r="E475" i="3"/>
  <c r="G475" i="3" s="1"/>
  <c r="J476" i="3"/>
  <c r="I476" i="3"/>
  <c r="G494" i="3"/>
  <c r="K494" i="3" s="1"/>
  <c r="T505" i="3"/>
  <c r="G509" i="3"/>
  <c r="K511" i="3"/>
  <c r="T513" i="3"/>
  <c r="G517" i="3"/>
  <c r="K519" i="3"/>
  <c r="O525" i="3"/>
  <c r="P533" i="3"/>
  <c r="F537" i="3"/>
  <c r="E537" i="3"/>
  <c r="Q537" i="3"/>
  <c r="N537" i="3"/>
  <c r="M537" i="3"/>
  <c r="L537" i="3"/>
  <c r="K537" i="3"/>
  <c r="I537" i="3"/>
  <c r="K539" i="3"/>
  <c r="O547" i="3"/>
  <c r="H553" i="3"/>
  <c r="R565" i="3"/>
  <c r="U565" i="3" s="1"/>
  <c r="H569" i="3"/>
  <c r="F573" i="3"/>
  <c r="E573" i="3"/>
  <c r="T573" i="3"/>
  <c r="D573" i="3"/>
  <c r="Q573" i="3"/>
  <c r="N573" i="3"/>
  <c r="M573" i="3"/>
  <c r="L573" i="3"/>
  <c r="K573" i="3"/>
  <c r="J573" i="3"/>
  <c r="I573" i="3"/>
  <c r="S585" i="3"/>
  <c r="P589" i="3"/>
  <c r="G758" i="3"/>
  <c r="P758" i="3"/>
  <c r="S758" i="3"/>
  <c r="R758" i="3"/>
  <c r="U758" i="3" s="1"/>
  <c r="Q758" i="3"/>
  <c r="O758" i="3"/>
  <c r="N758" i="3"/>
  <c r="M758" i="3"/>
  <c r="L758" i="3"/>
  <c r="K758" i="3"/>
  <c r="J758" i="3"/>
  <c r="I758" i="3"/>
  <c r="H758" i="3"/>
  <c r="F758" i="3"/>
  <c r="E758" i="3"/>
  <c r="D758" i="3"/>
  <c r="C758" i="3"/>
  <c r="H509" i="3"/>
  <c r="H517" i="3"/>
  <c r="P525" i="3"/>
  <c r="R533" i="3"/>
  <c r="U533" i="3" s="1"/>
  <c r="P547" i="3"/>
  <c r="N551" i="3"/>
  <c r="M551" i="3"/>
  <c r="I551" i="3"/>
  <c r="F551" i="3"/>
  <c r="E551" i="3"/>
  <c r="T551" i="3"/>
  <c r="D551" i="3"/>
  <c r="S551" i="3"/>
  <c r="C551" i="3"/>
  <c r="Q551" i="3"/>
  <c r="S565" i="3"/>
  <c r="O569" i="3"/>
  <c r="T758" i="3"/>
  <c r="I509" i="3"/>
  <c r="O511" i="3"/>
  <c r="I517" i="3"/>
  <c r="O519" i="3"/>
  <c r="N523" i="3"/>
  <c r="M523" i="3"/>
  <c r="I523" i="3"/>
  <c r="F523" i="3"/>
  <c r="E523" i="3"/>
  <c r="T523" i="3"/>
  <c r="D523" i="3"/>
  <c r="S523" i="3"/>
  <c r="C523" i="3"/>
  <c r="Q523" i="3"/>
  <c r="R525" i="3"/>
  <c r="U525" i="3" s="1"/>
  <c r="F529" i="3"/>
  <c r="E529" i="3"/>
  <c r="Q529" i="3"/>
  <c r="N529" i="3"/>
  <c r="M529" i="3"/>
  <c r="L529" i="3"/>
  <c r="K529" i="3"/>
  <c r="I529" i="3"/>
  <c r="S533" i="3"/>
  <c r="D537" i="3"/>
  <c r="O539" i="3"/>
  <c r="R547" i="3"/>
  <c r="U547" i="3" s="1"/>
  <c r="G551" i="3"/>
  <c r="O553" i="3"/>
  <c r="P569" i="3"/>
  <c r="G573" i="3"/>
  <c r="E481" i="3"/>
  <c r="G481" i="3" s="1"/>
  <c r="K481" i="3" s="1"/>
  <c r="E497" i="3"/>
  <c r="G497" i="3" s="1"/>
  <c r="G502" i="3"/>
  <c r="K502" i="3" s="1"/>
  <c r="J509" i="3"/>
  <c r="P511" i="3"/>
  <c r="J517" i="3"/>
  <c r="P519" i="3"/>
  <c r="G523" i="3"/>
  <c r="S525" i="3"/>
  <c r="C529" i="3"/>
  <c r="T533" i="3"/>
  <c r="G537" i="3"/>
  <c r="P539" i="3"/>
  <c r="N543" i="3"/>
  <c r="M543" i="3"/>
  <c r="I543" i="3"/>
  <c r="F543" i="3"/>
  <c r="E543" i="3"/>
  <c r="T543" i="3"/>
  <c r="D543" i="3"/>
  <c r="S543" i="3"/>
  <c r="C543" i="3"/>
  <c r="Q543" i="3"/>
  <c r="H551" i="3"/>
  <c r="P553" i="3"/>
  <c r="F557" i="3"/>
  <c r="E557" i="3"/>
  <c r="T557" i="3"/>
  <c r="D557" i="3"/>
  <c r="Q557" i="3"/>
  <c r="N557" i="3"/>
  <c r="M557" i="3"/>
  <c r="L557" i="3"/>
  <c r="K557" i="3"/>
  <c r="I557" i="3"/>
  <c r="R569" i="3"/>
  <c r="U569" i="3" s="1"/>
  <c r="H573" i="3"/>
  <c r="F577" i="3"/>
  <c r="E577" i="3"/>
  <c r="T577" i="3"/>
  <c r="D577" i="3"/>
  <c r="Q577" i="3"/>
  <c r="N577" i="3"/>
  <c r="M577" i="3"/>
  <c r="L577" i="3"/>
  <c r="K577" i="3"/>
  <c r="J577" i="3"/>
  <c r="I577" i="3"/>
  <c r="O772" i="3"/>
  <c r="N772" i="3"/>
  <c r="H772" i="3"/>
  <c r="H786" i="3"/>
  <c r="G786" i="3"/>
  <c r="F786" i="3"/>
  <c r="E786" i="3"/>
  <c r="Q786" i="3"/>
  <c r="P786" i="3"/>
  <c r="O786" i="3"/>
  <c r="M786" i="3"/>
  <c r="Q800" i="3"/>
  <c r="P800" i="3"/>
  <c r="O800" i="3"/>
  <c r="N800" i="3"/>
  <c r="M800" i="3"/>
  <c r="J800" i="3"/>
  <c r="I800" i="3"/>
  <c r="H800" i="3"/>
  <c r="G800" i="3"/>
  <c r="E800" i="3"/>
  <c r="M4" i="4"/>
  <c r="L4" i="4"/>
  <c r="Q4" i="4" s="1"/>
  <c r="I4" i="4"/>
  <c r="E4" i="4"/>
  <c r="C4" i="4"/>
  <c r="O4" i="4"/>
  <c r="M20" i="4"/>
  <c r="L20" i="4"/>
  <c r="Q20" i="4" s="1"/>
  <c r="I20" i="4"/>
  <c r="E20" i="4"/>
  <c r="D20" i="4" s="1"/>
  <c r="F20" i="4" s="1"/>
  <c r="C20" i="4"/>
  <c r="O20" i="4"/>
  <c r="M28" i="4"/>
  <c r="L28" i="4"/>
  <c r="I28" i="4"/>
  <c r="E28" i="4"/>
  <c r="C28" i="4"/>
  <c r="O28" i="4"/>
  <c r="M36" i="4"/>
  <c r="L36" i="4"/>
  <c r="I36" i="4"/>
  <c r="E36" i="4"/>
  <c r="D36" i="4" s="1"/>
  <c r="F36" i="4" s="1"/>
  <c r="C36" i="4"/>
  <c r="O36" i="4"/>
  <c r="C87" i="4"/>
  <c r="E87" i="4" s="1"/>
  <c r="O87" i="4"/>
  <c r="AD87" i="4"/>
  <c r="N87" i="4"/>
  <c r="L87" i="4"/>
  <c r="O748" i="3"/>
  <c r="H748" i="3"/>
  <c r="T748" i="3"/>
  <c r="M763" i="3"/>
  <c r="K764" i="3"/>
  <c r="C772" i="3"/>
  <c r="K773" i="3"/>
  <c r="J773" i="3"/>
  <c r="T773" i="3"/>
  <c r="D773" i="3"/>
  <c r="G774" i="3"/>
  <c r="F774" i="3"/>
  <c r="P774" i="3"/>
  <c r="C786" i="3"/>
  <c r="M797" i="3"/>
  <c r="L797" i="3"/>
  <c r="K797" i="3"/>
  <c r="J797" i="3"/>
  <c r="I797" i="3"/>
  <c r="F797" i="3"/>
  <c r="E797" i="3"/>
  <c r="T797" i="3"/>
  <c r="D797" i="3"/>
  <c r="S797" i="3"/>
  <c r="C797" i="3"/>
  <c r="Q797" i="3"/>
  <c r="C800" i="3"/>
  <c r="M6" i="4"/>
  <c r="L6" i="4"/>
  <c r="C6" i="4"/>
  <c r="E6" i="4" s="1"/>
  <c r="L8" i="4"/>
  <c r="C8" i="4"/>
  <c r="L10" i="4"/>
  <c r="C10" i="4"/>
  <c r="E10" i="4" s="1"/>
  <c r="L12" i="4"/>
  <c r="C12" i="4"/>
  <c r="O12" i="4" s="1"/>
  <c r="M14" i="4"/>
  <c r="L14" i="4"/>
  <c r="I14" i="4"/>
  <c r="E14" i="4"/>
  <c r="D14" i="4" s="1"/>
  <c r="F14" i="4" s="1"/>
  <c r="C14" i="4"/>
  <c r="O14" i="4"/>
  <c r="M16" i="4"/>
  <c r="L16" i="4"/>
  <c r="I16" i="4"/>
  <c r="E16" i="4"/>
  <c r="C16" i="4"/>
  <c r="O16" i="4"/>
  <c r="M18" i="4"/>
  <c r="L18" i="4"/>
  <c r="Q18" i="4" s="1"/>
  <c r="I18" i="4"/>
  <c r="E18" i="4"/>
  <c r="D18" i="4" s="1"/>
  <c r="F18" i="4" s="1"/>
  <c r="C18" i="4"/>
  <c r="O18" i="4"/>
  <c r="N20" i="4"/>
  <c r="P20" i="4" s="1"/>
  <c r="AF20" i="4" s="1"/>
  <c r="N28" i="4"/>
  <c r="Q28" i="4" s="1"/>
  <c r="N36" i="4"/>
  <c r="Q36" i="4" s="1"/>
  <c r="Q559" i="3"/>
  <c r="Q563" i="3"/>
  <c r="Q567" i="3"/>
  <c r="Q571" i="3"/>
  <c r="Q575" i="3"/>
  <c r="Q579" i="3"/>
  <c r="Q583" i="3"/>
  <c r="Q587" i="3"/>
  <c r="Q591" i="3"/>
  <c r="I593" i="3"/>
  <c r="Q595" i="3"/>
  <c r="I597" i="3"/>
  <c r="Q599" i="3"/>
  <c r="I601" i="3"/>
  <c r="Q603" i="3"/>
  <c r="I605" i="3"/>
  <c r="Q607" i="3"/>
  <c r="I609" i="3"/>
  <c r="Q611" i="3"/>
  <c r="I613" i="3"/>
  <c r="Q615" i="3"/>
  <c r="I617" i="3"/>
  <c r="Q619" i="3"/>
  <c r="I621" i="3"/>
  <c r="Q623" i="3"/>
  <c r="I625" i="3"/>
  <c r="Q627" i="3"/>
  <c r="I629" i="3"/>
  <c r="Q631" i="3"/>
  <c r="I633" i="3"/>
  <c r="Q635" i="3"/>
  <c r="I637" i="3"/>
  <c r="Q639" i="3"/>
  <c r="I641" i="3"/>
  <c r="Q643" i="3"/>
  <c r="I645" i="3"/>
  <c r="Q647" i="3"/>
  <c r="I649" i="3"/>
  <c r="Q651" i="3"/>
  <c r="I653" i="3"/>
  <c r="I657" i="3"/>
  <c r="I661" i="3"/>
  <c r="I665" i="3"/>
  <c r="I669" i="3"/>
  <c r="I673" i="3"/>
  <c r="I677" i="3"/>
  <c r="I681" i="3"/>
  <c r="I685" i="3"/>
  <c r="I689" i="3"/>
  <c r="L745" i="3"/>
  <c r="C748" i="3"/>
  <c r="M753" i="3"/>
  <c r="S759" i="3"/>
  <c r="C759" i="3"/>
  <c r="L759" i="3"/>
  <c r="N763" i="3"/>
  <c r="L764" i="3"/>
  <c r="D772" i="3"/>
  <c r="C773" i="3"/>
  <c r="C774" i="3"/>
  <c r="O776" i="3"/>
  <c r="N776" i="3"/>
  <c r="H776" i="3"/>
  <c r="D786" i="3"/>
  <c r="G797" i="3"/>
  <c r="D800" i="3"/>
  <c r="M23" i="4"/>
  <c r="L23" i="4"/>
  <c r="I23" i="4"/>
  <c r="E23" i="4"/>
  <c r="C23" i="4"/>
  <c r="Q23" i="4"/>
  <c r="O23" i="4"/>
  <c r="P28" i="4"/>
  <c r="L31" i="4"/>
  <c r="C31" i="4"/>
  <c r="M31" i="4" s="1"/>
  <c r="O31" i="4"/>
  <c r="Q31" i="4" s="1"/>
  <c r="L39" i="4"/>
  <c r="C39" i="4"/>
  <c r="O45" i="4"/>
  <c r="N45" i="4"/>
  <c r="AD45" i="4"/>
  <c r="L45" i="4"/>
  <c r="C45" i="4"/>
  <c r="I45" i="4" s="1"/>
  <c r="R559" i="3"/>
  <c r="U559" i="3" s="1"/>
  <c r="R563" i="3"/>
  <c r="U563" i="3" s="1"/>
  <c r="R567" i="3"/>
  <c r="U567" i="3" s="1"/>
  <c r="R571" i="3"/>
  <c r="U571" i="3" s="1"/>
  <c r="R575" i="3"/>
  <c r="U575" i="3" s="1"/>
  <c r="R579" i="3"/>
  <c r="U579" i="3" s="1"/>
  <c r="R583" i="3"/>
  <c r="U583" i="3" s="1"/>
  <c r="R587" i="3"/>
  <c r="U587" i="3" s="1"/>
  <c r="R591" i="3"/>
  <c r="U591" i="3" s="1"/>
  <c r="J593" i="3"/>
  <c r="R595" i="3"/>
  <c r="U595" i="3" s="1"/>
  <c r="J597" i="3"/>
  <c r="R599" i="3"/>
  <c r="U599" i="3" s="1"/>
  <c r="J601" i="3"/>
  <c r="R603" i="3"/>
  <c r="U603" i="3" s="1"/>
  <c r="J605" i="3"/>
  <c r="R607" i="3"/>
  <c r="U607" i="3" s="1"/>
  <c r="J609" i="3"/>
  <c r="R611" i="3"/>
  <c r="U611" i="3" s="1"/>
  <c r="J613" i="3"/>
  <c r="R615" i="3"/>
  <c r="U615" i="3" s="1"/>
  <c r="J617" i="3"/>
  <c r="R619" i="3"/>
  <c r="U619" i="3" s="1"/>
  <c r="J621" i="3"/>
  <c r="R623" i="3"/>
  <c r="U623" i="3" s="1"/>
  <c r="J625" i="3"/>
  <c r="R627" i="3"/>
  <c r="U627" i="3" s="1"/>
  <c r="J629" i="3"/>
  <c r="R631" i="3"/>
  <c r="U631" i="3" s="1"/>
  <c r="J633" i="3"/>
  <c r="R635" i="3"/>
  <c r="U635" i="3" s="1"/>
  <c r="J637" i="3"/>
  <c r="R639" i="3"/>
  <c r="U639" i="3" s="1"/>
  <c r="J641" i="3"/>
  <c r="R643" i="3"/>
  <c r="U643" i="3" s="1"/>
  <c r="J645" i="3"/>
  <c r="R647" i="3"/>
  <c r="U647" i="3" s="1"/>
  <c r="J649" i="3"/>
  <c r="R651" i="3"/>
  <c r="U651" i="3" s="1"/>
  <c r="J653" i="3"/>
  <c r="R655" i="3"/>
  <c r="U655" i="3" s="1"/>
  <c r="J657" i="3"/>
  <c r="R659" i="3"/>
  <c r="U659" i="3" s="1"/>
  <c r="J661" i="3"/>
  <c r="R663" i="3"/>
  <c r="U663" i="3" s="1"/>
  <c r="J665" i="3"/>
  <c r="R667" i="3"/>
  <c r="U667" i="3" s="1"/>
  <c r="J669" i="3"/>
  <c r="R671" i="3"/>
  <c r="U671" i="3" s="1"/>
  <c r="J673" i="3"/>
  <c r="R675" i="3"/>
  <c r="U675" i="3" s="1"/>
  <c r="J677" i="3"/>
  <c r="R679" i="3"/>
  <c r="U679" i="3" s="1"/>
  <c r="J681" i="3"/>
  <c r="R683" i="3"/>
  <c r="U683" i="3" s="1"/>
  <c r="J685" i="3"/>
  <c r="R687" i="3"/>
  <c r="U687" i="3" s="1"/>
  <c r="J689" i="3"/>
  <c r="R691" i="3"/>
  <c r="U691" i="3" s="1"/>
  <c r="J693" i="3"/>
  <c r="R695" i="3"/>
  <c r="U695" i="3" s="1"/>
  <c r="J697" i="3"/>
  <c r="R699" i="3"/>
  <c r="U699" i="3" s="1"/>
  <c r="J701" i="3"/>
  <c r="R703" i="3"/>
  <c r="U703" i="3" s="1"/>
  <c r="J705" i="3"/>
  <c r="R707" i="3"/>
  <c r="U707" i="3" s="1"/>
  <c r="J709" i="3"/>
  <c r="R711" i="3"/>
  <c r="U711" i="3" s="1"/>
  <c r="J713" i="3"/>
  <c r="R715" i="3"/>
  <c r="U715" i="3" s="1"/>
  <c r="J717" i="3"/>
  <c r="R719" i="3"/>
  <c r="U719" i="3" s="1"/>
  <c r="J721" i="3"/>
  <c r="R723" i="3"/>
  <c r="U723" i="3" s="1"/>
  <c r="J725" i="3"/>
  <c r="R727" i="3"/>
  <c r="U727" i="3" s="1"/>
  <c r="J729" i="3"/>
  <c r="R731" i="3"/>
  <c r="U731" i="3" s="1"/>
  <c r="J733" i="3"/>
  <c r="R735" i="3"/>
  <c r="U735" i="3" s="1"/>
  <c r="J737" i="3"/>
  <c r="R739" i="3"/>
  <c r="U739" i="3" s="1"/>
  <c r="J741" i="3"/>
  <c r="S743" i="3"/>
  <c r="M745" i="3"/>
  <c r="J746" i="3"/>
  <c r="D748" i="3"/>
  <c r="K749" i="3"/>
  <c r="T749" i="3"/>
  <c r="D749" i="3"/>
  <c r="N753" i="3"/>
  <c r="D759" i="3"/>
  <c r="O760" i="3"/>
  <c r="H760" i="3"/>
  <c r="T760" i="3"/>
  <c r="O763" i="3"/>
  <c r="M764" i="3"/>
  <c r="L765" i="3"/>
  <c r="E772" i="3"/>
  <c r="E773" i="3"/>
  <c r="D774" i="3"/>
  <c r="C776" i="3"/>
  <c r="K777" i="3"/>
  <c r="J777" i="3"/>
  <c r="T777" i="3"/>
  <c r="D777" i="3"/>
  <c r="G778" i="3"/>
  <c r="F778" i="3"/>
  <c r="P778" i="3"/>
  <c r="K781" i="3"/>
  <c r="J781" i="3"/>
  <c r="E781" i="3"/>
  <c r="T781" i="3"/>
  <c r="D781" i="3"/>
  <c r="S781" i="3"/>
  <c r="C781" i="3"/>
  <c r="Q781" i="3"/>
  <c r="Q784" i="3"/>
  <c r="I786" i="3"/>
  <c r="R788" i="3"/>
  <c r="U788" i="3" s="1"/>
  <c r="H797" i="3"/>
  <c r="F800" i="3"/>
  <c r="N4" i="4"/>
  <c r="N6" i="4"/>
  <c r="N8" i="4"/>
  <c r="N10" i="4"/>
  <c r="N12" i="4"/>
  <c r="N14" i="4"/>
  <c r="P14" i="4" s="1"/>
  <c r="N16" i="4"/>
  <c r="Q16" i="4" s="1"/>
  <c r="N18" i="4"/>
  <c r="P18" i="4" s="1"/>
  <c r="N23" i="4"/>
  <c r="N31" i="4"/>
  <c r="P31" i="4" s="1"/>
  <c r="N39" i="4"/>
  <c r="E89" i="4"/>
  <c r="D89" i="4" s="1"/>
  <c r="F89" i="4" s="1"/>
  <c r="C89" i="4"/>
  <c r="M89" i="4" s="1"/>
  <c r="O89" i="4"/>
  <c r="AD89" i="4"/>
  <c r="N89" i="4"/>
  <c r="L89" i="4"/>
  <c r="I89" i="4"/>
  <c r="C559" i="3"/>
  <c r="S559" i="3"/>
  <c r="C563" i="3"/>
  <c r="S563" i="3"/>
  <c r="C567" i="3"/>
  <c r="S567" i="3"/>
  <c r="C571" i="3"/>
  <c r="S571" i="3"/>
  <c r="C575" i="3"/>
  <c r="S575" i="3"/>
  <c r="C579" i="3"/>
  <c r="S579" i="3"/>
  <c r="C583" i="3"/>
  <c r="S583" i="3"/>
  <c r="C587" i="3"/>
  <c r="S587" i="3"/>
  <c r="C591" i="3"/>
  <c r="S591" i="3"/>
  <c r="K593" i="3"/>
  <c r="C595" i="3"/>
  <c r="S595" i="3"/>
  <c r="K597" i="3"/>
  <c r="C599" i="3"/>
  <c r="S599" i="3"/>
  <c r="K601" i="3"/>
  <c r="C603" i="3"/>
  <c r="S603" i="3"/>
  <c r="K605" i="3"/>
  <c r="C607" i="3"/>
  <c r="S607" i="3"/>
  <c r="K609" i="3"/>
  <c r="C611" i="3"/>
  <c r="S611" i="3"/>
  <c r="K613" i="3"/>
  <c r="C615" i="3"/>
  <c r="S615" i="3"/>
  <c r="K617" i="3"/>
  <c r="C619" i="3"/>
  <c r="S619" i="3"/>
  <c r="K621" i="3"/>
  <c r="C623" i="3"/>
  <c r="S623" i="3"/>
  <c r="K625" i="3"/>
  <c r="C627" i="3"/>
  <c r="S627" i="3"/>
  <c r="K629" i="3"/>
  <c r="C631" i="3"/>
  <c r="S631" i="3"/>
  <c r="K633" i="3"/>
  <c r="C635" i="3"/>
  <c r="S635" i="3"/>
  <c r="K637" i="3"/>
  <c r="C639" i="3"/>
  <c r="S639" i="3"/>
  <c r="K641" i="3"/>
  <c r="C643" i="3"/>
  <c r="S643" i="3"/>
  <c r="K645" i="3"/>
  <c r="C647" i="3"/>
  <c r="S647" i="3"/>
  <c r="K649" i="3"/>
  <c r="C651" i="3"/>
  <c r="S651" i="3"/>
  <c r="K653" i="3"/>
  <c r="C655" i="3"/>
  <c r="S655" i="3"/>
  <c r="K657" i="3"/>
  <c r="C659" i="3"/>
  <c r="S659" i="3"/>
  <c r="K661" i="3"/>
  <c r="C663" i="3"/>
  <c r="S663" i="3"/>
  <c r="K665" i="3"/>
  <c r="C667" i="3"/>
  <c r="S667" i="3"/>
  <c r="K669" i="3"/>
  <c r="C671" i="3"/>
  <c r="S671" i="3"/>
  <c r="K673" i="3"/>
  <c r="C675" i="3"/>
  <c r="S675" i="3"/>
  <c r="K677" i="3"/>
  <c r="C679" i="3"/>
  <c r="S679" i="3"/>
  <c r="K681" i="3"/>
  <c r="C683" i="3"/>
  <c r="S683" i="3"/>
  <c r="K685" i="3"/>
  <c r="C687" i="3"/>
  <c r="S687" i="3"/>
  <c r="K689" i="3"/>
  <c r="C691" i="3"/>
  <c r="S691" i="3"/>
  <c r="K693" i="3"/>
  <c r="C695" i="3"/>
  <c r="S695" i="3"/>
  <c r="K697" i="3"/>
  <c r="C699" i="3"/>
  <c r="S699" i="3"/>
  <c r="K701" i="3"/>
  <c r="C703" i="3"/>
  <c r="S703" i="3"/>
  <c r="K705" i="3"/>
  <c r="C707" i="3"/>
  <c r="S707" i="3"/>
  <c r="K709" i="3"/>
  <c r="C711" i="3"/>
  <c r="S711" i="3"/>
  <c r="K713" i="3"/>
  <c r="C715" i="3"/>
  <c r="S715" i="3"/>
  <c r="K717" i="3"/>
  <c r="C719" i="3"/>
  <c r="S719" i="3"/>
  <c r="K721" i="3"/>
  <c r="C723" i="3"/>
  <c r="S723" i="3"/>
  <c r="K725" i="3"/>
  <c r="C727" i="3"/>
  <c r="S727" i="3"/>
  <c r="K729" i="3"/>
  <c r="C731" i="3"/>
  <c r="S731" i="3"/>
  <c r="K733" i="3"/>
  <c r="C735" i="3"/>
  <c r="S735" i="3"/>
  <c r="K737" i="3"/>
  <c r="C739" i="3"/>
  <c r="S739" i="3"/>
  <c r="K741" i="3"/>
  <c r="C743" i="3"/>
  <c r="T743" i="3"/>
  <c r="N745" i="3"/>
  <c r="K746" i="3"/>
  <c r="E748" i="3"/>
  <c r="C749" i="3"/>
  <c r="G750" i="3"/>
  <c r="P750" i="3"/>
  <c r="T750" i="3"/>
  <c r="O753" i="3"/>
  <c r="K755" i="3"/>
  <c r="E759" i="3"/>
  <c r="C760" i="3"/>
  <c r="P763" i="3"/>
  <c r="N764" i="3"/>
  <c r="M765" i="3"/>
  <c r="K766" i="3"/>
  <c r="F772" i="3"/>
  <c r="F773" i="3"/>
  <c r="E774" i="3"/>
  <c r="D776" i="3"/>
  <c r="C777" i="3"/>
  <c r="C778" i="3"/>
  <c r="O780" i="3"/>
  <c r="N780" i="3"/>
  <c r="H780" i="3"/>
  <c r="E780" i="3"/>
  <c r="F781" i="3"/>
  <c r="R784" i="3"/>
  <c r="U784" i="3" s="1"/>
  <c r="J786" i="3"/>
  <c r="S788" i="3"/>
  <c r="N797" i="3"/>
  <c r="K800" i="3"/>
  <c r="P4" i="4"/>
  <c r="P16" i="4"/>
  <c r="AD20" i="4"/>
  <c r="P23" i="4"/>
  <c r="M26" i="4"/>
  <c r="L26" i="4"/>
  <c r="I26" i="4"/>
  <c r="E26" i="4"/>
  <c r="C26" i="4"/>
  <c r="O26" i="4"/>
  <c r="Q26" i="4" s="1"/>
  <c r="AD28" i="4"/>
  <c r="L34" i="4"/>
  <c r="C34" i="4"/>
  <c r="M34" i="4" s="1"/>
  <c r="AD36" i="4"/>
  <c r="D559" i="3"/>
  <c r="T559" i="3"/>
  <c r="D563" i="3"/>
  <c r="T563" i="3"/>
  <c r="D567" i="3"/>
  <c r="T567" i="3"/>
  <c r="D571" i="3"/>
  <c r="T571" i="3"/>
  <c r="D575" i="3"/>
  <c r="T575" i="3"/>
  <c r="D579" i="3"/>
  <c r="T579" i="3"/>
  <c r="D583" i="3"/>
  <c r="T583" i="3"/>
  <c r="D587" i="3"/>
  <c r="T587" i="3"/>
  <c r="D591" i="3"/>
  <c r="T591" i="3"/>
  <c r="L593" i="3"/>
  <c r="D595" i="3"/>
  <c r="T595" i="3"/>
  <c r="L597" i="3"/>
  <c r="D599" i="3"/>
  <c r="T599" i="3"/>
  <c r="L601" i="3"/>
  <c r="D603" i="3"/>
  <c r="T603" i="3"/>
  <c r="L605" i="3"/>
  <c r="D607" i="3"/>
  <c r="T607" i="3"/>
  <c r="L609" i="3"/>
  <c r="D611" i="3"/>
  <c r="T611" i="3"/>
  <c r="L613" i="3"/>
  <c r="D615" i="3"/>
  <c r="T615" i="3"/>
  <c r="L617" i="3"/>
  <c r="D619" i="3"/>
  <c r="T619" i="3"/>
  <c r="L621" i="3"/>
  <c r="D623" i="3"/>
  <c r="T623" i="3"/>
  <c r="L625" i="3"/>
  <c r="D627" i="3"/>
  <c r="T627" i="3"/>
  <c r="L629" i="3"/>
  <c r="D631" i="3"/>
  <c r="T631" i="3"/>
  <c r="L633" i="3"/>
  <c r="D635" i="3"/>
  <c r="T635" i="3"/>
  <c r="L637" i="3"/>
  <c r="D639" i="3"/>
  <c r="T639" i="3"/>
  <c r="L641" i="3"/>
  <c r="D643" i="3"/>
  <c r="T643" i="3"/>
  <c r="L645" i="3"/>
  <c r="D647" i="3"/>
  <c r="T647" i="3"/>
  <c r="L649" i="3"/>
  <c r="D651" i="3"/>
  <c r="T651" i="3"/>
  <c r="L653" i="3"/>
  <c r="D655" i="3"/>
  <c r="T655" i="3"/>
  <c r="L657" i="3"/>
  <c r="D659" i="3"/>
  <c r="T659" i="3"/>
  <c r="L661" i="3"/>
  <c r="D663" i="3"/>
  <c r="T663" i="3"/>
  <c r="L665" i="3"/>
  <c r="D667" i="3"/>
  <c r="T667" i="3"/>
  <c r="L669" i="3"/>
  <c r="D671" i="3"/>
  <c r="T671" i="3"/>
  <c r="L673" i="3"/>
  <c r="D675" i="3"/>
  <c r="T675" i="3"/>
  <c r="L677" i="3"/>
  <c r="D679" i="3"/>
  <c r="T679" i="3"/>
  <c r="L681" i="3"/>
  <c r="D683" i="3"/>
  <c r="T683" i="3"/>
  <c r="L685" i="3"/>
  <c r="D687" i="3"/>
  <c r="T687" i="3"/>
  <c r="L689" i="3"/>
  <c r="D691" i="3"/>
  <c r="T691" i="3"/>
  <c r="L693" i="3"/>
  <c r="D695" i="3"/>
  <c r="T695" i="3"/>
  <c r="L697" i="3"/>
  <c r="D699" i="3"/>
  <c r="T699" i="3"/>
  <c r="L701" i="3"/>
  <c r="D703" i="3"/>
  <c r="T703" i="3"/>
  <c r="L705" i="3"/>
  <c r="D707" i="3"/>
  <c r="T707" i="3"/>
  <c r="L709" i="3"/>
  <c r="D711" i="3"/>
  <c r="T711" i="3"/>
  <c r="L713" i="3"/>
  <c r="D715" i="3"/>
  <c r="T715" i="3"/>
  <c r="L717" i="3"/>
  <c r="D719" i="3"/>
  <c r="T719" i="3"/>
  <c r="L721" i="3"/>
  <c r="D723" i="3"/>
  <c r="T723" i="3"/>
  <c r="L725" i="3"/>
  <c r="D727" i="3"/>
  <c r="T727" i="3"/>
  <c r="L729" i="3"/>
  <c r="D731" i="3"/>
  <c r="T731" i="3"/>
  <c r="L733" i="3"/>
  <c r="D735" i="3"/>
  <c r="T735" i="3"/>
  <c r="L737" i="3"/>
  <c r="D739" i="3"/>
  <c r="T739" i="3"/>
  <c r="L741" i="3"/>
  <c r="D743" i="3"/>
  <c r="R744" i="3"/>
  <c r="U744" i="3" s="1"/>
  <c r="O745" i="3"/>
  <c r="L746" i="3"/>
  <c r="I747" i="3"/>
  <c r="F748" i="3"/>
  <c r="E749" i="3"/>
  <c r="C750" i="3"/>
  <c r="P753" i="3"/>
  <c r="M755" i="3"/>
  <c r="K756" i="3"/>
  <c r="F759" i="3"/>
  <c r="D760" i="3"/>
  <c r="K761" i="3"/>
  <c r="T761" i="3"/>
  <c r="D761" i="3"/>
  <c r="Q763" i="3"/>
  <c r="P764" i="3"/>
  <c r="N765" i="3"/>
  <c r="L766" i="3"/>
  <c r="J768" i="3"/>
  <c r="G772" i="3"/>
  <c r="G773" i="3"/>
  <c r="H774" i="3"/>
  <c r="E776" i="3"/>
  <c r="E777" i="3"/>
  <c r="D778" i="3"/>
  <c r="C780" i="3"/>
  <c r="G781" i="3"/>
  <c r="L782" i="3"/>
  <c r="S784" i="3"/>
  <c r="K786" i="3"/>
  <c r="L793" i="3"/>
  <c r="K793" i="3"/>
  <c r="J793" i="3"/>
  <c r="I793" i="3"/>
  <c r="E793" i="3"/>
  <c r="T793" i="3"/>
  <c r="D793" i="3"/>
  <c r="S793" i="3"/>
  <c r="C793" i="3"/>
  <c r="Q793" i="3"/>
  <c r="N794" i="3"/>
  <c r="O797" i="3"/>
  <c r="L800" i="3"/>
  <c r="N26" i="4"/>
  <c r="N34" i="4"/>
  <c r="N46" i="4"/>
  <c r="AD46" i="4"/>
  <c r="M46" i="4"/>
  <c r="L46" i="4"/>
  <c r="I46" i="4"/>
  <c r="E46" i="4"/>
  <c r="C46" i="4"/>
  <c r="O46" i="4" s="1"/>
  <c r="E56" i="4"/>
  <c r="D56" i="4" s="1"/>
  <c r="F56" i="4" s="1"/>
  <c r="N56" i="4"/>
  <c r="M56" i="4"/>
  <c r="L56" i="4"/>
  <c r="AD56" i="4"/>
  <c r="C56" i="4"/>
  <c r="O56" i="4" s="1"/>
  <c r="O60" i="4"/>
  <c r="Q60" i="4" s="1"/>
  <c r="N60" i="4"/>
  <c r="L60" i="4"/>
  <c r="AD60" i="4"/>
  <c r="C60" i="4"/>
  <c r="M60" i="4" s="1"/>
  <c r="P60" i="4" s="1"/>
  <c r="Q508" i="3"/>
  <c r="Q512" i="3"/>
  <c r="Q516" i="3"/>
  <c r="Q520" i="3"/>
  <c r="Q524" i="3"/>
  <c r="E559" i="3"/>
  <c r="E563" i="3"/>
  <c r="E567" i="3"/>
  <c r="E571" i="3"/>
  <c r="E575" i="3"/>
  <c r="E579" i="3"/>
  <c r="E583" i="3"/>
  <c r="E587" i="3"/>
  <c r="E591" i="3"/>
  <c r="M593" i="3"/>
  <c r="E595" i="3"/>
  <c r="M597" i="3"/>
  <c r="E599" i="3"/>
  <c r="M601" i="3"/>
  <c r="E603" i="3"/>
  <c r="M605" i="3"/>
  <c r="E607" i="3"/>
  <c r="M609" i="3"/>
  <c r="E611" i="3"/>
  <c r="M613" i="3"/>
  <c r="E615" i="3"/>
  <c r="M617" i="3"/>
  <c r="E619" i="3"/>
  <c r="M621" i="3"/>
  <c r="E623" i="3"/>
  <c r="M625" i="3"/>
  <c r="E627" i="3"/>
  <c r="M629" i="3"/>
  <c r="E631" i="3"/>
  <c r="M633" i="3"/>
  <c r="E635" i="3"/>
  <c r="M637" i="3"/>
  <c r="E639" i="3"/>
  <c r="M641" i="3"/>
  <c r="E643" i="3"/>
  <c r="M645" i="3"/>
  <c r="E647" i="3"/>
  <c r="M649" i="3"/>
  <c r="E651" i="3"/>
  <c r="M653" i="3"/>
  <c r="E655" i="3"/>
  <c r="M657" i="3"/>
  <c r="E659" i="3"/>
  <c r="M661" i="3"/>
  <c r="E663" i="3"/>
  <c r="M665" i="3"/>
  <c r="E667" i="3"/>
  <c r="M669" i="3"/>
  <c r="E671" i="3"/>
  <c r="M673" i="3"/>
  <c r="E675" i="3"/>
  <c r="M677" i="3"/>
  <c r="E679" i="3"/>
  <c r="M681" i="3"/>
  <c r="E683" i="3"/>
  <c r="M685" i="3"/>
  <c r="E687" i="3"/>
  <c r="M689" i="3"/>
  <c r="E691" i="3"/>
  <c r="M693" i="3"/>
  <c r="E695" i="3"/>
  <c r="M697" i="3"/>
  <c r="E699" i="3"/>
  <c r="M701" i="3"/>
  <c r="E703" i="3"/>
  <c r="M705" i="3"/>
  <c r="E707" i="3"/>
  <c r="M709" i="3"/>
  <c r="E711" i="3"/>
  <c r="M713" i="3"/>
  <c r="E715" i="3"/>
  <c r="M717" i="3"/>
  <c r="E719" i="3"/>
  <c r="M721" i="3"/>
  <c r="E723" i="3"/>
  <c r="M725" i="3"/>
  <c r="E727" i="3"/>
  <c r="M729" i="3"/>
  <c r="E731" i="3"/>
  <c r="M733" i="3"/>
  <c r="E735" i="3"/>
  <c r="M737" i="3"/>
  <c r="E739" i="3"/>
  <c r="M741" i="3"/>
  <c r="E743" i="3"/>
  <c r="S744" i="3"/>
  <c r="P745" i="3"/>
  <c r="M746" i="3"/>
  <c r="J747" i="3"/>
  <c r="G748" i="3"/>
  <c r="F749" i="3"/>
  <c r="D750" i="3"/>
  <c r="S751" i="3"/>
  <c r="C751" i="3"/>
  <c r="L751" i="3"/>
  <c r="Q753" i="3"/>
  <c r="N755" i="3"/>
  <c r="L756" i="3"/>
  <c r="G759" i="3"/>
  <c r="E760" i="3"/>
  <c r="C761" i="3"/>
  <c r="G762" i="3"/>
  <c r="P762" i="3"/>
  <c r="T762" i="3"/>
  <c r="R763" i="3"/>
  <c r="U763" i="3" s="1"/>
  <c r="Q764" i="3"/>
  <c r="O765" i="3"/>
  <c r="M766" i="3"/>
  <c r="K768" i="3"/>
  <c r="I772" i="3"/>
  <c r="H773" i="3"/>
  <c r="I774" i="3"/>
  <c r="F776" i="3"/>
  <c r="F777" i="3"/>
  <c r="E778" i="3"/>
  <c r="D780" i="3"/>
  <c r="H781" i="3"/>
  <c r="N782" i="3"/>
  <c r="L786" i="3"/>
  <c r="L789" i="3"/>
  <c r="K789" i="3"/>
  <c r="J789" i="3"/>
  <c r="I789" i="3"/>
  <c r="E789" i="3"/>
  <c r="T789" i="3"/>
  <c r="D789" i="3"/>
  <c r="S789" i="3"/>
  <c r="C789" i="3"/>
  <c r="Q789" i="3"/>
  <c r="F793" i="3"/>
  <c r="R794" i="3"/>
  <c r="U794" i="3" s="1"/>
  <c r="P797" i="3"/>
  <c r="R800" i="3"/>
  <c r="U800" i="3" s="1"/>
  <c r="L21" i="4"/>
  <c r="C21" i="4"/>
  <c r="O21" i="4" s="1"/>
  <c r="AD23" i="4"/>
  <c r="P26" i="4"/>
  <c r="M29" i="4"/>
  <c r="L29" i="4"/>
  <c r="I29" i="4"/>
  <c r="E29" i="4"/>
  <c r="C29" i="4"/>
  <c r="O29" i="4"/>
  <c r="Q29" i="4" s="1"/>
  <c r="AD31" i="4"/>
  <c r="L37" i="4"/>
  <c r="C37" i="4"/>
  <c r="M37" i="4" s="1"/>
  <c r="AD39" i="4"/>
  <c r="E91" i="4"/>
  <c r="C91" i="4"/>
  <c r="O91" i="4"/>
  <c r="AD91" i="4"/>
  <c r="N91" i="4"/>
  <c r="M91" i="4"/>
  <c r="L91" i="4"/>
  <c r="P91" i="4" s="1"/>
  <c r="I91" i="4"/>
  <c r="J498" i="3"/>
  <c r="J502" i="3"/>
  <c r="R508" i="3"/>
  <c r="U508" i="3" s="1"/>
  <c r="R512" i="3"/>
  <c r="U512" i="3" s="1"/>
  <c r="R516" i="3"/>
  <c r="U516" i="3" s="1"/>
  <c r="R520" i="3"/>
  <c r="U520" i="3" s="1"/>
  <c r="R524" i="3"/>
  <c r="U524" i="3" s="1"/>
  <c r="J530" i="3"/>
  <c r="J534" i="3"/>
  <c r="J538" i="3"/>
  <c r="J542" i="3"/>
  <c r="J546" i="3"/>
  <c r="J550" i="3"/>
  <c r="J554" i="3"/>
  <c r="J558" i="3"/>
  <c r="F559" i="3"/>
  <c r="J562" i="3"/>
  <c r="F563" i="3"/>
  <c r="J566" i="3"/>
  <c r="F567" i="3"/>
  <c r="J570" i="3"/>
  <c r="F571" i="3"/>
  <c r="J574" i="3"/>
  <c r="F575" i="3"/>
  <c r="J578" i="3"/>
  <c r="F579" i="3"/>
  <c r="J582" i="3"/>
  <c r="F583" i="3"/>
  <c r="J586" i="3"/>
  <c r="F587" i="3"/>
  <c r="J590" i="3"/>
  <c r="F591" i="3"/>
  <c r="N593" i="3"/>
  <c r="J594" i="3"/>
  <c r="F595" i="3"/>
  <c r="N597" i="3"/>
  <c r="J598" i="3"/>
  <c r="F599" i="3"/>
  <c r="N601" i="3"/>
  <c r="J602" i="3"/>
  <c r="F603" i="3"/>
  <c r="N605" i="3"/>
  <c r="J606" i="3"/>
  <c r="F607" i="3"/>
  <c r="N609" i="3"/>
  <c r="J610" i="3"/>
  <c r="F611" i="3"/>
  <c r="N613" i="3"/>
  <c r="J614" i="3"/>
  <c r="F615" i="3"/>
  <c r="N617" i="3"/>
  <c r="J618" i="3"/>
  <c r="F619" i="3"/>
  <c r="N621" i="3"/>
  <c r="J622" i="3"/>
  <c r="F623" i="3"/>
  <c r="N625" i="3"/>
  <c r="J626" i="3"/>
  <c r="F627" i="3"/>
  <c r="N629" i="3"/>
  <c r="J630" i="3"/>
  <c r="F631" i="3"/>
  <c r="N633" i="3"/>
  <c r="J634" i="3"/>
  <c r="F635" i="3"/>
  <c r="N637" i="3"/>
  <c r="J638" i="3"/>
  <c r="F639" i="3"/>
  <c r="N641" i="3"/>
  <c r="J642" i="3"/>
  <c r="F643" i="3"/>
  <c r="N645" i="3"/>
  <c r="J646" i="3"/>
  <c r="F647" i="3"/>
  <c r="N649" i="3"/>
  <c r="J650" i="3"/>
  <c r="F651" i="3"/>
  <c r="N653" i="3"/>
  <c r="J654" i="3"/>
  <c r="F655" i="3"/>
  <c r="N657" i="3"/>
  <c r="J658" i="3"/>
  <c r="F659" i="3"/>
  <c r="N661" i="3"/>
  <c r="J662" i="3"/>
  <c r="F663" i="3"/>
  <c r="N665" i="3"/>
  <c r="J666" i="3"/>
  <c r="F667" i="3"/>
  <c r="N669" i="3"/>
  <c r="J670" i="3"/>
  <c r="F671" i="3"/>
  <c r="N673" i="3"/>
  <c r="J674" i="3"/>
  <c r="F675" i="3"/>
  <c r="N677" i="3"/>
  <c r="J678" i="3"/>
  <c r="F679" i="3"/>
  <c r="N681" i="3"/>
  <c r="J682" i="3"/>
  <c r="F683" i="3"/>
  <c r="N685" i="3"/>
  <c r="J686" i="3"/>
  <c r="F687" i="3"/>
  <c r="N689" i="3"/>
  <c r="J690" i="3"/>
  <c r="F691" i="3"/>
  <c r="N693" i="3"/>
  <c r="J694" i="3"/>
  <c r="F695" i="3"/>
  <c r="N697" i="3"/>
  <c r="J698" i="3"/>
  <c r="F699" i="3"/>
  <c r="N701" i="3"/>
  <c r="J702" i="3"/>
  <c r="F703" i="3"/>
  <c r="N705" i="3"/>
  <c r="J706" i="3"/>
  <c r="F707" i="3"/>
  <c r="N709" i="3"/>
  <c r="J710" i="3"/>
  <c r="F711" i="3"/>
  <c r="N713" i="3"/>
  <c r="J714" i="3"/>
  <c r="F715" i="3"/>
  <c r="N717" i="3"/>
  <c r="J718" i="3"/>
  <c r="F719" i="3"/>
  <c r="N721" i="3"/>
  <c r="J722" i="3"/>
  <c r="F723" i="3"/>
  <c r="N725" i="3"/>
  <c r="J726" i="3"/>
  <c r="F727" i="3"/>
  <c r="N729" i="3"/>
  <c r="J730" i="3"/>
  <c r="F731" i="3"/>
  <c r="N733" i="3"/>
  <c r="J734" i="3"/>
  <c r="F735" i="3"/>
  <c r="N737" i="3"/>
  <c r="J738" i="3"/>
  <c r="F739" i="3"/>
  <c r="N741" i="3"/>
  <c r="J742" i="3"/>
  <c r="F743" i="3"/>
  <c r="C744" i="3"/>
  <c r="T744" i="3"/>
  <c r="N746" i="3"/>
  <c r="K747" i="3"/>
  <c r="I748" i="3"/>
  <c r="G749" i="3"/>
  <c r="E750" i="3"/>
  <c r="D751" i="3"/>
  <c r="O752" i="3"/>
  <c r="H752" i="3"/>
  <c r="T752" i="3"/>
  <c r="O755" i="3"/>
  <c r="M756" i="3"/>
  <c r="H759" i="3"/>
  <c r="F760" i="3"/>
  <c r="E761" i="3"/>
  <c r="C762" i="3"/>
  <c r="P765" i="3"/>
  <c r="N766" i="3"/>
  <c r="L768" i="3"/>
  <c r="J772" i="3"/>
  <c r="I773" i="3"/>
  <c r="J774" i="3"/>
  <c r="G776" i="3"/>
  <c r="G777" i="3"/>
  <c r="H778" i="3"/>
  <c r="F780" i="3"/>
  <c r="I781" i="3"/>
  <c r="L785" i="3"/>
  <c r="K785" i="3"/>
  <c r="J785" i="3"/>
  <c r="I785" i="3"/>
  <c r="E785" i="3"/>
  <c r="T785" i="3"/>
  <c r="D785" i="3"/>
  <c r="S785" i="3"/>
  <c r="C785" i="3"/>
  <c r="Q785" i="3"/>
  <c r="N786" i="3"/>
  <c r="F789" i="3"/>
  <c r="G793" i="3"/>
  <c r="R797" i="3"/>
  <c r="U797" i="3" s="1"/>
  <c r="S800" i="3"/>
  <c r="AD4" i="4"/>
  <c r="AD6" i="4"/>
  <c r="AD8" i="4"/>
  <c r="AD10" i="4"/>
  <c r="AD12" i="4"/>
  <c r="AD14" i="4"/>
  <c r="AD16" i="4"/>
  <c r="AD18" i="4"/>
  <c r="N21" i="4"/>
  <c r="AF23" i="4"/>
  <c r="N29" i="4"/>
  <c r="N37" i="4"/>
  <c r="S763" i="3"/>
  <c r="C763" i="3"/>
  <c r="L763" i="3"/>
  <c r="K772" i="3"/>
  <c r="R786" i="3"/>
  <c r="U786" i="3" s="1"/>
  <c r="Q796" i="3"/>
  <c r="P796" i="3"/>
  <c r="O796" i="3"/>
  <c r="N796" i="3"/>
  <c r="M796" i="3"/>
  <c r="J796" i="3"/>
  <c r="I796" i="3"/>
  <c r="H796" i="3"/>
  <c r="G796" i="3"/>
  <c r="E796" i="3"/>
  <c r="T800" i="3"/>
  <c r="Q804" i="3"/>
  <c r="P804" i="3"/>
  <c r="O804" i="3"/>
  <c r="N804" i="3"/>
  <c r="M804" i="3"/>
  <c r="J804" i="3"/>
  <c r="I804" i="3"/>
  <c r="H804" i="3"/>
  <c r="G804" i="3"/>
  <c r="E804" i="3"/>
  <c r="S804" i="3"/>
  <c r="M24" i="4"/>
  <c r="L24" i="4"/>
  <c r="I24" i="4"/>
  <c r="E24" i="4"/>
  <c r="G24" i="4" s="1"/>
  <c r="D24" i="4"/>
  <c r="F24" i="4" s="1"/>
  <c r="C24" i="4"/>
  <c r="O24" i="4" s="1"/>
  <c r="M32" i="4"/>
  <c r="L32" i="4"/>
  <c r="Q32" i="4" s="1"/>
  <c r="I32" i="4"/>
  <c r="E32" i="4"/>
  <c r="C32" i="4"/>
  <c r="O32" i="4"/>
  <c r="M40" i="4"/>
  <c r="L40" i="4"/>
  <c r="I40" i="4"/>
  <c r="E40" i="4"/>
  <c r="C40" i="4"/>
  <c r="O40" i="4"/>
  <c r="E82" i="4"/>
  <c r="C82" i="4"/>
  <c r="O82" i="4"/>
  <c r="AD82" i="4"/>
  <c r="N82" i="4"/>
  <c r="P82" i="4" s="1"/>
  <c r="M82" i="4"/>
  <c r="L82" i="4"/>
  <c r="Q82" i="4" s="1"/>
  <c r="I82" i="4"/>
  <c r="T745" i="3"/>
  <c r="D745" i="3"/>
  <c r="S745" i="3"/>
  <c r="K748" i="3"/>
  <c r="K753" i="3"/>
  <c r="T753" i="3"/>
  <c r="D753" i="3"/>
  <c r="D763" i="3"/>
  <c r="O764" i="3"/>
  <c r="H764" i="3"/>
  <c r="T764" i="3"/>
  <c r="L772" i="3"/>
  <c r="M773" i="3"/>
  <c r="L774" i="3"/>
  <c r="S786" i="3"/>
  <c r="C796" i="3"/>
  <c r="M801" i="3"/>
  <c r="L801" i="3"/>
  <c r="K801" i="3"/>
  <c r="J801" i="3"/>
  <c r="I801" i="3"/>
  <c r="F801" i="3"/>
  <c r="E801" i="3"/>
  <c r="T801" i="3"/>
  <c r="D801" i="3"/>
  <c r="S801" i="3"/>
  <c r="C801" i="3"/>
  <c r="Q801" i="3"/>
  <c r="M5" i="4"/>
  <c r="L5" i="4"/>
  <c r="C5" i="4"/>
  <c r="E5" i="4" s="1"/>
  <c r="D5" i="4" s="1"/>
  <c r="F5" i="4" s="1"/>
  <c r="L7" i="4"/>
  <c r="C7" i="4"/>
  <c r="O7" i="4" s="1"/>
  <c r="L9" i="4"/>
  <c r="C9" i="4"/>
  <c r="E9" i="4" s="1"/>
  <c r="L11" i="4"/>
  <c r="E11" i="4"/>
  <c r="C11" i="4"/>
  <c r="I11" i="4" s="1"/>
  <c r="O11" i="4"/>
  <c r="M13" i="4"/>
  <c r="L13" i="4"/>
  <c r="I13" i="4"/>
  <c r="E13" i="4"/>
  <c r="C13" i="4"/>
  <c r="O13" i="4"/>
  <c r="Q13" i="4" s="1"/>
  <c r="M15" i="4"/>
  <c r="L15" i="4"/>
  <c r="I15" i="4"/>
  <c r="E15" i="4"/>
  <c r="C15" i="4"/>
  <c r="O15" i="4"/>
  <c r="Q15" i="4" s="1"/>
  <c r="M17" i="4"/>
  <c r="P17" i="4" s="1"/>
  <c r="L17" i="4"/>
  <c r="I17" i="4"/>
  <c r="E17" i="4"/>
  <c r="D17" i="4"/>
  <c r="F17" i="4" s="1"/>
  <c r="C17" i="4"/>
  <c r="O17" i="4" s="1"/>
  <c r="M19" i="4"/>
  <c r="L19" i="4"/>
  <c r="Q19" i="4" s="1"/>
  <c r="I19" i="4"/>
  <c r="E19" i="4"/>
  <c r="C19" i="4"/>
  <c r="O19" i="4"/>
  <c r="N24" i="4"/>
  <c r="N32" i="4"/>
  <c r="N40" i="4"/>
  <c r="P40" i="4" s="1"/>
  <c r="O53" i="4"/>
  <c r="Q53" i="4" s="1"/>
  <c r="N53" i="4"/>
  <c r="AD53" i="4"/>
  <c r="M53" i="4"/>
  <c r="L53" i="4"/>
  <c r="P53" i="4" s="1"/>
  <c r="I53" i="4"/>
  <c r="E53" i="4"/>
  <c r="C53" i="4"/>
  <c r="C93" i="4"/>
  <c r="E93" i="4" s="1"/>
  <c r="AD93" i="4"/>
  <c r="N93" i="4"/>
  <c r="M93" i="4"/>
  <c r="L93" i="4"/>
  <c r="I93" i="4"/>
  <c r="I559" i="3"/>
  <c r="I563" i="3"/>
  <c r="I567" i="3"/>
  <c r="I571" i="3"/>
  <c r="I575" i="3"/>
  <c r="I579" i="3"/>
  <c r="I583" i="3"/>
  <c r="I587" i="3"/>
  <c r="I591" i="3"/>
  <c r="Q593" i="3"/>
  <c r="I595" i="3"/>
  <c r="Q597" i="3"/>
  <c r="I599" i="3"/>
  <c r="Q601" i="3"/>
  <c r="I603" i="3"/>
  <c r="Q605" i="3"/>
  <c r="I607" i="3"/>
  <c r="Q609" i="3"/>
  <c r="I611" i="3"/>
  <c r="Q613" i="3"/>
  <c r="I615" i="3"/>
  <c r="Q617" i="3"/>
  <c r="I619" i="3"/>
  <c r="Q621" i="3"/>
  <c r="I623" i="3"/>
  <c r="Q625" i="3"/>
  <c r="I627" i="3"/>
  <c r="Q629" i="3"/>
  <c r="I631" i="3"/>
  <c r="Q633" i="3"/>
  <c r="I635" i="3"/>
  <c r="Q637" i="3"/>
  <c r="I639" i="3"/>
  <c r="Q641" i="3"/>
  <c r="I643" i="3"/>
  <c r="Q645" i="3"/>
  <c r="I647" i="3"/>
  <c r="Q649" i="3"/>
  <c r="I651" i="3"/>
  <c r="Q653" i="3"/>
  <c r="I655" i="3"/>
  <c r="Q657" i="3"/>
  <c r="I659" i="3"/>
  <c r="Q661" i="3"/>
  <c r="I663" i="3"/>
  <c r="Q665" i="3"/>
  <c r="I667" i="3"/>
  <c r="Q669" i="3"/>
  <c r="I671" i="3"/>
  <c r="Q673" i="3"/>
  <c r="I675" i="3"/>
  <c r="Q677" i="3"/>
  <c r="I679" i="3"/>
  <c r="Q681" i="3"/>
  <c r="I683" i="3"/>
  <c r="Q685" i="3"/>
  <c r="I687" i="3"/>
  <c r="Q689" i="3"/>
  <c r="I691" i="3"/>
  <c r="Q693" i="3"/>
  <c r="I695" i="3"/>
  <c r="Q697" i="3"/>
  <c r="I699" i="3"/>
  <c r="Q701" i="3"/>
  <c r="I703" i="3"/>
  <c r="Q705" i="3"/>
  <c r="I707" i="3"/>
  <c r="Q709" i="3"/>
  <c r="I711" i="3"/>
  <c r="Q713" i="3"/>
  <c r="I715" i="3"/>
  <c r="Q717" i="3"/>
  <c r="I719" i="3"/>
  <c r="Q721" i="3"/>
  <c r="I723" i="3"/>
  <c r="Q725" i="3"/>
  <c r="I727" i="3"/>
  <c r="Q729" i="3"/>
  <c r="I731" i="3"/>
  <c r="Q733" i="3"/>
  <c r="I735" i="3"/>
  <c r="Q737" i="3"/>
  <c r="I739" i="3"/>
  <c r="Q741" i="3"/>
  <c r="I743" i="3"/>
  <c r="F744" i="3"/>
  <c r="C745" i="3"/>
  <c r="R746" i="3"/>
  <c r="U746" i="3" s="1"/>
  <c r="O747" i="3"/>
  <c r="L748" i="3"/>
  <c r="J749" i="3"/>
  <c r="I750" i="3"/>
  <c r="G751" i="3"/>
  <c r="C753" i="3"/>
  <c r="G754" i="3"/>
  <c r="P754" i="3"/>
  <c r="T754" i="3"/>
  <c r="K759" i="3"/>
  <c r="J760" i="3"/>
  <c r="H761" i="3"/>
  <c r="F762" i="3"/>
  <c r="E763" i="3"/>
  <c r="C764" i="3"/>
  <c r="Q768" i="3"/>
  <c r="M772" i="3"/>
  <c r="N773" i="3"/>
  <c r="M774" i="3"/>
  <c r="K776" i="3"/>
  <c r="L777" i="3"/>
  <c r="K778" i="3"/>
  <c r="J780" i="3"/>
  <c r="N781" i="3"/>
  <c r="T786" i="3"/>
  <c r="M789" i="3"/>
  <c r="P792" i="3"/>
  <c r="O792" i="3"/>
  <c r="N792" i="3"/>
  <c r="M792" i="3"/>
  <c r="I792" i="3"/>
  <c r="H792" i="3"/>
  <c r="G792" i="3"/>
  <c r="E792" i="3"/>
  <c r="N793" i="3"/>
  <c r="D796" i="3"/>
  <c r="G801" i="3"/>
  <c r="D804" i="3"/>
  <c r="AD21" i="4"/>
  <c r="M27" i="4"/>
  <c r="L27" i="4"/>
  <c r="Q27" i="4" s="1"/>
  <c r="I27" i="4"/>
  <c r="E27" i="4"/>
  <c r="C27" i="4"/>
  <c r="O27" i="4"/>
  <c r="AD29" i="4"/>
  <c r="P32" i="4"/>
  <c r="M35" i="4"/>
  <c r="L35" i="4"/>
  <c r="I35" i="4"/>
  <c r="E35" i="4"/>
  <c r="D35" i="4" s="1"/>
  <c r="F35" i="4" s="1"/>
  <c r="C35" i="4"/>
  <c r="Q35" i="4"/>
  <c r="O35" i="4"/>
  <c r="AD37" i="4"/>
  <c r="R593" i="3"/>
  <c r="U593" i="3" s="1"/>
  <c r="R597" i="3"/>
  <c r="U597" i="3" s="1"/>
  <c r="R601" i="3"/>
  <c r="U601" i="3" s="1"/>
  <c r="R605" i="3"/>
  <c r="U605" i="3" s="1"/>
  <c r="R609" i="3"/>
  <c r="U609" i="3" s="1"/>
  <c r="R613" i="3"/>
  <c r="U613" i="3" s="1"/>
  <c r="R617" i="3"/>
  <c r="U617" i="3" s="1"/>
  <c r="R621" i="3"/>
  <c r="U621" i="3" s="1"/>
  <c r="R625" i="3"/>
  <c r="U625" i="3" s="1"/>
  <c r="R629" i="3"/>
  <c r="U629" i="3" s="1"/>
  <c r="R633" i="3"/>
  <c r="U633" i="3" s="1"/>
  <c r="R637" i="3"/>
  <c r="U637" i="3" s="1"/>
  <c r="R641" i="3"/>
  <c r="U641" i="3" s="1"/>
  <c r="R645" i="3"/>
  <c r="U645" i="3" s="1"/>
  <c r="R649" i="3"/>
  <c r="U649" i="3" s="1"/>
  <c r="R653" i="3"/>
  <c r="U653" i="3" s="1"/>
  <c r="R657" i="3"/>
  <c r="U657" i="3" s="1"/>
  <c r="R661" i="3"/>
  <c r="U661" i="3" s="1"/>
  <c r="R665" i="3"/>
  <c r="U665" i="3" s="1"/>
  <c r="R669" i="3"/>
  <c r="U669" i="3" s="1"/>
  <c r="R673" i="3"/>
  <c r="U673" i="3" s="1"/>
  <c r="R677" i="3"/>
  <c r="U677" i="3" s="1"/>
  <c r="R681" i="3"/>
  <c r="U681" i="3" s="1"/>
  <c r="R685" i="3"/>
  <c r="U685" i="3" s="1"/>
  <c r="R689" i="3"/>
  <c r="U689" i="3" s="1"/>
  <c r="R693" i="3"/>
  <c r="U693" i="3" s="1"/>
  <c r="R697" i="3"/>
  <c r="U697" i="3" s="1"/>
  <c r="R701" i="3"/>
  <c r="U701" i="3" s="1"/>
  <c r="R705" i="3"/>
  <c r="U705" i="3" s="1"/>
  <c r="R709" i="3"/>
  <c r="U709" i="3" s="1"/>
  <c r="R713" i="3"/>
  <c r="U713" i="3" s="1"/>
  <c r="R717" i="3"/>
  <c r="U717" i="3" s="1"/>
  <c r="R721" i="3"/>
  <c r="U721" i="3" s="1"/>
  <c r="R725" i="3"/>
  <c r="U725" i="3" s="1"/>
  <c r="R729" i="3"/>
  <c r="U729" i="3" s="1"/>
  <c r="R733" i="3"/>
  <c r="U733" i="3" s="1"/>
  <c r="R737" i="3"/>
  <c r="U737" i="3" s="1"/>
  <c r="R741" i="3"/>
  <c r="U741" i="3" s="1"/>
  <c r="E745" i="3"/>
  <c r="S746" i="3"/>
  <c r="M748" i="3"/>
  <c r="E753" i="3"/>
  <c r="M759" i="3"/>
  <c r="F763" i="3"/>
  <c r="D764" i="3"/>
  <c r="K765" i="3"/>
  <c r="T765" i="3"/>
  <c r="D765" i="3"/>
  <c r="P772" i="3"/>
  <c r="O773" i="3"/>
  <c r="N774" i="3"/>
  <c r="L776" i="3"/>
  <c r="P784" i="3"/>
  <c r="O784" i="3"/>
  <c r="N784" i="3"/>
  <c r="I784" i="3"/>
  <c r="H784" i="3"/>
  <c r="G784" i="3"/>
  <c r="E784" i="3"/>
  <c r="P788" i="3"/>
  <c r="O788" i="3"/>
  <c r="N788" i="3"/>
  <c r="M788" i="3"/>
  <c r="I788" i="3"/>
  <c r="H788" i="3"/>
  <c r="G788" i="3"/>
  <c r="E788" i="3"/>
  <c r="F796" i="3"/>
  <c r="H801" i="3"/>
  <c r="F804" i="3"/>
  <c r="N5" i="4"/>
  <c r="N7" i="4"/>
  <c r="N9" i="4"/>
  <c r="N11" i="4"/>
  <c r="N13" i="4"/>
  <c r="P13" i="4" s="1"/>
  <c r="N15" i="4"/>
  <c r="N17" i="4"/>
  <c r="N19" i="4"/>
  <c r="K591" i="3"/>
  <c r="C593" i="3"/>
  <c r="S593" i="3"/>
  <c r="K595" i="3"/>
  <c r="C597" i="3"/>
  <c r="S597" i="3"/>
  <c r="K599" i="3"/>
  <c r="C601" i="3"/>
  <c r="S601" i="3"/>
  <c r="K603" i="3"/>
  <c r="C605" i="3"/>
  <c r="S605" i="3"/>
  <c r="K607" i="3"/>
  <c r="C609" i="3"/>
  <c r="S609" i="3"/>
  <c r="K611" i="3"/>
  <c r="C613" i="3"/>
  <c r="S613" i="3"/>
  <c r="K615" i="3"/>
  <c r="C617" i="3"/>
  <c r="S617" i="3"/>
  <c r="K619" i="3"/>
  <c r="C621" i="3"/>
  <c r="S621" i="3"/>
  <c r="K623" i="3"/>
  <c r="C625" i="3"/>
  <c r="S625" i="3"/>
  <c r="K627" i="3"/>
  <c r="C629" i="3"/>
  <c r="S629" i="3"/>
  <c r="K631" i="3"/>
  <c r="C633" i="3"/>
  <c r="S633" i="3"/>
  <c r="K635" i="3"/>
  <c r="C637" i="3"/>
  <c r="S637" i="3"/>
  <c r="K639" i="3"/>
  <c r="C641" i="3"/>
  <c r="S641" i="3"/>
  <c r="K643" i="3"/>
  <c r="C645" i="3"/>
  <c r="S645" i="3"/>
  <c r="K647" i="3"/>
  <c r="C649" i="3"/>
  <c r="S649" i="3"/>
  <c r="K651" i="3"/>
  <c r="C653" i="3"/>
  <c r="S653" i="3"/>
  <c r="K655" i="3"/>
  <c r="C657" i="3"/>
  <c r="S657" i="3"/>
  <c r="K659" i="3"/>
  <c r="C661" i="3"/>
  <c r="S661" i="3"/>
  <c r="K663" i="3"/>
  <c r="C665" i="3"/>
  <c r="S665" i="3"/>
  <c r="K667" i="3"/>
  <c r="C669" i="3"/>
  <c r="S669" i="3"/>
  <c r="K671" i="3"/>
  <c r="C673" i="3"/>
  <c r="S673" i="3"/>
  <c r="K675" i="3"/>
  <c r="C677" i="3"/>
  <c r="S677" i="3"/>
  <c r="K679" i="3"/>
  <c r="C681" i="3"/>
  <c r="S681" i="3"/>
  <c r="K683" i="3"/>
  <c r="C685" i="3"/>
  <c r="S685" i="3"/>
  <c r="K687" i="3"/>
  <c r="C689" i="3"/>
  <c r="S689" i="3"/>
  <c r="K691" i="3"/>
  <c r="C693" i="3"/>
  <c r="S693" i="3"/>
  <c r="K695" i="3"/>
  <c r="C697" i="3"/>
  <c r="S697" i="3"/>
  <c r="K699" i="3"/>
  <c r="C701" i="3"/>
  <c r="S701" i="3"/>
  <c r="K703" i="3"/>
  <c r="C705" i="3"/>
  <c r="S705" i="3"/>
  <c r="K707" i="3"/>
  <c r="C709" i="3"/>
  <c r="S709" i="3"/>
  <c r="K711" i="3"/>
  <c r="C713" i="3"/>
  <c r="S713" i="3"/>
  <c r="K715" i="3"/>
  <c r="C717" i="3"/>
  <c r="S717" i="3"/>
  <c r="K719" i="3"/>
  <c r="C721" i="3"/>
  <c r="S721" i="3"/>
  <c r="K723" i="3"/>
  <c r="C725" i="3"/>
  <c r="S725" i="3"/>
  <c r="K727" i="3"/>
  <c r="C729" i="3"/>
  <c r="S729" i="3"/>
  <c r="K731" i="3"/>
  <c r="C733" i="3"/>
  <c r="S733" i="3"/>
  <c r="K735" i="3"/>
  <c r="C737" i="3"/>
  <c r="S737" i="3"/>
  <c r="K739" i="3"/>
  <c r="C741" i="3"/>
  <c r="S741" i="3"/>
  <c r="K743" i="3"/>
  <c r="F745" i="3"/>
  <c r="C746" i="3"/>
  <c r="T746" i="3"/>
  <c r="N748" i="3"/>
  <c r="M749" i="3"/>
  <c r="K750" i="3"/>
  <c r="F753" i="3"/>
  <c r="S755" i="3"/>
  <c r="C755" i="3"/>
  <c r="L755" i="3"/>
  <c r="N759" i="3"/>
  <c r="L760" i="3"/>
  <c r="G763" i="3"/>
  <c r="E764" i="3"/>
  <c r="C765" i="3"/>
  <c r="G766" i="3"/>
  <c r="P766" i="3"/>
  <c r="T766" i="3"/>
  <c r="Q772" i="3"/>
  <c r="P773" i="3"/>
  <c r="O774" i="3"/>
  <c r="M776" i="3"/>
  <c r="N777" i="3"/>
  <c r="M778" i="3"/>
  <c r="L780" i="3"/>
  <c r="P781" i="3"/>
  <c r="C784" i="3"/>
  <c r="C788" i="3"/>
  <c r="K796" i="3"/>
  <c r="N801" i="3"/>
  <c r="K804" i="3"/>
  <c r="P15" i="4"/>
  <c r="P19" i="4"/>
  <c r="L22" i="4"/>
  <c r="C22" i="4"/>
  <c r="O22" i="4" s="1"/>
  <c r="AD24" i="4"/>
  <c r="L30" i="4"/>
  <c r="C30" i="4"/>
  <c r="M30" i="4" s="1"/>
  <c r="AD32" i="4"/>
  <c r="M38" i="4"/>
  <c r="L38" i="4"/>
  <c r="I38" i="4"/>
  <c r="E38" i="4"/>
  <c r="D38" i="4"/>
  <c r="F38" i="4" s="1"/>
  <c r="C38" i="4"/>
  <c r="O38" i="4" s="1"/>
  <c r="AD40" i="4"/>
  <c r="N54" i="4"/>
  <c r="M54" i="4"/>
  <c r="L54" i="4"/>
  <c r="AD54" i="4"/>
  <c r="I54" i="4"/>
  <c r="E54" i="4"/>
  <c r="C54" i="4"/>
  <c r="O54" i="4" s="1"/>
  <c r="E95" i="4"/>
  <c r="C95" i="4"/>
  <c r="M95" i="4" s="1"/>
  <c r="O95" i="4"/>
  <c r="AD95" i="4"/>
  <c r="N95" i="4"/>
  <c r="L95" i="4"/>
  <c r="D593" i="3"/>
  <c r="T593" i="3"/>
  <c r="D597" i="3"/>
  <c r="T597" i="3"/>
  <c r="D601" i="3"/>
  <c r="T601" i="3"/>
  <c r="D605" i="3"/>
  <c r="T605" i="3"/>
  <c r="D609" i="3"/>
  <c r="T609" i="3"/>
  <c r="D613" i="3"/>
  <c r="T613" i="3"/>
  <c r="D617" i="3"/>
  <c r="T617" i="3"/>
  <c r="D621" i="3"/>
  <c r="T621" i="3"/>
  <c r="D625" i="3"/>
  <c r="T625" i="3"/>
  <c r="D629" i="3"/>
  <c r="T629" i="3"/>
  <c r="D633" i="3"/>
  <c r="T633" i="3"/>
  <c r="D637" i="3"/>
  <c r="T637" i="3"/>
  <c r="D641" i="3"/>
  <c r="T641" i="3"/>
  <c r="D645" i="3"/>
  <c r="T645" i="3"/>
  <c r="D649" i="3"/>
  <c r="T649" i="3"/>
  <c r="D653" i="3"/>
  <c r="T653" i="3"/>
  <c r="L655" i="3"/>
  <c r="D657" i="3"/>
  <c r="T657" i="3"/>
  <c r="L659" i="3"/>
  <c r="D661" i="3"/>
  <c r="T661" i="3"/>
  <c r="L663" i="3"/>
  <c r="D665" i="3"/>
  <c r="T665" i="3"/>
  <c r="L667" i="3"/>
  <c r="D669" i="3"/>
  <c r="T669" i="3"/>
  <c r="L671" i="3"/>
  <c r="D673" i="3"/>
  <c r="T673" i="3"/>
  <c r="L675" i="3"/>
  <c r="D677" i="3"/>
  <c r="T677" i="3"/>
  <c r="L679" i="3"/>
  <c r="D681" i="3"/>
  <c r="T681" i="3"/>
  <c r="L683" i="3"/>
  <c r="D685" i="3"/>
  <c r="T685" i="3"/>
  <c r="L687" i="3"/>
  <c r="D689" i="3"/>
  <c r="T689" i="3"/>
  <c r="L691" i="3"/>
  <c r="D693" i="3"/>
  <c r="T693" i="3"/>
  <c r="L695" i="3"/>
  <c r="D697" i="3"/>
  <c r="T697" i="3"/>
  <c r="L699" i="3"/>
  <c r="D701" i="3"/>
  <c r="T701" i="3"/>
  <c r="L703" i="3"/>
  <c r="D705" i="3"/>
  <c r="T705" i="3"/>
  <c r="L707" i="3"/>
  <c r="D709" i="3"/>
  <c r="T709" i="3"/>
  <c r="L711" i="3"/>
  <c r="D713" i="3"/>
  <c r="T713" i="3"/>
  <c r="L715" i="3"/>
  <c r="D717" i="3"/>
  <c r="T717" i="3"/>
  <c r="L719" i="3"/>
  <c r="D721" i="3"/>
  <c r="T721" i="3"/>
  <c r="L723" i="3"/>
  <c r="D725" i="3"/>
  <c r="T725" i="3"/>
  <c r="L727" i="3"/>
  <c r="D729" i="3"/>
  <c r="T729" i="3"/>
  <c r="L731" i="3"/>
  <c r="D733" i="3"/>
  <c r="T733" i="3"/>
  <c r="L735" i="3"/>
  <c r="D737" i="3"/>
  <c r="T737" i="3"/>
  <c r="L739" i="3"/>
  <c r="D741" i="3"/>
  <c r="T741" i="3"/>
  <c r="M743" i="3"/>
  <c r="J744" i="3"/>
  <c r="G745" i="3"/>
  <c r="D746" i="3"/>
  <c r="R747" i="3"/>
  <c r="U747" i="3" s="1"/>
  <c r="P748" i="3"/>
  <c r="N749" i="3"/>
  <c r="L750" i="3"/>
  <c r="J751" i="3"/>
  <c r="G753" i="3"/>
  <c r="D755" i="3"/>
  <c r="O756" i="3"/>
  <c r="H756" i="3"/>
  <c r="T756" i="3"/>
  <c r="O759" i="3"/>
  <c r="M760" i="3"/>
  <c r="L761" i="3"/>
  <c r="J762" i="3"/>
  <c r="H763" i="3"/>
  <c r="F764" i="3"/>
  <c r="E765" i="3"/>
  <c r="C766" i="3"/>
  <c r="R772" i="3"/>
  <c r="U772" i="3" s="1"/>
  <c r="Q773" i="3"/>
  <c r="Q774" i="3"/>
  <c r="P776" i="3"/>
  <c r="O777" i="3"/>
  <c r="N778" i="3"/>
  <c r="M780" i="3"/>
  <c r="R781" i="3"/>
  <c r="U781" i="3" s="1"/>
  <c r="D784" i="3"/>
  <c r="D788" i="3"/>
  <c r="R793" i="3"/>
  <c r="U793" i="3" s="1"/>
  <c r="L796" i="3"/>
  <c r="O801" i="3"/>
  <c r="L804" i="3"/>
  <c r="N22" i="4"/>
  <c r="N30" i="4"/>
  <c r="N38" i="4"/>
  <c r="O58" i="4"/>
  <c r="Q58" i="4" s="1"/>
  <c r="N58" i="4"/>
  <c r="L58" i="4"/>
  <c r="AD58" i="4"/>
  <c r="C58" i="4"/>
  <c r="M58" i="4" s="1"/>
  <c r="P58" i="4" s="1"/>
  <c r="C85" i="4"/>
  <c r="O85" i="4" s="1"/>
  <c r="Q85" i="4" s="1"/>
  <c r="AD85" i="4"/>
  <c r="N85" i="4"/>
  <c r="M85" i="4"/>
  <c r="L85" i="4"/>
  <c r="P85" i="4" s="1"/>
  <c r="I496" i="3"/>
  <c r="K496" i="3" s="1"/>
  <c r="I500" i="3"/>
  <c r="K500" i="3" s="1"/>
  <c r="I504" i="3"/>
  <c r="K504" i="3" s="1"/>
  <c r="I508" i="3"/>
  <c r="I512" i="3"/>
  <c r="I516" i="3"/>
  <c r="I520" i="3"/>
  <c r="I524" i="3"/>
  <c r="M559" i="3"/>
  <c r="M563" i="3"/>
  <c r="M567" i="3"/>
  <c r="M571" i="3"/>
  <c r="M575" i="3"/>
  <c r="M579" i="3"/>
  <c r="M583" i="3"/>
  <c r="M587" i="3"/>
  <c r="M591" i="3"/>
  <c r="E593" i="3"/>
  <c r="M595" i="3"/>
  <c r="E597" i="3"/>
  <c r="M599" i="3"/>
  <c r="E601" i="3"/>
  <c r="M603" i="3"/>
  <c r="E605" i="3"/>
  <c r="M607" i="3"/>
  <c r="E609" i="3"/>
  <c r="M611" i="3"/>
  <c r="E613" i="3"/>
  <c r="M615" i="3"/>
  <c r="E617" i="3"/>
  <c r="M619" i="3"/>
  <c r="E621" i="3"/>
  <c r="M623" i="3"/>
  <c r="E625" i="3"/>
  <c r="M627" i="3"/>
  <c r="E629" i="3"/>
  <c r="M631" i="3"/>
  <c r="E633" i="3"/>
  <c r="M635" i="3"/>
  <c r="E637" i="3"/>
  <c r="M639" i="3"/>
  <c r="E641" i="3"/>
  <c r="M643" i="3"/>
  <c r="E645" i="3"/>
  <c r="M647" i="3"/>
  <c r="E649" i="3"/>
  <c r="M651" i="3"/>
  <c r="E653" i="3"/>
  <c r="M655" i="3"/>
  <c r="E657" i="3"/>
  <c r="M659" i="3"/>
  <c r="E661" i="3"/>
  <c r="M663" i="3"/>
  <c r="E665" i="3"/>
  <c r="M667" i="3"/>
  <c r="E669" i="3"/>
  <c r="M671" i="3"/>
  <c r="E673" i="3"/>
  <c r="M675" i="3"/>
  <c r="E677" i="3"/>
  <c r="M679" i="3"/>
  <c r="E681" i="3"/>
  <c r="M683" i="3"/>
  <c r="E685" i="3"/>
  <c r="M687" i="3"/>
  <c r="E689" i="3"/>
  <c r="M691" i="3"/>
  <c r="E693" i="3"/>
  <c r="M695" i="3"/>
  <c r="E697" i="3"/>
  <c r="M699" i="3"/>
  <c r="E701" i="3"/>
  <c r="M703" i="3"/>
  <c r="E705" i="3"/>
  <c r="M707" i="3"/>
  <c r="E709" i="3"/>
  <c r="M711" i="3"/>
  <c r="E713" i="3"/>
  <c r="M715" i="3"/>
  <c r="E717" i="3"/>
  <c r="M719" i="3"/>
  <c r="E721" i="3"/>
  <c r="M723" i="3"/>
  <c r="E725" i="3"/>
  <c r="M727" i="3"/>
  <c r="E729" i="3"/>
  <c r="M731" i="3"/>
  <c r="E733" i="3"/>
  <c r="M735" i="3"/>
  <c r="E737" i="3"/>
  <c r="M739" i="3"/>
  <c r="E741" i="3"/>
  <c r="N743" i="3"/>
  <c r="K744" i="3"/>
  <c r="H745" i="3"/>
  <c r="E746" i="3"/>
  <c r="S747" i="3"/>
  <c r="Q748" i="3"/>
  <c r="O749" i="3"/>
  <c r="M750" i="3"/>
  <c r="K751" i="3"/>
  <c r="H753" i="3"/>
  <c r="E755" i="3"/>
  <c r="C756" i="3"/>
  <c r="P759" i="3"/>
  <c r="N760" i="3"/>
  <c r="M761" i="3"/>
  <c r="K762" i="3"/>
  <c r="I763" i="3"/>
  <c r="G764" i="3"/>
  <c r="F765" i="3"/>
  <c r="D766" i="3"/>
  <c r="O768" i="3"/>
  <c r="N768" i="3"/>
  <c r="H768" i="3"/>
  <c r="S772" i="3"/>
  <c r="R773" i="3"/>
  <c r="U773" i="3" s="1"/>
  <c r="R774" i="3"/>
  <c r="U774" i="3" s="1"/>
  <c r="Q776" i="3"/>
  <c r="P777" i="3"/>
  <c r="O778" i="3"/>
  <c r="P780" i="3"/>
  <c r="H782" i="3"/>
  <c r="G782" i="3"/>
  <c r="F782" i="3"/>
  <c r="Q782" i="3"/>
  <c r="P782" i="3"/>
  <c r="O782" i="3"/>
  <c r="M782" i="3"/>
  <c r="F784" i="3"/>
  <c r="F788" i="3"/>
  <c r="R789" i="3"/>
  <c r="U789" i="3" s="1"/>
  <c r="H794" i="3"/>
  <c r="G794" i="3"/>
  <c r="F794" i="3"/>
  <c r="E794" i="3"/>
  <c r="Q794" i="3"/>
  <c r="P794" i="3"/>
  <c r="O794" i="3"/>
  <c r="M794" i="3"/>
  <c r="R796" i="3"/>
  <c r="U796" i="3" s="1"/>
  <c r="P801" i="3"/>
  <c r="R804" i="3"/>
  <c r="U804" i="3" s="1"/>
  <c r="AD19" i="4"/>
  <c r="M25" i="4"/>
  <c r="L25" i="4"/>
  <c r="Q25" i="4" s="1"/>
  <c r="I25" i="4"/>
  <c r="E25" i="4"/>
  <c r="D25" i="4" s="1"/>
  <c r="F25" i="4" s="1"/>
  <c r="C25" i="4"/>
  <c r="O25" i="4"/>
  <c r="AD27" i="4"/>
  <c r="L33" i="4"/>
  <c r="C33" i="4"/>
  <c r="O33" i="4" s="1"/>
  <c r="AD35" i="4"/>
  <c r="L41" i="4"/>
  <c r="C41" i="4"/>
  <c r="M41" i="4" s="1"/>
  <c r="O743" i="3"/>
  <c r="L744" i="3"/>
  <c r="I745" i="3"/>
  <c r="F746" i="3"/>
  <c r="C747" i="3"/>
  <c r="T747" i="3"/>
  <c r="R748" i="3"/>
  <c r="U748" i="3" s="1"/>
  <c r="P749" i="3"/>
  <c r="N750" i="3"/>
  <c r="M751" i="3"/>
  <c r="I753" i="3"/>
  <c r="H754" i="3"/>
  <c r="F755" i="3"/>
  <c r="D756" i="3"/>
  <c r="K757" i="3"/>
  <c r="T757" i="3"/>
  <c r="D757" i="3"/>
  <c r="Q759" i="3"/>
  <c r="P760" i="3"/>
  <c r="N761" i="3"/>
  <c r="L762" i="3"/>
  <c r="J763" i="3"/>
  <c r="I764" i="3"/>
  <c r="G765" i="3"/>
  <c r="E766" i="3"/>
  <c r="C768" i="3"/>
  <c r="K769" i="3"/>
  <c r="J769" i="3"/>
  <c r="T769" i="3"/>
  <c r="D769" i="3"/>
  <c r="G770" i="3"/>
  <c r="F770" i="3"/>
  <c r="P770" i="3"/>
  <c r="T772" i="3"/>
  <c r="S773" i="3"/>
  <c r="S774" i="3"/>
  <c r="R776" i="3"/>
  <c r="U776" i="3" s="1"/>
  <c r="Q777" i="3"/>
  <c r="Q778" i="3"/>
  <c r="Q780" i="3"/>
  <c r="C782" i="3"/>
  <c r="J784" i="3"/>
  <c r="J788" i="3"/>
  <c r="H790" i="3"/>
  <c r="G790" i="3"/>
  <c r="F790" i="3"/>
  <c r="E790" i="3"/>
  <c r="Q790" i="3"/>
  <c r="P790" i="3"/>
  <c r="O790" i="3"/>
  <c r="M790" i="3"/>
  <c r="K792" i="3"/>
  <c r="C794" i="3"/>
  <c r="S796" i="3"/>
  <c r="R801" i="3"/>
  <c r="U801" i="3" s="1"/>
  <c r="T804" i="3"/>
  <c r="AD5" i="4"/>
  <c r="AD7" i="4"/>
  <c r="AD9" i="4"/>
  <c r="AD11" i="4"/>
  <c r="AD13" i="4"/>
  <c r="AD15" i="4"/>
  <c r="AD17" i="4"/>
  <c r="AF19" i="4"/>
  <c r="N25" i="4"/>
  <c r="N33" i="4"/>
  <c r="Q51" i="4"/>
  <c r="E97" i="4"/>
  <c r="D97" i="4" s="1"/>
  <c r="F97" i="4" s="1"/>
  <c r="C97" i="4"/>
  <c r="M97" i="4" s="1"/>
  <c r="O97" i="4"/>
  <c r="AD97" i="4"/>
  <c r="N97" i="4"/>
  <c r="L97" i="4"/>
  <c r="I97" i="4"/>
  <c r="C62" i="4"/>
  <c r="I62" i="4" s="1"/>
  <c r="M798" i="3"/>
  <c r="M802" i="3"/>
  <c r="M50" i="4"/>
  <c r="AD50" i="4"/>
  <c r="AD62" i="4"/>
  <c r="E70" i="4"/>
  <c r="C70" i="4"/>
  <c r="I70" i="4" s="1"/>
  <c r="O70" i="4"/>
  <c r="AD70" i="4"/>
  <c r="N70" i="4"/>
  <c r="L70" i="4"/>
  <c r="E74" i="4"/>
  <c r="D74" i="4"/>
  <c r="F74" i="4" s="1"/>
  <c r="C74" i="4"/>
  <c r="I74" i="4" s="1"/>
  <c r="AD74" i="4"/>
  <c r="N74" i="4"/>
  <c r="M74" i="4"/>
  <c r="L74" i="4"/>
  <c r="C78" i="4"/>
  <c r="I78" i="4" s="1"/>
  <c r="AD78" i="4"/>
  <c r="N78" i="4"/>
  <c r="L78" i="4"/>
  <c r="E126" i="4"/>
  <c r="G126" i="4" s="1"/>
  <c r="D126" i="4"/>
  <c r="F126" i="4" s="1"/>
  <c r="C126" i="4"/>
  <c r="M126" i="4"/>
  <c r="L126" i="4"/>
  <c r="Q126" i="4" s="1"/>
  <c r="AD126" i="4"/>
  <c r="O126" i="4"/>
  <c r="N126" i="4"/>
  <c r="I126" i="4"/>
  <c r="O798" i="3"/>
  <c r="O802" i="3"/>
  <c r="C42" i="4"/>
  <c r="O42" i="4" s="1"/>
  <c r="C43" i="4"/>
  <c r="O43" i="4" s="1"/>
  <c r="C44" i="4"/>
  <c r="O44" i="4" s="1"/>
  <c r="AD49" i="4"/>
  <c r="O50" i="4"/>
  <c r="P50" i="4" s="1"/>
  <c r="C52" i="4"/>
  <c r="O52" i="4" s="1"/>
  <c r="C63" i="4"/>
  <c r="I63" i="4" s="1"/>
  <c r="C100" i="4"/>
  <c r="O100" i="4" s="1"/>
  <c r="P100" i="4" s="1"/>
  <c r="AD100" i="4"/>
  <c r="N100" i="4"/>
  <c r="M100" i="4"/>
  <c r="L100" i="4"/>
  <c r="I100" i="4"/>
  <c r="L767" i="3"/>
  <c r="L771" i="3"/>
  <c r="L775" i="3"/>
  <c r="L779" i="3"/>
  <c r="L783" i="3"/>
  <c r="L787" i="3"/>
  <c r="L791" i="3"/>
  <c r="L795" i="3"/>
  <c r="P798" i="3"/>
  <c r="L799" i="3"/>
  <c r="P802" i="3"/>
  <c r="L803" i="3"/>
  <c r="N49" i="4"/>
  <c r="AF51" i="4"/>
  <c r="P51" i="4"/>
  <c r="AD63" i="4"/>
  <c r="C84" i="4"/>
  <c r="I84" i="4" s="1"/>
  <c r="AD84" i="4"/>
  <c r="N84" i="4"/>
  <c r="L84" i="4"/>
  <c r="Q798" i="3"/>
  <c r="Q802" i="3"/>
  <c r="E42" i="4"/>
  <c r="E52" i="4"/>
  <c r="L62" i="4"/>
  <c r="E69" i="4"/>
  <c r="G69" i="4" s="1"/>
  <c r="D69" i="4"/>
  <c r="F69" i="4" s="1"/>
  <c r="C69" i="4"/>
  <c r="I69" i="4" s="1"/>
  <c r="O69" i="4"/>
  <c r="AD69" i="4"/>
  <c r="N69" i="4"/>
  <c r="L69" i="4"/>
  <c r="C73" i="4"/>
  <c r="AD73" i="4"/>
  <c r="N73" i="4"/>
  <c r="L73" i="4"/>
  <c r="E77" i="4"/>
  <c r="C77" i="4"/>
  <c r="I77" i="4" s="1"/>
  <c r="O77" i="4"/>
  <c r="AD77" i="4"/>
  <c r="N77" i="4"/>
  <c r="P77" i="4" s="1"/>
  <c r="M77" i="4"/>
  <c r="L77" i="4"/>
  <c r="C81" i="4"/>
  <c r="I81" i="4" s="1"/>
  <c r="AD81" i="4"/>
  <c r="N81" i="4"/>
  <c r="M81" i="4"/>
  <c r="L81" i="4"/>
  <c r="L110" i="4"/>
  <c r="Q110" i="4" s="1"/>
  <c r="O110" i="4"/>
  <c r="M110" i="4"/>
  <c r="AD110" i="4"/>
  <c r="I110" i="4"/>
  <c r="C110" i="4"/>
  <c r="E110" i="4" s="1"/>
  <c r="R798" i="3"/>
  <c r="U798" i="3" s="1"/>
  <c r="R802" i="3"/>
  <c r="U802" i="3" s="1"/>
  <c r="M62" i="4"/>
  <c r="C64" i="4"/>
  <c r="I64" i="4" s="1"/>
  <c r="AD64" i="4"/>
  <c r="C86" i="4"/>
  <c r="O86" i="4" s="1"/>
  <c r="P86" i="4" s="1"/>
  <c r="AD86" i="4"/>
  <c r="N86" i="4"/>
  <c r="M86" i="4"/>
  <c r="L86" i="4"/>
  <c r="Q86" i="4" s="1"/>
  <c r="C88" i="4"/>
  <c r="E88" i="4" s="1"/>
  <c r="AD88" i="4"/>
  <c r="N88" i="4"/>
  <c r="L88" i="4"/>
  <c r="E90" i="4"/>
  <c r="C90" i="4"/>
  <c r="M90" i="4" s="1"/>
  <c r="O90" i="4"/>
  <c r="AD90" i="4"/>
  <c r="N90" i="4"/>
  <c r="L90" i="4"/>
  <c r="Q90" i="4" s="1"/>
  <c r="E92" i="4"/>
  <c r="C92" i="4"/>
  <c r="O92" i="4"/>
  <c r="AD92" i="4"/>
  <c r="N92" i="4"/>
  <c r="M92" i="4"/>
  <c r="L92" i="4"/>
  <c r="I92" i="4"/>
  <c r="E94" i="4"/>
  <c r="C94" i="4"/>
  <c r="M94" i="4" s="1"/>
  <c r="O94" i="4"/>
  <c r="AD94" i="4"/>
  <c r="N94" i="4"/>
  <c r="P94" i="4" s="1"/>
  <c r="L94" i="4"/>
  <c r="I94" i="4"/>
  <c r="E96" i="4"/>
  <c r="D96" i="4"/>
  <c r="F96" i="4" s="1"/>
  <c r="C96" i="4"/>
  <c r="O96" i="4" s="1"/>
  <c r="AD96" i="4"/>
  <c r="N96" i="4"/>
  <c r="M96" i="4"/>
  <c r="L96" i="4"/>
  <c r="I96" i="4"/>
  <c r="D98" i="4"/>
  <c r="F98" i="4" s="1"/>
  <c r="C98" i="4"/>
  <c r="E98" i="4" s="1"/>
  <c r="G98" i="4" s="1"/>
  <c r="AD98" i="4"/>
  <c r="N98" i="4"/>
  <c r="M98" i="4"/>
  <c r="L98" i="4"/>
  <c r="I98" i="4"/>
  <c r="N110" i="4"/>
  <c r="N62" i="4"/>
  <c r="C68" i="4"/>
  <c r="I68" i="4" s="1"/>
  <c r="P68" i="4"/>
  <c r="O68" i="4"/>
  <c r="Q68" i="4" s="1"/>
  <c r="AD68" i="4"/>
  <c r="N68" i="4"/>
  <c r="L68" i="4"/>
  <c r="O55" i="4"/>
  <c r="O59" i="4"/>
  <c r="O61" i="4"/>
  <c r="Q61" i="4" s="1"/>
  <c r="E65" i="4"/>
  <c r="C65" i="4"/>
  <c r="M65" i="4" s="1"/>
  <c r="O65" i="4"/>
  <c r="E798" i="3"/>
  <c r="E802" i="3"/>
  <c r="I42" i="4"/>
  <c r="I43" i="4"/>
  <c r="I44" i="4"/>
  <c r="C49" i="4"/>
  <c r="E50" i="4"/>
  <c r="I52" i="4"/>
  <c r="C55" i="4"/>
  <c r="C57" i="4"/>
  <c r="M57" i="4" s="1"/>
  <c r="C59" i="4"/>
  <c r="E59" i="4" s="1"/>
  <c r="C61" i="4"/>
  <c r="M61" i="4" s="1"/>
  <c r="E66" i="4"/>
  <c r="C66" i="4"/>
  <c r="M66" i="4" s="1"/>
  <c r="O66" i="4"/>
  <c r="L66" i="4"/>
  <c r="E67" i="4"/>
  <c r="G67" i="4" s="1"/>
  <c r="D67" i="4"/>
  <c r="F67" i="4" s="1"/>
  <c r="C67" i="4"/>
  <c r="M67" i="4" s="1"/>
  <c r="O67" i="4"/>
  <c r="AD67" i="4"/>
  <c r="N67" i="4"/>
  <c r="L67" i="4"/>
  <c r="C72" i="4"/>
  <c r="M72" i="4" s="1"/>
  <c r="P72" i="4"/>
  <c r="O72" i="4"/>
  <c r="AD72" i="4"/>
  <c r="N72" i="4"/>
  <c r="L72" i="4"/>
  <c r="E76" i="4"/>
  <c r="D76" i="4"/>
  <c r="F76" i="4" s="1"/>
  <c r="C76" i="4"/>
  <c r="O76" i="4"/>
  <c r="AD76" i="4"/>
  <c r="N76" i="4"/>
  <c r="P76" i="4" s="1"/>
  <c r="M76" i="4"/>
  <c r="L76" i="4"/>
  <c r="G80" i="4"/>
  <c r="C80" i="4"/>
  <c r="E80" i="4" s="1"/>
  <c r="D80" i="4" s="1"/>
  <c r="F80" i="4" s="1"/>
  <c r="AD80" i="4"/>
  <c r="N80" i="4"/>
  <c r="L80" i="4"/>
  <c r="Q94" i="4"/>
  <c r="C101" i="4"/>
  <c r="AD101" i="4"/>
  <c r="N101" i="4"/>
  <c r="L101" i="4"/>
  <c r="I101" i="4"/>
  <c r="R767" i="3"/>
  <c r="U767" i="3" s="1"/>
  <c r="R771" i="3"/>
  <c r="U771" i="3" s="1"/>
  <c r="R775" i="3"/>
  <c r="U775" i="3" s="1"/>
  <c r="R779" i="3"/>
  <c r="U779" i="3" s="1"/>
  <c r="R783" i="3"/>
  <c r="U783" i="3" s="1"/>
  <c r="R787" i="3"/>
  <c r="U787" i="3" s="1"/>
  <c r="R791" i="3"/>
  <c r="U791" i="3" s="1"/>
  <c r="R795" i="3"/>
  <c r="U795" i="3" s="1"/>
  <c r="F798" i="3"/>
  <c r="R799" i="3"/>
  <c r="U799" i="3" s="1"/>
  <c r="F802" i="3"/>
  <c r="R803" i="3"/>
  <c r="U803" i="3" s="1"/>
  <c r="Q47" i="4"/>
  <c r="AF48" i="4"/>
  <c r="P48" i="4"/>
  <c r="M63" i="4"/>
  <c r="I65" i="4"/>
  <c r="Q77" i="4"/>
  <c r="E83" i="4"/>
  <c r="C83" i="4"/>
  <c r="I83" i="4" s="1"/>
  <c r="O83" i="4"/>
  <c r="P83" i="4" s="1"/>
  <c r="AD83" i="4"/>
  <c r="N83" i="4"/>
  <c r="M83" i="4"/>
  <c r="L83" i="4"/>
  <c r="C767" i="3"/>
  <c r="C771" i="3"/>
  <c r="C775" i="3"/>
  <c r="C779" i="3"/>
  <c r="C783" i="3"/>
  <c r="C787" i="3"/>
  <c r="C791" i="3"/>
  <c r="C795" i="3"/>
  <c r="G798" i="3"/>
  <c r="C799" i="3"/>
  <c r="G802" i="3"/>
  <c r="C803" i="3"/>
  <c r="I51" i="4"/>
  <c r="N63" i="4"/>
  <c r="L64" i="4"/>
  <c r="I66" i="4"/>
  <c r="I67" i="4"/>
  <c r="I72" i="4"/>
  <c r="I76" i="4"/>
  <c r="H798" i="3"/>
  <c r="H802" i="3"/>
  <c r="L42" i="4"/>
  <c r="L43" i="4"/>
  <c r="L44" i="4"/>
  <c r="P47" i="4"/>
  <c r="L52" i="4"/>
  <c r="P52" i="4" s="1"/>
  <c r="M68" i="4"/>
  <c r="C119" i="4"/>
  <c r="I119" i="4" s="1"/>
  <c r="L119" i="4"/>
  <c r="N119" i="4"/>
  <c r="AD119" i="4"/>
  <c r="M42" i="4"/>
  <c r="M43" i="4"/>
  <c r="M44" i="4"/>
  <c r="AD44" i="4"/>
  <c r="I50" i="4"/>
  <c r="M52" i="4"/>
  <c r="AD52" i="4"/>
  <c r="I57" i="4"/>
  <c r="I59" i="4"/>
  <c r="I61" i="4"/>
  <c r="AD61" i="4"/>
  <c r="N64" i="4"/>
  <c r="L65" i="4"/>
  <c r="C71" i="4"/>
  <c r="I71" i="4" s="1"/>
  <c r="O71" i="4"/>
  <c r="AD71" i="4"/>
  <c r="N71" i="4"/>
  <c r="L71" i="4"/>
  <c r="E75" i="4"/>
  <c r="D75" i="4"/>
  <c r="F75" i="4" s="1"/>
  <c r="C75" i="4"/>
  <c r="I75" i="4" s="1"/>
  <c r="O75" i="4"/>
  <c r="AD75" i="4"/>
  <c r="N75" i="4"/>
  <c r="L75" i="4"/>
  <c r="C79" i="4"/>
  <c r="AD79" i="4"/>
  <c r="N79" i="4"/>
  <c r="L79" i="4"/>
  <c r="E99" i="4"/>
  <c r="D99" i="4"/>
  <c r="F99" i="4" s="1"/>
  <c r="C99" i="4"/>
  <c r="I99" i="4" s="1"/>
  <c r="O99" i="4"/>
  <c r="AD99" i="4"/>
  <c r="N99" i="4"/>
  <c r="L99" i="4"/>
  <c r="L108" i="4"/>
  <c r="AD108" i="4"/>
  <c r="C114" i="4"/>
  <c r="L114" i="4"/>
  <c r="O118" i="4"/>
  <c r="C122" i="4"/>
  <c r="O122" i="4" s="1"/>
  <c r="M122" i="4"/>
  <c r="L122" i="4"/>
  <c r="AD122" i="4"/>
  <c r="E127" i="4"/>
  <c r="D127" i="4" s="1"/>
  <c r="F127" i="4" s="1"/>
  <c r="C127" i="4"/>
  <c r="O127" i="4" s="1"/>
  <c r="M127" i="4"/>
  <c r="L127" i="4"/>
  <c r="E163" i="4"/>
  <c r="N111" i="4"/>
  <c r="C191" i="4"/>
  <c r="I191" i="4" s="1"/>
  <c r="O191" i="4"/>
  <c r="AD191" i="4"/>
  <c r="N191" i="4"/>
  <c r="M191" i="4"/>
  <c r="P191" i="4" s="1"/>
  <c r="L191" i="4"/>
  <c r="L102" i="4"/>
  <c r="L103" i="4"/>
  <c r="L104" i="4"/>
  <c r="L105" i="4"/>
  <c r="L106" i="4"/>
  <c r="L107" i="4"/>
  <c r="N108" i="4"/>
  <c r="E112" i="4"/>
  <c r="M112" i="4"/>
  <c r="L112" i="4"/>
  <c r="AD114" i="4"/>
  <c r="E117" i="4"/>
  <c r="C117" i="4"/>
  <c r="I117" i="4" s="1"/>
  <c r="M117" i="4"/>
  <c r="L117" i="4"/>
  <c r="G127" i="4"/>
  <c r="C128" i="4"/>
  <c r="L128" i="4"/>
  <c r="N102" i="4"/>
  <c r="AD102" i="4"/>
  <c r="N103" i="4"/>
  <c r="AD103" i="4"/>
  <c r="N104" i="4"/>
  <c r="AD104" i="4"/>
  <c r="N105" i="4"/>
  <c r="AD105" i="4"/>
  <c r="N106" i="4"/>
  <c r="AD106" i="4"/>
  <c r="N107" i="4"/>
  <c r="AD107" i="4"/>
  <c r="L109" i="4"/>
  <c r="AD117" i="4"/>
  <c r="E120" i="4"/>
  <c r="C120" i="4"/>
  <c r="M120" i="4"/>
  <c r="L120" i="4"/>
  <c r="I122" i="4"/>
  <c r="E123" i="4"/>
  <c r="C123" i="4"/>
  <c r="I123" i="4" s="1"/>
  <c r="M123" i="4"/>
  <c r="L123" i="4"/>
  <c r="AD123" i="4"/>
  <c r="I127" i="4"/>
  <c r="E129" i="4"/>
  <c r="C129" i="4"/>
  <c r="I129" i="4" s="1"/>
  <c r="M129" i="4"/>
  <c r="L129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E166" i="4"/>
  <c r="C109" i="4"/>
  <c r="O109" i="4" s="1"/>
  <c r="D120" i="4"/>
  <c r="F120" i="4" s="1"/>
  <c r="P166" i="4"/>
  <c r="E173" i="4"/>
  <c r="AD112" i="4"/>
  <c r="E115" i="4"/>
  <c r="C115" i="4"/>
  <c r="O115" i="4" s="1"/>
  <c r="L115" i="4"/>
  <c r="AD120" i="4"/>
  <c r="N122" i="4"/>
  <c r="P122" i="4" s="1"/>
  <c r="N127" i="4"/>
  <c r="C130" i="4"/>
  <c r="L130" i="4"/>
  <c r="E170" i="4"/>
  <c r="E131" i="4"/>
  <c r="D131" i="4" s="1"/>
  <c r="F131" i="4" s="1"/>
  <c r="C131" i="4"/>
  <c r="M131" i="4" s="1"/>
  <c r="L131" i="4"/>
  <c r="C132" i="4"/>
  <c r="M132" i="4" s="1"/>
  <c r="P132" i="4"/>
  <c r="L132" i="4"/>
  <c r="C133" i="4"/>
  <c r="I133" i="4" s="1"/>
  <c r="L133" i="4"/>
  <c r="E134" i="4"/>
  <c r="D134" i="4" s="1"/>
  <c r="F134" i="4" s="1"/>
  <c r="C134" i="4"/>
  <c r="M134" i="4"/>
  <c r="L134" i="4"/>
  <c r="E135" i="4"/>
  <c r="D135" i="4"/>
  <c r="F135" i="4" s="1"/>
  <c r="C135" i="4"/>
  <c r="M135" i="4"/>
  <c r="L135" i="4"/>
  <c r="C136" i="4"/>
  <c r="E136" i="4" s="1"/>
  <c r="L136" i="4"/>
  <c r="E137" i="4"/>
  <c r="C137" i="4"/>
  <c r="M137" i="4"/>
  <c r="L137" i="4"/>
  <c r="E138" i="4"/>
  <c r="D138" i="4"/>
  <c r="F138" i="4" s="1"/>
  <c r="C138" i="4"/>
  <c r="M138" i="4"/>
  <c r="L138" i="4"/>
  <c r="C139" i="4"/>
  <c r="L139" i="4"/>
  <c r="C140" i="4"/>
  <c r="M140" i="4" s="1"/>
  <c r="P140" i="4" s="1"/>
  <c r="L140" i="4"/>
  <c r="C141" i="4"/>
  <c r="E141" i="4" s="1"/>
  <c r="L141" i="4"/>
  <c r="E142" i="4"/>
  <c r="D142" i="4" s="1"/>
  <c r="C142" i="4"/>
  <c r="M142" i="4"/>
  <c r="L142" i="4"/>
  <c r="E143" i="4"/>
  <c r="D143" i="4"/>
  <c r="F143" i="4" s="1"/>
  <c r="C143" i="4"/>
  <c r="M143" i="4"/>
  <c r="L143" i="4"/>
  <c r="C144" i="4"/>
  <c r="E144" i="4" s="1"/>
  <c r="L144" i="4"/>
  <c r="E145" i="4"/>
  <c r="C145" i="4"/>
  <c r="M145" i="4"/>
  <c r="L145" i="4"/>
  <c r="E146" i="4"/>
  <c r="D146" i="4"/>
  <c r="F146" i="4" s="1"/>
  <c r="C146" i="4"/>
  <c r="M146" i="4"/>
  <c r="L146" i="4"/>
  <c r="C147" i="4"/>
  <c r="L147" i="4"/>
  <c r="E111" i="4"/>
  <c r="L111" i="4"/>
  <c r="O114" i="4"/>
  <c r="E118" i="4"/>
  <c r="C118" i="4"/>
  <c r="M118" i="4"/>
  <c r="L118" i="4"/>
  <c r="Q118" i="4" s="1"/>
  <c r="C124" i="4"/>
  <c r="L124" i="4"/>
  <c r="AD124" i="4"/>
  <c r="I195" i="4"/>
  <c r="E195" i="4"/>
  <c r="C195" i="4"/>
  <c r="O195" i="4"/>
  <c r="Q195" i="4" s="1"/>
  <c r="AD195" i="4"/>
  <c r="N195" i="4"/>
  <c r="M195" i="4"/>
  <c r="P195" i="4" s="1"/>
  <c r="L195" i="4"/>
  <c r="C102" i="4"/>
  <c r="C103" i="4"/>
  <c r="I103" i="4" s="1"/>
  <c r="C104" i="4"/>
  <c r="I104" i="4" s="1"/>
  <c r="C105" i="4"/>
  <c r="O105" i="4" s="1"/>
  <c r="C106" i="4"/>
  <c r="M106" i="4" s="1"/>
  <c r="C107" i="4"/>
  <c r="C108" i="4"/>
  <c r="C111" i="4"/>
  <c r="N117" i="4"/>
  <c r="P117" i="4" s="1"/>
  <c r="I120" i="4"/>
  <c r="Q122" i="4"/>
  <c r="AF122" i="4" s="1"/>
  <c r="G135" i="4"/>
  <c r="G143" i="4"/>
  <c r="D102" i="4"/>
  <c r="F102" i="4" s="1"/>
  <c r="D103" i="4"/>
  <c r="D106" i="4"/>
  <c r="F106" i="4" s="1"/>
  <c r="D107" i="4"/>
  <c r="G107" i="4" s="1"/>
  <c r="I109" i="4"/>
  <c r="AD109" i="4"/>
  <c r="N112" i="4"/>
  <c r="C113" i="4"/>
  <c r="M113" i="4"/>
  <c r="L113" i="4"/>
  <c r="O117" i="4"/>
  <c r="AD118" i="4"/>
  <c r="C121" i="4"/>
  <c r="M121" i="4" s="1"/>
  <c r="L121" i="4"/>
  <c r="N123" i="4"/>
  <c r="N129" i="4"/>
  <c r="P129" i="4" s="1"/>
  <c r="P162" i="4"/>
  <c r="E102" i="4"/>
  <c r="E103" i="4"/>
  <c r="E106" i="4"/>
  <c r="G106" i="4" s="1"/>
  <c r="E107" i="4"/>
  <c r="O112" i="4"/>
  <c r="Q112" i="4" s="1"/>
  <c r="I115" i="4"/>
  <c r="N120" i="4"/>
  <c r="P120" i="4" s="1"/>
  <c r="O123" i="4"/>
  <c r="O129" i="4"/>
  <c r="I131" i="4"/>
  <c r="I132" i="4"/>
  <c r="I134" i="4"/>
  <c r="I135" i="4"/>
  <c r="I136" i="4"/>
  <c r="I137" i="4"/>
  <c r="I138" i="4"/>
  <c r="I142" i="4"/>
  <c r="I143" i="4"/>
  <c r="I144" i="4"/>
  <c r="I145" i="4"/>
  <c r="I146" i="4"/>
  <c r="M109" i="4"/>
  <c r="AD113" i="4"/>
  <c r="C116" i="4"/>
  <c r="M116" i="4" s="1"/>
  <c r="L116" i="4"/>
  <c r="Q117" i="4"/>
  <c r="O120" i="4"/>
  <c r="AD121" i="4"/>
  <c r="P123" i="4"/>
  <c r="AF123" i="4" s="1"/>
  <c r="I124" i="4"/>
  <c r="C125" i="4"/>
  <c r="E125" i="4" s="1"/>
  <c r="M125" i="4"/>
  <c r="L125" i="4"/>
  <c r="Q129" i="4"/>
  <c r="N130" i="4"/>
  <c r="N131" i="4"/>
  <c r="N132" i="4"/>
  <c r="N133" i="4"/>
  <c r="N134" i="4"/>
  <c r="P134" i="4" s="1"/>
  <c r="N135" i="4"/>
  <c r="N136" i="4"/>
  <c r="N137" i="4"/>
  <c r="P137" i="4" s="1"/>
  <c r="N138" i="4"/>
  <c r="N139" i="4"/>
  <c r="N140" i="4"/>
  <c r="N141" i="4"/>
  <c r="N142" i="4"/>
  <c r="N143" i="4"/>
  <c r="N144" i="4"/>
  <c r="N145" i="4"/>
  <c r="P145" i="4" s="1"/>
  <c r="N146" i="4"/>
  <c r="N147" i="4"/>
  <c r="G102" i="4"/>
  <c r="N109" i="4"/>
  <c r="N115" i="4"/>
  <c r="I118" i="4"/>
  <c r="Q123" i="4"/>
  <c r="O131" i="4"/>
  <c r="O132" i="4"/>
  <c r="O133" i="4"/>
  <c r="O134" i="4"/>
  <c r="O135" i="4"/>
  <c r="O136" i="4"/>
  <c r="O137" i="4"/>
  <c r="O138" i="4"/>
  <c r="O140" i="4"/>
  <c r="O141" i="4"/>
  <c r="O142" i="4"/>
  <c r="O143" i="4"/>
  <c r="O144" i="4"/>
  <c r="O145" i="4"/>
  <c r="O146" i="4"/>
  <c r="O168" i="4"/>
  <c r="M168" i="4"/>
  <c r="P168" i="4" s="1"/>
  <c r="E168" i="4"/>
  <c r="I174" i="4"/>
  <c r="I176" i="4"/>
  <c r="C176" i="4"/>
  <c r="E176" i="4" s="1"/>
  <c r="C200" i="4"/>
  <c r="O200" i="4" s="1"/>
  <c r="Q200" i="4" s="1"/>
  <c r="P200" i="4"/>
  <c r="AD200" i="4"/>
  <c r="N200" i="4"/>
  <c r="I171" i="4"/>
  <c r="Q171" i="4"/>
  <c r="I179" i="4"/>
  <c r="C179" i="4"/>
  <c r="C202" i="4"/>
  <c r="O202" i="4" s="1"/>
  <c r="AD202" i="4"/>
  <c r="N202" i="4"/>
  <c r="C204" i="4"/>
  <c r="E204" i="4" s="1"/>
  <c r="AD204" i="4"/>
  <c r="N204" i="4"/>
  <c r="M204" i="4"/>
  <c r="I206" i="4"/>
  <c r="C206" i="4"/>
  <c r="M206" i="4" s="1"/>
  <c r="AD206" i="4"/>
  <c r="N206" i="4"/>
  <c r="I208" i="4"/>
  <c r="E208" i="4"/>
  <c r="C208" i="4"/>
  <c r="O208" i="4"/>
  <c r="AD208" i="4"/>
  <c r="N208" i="4"/>
  <c r="M208" i="4"/>
  <c r="I210" i="4"/>
  <c r="E210" i="4"/>
  <c r="D210" i="4" s="1"/>
  <c r="F210" i="4" s="1"/>
  <c r="C210" i="4"/>
  <c r="M210" i="4" s="1"/>
  <c r="O210" i="4"/>
  <c r="AD210" i="4"/>
  <c r="N210" i="4"/>
  <c r="I212" i="4"/>
  <c r="E212" i="4"/>
  <c r="G212" i="4" s="1"/>
  <c r="C212" i="4"/>
  <c r="O212" i="4"/>
  <c r="AD212" i="4"/>
  <c r="N212" i="4"/>
  <c r="M212" i="4"/>
  <c r="C214" i="4"/>
  <c r="E214" i="4" s="1"/>
  <c r="D214" i="4" s="1"/>
  <c r="F214" i="4" s="1"/>
  <c r="AD214" i="4"/>
  <c r="N214" i="4"/>
  <c r="AD165" i="4"/>
  <c r="C167" i="4"/>
  <c r="I167" i="4" s="1"/>
  <c r="L169" i="4"/>
  <c r="AD169" i="4"/>
  <c r="C171" i="4"/>
  <c r="E174" i="4"/>
  <c r="N175" i="4"/>
  <c r="C182" i="4"/>
  <c r="I182" i="4" s="1"/>
  <c r="C190" i="4"/>
  <c r="M190" i="4" s="1"/>
  <c r="O190" i="4"/>
  <c r="Q190" i="4" s="1"/>
  <c r="AD190" i="4"/>
  <c r="N190" i="4"/>
  <c r="C194" i="4"/>
  <c r="M194" i="4" s="1"/>
  <c r="AD194" i="4"/>
  <c r="N194" i="4"/>
  <c r="C197" i="4"/>
  <c r="M197" i="4" s="1"/>
  <c r="AD197" i="4"/>
  <c r="N197" i="4"/>
  <c r="D208" i="4"/>
  <c r="D212" i="4"/>
  <c r="F212" i="4" s="1"/>
  <c r="L164" i="4"/>
  <c r="N165" i="4"/>
  <c r="D171" i="4"/>
  <c r="F171" i="4" s="1"/>
  <c r="AD172" i="4"/>
  <c r="AD176" i="4"/>
  <c r="E179" i="4"/>
  <c r="D179" i="4" s="1"/>
  <c r="N185" i="4"/>
  <c r="N186" i="4"/>
  <c r="L200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AD164" i="4"/>
  <c r="E167" i="4"/>
  <c r="N169" i="4"/>
  <c r="E171" i="4"/>
  <c r="G171" i="4" s="1"/>
  <c r="L172" i="4"/>
  <c r="N178" i="4"/>
  <c r="E182" i="4"/>
  <c r="E190" i="4"/>
  <c r="D190" i="4" s="1"/>
  <c r="F190" i="4" s="1"/>
  <c r="M200" i="4"/>
  <c r="L202" i="4"/>
  <c r="L204" i="4"/>
  <c r="L206" i="4"/>
  <c r="L208" i="4"/>
  <c r="Q208" i="4" s="1"/>
  <c r="L210" i="4"/>
  <c r="L212" i="4"/>
  <c r="Q212" i="4" s="1"/>
  <c r="L214" i="4"/>
  <c r="M153" i="4"/>
  <c r="M160" i="4"/>
  <c r="M163" i="4"/>
  <c r="N164" i="4"/>
  <c r="I166" i="4"/>
  <c r="Q166" i="4"/>
  <c r="I170" i="4"/>
  <c r="Q170" i="4"/>
  <c r="M172" i="4"/>
  <c r="I173" i="4"/>
  <c r="Q173" i="4"/>
  <c r="P173" i="4"/>
  <c r="I177" i="4"/>
  <c r="C177" i="4"/>
  <c r="AD179" i="4"/>
  <c r="AD182" i="4"/>
  <c r="L197" i="4"/>
  <c r="M250" i="4"/>
  <c r="L250" i="4"/>
  <c r="Q250" i="4" s="1"/>
  <c r="AD250" i="4"/>
  <c r="O250" i="4"/>
  <c r="N250" i="4"/>
  <c r="C250" i="4"/>
  <c r="I250" i="4" s="1"/>
  <c r="L176" i="4"/>
  <c r="Q176" i="4" s="1"/>
  <c r="C183" i="4"/>
  <c r="M183" i="4" s="1"/>
  <c r="C189" i="4"/>
  <c r="I189" i="4" s="1"/>
  <c r="O189" i="4"/>
  <c r="AD189" i="4"/>
  <c r="N189" i="4"/>
  <c r="G193" i="4"/>
  <c r="C193" i="4"/>
  <c r="O193" i="4" s="1"/>
  <c r="AD193" i="4"/>
  <c r="N193" i="4"/>
  <c r="I199" i="4"/>
  <c r="E199" i="4"/>
  <c r="C199" i="4"/>
  <c r="O199" i="4"/>
  <c r="Q199" i="4" s="1"/>
  <c r="AD199" i="4"/>
  <c r="N199" i="4"/>
  <c r="P199" i="4" s="1"/>
  <c r="AD174" i="4"/>
  <c r="M176" i="4"/>
  <c r="C180" i="4"/>
  <c r="D189" i="4"/>
  <c r="G189" i="4" s="1"/>
  <c r="D193" i="4"/>
  <c r="F193" i="4" s="1"/>
  <c r="C165" i="4"/>
  <c r="I165" i="4" s="1"/>
  <c r="L174" i="4"/>
  <c r="P174" i="4" s="1"/>
  <c r="N176" i="4"/>
  <c r="L179" i="4"/>
  <c r="Q179" i="4" s="1"/>
  <c r="AD183" i="4"/>
  <c r="E189" i="4"/>
  <c r="E193" i="4"/>
  <c r="C196" i="4"/>
  <c r="E196" i="4" s="1"/>
  <c r="AD196" i="4"/>
  <c r="N196" i="4"/>
  <c r="AD171" i="4"/>
  <c r="M174" i="4"/>
  <c r="I175" i="4"/>
  <c r="C175" i="4"/>
  <c r="M175" i="4" s="1"/>
  <c r="O176" i="4"/>
  <c r="M179" i="4"/>
  <c r="I184" i="4"/>
  <c r="C184" i="4"/>
  <c r="M184" i="4" s="1"/>
  <c r="P184" i="4" s="1"/>
  <c r="O184" i="4"/>
  <c r="Q184" i="4" s="1"/>
  <c r="C201" i="4"/>
  <c r="AD201" i="4"/>
  <c r="N201" i="4"/>
  <c r="C203" i="4"/>
  <c r="E203" i="4" s="1"/>
  <c r="AD203" i="4"/>
  <c r="N203" i="4"/>
  <c r="M203" i="4"/>
  <c r="C205" i="4"/>
  <c r="O205" i="4" s="1"/>
  <c r="Q205" i="4"/>
  <c r="AD205" i="4"/>
  <c r="N205" i="4"/>
  <c r="M205" i="4"/>
  <c r="C207" i="4"/>
  <c r="E207" i="4" s="1"/>
  <c r="AD207" i="4"/>
  <c r="N207" i="4"/>
  <c r="M207" i="4"/>
  <c r="C209" i="4"/>
  <c r="O209" i="4" s="1"/>
  <c r="AD209" i="4"/>
  <c r="N209" i="4"/>
  <c r="C211" i="4"/>
  <c r="E211" i="4" s="1"/>
  <c r="AD211" i="4"/>
  <c r="N211" i="4"/>
  <c r="M211" i="4"/>
  <c r="I213" i="4"/>
  <c r="C213" i="4"/>
  <c r="M213" i="4" s="1"/>
  <c r="AD213" i="4"/>
  <c r="N213" i="4"/>
  <c r="C164" i="4"/>
  <c r="I164" i="4" s="1"/>
  <c r="L167" i="4"/>
  <c r="AD167" i="4"/>
  <c r="C169" i="4"/>
  <c r="O169" i="4" s="1"/>
  <c r="L171" i="4"/>
  <c r="P171" i="4" s="1"/>
  <c r="N174" i="4"/>
  <c r="N179" i="4"/>
  <c r="M182" i="4"/>
  <c r="D184" i="4"/>
  <c r="F184" i="4" s="1"/>
  <c r="AD184" i="4"/>
  <c r="C188" i="4"/>
  <c r="AD188" i="4"/>
  <c r="N188" i="4"/>
  <c r="L189" i="4"/>
  <c r="Q189" i="4" s="1"/>
  <c r="C192" i="4"/>
  <c r="O192" i="4" s="1"/>
  <c r="AD192" i="4"/>
  <c r="N192" i="4"/>
  <c r="L193" i="4"/>
  <c r="Q193" i="4" s="1"/>
  <c r="M199" i="4"/>
  <c r="C148" i="4"/>
  <c r="I148" i="4" s="1"/>
  <c r="C149" i="4"/>
  <c r="C150" i="4"/>
  <c r="C151" i="4"/>
  <c r="C152" i="4"/>
  <c r="C153" i="4"/>
  <c r="C154" i="4"/>
  <c r="C155" i="4"/>
  <c r="C156" i="4"/>
  <c r="E156" i="4" s="1"/>
  <c r="C157" i="4"/>
  <c r="C158" i="4"/>
  <c r="C159" i="4"/>
  <c r="M167" i="4"/>
  <c r="M171" i="4"/>
  <c r="I172" i="4"/>
  <c r="Q172" i="4"/>
  <c r="P172" i="4"/>
  <c r="O174" i="4"/>
  <c r="E175" i="4"/>
  <c r="I178" i="4"/>
  <c r="C178" i="4"/>
  <c r="M178" i="4" s="1"/>
  <c r="O179" i="4"/>
  <c r="AD180" i="4"/>
  <c r="N182" i="4"/>
  <c r="E184" i="4"/>
  <c r="G184" i="4" s="1"/>
  <c r="I185" i="4"/>
  <c r="C185" i="4"/>
  <c r="M185" i="4" s="1"/>
  <c r="AD185" i="4"/>
  <c r="M189" i="4"/>
  <c r="M193" i="4"/>
  <c r="L196" i="4"/>
  <c r="D149" i="4"/>
  <c r="F149" i="4" s="1"/>
  <c r="D150" i="4"/>
  <c r="F150" i="4" s="1"/>
  <c r="D157" i="4"/>
  <c r="F157" i="4" s="1"/>
  <c r="E164" i="4"/>
  <c r="D164" i="4" s="1"/>
  <c r="F164" i="4" s="1"/>
  <c r="N167" i="4"/>
  <c r="E169" i="4"/>
  <c r="N171" i="4"/>
  <c r="I186" i="4"/>
  <c r="C186" i="4"/>
  <c r="O186" i="4" s="1"/>
  <c r="I187" i="4"/>
  <c r="C187" i="4"/>
  <c r="O187" i="4"/>
  <c r="AD187" i="4"/>
  <c r="N187" i="4"/>
  <c r="M196" i="4"/>
  <c r="C198" i="4"/>
  <c r="M198" i="4" s="1"/>
  <c r="AD198" i="4"/>
  <c r="N198" i="4"/>
  <c r="L201" i="4"/>
  <c r="L203" i="4"/>
  <c r="L205" i="4"/>
  <c r="L207" i="4"/>
  <c r="L209" i="4"/>
  <c r="L211" i="4"/>
  <c r="L213" i="4"/>
  <c r="E148" i="4"/>
  <c r="E149" i="4"/>
  <c r="E150" i="4"/>
  <c r="E151" i="4"/>
  <c r="D151" i="4" s="1"/>
  <c r="F151" i="4" s="1"/>
  <c r="E152" i="4"/>
  <c r="D152" i="4" s="1"/>
  <c r="F152" i="4" s="1"/>
  <c r="E153" i="4"/>
  <c r="D153" i="4" s="1"/>
  <c r="F153" i="4" s="1"/>
  <c r="E154" i="4"/>
  <c r="D154" i="4" s="1"/>
  <c r="F154" i="4" s="1"/>
  <c r="E155" i="4"/>
  <c r="E157" i="4"/>
  <c r="E158" i="4"/>
  <c r="E159" i="4"/>
  <c r="E160" i="4"/>
  <c r="E161" i="4"/>
  <c r="E162" i="4"/>
  <c r="O167" i="4"/>
  <c r="I168" i="4"/>
  <c r="Q168" i="4"/>
  <c r="O171" i="4"/>
  <c r="D172" i="4"/>
  <c r="F172" i="4" s="1"/>
  <c r="AD173" i="4"/>
  <c r="AD175" i="4"/>
  <c r="E178" i="4"/>
  <c r="I181" i="4"/>
  <c r="C181" i="4"/>
  <c r="M181" i="4" s="1"/>
  <c r="L183" i="4"/>
  <c r="E227" i="4"/>
  <c r="D227" i="4" s="1"/>
  <c r="F227" i="4" s="1"/>
  <c r="M227" i="4"/>
  <c r="AD229" i="4"/>
  <c r="E231" i="4"/>
  <c r="G231" i="4" s="1"/>
  <c r="M231" i="4"/>
  <c r="AD233" i="4"/>
  <c r="AD237" i="4"/>
  <c r="E239" i="4"/>
  <c r="M239" i="4"/>
  <c r="AD241" i="4"/>
  <c r="C253" i="4"/>
  <c r="E253" i="4" s="1"/>
  <c r="L253" i="4"/>
  <c r="L263" i="4"/>
  <c r="Q263" i="4" s="1"/>
  <c r="O263" i="4"/>
  <c r="N263" i="4"/>
  <c r="M263" i="4"/>
  <c r="E263" i="4"/>
  <c r="D263" i="4" s="1"/>
  <c r="F263" i="4" s="1"/>
  <c r="C263" i="4"/>
  <c r="I263" i="4" s="1"/>
  <c r="C227" i="4"/>
  <c r="L229" i="4"/>
  <c r="C231" i="4"/>
  <c r="L233" i="4"/>
  <c r="C235" i="4"/>
  <c r="I235" i="4" s="1"/>
  <c r="L237" i="4"/>
  <c r="C239" i="4"/>
  <c r="L241" i="4"/>
  <c r="C243" i="4"/>
  <c r="E243" i="4" s="1"/>
  <c r="E251" i="4"/>
  <c r="D251" i="4" s="1"/>
  <c r="G251" i="4" s="1"/>
  <c r="M251" i="4"/>
  <c r="L251" i="4"/>
  <c r="I251" i="4"/>
  <c r="N215" i="4"/>
  <c r="AD215" i="4"/>
  <c r="N216" i="4"/>
  <c r="AD216" i="4"/>
  <c r="N217" i="4"/>
  <c r="AD217" i="4"/>
  <c r="N218" i="4"/>
  <c r="AD218" i="4"/>
  <c r="N219" i="4"/>
  <c r="AD219" i="4"/>
  <c r="N220" i="4"/>
  <c r="AD220" i="4"/>
  <c r="N221" i="4"/>
  <c r="AD221" i="4"/>
  <c r="N222" i="4"/>
  <c r="AD222" i="4"/>
  <c r="N223" i="4"/>
  <c r="AD223" i="4"/>
  <c r="N224" i="4"/>
  <c r="AD224" i="4"/>
  <c r="N225" i="4"/>
  <c r="N229" i="4"/>
  <c r="D231" i="4"/>
  <c r="F231" i="4" s="1"/>
  <c r="N233" i="4"/>
  <c r="N237" i="4"/>
  <c r="D239" i="4"/>
  <c r="N241" i="4"/>
  <c r="L244" i="4"/>
  <c r="C251" i="4"/>
  <c r="C252" i="4"/>
  <c r="M252" i="4" s="1"/>
  <c r="L252" i="4"/>
  <c r="O215" i="4"/>
  <c r="O216" i="4"/>
  <c r="O218" i="4"/>
  <c r="O222" i="4"/>
  <c r="Q222" i="4" s="1"/>
  <c r="O223" i="4"/>
  <c r="O224" i="4"/>
  <c r="O225" i="4"/>
  <c r="F239" i="4"/>
  <c r="O241" i="4"/>
  <c r="Q241" i="4" s="1"/>
  <c r="N244" i="4"/>
  <c r="P222" i="4"/>
  <c r="E226" i="4"/>
  <c r="M226" i="4"/>
  <c r="G227" i="4"/>
  <c r="AD228" i="4"/>
  <c r="AD232" i="4"/>
  <c r="E234" i="4"/>
  <c r="AD236" i="4"/>
  <c r="M238" i="4"/>
  <c r="G239" i="4"/>
  <c r="AD240" i="4"/>
  <c r="M245" i="4"/>
  <c r="I246" i="4"/>
  <c r="AD246" i="4"/>
  <c r="O249" i="4"/>
  <c r="N253" i="4"/>
  <c r="C226" i="4"/>
  <c r="L228" i="4"/>
  <c r="C230" i="4"/>
  <c r="M230" i="4" s="1"/>
  <c r="L232" i="4"/>
  <c r="C234" i="4"/>
  <c r="C238" i="4"/>
  <c r="E238" i="4" s="1"/>
  <c r="C242" i="4"/>
  <c r="C245" i="4"/>
  <c r="O253" i="4"/>
  <c r="I227" i="4"/>
  <c r="I231" i="4"/>
  <c r="I239" i="4"/>
  <c r="I243" i="4"/>
  <c r="AD243" i="4"/>
  <c r="L246" i="4"/>
  <c r="N252" i="4"/>
  <c r="L260" i="4"/>
  <c r="O260" i="4"/>
  <c r="N260" i="4"/>
  <c r="M260" i="4"/>
  <c r="AD260" i="4"/>
  <c r="E260" i="4"/>
  <c r="C260" i="4"/>
  <c r="I260" i="4" s="1"/>
  <c r="AD263" i="4"/>
  <c r="C215" i="4"/>
  <c r="M215" i="4" s="1"/>
  <c r="C216" i="4"/>
  <c r="M216" i="4" s="1"/>
  <c r="P216" i="4" s="1"/>
  <c r="C217" i="4"/>
  <c r="E217" i="4" s="1"/>
  <c r="C218" i="4"/>
  <c r="M218" i="4" s="1"/>
  <c r="P218" i="4" s="1"/>
  <c r="C219" i="4"/>
  <c r="O219" i="4" s="1"/>
  <c r="C220" i="4"/>
  <c r="O220" i="4" s="1"/>
  <c r="C221" i="4"/>
  <c r="M221" i="4" s="1"/>
  <c r="C222" i="4"/>
  <c r="M222" i="4" s="1"/>
  <c r="C223" i="4"/>
  <c r="C224" i="4"/>
  <c r="C225" i="4"/>
  <c r="E247" i="4"/>
  <c r="M247" i="4"/>
  <c r="Q247" i="4" s="1"/>
  <c r="L247" i="4"/>
  <c r="N251" i="4"/>
  <c r="P251" i="4" s="1"/>
  <c r="D262" i="4"/>
  <c r="F262" i="4" s="1"/>
  <c r="L262" i="4"/>
  <c r="Q262" i="4" s="1"/>
  <c r="AD262" i="4"/>
  <c r="I262" i="4"/>
  <c r="G262" i="4"/>
  <c r="E262" i="4"/>
  <c r="P262" i="4"/>
  <c r="I286" i="4"/>
  <c r="AD227" i="4"/>
  <c r="AD231" i="4"/>
  <c r="E233" i="4"/>
  <c r="AD235" i="4"/>
  <c r="AD239" i="4"/>
  <c r="E241" i="4"/>
  <c r="D241" i="4" s="1"/>
  <c r="M241" i="4"/>
  <c r="P241" i="4" s="1"/>
  <c r="L243" i="4"/>
  <c r="O251" i="4"/>
  <c r="Q251" i="4" s="1"/>
  <c r="E215" i="4"/>
  <c r="E216" i="4"/>
  <c r="E219" i="4"/>
  <c r="E222" i="4"/>
  <c r="L227" i="4"/>
  <c r="Q227" i="4" s="1"/>
  <c r="C229" i="4"/>
  <c r="M229" i="4" s="1"/>
  <c r="L231" i="4"/>
  <c r="C233" i="4"/>
  <c r="M233" i="4" s="1"/>
  <c r="L235" i="4"/>
  <c r="C237" i="4"/>
  <c r="O237" i="4" s="1"/>
  <c r="L239" i="4"/>
  <c r="Q239" i="4" s="1"/>
  <c r="C241" i="4"/>
  <c r="N243" i="4"/>
  <c r="M262" i="4"/>
  <c r="E280" i="4"/>
  <c r="D280" i="4" s="1"/>
  <c r="F280" i="4" s="1"/>
  <c r="N227" i="4"/>
  <c r="N231" i="4"/>
  <c r="N235" i="4"/>
  <c r="N239" i="4"/>
  <c r="O243" i="4"/>
  <c r="E244" i="4"/>
  <c r="N262" i="4"/>
  <c r="O227" i="4"/>
  <c r="O231" i="4"/>
  <c r="O235" i="4"/>
  <c r="O239" i="4"/>
  <c r="C244" i="4"/>
  <c r="I244" i="4" s="1"/>
  <c r="E248" i="4"/>
  <c r="D248" i="4" s="1"/>
  <c r="F248" i="4" s="1"/>
  <c r="M248" i="4"/>
  <c r="L248" i="4"/>
  <c r="P248" i="4" s="1"/>
  <c r="AD253" i="4"/>
  <c r="O262" i="4"/>
  <c r="AD226" i="4"/>
  <c r="E228" i="4"/>
  <c r="M228" i="4"/>
  <c r="AD230" i="4"/>
  <c r="P231" i="4"/>
  <c r="E232" i="4"/>
  <c r="M232" i="4"/>
  <c r="AD234" i="4"/>
  <c r="AD238" i="4"/>
  <c r="P239" i="4"/>
  <c r="AD242" i="4"/>
  <c r="C248" i="4"/>
  <c r="O248" i="4" s="1"/>
  <c r="E255" i="4"/>
  <c r="D255" i="4"/>
  <c r="C255" i="4"/>
  <c r="O255" i="4" s="1"/>
  <c r="M255" i="4"/>
  <c r="L255" i="4"/>
  <c r="P255" i="4" s="1"/>
  <c r="I255" i="4"/>
  <c r="E278" i="4"/>
  <c r="I215" i="4"/>
  <c r="I216" i="4"/>
  <c r="I217" i="4"/>
  <c r="I218" i="4"/>
  <c r="I219" i="4"/>
  <c r="I220" i="4"/>
  <c r="I221" i="4"/>
  <c r="I222" i="4"/>
  <c r="I223" i="4"/>
  <c r="I224" i="4"/>
  <c r="I225" i="4"/>
  <c r="L226" i="4"/>
  <c r="C228" i="4"/>
  <c r="L230" i="4"/>
  <c r="Q231" i="4"/>
  <c r="C232" i="4"/>
  <c r="L234" i="4"/>
  <c r="C236" i="4"/>
  <c r="L238" i="4"/>
  <c r="C240" i="4"/>
  <c r="I247" i="4"/>
  <c r="E249" i="4"/>
  <c r="D249" i="4"/>
  <c r="F249" i="4" s="1"/>
  <c r="M249" i="4"/>
  <c r="L249" i="4"/>
  <c r="P249" i="4" s="1"/>
  <c r="I249" i="4"/>
  <c r="AD252" i="4"/>
  <c r="F255" i="4"/>
  <c r="I229" i="4"/>
  <c r="I233" i="4"/>
  <c r="I237" i="4"/>
  <c r="I241" i="4"/>
  <c r="E246" i="4"/>
  <c r="M246" i="4"/>
  <c r="E254" i="4"/>
  <c r="D254" i="4" s="1"/>
  <c r="F254" i="4" s="1"/>
  <c r="C254" i="4"/>
  <c r="O254" i="4" s="1"/>
  <c r="L254" i="4"/>
  <c r="I254" i="4"/>
  <c r="G291" i="4"/>
  <c r="E291" i="4"/>
  <c r="D291" i="4"/>
  <c r="F291" i="4" s="1"/>
  <c r="C291" i="4"/>
  <c r="I291" i="4" s="1"/>
  <c r="O291" i="4"/>
  <c r="N291" i="4"/>
  <c r="Q281" i="4"/>
  <c r="N290" i="4"/>
  <c r="L290" i="4"/>
  <c r="I290" i="4"/>
  <c r="E290" i="4"/>
  <c r="P286" i="4"/>
  <c r="AF286" i="4" s="1"/>
  <c r="C290" i="4"/>
  <c r="M290" i="4" s="1"/>
  <c r="I292" i="4"/>
  <c r="N258" i="4"/>
  <c r="AD261" i="4"/>
  <c r="E281" i="4"/>
  <c r="L289" i="4"/>
  <c r="AD289" i="4"/>
  <c r="C289" i="4"/>
  <c r="O289" i="4" s="1"/>
  <c r="I300" i="4"/>
  <c r="D265" i="4"/>
  <c r="F265" i="4" s="1"/>
  <c r="L265" i="4"/>
  <c r="L267" i="4"/>
  <c r="M268" i="4"/>
  <c r="D269" i="4"/>
  <c r="F269" i="4" s="1"/>
  <c r="L269" i="4"/>
  <c r="D271" i="4"/>
  <c r="F271" i="4" s="1"/>
  <c r="P271" i="4"/>
  <c r="L271" i="4"/>
  <c r="M272" i="4"/>
  <c r="L273" i="4"/>
  <c r="M274" i="4"/>
  <c r="F275" i="4"/>
  <c r="D275" i="4"/>
  <c r="L275" i="4"/>
  <c r="M276" i="4"/>
  <c r="D277" i="4"/>
  <c r="F277" i="4" s="1"/>
  <c r="L277" i="4"/>
  <c r="M278" i="4"/>
  <c r="O280" i="4"/>
  <c r="E286" i="4"/>
  <c r="N287" i="4"/>
  <c r="L287" i="4"/>
  <c r="C287" i="4"/>
  <c r="L291" i="4"/>
  <c r="O292" i="4"/>
  <c r="O298" i="4"/>
  <c r="Q298" i="4" s="1"/>
  <c r="N298" i="4"/>
  <c r="P298" i="4" s="1"/>
  <c r="L298" i="4"/>
  <c r="I298" i="4"/>
  <c r="E298" i="4"/>
  <c r="G298" i="4" s="1"/>
  <c r="O300" i="4"/>
  <c r="C361" i="4"/>
  <c r="O361" i="4" s="1"/>
  <c r="Q361" i="4" s="1"/>
  <c r="M361" i="4"/>
  <c r="L361" i="4"/>
  <c r="P361" i="4" s="1"/>
  <c r="AD361" i="4"/>
  <c r="N361" i="4"/>
  <c r="L256" i="4"/>
  <c r="L257" i="4"/>
  <c r="AD257" i="4"/>
  <c r="L259" i="4"/>
  <c r="O264" i="4"/>
  <c r="C265" i="4"/>
  <c r="I265" i="4" s="1"/>
  <c r="N266" i="4"/>
  <c r="C267" i="4"/>
  <c r="E267" i="4" s="1"/>
  <c r="N268" i="4"/>
  <c r="C269" i="4"/>
  <c r="I269" i="4" s="1"/>
  <c r="N270" i="4"/>
  <c r="I281" i="4"/>
  <c r="M291" i="4"/>
  <c r="O306" i="4"/>
  <c r="N306" i="4"/>
  <c r="L306" i="4"/>
  <c r="I306" i="4"/>
  <c r="E306" i="4"/>
  <c r="C306" i="4"/>
  <c r="M306" i="4" s="1"/>
  <c r="P306" i="4" s="1"/>
  <c r="P325" i="4"/>
  <c r="N325" i="4"/>
  <c r="M325" i="4"/>
  <c r="L325" i="4"/>
  <c r="AD325" i="4"/>
  <c r="I325" i="4"/>
  <c r="E325" i="4"/>
  <c r="D325" i="4"/>
  <c r="F325" i="4" s="1"/>
  <c r="C325" i="4"/>
  <c r="O325" i="4" s="1"/>
  <c r="C259" i="4"/>
  <c r="N261" i="4"/>
  <c r="E265" i="4"/>
  <c r="E269" i="4"/>
  <c r="E271" i="4"/>
  <c r="E273" i="4"/>
  <c r="D273" i="4" s="1"/>
  <c r="F273" i="4" s="1"/>
  <c r="E275" i="4"/>
  <c r="E277" i="4"/>
  <c r="O278" i="4"/>
  <c r="P282" i="4"/>
  <c r="O285" i="4"/>
  <c r="Q285" i="4" s="1"/>
  <c r="I287" i="4"/>
  <c r="P291" i="4"/>
  <c r="D298" i="4"/>
  <c r="F298" i="4" s="1"/>
  <c r="O290" i="4"/>
  <c r="Q291" i="4"/>
  <c r="M308" i="4"/>
  <c r="I308" i="4"/>
  <c r="M330" i="4"/>
  <c r="E330" i="4"/>
  <c r="E282" i="4"/>
  <c r="L297" i="4"/>
  <c r="AD297" i="4"/>
  <c r="I297" i="4"/>
  <c r="E297" i="4"/>
  <c r="D297" i="4" s="1"/>
  <c r="F297" i="4" s="1"/>
  <c r="C297" i="4"/>
  <c r="M297" i="4" s="1"/>
  <c r="O308" i="4"/>
  <c r="P317" i="4"/>
  <c r="O317" i="4"/>
  <c r="N317" i="4"/>
  <c r="M317" i="4"/>
  <c r="L317" i="4"/>
  <c r="Q317" i="4" s="1"/>
  <c r="AD317" i="4"/>
  <c r="I317" i="4"/>
  <c r="E317" i="4"/>
  <c r="G317" i="4" s="1"/>
  <c r="D317" i="4"/>
  <c r="F317" i="4" s="1"/>
  <c r="C317" i="4"/>
  <c r="L258" i="4"/>
  <c r="I282" i="4"/>
  <c r="D355" i="4"/>
  <c r="F355" i="4" s="1"/>
  <c r="C355" i="4"/>
  <c r="O355" i="4"/>
  <c r="Q355" i="4" s="1"/>
  <c r="M355" i="4"/>
  <c r="L355" i="4"/>
  <c r="AD355" i="4"/>
  <c r="N355" i="4"/>
  <c r="P355" i="4" s="1"/>
  <c r="I355" i="4"/>
  <c r="G355" i="4"/>
  <c r="E355" i="4"/>
  <c r="C258" i="4"/>
  <c r="I258" i="4" s="1"/>
  <c r="I335" i="4"/>
  <c r="E335" i="4"/>
  <c r="I339" i="4"/>
  <c r="D264" i="4"/>
  <c r="F264" i="4" s="1"/>
  <c r="L264" i="4"/>
  <c r="N284" i="4"/>
  <c r="AD284" i="4"/>
  <c r="L284" i="4"/>
  <c r="I284" i="4"/>
  <c r="N297" i="4"/>
  <c r="M343" i="4"/>
  <c r="AD343" i="4"/>
  <c r="N343" i="4"/>
  <c r="L343" i="4"/>
  <c r="Q343" i="4" s="1"/>
  <c r="C343" i="4"/>
  <c r="O343" i="4" s="1"/>
  <c r="P343" i="4" s="1"/>
  <c r="C256" i="4"/>
  <c r="O256" i="4" s="1"/>
  <c r="C257" i="4"/>
  <c r="O257" i="4" s="1"/>
  <c r="C264" i="4"/>
  <c r="I264" i="4" s="1"/>
  <c r="M265" i="4"/>
  <c r="L266" i="4"/>
  <c r="L268" i="4"/>
  <c r="M269" i="4"/>
  <c r="D270" i="4"/>
  <c r="F270" i="4" s="1"/>
  <c r="L270" i="4"/>
  <c r="M271" i="4"/>
  <c r="D272" i="4"/>
  <c r="F272" i="4" s="1"/>
  <c r="L272" i="4"/>
  <c r="Q272" i="4" s="1"/>
  <c r="M273" i="4"/>
  <c r="D274" i="4"/>
  <c r="F274" i="4" s="1"/>
  <c r="L274" i="4"/>
  <c r="Q274" i="4" s="1"/>
  <c r="M275" i="4"/>
  <c r="L276" i="4"/>
  <c r="Q276" i="4" s="1"/>
  <c r="M277" i="4"/>
  <c r="M282" i="4"/>
  <c r="Q282" i="4" s="1"/>
  <c r="C284" i="4"/>
  <c r="AD291" i="4"/>
  <c r="O295" i="4"/>
  <c r="N295" i="4"/>
  <c r="L295" i="4"/>
  <c r="C295" i="4"/>
  <c r="O297" i="4"/>
  <c r="AD306" i="4"/>
  <c r="AD259" i="4"/>
  <c r="L261" i="4"/>
  <c r="E264" i="4"/>
  <c r="G264" i="4" s="1"/>
  <c r="N265" i="4"/>
  <c r="C266" i="4"/>
  <c r="I266" i="4" s="1"/>
  <c r="N267" i="4"/>
  <c r="C268" i="4"/>
  <c r="I268" i="4" s="1"/>
  <c r="N269" i="4"/>
  <c r="P269" i="4" s="1"/>
  <c r="C270" i="4"/>
  <c r="I270" i="4" s="1"/>
  <c r="N293" i="4"/>
  <c r="AD293" i="4"/>
  <c r="I294" i="4"/>
  <c r="C294" i="4"/>
  <c r="M294" i="4" s="1"/>
  <c r="N301" i="4"/>
  <c r="AD301" i="4"/>
  <c r="L305" i="4"/>
  <c r="Q305" i="4" s="1"/>
  <c r="AD305" i="4"/>
  <c r="I305" i="4"/>
  <c r="E305" i="4"/>
  <c r="G305" i="4" s="1"/>
  <c r="D305" i="4"/>
  <c r="F305" i="4" s="1"/>
  <c r="C305" i="4"/>
  <c r="O305" i="4" s="1"/>
  <c r="P305" i="4"/>
  <c r="O309" i="4"/>
  <c r="Q309" i="4" s="1"/>
  <c r="N309" i="4"/>
  <c r="P309" i="4" s="1"/>
  <c r="M309" i="4"/>
  <c r="AD309" i="4"/>
  <c r="I309" i="4"/>
  <c r="E309" i="4"/>
  <c r="M259" i="4"/>
  <c r="C261" i="4"/>
  <c r="M261" i="4" s="1"/>
  <c r="O265" i="4"/>
  <c r="E266" i="4"/>
  <c r="O269" i="4"/>
  <c r="E270" i="4"/>
  <c r="O271" i="4"/>
  <c r="E272" i="4"/>
  <c r="O273" i="4"/>
  <c r="E274" i="4"/>
  <c r="O275" i="4"/>
  <c r="E276" i="4"/>
  <c r="O277" i="4"/>
  <c r="E284" i="4"/>
  <c r="AD290" i="4"/>
  <c r="AF291" i="4"/>
  <c r="C293" i="4"/>
  <c r="O293" i="4" s="1"/>
  <c r="C301" i="4"/>
  <c r="O301" i="4" s="1"/>
  <c r="M305" i="4"/>
  <c r="C358" i="4"/>
  <c r="L358" i="4"/>
  <c r="C373" i="4"/>
  <c r="O373" i="4" s="1"/>
  <c r="L373" i="4"/>
  <c r="N373" i="4"/>
  <c r="C366" i="4"/>
  <c r="I366" i="4" s="1"/>
  <c r="L366" i="4"/>
  <c r="N366" i="4"/>
  <c r="C314" i="4"/>
  <c r="C322" i="4"/>
  <c r="D336" i="4"/>
  <c r="F336" i="4" s="1"/>
  <c r="O336" i="4"/>
  <c r="M336" i="4"/>
  <c r="AD336" i="4"/>
  <c r="I336" i="4"/>
  <c r="C348" i="4"/>
  <c r="O348" i="4"/>
  <c r="Q348" i="4" s="1"/>
  <c r="M348" i="4"/>
  <c r="L348" i="4"/>
  <c r="E366" i="4"/>
  <c r="D366" i="4" s="1"/>
  <c r="D375" i="4"/>
  <c r="C375" i="4"/>
  <c r="P375" i="4"/>
  <c r="O375" i="4"/>
  <c r="Q375" i="4" s="1"/>
  <c r="M375" i="4"/>
  <c r="L375" i="4"/>
  <c r="N375" i="4"/>
  <c r="AD414" i="4"/>
  <c r="M414" i="4"/>
  <c r="N414" i="4"/>
  <c r="L414" i="4"/>
  <c r="C414" i="4"/>
  <c r="E414" i="4" s="1"/>
  <c r="C331" i="4"/>
  <c r="I331" i="4" s="1"/>
  <c r="C336" i="4"/>
  <c r="E348" i="4"/>
  <c r="D351" i="4"/>
  <c r="F351" i="4" s="1"/>
  <c r="C351" i="4"/>
  <c r="M351" i="4" s="1"/>
  <c r="O351" i="4"/>
  <c r="L351" i="4"/>
  <c r="C363" i="4"/>
  <c r="O363" i="4" s="1"/>
  <c r="M363" i="4"/>
  <c r="L363" i="4"/>
  <c r="C368" i="4"/>
  <c r="O368" i="4" s="1"/>
  <c r="L368" i="4"/>
  <c r="N368" i="4"/>
  <c r="E375" i="4"/>
  <c r="L278" i="4"/>
  <c r="Q278" i="4" s="1"/>
  <c r="L279" i="4"/>
  <c r="Q279" i="4" s="1"/>
  <c r="L280" i="4"/>
  <c r="Q280" i="4" s="1"/>
  <c r="M281" i="4"/>
  <c r="P281" i="4" s="1"/>
  <c r="AD281" i="4"/>
  <c r="L288" i="4"/>
  <c r="L296" i="4"/>
  <c r="N299" i="4"/>
  <c r="C303" i="4"/>
  <c r="L304" i="4"/>
  <c r="N307" i="4"/>
  <c r="C311" i="4"/>
  <c r="L312" i="4"/>
  <c r="E314" i="4"/>
  <c r="D314" i="4" s="1"/>
  <c r="F314" i="4" s="1"/>
  <c r="N315" i="4"/>
  <c r="C319" i="4"/>
  <c r="L320" i="4"/>
  <c r="E322" i="4"/>
  <c r="N323" i="4"/>
  <c r="C327" i="4"/>
  <c r="L328" i="4"/>
  <c r="E336" i="4"/>
  <c r="E351" i="4"/>
  <c r="C354" i="4"/>
  <c r="P354" i="4"/>
  <c r="O354" i="4"/>
  <c r="Q354" i="4" s="1"/>
  <c r="M354" i="4"/>
  <c r="L354" i="4"/>
  <c r="N364" i="4"/>
  <c r="E368" i="4"/>
  <c r="F375" i="4"/>
  <c r="C377" i="4"/>
  <c r="I377" i="4" s="1"/>
  <c r="L377" i="4"/>
  <c r="N377" i="4"/>
  <c r="I314" i="4"/>
  <c r="I322" i="4"/>
  <c r="AD331" i="4"/>
  <c r="C357" i="4"/>
  <c r="E357" i="4" s="1"/>
  <c r="D357" i="4" s="1"/>
  <c r="L357" i="4"/>
  <c r="C360" i="4"/>
  <c r="E360" i="4" s="1"/>
  <c r="D360" i="4" s="1"/>
  <c r="F360" i="4" s="1"/>
  <c r="O360" i="4"/>
  <c r="L360" i="4"/>
  <c r="C370" i="4"/>
  <c r="E370" i="4" s="1"/>
  <c r="D370" i="4" s="1"/>
  <c r="L370" i="4"/>
  <c r="N370" i="4"/>
  <c r="I373" i="4"/>
  <c r="G375" i="4"/>
  <c r="M466" i="4"/>
  <c r="E466" i="4"/>
  <c r="L466" i="4"/>
  <c r="Q466" i="4" s="1"/>
  <c r="I466" i="4"/>
  <c r="O466" i="4"/>
  <c r="N466" i="4"/>
  <c r="P466" i="4" s="1"/>
  <c r="AD466" i="4"/>
  <c r="C466" i="4"/>
  <c r="AD314" i="4"/>
  <c r="AD322" i="4"/>
  <c r="AD332" i="4"/>
  <c r="L336" i="4"/>
  <c r="Q336" i="4" s="1"/>
  <c r="D338" i="4"/>
  <c r="M338" i="4"/>
  <c r="AD338" i="4"/>
  <c r="D347" i="4"/>
  <c r="C347" i="4"/>
  <c r="M347" i="4" s="1"/>
  <c r="O347" i="4"/>
  <c r="L347" i="4"/>
  <c r="I348" i="4"/>
  <c r="N358" i="4"/>
  <c r="C365" i="4"/>
  <c r="L365" i="4"/>
  <c r="C372" i="4"/>
  <c r="O372" i="4" s="1"/>
  <c r="M372" i="4"/>
  <c r="L372" i="4"/>
  <c r="N372" i="4"/>
  <c r="I375" i="4"/>
  <c r="P278" i="4"/>
  <c r="AF278" i="4"/>
  <c r="P279" i="4"/>
  <c r="AF279" i="4"/>
  <c r="P280" i="4"/>
  <c r="AF280" i="4"/>
  <c r="F282" i="4"/>
  <c r="E292" i="4"/>
  <c r="E300" i="4"/>
  <c r="E308" i="4"/>
  <c r="C313" i="4"/>
  <c r="L314" i="4"/>
  <c r="E316" i="4"/>
  <c r="C321" i="4"/>
  <c r="L322" i="4"/>
  <c r="E324" i="4"/>
  <c r="C329" i="4"/>
  <c r="E329" i="4" s="1"/>
  <c r="C332" i="4"/>
  <c r="I332" i="4" s="1"/>
  <c r="N336" i="4"/>
  <c r="C338" i="4"/>
  <c r="I338" i="4" s="1"/>
  <c r="E347" i="4"/>
  <c r="G347" i="4" s="1"/>
  <c r="D350" i="4"/>
  <c r="F350" i="4" s="1"/>
  <c r="C350" i="4"/>
  <c r="E350" i="4" s="1"/>
  <c r="O350" i="4"/>
  <c r="M350" i="4"/>
  <c r="L350" i="4"/>
  <c r="I351" i="4"/>
  <c r="G360" i="4"/>
  <c r="I363" i="4"/>
  <c r="I368" i="4"/>
  <c r="E372" i="4"/>
  <c r="D372" i="4" s="1"/>
  <c r="F372" i="4" s="1"/>
  <c r="AD373" i="4"/>
  <c r="O397" i="4"/>
  <c r="N397" i="4"/>
  <c r="L397" i="4"/>
  <c r="AD397" i="4"/>
  <c r="C397" i="4"/>
  <c r="I397" i="4" s="1"/>
  <c r="AD303" i="4"/>
  <c r="AD311" i="4"/>
  <c r="M314" i="4"/>
  <c r="I316" i="4"/>
  <c r="AD319" i="4"/>
  <c r="M322" i="4"/>
  <c r="I324" i="4"/>
  <c r="AD327" i="4"/>
  <c r="E332" i="4"/>
  <c r="D332" i="4" s="1"/>
  <c r="F332" i="4" s="1"/>
  <c r="P336" i="4"/>
  <c r="E338" i="4"/>
  <c r="F347" i="4"/>
  <c r="N348" i="4"/>
  <c r="P348" i="4" s="1"/>
  <c r="C353" i="4"/>
  <c r="L353" i="4"/>
  <c r="C362" i="4"/>
  <c r="M362" i="4" s="1"/>
  <c r="O362" i="4"/>
  <c r="L362" i="4"/>
  <c r="AD366" i="4"/>
  <c r="C374" i="4"/>
  <c r="I374" i="4" s="1"/>
  <c r="L374" i="4"/>
  <c r="N374" i="4"/>
  <c r="D282" i="4"/>
  <c r="C302" i="4"/>
  <c r="L303" i="4"/>
  <c r="C310" i="4"/>
  <c r="M310" i="4" s="1"/>
  <c r="L311" i="4"/>
  <c r="N314" i="4"/>
  <c r="C318" i="4"/>
  <c r="M318" i="4" s="1"/>
  <c r="L319" i="4"/>
  <c r="E321" i="4"/>
  <c r="N322" i="4"/>
  <c r="C326" i="4"/>
  <c r="M326" i="4" s="1"/>
  <c r="L327" i="4"/>
  <c r="F338" i="4"/>
  <c r="E339" i="4"/>
  <c r="C346" i="4"/>
  <c r="L346" i="4"/>
  <c r="N351" i="4"/>
  <c r="P351" i="4" s="1"/>
  <c r="E353" i="4"/>
  <c r="D353" i="4" s="1"/>
  <c r="F353" i="4" s="1"/>
  <c r="C356" i="4"/>
  <c r="O356" i="4"/>
  <c r="L356" i="4"/>
  <c r="I357" i="4"/>
  <c r="AD358" i="4"/>
  <c r="I360" i="4"/>
  <c r="E362" i="4"/>
  <c r="D362" i="4" s="1"/>
  <c r="N363" i="4"/>
  <c r="C367" i="4"/>
  <c r="M367" i="4"/>
  <c r="L367" i="4"/>
  <c r="N367" i="4"/>
  <c r="I370" i="4"/>
  <c r="AD375" i="4"/>
  <c r="M303" i="4"/>
  <c r="M311" i="4"/>
  <c r="I313" i="4"/>
  <c r="O314" i="4"/>
  <c r="M319" i="4"/>
  <c r="I321" i="4"/>
  <c r="O322" i="4"/>
  <c r="M327" i="4"/>
  <c r="L331" i="4"/>
  <c r="G332" i="4"/>
  <c r="G338" i="4"/>
  <c r="N340" i="4"/>
  <c r="L340" i="4"/>
  <c r="AD340" i="4"/>
  <c r="C359" i="4"/>
  <c r="O359" i="4" s="1"/>
  <c r="M359" i="4"/>
  <c r="L359" i="4"/>
  <c r="F362" i="4"/>
  <c r="AD368" i="4"/>
  <c r="C376" i="4"/>
  <c r="I376" i="4" s="1"/>
  <c r="O376" i="4"/>
  <c r="Q376" i="4" s="1"/>
  <c r="M376" i="4"/>
  <c r="L376" i="4"/>
  <c r="N376" i="4"/>
  <c r="P376" i="4" s="1"/>
  <c r="D278" i="4"/>
  <c r="D279" i="4"/>
  <c r="D281" i="4"/>
  <c r="F281" i="4" s="1"/>
  <c r="G282" i="4"/>
  <c r="L283" i="4"/>
  <c r="AD283" i="4"/>
  <c r="L292" i="4"/>
  <c r="C299" i="4"/>
  <c r="L300" i="4"/>
  <c r="E302" i="4"/>
  <c r="D302" i="4" s="1"/>
  <c r="G302" i="4" s="1"/>
  <c r="N303" i="4"/>
  <c r="C307" i="4"/>
  <c r="L308" i="4"/>
  <c r="E310" i="4"/>
  <c r="D310" i="4" s="1"/>
  <c r="F310" i="4" s="1"/>
  <c r="N311" i="4"/>
  <c r="P314" i="4"/>
  <c r="AF314" i="4" s="1"/>
  <c r="C315" i="4"/>
  <c r="L316" i="4"/>
  <c r="E318" i="4"/>
  <c r="D318" i="4" s="1"/>
  <c r="G318" i="4" s="1"/>
  <c r="N319" i="4"/>
  <c r="P322" i="4"/>
  <c r="C323" i="4"/>
  <c r="L324" i="4"/>
  <c r="E326" i="4"/>
  <c r="N327" i="4"/>
  <c r="AD329" i="4"/>
  <c r="N331" i="4"/>
  <c r="L338" i="4"/>
  <c r="C340" i="4"/>
  <c r="M340" i="4" s="1"/>
  <c r="C345" i="4"/>
  <c r="L345" i="4"/>
  <c r="I347" i="4"/>
  <c r="AD348" i="4"/>
  <c r="G353" i="4"/>
  <c r="N357" i="4"/>
  <c r="N360" i="4"/>
  <c r="G362" i="4"/>
  <c r="AD363" i="4"/>
  <c r="I365" i="4"/>
  <c r="C369" i="4"/>
  <c r="L369" i="4"/>
  <c r="N369" i="4"/>
  <c r="I372" i="4"/>
  <c r="E376" i="4"/>
  <c r="D376" i="4" s="1"/>
  <c r="AD377" i="4"/>
  <c r="O419" i="4"/>
  <c r="E419" i="4"/>
  <c r="I302" i="4"/>
  <c r="O303" i="4"/>
  <c r="P303" i="4" s="1"/>
  <c r="I310" i="4"/>
  <c r="O311" i="4"/>
  <c r="AD313" i="4"/>
  <c r="Q314" i="4"/>
  <c r="I318" i="4"/>
  <c r="O319" i="4"/>
  <c r="AD321" i="4"/>
  <c r="Q322" i="4"/>
  <c r="I326" i="4"/>
  <c r="O327" i="4"/>
  <c r="L332" i="4"/>
  <c r="AD334" i="4"/>
  <c r="N338" i="4"/>
  <c r="E340" i="4"/>
  <c r="AD342" i="4"/>
  <c r="C349" i="4"/>
  <c r="O349" i="4" s="1"/>
  <c r="L349" i="4"/>
  <c r="I350" i="4"/>
  <c r="AD351" i="4"/>
  <c r="C364" i="4"/>
  <c r="O364" i="4" s="1"/>
  <c r="M364" i="4"/>
  <c r="L364" i="4"/>
  <c r="AD370" i="4"/>
  <c r="E417" i="4"/>
  <c r="F278" i="4"/>
  <c r="F279" i="4"/>
  <c r="N283" i="4"/>
  <c r="C288" i="4"/>
  <c r="N292" i="4"/>
  <c r="C296" i="4"/>
  <c r="E299" i="4"/>
  <c r="D299" i="4" s="1"/>
  <c r="F299" i="4" s="1"/>
  <c r="N300" i="4"/>
  <c r="C304" i="4"/>
  <c r="E307" i="4"/>
  <c r="D307" i="4" s="1"/>
  <c r="F307" i="4" s="1"/>
  <c r="N308" i="4"/>
  <c r="P311" i="4"/>
  <c r="C312" i="4"/>
  <c r="L313" i="4"/>
  <c r="E315" i="4"/>
  <c r="N316" i="4"/>
  <c r="P319" i="4"/>
  <c r="C320" i="4"/>
  <c r="L321" i="4"/>
  <c r="E323" i="4"/>
  <c r="N324" i="4"/>
  <c r="P327" i="4"/>
  <c r="C328" i="4"/>
  <c r="L329" i="4"/>
  <c r="O330" i="4"/>
  <c r="P330" i="4" s="1"/>
  <c r="AD330" i="4"/>
  <c r="I330" i="4"/>
  <c r="N332" i="4"/>
  <c r="C334" i="4"/>
  <c r="M334" i="4" s="1"/>
  <c r="C342" i="4"/>
  <c r="O342" i="4" s="1"/>
  <c r="N347" i="4"/>
  <c r="P347" i="4" s="1"/>
  <c r="C352" i="4"/>
  <c r="L352" i="4"/>
  <c r="I353" i="4"/>
  <c r="AD354" i="4"/>
  <c r="AD360" i="4"/>
  <c r="I362" i="4"/>
  <c r="N365" i="4"/>
  <c r="C371" i="4"/>
  <c r="O371" i="4" s="1"/>
  <c r="L371" i="4"/>
  <c r="N371" i="4"/>
  <c r="Q419" i="4"/>
  <c r="E398" i="4"/>
  <c r="N412" i="4"/>
  <c r="L412" i="4"/>
  <c r="AD412" i="4"/>
  <c r="C412" i="4"/>
  <c r="O412" i="4" s="1"/>
  <c r="O455" i="4"/>
  <c r="M455" i="4"/>
  <c r="E455" i="4"/>
  <c r="P409" i="4"/>
  <c r="D341" i="4"/>
  <c r="F341" i="4" s="1"/>
  <c r="Q341" i="4"/>
  <c r="O341" i="4"/>
  <c r="M341" i="4"/>
  <c r="P341" i="4" s="1"/>
  <c r="E341" i="4"/>
  <c r="C344" i="4"/>
  <c r="O344" i="4"/>
  <c r="M344" i="4"/>
  <c r="L344" i="4"/>
  <c r="P344" i="4" s="1"/>
  <c r="AD344" i="4"/>
  <c r="E424" i="4"/>
  <c r="D333" i="4"/>
  <c r="F333" i="4" s="1"/>
  <c r="O333" i="4"/>
  <c r="M333" i="4"/>
  <c r="P333" i="4" s="1"/>
  <c r="D335" i="4"/>
  <c r="F335" i="4" s="1"/>
  <c r="O335" i="4"/>
  <c r="M335" i="4"/>
  <c r="P335" i="4" s="1"/>
  <c r="D337" i="4"/>
  <c r="F337" i="4" s="1"/>
  <c r="O337" i="4"/>
  <c r="M337" i="4"/>
  <c r="Q337" i="4" s="1"/>
  <c r="D339" i="4"/>
  <c r="F339" i="4" s="1"/>
  <c r="O339" i="4"/>
  <c r="M339" i="4"/>
  <c r="P339" i="4" s="1"/>
  <c r="I396" i="4"/>
  <c r="O410" i="4"/>
  <c r="Q410" i="4" s="1"/>
  <c r="M410" i="4"/>
  <c r="E410" i="4"/>
  <c r="Q418" i="4"/>
  <c r="AF418" i="4" s="1"/>
  <c r="E402" i="4"/>
  <c r="Q424" i="4"/>
  <c r="C399" i="4"/>
  <c r="O399" i="4"/>
  <c r="AD399" i="4"/>
  <c r="M399" i="4"/>
  <c r="I434" i="4"/>
  <c r="D434" i="4"/>
  <c r="F434" i="4" s="1"/>
  <c r="M434" i="4"/>
  <c r="P434" i="4" s="1"/>
  <c r="L434" i="4"/>
  <c r="AD434" i="4"/>
  <c r="G434" i="4"/>
  <c r="E434" i="4"/>
  <c r="M394" i="4"/>
  <c r="E399" i="4"/>
  <c r="E416" i="4"/>
  <c r="Q416" i="4"/>
  <c r="O416" i="4"/>
  <c r="E439" i="4"/>
  <c r="AD467" i="4"/>
  <c r="L467" i="4"/>
  <c r="C467" i="4"/>
  <c r="O467" i="4" s="1"/>
  <c r="N467" i="4"/>
  <c r="E467" i="4"/>
  <c r="D467" i="4" s="1"/>
  <c r="F467" i="4" s="1"/>
  <c r="N434" i="4"/>
  <c r="N444" i="4"/>
  <c r="O444" i="4"/>
  <c r="Q444" i="4" s="1"/>
  <c r="L444" i="4"/>
  <c r="P444" i="4" s="1"/>
  <c r="I444" i="4"/>
  <c r="AD444" i="4"/>
  <c r="C444" i="4"/>
  <c r="M444" i="4" s="1"/>
  <c r="E401" i="4"/>
  <c r="L403" i="4"/>
  <c r="D416" i="4"/>
  <c r="F416" i="4" s="1"/>
  <c r="AD420" i="4"/>
  <c r="E425" i="4"/>
  <c r="O434" i="4"/>
  <c r="Q434" i="4" s="1"/>
  <c r="M437" i="4"/>
  <c r="P437" i="4" s="1"/>
  <c r="O437" i="4"/>
  <c r="E394" i="4"/>
  <c r="D394" i="4" s="1"/>
  <c r="L395" i="4"/>
  <c r="O402" i="4"/>
  <c r="Q402" i="4" s="1"/>
  <c r="C403" i="4"/>
  <c r="C405" i="4"/>
  <c r="N406" i="4"/>
  <c r="C407" i="4"/>
  <c r="E407" i="4" s="1"/>
  <c r="AD407" i="4"/>
  <c r="L408" i="4"/>
  <c r="C420" i="4"/>
  <c r="I420" i="4" s="1"/>
  <c r="E422" i="4"/>
  <c r="E43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AD391" i="4"/>
  <c r="N395" i="4"/>
  <c r="I399" i="4"/>
  <c r="E403" i="4"/>
  <c r="D403" i="4" s="1"/>
  <c r="Q409" i="4"/>
  <c r="G416" i="4"/>
  <c r="I426" i="4"/>
  <c r="M426" i="4"/>
  <c r="C426" i="4"/>
  <c r="O426" i="4" s="1"/>
  <c r="P439" i="4"/>
  <c r="M391" i="4"/>
  <c r="C393" i="4"/>
  <c r="O393" i="4" s="1"/>
  <c r="N396" i="4"/>
  <c r="AD398" i="4"/>
  <c r="M398" i="4"/>
  <c r="Q398" i="4" s="1"/>
  <c r="I401" i="4"/>
  <c r="E405" i="4"/>
  <c r="D405" i="4" s="1"/>
  <c r="F405" i="4" s="1"/>
  <c r="N408" i="4"/>
  <c r="P417" i="4"/>
  <c r="E418" i="4"/>
  <c r="E426" i="4"/>
  <c r="C436" i="4"/>
  <c r="I436" i="4" s="1"/>
  <c r="I394" i="4"/>
  <c r="L399" i="4"/>
  <c r="P399" i="4" s="1"/>
  <c r="AD403" i="4"/>
  <c r="I416" i="4"/>
  <c r="AD416" i="4"/>
  <c r="O432" i="4"/>
  <c r="M432" i="4"/>
  <c r="L432" i="4"/>
  <c r="Q432" i="4" s="1"/>
  <c r="AD432" i="4"/>
  <c r="C432" i="4"/>
  <c r="I432" i="4" s="1"/>
  <c r="O460" i="4"/>
  <c r="M460" i="4"/>
  <c r="I460" i="4"/>
  <c r="E460" i="4"/>
  <c r="O389" i="4"/>
  <c r="O391" i="4"/>
  <c r="AD394" i="4"/>
  <c r="N399" i="4"/>
  <c r="C400" i="4"/>
  <c r="M400" i="4" s="1"/>
  <c r="I403" i="4"/>
  <c r="AD405" i="4"/>
  <c r="L411" i="4"/>
  <c r="E432" i="4"/>
  <c r="D432" i="4" s="1"/>
  <c r="E396" i="4"/>
  <c r="M401" i="4"/>
  <c r="Q401" i="4" s="1"/>
  <c r="I405" i="4"/>
  <c r="C411" i="4"/>
  <c r="C413" i="4"/>
  <c r="E413" i="4" s="1"/>
  <c r="C415" i="4"/>
  <c r="I415" i="4" s="1"/>
  <c r="O415" i="4"/>
  <c r="Q415" i="4" s="1"/>
  <c r="AD415" i="4"/>
  <c r="M415" i="4"/>
  <c r="P415" i="4" s="1"/>
  <c r="L416" i="4"/>
  <c r="I423" i="4"/>
  <c r="C423" i="4"/>
  <c r="N423" i="4"/>
  <c r="Q438" i="4"/>
  <c r="C445" i="4"/>
  <c r="O445" i="4" s="1"/>
  <c r="Q445" i="4" s="1"/>
  <c r="M445" i="4"/>
  <c r="N445" i="4"/>
  <c r="L445" i="4"/>
  <c r="I445" i="4"/>
  <c r="E445" i="4"/>
  <c r="AD445" i="4"/>
  <c r="C392" i="4"/>
  <c r="I392" i="4" s="1"/>
  <c r="L394" i="4"/>
  <c r="Q399" i="4"/>
  <c r="M403" i="4"/>
  <c r="L405" i="4"/>
  <c r="I407" i="4"/>
  <c r="E411" i="4"/>
  <c r="D411" i="4" s="1"/>
  <c r="D415" i="4"/>
  <c r="M416" i="4"/>
  <c r="L420" i="4"/>
  <c r="I421" i="4"/>
  <c r="C421" i="4"/>
  <c r="E421" i="4" s="1"/>
  <c r="M421" i="4"/>
  <c r="M422" i="4"/>
  <c r="P422" i="4" s="1"/>
  <c r="E423" i="4"/>
  <c r="D423" i="4" s="1"/>
  <c r="AD423" i="4"/>
  <c r="L426" i="4"/>
  <c r="P426" i="4" s="1"/>
  <c r="I435" i="4"/>
  <c r="C435" i="4"/>
  <c r="N435" i="4"/>
  <c r="M435" i="4"/>
  <c r="L435" i="4"/>
  <c r="N436" i="4"/>
  <c r="N394" i="4"/>
  <c r="N403" i="4"/>
  <c r="N404" i="4"/>
  <c r="M405" i="4"/>
  <c r="AD406" i="4"/>
  <c r="M406" i="4"/>
  <c r="P406" i="4" s="1"/>
  <c r="E415" i="4"/>
  <c r="N416" i="4"/>
  <c r="N420" i="4"/>
  <c r="N426" i="4"/>
  <c r="N432" i="4"/>
  <c r="C461" i="4"/>
  <c r="N461" i="4"/>
  <c r="P461" i="4" s="1"/>
  <c r="L461" i="4"/>
  <c r="O461" i="4"/>
  <c r="Q461" i="4" s="1"/>
  <c r="M461" i="4"/>
  <c r="I461" i="4"/>
  <c r="E461" i="4"/>
  <c r="G461" i="4" s="1"/>
  <c r="AD461" i="4"/>
  <c r="D461" i="4"/>
  <c r="F461" i="4" s="1"/>
  <c r="I480" i="4"/>
  <c r="C378" i="4"/>
  <c r="O378" i="4" s="1"/>
  <c r="C379" i="4"/>
  <c r="M379" i="4" s="1"/>
  <c r="C380" i="4"/>
  <c r="M380" i="4" s="1"/>
  <c r="C381" i="4"/>
  <c r="C382" i="4"/>
  <c r="C383" i="4"/>
  <c r="C384" i="4"/>
  <c r="M384" i="4" s="1"/>
  <c r="C385" i="4"/>
  <c r="M385" i="4" s="1"/>
  <c r="C386" i="4"/>
  <c r="M386" i="4" s="1"/>
  <c r="C387" i="4"/>
  <c r="M387" i="4" s="1"/>
  <c r="C388" i="4"/>
  <c r="M388" i="4" s="1"/>
  <c r="C389" i="4"/>
  <c r="C390" i="4"/>
  <c r="E392" i="4"/>
  <c r="O394" i="4"/>
  <c r="O403" i="4"/>
  <c r="C404" i="4"/>
  <c r="N405" i="4"/>
  <c r="O408" i="4"/>
  <c r="AD411" i="4"/>
  <c r="F415" i="4"/>
  <c r="P416" i="4"/>
  <c r="O420" i="4"/>
  <c r="N448" i="4"/>
  <c r="O448" i="4"/>
  <c r="L448" i="4"/>
  <c r="AD448" i="4"/>
  <c r="C448" i="4"/>
  <c r="E448" i="4" s="1"/>
  <c r="D391" i="4"/>
  <c r="F391" i="4" s="1"/>
  <c r="AD393" i="4"/>
  <c r="P394" i="4"/>
  <c r="C395" i="4"/>
  <c r="L396" i="4"/>
  <c r="I398" i="4"/>
  <c r="I400" i="4"/>
  <c r="AD400" i="4"/>
  <c r="P403" i="4"/>
  <c r="O405" i="4"/>
  <c r="D406" i="4"/>
  <c r="F406" i="4" s="1"/>
  <c r="N407" i="4"/>
  <c r="C408" i="4"/>
  <c r="I408" i="4" s="1"/>
  <c r="I411" i="4"/>
  <c r="AD413" i="4"/>
  <c r="G415" i="4"/>
  <c r="I419" i="4"/>
  <c r="M419" i="4"/>
  <c r="P419" i="4" s="1"/>
  <c r="D419" i="4"/>
  <c r="F419" i="4" s="1"/>
  <c r="I424" i="4"/>
  <c r="O424" i="4"/>
  <c r="M424" i="4"/>
  <c r="P424" i="4" s="1"/>
  <c r="I448" i="4"/>
  <c r="M474" i="4"/>
  <c r="E474" i="4"/>
  <c r="D474" i="4" s="1"/>
  <c r="O474" i="4"/>
  <c r="AD474" i="4"/>
  <c r="D489" i="4"/>
  <c r="C489" i="4"/>
  <c r="E489" i="4" s="1"/>
  <c r="L489" i="4"/>
  <c r="Q489" i="4"/>
  <c r="N489" i="4"/>
  <c r="D498" i="4"/>
  <c r="F498" i="4" s="1"/>
  <c r="C498" i="4"/>
  <c r="AD498" i="4"/>
  <c r="M498" i="4"/>
  <c r="L498" i="4"/>
  <c r="E498" i="4"/>
  <c r="G498" i="4" s="1"/>
  <c r="O498" i="4"/>
  <c r="Q498" i="4"/>
  <c r="P498" i="4"/>
  <c r="AF498" i="4" s="1"/>
  <c r="N498" i="4"/>
  <c r="I498" i="4"/>
  <c r="I429" i="4"/>
  <c r="M429" i="4"/>
  <c r="P429" i="4" s="1"/>
  <c r="AD433" i="4"/>
  <c r="O446" i="4"/>
  <c r="D452" i="4"/>
  <c r="F452" i="4" s="1"/>
  <c r="N452" i="4"/>
  <c r="M452" i="4"/>
  <c r="N456" i="4"/>
  <c r="M456" i="4"/>
  <c r="N459" i="4"/>
  <c r="L465" i="4"/>
  <c r="AD485" i="4"/>
  <c r="D488" i="4"/>
  <c r="F488" i="4" s="1"/>
  <c r="N488" i="4"/>
  <c r="AD488" i="4"/>
  <c r="O488" i="4"/>
  <c r="F489" i="4"/>
  <c r="AD441" i="4"/>
  <c r="D468" i="4"/>
  <c r="F468" i="4" s="1"/>
  <c r="N468" i="4"/>
  <c r="O468" i="4"/>
  <c r="L468" i="4"/>
  <c r="Q468" i="4" s="1"/>
  <c r="D476" i="4"/>
  <c r="F476" i="4" s="1"/>
  <c r="N476" i="4"/>
  <c r="O476" i="4"/>
  <c r="AD476" i="4"/>
  <c r="G489" i="4"/>
  <c r="AF573" i="4"/>
  <c r="P573" i="4"/>
  <c r="Z573" i="4"/>
  <c r="I573" i="4"/>
  <c r="Y573" i="4"/>
  <c r="H573" i="4"/>
  <c r="O573" i="4"/>
  <c r="AD573" i="4"/>
  <c r="K573" i="4"/>
  <c r="AC573" i="4"/>
  <c r="J573" i="4"/>
  <c r="AB573" i="4"/>
  <c r="AE573" i="4" s="1"/>
  <c r="G573" i="4"/>
  <c r="V573" i="4"/>
  <c r="U573" i="4"/>
  <c r="T573" i="4"/>
  <c r="S573" i="4"/>
  <c r="R573" i="4"/>
  <c r="Q573" i="4"/>
  <c r="N573" i="4"/>
  <c r="M573" i="4"/>
  <c r="L573" i="4"/>
  <c r="F573" i="4"/>
  <c r="E573" i="4"/>
  <c r="AG573" i="4"/>
  <c r="D573" i="4"/>
  <c r="X573" i="4"/>
  <c r="W573" i="4"/>
  <c r="C573" i="4"/>
  <c r="AA573" i="4"/>
  <c r="E429" i="4"/>
  <c r="D429" i="4" s="1"/>
  <c r="F429" i="4" s="1"/>
  <c r="L430" i="4"/>
  <c r="N433" i="4"/>
  <c r="L440" i="4"/>
  <c r="C441" i="4"/>
  <c r="E441" i="4" s="1"/>
  <c r="E452" i="4"/>
  <c r="G452" i="4" s="1"/>
  <c r="AD452" i="4"/>
  <c r="E456" i="4"/>
  <c r="AD456" i="4"/>
  <c r="N465" i="4"/>
  <c r="C468" i="4"/>
  <c r="E468" i="4" s="1"/>
  <c r="I474" i="4"/>
  <c r="C476" i="4"/>
  <c r="E476" i="4" s="1"/>
  <c r="E488" i="4"/>
  <c r="M489" i="4"/>
  <c r="P489" i="4" s="1"/>
  <c r="O493" i="4"/>
  <c r="P493" i="4" s="1"/>
  <c r="M493" i="4"/>
  <c r="I493" i="4"/>
  <c r="E493" i="4"/>
  <c r="C449" i="4"/>
  <c r="M449" i="4"/>
  <c r="L474" i="4"/>
  <c r="P474" i="4" s="1"/>
  <c r="C477" i="4"/>
  <c r="O477" i="4"/>
  <c r="L477" i="4"/>
  <c r="Q477" i="4" s="1"/>
  <c r="C485" i="4"/>
  <c r="I485" i="4" s="1"/>
  <c r="M486" i="4"/>
  <c r="G486" i="4"/>
  <c r="E486" i="4"/>
  <c r="O486" i="4"/>
  <c r="Q486" i="4" s="1"/>
  <c r="L486" i="4"/>
  <c r="I486" i="4"/>
  <c r="O489" i="4"/>
  <c r="C453" i="4"/>
  <c r="O453" i="4" s="1"/>
  <c r="C457" i="4"/>
  <c r="E457" i="4" s="1"/>
  <c r="L457" i="4"/>
  <c r="Q457" i="4" s="1"/>
  <c r="AD457" i="4"/>
  <c r="AD463" i="4"/>
  <c r="L463" i="4"/>
  <c r="P463" i="4" s="1"/>
  <c r="N474" i="4"/>
  <c r="C478" i="4"/>
  <c r="M478" i="4" s="1"/>
  <c r="T516" i="4"/>
  <c r="D516" i="4"/>
  <c r="AD516" i="4"/>
  <c r="N516" i="4"/>
  <c r="R516" i="4"/>
  <c r="P516" i="4"/>
  <c r="AF516" i="4"/>
  <c r="M516" i="4"/>
  <c r="AB516" i="4"/>
  <c r="AE516" i="4" s="1"/>
  <c r="J516" i="4"/>
  <c r="X516" i="4"/>
  <c r="F516" i="4"/>
  <c r="Z516" i="4"/>
  <c r="Y516" i="4"/>
  <c r="W516" i="4"/>
  <c r="V516" i="4"/>
  <c r="U516" i="4"/>
  <c r="S516" i="4"/>
  <c r="Q516" i="4"/>
  <c r="O516" i="4"/>
  <c r="L516" i="4"/>
  <c r="I516" i="4"/>
  <c r="AC516" i="4"/>
  <c r="C516" i="4"/>
  <c r="AG516" i="4"/>
  <c r="AA516" i="4"/>
  <c r="K516" i="4"/>
  <c r="H516" i="4"/>
  <c r="G516" i="4"/>
  <c r="E516" i="4"/>
  <c r="O430" i="4"/>
  <c r="C431" i="4"/>
  <c r="I441" i="4"/>
  <c r="O442" i="4"/>
  <c r="Q442" i="4" s="1"/>
  <c r="N442" i="4"/>
  <c r="P442" i="4" s="1"/>
  <c r="E449" i="4"/>
  <c r="AD449" i="4"/>
  <c r="I452" i="4"/>
  <c r="AD453" i="4"/>
  <c r="C463" i="4"/>
  <c r="O463" i="4" s="1"/>
  <c r="Q463" i="4" s="1"/>
  <c r="G468" i="4"/>
  <c r="C469" i="4"/>
  <c r="E477" i="4"/>
  <c r="D477" i="4" s="1"/>
  <c r="F477" i="4" s="1"/>
  <c r="M482" i="4"/>
  <c r="E482" i="4"/>
  <c r="O482" i="4"/>
  <c r="D486" i="4"/>
  <c r="M492" i="4"/>
  <c r="O492" i="4"/>
  <c r="I428" i="4"/>
  <c r="P430" i="4"/>
  <c r="I456" i="4"/>
  <c r="E470" i="4"/>
  <c r="I476" i="4"/>
  <c r="C481" i="4"/>
  <c r="O481" i="4" s="1"/>
  <c r="Q481" i="4" s="1"/>
  <c r="G481" i="4"/>
  <c r="D481" i="4"/>
  <c r="F481" i="4" s="1"/>
  <c r="D484" i="4"/>
  <c r="N484" i="4"/>
  <c r="P484" i="4" s="1"/>
  <c r="F484" i="4"/>
  <c r="AD484" i="4"/>
  <c r="G484" i="4"/>
  <c r="C484" i="4"/>
  <c r="I484" i="4" s="1"/>
  <c r="F486" i="4"/>
  <c r="L488" i="4"/>
  <c r="P488" i="4" s="1"/>
  <c r="D402" i="4"/>
  <c r="F402" i="4" s="1"/>
  <c r="D410" i="4"/>
  <c r="F410" i="4" s="1"/>
  <c r="D418" i="4"/>
  <c r="F418" i="4" s="1"/>
  <c r="I422" i="4"/>
  <c r="Q422" i="4"/>
  <c r="I425" i="4"/>
  <c r="D425" i="4"/>
  <c r="F425" i="4" s="1"/>
  <c r="M425" i="4"/>
  <c r="Q425" i="4" s="1"/>
  <c r="C428" i="4"/>
  <c r="AD429" i="4"/>
  <c r="L441" i="4"/>
  <c r="D442" i="4"/>
  <c r="F442" i="4" s="1"/>
  <c r="L452" i="4"/>
  <c r="Q452" i="4" s="1"/>
  <c r="I457" i="4"/>
  <c r="E463" i="4"/>
  <c r="D463" i="4" s="1"/>
  <c r="F463" i="4" s="1"/>
  <c r="I468" i="4"/>
  <c r="C470" i="4"/>
  <c r="O470" i="4" s="1"/>
  <c r="AD470" i="4"/>
  <c r="I477" i="4"/>
  <c r="I478" i="4"/>
  <c r="E479" i="4"/>
  <c r="N480" i="4"/>
  <c r="O480" i="4"/>
  <c r="Q480" i="4" s="1"/>
  <c r="AD480" i="4"/>
  <c r="E481" i="4"/>
  <c r="D482" i="4"/>
  <c r="F482" i="4" s="1"/>
  <c r="E484" i="4"/>
  <c r="M487" i="4"/>
  <c r="M488" i="4"/>
  <c r="I492" i="4"/>
  <c r="M495" i="4"/>
  <c r="I495" i="4"/>
  <c r="C497" i="4"/>
  <c r="O497" i="4"/>
  <c r="N497" i="4"/>
  <c r="L497" i="4"/>
  <c r="I499" i="4"/>
  <c r="E446" i="4"/>
  <c r="D446" i="4" s="1"/>
  <c r="F446" i="4" s="1"/>
  <c r="C446" i="4"/>
  <c r="M446" i="4" s="1"/>
  <c r="P446" i="4" s="1"/>
  <c r="I449" i="4"/>
  <c r="Q450" i="4"/>
  <c r="M450" i="4"/>
  <c r="P450" i="4" s="1"/>
  <c r="E450" i="4"/>
  <c r="D450" i="4" s="1"/>
  <c r="F450" i="4" s="1"/>
  <c r="C450" i="4"/>
  <c r="O450" i="4" s="1"/>
  <c r="I453" i="4"/>
  <c r="M454" i="4"/>
  <c r="N464" i="4"/>
  <c r="L464" i="4"/>
  <c r="AD464" i="4"/>
  <c r="L476" i="4"/>
  <c r="Q476" i="4" s="1"/>
  <c r="M477" i="4"/>
  <c r="N486" i="4"/>
  <c r="P486" i="4" s="1"/>
  <c r="C491" i="4"/>
  <c r="M491" i="4" s="1"/>
  <c r="N491" i="4"/>
  <c r="L491" i="4"/>
  <c r="AD491" i="4"/>
  <c r="O441" i="4"/>
  <c r="AD446" i="4"/>
  <c r="AD450" i="4"/>
  <c r="C454" i="4"/>
  <c r="I454" i="4" s="1"/>
  <c r="O456" i="4"/>
  <c r="Q456" i="4" s="1"/>
  <c r="M457" i="4"/>
  <c r="P457" i="4" s="1"/>
  <c r="AD459" i="4"/>
  <c r="L459" i="4"/>
  <c r="C464" i="4"/>
  <c r="M468" i="4"/>
  <c r="AD471" i="4"/>
  <c r="L471" i="4"/>
  <c r="I471" i="4"/>
  <c r="N471" i="4"/>
  <c r="M476" i="4"/>
  <c r="N477" i="4"/>
  <c r="L478" i="4"/>
  <c r="E480" i="4"/>
  <c r="I481" i="4"/>
  <c r="L485" i="4"/>
  <c r="AD489" i="4"/>
  <c r="P492" i="4"/>
  <c r="T507" i="4"/>
  <c r="D507" i="4"/>
  <c r="AD507" i="4"/>
  <c r="N507" i="4"/>
  <c r="AF507" i="4"/>
  <c r="M507" i="4"/>
  <c r="AC507" i="4"/>
  <c r="K507" i="4"/>
  <c r="X507" i="4"/>
  <c r="F507" i="4"/>
  <c r="Q507" i="4"/>
  <c r="P507" i="4"/>
  <c r="O507" i="4"/>
  <c r="J507" i="4"/>
  <c r="AG507" i="4"/>
  <c r="I507" i="4"/>
  <c r="H507" i="4"/>
  <c r="AB507" i="4"/>
  <c r="AE507" i="4" s="1"/>
  <c r="G507" i="4"/>
  <c r="AA507" i="4"/>
  <c r="E507" i="4"/>
  <c r="S507" i="4"/>
  <c r="Z507" i="4"/>
  <c r="Y507" i="4"/>
  <c r="W507" i="4"/>
  <c r="V507" i="4"/>
  <c r="U507" i="4"/>
  <c r="R507" i="4"/>
  <c r="C507" i="4"/>
  <c r="O429" i="4"/>
  <c r="I430" i="4"/>
  <c r="D430" i="4"/>
  <c r="F430" i="4" s="1"/>
  <c r="Q430" i="4"/>
  <c r="C433" i="4"/>
  <c r="O433" i="4" s="1"/>
  <c r="L449" i="4"/>
  <c r="P449" i="4" s="1"/>
  <c r="L453" i="4"/>
  <c r="P453" i="4" s="1"/>
  <c r="AD454" i="4"/>
  <c r="N457" i="4"/>
  <c r="C459" i="4"/>
  <c r="M459" i="4" s="1"/>
  <c r="C465" i="4"/>
  <c r="AD465" i="4"/>
  <c r="C471" i="4"/>
  <c r="M471" i="4" s="1"/>
  <c r="P477" i="4"/>
  <c r="AF477" i="4" s="1"/>
  <c r="N478" i="4"/>
  <c r="L507" i="4"/>
  <c r="AD443" i="4"/>
  <c r="L443" i="4"/>
  <c r="AD447" i="4"/>
  <c r="L447" i="4"/>
  <c r="N449" i="4"/>
  <c r="M453" i="4"/>
  <c r="O457" i="4"/>
  <c r="E465" i="4"/>
  <c r="D465" i="4" s="1"/>
  <c r="F465" i="4" s="1"/>
  <c r="I470" i="4"/>
  <c r="D471" i="4"/>
  <c r="F471" i="4" s="1"/>
  <c r="M481" i="4"/>
  <c r="M484" i="4"/>
  <c r="N485" i="4"/>
  <c r="AA520" i="4"/>
  <c r="K520" i="4"/>
  <c r="V520" i="4"/>
  <c r="E520" i="4"/>
  <c r="AG520" i="4"/>
  <c r="P520" i="4"/>
  <c r="T520" i="4"/>
  <c r="R520" i="4"/>
  <c r="O520" i="4"/>
  <c r="L520" i="4"/>
  <c r="Z520" i="4"/>
  <c r="G520" i="4"/>
  <c r="AB520" i="4"/>
  <c r="AE520" i="4" s="1"/>
  <c r="Y520" i="4"/>
  <c r="X520" i="4"/>
  <c r="W520" i="4"/>
  <c r="U520" i="4"/>
  <c r="S520" i="4"/>
  <c r="Q520" i="4"/>
  <c r="N520" i="4"/>
  <c r="M520" i="4"/>
  <c r="J520" i="4"/>
  <c r="I520" i="4"/>
  <c r="AD520" i="4"/>
  <c r="C520" i="4"/>
  <c r="AF520" i="4"/>
  <c r="AC520" i="4"/>
  <c r="H520" i="4"/>
  <c r="D520" i="4"/>
  <c r="I402" i="4"/>
  <c r="I410" i="4"/>
  <c r="I418" i="4"/>
  <c r="I427" i="4"/>
  <c r="C427" i="4"/>
  <c r="AD428" i="4"/>
  <c r="Q429" i="4"/>
  <c r="E430" i="4"/>
  <c r="L431" i="4"/>
  <c r="C440" i="4"/>
  <c r="O440" i="4" s="1"/>
  <c r="C443" i="4"/>
  <c r="I443" i="4" s="1"/>
  <c r="I446" i="4"/>
  <c r="C447" i="4"/>
  <c r="O449" i="4"/>
  <c r="I450" i="4"/>
  <c r="N453" i="4"/>
  <c r="E459" i="4"/>
  <c r="D459" i="4" s="1"/>
  <c r="F459" i="4" s="1"/>
  <c r="M463" i="4"/>
  <c r="O469" i="4"/>
  <c r="E471" i="4"/>
  <c r="C473" i="4"/>
  <c r="O473" i="4"/>
  <c r="M479" i="4"/>
  <c r="M480" i="4"/>
  <c r="P480" i="4" s="1"/>
  <c r="N481" i="4"/>
  <c r="L482" i="4"/>
  <c r="P482" i="4" s="1"/>
  <c r="O484" i="4"/>
  <c r="Q484" i="4" s="1"/>
  <c r="F520" i="4"/>
  <c r="C490" i="4"/>
  <c r="AD490" i="4"/>
  <c r="M490" i="4"/>
  <c r="M496" i="4"/>
  <c r="AD455" i="4"/>
  <c r="L455" i="4"/>
  <c r="P455" i="4" s="1"/>
  <c r="I455" i="4"/>
  <c r="M462" i="4"/>
  <c r="Q462" i="4" s="1"/>
  <c r="E462" i="4"/>
  <c r="E490" i="4"/>
  <c r="N496" i="4"/>
  <c r="L494" i="4"/>
  <c r="C494" i="4"/>
  <c r="M494" i="4" s="1"/>
  <c r="AD494" i="4"/>
  <c r="E499" i="4"/>
  <c r="D460" i="4"/>
  <c r="N460" i="4"/>
  <c r="Q460" i="4" s="1"/>
  <c r="D472" i="4"/>
  <c r="F472" i="4" s="1"/>
  <c r="P472" i="4"/>
  <c r="N472" i="4"/>
  <c r="Q472" i="4" s="1"/>
  <c r="AA521" i="4"/>
  <c r="K521" i="4"/>
  <c r="X521" i="4"/>
  <c r="G521" i="4"/>
  <c r="R521" i="4"/>
  <c r="AB521" i="4"/>
  <c r="AE521" i="4" s="1"/>
  <c r="H521" i="4"/>
  <c r="Y521" i="4"/>
  <c r="E521" i="4"/>
  <c r="V521" i="4"/>
  <c r="C521" i="4"/>
  <c r="S521" i="4"/>
  <c r="AG521" i="4"/>
  <c r="N521" i="4"/>
  <c r="W521" i="4"/>
  <c r="U521" i="4"/>
  <c r="T521" i="4"/>
  <c r="Q521" i="4"/>
  <c r="P521" i="4"/>
  <c r="O521" i="4"/>
  <c r="M521" i="4"/>
  <c r="L521" i="4"/>
  <c r="J521" i="4"/>
  <c r="I521" i="4"/>
  <c r="F521" i="4"/>
  <c r="AC521" i="4"/>
  <c r="C500" i="4"/>
  <c r="O500" i="4" s="1"/>
  <c r="D521" i="4"/>
  <c r="AF558" i="4"/>
  <c r="P558" i="4"/>
  <c r="AB558" i="4"/>
  <c r="AE558" i="4" s="1"/>
  <c r="K558" i="4"/>
  <c r="AA558" i="4"/>
  <c r="J558" i="4"/>
  <c r="AD558" i="4"/>
  <c r="I558" i="4"/>
  <c r="X558" i="4"/>
  <c r="E558" i="4"/>
  <c r="V558" i="4"/>
  <c r="C558" i="4"/>
  <c r="U558" i="4"/>
  <c r="T558" i="4"/>
  <c r="S558" i="4"/>
  <c r="R558" i="4"/>
  <c r="Q558" i="4"/>
  <c r="O558" i="4"/>
  <c r="N558" i="4"/>
  <c r="M558" i="4"/>
  <c r="L558" i="4"/>
  <c r="H558" i="4"/>
  <c r="AG558" i="4"/>
  <c r="G558" i="4"/>
  <c r="F558" i="4"/>
  <c r="Y558" i="4"/>
  <c r="W558" i="4"/>
  <c r="AC558" i="4"/>
  <c r="Z558" i="4"/>
  <c r="Z521" i="4"/>
  <c r="D558" i="4"/>
  <c r="AD451" i="4"/>
  <c r="L451" i="4"/>
  <c r="P451" i="4" s="1"/>
  <c r="I451" i="4"/>
  <c r="M458" i="4"/>
  <c r="Q458" i="4" s="1"/>
  <c r="E458" i="4"/>
  <c r="F460" i="4"/>
  <c r="I462" i="4"/>
  <c r="G472" i="4"/>
  <c r="AD472" i="4"/>
  <c r="L490" i="4"/>
  <c r="Q493" i="4"/>
  <c r="AD521" i="4"/>
  <c r="M501" i="4"/>
  <c r="P501" i="4" s="1"/>
  <c r="E501" i="4"/>
  <c r="O501" i="4"/>
  <c r="Q501" i="4" s="1"/>
  <c r="L502" i="4"/>
  <c r="N502" i="4"/>
  <c r="C502" i="4"/>
  <c r="M502" i="4" s="1"/>
  <c r="L500" i="4"/>
  <c r="M504" i="4"/>
  <c r="AF521" i="4"/>
  <c r="D496" i="4"/>
  <c r="F496" i="4" s="1"/>
  <c r="L496" i="4"/>
  <c r="O504" i="4"/>
  <c r="Q504" i="4" s="1"/>
  <c r="E504" i="4"/>
  <c r="C496" i="4"/>
  <c r="E496" i="4" s="1"/>
  <c r="AD496" i="4"/>
  <c r="N500" i="4"/>
  <c r="I501" i="4"/>
  <c r="I503" i="4"/>
  <c r="I502" i="4"/>
  <c r="D499" i="4"/>
  <c r="F499" i="4" s="1"/>
  <c r="O499" i="4"/>
  <c r="Q499" i="4" s="1"/>
  <c r="O503" i="4"/>
  <c r="F506" i="4"/>
  <c r="AC506" i="4"/>
  <c r="I508" i="4"/>
  <c r="AG508" i="4"/>
  <c r="P510" i="4"/>
  <c r="J511" i="4"/>
  <c r="H515" i="4"/>
  <c r="L518" i="4"/>
  <c r="G519" i="4"/>
  <c r="J524" i="4"/>
  <c r="J525" i="4"/>
  <c r="S529" i="4"/>
  <c r="AF543" i="4"/>
  <c r="P543" i="4"/>
  <c r="AD543" i="4"/>
  <c r="M543" i="4"/>
  <c r="W543" i="4"/>
  <c r="E543" i="4"/>
  <c r="Q543" i="4"/>
  <c r="AB543" i="4"/>
  <c r="AE543" i="4" s="1"/>
  <c r="H543" i="4"/>
  <c r="AA543" i="4"/>
  <c r="G543" i="4"/>
  <c r="Z543" i="4"/>
  <c r="F543" i="4"/>
  <c r="Y543" i="4"/>
  <c r="D543" i="4"/>
  <c r="X543" i="4"/>
  <c r="C543" i="4"/>
  <c r="U543" i="4"/>
  <c r="T543" i="4"/>
  <c r="S543" i="4"/>
  <c r="O543" i="4"/>
  <c r="N543" i="4"/>
  <c r="AC543" i="4"/>
  <c r="I543" i="4"/>
  <c r="AA522" i="4"/>
  <c r="K522" i="4"/>
  <c r="Z522" i="4"/>
  <c r="I522" i="4"/>
  <c r="T522" i="4"/>
  <c r="C522" i="4"/>
  <c r="O522" i="4"/>
  <c r="AF522" i="4"/>
  <c r="M522" i="4"/>
  <c r="AD522" i="4"/>
  <c r="J522" i="4"/>
  <c r="Y522" i="4"/>
  <c r="F522" i="4"/>
  <c r="U522" i="4"/>
  <c r="T665" i="4"/>
  <c r="D665" i="4"/>
  <c r="AF665" i="4"/>
  <c r="O665" i="4"/>
  <c r="AB665" i="4"/>
  <c r="AE665" i="4" s="1"/>
  <c r="K665" i="4"/>
  <c r="Y665" i="4"/>
  <c r="H665" i="4"/>
  <c r="R665" i="4"/>
  <c r="Q665" i="4"/>
  <c r="X665" i="4"/>
  <c r="W665" i="4"/>
  <c r="V665" i="4"/>
  <c r="U665" i="4"/>
  <c r="S665" i="4"/>
  <c r="P665" i="4"/>
  <c r="N665" i="4"/>
  <c r="M665" i="4"/>
  <c r="L665" i="4"/>
  <c r="AG665" i="4"/>
  <c r="I665" i="4"/>
  <c r="G665" i="4"/>
  <c r="AD665" i="4"/>
  <c r="F665" i="4"/>
  <c r="AA665" i="4"/>
  <c r="C665" i="4"/>
  <c r="AC665" i="4"/>
  <c r="Z665" i="4"/>
  <c r="J665" i="4"/>
  <c r="E665" i="4"/>
  <c r="O506" i="4"/>
  <c r="S508" i="4"/>
  <c r="U511" i="4"/>
  <c r="V518" i="4"/>
  <c r="Q519" i="4"/>
  <c r="E522" i="4"/>
  <c r="U524" i="4"/>
  <c r="AA531" i="4"/>
  <c r="K531" i="4"/>
  <c r="AC531" i="4"/>
  <c r="L531" i="4"/>
  <c r="V531" i="4"/>
  <c r="E531" i="4"/>
  <c r="S531" i="4"/>
  <c r="R531" i="4"/>
  <c r="Q531" i="4"/>
  <c r="O531" i="4"/>
  <c r="AF531" i="4"/>
  <c r="M531" i="4"/>
  <c r="J531" i="4"/>
  <c r="AD531" i="4"/>
  <c r="I531" i="4"/>
  <c r="Y531" i="4"/>
  <c r="F531" i="4"/>
  <c r="AF590" i="4"/>
  <c r="P590" i="4"/>
  <c r="Y590" i="4"/>
  <c r="I590" i="4"/>
  <c r="X590" i="4"/>
  <c r="F590" i="4"/>
  <c r="W590" i="4"/>
  <c r="E590" i="4"/>
  <c r="R590" i="4"/>
  <c r="Q590" i="4"/>
  <c r="N590" i="4"/>
  <c r="M590" i="4"/>
  <c r="L590" i="4"/>
  <c r="AG590" i="4"/>
  <c r="K590" i="4"/>
  <c r="J590" i="4"/>
  <c r="AD590" i="4"/>
  <c r="AB590" i="4"/>
  <c r="AE590" i="4" s="1"/>
  <c r="AA590" i="4"/>
  <c r="Z590" i="4"/>
  <c r="V590" i="4"/>
  <c r="U590" i="4"/>
  <c r="T590" i="4"/>
  <c r="S590" i="4"/>
  <c r="O590" i="4"/>
  <c r="H590" i="4"/>
  <c r="G590" i="4"/>
  <c r="D590" i="4"/>
  <c r="C590" i="4"/>
  <c r="AC590" i="4"/>
  <c r="Q439" i="4"/>
  <c r="I475" i="4"/>
  <c r="I479" i="4"/>
  <c r="I483" i="4"/>
  <c r="I487" i="4"/>
  <c r="D492" i="4"/>
  <c r="F492" i="4" s="1"/>
  <c r="Q492" i="4"/>
  <c r="D495" i="4"/>
  <c r="F495" i="4" s="1"/>
  <c r="N495" i="4"/>
  <c r="Q495" i="4" s="1"/>
  <c r="AD499" i="4"/>
  <c r="D503" i="4"/>
  <c r="F503" i="4" s="1"/>
  <c r="AD503" i="4"/>
  <c r="N503" i="4"/>
  <c r="L503" i="4"/>
  <c r="G503" i="4"/>
  <c r="P506" i="4"/>
  <c r="U508" i="4"/>
  <c r="V511" i="4"/>
  <c r="Q512" i="4"/>
  <c r="U515" i="4"/>
  <c r="X518" i="4"/>
  <c r="R519" i="4"/>
  <c r="G522" i="4"/>
  <c r="V524" i="4"/>
  <c r="X525" i="4"/>
  <c r="C531" i="4"/>
  <c r="AA535" i="4"/>
  <c r="K535" i="4"/>
  <c r="T535" i="4"/>
  <c r="C535" i="4"/>
  <c r="N535" i="4"/>
  <c r="AB535" i="4"/>
  <c r="AE535" i="4" s="1"/>
  <c r="H535" i="4"/>
  <c r="Z535" i="4"/>
  <c r="G535" i="4"/>
  <c r="Y535" i="4"/>
  <c r="F535" i="4"/>
  <c r="X535" i="4"/>
  <c r="E535" i="4"/>
  <c r="W535" i="4"/>
  <c r="D535" i="4"/>
  <c r="U535" i="4"/>
  <c r="S535" i="4"/>
  <c r="R535" i="4"/>
  <c r="P535" i="4"/>
  <c r="O535" i="4"/>
  <c r="AC535" i="4"/>
  <c r="I535" i="4"/>
  <c r="AF542" i="4"/>
  <c r="P542" i="4"/>
  <c r="AB542" i="4"/>
  <c r="AE542" i="4" s="1"/>
  <c r="K542" i="4"/>
  <c r="S542" i="4"/>
  <c r="AD542" i="4"/>
  <c r="L542" i="4"/>
  <c r="T542" i="4"/>
  <c r="R542" i="4"/>
  <c r="Q542" i="4"/>
  <c r="O542" i="4"/>
  <c r="N542" i="4"/>
  <c r="AG542" i="4"/>
  <c r="J542" i="4"/>
  <c r="I542" i="4"/>
  <c r="AC542" i="4"/>
  <c r="H542" i="4"/>
  <c r="Z542" i="4"/>
  <c r="F542" i="4"/>
  <c r="Y542" i="4"/>
  <c r="E542" i="4"/>
  <c r="U542" i="4"/>
  <c r="AG543" i="4"/>
  <c r="Q506" i="4"/>
  <c r="V508" i="4"/>
  <c r="T510" i="4"/>
  <c r="D510" i="4"/>
  <c r="AD510" i="4"/>
  <c r="N510" i="4"/>
  <c r="AA510" i="4"/>
  <c r="I510" i="4"/>
  <c r="Y510" i="4"/>
  <c r="G510" i="4"/>
  <c r="W510" i="4"/>
  <c r="E510" i="4"/>
  <c r="S510" i="4"/>
  <c r="AG510" i="4"/>
  <c r="O510" i="4"/>
  <c r="AC510" i="4"/>
  <c r="W511" i="4"/>
  <c r="V515" i="4"/>
  <c r="Z518" i="4"/>
  <c r="U519" i="4"/>
  <c r="H522" i="4"/>
  <c r="Y524" i="4"/>
  <c r="AC525" i="4"/>
  <c r="AA529" i="4"/>
  <c r="K529" i="4"/>
  <c r="X529" i="4"/>
  <c r="G529" i="4"/>
  <c r="R529" i="4"/>
  <c r="Y529" i="4"/>
  <c r="E529" i="4"/>
  <c r="W529" i="4"/>
  <c r="D529" i="4"/>
  <c r="V529" i="4"/>
  <c r="C529" i="4"/>
  <c r="T529" i="4"/>
  <c r="P529" i="4"/>
  <c r="O529" i="4"/>
  <c r="L529" i="4"/>
  <c r="D531" i="4"/>
  <c r="AF544" i="4"/>
  <c r="P544" i="4"/>
  <c r="AG544" i="4"/>
  <c r="O544" i="4"/>
  <c r="AA544" i="4"/>
  <c r="I544" i="4"/>
  <c r="U544" i="4"/>
  <c r="C544" i="4"/>
  <c r="R544" i="4"/>
  <c r="Q544" i="4"/>
  <c r="N544" i="4"/>
  <c r="M544" i="4"/>
  <c r="L544" i="4"/>
  <c r="AD544" i="4"/>
  <c r="J544" i="4"/>
  <c r="AC544" i="4"/>
  <c r="H544" i="4"/>
  <c r="AB544" i="4"/>
  <c r="AE544" i="4" s="1"/>
  <c r="G544" i="4"/>
  <c r="Y544" i="4"/>
  <c r="E544" i="4"/>
  <c r="X544" i="4"/>
  <c r="D544" i="4"/>
  <c r="S544" i="4"/>
  <c r="D437" i="4"/>
  <c r="F437" i="4" s="1"/>
  <c r="D438" i="4"/>
  <c r="F438" i="4" s="1"/>
  <c r="D439" i="4"/>
  <c r="F439" i="4" s="1"/>
  <c r="L475" i="4"/>
  <c r="P475" i="4" s="1"/>
  <c r="AD475" i="4"/>
  <c r="L479" i="4"/>
  <c r="P479" i="4" s="1"/>
  <c r="AD479" i="4"/>
  <c r="L483" i="4"/>
  <c r="P483" i="4" s="1"/>
  <c r="AD483" i="4"/>
  <c r="L487" i="4"/>
  <c r="P487" i="4" s="1"/>
  <c r="AD487" i="4"/>
  <c r="E492" i="4"/>
  <c r="E495" i="4"/>
  <c r="G495" i="4" s="1"/>
  <c r="M499" i="4"/>
  <c r="P499" i="4" s="1"/>
  <c r="E503" i="4"/>
  <c r="R506" i="4"/>
  <c r="C510" i="4"/>
  <c r="Y511" i="4"/>
  <c r="T514" i="4"/>
  <c r="D514" i="4"/>
  <c r="AD514" i="4"/>
  <c r="N514" i="4"/>
  <c r="AA514" i="4"/>
  <c r="I514" i="4"/>
  <c r="Y514" i="4"/>
  <c r="G514" i="4"/>
  <c r="W514" i="4"/>
  <c r="E514" i="4"/>
  <c r="S514" i="4"/>
  <c r="AG514" i="4"/>
  <c r="O514" i="4"/>
  <c r="AC514" i="4"/>
  <c r="V519" i="4"/>
  <c r="L522" i="4"/>
  <c r="AD524" i="4"/>
  <c r="AA528" i="4"/>
  <c r="K528" i="4"/>
  <c r="V528" i="4"/>
  <c r="E528" i="4"/>
  <c r="AG528" i="4"/>
  <c r="P528" i="4"/>
  <c r="R528" i="4"/>
  <c r="Q528" i="4"/>
  <c r="O528" i="4"/>
  <c r="AF528" i="4"/>
  <c r="M528" i="4"/>
  <c r="AC528" i="4"/>
  <c r="I528" i="4"/>
  <c r="AB528" i="4"/>
  <c r="AE528" i="4" s="1"/>
  <c r="H528" i="4"/>
  <c r="X528" i="4"/>
  <c r="D528" i="4"/>
  <c r="F529" i="4"/>
  <c r="G531" i="4"/>
  <c r="L535" i="4"/>
  <c r="D542" i="4"/>
  <c r="F544" i="4"/>
  <c r="AF592" i="4"/>
  <c r="P592" i="4"/>
  <c r="Y592" i="4"/>
  <c r="I592" i="4"/>
  <c r="O592" i="4"/>
  <c r="AG592" i="4"/>
  <c r="N592" i="4"/>
  <c r="AA592" i="4"/>
  <c r="H592" i="4"/>
  <c r="U592" i="4"/>
  <c r="S592" i="4"/>
  <c r="R592" i="4"/>
  <c r="Q592" i="4"/>
  <c r="M592" i="4"/>
  <c r="L592" i="4"/>
  <c r="K592" i="4"/>
  <c r="Z592" i="4"/>
  <c r="AC592" i="4"/>
  <c r="AB592" i="4"/>
  <c r="AE592" i="4" s="1"/>
  <c r="X592" i="4"/>
  <c r="W592" i="4"/>
  <c r="V592" i="4"/>
  <c r="T592" i="4"/>
  <c r="J592" i="4"/>
  <c r="G592" i="4"/>
  <c r="F592" i="4"/>
  <c r="E592" i="4"/>
  <c r="D592" i="4"/>
  <c r="C592" i="4"/>
  <c r="AD592" i="4"/>
  <c r="T508" i="4"/>
  <c r="D508" i="4"/>
  <c r="AD508" i="4"/>
  <c r="N508" i="4"/>
  <c r="R508" i="4"/>
  <c r="P508" i="4"/>
  <c r="AF508" i="4"/>
  <c r="AB508" i="4"/>
  <c r="AE508" i="4" s="1"/>
  <c r="J508" i="4"/>
  <c r="X508" i="4"/>
  <c r="T518" i="4"/>
  <c r="D518" i="4"/>
  <c r="AD518" i="4"/>
  <c r="N518" i="4"/>
  <c r="AA518" i="4"/>
  <c r="I518" i="4"/>
  <c r="Y518" i="4"/>
  <c r="G518" i="4"/>
  <c r="W518" i="4"/>
  <c r="E518" i="4"/>
  <c r="S518" i="4"/>
  <c r="AG518" i="4"/>
  <c r="O518" i="4"/>
  <c r="AC518" i="4"/>
  <c r="W519" i="4"/>
  <c r="N522" i="4"/>
  <c r="AF524" i="4"/>
  <c r="AA539" i="4"/>
  <c r="K539" i="4"/>
  <c r="AC539" i="4"/>
  <c r="L539" i="4"/>
  <c r="V539" i="4"/>
  <c r="E539" i="4"/>
  <c r="Q539" i="4"/>
  <c r="P539" i="4"/>
  <c r="O539" i="4"/>
  <c r="AG539" i="4"/>
  <c r="N539" i="4"/>
  <c r="AF539" i="4"/>
  <c r="M539" i="4"/>
  <c r="AD539" i="4"/>
  <c r="I539" i="4"/>
  <c r="AB539" i="4"/>
  <c r="AE539" i="4" s="1"/>
  <c r="H539" i="4"/>
  <c r="Z539" i="4"/>
  <c r="G539" i="4"/>
  <c r="X539" i="4"/>
  <c r="D539" i="4"/>
  <c r="W539" i="4"/>
  <c r="C539" i="4"/>
  <c r="R539" i="4"/>
  <c r="T511" i="4"/>
  <c r="D511" i="4"/>
  <c r="AD511" i="4"/>
  <c r="N511" i="4"/>
  <c r="AF511" i="4"/>
  <c r="M511" i="4"/>
  <c r="AC511" i="4"/>
  <c r="K511" i="4"/>
  <c r="AA511" i="4"/>
  <c r="I511" i="4"/>
  <c r="X511" i="4"/>
  <c r="F511" i="4"/>
  <c r="S511" i="4"/>
  <c r="AB511" i="4"/>
  <c r="AE511" i="4" s="1"/>
  <c r="C518" i="4"/>
  <c r="Y519" i="4"/>
  <c r="P522" i="4"/>
  <c r="N531" i="4"/>
  <c r="F539" i="4"/>
  <c r="AF555" i="4"/>
  <c r="P555" i="4"/>
  <c r="V555" i="4"/>
  <c r="E555" i="4"/>
  <c r="U555" i="4"/>
  <c r="D555" i="4"/>
  <c r="AB555" i="4"/>
  <c r="AE555" i="4" s="1"/>
  <c r="I555" i="4"/>
  <c r="X555" i="4"/>
  <c r="C555" i="4"/>
  <c r="T555" i="4"/>
  <c r="W555" i="4"/>
  <c r="S555" i="4"/>
  <c r="R555" i="4"/>
  <c r="Q555" i="4"/>
  <c r="O555" i="4"/>
  <c r="N555" i="4"/>
  <c r="M555" i="4"/>
  <c r="L555" i="4"/>
  <c r="K555" i="4"/>
  <c r="AG555" i="4"/>
  <c r="J555" i="4"/>
  <c r="H555" i="4"/>
  <c r="AD555" i="4"/>
  <c r="G555" i="4"/>
  <c r="Z555" i="4"/>
  <c r="Y555" i="4"/>
  <c r="E508" i="4"/>
  <c r="Z508" i="4"/>
  <c r="C511" i="4"/>
  <c r="T515" i="4"/>
  <c r="D515" i="4"/>
  <c r="AD515" i="4"/>
  <c r="N515" i="4"/>
  <c r="AF515" i="4"/>
  <c r="M515" i="4"/>
  <c r="AC515" i="4"/>
  <c r="K515" i="4"/>
  <c r="AA515" i="4"/>
  <c r="I515" i="4"/>
  <c r="X515" i="4"/>
  <c r="F515" i="4"/>
  <c r="S515" i="4"/>
  <c r="AB515" i="4"/>
  <c r="AE515" i="4" s="1"/>
  <c r="F518" i="4"/>
  <c r="AF518" i="4"/>
  <c r="Q522" i="4"/>
  <c r="AA525" i="4"/>
  <c r="K525" i="4"/>
  <c r="AG525" i="4"/>
  <c r="P525" i="4"/>
  <c r="Z525" i="4"/>
  <c r="I525" i="4"/>
  <c r="Q525" i="4"/>
  <c r="O525" i="4"/>
  <c r="N525" i="4"/>
  <c r="L525" i="4"/>
  <c r="AB525" i="4"/>
  <c r="AE525" i="4" s="1"/>
  <c r="G525" i="4"/>
  <c r="Y525" i="4"/>
  <c r="F525" i="4"/>
  <c r="V525" i="4"/>
  <c r="C525" i="4"/>
  <c r="P531" i="4"/>
  <c r="J539" i="4"/>
  <c r="F555" i="4"/>
  <c r="AF612" i="4"/>
  <c r="P612" i="4"/>
  <c r="Y612" i="4"/>
  <c r="I612" i="4"/>
  <c r="O612" i="4"/>
  <c r="AG612" i="4"/>
  <c r="N612" i="4"/>
  <c r="AA612" i="4"/>
  <c r="H612" i="4"/>
  <c r="Z612" i="4"/>
  <c r="G612" i="4"/>
  <c r="W612" i="4"/>
  <c r="V612" i="4"/>
  <c r="U612" i="4"/>
  <c r="T612" i="4"/>
  <c r="S612" i="4"/>
  <c r="R612" i="4"/>
  <c r="Q612" i="4"/>
  <c r="M612" i="4"/>
  <c r="L612" i="4"/>
  <c r="J612" i="4"/>
  <c r="AD612" i="4"/>
  <c r="E612" i="4"/>
  <c r="AC612" i="4"/>
  <c r="AB612" i="4"/>
  <c r="AE612" i="4" s="1"/>
  <c r="X612" i="4"/>
  <c r="K612" i="4"/>
  <c r="F612" i="4"/>
  <c r="D612" i="4"/>
  <c r="T506" i="4"/>
  <c r="D506" i="4"/>
  <c r="AD506" i="4"/>
  <c r="N506" i="4"/>
  <c r="AA506" i="4"/>
  <c r="I506" i="4"/>
  <c r="Y506" i="4"/>
  <c r="G506" i="4"/>
  <c r="S506" i="4"/>
  <c r="X506" i="4"/>
  <c r="F508" i="4"/>
  <c r="AA508" i="4"/>
  <c r="E511" i="4"/>
  <c r="AG511" i="4"/>
  <c r="AA519" i="4"/>
  <c r="T519" i="4"/>
  <c r="D519" i="4"/>
  <c r="N519" i="4"/>
  <c r="AG519" i="4"/>
  <c r="M519" i="4"/>
  <c r="AD519" i="4"/>
  <c r="K519" i="4"/>
  <c r="AB519" i="4"/>
  <c r="AE519" i="4" s="1"/>
  <c r="I519" i="4"/>
  <c r="X519" i="4"/>
  <c r="F519" i="4"/>
  <c r="S519" i="4"/>
  <c r="AC519" i="4"/>
  <c r="R522" i="4"/>
  <c r="AA524" i="4"/>
  <c r="K524" i="4"/>
  <c r="N524" i="4"/>
  <c r="X524" i="4"/>
  <c r="G524" i="4"/>
  <c r="AC524" i="4"/>
  <c r="I524" i="4"/>
  <c r="AB524" i="4"/>
  <c r="AE524" i="4" s="1"/>
  <c r="H524" i="4"/>
  <c r="Z524" i="4"/>
  <c r="F524" i="4"/>
  <c r="W524" i="4"/>
  <c r="D524" i="4"/>
  <c r="T524" i="4"/>
  <c r="S524" i="4"/>
  <c r="P524" i="4"/>
  <c r="I437" i="4"/>
  <c r="I438" i="4"/>
  <c r="I439" i="4"/>
  <c r="AD492" i="4"/>
  <c r="AD495" i="4"/>
  <c r="D504" i="4"/>
  <c r="F504" i="4" s="1"/>
  <c r="AD504" i="4"/>
  <c r="N504" i="4"/>
  <c r="P504" i="4"/>
  <c r="C506" i="4"/>
  <c r="Z506" i="4"/>
  <c r="G508" i="4"/>
  <c r="AC508" i="4"/>
  <c r="L510" i="4"/>
  <c r="G511" i="4"/>
  <c r="T512" i="4"/>
  <c r="D512" i="4"/>
  <c r="AD512" i="4"/>
  <c r="N512" i="4"/>
  <c r="R512" i="4"/>
  <c r="P512" i="4"/>
  <c r="AF512" i="4"/>
  <c r="M512" i="4"/>
  <c r="AB512" i="4"/>
  <c r="AE512" i="4" s="1"/>
  <c r="J512" i="4"/>
  <c r="X512" i="4"/>
  <c r="F512" i="4"/>
  <c r="AA512" i="4"/>
  <c r="E515" i="4"/>
  <c r="AG515" i="4"/>
  <c r="J518" i="4"/>
  <c r="C519" i="4"/>
  <c r="AF519" i="4"/>
  <c r="S522" i="4"/>
  <c r="C524" i="4"/>
  <c r="E525" i="4"/>
  <c r="L528" i="4"/>
  <c r="N529" i="4"/>
  <c r="U531" i="4"/>
  <c r="AF535" i="4"/>
  <c r="T539" i="4"/>
  <c r="X542" i="4"/>
  <c r="Z544" i="4"/>
  <c r="AC555" i="4"/>
  <c r="O533" i="4"/>
  <c r="L538" i="4"/>
  <c r="AF551" i="4"/>
  <c r="P551" i="4"/>
  <c r="AD551" i="4"/>
  <c r="M551" i="4"/>
  <c r="V551" i="4"/>
  <c r="D551" i="4"/>
  <c r="O551" i="4"/>
  <c r="W551" i="4"/>
  <c r="AF553" i="4"/>
  <c r="P553" i="4"/>
  <c r="R553" i="4"/>
  <c r="Q553" i="4"/>
  <c r="N553" i="4"/>
  <c r="AC553" i="4"/>
  <c r="J553" i="4"/>
  <c r="AA553" i="4"/>
  <c r="H553" i="4"/>
  <c r="X553" i="4"/>
  <c r="G557" i="4"/>
  <c r="Q559" i="4"/>
  <c r="K571" i="4"/>
  <c r="T574" i="4"/>
  <c r="N575" i="4"/>
  <c r="R578" i="4"/>
  <c r="T588" i="4"/>
  <c r="J594" i="4"/>
  <c r="L599" i="4"/>
  <c r="U602" i="4"/>
  <c r="AF561" i="4"/>
  <c r="P561" i="4"/>
  <c r="R561" i="4"/>
  <c r="Q561" i="4"/>
  <c r="AD561" i="4"/>
  <c r="K561" i="4"/>
  <c r="Z561" i="4"/>
  <c r="G561" i="4"/>
  <c r="X561" i="4"/>
  <c r="E561" i="4"/>
  <c r="Y561" i="4"/>
  <c r="AF563" i="4"/>
  <c r="P563" i="4"/>
  <c r="V563" i="4"/>
  <c r="E563" i="4"/>
  <c r="U563" i="4"/>
  <c r="D563" i="4"/>
  <c r="Y563" i="4"/>
  <c r="F563" i="4"/>
  <c r="S563" i="4"/>
  <c r="Q563" i="4"/>
  <c r="AA563" i="4"/>
  <c r="AF610" i="4"/>
  <c r="P610" i="4"/>
  <c r="Y610" i="4"/>
  <c r="I610" i="4"/>
  <c r="X610" i="4"/>
  <c r="F610" i="4"/>
  <c r="W610" i="4"/>
  <c r="E610" i="4"/>
  <c r="R610" i="4"/>
  <c r="Q610" i="4"/>
  <c r="N610" i="4"/>
  <c r="M610" i="4"/>
  <c r="L610" i="4"/>
  <c r="K610" i="4"/>
  <c r="AG610" i="4"/>
  <c r="J610" i="4"/>
  <c r="H610" i="4"/>
  <c r="AD610" i="4"/>
  <c r="G610" i="4"/>
  <c r="AC610" i="4"/>
  <c r="D610" i="4"/>
  <c r="AB610" i="4"/>
  <c r="AE610" i="4" s="1"/>
  <c r="C610" i="4"/>
  <c r="Z610" i="4"/>
  <c r="U610" i="4"/>
  <c r="T694" i="4"/>
  <c r="D694" i="4"/>
  <c r="Z694" i="4"/>
  <c r="I694" i="4"/>
  <c r="Y694" i="4"/>
  <c r="H694" i="4"/>
  <c r="X694" i="4"/>
  <c r="G694" i="4"/>
  <c r="W694" i="4"/>
  <c r="F694" i="4"/>
  <c r="V694" i="4"/>
  <c r="E694" i="4"/>
  <c r="U694" i="4"/>
  <c r="C694" i="4"/>
  <c r="R694" i="4"/>
  <c r="AG694" i="4"/>
  <c r="P694" i="4"/>
  <c r="AF694" i="4"/>
  <c r="O694" i="4"/>
  <c r="AD694" i="4"/>
  <c r="M694" i="4"/>
  <c r="AC694" i="4"/>
  <c r="L694" i="4"/>
  <c r="AB694" i="4"/>
  <c r="AE694" i="4" s="1"/>
  <c r="K694" i="4"/>
  <c r="AA694" i="4"/>
  <c r="S694" i="4"/>
  <c r="Q694" i="4"/>
  <c r="N694" i="4"/>
  <c r="J694" i="4"/>
  <c r="AA536" i="4"/>
  <c r="K536" i="4"/>
  <c r="V536" i="4"/>
  <c r="E536" i="4"/>
  <c r="AG536" i="4"/>
  <c r="P536" i="4"/>
  <c r="U536" i="4"/>
  <c r="I537" i="4"/>
  <c r="AC537" i="4"/>
  <c r="P538" i="4"/>
  <c r="L545" i="4"/>
  <c r="AF546" i="4"/>
  <c r="P546" i="4"/>
  <c r="T546" i="4"/>
  <c r="C546" i="4"/>
  <c r="R546" i="4"/>
  <c r="AC546" i="4"/>
  <c r="K546" i="4"/>
  <c r="W546" i="4"/>
  <c r="G551" i="4"/>
  <c r="AA551" i="4"/>
  <c r="F553" i="4"/>
  <c r="AD553" i="4"/>
  <c r="M557" i="4"/>
  <c r="V559" i="4"/>
  <c r="L560" i="4"/>
  <c r="F561" i="4"/>
  <c r="AC561" i="4"/>
  <c r="H563" i="4"/>
  <c r="AD563" i="4"/>
  <c r="O565" i="4"/>
  <c r="S571" i="4"/>
  <c r="S575" i="4"/>
  <c r="M576" i="4"/>
  <c r="V578" i="4"/>
  <c r="S580" i="4"/>
  <c r="AF582" i="4"/>
  <c r="P582" i="4"/>
  <c r="Y582" i="4"/>
  <c r="I582" i="4"/>
  <c r="X582" i="4"/>
  <c r="F582" i="4"/>
  <c r="W582" i="4"/>
  <c r="E582" i="4"/>
  <c r="R582" i="4"/>
  <c r="L582" i="4"/>
  <c r="J582" i="4"/>
  <c r="AD582" i="4"/>
  <c r="H582" i="4"/>
  <c r="AC582" i="4"/>
  <c r="G582" i="4"/>
  <c r="AB582" i="4"/>
  <c r="AE582" i="4" s="1"/>
  <c r="D582" i="4"/>
  <c r="AA582" i="4"/>
  <c r="C582" i="4"/>
  <c r="X588" i="4"/>
  <c r="AA594" i="4"/>
  <c r="AA599" i="4"/>
  <c r="T610" i="4"/>
  <c r="AA533" i="4"/>
  <c r="K533" i="4"/>
  <c r="AG533" i="4"/>
  <c r="P533" i="4"/>
  <c r="Z533" i="4"/>
  <c r="I533" i="4"/>
  <c r="U533" i="4"/>
  <c r="Q538" i="4"/>
  <c r="H551" i="4"/>
  <c r="AB551" i="4"/>
  <c r="AE551" i="4" s="1"/>
  <c r="G553" i="4"/>
  <c r="N557" i="4"/>
  <c r="H561" i="4"/>
  <c r="I563" i="4"/>
  <c r="W571" i="4"/>
  <c r="AF574" i="4"/>
  <c r="P574" i="4"/>
  <c r="AB574" i="4"/>
  <c r="AE574" i="4" s="1"/>
  <c r="K574" i="4"/>
  <c r="AA574" i="4"/>
  <c r="J574" i="4"/>
  <c r="V574" i="4"/>
  <c r="C574" i="4"/>
  <c r="R574" i="4"/>
  <c r="Q574" i="4"/>
  <c r="O574" i="4"/>
  <c r="Z574" i="4"/>
  <c r="T575" i="4"/>
  <c r="AF584" i="4"/>
  <c r="P584" i="4"/>
  <c r="Y584" i="4"/>
  <c r="I584" i="4"/>
  <c r="O584" i="4"/>
  <c r="AG584" i="4"/>
  <c r="N584" i="4"/>
  <c r="AA584" i="4"/>
  <c r="H584" i="4"/>
  <c r="Q584" i="4"/>
  <c r="L584" i="4"/>
  <c r="K584" i="4"/>
  <c r="J584" i="4"/>
  <c r="AD584" i="4"/>
  <c r="G584" i="4"/>
  <c r="AC584" i="4"/>
  <c r="F584" i="4"/>
  <c r="Z588" i="4"/>
  <c r="AC594" i="4"/>
  <c r="V610" i="4"/>
  <c r="AF559" i="4"/>
  <c r="P559" i="4"/>
  <c r="AD559" i="4"/>
  <c r="M559" i="4"/>
  <c r="AC559" i="4"/>
  <c r="L559" i="4"/>
  <c r="R559" i="4"/>
  <c r="AG559" i="4"/>
  <c r="K559" i="4"/>
  <c r="AB559" i="4"/>
  <c r="AE559" i="4" s="1"/>
  <c r="I559" i="4"/>
  <c r="X559" i="4"/>
  <c r="I561" i="4"/>
  <c r="AG561" i="4"/>
  <c r="J563" i="4"/>
  <c r="AG563" i="4"/>
  <c r="AA610" i="4"/>
  <c r="AA530" i="4"/>
  <c r="K530" i="4"/>
  <c r="Z530" i="4"/>
  <c r="I530" i="4"/>
  <c r="T530" i="4"/>
  <c r="C530" i="4"/>
  <c r="V530" i="4"/>
  <c r="D533" i="4"/>
  <c r="W533" i="4"/>
  <c r="M537" i="4"/>
  <c r="AF537" i="4"/>
  <c r="S538" i="4"/>
  <c r="AA541" i="4"/>
  <c r="K541" i="4"/>
  <c r="AG541" i="4"/>
  <c r="P541" i="4"/>
  <c r="Z541" i="4"/>
  <c r="I541" i="4"/>
  <c r="U541" i="4"/>
  <c r="AF550" i="4"/>
  <c r="P550" i="4"/>
  <c r="AB550" i="4"/>
  <c r="AE550" i="4" s="1"/>
  <c r="K550" i="4"/>
  <c r="R550" i="4"/>
  <c r="AC550" i="4"/>
  <c r="J550" i="4"/>
  <c r="V550" i="4"/>
  <c r="J551" i="4"/>
  <c r="K553" i="4"/>
  <c r="AF556" i="4"/>
  <c r="P556" i="4"/>
  <c r="X556" i="4"/>
  <c r="G556" i="4"/>
  <c r="W556" i="4"/>
  <c r="F556" i="4"/>
  <c r="O556" i="4"/>
  <c r="AD556" i="4"/>
  <c r="K556" i="4"/>
  <c r="AB556" i="4"/>
  <c r="AE556" i="4" s="1"/>
  <c r="I556" i="4"/>
  <c r="Z556" i="4"/>
  <c r="S557" i="4"/>
  <c r="C559" i="4"/>
  <c r="Y559" i="4"/>
  <c r="J561" i="4"/>
  <c r="K563" i="4"/>
  <c r="AF564" i="4"/>
  <c r="P564" i="4"/>
  <c r="X564" i="4"/>
  <c r="G564" i="4"/>
  <c r="W564" i="4"/>
  <c r="F564" i="4"/>
  <c r="L564" i="4"/>
  <c r="AA564" i="4"/>
  <c r="H564" i="4"/>
  <c r="Y564" i="4"/>
  <c r="D564" i="4"/>
  <c r="AB564" i="4"/>
  <c r="AE564" i="4" s="1"/>
  <c r="AF567" i="4"/>
  <c r="P567" i="4"/>
  <c r="AD567" i="4"/>
  <c r="M567" i="4"/>
  <c r="AC567" i="4"/>
  <c r="L567" i="4"/>
  <c r="N567" i="4"/>
  <c r="AA567" i="4"/>
  <c r="H567" i="4"/>
  <c r="Y567" i="4"/>
  <c r="F567" i="4"/>
  <c r="X567" i="4"/>
  <c r="Y571" i="4"/>
  <c r="E574" i="4"/>
  <c r="AD574" i="4"/>
  <c r="Y575" i="4"/>
  <c r="T576" i="4"/>
  <c r="V580" i="4"/>
  <c r="D584" i="4"/>
  <c r="AC588" i="4"/>
  <c r="AF600" i="4"/>
  <c r="P600" i="4"/>
  <c r="Y600" i="4"/>
  <c r="I600" i="4"/>
  <c r="O600" i="4"/>
  <c r="AG600" i="4"/>
  <c r="N600" i="4"/>
  <c r="AA600" i="4"/>
  <c r="H600" i="4"/>
  <c r="Z600" i="4"/>
  <c r="G600" i="4"/>
  <c r="R600" i="4"/>
  <c r="M600" i="4"/>
  <c r="L600" i="4"/>
  <c r="K600" i="4"/>
  <c r="J600" i="4"/>
  <c r="F600" i="4"/>
  <c r="AD600" i="4"/>
  <c r="E600" i="4"/>
  <c r="V600" i="4"/>
  <c r="D493" i="4"/>
  <c r="F493" i="4" s="1"/>
  <c r="D501" i="4"/>
  <c r="F501" i="4" s="1"/>
  <c r="O505" i="4"/>
  <c r="O509" i="4"/>
  <c r="O513" i="4"/>
  <c r="O517" i="4"/>
  <c r="N523" i="4"/>
  <c r="AA527" i="4"/>
  <c r="K527" i="4"/>
  <c r="T527" i="4"/>
  <c r="C527" i="4"/>
  <c r="N527" i="4"/>
  <c r="V527" i="4"/>
  <c r="D530" i="4"/>
  <c r="W530" i="4"/>
  <c r="E533" i="4"/>
  <c r="X533" i="4"/>
  <c r="M534" i="4"/>
  <c r="G536" i="4"/>
  <c r="Z536" i="4"/>
  <c r="N537" i="4"/>
  <c r="AG537" i="4"/>
  <c r="C541" i="4"/>
  <c r="V541" i="4"/>
  <c r="G546" i="4"/>
  <c r="AA546" i="4"/>
  <c r="C550" i="4"/>
  <c r="W550" i="4"/>
  <c r="K551" i="4"/>
  <c r="AG551" i="4"/>
  <c r="L553" i="4"/>
  <c r="C556" i="4"/>
  <c r="AA556" i="4"/>
  <c r="T557" i="4"/>
  <c r="D559" i="4"/>
  <c r="Z559" i="4"/>
  <c r="L561" i="4"/>
  <c r="L563" i="4"/>
  <c r="C564" i="4"/>
  <c r="AC564" i="4"/>
  <c r="C567" i="4"/>
  <c r="Z567" i="4"/>
  <c r="F574" i="4"/>
  <c r="Z575" i="4"/>
  <c r="U576" i="4"/>
  <c r="O582" i="4"/>
  <c r="E584" i="4"/>
  <c r="C600" i="4"/>
  <c r="F533" i="4"/>
  <c r="Y533" i="4"/>
  <c r="AA538" i="4"/>
  <c r="K538" i="4"/>
  <c r="Z538" i="4"/>
  <c r="I538" i="4"/>
  <c r="T538" i="4"/>
  <c r="C538" i="4"/>
  <c r="V538" i="4"/>
  <c r="L551" i="4"/>
  <c r="U557" i="4"/>
  <c r="E559" i="4"/>
  <c r="AA559" i="4"/>
  <c r="M561" i="4"/>
  <c r="M563" i="4"/>
  <c r="AF571" i="4"/>
  <c r="P571" i="4"/>
  <c r="V571" i="4"/>
  <c r="E571" i="4"/>
  <c r="U571" i="4"/>
  <c r="D571" i="4"/>
  <c r="T571" i="4"/>
  <c r="O571" i="4"/>
  <c r="N571" i="4"/>
  <c r="AG571" i="4"/>
  <c r="M571" i="4"/>
  <c r="AA571" i="4"/>
  <c r="AG574" i="4"/>
  <c r="AF588" i="4"/>
  <c r="P588" i="4"/>
  <c r="Y588" i="4"/>
  <c r="I588" i="4"/>
  <c r="O588" i="4"/>
  <c r="AG588" i="4"/>
  <c r="N588" i="4"/>
  <c r="AA588" i="4"/>
  <c r="H588" i="4"/>
  <c r="S588" i="4"/>
  <c r="Q588" i="4"/>
  <c r="M588" i="4"/>
  <c r="L588" i="4"/>
  <c r="K588" i="4"/>
  <c r="J588" i="4"/>
  <c r="F559" i="4"/>
  <c r="N561" i="4"/>
  <c r="N563" i="4"/>
  <c r="AF575" i="4"/>
  <c r="P575" i="4"/>
  <c r="AD575" i="4"/>
  <c r="M575" i="4"/>
  <c r="AC575" i="4"/>
  <c r="L575" i="4"/>
  <c r="AB575" i="4"/>
  <c r="AE575" i="4" s="1"/>
  <c r="I575" i="4"/>
  <c r="X575" i="4"/>
  <c r="E575" i="4"/>
  <c r="W575" i="4"/>
  <c r="D575" i="4"/>
  <c r="V575" i="4"/>
  <c r="C575" i="4"/>
  <c r="AF578" i="4"/>
  <c r="P578" i="4"/>
  <c r="Y578" i="4"/>
  <c r="I578" i="4"/>
  <c r="X578" i="4"/>
  <c r="F578" i="4"/>
  <c r="W578" i="4"/>
  <c r="E578" i="4"/>
  <c r="M578" i="4"/>
  <c r="K578" i="4"/>
  <c r="AD578" i="4"/>
  <c r="J578" i="4"/>
  <c r="AC578" i="4"/>
  <c r="H578" i="4"/>
  <c r="AB578" i="4"/>
  <c r="AE578" i="4" s="1"/>
  <c r="G578" i="4"/>
  <c r="AA578" i="4"/>
  <c r="D578" i="4"/>
  <c r="G530" i="4"/>
  <c r="AB530" i="4"/>
  <c r="AE530" i="4" s="1"/>
  <c r="AA532" i="4"/>
  <c r="K532" i="4"/>
  <c r="N532" i="4"/>
  <c r="X532" i="4"/>
  <c r="G532" i="4"/>
  <c r="U532" i="4"/>
  <c r="H533" i="4"/>
  <c r="AC533" i="4"/>
  <c r="J536" i="4"/>
  <c r="AD536" i="4"/>
  <c r="Q537" i="4"/>
  <c r="E538" i="4"/>
  <c r="X538" i="4"/>
  <c r="F541" i="4"/>
  <c r="Y541" i="4"/>
  <c r="AF545" i="4"/>
  <c r="P545" i="4"/>
  <c r="R545" i="4"/>
  <c r="M545" i="4"/>
  <c r="Y545" i="4"/>
  <c r="G545" i="4"/>
  <c r="V545" i="4"/>
  <c r="J546" i="4"/>
  <c r="F550" i="4"/>
  <c r="Z550" i="4"/>
  <c r="Q551" i="4"/>
  <c r="S553" i="4"/>
  <c r="H556" i="4"/>
  <c r="AG556" i="4"/>
  <c r="G559" i="4"/>
  <c r="AF560" i="4"/>
  <c r="P560" i="4"/>
  <c r="AG560" i="4"/>
  <c r="O560" i="4"/>
  <c r="N560" i="4"/>
  <c r="X560" i="4"/>
  <c r="E560" i="4"/>
  <c r="T560" i="4"/>
  <c r="R560" i="4"/>
  <c r="Y560" i="4"/>
  <c r="O561" i="4"/>
  <c r="O563" i="4"/>
  <c r="J564" i="4"/>
  <c r="AF565" i="4"/>
  <c r="P565" i="4"/>
  <c r="Z565" i="4"/>
  <c r="I565" i="4"/>
  <c r="Y565" i="4"/>
  <c r="H565" i="4"/>
  <c r="S565" i="4"/>
  <c r="N565" i="4"/>
  <c r="L565" i="4"/>
  <c r="X565" i="4"/>
  <c r="G567" i="4"/>
  <c r="AG567" i="4"/>
  <c r="F571" i="4"/>
  <c r="AC571" i="4"/>
  <c r="I574" i="4"/>
  <c r="F575" i="4"/>
  <c r="AG575" i="4"/>
  <c r="C578" i="4"/>
  <c r="T582" i="4"/>
  <c r="S584" i="4"/>
  <c r="D588" i="4"/>
  <c r="S600" i="4"/>
  <c r="J533" i="4"/>
  <c r="AD533" i="4"/>
  <c r="F538" i="4"/>
  <c r="Y538" i="4"/>
  <c r="R551" i="4"/>
  <c r="T553" i="4"/>
  <c r="AF557" i="4"/>
  <c r="P557" i="4"/>
  <c r="Z557" i="4"/>
  <c r="I557" i="4"/>
  <c r="Y557" i="4"/>
  <c r="H557" i="4"/>
  <c r="V557" i="4"/>
  <c r="C557" i="4"/>
  <c r="R557" i="4"/>
  <c r="O557" i="4"/>
  <c r="AA557" i="4"/>
  <c r="H559" i="4"/>
  <c r="S561" i="4"/>
  <c r="R563" i="4"/>
  <c r="G571" i="4"/>
  <c r="AD571" i="4"/>
  <c r="L574" i="4"/>
  <c r="G575" i="4"/>
  <c r="AF576" i="4"/>
  <c r="P576" i="4"/>
  <c r="Y576" i="4"/>
  <c r="O576" i="4"/>
  <c r="AG576" i="4"/>
  <c r="N576" i="4"/>
  <c r="R576" i="4"/>
  <c r="K576" i="4"/>
  <c r="AD576" i="4"/>
  <c r="J576" i="4"/>
  <c r="AC576" i="4"/>
  <c r="I576" i="4"/>
  <c r="Z576" i="4"/>
  <c r="L578" i="4"/>
  <c r="T584" i="4"/>
  <c r="E588" i="4"/>
  <c r="AF594" i="4"/>
  <c r="P594" i="4"/>
  <c r="Y594" i="4"/>
  <c r="I594" i="4"/>
  <c r="X594" i="4"/>
  <c r="F594" i="4"/>
  <c r="W594" i="4"/>
  <c r="E594" i="4"/>
  <c r="R594" i="4"/>
  <c r="Q594" i="4"/>
  <c r="U594" i="4"/>
  <c r="S594" i="4"/>
  <c r="O594" i="4"/>
  <c r="N594" i="4"/>
  <c r="M594" i="4"/>
  <c r="L594" i="4"/>
  <c r="K594" i="4"/>
  <c r="AB594" i="4"/>
  <c r="AE594" i="4" s="1"/>
  <c r="C594" i="4"/>
  <c r="AF599" i="4"/>
  <c r="P599" i="4"/>
  <c r="Y599" i="4"/>
  <c r="I599" i="4"/>
  <c r="AC599" i="4"/>
  <c r="K599" i="4"/>
  <c r="AB599" i="4"/>
  <c r="AE599" i="4" s="1"/>
  <c r="J599" i="4"/>
  <c r="V599" i="4"/>
  <c r="D599" i="4"/>
  <c r="U599" i="4"/>
  <c r="C599" i="4"/>
  <c r="X599" i="4"/>
  <c r="T599" i="4"/>
  <c r="S599" i="4"/>
  <c r="R599" i="4"/>
  <c r="Q599" i="4"/>
  <c r="O599" i="4"/>
  <c r="N599" i="4"/>
  <c r="F599" i="4"/>
  <c r="AF602" i="4"/>
  <c r="P602" i="4"/>
  <c r="Y602" i="4"/>
  <c r="I602" i="4"/>
  <c r="X602" i="4"/>
  <c r="F602" i="4"/>
  <c r="W602" i="4"/>
  <c r="E602" i="4"/>
  <c r="R602" i="4"/>
  <c r="Q602" i="4"/>
  <c r="S602" i="4"/>
  <c r="O602" i="4"/>
  <c r="N602" i="4"/>
  <c r="M602" i="4"/>
  <c r="L602" i="4"/>
  <c r="K602" i="4"/>
  <c r="AG602" i="4"/>
  <c r="J602" i="4"/>
  <c r="H602" i="4"/>
  <c r="AD602" i="4"/>
  <c r="G602" i="4"/>
  <c r="Z602" i="4"/>
  <c r="T505" i="4"/>
  <c r="D505" i="4"/>
  <c r="AD505" i="4"/>
  <c r="N505" i="4"/>
  <c r="U505" i="4"/>
  <c r="T509" i="4"/>
  <c r="D509" i="4"/>
  <c r="AD509" i="4"/>
  <c r="N509" i="4"/>
  <c r="U509" i="4"/>
  <c r="T513" i="4"/>
  <c r="D513" i="4"/>
  <c r="AD513" i="4"/>
  <c r="N513" i="4"/>
  <c r="U513" i="4"/>
  <c r="T517" i="4"/>
  <c r="D517" i="4"/>
  <c r="AD517" i="4"/>
  <c r="N517" i="4"/>
  <c r="U517" i="4"/>
  <c r="AA526" i="4"/>
  <c r="K526" i="4"/>
  <c r="R526" i="4"/>
  <c r="AC526" i="4"/>
  <c r="L526" i="4"/>
  <c r="U526" i="4"/>
  <c r="J530" i="4"/>
  <c r="AD530" i="4"/>
  <c r="D532" i="4"/>
  <c r="W532" i="4"/>
  <c r="L533" i="4"/>
  <c r="M536" i="4"/>
  <c r="AF536" i="4"/>
  <c r="G538" i="4"/>
  <c r="AB538" i="4"/>
  <c r="AE538" i="4" s="1"/>
  <c r="AA540" i="4"/>
  <c r="K540" i="4"/>
  <c r="N540" i="4"/>
  <c r="X540" i="4"/>
  <c r="G540" i="4"/>
  <c r="U540" i="4"/>
  <c r="H541" i="4"/>
  <c r="AC541" i="4"/>
  <c r="D545" i="4"/>
  <c r="X545" i="4"/>
  <c r="M546" i="4"/>
  <c r="AF547" i="4"/>
  <c r="P547" i="4"/>
  <c r="V547" i="4"/>
  <c r="E547" i="4"/>
  <c r="W547" i="4"/>
  <c r="D547" i="4"/>
  <c r="O547" i="4"/>
  <c r="X547" i="4"/>
  <c r="H550" i="4"/>
  <c r="AD550" i="4"/>
  <c r="S551" i="4"/>
  <c r="U553" i="4"/>
  <c r="L556" i="4"/>
  <c r="D557" i="4"/>
  <c r="AB557" i="4"/>
  <c r="AE557" i="4" s="1"/>
  <c r="J559" i="4"/>
  <c r="D560" i="4"/>
  <c r="AA560" i="4"/>
  <c r="T561" i="4"/>
  <c r="T563" i="4"/>
  <c r="M564" i="4"/>
  <c r="D565" i="4"/>
  <c r="AB565" i="4"/>
  <c r="AE565" i="4" s="1"/>
  <c r="J567" i="4"/>
  <c r="H571" i="4"/>
  <c r="M574" i="4"/>
  <c r="H575" i="4"/>
  <c r="C576" i="4"/>
  <c r="AA576" i="4"/>
  <c r="N578" i="4"/>
  <c r="V582" i="4"/>
  <c r="U584" i="4"/>
  <c r="AF586" i="4"/>
  <c r="P586" i="4"/>
  <c r="Y586" i="4"/>
  <c r="I586" i="4"/>
  <c r="X586" i="4"/>
  <c r="F586" i="4"/>
  <c r="W586" i="4"/>
  <c r="E586" i="4"/>
  <c r="R586" i="4"/>
  <c r="N586" i="4"/>
  <c r="L586" i="4"/>
  <c r="AG586" i="4"/>
  <c r="K586" i="4"/>
  <c r="J586" i="4"/>
  <c r="AD586" i="4"/>
  <c r="H586" i="4"/>
  <c r="AC586" i="4"/>
  <c r="G586" i="4"/>
  <c r="F588" i="4"/>
  <c r="D594" i="4"/>
  <c r="E599" i="4"/>
  <c r="U600" i="4"/>
  <c r="C602" i="4"/>
  <c r="L530" i="4"/>
  <c r="M533" i="4"/>
  <c r="AF533" i="4"/>
  <c r="AA537" i="4"/>
  <c r="K537" i="4"/>
  <c r="X537" i="4"/>
  <c r="G537" i="4"/>
  <c r="R537" i="4"/>
  <c r="U537" i="4"/>
  <c r="H538" i="4"/>
  <c r="AC538" i="4"/>
  <c r="AD541" i="4"/>
  <c r="T551" i="4"/>
  <c r="V553" i="4"/>
  <c r="E557" i="4"/>
  <c r="AC557" i="4"/>
  <c r="N559" i="4"/>
  <c r="U561" i="4"/>
  <c r="W563" i="4"/>
  <c r="N564" i="4"/>
  <c r="K567" i="4"/>
  <c r="I571" i="4"/>
  <c r="N574" i="4"/>
  <c r="J575" i="4"/>
  <c r="D576" i="4"/>
  <c r="AB576" i="4"/>
  <c r="AE576" i="4" s="1"/>
  <c r="O578" i="4"/>
  <c r="AF580" i="4"/>
  <c r="P580" i="4"/>
  <c r="Y580" i="4"/>
  <c r="I580" i="4"/>
  <c r="O580" i="4"/>
  <c r="AG580" i="4"/>
  <c r="N580" i="4"/>
  <c r="AA580" i="4"/>
  <c r="H580" i="4"/>
  <c r="L580" i="4"/>
  <c r="J580" i="4"/>
  <c r="AD580" i="4"/>
  <c r="G580" i="4"/>
  <c r="AC580" i="4"/>
  <c r="F580" i="4"/>
  <c r="AB580" i="4"/>
  <c r="AE580" i="4" s="1"/>
  <c r="E580" i="4"/>
  <c r="Z580" i="4"/>
  <c r="D580" i="4"/>
  <c r="V584" i="4"/>
  <c r="G588" i="4"/>
  <c r="G594" i="4"/>
  <c r="G599" i="4"/>
  <c r="W600" i="4"/>
  <c r="D602" i="4"/>
  <c r="E505" i="4"/>
  <c r="W505" i="4"/>
  <c r="E509" i="4"/>
  <c r="W509" i="4"/>
  <c r="E513" i="4"/>
  <c r="W513" i="4"/>
  <c r="E517" i="4"/>
  <c r="W517" i="4"/>
  <c r="AA523" i="4"/>
  <c r="K523" i="4"/>
  <c r="AC523" i="4"/>
  <c r="L523" i="4"/>
  <c r="V523" i="4"/>
  <c r="E523" i="4"/>
  <c r="U523" i="4"/>
  <c r="D526" i="4"/>
  <c r="W526" i="4"/>
  <c r="J527" i="4"/>
  <c r="AD527" i="4"/>
  <c r="M530" i="4"/>
  <c r="AF530" i="4"/>
  <c r="F532" i="4"/>
  <c r="Z532" i="4"/>
  <c r="N533" i="4"/>
  <c r="AA534" i="4"/>
  <c r="K534" i="4"/>
  <c r="R534" i="4"/>
  <c r="AC534" i="4"/>
  <c r="L534" i="4"/>
  <c r="U534" i="4"/>
  <c r="O536" i="4"/>
  <c r="C537" i="4"/>
  <c r="V537" i="4"/>
  <c r="J538" i="4"/>
  <c r="AD538" i="4"/>
  <c r="D540" i="4"/>
  <c r="W540" i="4"/>
  <c r="L541" i="4"/>
  <c r="F545" i="4"/>
  <c r="AA545" i="4"/>
  <c r="O546" i="4"/>
  <c r="F547" i="4"/>
  <c r="Z547" i="4"/>
  <c r="AF549" i="4"/>
  <c r="P549" i="4"/>
  <c r="Z549" i="4"/>
  <c r="I549" i="4"/>
  <c r="M549" i="4"/>
  <c r="X549" i="4"/>
  <c r="F549" i="4"/>
  <c r="V549" i="4"/>
  <c r="L550" i="4"/>
  <c r="AG550" i="4"/>
  <c r="U551" i="4"/>
  <c r="W553" i="4"/>
  <c r="N556" i="4"/>
  <c r="F557" i="4"/>
  <c r="AD557" i="4"/>
  <c r="O559" i="4"/>
  <c r="G560" i="4"/>
  <c r="AC560" i="4"/>
  <c r="V561" i="4"/>
  <c r="X563" i="4"/>
  <c r="O564" i="4"/>
  <c r="F565" i="4"/>
  <c r="AD565" i="4"/>
  <c r="O567" i="4"/>
  <c r="J571" i="4"/>
  <c r="S574" i="4"/>
  <c r="K575" i="4"/>
  <c r="E576" i="4"/>
  <c r="Q578" i="4"/>
  <c r="C580" i="4"/>
  <c r="AG582" i="4"/>
  <c r="W584" i="4"/>
  <c r="D586" i="4"/>
  <c r="R588" i="4"/>
  <c r="H594" i="4"/>
  <c r="H599" i="4"/>
  <c r="X600" i="4"/>
  <c r="T602" i="4"/>
  <c r="AF620" i="4"/>
  <c r="P620" i="4"/>
  <c r="Y620" i="4"/>
  <c r="I620" i="4"/>
  <c r="O620" i="4"/>
  <c r="AG620" i="4"/>
  <c r="N620" i="4"/>
  <c r="AA620" i="4"/>
  <c r="H620" i="4"/>
  <c r="Z620" i="4"/>
  <c r="G620" i="4"/>
  <c r="U620" i="4"/>
  <c r="T620" i="4"/>
  <c r="S620" i="4"/>
  <c r="R620" i="4"/>
  <c r="Q620" i="4"/>
  <c r="M620" i="4"/>
  <c r="L620" i="4"/>
  <c r="K620" i="4"/>
  <c r="J620" i="4"/>
  <c r="F620" i="4"/>
  <c r="AD620" i="4"/>
  <c r="E620" i="4"/>
  <c r="AC620" i="4"/>
  <c r="AB620" i="4"/>
  <c r="AE620" i="4" s="1"/>
  <c r="C620" i="4"/>
  <c r="J604" i="4"/>
  <c r="AF607" i="4"/>
  <c r="P607" i="4"/>
  <c r="Y607" i="4"/>
  <c r="I607" i="4"/>
  <c r="AC607" i="4"/>
  <c r="K607" i="4"/>
  <c r="AB607" i="4"/>
  <c r="AE607" i="4" s="1"/>
  <c r="J607" i="4"/>
  <c r="V607" i="4"/>
  <c r="D607" i="4"/>
  <c r="U607" i="4"/>
  <c r="C607" i="4"/>
  <c r="AA607" i="4"/>
  <c r="L619" i="4"/>
  <c r="AF615" i="4"/>
  <c r="P615" i="4"/>
  <c r="Y615" i="4"/>
  <c r="I615" i="4"/>
  <c r="AC615" i="4"/>
  <c r="K615" i="4"/>
  <c r="AB615" i="4"/>
  <c r="AE615" i="4" s="1"/>
  <c r="J615" i="4"/>
  <c r="V615" i="4"/>
  <c r="D615" i="4"/>
  <c r="U615" i="4"/>
  <c r="C615" i="4"/>
  <c r="AA615" i="4"/>
  <c r="AF608" i="4"/>
  <c r="P608" i="4"/>
  <c r="Y608" i="4"/>
  <c r="I608" i="4"/>
  <c r="O608" i="4"/>
  <c r="AG608" i="4"/>
  <c r="N608" i="4"/>
  <c r="AA608" i="4"/>
  <c r="H608" i="4"/>
  <c r="Z608" i="4"/>
  <c r="G608" i="4"/>
  <c r="X608" i="4"/>
  <c r="F615" i="4"/>
  <c r="T656" i="4"/>
  <c r="D656" i="4"/>
  <c r="AD656" i="4"/>
  <c r="M656" i="4"/>
  <c r="W656" i="4"/>
  <c r="F656" i="4"/>
  <c r="AF656" i="4"/>
  <c r="O656" i="4"/>
  <c r="N656" i="4"/>
  <c r="L656" i="4"/>
  <c r="AG656" i="4"/>
  <c r="K656" i="4"/>
  <c r="J656" i="4"/>
  <c r="AC656" i="4"/>
  <c r="I656" i="4"/>
  <c r="AB656" i="4"/>
  <c r="AE656" i="4" s="1"/>
  <c r="H656" i="4"/>
  <c r="AA656" i="4"/>
  <c r="G656" i="4"/>
  <c r="Z656" i="4"/>
  <c r="E656" i="4"/>
  <c r="Y656" i="4"/>
  <c r="C656" i="4"/>
  <c r="V656" i="4"/>
  <c r="U656" i="4"/>
  <c r="S656" i="4"/>
  <c r="Q656" i="4"/>
  <c r="AF595" i="4"/>
  <c r="P595" i="4"/>
  <c r="Y595" i="4"/>
  <c r="I595" i="4"/>
  <c r="AC595" i="4"/>
  <c r="K595" i="4"/>
  <c r="AB595" i="4"/>
  <c r="AE595" i="4" s="1"/>
  <c r="J595" i="4"/>
  <c r="V595" i="4"/>
  <c r="D595" i="4"/>
  <c r="U595" i="4"/>
  <c r="C595" i="4"/>
  <c r="AA595" i="4"/>
  <c r="R604" i="4"/>
  <c r="C608" i="4"/>
  <c r="AB608" i="4"/>
  <c r="AE608" i="4" s="1"/>
  <c r="G615" i="4"/>
  <c r="AG615" i="4"/>
  <c r="AF618" i="4"/>
  <c r="P618" i="4"/>
  <c r="Y618" i="4"/>
  <c r="I618" i="4"/>
  <c r="X618" i="4"/>
  <c r="F618" i="4"/>
  <c r="W618" i="4"/>
  <c r="E618" i="4"/>
  <c r="R618" i="4"/>
  <c r="Q618" i="4"/>
  <c r="AA618" i="4"/>
  <c r="R619" i="4"/>
  <c r="P656" i="4"/>
  <c r="T702" i="4"/>
  <c r="D702" i="4"/>
  <c r="Z702" i="4"/>
  <c r="I702" i="4"/>
  <c r="Y702" i="4"/>
  <c r="H702" i="4"/>
  <c r="X702" i="4"/>
  <c r="G702" i="4"/>
  <c r="W702" i="4"/>
  <c r="F702" i="4"/>
  <c r="V702" i="4"/>
  <c r="E702" i="4"/>
  <c r="U702" i="4"/>
  <c r="C702" i="4"/>
  <c r="R702" i="4"/>
  <c r="Q702" i="4"/>
  <c r="AG702" i="4"/>
  <c r="P702" i="4"/>
  <c r="AF702" i="4"/>
  <c r="O702" i="4"/>
  <c r="N702" i="4"/>
  <c r="AD702" i="4"/>
  <c r="M702" i="4"/>
  <c r="AC702" i="4"/>
  <c r="L702" i="4"/>
  <c r="AB702" i="4"/>
  <c r="AE702" i="4" s="1"/>
  <c r="K702" i="4"/>
  <c r="AA702" i="4"/>
  <c r="S702" i="4"/>
  <c r="J702" i="4"/>
  <c r="AF548" i="4"/>
  <c r="P548" i="4"/>
  <c r="X548" i="4"/>
  <c r="G548" i="4"/>
  <c r="T548" i="4"/>
  <c r="AF552" i="4"/>
  <c r="P552" i="4"/>
  <c r="AG552" i="4"/>
  <c r="O552" i="4"/>
  <c r="N552" i="4"/>
  <c r="U552" i="4"/>
  <c r="AF569" i="4"/>
  <c r="P569" i="4"/>
  <c r="R569" i="4"/>
  <c r="Q569" i="4"/>
  <c r="U569" i="4"/>
  <c r="S587" i="4"/>
  <c r="E595" i="4"/>
  <c r="AD595" i="4"/>
  <c r="U596" i="4"/>
  <c r="S604" i="4"/>
  <c r="T606" i="4"/>
  <c r="M607" i="4"/>
  <c r="D608" i="4"/>
  <c r="AC608" i="4"/>
  <c r="W611" i="4"/>
  <c r="H615" i="4"/>
  <c r="AF616" i="4"/>
  <c r="P616" i="4"/>
  <c r="Y616" i="4"/>
  <c r="I616" i="4"/>
  <c r="O616" i="4"/>
  <c r="AG616" i="4"/>
  <c r="N616" i="4"/>
  <c r="AA616" i="4"/>
  <c r="H616" i="4"/>
  <c r="Z616" i="4"/>
  <c r="G616" i="4"/>
  <c r="X616" i="4"/>
  <c r="C618" i="4"/>
  <c r="AB618" i="4"/>
  <c r="AE618" i="4" s="1"/>
  <c r="S619" i="4"/>
  <c r="R656" i="4"/>
  <c r="AF572" i="4"/>
  <c r="P572" i="4"/>
  <c r="X572" i="4"/>
  <c r="G572" i="4"/>
  <c r="W572" i="4"/>
  <c r="F572" i="4"/>
  <c r="U572" i="4"/>
  <c r="T587" i="4"/>
  <c r="F595" i="4"/>
  <c r="V596" i="4"/>
  <c r="AF603" i="4"/>
  <c r="P603" i="4"/>
  <c r="Y603" i="4"/>
  <c r="I603" i="4"/>
  <c r="AC603" i="4"/>
  <c r="K603" i="4"/>
  <c r="AB603" i="4"/>
  <c r="AE603" i="4" s="1"/>
  <c r="J603" i="4"/>
  <c r="V603" i="4"/>
  <c r="D603" i="4"/>
  <c r="U603" i="4"/>
  <c r="C603" i="4"/>
  <c r="AA603" i="4"/>
  <c r="T604" i="4"/>
  <c r="U606" i="4"/>
  <c r="N607" i="4"/>
  <c r="E608" i="4"/>
  <c r="AD608" i="4"/>
  <c r="X611" i="4"/>
  <c r="L615" i="4"/>
  <c r="D618" i="4"/>
  <c r="AC618" i="4"/>
  <c r="T619" i="4"/>
  <c r="X656" i="4"/>
  <c r="AF566" i="4"/>
  <c r="P566" i="4"/>
  <c r="AB566" i="4"/>
  <c r="AE566" i="4" s="1"/>
  <c r="K566" i="4"/>
  <c r="AA566" i="4"/>
  <c r="J566" i="4"/>
  <c r="U566" i="4"/>
  <c r="C572" i="4"/>
  <c r="V572" i="4"/>
  <c r="U587" i="4"/>
  <c r="AF591" i="4"/>
  <c r="P591" i="4"/>
  <c r="Y591" i="4"/>
  <c r="I591" i="4"/>
  <c r="AC591" i="4"/>
  <c r="K591" i="4"/>
  <c r="AB591" i="4"/>
  <c r="AE591" i="4" s="1"/>
  <c r="J591" i="4"/>
  <c r="V591" i="4"/>
  <c r="D591" i="4"/>
  <c r="X591" i="4"/>
  <c r="G595" i="4"/>
  <c r="AG595" i="4"/>
  <c r="AF598" i="4"/>
  <c r="P598" i="4"/>
  <c r="Y598" i="4"/>
  <c r="I598" i="4"/>
  <c r="X598" i="4"/>
  <c r="F598" i="4"/>
  <c r="W598" i="4"/>
  <c r="E598" i="4"/>
  <c r="R598" i="4"/>
  <c r="Q598" i="4"/>
  <c r="AA598" i="4"/>
  <c r="E603" i="4"/>
  <c r="AD603" i="4"/>
  <c r="U604" i="4"/>
  <c r="V606" i="4"/>
  <c r="O607" i="4"/>
  <c r="F608" i="4"/>
  <c r="M615" i="4"/>
  <c r="G618" i="4"/>
  <c r="AD618" i="4"/>
  <c r="W619" i="4"/>
  <c r="H595" i="4"/>
  <c r="AF596" i="4"/>
  <c r="P596" i="4"/>
  <c r="Y596" i="4"/>
  <c r="I596" i="4"/>
  <c r="O596" i="4"/>
  <c r="AG596" i="4"/>
  <c r="N596" i="4"/>
  <c r="AA596" i="4"/>
  <c r="H596" i="4"/>
  <c r="Z596" i="4"/>
  <c r="G596" i="4"/>
  <c r="X596" i="4"/>
  <c r="F603" i="4"/>
  <c r="V604" i="4"/>
  <c r="Q607" i="4"/>
  <c r="J608" i="4"/>
  <c r="AF611" i="4"/>
  <c r="P611" i="4"/>
  <c r="Y611" i="4"/>
  <c r="I611" i="4"/>
  <c r="AC611" i="4"/>
  <c r="K611" i="4"/>
  <c r="AB611" i="4"/>
  <c r="AE611" i="4" s="1"/>
  <c r="J611" i="4"/>
  <c r="V611" i="4"/>
  <c r="D611" i="4"/>
  <c r="U611" i="4"/>
  <c r="C611" i="4"/>
  <c r="AA611" i="4"/>
  <c r="N615" i="4"/>
  <c r="H618" i="4"/>
  <c r="X619" i="4"/>
  <c r="AF587" i="4"/>
  <c r="P587" i="4"/>
  <c r="Y587" i="4"/>
  <c r="I587" i="4"/>
  <c r="AC587" i="4"/>
  <c r="K587" i="4"/>
  <c r="AB587" i="4"/>
  <c r="AE587" i="4" s="1"/>
  <c r="J587" i="4"/>
  <c r="V587" i="4"/>
  <c r="D587" i="4"/>
  <c r="X587" i="4"/>
  <c r="L595" i="4"/>
  <c r="C596" i="4"/>
  <c r="AB596" i="4"/>
  <c r="AE596" i="4" s="1"/>
  <c r="G603" i="4"/>
  <c r="AG603" i="4"/>
  <c r="AF606" i="4"/>
  <c r="P606" i="4"/>
  <c r="Y606" i="4"/>
  <c r="I606" i="4"/>
  <c r="X606" i="4"/>
  <c r="F606" i="4"/>
  <c r="W606" i="4"/>
  <c r="E606" i="4"/>
  <c r="R606" i="4"/>
  <c r="Q606" i="4"/>
  <c r="AA606" i="4"/>
  <c r="R607" i="4"/>
  <c r="K608" i="4"/>
  <c r="E611" i="4"/>
  <c r="AD611" i="4"/>
  <c r="O615" i="4"/>
  <c r="J618" i="4"/>
  <c r="AG618" i="4"/>
  <c r="AF604" i="4"/>
  <c r="P604" i="4"/>
  <c r="Y604" i="4"/>
  <c r="I604" i="4"/>
  <c r="O604" i="4"/>
  <c r="AG604" i="4"/>
  <c r="N604" i="4"/>
  <c r="AA604" i="4"/>
  <c r="H604" i="4"/>
  <c r="Z604" i="4"/>
  <c r="G604" i="4"/>
  <c r="X604" i="4"/>
  <c r="L608" i="4"/>
  <c r="Q615" i="4"/>
  <c r="AF619" i="4"/>
  <c r="P619" i="4"/>
  <c r="Y619" i="4"/>
  <c r="I619" i="4"/>
  <c r="AC619" i="4"/>
  <c r="K619" i="4"/>
  <c r="AB619" i="4"/>
  <c r="AE619" i="4" s="1"/>
  <c r="J619" i="4"/>
  <c r="V619" i="4"/>
  <c r="D619" i="4"/>
  <c r="U619" i="4"/>
  <c r="C619" i="4"/>
  <c r="AA619" i="4"/>
  <c r="I548" i="4"/>
  <c r="AA548" i="4"/>
  <c r="H552" i="4"/>
  <c r="AA552" i="4"/>
  <c r="F566" i="4"/>
  <c r="Y566" i="4"/>
  <c r="AF568" i="4"/>
  <c r="P568" i="4"/>
  <c r="AG568" i="4"/>
  <c r="O568" i="4"/>
  <c r="N568" i="4"/>
  <c r="U568" i="4"/>
  <c r="H569" i="4"/>
  <c r="AA569" i="4"/>
  <c r="I572" i="4"/>
  <c r="AB572" i="4"/>
  <c r="AE572" i="4" s="1"/>
  <c r="AF579" i="4"/>
  <c r="P579" i="4"/>
  <c r="Y579" i="4"/>
  <c r="I579" i="4"/>
  <c r="AC579" i="4"/>
  <c r="K579" i="4"/>
  <c r="AB579" i="4"/>
  <c r="AE579" i="4" s="1"/>
  <c r="J579" i="4"/>
  <c r="V579" i="4"/>
  <c r="AF583" i="4"/>
  <c r="P583" i="4"/>
  <c r="Y583" i="4"/>
  <c r="I583" i="4"/>
  <c r="AC583" i="4"/>
  <c r="K583" i="4"/>
  <c r="AB583" i="4"/>
  <c r="AE583" i="4" s="1"/>
  <c r="J583" i="4"/>
  <c r="V583" i="4"/>
  <c r="D583" i="4"/>
  <c r="X583" i="4"/>
  <c r="E587" i="4"/>
  <c r="AA587" i="4"/>
  <c r="G591" i="4"/>
  <c r="N595" i="4"/>
  <c r="E596" i="4"/>
  <c r="AD596" i="4"/>
  <c r="H598" i="4"/>
  <c r="L603" i="4"/>
  <c r="C604" i="4"/>
  <c r="AB604" i="4"/>
  <c r="AE604" i="4" s="1"/>
  <c r="D606" i="4"/>
  <c r="AC606" i="4"/>
  <c r="T607" i="4"/>
  <c r="M608" i="4"/>
  <c r="G611" i="4"/>
  <c r="AG611" i="4"/>
  <c r="AF614" i="4"/>
  <c r="P614" i="4"/>
  <c r="Y614" i="4"/>
  <c r="I614" i="4"/>
  <c r="X614" i="4"/>
  <c r="F614" i="4"/>
  <c r="W614" i="4"/>
  <c r="E614" i="4"/>
  <c r="R614" i="4"/>
  <c r="Q614" i="4"/>
  <c r="AA614" i="4"/>
  <c r="R615" i="4"/>
  <c r="K616" i="4"/>
  <c r="L618" i="4"/>
  <c r="E619" i="4"/>
  <c r="AD619" i="4"/>
  <c r="W671" i="4"/>
  <c r="V672" i="4"/>
  <c r="U673" i="4"/>
  <c r="AA671" i="4"/>
  <c r="Y672" i="4"/>
  <c r="X673" i="4"/>
  <c r="T679" i="4"/>
  <c r="D679" i="4"/>
  <c r="AB679" i="4"/>
  <c r="AE679" i="4" s="1"/>
  <c r="K679" i="4"/>
  <c r="Z679" i="4"/>
  <c r="I679" i="4"/>
  <c r="Y679" i="4"/>
  <c r="H679" i="4"/>
  <c r="X679" i="4"/>
  <c r="G679" i="4"/>
  <c r="U679" i="4"/>
  <c r="C679" i="4"/>
  <c r="R679" i="4"/>
  <c r="Q679" i="4"/>
  <c r="N679" i="4"/>
  <c r="AD679" i="4"/>
  <c r="M679" i="4"/>
  <c r="T663" i="4"/>
  <c r="D663" i="4"/>
  <c r="AB663" i="4"/>
  <c r="AE663" i="4" s="1"/>
  <c r="K663" i="4"/>
  <c r="X663" i="4"/>
  <c r="G663" i="4"/>
  <c r="U663" i="4"/>
  <c r="C663" i="4"/>
  <c r="AD663" i="4"/>
  <c r="M663" i="4"/>
  <c r="Z663" i="4"/>
  <c r="AC671" i="4"/>
  <c r="AB672" i="4"/>
  <c r="AE672" i="4" s="1"/>
  <c r="Z673" i="4"/>
  <c r="T687" i="4"/>
  <c r="D687" i="4"/>
  <c r="AB687" i="4"/>
  <c r="AE687" i="4" s="1"/>
  <c r="K687" i="4"/>
  <c r="AA687" i="4"/>
  <c r="J687" i="4"/>
  <c r="Z687" i="4"/>
  <c r="I687" i="4"/>
  <c r="Y687" i="4"/>
  <c r="H687" i="4"/>
  <c r="X687" i="4"/>
  <c r="G687" i="4"/>
  <c r="W687" i="4"/>
  <c r="F687" i="4"/>
  <c r="U687" i="4"/>
  <c r="C687" i="4"/>
  <c r="R687" i="4"/>
  <c r="Q687" i="4"/>
  <c r="N687" i="4"/>
  <c r="AD687" i="4"/>
  <c r="M687" i="4"/>
  <c r="V731" i="4"/>
  <c r="F731" i="4"/>
  <c r="AB731" i="4"/>
  <c r="AE731" i="4" s="1"/>
  <c r="K731" i="4"/>
  <c r="Z731" i="4"/>
  <c r="I731" i="4"/>
  <c r="X731" i="4"/>
  <c r="G731" i="4"/>
  <c r="W731" i="4"/>
  <c r="E731" i="4"/>
  <c r="T731" i="4"/>
  <c r="C731" i="4"/>
  <c r="AD731" i="4"/>
  <c r="M731" i="4"/>
  <c r="AC731" i="4"/>
  <c r="L731" i="4"/>
  <c r="AG731" i="4"/>
  <c r="AF731" i="4"/>
  <c r="AA731" i="4"/>
  <c r="Y731" i="4"/>
  <c r="U731" i="4"/>
  <c r="S731" i="4"/>
  <c r="R731" i="4"/>
  <c r="Q731" i="4"/>
  <c r="P731" i="4"/>
  <c r="O731" i="4"/>
  <c r="N731" i="4"/>
  <c r="J731" i="4"/>
  <c r="H731" i="4"/>
  <c r="D731" i="4"/>
  <c r="T652" i="4"/>
  <c r="D652" i="4"/>
  <c r="V652" i="4"/>
  <c r="E652" i="4"/>
  <c r="N652" i="4"/>
  <c r="X652" i="4"/>
  <c r="G652" i="4"/>
  <c r="Y652" i="4"/>
  <c r="T654" i="4"/>
  <c r="D654" i="4"/>
  <c r="Z654" i="4"/>
  <c r="I654" i="4"/>
  <c r="R654" i="4"/>
  <c r="AB654" i="4"/>
  <c r="AE654" i="4" s="1"/>
  <c r="K654" i="4"/>
  <c r="W654" i="4"/>
  <c r="E663" i="4"/>
  <c r="AA663" i="4"/>
  <c r="T670" i="4"/>
  <c r="D670" i="4"/>
  <c r="Z670" i="4"/>
  <c r="I670" i="4"/>
  <c r="W670" i="4"/>
  <c r="F670" i="4"/>
  <c r="V670" i="4"/>
  <c r="E670" i="4"/>
  <c r="R670" i="4"/>
  <c r="AG670" i="4"/>
  <c r="P670" i="4"/>
  <c r="AC670" i="4"/>
  <c r="L670" i="4"/>
  <c r="AB670" i="4"/>
  <c r="AE670" i="4" s="1"/>
  <c r="K670" i="4"/>
  <c r="AF670" i="4"/>
  <c r="F679" i="4"/>
  <c r="E687" i="4"/>
  <c r="V732" i="4"/>
  <c r="F732" i="4"/>
  <c r="AD732" i="4"/>
  <c r="M732" i="4"/>
  <c r="AB732" i="4"/>
  <c r="AE732" i="4" s="1"/>
  <c r="K732" i="4"/>
  <c r="Z732" i="4"/>
  <c r="I732" i="4"/>
  <c r="Y732" i="4"/>
  <c r="H732" i="4"/>
  <c r="W732" i="4"/>
  <c r="E732" i="4"/>
  <c r="AF732" i="4"/>
  <c r="O732" i="4"/>
  <c r="N732" i="4"/>
  <c r="AG732" i="4"/>
  <c r="AC732" i="4"/>
  <c r="AA732" i="4"/>
  <c r="X732" i="4"/>
  <c r="U732" i="4"/>
  <c r="T732" i="4"/>
  <c r="S732" i="4"/>
  <c r="R732" i="4"/>
  <c r="Q732" i="4"/>
  <c r="P732" i="4"/>
  <c r="L732" i="4"/>
  <c r="J732" i="4"/>
  <c r="G732" i="4"/>
  <c r="D732" i="4"/>
  <c r="C732" i="4"/>
  <c r="T671" i="4"/>
  <c r="D671" i="4"/>
  <c r="AB671" i="4"/>
  <c r="AE671" i="4" s="1"/>
  <c r="K671" i="4"/>
  <c r="Y671" i="4"/>
  <c r="H671" i="4"/>
  <c r="X671" i="4"/>
  <c r="G671" i="4"/>
  <c r="U671" i="4"/>
  <c r="C671" i="4"/>
  <c r="R671" i="4"/>
  <c r="N671" i="4"/>
  <c r="AD671" i="4"/>
  <c r="M671" i="4"/>
  <c r="AG671" i="4"/>
  <c r="T678" i="4"/>
  <c r="D678" i="4"/>
  <c r="Z678" i="4"/>
  <c r="I678" i="4"/>
  <c r="X678" i="4"/>
  <c r="G678" i="4"/>
  <c r="W678" i="4"/>
  <c r="F678" i="4"/>
  <c r="V678" i="4"/>
  <c r="E678" i="4"/>
  <c r="R678" i="4"/>
  <c r="AG678" i="4"/>
  <c r="P678" i="4"/>
  <c r="AF678" i="4"/>
  <c r="O678" i="4"/>
  <c r="AC678" i="4"/>
  <c r="L678" i="4"/>
  <c r="AB678" i="4"/>
  <c r="AE678" i="4" s="1"/>
  <c r="K678" i="4"/>
  <c r="V733" i="4"/>
  <c r="F733" i="4"/>
  <c r="AF733" i="4"/>
  <c r="O733" i="4"/>
  <c r="AD733" i="4"/>
  <c r="M733" i="4"/>
  <c r="AB733" i="4"/>
  <c r="AE733" i="4" s="1"/>
  <c r="K733" i="4"/>
  <c r="AA733" i="4"/>
  <c r="J733" i="4"/>
  <c r="Y733" i="4"/>
  <c r="H733" i="4"/>
  <c r="Q733" i="4"/>
  <c r="AG733" i="4"/>
  <c r="P733" i="4"/>
  <c r="AC733" i="4"/>
  <c r="Z733" i="4"/>
  <c r="X733" i="4"/>
  <c r="W733" i="4"/>
  <c r="U733" i="4"/>
  <c r="T733" i="4"/>
  <c r="S733" i="4"/>
  <c r="R733" i="4"/>
  <c r="N733" i="4"/>
  <c r="L733" i="4"/>
  <c r="I733" i="4"/>
  <c r="G733" i="4"/>
  <c r="E733" i="4"/>
  <c r="D733" i="4"/>
  <c r="C733" i="4"/>
  <c r="E671" i="4"/>
  <c r="T672" i="4"/>
  <c r="D672" i="4"/>
  <c r="AD672" i="4"/>
  <c r="M672" i="4"/>
  <c r="AA672" i="4"/>
  <c r="J672" i="4"/>
  <c r="Z672" i="4"/>
  <c r="I672" i="4"/>
  <c r="W672" i="4"/>
  <c r="F672" i="4"/>
  <c r="U672" i="4"/>
  <c r="C672" i="4"/>
  <c r="AG672" i="4"/>
  <c r="P672" i="4"/>
  <c r="AF672" i="4"/>
  <c r="O672" i="4"/>
  <c r="T673" i="4"/>
  <c r="D673" i="4"/>
  <c r="AF673" i="4"/>
  <c r="O673" i="4"/>
  <c r="AC673" i="4"/>
  <c r="L673" i="4"/>
  <c r="AB673" i="4"/>
  <c r="AE673" i="4" s="1"/>
  <c r="K673" i="4"/>
  <c r="Y673" i="4"/>
  <c r="H673" i="4"/>
  <c r="W673" i="4"/>
  <c r="F673" i="4"/>
  <c r="R673" i="4"/>
  <c r="Q673" i="4"/>
  <c r="C678" i="4"/>
  <c r="H652" i="4"/>
  <c r="AB652" i="4"/>
  <c r="AE652" i="4" s="1"/>
  <c r="Q653" i="4"/>
  <c r="F654" i="4"/>
  <c r="AA654" i="4"/>
  <c r="Q662" i="4"/>
  <c r="I663" i="4"/>
  <c r="AF663" i="4"/>
  <c r="V664" i="4"/>
  <c r="W668" i="4"/>
  <c r="H670" i="4"/>
  <c r="F671" i="4"/>
  <c r="E672" i="4"/>
  <c r="C673" i="4"/>
  <c r="AG673" i="4"/>
  <c r="H678" i="4"/>
  <c r="O679" i="4"/>
  <c r="P687" i="4"/>
  <c r="I652" i="4"/>
  <c r="AC652" i="4"/>
  <c r="R653" i="4"/>
  <c r="G654" i="4"/>
  <c r="AC654" i="4"/>
  <c r="S662" i="4"/>
  <c r="J663" i="4"/>
  <c r="AG663" i="4"/>
  <c r="Z668" i="4"/>
  <c r="J670" i="4"/>
  <c r="I671" i="4"/>
  <c r="G672" i="4"/>
  <c r="E673" i="4"/>
  <c r="J678" i="4"/>
  <c r="P679" i="4"/>
  <c r="S687" i="4"/>
  <c r="T695" i="4"/>
  <c r="D695" i="4"/>
  <c r="AB695" i="4"/>
  <c r="AE695" i="4" s="1"/>
  <c r="K695" i="4"/>
  <c r="AA695" i="4"/>
  <c r="J695" i="4"/>
  <c r="Z695" i="4"/>
  <c r="I695" i="4"/>
  <c r="Y695" i="4"/>
  <c r="H695" i="4"/>
  <c r="X695" i="4"/>
  <c r="G695" i="4"/>
  <c r="W695" i="4"/>
  <c r="F695" i="4"/>
  <c r="U695" i="4"/>
  <c r="C695" i="4"/>
  <c r="R695" i="4"/>
  <c r="Q695" i="4"/>
  <c r="AF695" i="4"/>
  <c r="O695" i="4"/>
  <c r="N695" i="4"/>
  <c r="AD695" i="4"/>
  <c r="M695" i="4"/>
  <c r="J652" i="4"/>
  <c r="AD652" i="4"/>
  <c r="S653" i="4"/>
  <c r="H654" i="4"/>
  <c r="AD654" i="4"/>
  <c r="U662" i="4"/>
  <c r="L663" i="4"/>
  <c r="T664" i="4"/>
  <c r="D664" i="4"/>
  <c r="AD664" i="4"/>
  <c r="M664" i="4"/>
  <c r="Z664" i="4"/>
  <c r="I664" i="4"/>
  <c r="W664" i="4"/>
  <c r="F664" i="4"/>
  <c r="AF664" i="4"/>
  <c r="O664" i="4"/>
  <c r="Y664" i="4"/>
  <c r="AA668" i="4"/>
  <c r="M670" i="4"/>
  <c r="J671" i="4"/>
  <c r="H672" i="4"/>
  <c r="G673" i="4"/>
  <c r="M678" i="4"/>
  <c r="S679" i="4"/>
  <c r="V687" i="4"/>
  <c r="K652" i="4"/>
  <c r="AF652" i="4"/>
  <c r="U653" i="4"/>
  <c r="J654" i="4"/>
  <c r="W662" i="4"/>
  <c r="N663" i="4"/>
  <c r="C664" i="4"/>
  <c r="AA664" i="4"/>
  <c r="N670" i="4"/>
  <c r="L671" i="4"/>
  <c r="K672" i="4"/>
  <c r="I673" i="4"/>
  <c r="N678" i="4"/>
  <c r="V679" i="4"/>
  <c r="T686" i="4"/>
  <c r="D686" i="4"/>
  <c r="Z686" i="4"/>
  <c r="I686" i="4"/>
  <c r="Y686" i="4"/>
  <c r="H686" i="4"/>
  <c r="X686" i="4"/>
  <c r="G686" i="4"/>
  <c r="W686" i="4"/>
  <c r="F686" i="4"/>
  <c r="V686" i="4"/>
  <c r="E686" i="4"/>
  <c r="U686" i="4"/>
  <c r="C686" i="4"/>
  <c r="R686" i="4"/>
  <c r="AG686" i="4"/>
  <c r="P686" i="4"/>
  <c r="AF686" i="4"/>
  <c r="O686" i="4"/>
  <c r="AC686" i="4"/>
  <c r="L686" i="4"/>
  <c r="AB686" i="4"/>
  <c r="AE686" i="4" s="1"/>
  <c r="K686" i="4"/>
  <c r="AC687" i="4"/>
  <c r="T689" i="4"/>
  <c r="D689" i="4"/>
  <c r="AF689" i="4"/>
  <c r="O689" i="4"/>
  <c r="N689" i="4"/>
  <c r="AD689" i="4"/>
  <c r="M689" i="4"/>
  <c r="AC689" i="4"/>
  <c r="L689" i="4"/>
  <c r="AB689" i="4"/>
  <c r="AE689" i="4" s="1"/>
  <c r="K689" i="4"/>
  <c r="AA689" i="4"/>
  <c r="J689" i="4"/>
  <c r="Y689" i="4"/>
  <c r="H689" i="4"/>
  <c r="W689" i="4"/>
  <c r="F689" i="4"/>
  <c r="V689" i="4"/>
  <c r="E689" i="4"/>
  <c r="R689" i="4"/>
  <c r="Q689" i="4"/>
  <c r="T710" i="4"/>
  <c r="D710" i="4"/>
  <c r="Z710" i="4"/>
  <c r="I710" i="4"/>
  <c r="Y710" i="4"/>
  <c r="H710" i="4"/>
  <c r="X710" i="4"/>
  <c r="G710" i="4"/>
  <c r="W710" i="4"/>
  <c r="F710" i="4"/>
  <c r="V710" i="4"/>
  <c r="E710" i="4"/>
  <c r="U710" i="4"/>
  <c r="C710" i="4"/>
  <c r="R710" i="4"/>
  <c r="Q710" i="4"/>
  <c r="AG710" i="4"/>
  <c r="P710" i="4"/>
  <c r="AF710" i="4"/>
  <c r="O710" i="4"/>
  <c r="N710" i="4"/>
  <c r="AD710" i="4"/>
  <c r="M710" i="4"/>
  <c r="AC710" i="4"/>
  <c r="L710" i="4"/>
  <c r="AB710" i="4"/>
  <c r="AE710" i="4" s="1"/>
  <c r="K710" i="4"/>
  <c r="L652" i="4"/>
  <c r="AG652" i="4"/>
  <c r="L654" i="4"/>
  <c r="AF654" i="4"/>
  <c r="O663" i="4"/>
  <c r="E664" i="4"/>
  <c r="AB664" i="4"/>
  <c r="AE664" i="4" s="1"/>
  <c r="T668" i="4"/>
  <c r="D668" i="4"/>
  <c r="V668" i="4"/>
  <c r="E668" i="4"/>
  <c r="R668" i="4"/>
  <c r="Q668" i="4"/>
  <c r="N668" i="4"/>
  <c r="AC668" i="4"/>
  <c r="Y668" i="4"/>
  <c r="H668" i="4"/>
  <c r="X668" i="4"/>
  <c r="G668" i="4"/>
  <c r="AD668" i="4"/>
  <c r="O670" i="4"/>
  <c r="O671" i="4"/>
  <c r="L672" i="4"/>
  <c r="J673" i="4"/>
  <c r="Q678" i="4"/>
  <c r="W679" i="4"/>
  <c r="AF687" i="4"/>
  <c r="M652" i="4"/>
  <c r="T653" i="4"/>
  <c r="D653" i="4"/>
  <c r="X653" i="4"/>
  <c r="G653" i="4"/>
  <c r="AG653" i="4"/>
  <c r="P653" i="4"/>
  <c r="Z653" i="4"/>
  <c r="I653" i="4"/>
  <c r="W653" i="4"/>
  <c r="M654" i="4"/>
  <c r="AG654" i="4"/>
  <c r="T662" i="4"/>
  <c r="D662" i="4"/>
  <c r="Z662" i="4"/>
  <c r="I662" i="4"/>
  <c r="V662" i="4"/>
  <c r="E662" i="4"/>
  <c r="R662" i="4"/>
  <c r="AB662" i="4"/>
  <c r="AE662" i="4" s="1"/>
  <c r="K662" i="4"/>
  <c r="Y662" i="4"/>
  <c r="P663" i="4"/>
  <c r="Q670" i="4"/>
  <c r="P671" i="4"/>
  <c r="N672" i="4"/>
  <c r="M673" i="4"/>
  <c r="S678" i="4"/>
  <c r="AA679" i="4"/>
  <c r="AG687" i="4"/>
  <c r="AF554" i="4"/>
  <c r="P554" i="4"/>
  <c r="S554" i="4"/>
  <c r="AF562" i="4"/>
  <c r="P562" i="4"/>
  <c r="S562" i="4"/>
  <c r="AF570" i="4"/>
  <c r="P570" i="4"/>
  <c r="S570" i="4"/>
  <c r="O652" i="4"/>
  <c r="C653" i="4"/>
  <c r="Y653" i="4"/>
  <c r="N654" i="4"/>
  <c r="T655" i="4"/>
  <c r="D655" i="4"/>
  <c r="AB655" i="4"/>
  <c r="AE655" i="4" s="1"/>
  <c r="K655" i="4"/>
  <c r="U655" i="4"/>
  <c r="C655" i="4"/>
  <c r="AD655" i="4"/>
  <c r="M655" i="4"/>
  <c r="X655" i="4"/>
  <c r="T657" i="4"/>
  <c r="D657" i="4"/>
  <c r="AF657" i="4"/>
  <c r="O657" i="4"/>
  <c r="Y657" i="4"/>
  <c r="H657" i="4"/>
  <c r="Q657" i="4"/>
  <c r="W657" i="4"/>
  <c r="T660" i="4"/>
  <c r="D660" i="4"/>
  <c r="V660" i="4"/>
  <c r="E660" i="4"/>
  <c r="N660" i="4"/>
  <c r="X660" i="4"/>
  <c r="G660" i="4"/>
  <c r="Y660" i="4"/>
  <c r="C662" i="4"/>
  <c r="AA662" i="4"/>
  <c r="Q663" i="4"/>
  <c r="H664" i="4"/>
  <c r="F668" i="4"/>
  <c r="AG668" i="4"/>
  <c r="S670" i="4"/>
  <c r="Q671" i="4"/>
  <c r="Q672" i="4"/>
  <c r="N673" i="4"/>
  <c r="U678" i="4"/>
  <c r="AC679" i="4"/>
  <c r="T681" i="4"/>
  <c r="D681" i="4"/>
  <c r="AF681" i="4"/>
  <c r="O681" i="4"/>
  <c r="AD681" i="4"/>
  <c r="M681" i="4"/>
  <c r="AC681" i="4"/>
  <c r="L681" i="4"/>
  <c r="AB681" i="4"/>
  <c r="AE681" i="4" s="1"/>
  <c r="K681" i="4"/>
  <c r="Y681" i="4"/>
  <c r="H681" i="4"/>
  <c r="W681" i="4"/>
  <c r="F681" i="4"/>
  <c r="V681" i="4"/>
  <c r="E681" i="4"/>
  <c r="R681" i="4"/>
  <c r="Q681" i="4"/>
  <c r="N686" i="4"/>
  <c r="I689" i="4"/>
  <c r="V695" i="4"/>
  <c r="AA710" i="4"/>
  <c r="C554" i="4"/>
  <c r="T554" i="4"/>
  <c r="C562" i="4"/>
  <c r="T562" i="4"/>
  <c r="C570" i="4"/>
  <c r="T570" i="4"/>
  <c r="AF577" i="4"/>
  <c r="P577" i="4"/>
  <c r="Y577" i="4"/>
  <c r="I577" i="4"/>
  <c r="T577" i="4"/>
  <c r="AF581" i="4"/>
  <c r="P581" i="4"/>
  <c r="Y581" i="4"/>
  <c r="I581" i="4"/>
  <c r="T581" i="4"/>
  <c r="AF585" i="4"/>
  <c r="P585" i="4"/>
  <c r="Y585" i="4"/>
  <c r="I585" i="4"/>
  <c r="T585" i="4"/>
  <c r="AF589" i="4"/>
  <c r="P589" i="4"/>
  <c r="Y589" i="4"/>
  <c r="I589" i="4"/>
  <c r="T589" i="4"/>
  <c r="AF593" i="4"/>
  <c r="P593" i="4"/>
  <c r="Y593" i="4"/>
  <c r="I593" i="4"/>
  <c r="T593" i="4"/>
  <c r="AF597" i="4"/>
  <c r="P597" i="4"/>
  <c r="Y597" i="4"/>
  <c r="I597" i="4"/>
  <c r="T597" i="4"/>
  <c r="AF601" i="4"/>
  <c r="P601" i="4"/>
  <c r="Y601" i="4"/>
  <c r="I601" i="4"/>
  <c r="T601" i="4"/>
  <c r="AF605" i="4"/>
  <c r="P605" i="4"/>
  <c r="Y605" i="4"/>
  <c r="I605" i="4"/>
  <c r="T605" i="4"/>
  <c r="AF609" i="4"/>
  <c r="P609" i="4"/>
  <c r="Y609" i="4"/>
  <c r="I609" i="4"/>
  <c r="T609" i="4"/>
  <c r="AF613" i="4"/>
  <c r="P613" i="4"/>
  <c r="Y613" i="4"/>
  <c r="I613" i="4"/>
  <c r="T613" i="4"/>
  <c r="AF617" i="4"/>
  <c r="P617" i="4"/>
  <c r="Y617" i="4"/>
  <c r="I617" i="4"/>
  <c r="T617" i="4"/>
  <c r="P652" i="4"/>
  <c r="E653" i="4"/>
  <c r="AA653" i="4"/>
  <c r="O654" i="4"/>
  <c r="E655" i="4"/>
  <c r="Y655" i="4"/>
  <c r="C657" i="4"/>
  <c r="X657" i="4"/>
  <c r="C660" i="4"/>
  <c r="Z660" i="4"/>
  <c r="F662" i="4"/>
  <c r="AC662" i="4"/>
  <c r="R663" i="4"/>
  <c r="J664" i="4"/>
  <c r="AG664" i="4"/>
  <c r="I668" i="4"/>
  <c r="U670" i="4"/>
  <c r="S671" i="4"/>
  <c r="R672" i="4"/>
  <c r="P673" i="4"/>
  <c r="Y678" i="4"/>
  <c r="AF679" i="4"/>
  <c r="C681" i="4"/>
  <c r="Q686" i="4"/>
  <c r="P689" i="4"/>
  <c r="AC695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T650" i="4"/>
  <c r="D650" i="4"/>
  <c r="S650" i="4"/>
  <c r="T658" i="4"/>
  <c r="D658" i="4"/>
  <c r="S658" i="4"/>
  <c r="I661" i="4"/>
  <c r="Z661" i="4"/>
  <c r="T666" i="4"/>
  <c r="D666" i="4"/>
  <c r="S666" i="4"/>
  <c r="I669" i="4"/>
  <c r="Z669" i="4"/>
  <c r="T674" i="4"/>
  <c r="D674" i="4"/>
  <c r="S674" i="4"/>
  <c r="G676" i="4"/>
  <c r="X676" i="4"/>
  <c r="I677" i="4"/>
  <c r="Z677" i="4"/>
  <c r="O680" i="4"/>
  <c r="AF680" i="4"/>
  <c r="T682" i="4"/>
  <c r="D682" i="4"/>
  <c r="S682" i="4"/>
  <c r="G684" i="4"/>
  <c r="X684" i="4"/>
  <c r="I685" i="4"/>
  <c r="Z685" i="4"/>
  <c r="O688" i="4"/>
  <c r="AF688" i="4"/>
  <c r="T690" i="4"/>
  <c r="D690" i="4"/>
  <c r="S690" i="4"/>
  <c r="G692" i="4"/>
  <c r="X692" i="4"/>
  <c r="I693" i="4"/>
  <c r="Z693" i="4"/>
  <c r="O696" i="4"/>
  <c r="AF696" i="4"/>
  <c r="Q697" i="4"/>
  <c r="T698" i="4"/>
  <c r="D698" i="4"/>
  <c r="S698" i="4"/>
  <c r="G700" i="4"/>
  <c r="X700" i="4"/>
  <c r="I701" i="4"/>
  <c r="Z701" i="4"/>
  <c r="M703" i="4"/>
  <c r="AD703" i="4"/>
  <c r="O704" i="4"/>
  <c r="AF704" i="4"/>
  <c r="Q705" i="4"/>
  <c r="T706" i="4"/>
  <c r="D706" i="4"/>
  <c r="S706" i="4"/>
  <c r="G708" i="4"/>
  <c r="X708" i="4"/>
  <c r="I709" i="4"/>
  <c r="Z709" i="4"/>
  <c r="M711" i="4"/>
  <c r="AD711" i="4"/>
  <c r="O712" i="4"/>
  <c r="AF712" i="4"/>
  <c r="Q713" i="4"/>
  <c r="E724" i="4"/>
  <c r="U725" i="4"/>
  <c r="O764" i="4"/>
  <c r="AB764" i="4"/>
  <c r="AE764" i="4" s="1"/>
  <c r="K764" i="4"/>
  <c r="X764" i="4"/>
  <c r="G764" i="4"/>
  <c r="N764" i="4"/>
  <c r="AG764" i="4"/>
  <c r="M764" i="4"/>
  <c r="AF764" i="4"/>
  <c r="L764" i="4"/>
  <c r="AD764" i="4"/>
  <c r="J764" i="4"/>
  <c r="AC764" i="4"/>
  <c r="I764" i="4"/>
  <c r="AA764" i="4"/>
  <c r="H764" i="4"/>
  <c r="Z764" i="4"/>
  <c r="F764" i="4"/>
  <c r="Y764" i="4"/>
  <c r="E764" i="4"/>
  <c r="W764" i="4"/>
  <c r="D764" i="4"/>
  <c r="V764" i="4"/>
  <c r="C764" i="4"/>
  <c r="T764" i="4"/>
  <c r="S764" i="4"/>
  <c r="Q764" i="4"/>
  <c r="P764" i="4"/>
  <c r="H676" i="4"/>
  <c r="Y676" i="4"/>
  <c r="P680" i="4"/>
  <c r="H684" i="4"/>
  <c r="Y684" i="4"/>
  <c r="P688" i="4"/>
  <c r="H692" i="4"/>
  <c r="Y692" i="4"/>
  <c r="P696" i="4"/>
  <c r="H700" i="4"/>
  <c r="Y700" i="4"/>
  <c r="N703" i="4"/>
  <c r="P704" i="4"/>
  <c r="H708" i="4"/>
  <c r="Y708" i="4"/>
  <c r="N711" i="4"/>
  <c r="P712" i="4"/>
  <c r="V722" i="4"/>
  <c r="F722" i="4"/>
  <c r="Z722" i="4"/>
  <c r="I722" i="4"/>
  <c r="X722" i="4"/>
  <c r="G722" i="4"/>
  <c r="U722" i="4"/>
  <c r="D722" i="4"/>
  <c r="T722" i="4"/>
  <c r="C722" i="4"/>
  <c r="AB722" i="4"/>
  <c r="AE722" i="4" s="1"/>
  <c r="G724" i="4"/>
  <c r="AF724" i="4"/>
  <c r="W725" i="4"/>
  <c r="O756" i="4"/>
  <c r="AB756" i="4"/>
  <c r="AE756" i="4" s="1"/>
  <c r="K756" i="4"/>
  <c r="X756" i="4"/>
  <c r="G756" i="4"/>
  <c r="Q756" i="4"/>
  <c r="P756" i="4"/>
  <c r="N756" i="4"/>
  <c r="AG756" i="4"/>
  <c r="M756" i="4"/>
  <c r="AF756" i="4"/>
  <c r="L756" i="4"/>
  <c r="AD756" i="4"/>
  <c r="J756" i="4"/>
  <c r="AC756" i="4"/>
  <c r="I756" i="4"/>
  <c r="AA756" i="4"/>
  <c r="H756" i="4"/>
  <c r="Z756" i="4"/>
  <c r="F756" i="4"/>
  <c r="Y756" i="4"/>
  <c r="E756" i="4"/>
  <c r="V756" i="4"/>
  <c r="C756" i="4"/>
  <c r="S756" i="4"/>
  <c r="R756" i="4"/>
  <c r="T697" i="4"/>
  <c r="D697" i="4"/>
  <c r="S697" i="4"/>
  <c r="O703" i="4"/>
  <c r="AF703" i="4"/>
  <c r="T705" i="4"/>
  <c r="D705" i="4"/>
  <c r="S705" i="4"/>
  <c r="O711" i="4"/>
  <c r="AF711" i="4"/>
  <c r="T713" i="4"/>
  <c r="D713" i="4"/>
  <c r="R713" i="4"/>
  <c r="U713" i="4"/>
  <c r="J724" i="4"/>
  <c r="AG724" i="4"/>
  <c r="P703" i="4"/>
  <c r="AG703" i="4"/>
  <c r="P711" i="4"/>
  <c r="AG711" i="4"/>
  <c r="V725" i="4"/>
  <c r="F725" i="4"/>
  <c r="AF725" i="4"/>
  <c r="O725" i="4"/>
  <c r="AD725" i="4"/>
  <c r="M725" i="4"/>
  <c r="AB725" i="4"/>
  <c r="AE725" i="4" s="1"/>
  <c r="K725" i="4"/>
  <c r="AA725" i="4"/>
  <c r="J725" i="4"/>
  <c r="Q725" i="4"/>
  <c r="Y725" i="4"/>
  <c r="T680" i="4"/>
  <c r="D680" i="4"/>
  <c r="S680" i="4"/>
  <c r="T688" i="4"/>
  <c r="D688" i="4"/>
  <c r="S688" i="4"/>
  <c r="AB692" i="4"/>
  <c r="AE692" i="4" s="1"/>
  <c r="T696" i="4"/>
  <c r="D696" i="4"/>
  <c r="S696" i="4"/>
  <c r="E697" i="4"/>
  <c r="V697" i="4"/>
  <c r="K700" i="4"/>
  <c r="AB700" i="4"/>
  <c r="AE700" i="4" s="1"/>
  <c r="Q703" i="4"/>
  <c r="T704" i="4"/>
  <c r="D704" i="4"/>
  <c r="S704" i="4"/>
  <c r="E705" i="4"/>
  <c r="V705" i="4"/>
  <c r="K708" i="4"/>
  <c r="AB708" i="4"/>
  <c r="AE708" i="4" s="1"/>
  <c r="Q711" i="4"/>
  <c r="T712" i="4"/>
  <c r="D712" i="4"/>
  <c r="S712" i="4"/>
  <c r="E713" i="4"/>
  <c r="W713" i="4"/>
  <c r="J722" i="4"/>
  <c r="N724" i="4"/>
  <c r="C725" i="4"/>
  <c r="Z725" i="4"/>
  <c r="O750" i="4"/>
  <c r="AG750" i="4"/>
  <c r="P750" i="4"/>
  <c r="AB750" i="4"/>
  <c r="AE750" i="4" s="1"/>
  <c r="K750" i="4"/>
  <c r="M750" i="4"/>
  <c r="AF750" i="4"/>
  <c r="L750" i="4"/>
  <c r="AD750" i="4"/>
  <c r="J750" i="4"/>
  <c r="AC750" i="4"/>
  <c r="I750" i="4"/>
  <c r="AA750" i="4"/>
  <c r="H750" i="4"/>
  <c r="Z750" i="4"/>
  <c r="G750" i="4"/>
  <c r="Y750" i="4"/>
  <c r="F750" i="4"/>
  <c r="X750" i="4"/>
  <c r="E750" i="4"/>
  <c r="W750" i="4"/>
  <c r="D750" i="4"/>
  <c r="V750" i="4"/>
  <c r="C750" i="4"/>
  <c r="Q750" i="4"/>
  <c r="N750" i="4"/>
  <c r="U756" i="4"/>
  <c r="L676" i="4"/>
  <c r="AC676" i="4"/>
  <c r="C680" i="4"/>
  <c r="U680" i="4"/>
  <c r="L684" i="4"/>
  <c r="AC684" i="4"/>
  <c r="C688" i="4"/>
  <c r="U688" i="4"/>
  <c r="L692" i="4"/>
  <c r="AC692" i="4"/>
  <c r="C696" i="4"/>
  <c r="U696" i="4"/>
  <c r="F697" i="4"/>
  <c r="W697" i="4"/>
  <c r="L700" i="4"/>
  <c r="AC700" i="4"/>
  <c r="C704" i="4"/>
  <c r="U704" i="4"/>
  <c r="F705" i="4"/>
  <c r="W705" i="4"/>
  <c r="L708" i="4"/>
  <c r="AC708" i="4"/>
  <c r="C712" i="4"/>
  <c r="U712" i="4"/>
  <c r="F713" i="4"/>
  <c r="X713" i="4"/>
  <c r="K722" i="4"/>
  <c r="AF722" i="4"/>
  <c r="O724" i="4"/>
  <c r="D725" i="4"/>
  <c r="AC725" i="4"/>
  <c r="R750" i="4"/>
  <c r="W756" i="4"/>
  <c r="T703" i="4"/>
  <c r="D703" i="4"/>
  <c r="S703" i="4"/>
  <c r="T711" i="4"/>
  <c r="D711" i="4"/>
  <c r="S711" i="4"/>
  <c r="I621" i="4"/>
  <c r="Y621" i="4"/>
  <c r="I622" i="4"/>
  <c r="Y622" i="4"/>
  <c r="I623" i="4"/>
  <c r="Y623" i="4"/>
  <c r="I624" i="4"/>
  <c r="Y624" i="4"/>
  <c r="I625" i="4"/>
  <c r="Y625" i="4"/>
  <c r="I626" i="4"/>
  <c r="Y626" i="4"/>
  <c r="I627" i="4"/>
  <c r="Y627" i="4"/>
  <c r="I628" i="4"/>
  <c r="Y628" i="4"/>
  <c r="I629" i="4"/>
  <c r="Y629" i="4"/>
  <c r="I630" i="4"/>
  <c r="Y630" i="4"/>
  <c r="I631" i="4"/>
  <c r="Y631" i="4"/>
  <c r="I632" i="4"/>
  <c r="Y632" i="4"/>
  <c r="I633" i="4"/>
  <c r="Y633" i="4"/>
  <c r="I634" i="4"/>
  <c r="Y634" i="4"/>
  <c r="I635" i="4"/>
  <c r="Y635" i="4"/>
  <c r="I636" i="4"/>
  <c r="Y636" i="4"/>
  <c r="I637" i="4"/>
  <c r="Y637" i="4"/>
  <c r="I638" i="4"/>
  <c r="Y638" i="4"/>
  <c r="I639" i="4"/>
  <c r="Y639" i="4"/>
  <c r="I640" i="4"/>
  <c r="Y640" i="4"/>
  <c r="I641" i="4"/>
  <c r="Y641" i="4"/>
  <c r="I642" i="4"/>
  <c r="Y642" i="4"/>
  <c r="I643" i="4"/>
  <c r="Y643" i="4"/>
  <c r="I644" i="4"/>
  <c r="Y644" i="4"/>
  <c r="I645" i="4"/>
  <c r="Y645" i="4"/>
  <c r="I646" i="4"/>
  <c r="Y646" i="4"/>
  <c r="I647" i="4"/>
  <c r="Y647" i="4"/>
  <c r="I648" i="4"/>
  <c r="Y648" i="4"/>
  <c r="I649" i="4"/>
  <c r="Y649" i="4"/>
  <c r="J650" i="4"/>
  <c r="AA650" i="4"/>
  <c r="J658" i="4"/>
  <c r="AA658" i="4"/>
  <c r="P661" i="4"/>
  <c r="J666" i="4"/>
  <c r="AA666" i="4"/>
  <c r="P669" i="4"/>
  <c r="J674" i="4"/>
  <c r="AA674" i="4"/>
  <c r="N676" i="4"/>
  <c r="P677" i="4"/>
  <c r="F680" i="4"/>
  <c r="W680" i="4"/>
  <c r="N684" i="4"/>
  <c r="P685" i="4"/>
  <c r="F688" i="4"/>
  <c r="W688" i="4"/>
  <c r="N692" i="4"/>
  <c r="P693" i="4"/>
  <c r="F696" i="4"/>
  <c r="W696" i="4"/>
  <c r="H697" i="4"/>
  <c r="Y697" i="4"/>
  <c r="AA698" i="4"/>
  <c r="N700" i="4"/>
  <c r="P701" i="4"/>
  <c r="C703" i="4"/>
  <c r="U703" i="4"/>
  <c r="F704" i="4"/>
  <c r="W704" i="4"/>
  <c r="H705" i="4"/>
  <c r="Y705" i="4"/>
  <c r="J706" i="4"/>
  <c r="AA706" i="4"/>
  <c r="N708" i="4"/>
  <c r="P709" i="4"/>
  <c r="C711" i="4"/>
  <c r="U711" i="4"/>
  <c r="F712" i="4"/>
  <c r="W712" i="4"/>
  <c r="H713" i="4"/>
  <c r="Z713" i="4"/>
  <c r="M722" i="4"/>
  <c r="V723" i="4"/>
  <c r="F723" i="4"/>
  <c r="AB723" i="4"/>
  <c r="AE723" i="4" s="1"/>
  <c r="K723" i="4"/>
  <c r="Z723" i="4"/>
  <c r="I723" i="4"/>
  <c r="X723" i="4"/>
  <c r="G723" i="4"/>
  <c r="W723" i="4"/>
  <c r="E723" i="4"/>
  <c r="AA723" i="4"/>
  <c r="Q724" i="4"/>
  <c r="G725" i="4"/>
  <c r="AG725" i="4"/>
  <c r="T750" i="4"/>
  <c r="J697" i="4"/>
  <c r="AA697" i="4"/>
  <c r="F703" i="4"/>
  <c r="W703" i="4"/>
  <c r="J705" i="4"/>
  <c r="AA705" i="4"/>
  <c r="F711" i="4"/>
  <c r="W711" i="4"/>
  <c r="J713" i="4"/>
  <c r="AB713" i="4"/>
  <c r="AE713" i="4" s="1"/>
  <c r="I725" i="4"/>
  <c r="T661" i="4"/>
  <c r="D661" i="4"/>
  <c r="S661" i="4"/>
  <c r="T669" i="4"/>
  <c r="D669" i="4"/>
  <c r="S669" i="4"/>
  <c r="Q676" i="4"/>
  <c r="T677" i="4"/>
  <c r="D677" i="4"/>
  <c r="S677" i="4"/>
  <c r="I680" i="4"/>
  <c r="Z680" i="4"/>
  <c r="Q684" i="4"/>
  <c r="T685" i="4"/>
  <c r="D685" i="4"/>
  <c r="S685" i="4"/>
  <c r="I688" i="4"/>
  <c r="Z688" i="4"/>
  <c r="Q692" i="4"/>
  <c r="T693" i="4"/>
  <c r="D693" i="4"/>
  <c r="S693" i="4"/>
  <c r="I696" i="4"/>
  <c r="Z696" i="4"/>
  <c r="K697" i="4"/>
  <c r="AB697" i="4"/>
  <c r="AE697" i="4" s="1"/>
  <c r="Q700" i="4"/>
  <c r="T701" i="4"/>
  <c r="D701" i="4"/>
  <c r="S701" i="4"/>
  <c r="G703" i="4"/>
  <c r="X703" i="4"/>
  <c r="I704" i="4"/>
  <c r="Z704" i="4"/>
  <c r="K705" i="4"/>
  <c r="AB705" i="4"/>
  <c r="AE705" i="4" s="1"/>
  <c r="Q708" i="4"/>
  <c r="T709" i="4"/>
  <c r="D709" i="4"/>
  <c r="S709" i="4"/>
  <c r="G711" i="4"/>
  <c r="X711" i="4"/>
  <c r="I712" i="4"/>
  <c r="Z712" i="4"/>
  <c r="K713" i="4"/>
  <c r="AC713" i="4"/>
  <c r="P722" i="4"/>
  <c r="T724" i="4"/>
  <c r="L725" i="4"/>
  <c r="J680" i="4"/>
  <c r="AA680" i="4"/>
  <c r="J688" i="4"/>
  <c r="AA688" i="4"/>
  <c r="J696" i="4"/>
  <c r="AA696" i="4"/>
  <c r="L697" i="4"/>
  <c r="AC697" i="4"/>
  <c r="H703" i="4"/>
  <c r="Y703" i="4"/>
  <c r="J704" i="4"/>
  <c r="AA704" i="4"/>
  <c r="L705" i="4"/>
  <c r="AC705" i="4"/>
  <c r="H711" i="4"/>
  <c r="Y711" i="4"/>
  <c r="J712" i="4"/>
  <c r="AA712" i="4"/>
  <c r="L713" i="4"/>
  <c r="AD713" i="4"/>
  <c r="U724" i="4"/>
  <c r="N725" i="4"/>
  <c r="O783" i="4"/>
  <c r="U783" i="4"/>
  <c r="D783" i="4"/>
  <c r="R783" i="4"/>
  <c r="AD783" i="4"/>
  <c r="M783" i="4"/>
  <c r="AA783" i="4"/>
  <c r="J783" i="4"/>
  <c r="Y783" i="4"/>
  <c r="H783" i="4"/>
  <c r="W783" i="4"/>
  <c r="F783" i="4"/>
  <c r="S783" i="4"/>
  <c r="Q783" i="4"/>
  <c r="P783" i="4"/>
  <c r="N783" i="4"/>
  <c r="L783" i="4"/>
  <c r="K783" i="4"/>
  <c r="I783" i="4"/>
  <c r="G783" i="4"/>
  <c r="AG783" i="4"/>
  <c r="E783" i="4"/>
  <c r="AF783" i="4"/>
  <c r="C783" i="4"/>
  <c r="AB783" i="4"/>
  <c r="AE783" i="4" s="1"/>
  <c r="Z783" i="4"/>
  <c r="V783" i="4"/>
  <c r="T783" i="4"/>
  <c r="T676" i="4"/>
  <c r="D676" i="4"/>
  <c r="S676" i="4"/>
  <c r="K680" i="4"/>
  <c r="AB680" i="4"/>
  <c r="AE680" i="4" s="1"/>
  <c r="T684" i="4"/>
  <c r="D684" i="4"/>
  <c r="S684" i="4"/>
  <c r="K688" i="4"/>
  <c r="AB688" i="4"/>
  <c r="AE688" i="4" s="1"/>
  <c r="T692" i="4"/>
  <c r="D692" i="4"/>
  <c r="S692" i="4"/>
  <c r="K696" i="4"/>
  <c r="AB696" i="4"/>
  <c r="AE696" i="4" s="1"/>
  <c r="M697" i="4"/>
  <c r="AD697" i="4"/>
  <c r="T700" i="4"/>
  <c r="D700" i="4"/>
  <c r="S700" i="4"/>
  <c r="I703" i="4"/>
  <c r="Z703" i="4"/>
  <c r="K704" i="4"/>
  <c r="AB704" i="4"/>
  <c r="AE704" i="4" s="1"/>
  <c r="M705" i="4"/>
  <c r="AD705" i="4"/>
  <c r="T708" i="4"/>
  <c r="D708" i="4"/>
  <c r="S708" i="4"/>
  <c r="I711" i="4"/>
  <c r="Z711" i="4"/>
  <c r="K712" i="4"/>
  <c r="AB712" i="4"/>
  <c r="AE712" i="4" s="1"/>
  <c r="M713" i="4"/>
  <c r="P725" i="4"/>
  <c r="N697" i="4"/>
  <c r="J703" i="4"/>
  <c r="AA703" i="4"/>
  <c r="N705" i="4"/>
  <c r="J711" i="4"/>
  <c r="AA711" i="4"/>
  <c r="N713" i="4"/>
  <c r="AF713" i="4"/>
  <c r="V724" i="4"/>
  <c r="F724" i="4"/>
  <c r="AD724" i="4"/>
  <c r="M724" i="4"/>
  <c r="AB724" i="4"/>
  <c r="AE724" i="4" s="1"/>
  <c r="K724" i="4"/>
  <c r="Z724" i="4"/>
  <c r="I724" i="4"/>
  <c r="Y724" i="4"/>
  <c r="H724" i="4"/>
  <c r="X724" i="4"/>
  <c r="R725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Q650" i="4"/>
  <c r="T651" i="4"/>
  <c r="D651" i="4"/>
  <c r="S651" i="4"/>
  <c r="Q658" i="4"/>
  <c r="T659" i="4"/>
  <c r="D659" i="4"/>
  <c r="S659" i="4"/>
  <c r="G661" i="4"/>
  <c r="X661" i="4"/>
  <c r="Q666" i="4"/>
  <c r="T667" i="4"/>
  <c r="D667" i="4"/>
  <c r="S667" i="4"/>
  <c r="G669" i="4"/>
  <c r="X669" i="4"/>
  <c r="Q674" i="4"/>
  <c r="T675" i="4"/>
  <c r="D675" i="4"/>
  <c r="S675" i="4"/>
  <c r="E676" i="4"/>
  <c r="V676" i="4"/>
  <c r="G677" i="4"/>
  <c r="X677" i="4"/>
  <c r="M680" i="4"/>
  <c r="AD680" i="4"/>
  <c r="Q682" i="4"/>
  <c r="T683" i="4"/>
  <c r="D683" i="4"/>
  <c r="S683" i="4"/>
  <c r="E684" i="4"/>
  <c r="V684" i="4"/>
  <c r="G685" i="4"/>
  <c r="X685" i="4"/>
  <c r="M688" i="4"/>
  <c r="AD688" i="4"/>
  <c r="Q690" i="4"/>
  <c r="T691" i="4"/>
  <c r="D691" i="4"/>
  <c r="S691" i="4"/>
  <c r="E692" i="4"/>
  <c r="V692" i="4"/>
  <c r="G693" i="4"/>
  <c r="X693" i="4"/>
  <c r="M696" i="4"/>
  <c r="AD696" i="4"/>
  <c r="O697" i="4"/>
  <c r="AF697" i="4"/>
  <c r="Q698" i="4"/>
  <c r="T699" i="4"/>
  <c r="D699" i="4"/>
  <c r="S699" i="4"/>
  <c r="E700" i="4"/>
  <c r="V700" i="4"/>
  <c r="G701" i="4"/>
  <c r="X701" i="4"/>
  <c r="K703" i="4"/>
  <c r="AB703" i="4"/>
  <c r="AE703" i="4" s="1"/>
  <c r="M704" i="4"/>
  <c r="AD704" i="4"/>
  <c r="O705" i="4"/>
  <c r="AF705" i="4"/>
  <c r="Q706" i="4"/>
  <c r="T707" i="4"/>
  <c r="D707" i="4"/>
  <c r="S707" i="4"/>
  <c r="E708" i="4"/>
  <c r="V708" i="4"/>
  <c r="G709" i="4"/>
  <c r="X709" i="4"/>
  <c r="K711" i="4"/>
  <c r="AB711" i="4"/>
  <c r="AE711" i="4" s="1"/>
  <c r="M712" i="4"/>
  <c r="AD712" i="4"/>
  <c r="O713" i="4"/>
  <c r="AG713" i="4"/>
  <c r="W722" i="4"/>
  <c r="N723" i="4"/>
  <c r="C724" i="4"/>
  <c r="AA724" i="4"/>
  <c r="S725" i="4"/>
  <c r="V730" i="4"/>
  <c r="F730" i="4"/>
  <c r="Z730" i="4"/>
  <c r="I730" i="4"/>
  <c r="X730" i="4"/>
  <c r="G730" i="4"/>
  <c r="U730" i="4"/>
  <c r="D730" i="4"/>
  <c r="T730" i="4"/>
  <c r="C730" i="4"/>
  <c r="R730" i="4"/>
  <c r="AB730" i="4"/>
  <c r="AE730" i="4" s="1"/>
  <c r="K730" i="4"/>
  <c r="AA730" i="4"/>
  <c r="J730" i="4"/>
  <c r="AG730" i="4"/>
  <c r="M747" i="4"/>
  <c r="AG747" i="4"/>
  <c r="P753" i="4"/>
  <c r="L758" i="4"/>
  <c r="AF758" i="4"/>
  <c r="M761" i="4"/>
  <c r="AG761" i="4"/>
  <c r="Q767" i="4"/>
  <c r="K769" i="4"/>
  <c r="AD769" i="4"/>
  <c r="R770" i="4"/>
  <c r="O773" i="4"/>
  <c r="AD773" i="4"/>
  <c r="M773" i="4"/>
  <c r="Z773" i="4"/>
  <c r="I773" i="4"/>
  <c r="U773" i="4"/>
  <c r="D773" i="4"/>
  <c r="W773" i="4"/>
  <c r="Q776" i="4"/>
  <c r="U778" i="4"/>
  <c r="K779" i="4"/>
  <c r="L781" i="4"/>
  <c r="V726" i="4"/>
  <c r="F726" i="4"/>
  <c r="S726" i="4"/>
  <c r="V734" i="4"/>
  <c r="F734" i="4"/>
  <c r="S734" i="4"/>
  <c r="O748" i="4"/>
  <c r="AB748" i="4"/>
  <c r="AE748" i="4" s="1"/>
  <c r="K748" i="4"/>
  <c r="X748" i="4"/>
  <c r="G748" i="4"/>
  <c r="U748" i="4"/>
  <c r="M758" i="4"/>
  <c r="O759" i="4"/>
  <c r="R759" i="4"/>
  <c r="AD759" i="4"/>
  <c r="M759" i="4"/>
  <c r="U759" i="4"/>
  <c r="O762" i="4"/>
  <c r="X762" i="4"/>
  <c r="G762" i="4"/>
  <c r="T762" i="4"/>
  <c r="C762" i="4"/>
  <c r="V762" i="4"/>
  <c r="J766" i="4"/>
  <c r="F768" i="4"/>
  <c r="Y768" i="4"/>
  <c r="L769" i="4"/>
  <c r="C773" i="4"/>
  <c r="X773" i="4"/>
  <c r="R776" i="4"/>
  <c r="M779" i="4"/>
  <c r="N781" i="4"/>
  <c r="Q785" i="4"/>
  <c r="E120" i="5"/>
  <c r="D120" i="5"/>
  <c r="J120" i="5" s="1"/>
  <c r="L120" i="5"/>
  <c r="O767" i="4"/>
  <c r="R767" i="4"/>
  <c r="AD767" i="4"/>
  <c r="M767" i="4"/>
  <c r="U767" i="4"/>
  <c r="O770" i="4"/>
  <c r="X770" i="4"/>
  <c r="G770" i="4"/>
  <c r="T770" i="4"/>
  <c r="C770" i="4"/>
  <c r="V770" i="4"/>
  <c r="O778" i="4"/>
  <c r="AA778" i="4"/>
  <c r="J778" i="4"/>
  <c r="X778" i="4"/>
  <c r="G778" i="4"/>
  <c r="T778" i="4"/>
  <c r="C778" i="4"/>
  <c r="AF778" i="4"/>
  <c r="N778" i="4"/>
  <c r="Y778" i="4"/>
  <c r="O753" i="4"/>
  <c r="V753" i="4"/>
  <c r="E753" i="4"/>
  <c r="R753" i="4"/>
  <c r="U753" i="4"/>
  <c r="C767" i="4"/>
  <c r="V767" i="4"/>
  <c r="D770" i="4"/>
  <c r="W770" i="4"/>
  <c r="D778" i="4"/>
  <c r="Z778" i="4"/>
  <c r="E60" i="5"/>
  <c r="D60" i="5"/>
  <c r="J60" i="5" s="1"/>
  <c r="L60" i="5"/>
  <c r="D753" i="4"/>
  <c r="X753" i="4"/>
  <c r="O761" i="4"/>
  <c r="V761" i="4"/>
  <c r="E761" i="4"/>
  <c r="R761" i="4"/>
  <c r="U761" i="4"/>
  <c r="E767" i="4"/>
  <c r="X767" i="4"/>
  <c r="F770" i="4"/>
  <c r="Z770" i="4"/>
  <c r="O776" i="4"/>
  <c r="W776" i="4"/>
  <c r="F776" i="4"/>
  <c r="T776" i="4"/>
  <c r="C776" i="4"/>
  <c r="AG776" i="4"/>
  <c r="P776" i="4"/>
  <c r="AA776" i="4"/>
  <c r="J776" i="4"/>
  <c r="Y776" i="4"/>
  <c r="F778" i="4"/>
  <c r="AC778" i="4"/>
  <c r="L21" i="5"/>
  <c r="E21" i="5"/>
  <c r="D21" i="5"/>
  <c r="J21" i="5" s="1"/>
  <c r="O747" i="4"/>
  <c r="Z747" i="4"/>
  <c r="I747" i="4"/>
  <c r="V747" i="4"/>
  <c r="E747" i="4"/>
  <c r="U747" i="4"/>
  <c r="F753" i="4"/>
  <c r="Y753" i="4"/>
  <c r="O758" i="4"/>
  <c r="AG758" i="4"/>
  <c r="P758" i="4"/>
  <c r="AB758" i="4"/>
  <c r="AE758" i="4" s="1"/>
  <c r="K758" i="4"/>
  <c r="U758" i="4"/>
  <c r="F767" i="4"/>
  <c r="Y767" i="4"/>
  <c r="H770" i="4"/>
  <c r="AA770" i="4"/>
  <c r="O796" i="4"/>
  <c r="AG796" i="4"/>
  <c r="Q796" i="4"/>
  <c r="P796" i="4"/>
  <c r="AF796" i="4"/>
  <c r="M796" i="4"/>
  <c r="AD796" i="4"/>
  <c r="L796" i="4"/>
  <c r="AC796" i="4"/>
  <c r="K796" i="4"/>
  <c r="AB796" i="4"/>
  <c r="AE796" i="4" s="1"/>
  <c r="J796" i="4"/>
  <c r="AA796" i="4"/>
  <c r="I796" i="4"/>
  <c r="Z796" i="4"/>
  <c r="H796" i="4"/>
  <c r="Y796" i="4"/>
  <c r="G796" i="4"/>
  <c r="X796" i="4"/>
  <c r="F796" i="4"/>
  <c r="W796" i="4"/>
  <c r="E796" i="4"/>
  <c r="V796" i="4"/>
  <c r="D796" i="4"/>
  <c r="U796" i="4"/>
  <c r="C796" i="4"/>
  <c r="T796" i="4"/>
  <c r="S796" i="4"/>
  <c r="C747" i="4"/>
  <c r="W747" i="4"/>
  <c r="G753" i="4"/>
  <c r="Z753" i="4"/>
  <c r="C758" i="4"/>
  <c r="V758" i="4"/>
  <c r="D761" i="4"/>
  <c r="X761" i="4"/>
  <c r="G767" i="4"/>
  <c r="Z767" i="4"/>
  <c r="O769" i="4"/>
  <c r="V769" i="4"/>
  <c r="E769" i="4"/>
  <c r="R769" i="4"/>
  <c r="U769" i="4"/>
  <c r="I770" i="4"/>
  <c r="AB770" i="4"/>
  <c r="AE770" i="4" s="1"/>
  <c r="L773" i="4"/>
  <c r="E776" i="4"/>
  <c r="AB776" i="4"/>
  <c r="AE776" i="4" s="1"/>
  <c r="I778" i="4"/>
  <c r="AG778" i="4"/>
  <c r="N796" i="4"/>
  <c r="D747" i="4"/>
  <c r="X747" i="4"/>
  <c r="L748" i="4"/>
  <c r="AF748" i="4"/>
  <c r="H753" i="4"/>
  <c r="AA753" i="4"/>
  <c r="O755" i="4"/>
  <c r="Z755" i="4"/>
  <c r="I755" i="4"/>
  <c r="V755" i="4"/>
  <c r="E755" i="4"/>
  <c r="U755" i="4"/>
  <c r="D758" i="4"/>
  <c r="W758" i="4"/>
  <c r="J759" i="4"/>
  <c r="AC759" i="4"/>
  <c r="F761" i="4"/>
  <c r="Y761" i="4"/>
  <c r="L762" i="4"/>
  <c r="AF762" i="4"/>
  <c r="O766" i="4"/>
  <c r="AG766" i="4"/>
  <c r="P766" i="4"/>
  <c r="AB766" i="4"/>
  <c r="AE766" i="4" s="1"/>
  <c r="K766" i="4"/>
  <c r="U766" i="4"/>
  <c r="H767" i="4"/>
  <c r="AA767" i="4"/>
  <c r="N768" i="4"/>
  <c r="C769" i="4"/>
  <c r="W769" i="4"/>
  <c r="J770" i="4"/>
  <c r="AC770" i="4"/>
  <c r="N773" i="4"/>
  <c r="G776" i="4"/>
  <c r="AC776" i="4"/>
  <c r="K778" i="4"/>
  <c r="O779" i="4"/>
  <c r="AC779" i="4"/>
  <c r="L779" i="4"/>
  <c r="Z779" i="4"/>
  <c r="I779" i="4"/>
  <c r="V779" i="4"/>
  <c r="E779" i="4"/>
  <c r="Q779" i="4"/>
  <c r="X779" i="4"/>
  <c r="O781" i="4"/>
  <c r="Q781" i="4"/>
  <c r="AD781" i="4"/>
  <c r="M781" i="4"/>
  <c r="Z781" i="4"/>
  <c r="I781" i="4"/>
  <c r="W781" i="4"/>
  <c r="F781" i="4"/>
  <c r="U781" i="4"/>
  <c r="D781" i="4"/>
  <c r="AA781" i="4"/>
  <c r="O785" i="4"/>
  <c r="Y785" i="4"/>
  <c r="H785" i="4"/>
  <c r="V785" i="4"/>
  <c r="E785" i="4"/>
  <c r="U785" i="4"/>
  <c r="D785" i="4"/>
  <c r="R785" i="4"/>
  <c r="AF785" i="4"/>
  <c r="N785" i="4"/>
  <c r="AD785" i="4"/>
  <c r="AC785" i="4"/>
  <c r="L785" i="4"/>
  <c r="AA785" i="4"/>
  <c r="J785" i="4"/>
  <c r="O786" i="4"/>
  <c r="AA786" i="4"/>
  <c r="J786" i="4"/>
  <c r="X786" i="4"/>
  <c r="G786" i="4"/>
  <c r="W786" i="4"/>
  <c r="F786" i="4"/>
  <c r="T786" i="4"/>
  <c r="C786" i="4"/>
  <c r="Q786" i="4"/>
  <c r="AG786" i="4"/>
  <c r="P786" i="4"/>
  <c r="AF786" i="4"/>
  <c r="N786" i="4"/>
  <c r="AC786" i="4"/>
  <c r="L786" i="4"/>
  <c r="R796" i="4"/>
  <c r="L726" i="4"/>
  <c r="AC726" i="4"/>
  <c r="L734" i="4"/>
  <c r="AC734" i="4"/>
  <c r="F747" i="4"/>
  <c r="Y747" i="4"/>
  <c r="M748" i="4"/>
  <c r="AG748" i="4"/>
  <c r="O752" i="4"/>
  <c r="T752" i="4"/>
  <c r="C752" i="4"/>
  <c r="AG752" i="4"/>
  <c r="P752" i="4"/>
  <c r="V752" i="4"/>
  <c r="I753" i="4"/>
  <c r="AB753" i="4"/>
  <c r="AE753" i="4" s="1"/>
  <c r="C755" i="4"/>
  <c r="W755" i="4"/>
  <c r="E758" i="4"/>
  <c r="X758" i="4"/>
  <c r="K759" i="4"/>
  <c r="AF759" i="4"/>
  <c r="S760" i="4"/>
  <c r="G761" i="4"/>
  <c r="Z761" i="4"/>
  <c r="M762" i="4"/>
  <c r="AG762" i="4"/>
  <c r="C766" i="4"/>
  <c r="V766" i="4"/>
  <c r="I767" i="4"/>
  <c r="AB767" i="4"/>
  <c r="AE767" i="4" s="1"/>
  <c r="Q768" i="4"/>
  <c r="D769" i="4"/>
  <c r="X769" i="4"/>
  <c r="K770" i="4"/>
  <c r="AD770" i="4"/>
  <c r="P773" i="4"/>
  <c r="H776" i="4"/>
  <c r="AD776" i="4"/>
  <c r="L778" i="4"/>
  <c r="C779" i="4"/>
  <c r="Y779" i="4"/>
  <c r="C781" i="4"/>
  <c r="AB781" i="4"/>
  <c r="AE781" i="4" s="1"/>
  <c r="C785" i="4"/>
  <c r="D786" i="4"/>
  <c r="O797" i="4"/>
  <c r="AG797" i="4"/>
  <c r="Q797" i="4"/>
  <c r="U797" i="4"/>
  <c r="C797" i="4"/>
  <c r="T797" i="4"/>
  <c r="S797" i="4"/>
  <c r="R797" i="4"/>
  <c r="P797" i="4"/>
  <c r="N797" i="4"/>
  <c r="AF797" i="4"/>
  <c r="M797" i="4"/>
  <c r="AD797" i="4"/>
  <c r="L797" i="4"/>
  <c r="AC797" i="4"/>
  <c r="K797" i="4"/>
  <c r="AB797" i="4"/>
  <c r="AE797" i="4" s="1"/>
  <c r="J797" i="4"/>
  <c r="AA797" i="4"/>
  <c r="I797" i="4"/>
  <c r="Z797" i="4"/>
  <c r="H797" i="4"/>
  <c r="Y797" i="4"/>
  <c r="G797" i="4"/>
  <c r="X797" i="4"/>
  <c r="F797" i="4"/>
  <c r="W797" i="4"/>
  <c r="E797" i="4"/>
  <c r="V721" i="4"/>
  <c r="F721" i="4"/>
  <c r="S721" i="4"/>
  <c r="M726" i="4"/>
  <c r="AD726" i="4"/>
  <c r="V729" i="4"/>
  <c r="F729" i="4"/>
  <c r="S729" i="4"/>
  <c r="M734" i="4"/>
  <c r="AD734" i="4"/>
  <c r="G747" i="4"/>
  <c r="AA747" i="4"/>
  <c r="N748" i="4"/>
  <c r="O749" i="4"/>
  <c r="AD749" i="4"/>
  <c r="M749" i="4"/>
  <c r="Z749" i="4"/>
  <c r="I749" i="4"/>
  <c r="U749" i="4"/>
  <c r="D752" i="4"/>
  <c r="W752" i="4"/>
  <c r="J753" i="4"/>
  <c r="AC753" i="4"/>
  <c r="D755" i="4"/>
  <c r="X755" i="4"/>
  <c r="F758" i="4"/>
  <c r="Y758" i="4"/>
  <c r="L759" i="4"/>
  <c r="AG759" i="4"/>
  <c r="H761" i="4"/>
  <c r="AA761" i="4"/>
  <c r="N762" i="4"/>
  <c r="O763" i="4"/>
  <c r="Z763" i="4"/>
  <c r="I763" i="4"/>
  <c r="V763" i="4"/>
  <c r="E763" i="4"/>
  <c r="U763" i="4"/>
  <c r="D766" i="4"/>
  <c r="W766" i="4"/>
  <c r="J767" i="4"/>
  <c r="AC767" i="4"/>
  <c r="R768" i="4"/>
  <c r="F769" i="4"/>
  <c r="Y769" i="4"/>
  <c r="L770" i="4"/>
  <c r="AF770" i="4"/>
  <c r="Q773" i="4"/>
  <c r="I776" i="4"/>
  <c r="AF776" i="4"/>
  <c r="M778" i="4"/>
  <c r="D779" i="4"/>
  <c r="AA779" i="4"/>
  <c r="E781" i="4"/>
  <c r="AC781" i="4"/>
  <c r="F785" i="4"/>
  <c r="E786" i="4"/>
  <c r="D797" i="4"/>
  <c r="H747" i="4"/>
  <c r="AB747" i="4"/>
  <c r="AE747" i="4" s="1"/>
  <c r="P748" i="4"/>
  <c r="E752" i="4"/>
  <c r="X752" i="4"/>
  <c r="K753" i="4"/>
  <c r="AD753" i="4"/>
  <c r="F755" i="4"/>
  <c r="Y755" i="4"/>
  <c r="G758" i="4"/>
  <c r="Z758" i="4"/>
  <c r="N759" i="4"/>
  <c r="O760" i="4"/>
  <c r="T760" i="4"/>
  <c r="C760" i="4"/>
  <c r="AG760" i="4"/>
  <c r="P760" i="4"/>
  <c r="V760" i="4"/>
  <c r="I761" i="4"/>
  <c r="AB761" i="4"/>
  <c r="AE761" i="4" s="1"/>
  <c r="P762" i="4"/>
  <c r="W763" i="4"/>
  <c r="E766" i="4"/>
  <c r="X766" i="4"/>
  <c r="K767" i="4"/>
  <c r="AF767" i="4"/>
  <c r="S768" i="4"/>
  <c r="G769" i="4"/>
  <c r="Z769" i="4"/>
  <c r="M770" i="4"/>
  <c r="AG770" i="4"/>
  <c r="R773" i="4"/>
  <c r="K776" i="4"/>
  <c r="O777" i="4"/>
  <c r="Y777" i="4"/>
  <c r="H777" i="4"/>
  <c r="V777" i="4"/>
  <c r="E777" i="4"/>
  <c r="R777" i="4"/>
  <c r="AC777" i="4"/>
  <c r="L777" i="4"/>
  <c r="X777" i="4"/>
  <c r="P778" i="4"/>
  <c r="F779" i="4"/>
  <c r="AB779" i="4"/>
  <c r="AE779" i="4" s="1"/>
  <c r="G781" i="4"/>
  <c r="AF781" i="4"/>
  <c r="G785" i="4"/>
  <c r="H786" i="4"/>
  <c r="V797" i="4"/>
  <c r="R714" i="4"/>
  <c r="R715" i="4"/>
  <c r="R716" i="4"/>
  <c r="R717" i="4"/>
  <c r="R718" i="4"/>
  <c r="R719" i="4"/>
  <c r="V720" i="4"/>
  <c r="F720" i="4"/>
  <c r="S720" i="4"/>
  <c r="D721" i="4"/>
  <c r="U721" i="4"/>
  <c r="O726" i="4"/>
  <c r="AF726" i="4"/>
  <c r="V728" i="4"/>
  <c r="F728" i="4"/>
  <c r="S728" i="4"/>
  <c r="D729" i="4"/>
  <c r="U729" i="4"/>
  <c r="O734" i="4"/>
  <c r="AF734" i="4"/>
  <c r="O746" i="4"/>
  <c r="X746" i="4"/>
  <c r="G746" i="4"/>
  <c r="T746" i="4"/>
  <c r="C746" i="4"/>
  <c r="V746" i="4"/>
  <c r="J747" i="4"/>
  <c r="AC747" i="4"/>
  <c r="Q748" i="4"/>
  <c r="D749" i="4"/>
  <c r="W749" i="4"/>
  <c r="F752" i="4"/>
  <c r="Y752" i="4"/>
  <c r="L753" i="4"/>
  <c r="AF753" i="4"/>
  <c r="G755" i="4"/>
  <c r="AA755" i="4"/>
  <c r="O757" i="4"/>
  <c r="AD757" i="4"/>
  <c r="M757" i="4"/>
  <c r="Z757" i="4"/>
  <c r="I757" i="4"/>
  <c r="U757" i="4"/>
  <c r="H758" i="4"/>
  <c r="AA758" i="4"/>
  <c r="P759" i="4"/>
  <c r="D760" i="4"/>
  <c r="W760" i="4"/>
  <c r="J761" i="4"/>
  <c r="AC761" i="4"/>
  <c r="Q762" i="4"/>
  <c r="D763" i="4"/>
  <c r="X763" i="4"/>
  <c r="F766" i="4"/>
  <c r="Y766" i="4"/>
  <c r="L767" i="4"/>
  <c r="AG767" i="4"/>
  <c r="H769" i="4"/>
  <c r="AA769" i="4"/>
  <c r="N770" i="4"/>
  <c r="O771" i="4"/>
  <c r="Z771" i="4"/>
  <c r="I771" i="4"/>
  <c r="V771" i="4"/>
  <c r="E771" i="4"/>
  <c r="U771" i="4"/>
  <c r="S773" i="4"/>
  <c r="L776" i="4"/>
  <c r="C777" i="4"/>
  <c r="Z777" i="4"/>
  <c r="Q778" i="4"/>
  <c r="G779" i="4"/>
  <c r="AD779" i="4"/>
  <c r="H781" i="4"/>
  <c r="AG781" i="4"/>
  <c r="I785" i="4"/>
  <c r="I786" i="4"/>
  <c r="K747" i="4"/>
  <c r="AD747" i="4"/>
  <c r="M753" i="4"/>
  <c r="AG753" i="4"/>
  <c r="I758" i="4"/>
  <c r="AC758" i="4"/>
  <c r="Q759" i="4"/>
  <c r="K761" i="4"/>
  <c r="AD761" i="4"/>
  <c r="R762" i="4"/>
  <c r="G766" i="4"/>
  <c r="Z766" i="4"/>
  <c r="N767" i="4"/>
  <c r="O768" i="4"/>
  <c r="T768" i="4"/>
  <c r="C768" i="4"/>
  <c r="AG768" i="4"/>
  <c r="P768" i="4"/>
  <c r="V768" i="4"/>
  <c r="I769" i="4"/>
  <c r="AB769" i="4"/>
  <c r="AE769" i="4" s="1"/>
  <c r="P770" i="4"/>
  <c r="T773" i="4"/>
  <c r="M776" i="4"/>
  <c r="AA777" i="4"/>
  <c r="R778" i="4"/>
  <c r="H779" i="4"/>
  <c r="AF779" i="4"/>
  <c r="J781" i="4"/>
  <c r="K785" i="4"/>
  <c r="K786" i="4"/>
  <c r="D714" i="4"/>
  <c r="D715" i="4"/>
  <c r="D716" i="4"/>
  <c r="D717" i="4"/>
  <c r="D718" i="4"/>
  <c r="D719" i="4"/>
  <c r="D720" i="4"/>
  <c r="U720" i="4"/>
  <c r="G721" i="4"/>
  <c r="X721" i="4"/>
  <c r="Q726" i="4"/>
  <c r="V727" i="4"/>
  <c r="F727" i="4"/>
  <c r="S727" i="4"/>
  <c r="D728" i="4"/>
  <c r="U728" i="4"/>
  <c r="G729" i="4"/>
  <c r="X729" i="4"/>
  <c r="Q734" i="4"/>
  <c r="E746" i="4"/>
  <c r="Y746" i="4"/>
  <c r="L747" i="4"/>
  <c r="AF747" i="4"/>
  <c r="S748" i="4"/>
  <c r="F749" i="4"/>
  <c r="Y749" i="4"/>
  <c r="O751" i="4"/>
  <c r="R751" i="4"/>
  <c r="AD751" i="4"/>
  <c r="M751" i="4"/>
  <c r="U751" i="4"/>
  <c r="H752" i="4"/>
  <c r="AA752" i="4"/>
  <c r="N753" i="4"/>
  <c r="O754" i="4"/>
  <c r="X754" i="4"/>
  <c r="G754" i="4"/>
  <c r="T754" i="4"/>
  <c r="C754" i="4"/>
  <c r="V754" i="4"/>
  <c r="J755" i="4"/>
  <c r="AC755" i="4"/>
  <c r="D757" i="4"/>
  <c r="W757" i="4"/>
  <c r="J758" i="4"/>
  <c r="AD758" i="4"/>
  <c r="S759" i="4"/>
  <c r="F760" i="4"/>
  <c r="Y760" i="4"/>
  <c r="L761" i="4"/>
  <c r="AF761" i="4"/>
  <c r="S762" i="4"/>
  <c r="G763" i="4"/>
  <c r="AA763" i="4"/>
  <c r="O765" i="4"/>
  <c r="AD765" i="4"/>
  <c r="M765" i="4"/>
  <c r="Z765" i="4"/>
  <c r="I765" i="4"/>
  <c r="U765" i="4"/>
  <c r="H766" i="4"/>
  <c r="AA766" i="4"/>
  <c r="P767" i="4"/>
  <c r="D768" i="4"/>
  <c r="W768" i="4"/>
  <c r="J769" i="4"/>
  <c r="AC769" i="4"/>
  <c r="Q770" i="4"/>
  <c r="D771" i="4"/>
  <c r="X771" i="4"/>
  <c r="V773" i="4"/>
  <c r="O775" i="4"/>
  <c r="U775" i="4"/>
  <c r="D775" i="4"/>
  <c r="R775" i="4"/>
  <c r="AD775" i="4"/>
  <c r="M775" i="4"/>
  <c r="Y775" i="4"/>
  <c r="H775" i="4"/>
  <c r="X775" i="4"/>
  <c r="N776" i="4"/>
  <c r="F777" i="4"/>
  <c r="AB777" i="4"/>
  <c r="AE777" i="4" s="1"/>
  <c r="S778" i="4"/>
  <c r="J779" i="4"/>
  <c r="AG779" i="4"/>
  <c r="K781" i="4"/>
  <c r="M785" i="4"/>
  <c r="M786" i="4"/>
  <c r="L243" i="5"/>
  <c r="D243" i="5"/>
  <c r="J243" i="5" s="1"/>
  <c r="E243" i="5"/>
  <c r="E329" i="5"/>
  <c r="D329" i="5"/>
  <c r="J329" i="5" s="1"/>
  <c r="L329" i="5"/>
  <c r="H784" i="4"/>
  <c r="Y784" i="4"/>
  <c r="S789" i="4"/>
  <c r="D790" i="4"/>
  <c r="U790" i="4"/>
  <c r="F791" i="4"/>
  <c r="W791" i="4"/>
  <c r="H792" i="4"/>
  <c r="Y792" i="4"/>
  <c r="J793" i="4"/>
  <c r="AA793" i="4"/>
  <c r="L794" i="4"/>
  <c r="AC794" i="4"/>
  <c r="N795" i="4"/>
  <c r="AF795" i="4"/>
  <c r="I798" i="4"/>
  <c r="AA798" i="4"/>
  <c r="M799" i="4"/>
  <c r="AF799" i="4"/>
  <c r="E801" i="4"/>
  <c r="Y801" i="4"/>
  <c r="L802" i="4"/>
  <c r="R803" i="4"/>
  <c r="G804" i="4"/>
  <c r="AA804" i="4"/>
  <c r="E11" i="5"/>
  <c r="L14" i="5"/>
  <c r="D14" i="5"/>
  <c r="J14" i="5" s="1"/>
  <c r="D23" i="5"/>
  <c r="J23" i="5" s="1"/>
  <c r="L23" i="5"/>
  <c r="E37" i="5"/>
  <c r="D37" i="5"/>
  <c r="J37" i="5" s="1"/>
  <c r="L75" i="5"/>
  <c r="E75" i="5"/>
  <c r="D75" i="5"/>
  <c r="J75" i="5" s="1"/>
  <c r="E170" i="5"/>
  <c r="D170" i="5"/>
  <c r="J170" i="5" s="1"/>
  <c r="L170" i="5"/>
  <c r="D358" i="5"/>
  <c r="J358" i="5" s="1"/>
  <c r="L358" i="5"/>
  <c r="E358" i="5"/>
  <c r="O800" i="4"/>
  <c r="AG800" i="4"/>
  <c r="Q800" i="4"/>
  <c r="T800" i="4"/>
  <c r="G801" i="4"/>
  <c r="Z801" i="4"/>
  <c r="M802" i="4"/>
  <c r="AF802" i="4"/>
  <c r="S803" i="4"/>
  <c r="I804" i="4"/>
  <c r="AB804" i="4"/>
  <c r="AE804" i="4" s="1"/>
  <c r="L7" i="5"/>
  <c r="L35" i="5"/>
  <c r="E35" i="5"/>
  <c r="L37" i="5"/>
  <c r="D62" i="5"/>
  <c r="J62" i="5" s="1"/>
  <c r="E62" i="5"/>
  <c r="D77" i="5"/>
  <c r="J77" i="5" s="1"/>
  <c r="E77" i="5"/>
  <c r="E85" i="5"/>
  <c r="D85" i="5"/>
  <c r="J85" i="5" s="1"/>
  <c r="D87" i="5"/>
  <c r="J87" i="5" s="1"/>
  <c r="E87" i="5"/>
  <c r="E145" i="5"/>
  <c r="D145" i="5"/>
  <c r="J145" i="5" s="1"/>
  <c r="E205" i="5"/>
  <c r="D205" i="5"/>
  <c r="J205" i="5" s="1"/>
  <c r="L205" i="5"/>
  <c r="E212" i="5"/>
  <c r="D212" i="5"/>
  <c r="J212" i="5" s="1"/>
  <c r="L212" i="5"/>
  <c r="E811" i="5"/>
  <c r="D811" i="5"/>
  <c r="J811" i="5" s="1"/>
  <c r="L811" i="5"/>
  <c r="S772" i="4"/>
  <c r="F774" i="4"/>
  <c r="W774" i="4"/>
  <c r="S780" i="4"/>
  <c r="F782" i="4"/>
  <c r="W782" i="4"/>
  <c r="J784" i="4"/>
  <c r="AA784" i="4"/>
  <c r="Q787" i="4"/>
  <c r="S788" i="4"/>
  <c r="D789" i="4"/>
  <c r="U789" i="4"/>
  <c r="F790" i="4"/>
  <c r="W790" i="4"/>
  <c r="H791" i="4"/>
  <c r="Y791" i="4"/>
  <c r="J792" i="4"/>
  <c r="AA792" i="4"/>
  <c r="L793" i="4"/>
  <c r="AC793" i="4"/>
  <c r="N794" i="4"/>
  <c r="AF794" i="4"/>
  <c r="K798" i="4"/>
  <c r="AC798" i="4"/>
  <c r="P799" i="4"/>
  <c r="C800" i="4"/>
  <c r="U800" i="4"/>
  <c r="H801" i="4"/>
  <c r="AA801" i="4"/>
  <c r="N802" i="4"/>
  <c r="AG802" i="4"/>
  <c r="J804" i="4"/>
  <c r="AC804" i="4"/>
  <c r="L27" i="5"/>
  <c r="E27" i="5"/>
  <c r="D31" i="5"/>
  <c r="J31" i="5" s="1"/>
  <c r="L31" i="5"/>
  <c r="D39" i="5"/>
  <c r="J39" i="5" s="1"/>
  <c r="L39" i="5"/>
  <c r="L62" i="5"/>
  <c r="L77" i="5"/>
  <c r="L85" i="5"/>
  <c r="L87" i="5"/>
  <c r="D95" i="5"/>
  <c r="J95" i="5" s="1"/>
  <c r="E95" i="5"/>
  <c r="E112" i="5"/>
  <c r="D112" i="5"/>
  <c r="J112" i="5" s="1"/>
  <c r="D135" i="5"/>
  <c r="J135" i="5" s="1"/>
  <c r="E135" i="5"/>
  <c r="L145" i="5"/>
  <c r="E160" i="5"/>
  <c r="D160" i="5"/>
  <c r="J160" i="5" s="1"/>
  <c r="I791" i="4"/>
  <c r="Z791" i="4"/>
  <c r="AB792" i="4"/>
  <c r="AE792" i="4" s="1"/>
  <c r="M793" i="4"/>
  <c r="AD793" i="4"/>
  <c r="P794" i="4"/>
  <c r="AG794" i="4"/>
  <c r="L798" i="4"/>
  <c r="AD798" i="4"/>
  <c r="R799" i="4"/>
  <c r="D800" i="4"/>
  <c r="V800" i="4"/>
  <c r="I801" i="4"/>
  <c r="AB801" i="4"/>
  <c r="AE801" i="4" s="1"/>
  <c r="O802" i="4"/>
  <c r="V803" i="4"/>
  <c r="F803" i="4"/>
  <c r="T803" i="4"/>
  <c r="C803" i="4"/>
  <c r="W803" i="4"/>
  <c r="E803" i="4"/>
  <c r="X803" i="4"/>
  <c r="K804" i="4"/>
  <c r="AD804" i="4"/>
  <c r="L29" i="5"/>
  <c r="D29" i="5"/>
  <c r="J29" i="5" s="1"/>
  <c r="D97" i="5"/>
  <c r="J97" i="5" s="1"/>
  <c r="E97" i="5"/>
  <c r="E250" i="5"/>
  <c r="D250" i="5"/>
  <c r="J250" i="5" s="1"/>
  <c r="L250" i="5"/>
  <c r="L784" i="4"/>
  <c r="AC784" i="4"/>
  <c r="S787" i="4"/>
  <c r="F789" i="4"/>
  <c r="W789" i="4"/>
  <c r="J791" i="4"/>
  <c r="AA791" i="4"/>
  <c r="L792" i="4"/>
  <c r="AC792" i="4"/>
  <c r="N793" i="4"/>
  <c r="AF793" i="4"/>
  <c r="Q794" i="4"/>
  <c r="O795" i="4"/>
  <c r="AG795" i="4"/>
  <c r="S795" i="4"/>
  <c r="M798" i="4"/>
  <c r="AF798" i="4"/>
  <c r="E800" i="4"/>
  <c r="W800" i="4"/>
  <c r="J801" i="4"/>
  <c r="AC801" i="4"/>
  <c r="P802" i="4"/>
  <c r="D803" i="4"/>
  <c r="Y803" i="4"/>
  <c r="L804" i="4"/>
  <c r="D47" i="5"/>
  <c r="J47" i="5" s="1"/>
  <c r="E47" i="5"/>
  <c r="L49" i="5"/>
  <c r="D49" i="5"/>
  <c r="J49" i="5" s="1"/>
  <c r="L97" i="5"/>
  <c r="E110" i="5"/>
  <c r="D110" i="5"/>
  <c r="J110" i="5" s="1"/>
  <c r="K791" i="4"/>
  <c r="AB791" i="4"/>
  <c r="AE791" i="4" s="1"/>
  <c r="P793" i="4"/>
  <c r="AG793" i="4"/>
  <c r="N798" i="4"/>
  <c r="O799" i="4"/>
  <c r="AG799" i="4"/>
  <c r="Q799" i="4"/>
  <c r="T799" i="4"/>
  <c r="F800" i="4"/>
  <c r="X800" i="4"/>
  <c r="K801" i="4"/>
  <c r="AD801" i="4"/>
  <c r="Q802" i="4"/>
  <c r="G803" i="4"/>
  <c r="Z803" i="4"/>
  <c r="M804" i="4"/>
  <c r="AF804" i="4"/>
  <c r="L47" i="5"/>
  <c r="D55" i="5"/>
  <c r="J55" i="5" s="1"/>
  <c r="E55" i="5"/>
  <c r="E57" i="5"/>
  <c r="D57" i="5"/>
  <c r="J57" i="5" s="1"/>
  <c r="L110" i="5"/>
  <c r="E125" i="5"/>
  <c r="D125" i="5"/>
  <c r="J125" i="5" s="1"/>
  <c r="L158" i="5"/>
  <c r="D183" i="5"/>
  <c r="J183" i="5" s="1"/>
  <c r="E183" i="5"/>
  <c r="L210" i="5"/>
  <c r="L217" i="5"/>
  <c r="L230" i="5"/>
  <c r="E230" i="5"/>
  <c r="D230" i="5"/>
  <c r="J230" i="5" s="1"/>
  <c r="L244" i="5"/>
  <c r="E244" i="5"/>
  <c r="D244" i="5"/>
  <c r="J244" i="5" s="1"/>
  <c r="L791" i="4"/>
  <c r="AC791" i="4"/>
  <c r="Q793" i="4"/>
  <c r="S794" i="4"/>
  <c r="D795" i="4"/>
  <c r="U795" i="4"/>
  <c r="P798" i="4"/>
  <c r="C799" i="4"/>
  <c r="U799" i="4"/>
  <c r="G800" i="4"/>
  <c r="Y800" i="4"/>
  <c r="L801" i="4"/>
  <c r="S802" i="4"/>
  <c r="H803" i="4"/>
  <c r="AA803" i="4"/>
  <c r="N804" i="4"/>
  <c r="AG804" i="4"/>
  <c r="D50" i="5"/>
  <c r="J50" i="5" s="1"/>
  <c r="L55" i="5"/>
  <c r="L57" i="5"/>
  <c r="D72" i="5"/>
  <c r="J72" i="5" s="1"/>
  <c r="E72" i="5"/>
  <c r="L125" i="5"/>
  <c r="E134" i="5"/>
  <c r="L183" i="5"/>
  <c r="L193" i="5"/>
  <c r="L237" i="5"/>
  <c r="E237" i="5"/>
  <c r="D237" i="5"/>
  <c r="J237" i="5" s="1"/>
  <c r="R735" i="4"/>
  <c r="R736" i="4"/>
  <c r="R737" i="4"/>
  <c r="R738" i="4"/>
  <c r="R739" i="4"/>
  <c r="R740" i="4"/>
  <c r="R741" i="4"/>
  <c r="R742" i="4"/>
  <c r="R743" i="4"/>
  <c r="R744" i="4"/>
  <c r="R745" i="4"/>
  <c r="G772" i="4"/>
  <c r="X772" i="4"/>
  <c r="K774" i="4"/>
  <c r="AB774" i="4"/>
  <c r="AE774" i="4" s="1"/>
  <c r="G780" i="4"/>
  <c r="X780" i="4"/>
  <c r="K782" i="4"/>
  <c r="AB782" i="4"/>
  <c r="AE782" i="4" s="1"/>
  <c r="P784" i="4"/>
  <c r="AG784" i="4"/>
  <c r="E787" i="4"/>
  <c r="V787" i="4"/>
  <c r="G788" i="4"/>
  <c r="X788" i="4"/>
  <c r="I789" i="4"/>
  <c r="Z789" i="4"/>
  <c r="K790" i="4"/>
  <c r="AB790" i="4"/>
  <c r="AE790" i="4" s="1"/>
  <c r="M791" i="4"/>
  <c r="AD791" i="4"/>
  <c r="P792" i="4"/>
  <c r="AG792" i="4"/>
  <c r="R793" i="4"/>
  <c r="C794" i="4"/>
  <c r="T794" i="4"/>
  <c r="E795" i="4"/>
  <c r="V795" i="4"/>
  <c r="D799" i="4"/>
  <c r="V799" i="4"/>
  <c r="H800" i="4"/>
  <c r="Z800" i="4"/>
  <c r="M801" i="4"/>
  <c r="AF801" i="4"/>
  <c r="I803" i="4"/>
  <c r="AB803" i="4"/>
  <c r="AE803" i="4" s="1"/>
  <c r="O804" i="4"/>
  <c r="L70" i="5"/>
  <c r="L72" i="5"/>
  <c r="E80" i="5"/>
  <c r="D80" i="5"/>
  <c r="J80" i="5" s="1"/>
  <c r="L173" i="5"/>
  <c r="D188" i="5"/>
  <c r="J188" i="5" s="1"/>
  <c r="S793" i="4"/>
  <c r="I800" i="4"/>
  <c r="AA800" i="4"/>
  <c r="N801" i="4"/>
  <c r="V802" i="4"/>
  <c r="F802" i="4"/>
  <c r="R802" i="4"/>
  <c r="T802" i="4"/>
  <c r="C802" i="4"/>
  <c r="W802" i="4"/>
  <c r="J803" i="4"/>
  <c r="AC803" i="4"/>
  <c r="P804" i="4"/>
  <c r="E32" i="5"/>
  <c r="D32" i="5"/>
  <c r="J32" i="5" s="1"/>
  <c r="L117" i="5"/>
  <c r="E117" i="5"/>
  <c r="D117" i="5"/>
  <c r="J117" i="5" s="1"/>
  <c r="E140" i="5"/>
  <c r="D140" i="5"/>
  <c r="J140" i="5" s="1"/>
  <c r="E150" i="5"/>
  <c r="D150" i="5"/>
  <c r="J150" i="5" s="1"/>
  <c r="L150" i="5"/>
  <c r="E165" i="5"/>
  <c r="D165" i="5"/>
  <c r="J165" i="5" s="1"/>
  <c r="L165" i="5"/>
  <c r="D175" i="5"/>
  <c r="J175" i="5" s="1"/>
  <c r="E175" i="5"/>
  <c r="L175" i="5"/>
  <c r="E224" i="5"/>
  <c r="D224" i="5"/>
  <c r="J224" i="5" s="1"/>
  <c r="L282" i="5"/>
  <c r="E282" i="5"/>
  <c r="D282" i="5"/>
  <c r="J282" i="5" s="1"/>
  <c r="E284" i="5"/>
  <c r="D284" i="5"/>
  <c r="J284" i="5" s="1"/>
  <c r="L284" i="5"/>
  <c r="P791" i="4"/>
  <c r="AG791" i="4"/>
  <c r="C793" i="4"/>
  <c r="T793" i="4"/>
  <c r="O798" i="4"/>
  <c r="AG798" i="4"/>
  <c r="Q798" i="4"/>
  <c r="T798" i="4"/>
  <c r="F799" i="4"/>
  <c r="X799" i="4"/>
  <c r="J800" i="4"/>
  <c r="AB800" i="4"/>
  <c r="AE800" i="4" s="1"/>
  <c r="O801" i="4"/>
  <c r="D802" i="4"/>
  <c r="X802" i="4"/>
  <c r="K803" i="4"/>
  <c r="AD803" i="4"/>
  <c r="Q804" i="4"/>
  <c r="L32" i="5"/>
  <c r="D82" i="5"/>
  <c r="J82" i="5" s="1"/>
  <c r="E82" i="5"/>
  <c r="E100" i="5"/>
  <c r="D100" i="5"/>
  <c r="J100" i="5" s="1"/>
  <c r="L102" i="5"/>
  <c r="E102" i="5"/>
  <c r="D102" i="5"/>
  <c r="J102" i="5" s="1"/>
  <c r="L115" i="5"/>
  <c r="E115" i="5"/>
  <c r="D115" i="5"/>
  <c r="J115" i="5" s="1"/>
  <c r="L140" i="5"/>
  <c r="L163" i="5"/>
  <c r="E163" i="5"/>
  <c r="L224" i="5"/>
  <c r="D271" i="5"/>
  <c r="J271" i="5" s="1"/>
  <c r="L271" i="5"/>
  <c r="E271" i="5"/>
  <c r="S784" i="4"/>
  <c r="Q791" i="4"/>
  <c r="S792" i="4"/>
  <c r="D793" i="4"/>
  <c r="U793" i="4"/>
  <c r="F794" i="4"/>
  <c r="W794" i="4"/>
  <c r="H795" i="4"/>
  <c r="Y795" i="4"/>
  <c r="C798" i="4"/>
  <c r="U798" i="4"/>
  <c r="G799" i="4"/>
  <c r="Y799" i="4"/>
  <c r="K800" i="4"/>
  <c r="AC800" i="4"/>
  <c r="Q801" i="4"/>
  <c r="E802" i="4"/>
  <c r="Y802" i="4"/>
  <c r="L803" i="4"/>
  <c r="R804" i="4"/>
  <c r="E7" i="5"/>
  <c r="E14" i="5"/>
  <c r="E23" i="5"/>
  <c r="L34" i="5"/>
  <c r="D34" i="5"/>
  <c r="J34" i="5" s="1"/>
  <c r="E42" i="5"/>
  <c r="D42" i="5"/>
  <c r="J42" i="5" s="1"/>
  <c r="L82" i="5"/>
  <c r="L100" i="5"/>
  <c r="F735" i="4"/>
  <c r="F736" i="4"/>
  <c r="F737" i="4"/>
  <c r="F738" i="4"/>
  <c r="F739" i="4"/>
  <c r="F740" i="4"/>
  <c r="F741" i="4"/>
  <c r="F742" i="4"/>
  <c r="F743" i="4"/>
  <c r="F744" i="4"/>
  <c r="F745" i="4"/>
  <c r="K772" i="4"/>
  <c r="AB772" i="4"/>
  <c r="AE772" i="4" s="1"/>
  <c r="P774" i="4"/>
  <c r="AG774" i="4"/>
  <c r="K780" i="4"/>
  <c r="AB780" i="4"/>
  <c r="AE780" i="4" s="1"/>
  <c r="P782" i="4"/>
  <c r="AG782" i="4"/>
  <c r="C784" i="4"/>
  <c r="T784" i="4"/>
  <c r="I787" i="4"/>
  <c r="Z787" i="4"/>
  <c r="K788" i="4"/>
  <c r="AB788" i="4"/>
  <c r="AE788" i="4" s="1"/>
  <c r="M789" i="4"/>
  <c r="AD789" i="4"/>
  <c r="P790" i="4"/>
  <c r="AG790" i="4"/>
  <c r="R791" i="4"/>
  <c r="C792" i="4"/>
  <c r="T792" i="4"/>
  <c r="E793" i="4"/>
  <c r="V793" i="4"/>
  <c r="G794" i="4"/>
  <c r="X794" i="4"/>
  <c r="I795" i="4"/>
  <c r="Z795" i="4"/>
  <c r="D798" i="4"/>
  <c r="V798" i="4"/>
  <c r="H799" i="4"/>
  <c r="Z799" i="4"/>
  <c r="L800" i="4"/>
  <c r="AD800" i="4"/>
  <c r="S801" i="4"/>
  <c r="G802" i="4"/>
  <c r="Z802" i="4"/>
  <c r="M803" i="4"/>
  <c r="AF803" i="4"/>
  <c r="S804" i="4"/>
  <c r="L44" i="5"/>
  <c r="D44" i="5"/>
  <c r="J44" i="5" s="1"/>
  <c r="E90" i="5"/>
  <c r="D90" i="5"/>
  <c r="J90" i="5" s="1"/>
  <c r="D92" i="5"/>
  <c r="J92" i="5" s="1"/>
  <c r="E92" i="5"/>
  <c r="D139" i="5"/>
  <c r="J139" i="5" s="1"/>
  <c r="D149" i="5"/>
  <c r="J149" i="5" s="1"/>
  <c r="D164" i="5"/>
  <c r="J164" i="5" s="1"/>
  <c r="L211" i="5"/>
  <c r="D211" i="5"/>
  <c r="J211" i="5" s="1"/>
  <c r="E211" i="5"/>
  <c r="S791" i="4"/>
  <c r="D792" i="4"/>
  <c r="U792" i="4"/>
  <c r="F793" i="4"/>
  <c r="W793" i="4"/>
  <c r="H794" i="4"/>
  <c r="Y794" i="4"/>
  <c r="J795" i="4"/>
  <c r="AA795" i="4"/>
  <c r="E798" i="4"/>
  <c r="W798" i="4"/>
  <c r="I799" i="4"/>
  <c r="AA799" i="4"/>
  <c r="M800" i="4"/>
  <c r="AF800" i="4"/>
  <c r="H802" i="4"/>
  <c r="AA802" i="4"/>
  <c r="N803" i="4"/>
  <c r="AG803" i="4"/>
  <c r="D9" i="5"/>
  <c r="J9" i="5" s="1"/>
  <c r="D27" i="5"/>
  <c r="J27" i="5" s="1"/>
  <c r="D35" i="5"/>
  <c r="J35" i="5" s="1"/>
  <c r="E39" i="5"/>
  <c r="L50" i="5"/>
  <c r="E52" i="5"/>
  <c r="D52" i="5"/>
  <c r="J52" i="5" s="1"/>
  <c r="L67" i="5"/>
  <c r="D67" i="5"/>
  <c r="J67" i="5" s="1"/>
  <c r="E67" i="5"/>
  <c r="L90" i="5"/>
  <c r="L92" i="5"/>
  <c r="E130" i="5"/>
  <c r="D130" i="5"/>
  <c r="J130" i="5" s="1"/>
  <c r="E139" i="5"/>
  <c r="E149" i="5"/>
  <c r="D159" i="5"/>
  <c r="J159" i="5" s="1"/>
  <c r="L159" i="5"/>
  <c r="E164" i="5"/>
  <c r="E304" i="5"/>
  <c r="D304" i="5"/>
  <c r="J304" i="5" s="1"/>
  <c r="L306" i="5"/>
  <c r="E306" i="5"/>
  <c r="D306" i="5"/>
  <c r="J306" i="5" s="1"/>
  <c r="V801" i="4"/>
  <c r="F801" i="4"/>
  <c r="AG801" i="4"/>
  <c r="P801" i="4"/>
  <c r="R801" i="4"/>
  <c r="U801" i="4"/>
  <c r="V804" i="4"/>
  <c r="F804" i="4"/>
  <c r="W804" i="4"/>
  <c r="E804" i="4"/>
  <c r="Y804" i="4"/>
  <c r="H804" i="4"/>
  <c r="U804" i="4"/>
  <c r="L19" i="5"/>
  <c r="D19" i="5"/>
  <c r="J19" i="5" s="1"/>
  <c r="E29" i="5"/>
  <c r="E31" i="5"/>
  <c r="D41" i="5"/>
  <c r="J41" i="5" s="1"/>
  <c r="D45" i="5"/>
  <c r="J45" i="5" s="1"/>
  <c r="D64" i="5"/>
  <c r="J64" i="5" s="1"/>
  <c r="L184" i="5"/>
  <c r="E184" i="5"/>
  <c r="L188" i="5"/>
  <c r="L304" i="5"/>
  <c r="S774" i="4"/>
  <c r="S782" i="4"/>
  <c r="F784" i="4"/>
  <c r="W784" i="4"/>
  <c r="L787" i="4"/>
  <c r="AC787" i="4"/>
  <c r="Q789" i="4"/>
  <c r="S790" i="4"/>
  <c r="D791" i="4"/>
  <c r="U791" i="4"/>
  <c r="F792" i="4"/>
  <c r="W792" i="4"/>
  <c r="H793" i="4"/>
  <c r="Y793" i="4"/>
  <c r="J794" i="4"/>
  <c r="AA794" i="4"/>
  <c r="L795" i="4"/>
  <c r="AC795" i="4"/>
  <c r="G798" i="4"/>
  <c r="Y798" i="4"/>
  <c r="K799" i="4"/>
  <c r="AC799" i="4"/>
  <c r="P800" i="4"/>
  <c r="C801" i="4"/>
  <c r="W801" i="4"/>
  <c r="J802" i="4"/>
  <c r="AC802" i="4"/>
  <c r="P803" i="4"/>
  <c r="C804" i="4"/>
  <c r="X804" i="4"/>
  <c r="D18" i="5"/>
  <c r="J18" i="5" s="1"/>
  <c r="E41" i="5"/>
  <c r="E49" i="5"/>
  <c r="E64" i="5"/>
  <c r="E105" i="5"/>
  <c r="D105" i="5"/>
  <c r="J105" i="5" s="1"/>
  <c r="L107" i="5"/>
  <c r="E107" i="5"/>
  <c r="D107" i="5"/>
  <c r="J107" i="5" s="1"/>
  <c r="L155" i="5"/>
  <c r="E155" i="5"/>
  <c r="D155" i="5"/>
  <c r="J155" i="5" s="1"/>
  <c r="L178" i="5"/>
  <c r="E180" i="5"/>
  <c r="D180" i="5"/>
  <c r="J180" i="5" s="1"/>
  <c r="L180" i="5"/>
  <c r="E198" i="5"/>
  <c r="D198" i="5"/>
  <c r="J198" i="5" s="1"/>
  <c r="L198" i="5"/>
  <c r="D122" i="5"/>
  <c r="J122" i="5" s="1"/>
  <c r="D132" i="5"/>
  <c r="J132" i="5" s="1"/>
  <c r="D137" i="5"/>
  <c r="J137" i="5" s="1"/>
  <c r="E190" i="5"/>
  <c r="E195" i="5"/>
  <c r="D214" i="5"/>
  <c r="J214" i="5" s="1"/>
  <c r="D215" i="5"/>
  <c r="J215" i="5" s="1"/>
  <c r="L215" i="5"/>
  <c r="D221" i="5"/>
  <c r="J221" i="5" s="1"/>
  <c r="E226" i="5"/>
  <c r="E233" i="5"/>
  <c r="D240" i="5"/>
  <c r="J240" i="5" s="1"/>
  <c r="D261" i="5"/>
  <c r="J261" i="5" s="1"/>
  <c r="D268" i="5"/>
  <c r="J268" i="5" s="1"/>
  <c r="D288" i="5"/>
  <c r="J288" i="5" s="1"/>
  <c r="E308" i="5"/>
  <c r="E312" i="5"/>
  <c r="E335" i="5"/>
  <c r="L346" i="5"/>
  <c r="E346" i="5"/>
  <c r="D346" i="5"/>
  <c r="J346" i="5" s="1"/>
  <c r="L463" i="5"/>
  <c r="E463" i="5"/>
  <c r="D463" i="5"/>
  <c r="J463" i="5" s="1"/>
  <c r="E54" i="6"/>
  <c r="D54" i="6"/>
  <c r="J54" i="6" s="1"/>
  <c r="L54" i="6"/>
  <c r="L78" i="5"/>
  <c r="L93" i="5"/>
  <c r="L98" i="5"/>
  <c r="L103" i="5"/>
  <c r="L108" i="5"/>
  <c r="L113" i="5"/>
  <c r="E122" i="5"/>
  <c r="E127" i="5"/>
  <c r="L128" i="5"/>
  <c r="E132" i="5"/>
  <c r="E137" i="5"/>
  <c r="D142" i="5"/>
  <c r="J142" i="5" s="1"/>
  <c r="D147" i="5"/>
  <c r="J147" i="5" s="1"/>
  <c r="D152" i="5"/>
  <c r="J152" i="5" s="1"/>
  <c r="D157" i="5"/>
  <c r="J157" i="5" s="1"/>
  <c r="D162" i="5"/>
  <c r="J162" i="5" s="1"/>
  <c r="D172" i="5"/>
  <c r="J172" i="5" s="1"/>
  <c r="D177" i="5"/>
  <c r="J177" i="5" s="1"/>
  <c r="D202" i="5"/>
  <c r="J202" i="5" s="1"/>
  <c r="L203" i="5"/>
  <c r="D203" i="5"/>
  <c r="J203" i="5" s="1"/>
  <c r="D209" i="5"/>
  <c r="J209" i="5" s="1"/>
  <c r="E214" i="5"/>
  <c r="E221" i="5"/>
  <c r="D228" i="5"/>
  <c r="J228" i="5" s="1"/>
  <c r="L234" i="5"/>
  <c r="E240" i="5"/>
  <c r="L241" i="5"/>
  <c r="D254" i="5"/>
  <c r="J254" i="5" s="1"/>
  <c r="D255" i="5"/>
  <c r="J255" i="5" s="1"/>
  <c r="L255" i="5"/>
  <c r="E261" i="5"/>
  <c r="E268" i="5"/>
  <c r="L269" i="5"/>
  <c r="D277" i="5"/>
  <c r="J277" i="5" s="1"/>
  <c r="L278" i="5"/>
  <c r="L280" i="5"/>
  <c r="D280" i="5"/>
  <c r="J280" i="5" s="1"/>
  <c r="E319" i="5"/>
  <c r="D319" i="5"/>
  <c r="J319" i="5" s="1"/>
  <c r="E493" i="5"/>
  <c r="D493" i="5"/>
  <c r="J493" i="5" s="1"/>
  <c r="L493" i="5"/>
  <c r="E541" i="5"/>
  <c r="D541" i="5"/>
  <c r="J541" i="5" s="1"/>
  <c r="L541" i="5"/>
  <c r="L354" i="5"/>
  <c r="E354" i="5"/>
  <c r="D354" i="5"/>
  <c r="J354" i="5" s="1"/>
  <c r="E356" i="5"/>
  <c r="D356" i="5"/>
  <c r="J356" i="5" s="1"/>
  <c r="D366" i="5"/>
  <c r="J366" i="5" s="1"/>
  <c r="E366" i="5"/>
  <c r="E449" i="5"/>
  <c r="D449" i="5"/>
  <c r="J449" i="5" s="1"/>
  <c r="L449" i="5"/>
  <c r="E472" i="5"/>
  <c r="D472" i="5"/>
  <c r="J472" i="5" s="1"/>
  <c r="L472" i="5"/>
  <c r="E525" i="5"/>
  <c r="D525" i="5"/>
  <c r="J525" i="5" s="1"/>
  <c r="L525" i="5"/>
  <c r="E605" i="5"/>
  <c r="D605" i="5"/>
  <c r="J605" i="5" s="1"/>
  <c r="L605" i="5"/>
  <c r="E741" i="5"/>
  <c r="D741" i="5"/>
  <c r="J741" i="5" s="1"/>
  <c r="L741" i="5"/>
  <c r="D231" i="5"/>
  <c r="J231" i="5" s="1"/>
  <c r="L231" i="5"/>
  <c r="L356" i="5"/>
  <c r="L366" i="5"/>
  <c r="L625" i="5"/>
  <c r="E625" i="5"/>
  <c r="D625" i="5"/>
  <c r="J625" i="5" s="1"/>
  <c r="E629" i="5"/>
  <c r="D629" i="5"/>
  <c r="J629" i="5" s="1"/>
  <c r="L629" i="5"/>
  <c r="E709" i="5"/>
  <c r="D709" i="5"/>
  <c r="J709" i="5" s="1"/>
  <c r="L709" i="5"/>
  <c r="L200" i="5"/>
  <c r="L219" i="5"/>
  <c r="D219" i="5"/>
  <c r="J219" i="5" s="1"/>
  <c r="L252" i="5"/>
  <c r="L259" i="5"/>
  <c r="D259" i="5"/>
  <c r="J259" i="5" s="1"/>
  <c r="D286" i="5"/>
  <c r="J286" i="5" s="1"/>
  <c r="L286" i="5"/>
  <c r="L293" i="5"/>
  <c r="E385" i="5"/>
  <c r="D385" i="5"/>
  <c r="J385" i="5" s="1"/>
  <c r="L385" i="5"/>
  <c r="D470" i="5"/>
  <c r="J470" i="5" s="1"/>
  <c r="E470" i="5"/>
  <c r="L470" i="5"/>
  <c r="L185" i="5"/>
  <c r="D207" i="5"/>
  <c r="J207" i="5" s="1"/>
  <c r="L207" i="5"/>
  <c r="L238" i="5"/>
  <c r="L245" i="5"/>
  <c r="L266" i="5"/>
  <c r="L297" i="5"/>
  <c r="E299" i="5"/>
  <c r="D299" i="5"/>
  <c r="J299" i="5" s="1"/>
  <c r="L314" i="5"/>
  <c r="E314" i="5"/>
  <c r="D314" i="5"/>
  <c r="J314" i="5" s="1"/>
  <c r="E341" i="5"/>
  <c r="D341" i="5"/>
  <c r="J341" i="5" s="1"/>
  <c r="L190" i="5"/>
  <c r="L226" i="5"/>
  <c r="L233" i="5"/>
  <c r="L275" i="5"/>
  <c r="D275" i="5"/>
  <c r="J275" i="5" s="1"/>
  <c r="L312" i="5"/>
  <c r="L341" i="5"/>
  <c r="L479" i="5"/>
  <c r="E479" i="5"/>
  <c r="D479" i="5"/>
  <c r="J479" i="5" s="1"/>
  <c r="L127" i="5"/>
  <c r="D247" i="5"/>
  <c r="J247" i="5" s="1"/>
  <c r="L247" i="5"/>
  <c r="E48" i="5"/>
  <c r="D93" i="5"/>
  <c r="J93" i="5" s="1"/>
  <c r="D98" i="5"/>
  <c r="J98" i="5" s="1"/>
  <c r="D108" i="5"/>
  <c r="J108" i="5" s="1"/>
  <c r="D113" i="5"/>
  <c r="J113" i="5" s="1"/>
  <c r="L167" i="5"/>
  <c r="E176" i="5"/>
  <c r="E208" i="5"/>
  <c r="D234" i="5"/>
  <c r="J234" i="5" s="1"/>
  <c r="L235" i="5"/>
  <c r="D235" i="5"/>
  <c r="J235" i="5" s="1"/>
  <c r="D241" i="5"/>
  <c r="J241" i="5" s="1"/>
  <c r="L256" i="5"/>
  <c r="D269" i="5"/>
  <c r="J269" i="5" s="1"/>
  <c r="L279" i="5"/>
  <c r="L322" i="5"/>
  <c r="E322" i="5"/>
  <c r="D322" i="5"/>
  <c r="J322" i="5" s="1"/>
  <c r="L375" i="5"/>
  <c r="E375" i="5"/>
  <c r="E456" i="5"/>
  <c r="D456" i="5"/>
  <c r="J456" i="5" s="1"/>
  <c r="L456" i="5"/>
  <c r="E477" i="5"/>
  <c r="D477" i="5"/>
  <c r="J477" i="5" s="1"/>
  <c r="L477" i="5"/>
  <c r="L79" i="5"/>
  <c r="E83" i="5"/>
  <c r="E103" i="5"/>
  <c r="D123" i="5"/>
  <c r="J123" i="5" s="1"/>
  <c r="E215" i="5"/>
  <c r="D223" i="5"/>
  <c r="J223" i="5" s="1"/>
  <c r="L223" i="5"/>
  <c r="D262" i="5"/>
  <c r="J262" i="5" s="1"/>
  <c r="D263" i="5"/>
  <c r="J263" i="5" s="1"/>
  <c r="L263" i="5"/>
  <c r="E324" i="5"/>
  <c r="D324" i="5"/>
  <c r="J324" i="5" s="1"/>
  <c r="D326" i="5"/>
  <c r="J326" i="5" s="1"/>
  <c r="L326" i="5"/>
  <c r="E361" i="5"/>
  <c r="D361" i="5"/>
  <c r="J361" i="5" s="1"/>
  <c r="E255" i="5"/>
  <c r="L272" i="5"/>
  <c r="E278" i="5"/>
  <c r="E280" i="5"/>
  <c r="D291" i="5"/>
  <c r="J291" i="5" s="1"/>
  <c r="E302" i="5"/>
  <c r="E317" i="5"/>
  <c r="L324" i="5"/>
  <c r="E351" i="5"/>
  <c r="D351" i="5"/>
  <c r="J351" i="5" s="1"/>
  <c r="L361" i="5"/>
  <c r="E444" i="5"/>
  <c r="D444" i="5"/>
  <c r="J444" i="5" s="1"/>
  <c r="L444" i="5"/>
  <c r="E642" i="5"/>
  <c r="L642" i="5"/>
  <c r="D642" i="5"/>
  <c r="J642" i="5" s="1"/>
  <c r="D199" i="5"/>
  <c r="J199" i="5" s="1"/>
  <c r="L199" i="5"/>
  <c r="L251" i="5"/>
  <c r="D251" i="5"/>
  <c r="J251" i="5" s="1"/>
  <c r="D264" i="5"/>
  <c r="J264" i="5" s="1"/>
  <c r="E291" i="5"/>
  <c r="D294" i="5"/>
  <c r="J294" i="5" s="1"/>
  <c r="E294" i="5"/>
  <c r="E309" i="5"/>
  <c r="D309" i="5"/>
  <c r="J309" i="5" s="1"/>
  <c r="D334" i="5"/>
  <c r="J334" i="5" s="1"/>
  <c r="E334" i="5"/>
  <c r="E336" i="5"/>
  <c r="D336" i="5"/>
  <c r="J336" i="5" s="1"/>
  <c r="L351" i="5"/>
  <c r="E373" i="5"/>
  <c r="D373" i="5"/>
  <c r="J373" i="5" s="1"/>
  <c r="L373" i="5"/>
  <c r="D293" i="5"/>
  <c r="J293" i="5" s="1"/>
  <c r="L294" i="5"/>
  <c r="L309" i="5"/>
  <c r="L334" i="5"/>
  <c r="L336" i="5"/>
  <c r="E388" i="5"/>
  <c r="D388" i="5"/>
  <c r="J388" i="5" s="1"/>
  <c r="L388" i="5"/>
  <c r="D390" i="5"/>
  <c r="J390" i="5" s="1"/>
  <c r="E390" i="5"/>
  <c r="E573" i="5"/>
  <c r="D573" i="5"/>
  <c r="J573" i="5" s="1"/>
  <c r="L573" i="5"/>
  <c r="L111" i="5"/>
  <c r="D185" i="5"/>
  <c r="J185" i="5" s="1"/>
  <c r="D200" i="5"/>
  <c r="J200" i="5" s="1"/>
  <c r="E231" i="5"/>
  <c r="D238" i="5"/>
  <c r="J238" i="5" s="1"/>
  <c r="D239" i="5"/>
  <c r="J239" i="5" s="1"/>
  <c r="L239" i="5"/>
  <c r="D245" i="5"/>
  <c r="J245" i="5" s="1"/>
  <c r="D252" i="5"/>
  <c r="J252" i="5" s="1"/>
  <c r="D266" i="5"/>
  <c r="J266" i="5" s="1"/>
  <c r="L267" i="5"/>
  <c r="D267" i="5"/>
  <c r="J267" i="5" s="1"/>
  <c r="D297" i="5"/>
  <c r="J297" i="5" s="1"/>
  <c r="L390" i="5"/>
  <c r="E428" i="5"/>
  <c r="D428" i="5"/>
  <c r="J428" i="5" s="1"/>
  <c r="L428" i="5"/>
  <c r="E465" i="5"/>
  <c r="D465" i="5"/>
  <c r="J465" i="5" s="1"/>
  <c r="L465" i="5"/>
  <c r="D486" i="5"/>
  <c r="J486" i="5" s="1"/>
  <c r="E486" i="5"/>
  <c r="L486" i="5"/>
  <c r="L151" i="5"/>
  <c r="D195" i="5"/>
  <c r="J195" i="5" s="1"/>
  <c r="E219" i="5"/>
  <c r="L227" i="5"/>
  <c r="D227" i="5"/>
  <c r="J227" i="5" s="1"/>
  <c r="E259" i="5"/>
  <c r="D308" i="5"/>
  <c r="J308" i="5" s="1"/>
  <c r="D335" i="5"/>
  <c r="J335" i="5" s="1"/>
  <c r="E376" i="5"/>
  <c r="D376" i="5"/>
  <c r="J376" i="5" s="1"/>
  <c r="L376" i="5"/>
  <c r="E557" i="5"/>
  <c r="D557" i="5"/>
  <c r="J557" i="5" s="1"/>
  <c r="L557" i="5"/>
  <c r="E589" i="5"/>
  <c r="D589" i="5"/>
  <c r="J589" i="5" s="1"/>
  <c r="L589" i="5"/>
  <c r="D413" i="5"/>
  <c r="J413" i="5" s="1"/>
  <c r="E476" i="5"/>
  <c r="E668" i="5"/>
  <c r="D668" i="5"/>
  <c r="J668" i="5" s="1"/>
  <c r="L668" i="5"/>
  <c r="L670" i="5"/>
  <c r="D670" i="5"/>
  <c r="J670" i="5" s="1"/>
  <c r="E685" i="5"/>
  <c r="D685" i="5"/>
  <c r="J685" i="5" s="1"/>
  <c r="L685" i="5"/>
  <c r="E737" i="5"/>
  <c r="D737" i="5"/>
  <c r="J737" i="5" s="1"/>
  <c r="L737" i="5"/>
  <c r="E815" i="5"/>
  <c r="L815" i="5"/>
  <c r="D815" i="5"/>
  <c r="J815" i="5" s="1"/>
  <c r="E502" i="5"/>
  <c r="D502" i="5"/>
  <c r="J502" i="5" s="1"/>
  <c r="E518" i="5"/>
  <c r="D518" i="5"/>
  <c r="J518" i="5" s="1"/>
  <c r="E692" i="5"/>
  <c r="D692" i="5"/>
  <c r="J692" i="5" s="1"/>
  <c r="L692" i="5"/>
  <c r="E720" i="5"/>
  <c r="D720" i="5"/>
  <c r="J720" i="5" s="1"/>
  <c r="L720" i="5"/>
  <c r="E793" i="5"/>
  <c r="D793" i="5"/>
  <c r="J793" i="5" s="1"/>
  <c r="L793" i="5"/>
  <c r="L409" i="5"/>
  <c r="L416" i="5"/>
  <c r="L430" i="5"/>
  <c r="L437" i="5"/>
  <c r="L502" i="5"/>
  <c r="L509" i="5"/>
  <c r="L518" i="5"/>
  <c r="L633" i="5"/>
  <c r="E633" i="5"/>
  <c r="D660" i="5"/>
  <c r="J660" i="5" s="1"/>
  <c r="L660" i="5"/>
  <c r="E690" i="5"/>
  <c r="D690" i="5"/>
  <c r="J690" i="5" s="1"/>
  <c r="L690" i="5"/>
  <c r="L460" i="5"/>
  <c r="L481" i="5"/>
  <c r="L488" i="5"/>
  <c r="L718" i="5"/>
  <c r="E718" i="5"/>
  <c r="D718" i="5"/>
  <c r="J718" i="5" s="1"/>
  <c r="E774" i="5"/>
  <c r="D774" i="5"/>
  <c r="J774" i="5" s="1"/>
  <c r="L774" i="5"/>
  <c r="D866" i="5"/>
  <c r="J866" i="5" s="1"/>
  <c r="E866" i="5"/>
  <c r="L866" i="5"/>
  <c r="L609" i="5"/>
  <c r="E609" i="5"/>
  <c r="E637" i="5"/>
  <c r="D637" i="5"/>
  <c r="J637" i="5" s="1"/>
  <c r="E320" i="5"/>
  <c r="E325" i="5"/>
  <c r="E352" i="5"/>
  <c r="E357" i="5"/>
  <c r="E374" i="5"/>
  <c r="L392" i="5"/>
  <c r="E431" i="5"/>
  <c r="D440" i="5"/>
  <c r="J440" i="5" s="1"/>
  <c r="D468" i="5"/>
  <c r="J468" i="5" s="1"/>
  <c r="D489" i="5"/>
  <c r="J489" i="5" s="1"/>
  <c r="E496" i="5"/>
  <c r="L497" i="5"/>
  <c r="E512" i="5"/>
  <c r="L513" i="5"/>
  <c r="E528" i="5"/>
  <c r="L529" i="5"/>
  <c r="E544" i="5"/>
  <c r="L545" i="5"/>
  <c r="E560" i="5"/>
  <c r="L561" i="5"/>
  <c r="L577" i="5"/>
  <c r="L593" i="5"/>
  <c r="L637" i="5"/>
  <c r="E725" i="5"/>
  <c r="D725" i="5"/>
  <c r="J725" i="5" s="1"/>
  <c r="L725" i="5"/>
  <c r="L338" i="5"/>
  <c r="E338" i="5"/>
  <c r="E613" i="5"/>
  <c r="D613" i="5"/>
  <c r="J613" i="5" s="1"/>
  <c r="E645" i="5"/>
  <c r="D645" i="5"/>
  <c r="J645" i="5" s="1"/>
  <c r="E697" i="5"/>
  <c r="D697" i="5"/>
  <c r="J697" i="5" s="1"/>
  <c r="L697" i="5"/>
  <c r="E826" i="5"/>
  <c r="D826" i="5"/>
  <c r="J826" i="5" s="1"/>
  <c r="L826" i="5"/>
  <c r="L893" i="5"/>
  <c r="D893" i="5"/>
  <c r="J893" i="5" s="1"/>
  <c r="E893" i="5"/>
  <c r="E295" i="5"/>
  <c r="L382" i="5"/>
  <c r="L406" i="5"/>
  <c r="L613" i="5"/>
  <c r="L645" i="5"/>
  <c r="E682" i="5"/>
  <c r="D682" i="5"/>
  <c r="J682" i="5" s="1"/>
  <c r="L682" i="5"/>
  <c r="L377" i="5"/>
  <c r="D400" i="5"/>
  <c r="J400" i="5" s="1"/>
  <c r="L457" i="5"/>
  <c r="L478" i="5"/>
  <c r="E661" i="5"/>
  <c r="D661" i="5"/>
  <c r="J661" i="5" s="1"/>
  <c r="L661" i="5"/>
  <c r="E706" i="5"/>
  <c r="D706" i="5"/>
  <c r="J706" i="5" s="1"/>
  <c r="L706" i="5"/>
  <c r="D383" i="5"/>
  <c r="J383" i="5" s="1"/>
  <c r="D407" i="5"/>
  <c r="J407" i="5" s="1"/>
  <c r="D500" i="5"/>
  <c r="J500" i="5" s="1"/>
  <c r="E510" i="5"/>
  <c r="D510" i="5"/>
  <c r="J510" i="5" s="1"/>
  <c r="D516" i="5"/>
  <c r="J516" i="5" s="1"/>
  <c r="D532" i="5"/>
  <c r="J532" i="5" s="1"/>
  <c r="D548" i="5"/>
  <c r="J548" i="5" s="1"/>
  <c r="D564" i="5"/>
  <c r="J564" i="5" s="1"/>
  <c r="L617" i="5"/>
  <c r="E617" i="5"/>
  <c r="E704" i="5"/>
  <c r="D704" i="5"/>
  <c r="J704" i="5" s="1"/>
  <c r="L704" i="5"/>
  <c r="L330" i="5"/>
  <c r="E330" i="5"/>
  <c r="L362" i="5"/>
  <c r="E362" i="5"/>
  <c r="E407" i="5"/>
  <c r="D416" i="5"/>
  <c r="J416" i="5" s="1"/>
  <c r="D437" i="5"/>
  <c r="J437" i="5" s="1"/>
  <c r="L473" i="5"/>
  <c r="L494" i="5"/>
  <c r="D509" i="5"/>
  <c r="J509" i="5" s="1"/>
  <c r="L510" i="5"/>
  <c r="E670" i="5"/>
  <c r="L734" i="5"/>
  <c r="E734" i="5"/>
  <c r="D734" i="5"/>
  <c r="J734" i="5" s="1"/>
  <c r="E769" i="5"/>
  <c r="D769" i="5"/>
  <c r="J769" i="5" s="1"/>
  <c r="L769" i="5"/>
  <c r="D409" i="5"/>
  <c r="J409" i="5" s="1"/>
  <c r="L417" i="5"/>
  <c r="D423" i="5"/>
  <c r="J423" i="5" s="1"/>
  <c r="E430" i="5"/>
  <c r="D488" i="5"/>
  <c r="J488" i="5" s="1"/>
  <c r="E621" i="5"/>
  <c r="D621" i="5"/>
  <c r="J621" i="5" s="1"/>
  <c r="E648" i="5"/>
  <c r="D648" i="5"/>
  <c r="J648" i="5" s="1"/>
  <c r="L648" i="5"/>
  <c r="E680" i="5"/>
  <c r="D680" i="5"/>
  <c r="J680" i="5" s="1"/>
  <c r="L680" i="5"/>
  <c r="L702" i="5"/>
  <c r="E702" i="5"/>
  <c r="D702" i="5"/>
  <c r="J702" i="5" s="1"/>
  <c r="E753" i="5"/>
  <c r="D753" i="5"/>
  <c r="J753" i="5" s="1"/>
  <c r="L753" i="5"/>
  <c r="E767" i="5"/>
  <c r="D767" i="5"/>
  <c r="J767" i="5" s="1"/>
  <c r="L767" i="5"/>
  <c r="L854" i="5"/>
  <c r="E854" i="5"/>
  <c r="D854" i="5"/>
  <c r="J854" i="5" s="1"/>
  <c r="E931" i="5"/>
  <c r="L931" i="5"/>
  <c r="D931" i="5"/>
  <c r="J931" i="5" s="1"/>
  <c r="D368" i="5"/>
  <c r="J368" i="5" s="1"/>
  <c r="L374" i="5"/>
  <c r="D380" i="5"/>
  <c r="J380" i="5" s="1"/>
  <c r="D397" i="5"/>
  <c r="J397" i="5" s="1"/>
  <c r="E423" i="5"/>
  <c r="D432" i="5"/>
  <c r="J432" i="5" s="1"/>
  <c r="D453" i="5"/>
  <c r="J453" i="5" s="1"/>
  <c r="D460" i="5"/>
  <c r="J460" i="5" s="1"/>
  <c r="D481" i="5"/>
  <c r="J481" i="5" s="1"/>
  <c r="L489" i="5"/>
  <c r="D495" i="5"/>
  <c r="J495" i="5" s="1"/>
  <c r="D504" i="5"/>
  <c r="J504" i="5" s="1"/>
  <c r="D520" i="5"/>
  <c r="J520" i="5" s="1"/>
  <c r="D536" i="5"/>
  <c r="J536" i="5" s="1"/>
  <c r="D552" i="5"/>
  <c r="J552" i="5" s="1"/>
  <c r="D568" i="5"/>
  <c r="J568" i="5" s="1"/>
  <c r="D584" i="5"/>
  <c r="J584" i="5" s="1"/>
  <c r="L621" i="5"/>
  <c r="L310" i="5"/>
  <c r="L342" i="5"/>
  <c r="L369" i="5"/>
  <c r="L398" i="5"/>
  <c r="D425" i="5"/>
  <c r="J425" i="5" s="1"/>
  <c r="L433" i="5"/>
  <c r="D439" i="5"/>
  <c r="J439" i="5" s="1"/>
  <c r="E446" i="5"/>
  <c r="L454" i="5"/>
  <c r="E495" i="5"/>
  <c r="L505" i="5"/>
  <c r="L521" i="5"/>
  <c r="L537" i="5"/>
  <c r="L553" i="5"/>
  <c r="L569" i="5"/>
  <c r="L585" i="5"/>
  <c r="L601" i="5"/>
  <c r="D633" i="5"/>
  <c r="J633" i="5" s="1"/>
  <c r="E660" i="5"/>
  <c r="L678" i="5"/>
  <c r="E678" i="5"/>
  <c r="D678" i="5"/>
  <c r="J678" i="5" s="1"/>
  <c r="E370" i="5"/>
  <c r="E378" i="5"/>
  <c r="E386" i="5"/>
  <c r="E394" i="5"/>
  <c r="E402" i="5"/>
  <c r="E410" i="5"/>
  <c r="E418" i="5"/>
  <c r="E426" i="5"/>
  <c r="E434" i="5"/>
  <c r="E442" i="5"/>
  <c r="E450" i="5"/>
  <c r="E458" i="5"/>
  <c r="E466" i="5"/>
  <c r="E474" i="5"/>
  <c r="E482" i="5"/>
  <c r="E490" i="5"/>
  <c r="E498" i="5"/>
  <c r="E506" i="5"/>
  <c r="E514" i="5"/>
  <c r="E522" i="5"/>
  <c r="E530" i="5"/>
  <c r="E538" i="5"/>
  <c r="E546" i="5"/>
  <c r="E554" i="5"/>
  <c r="E562" i="5"/>
  <c r="E570" i="5"/>
  <c r="E578" i="5"/>
  <c r="E586" i="5"/>
  <c r="E594" i="5"/>
  <c r="E602" i="5"/>
  <c r="E610" i="5"/>
  <c r="E618" i="5"/>
  <c r="E626" i="5"/>
  <c r="E634" i="5"/>
  <c r="E655" i="5"/>
  <c r="E665" i="5"/>
  <c r="E708" i="5"/>
  <c r="E729" i="5"/>
  <c r="E746" i="5"/>
  <c r="D746" i="5"/>
  <c r="J746" i="5" s="1"/>
  <c r="E795" i="5"/>
  <c r="L795" i="5"/>
  <c r="E830" i="5"/>
  <c r="E958" i="5"/>
  <c r="E658" i="5"/>
  <c r="D658" i="5"/>
  <c r="J658" i="5" s="1"/>
  <c r="E762" i="5"/>
  <c r="D762" i="5"/>
  <c r="J762" i="5" s="1"/>
  <c r="D813" i="5"/>
  <c r="J813" i="5" s="1"/>
  <c r="L813" i="5"/>
  <c r="E819" i="5"/>
  <c r="D819" i="5"/>
  <c r="J819" i="5" s="1"/>
  <c r="E927" i="5"/>
  <c r="D927" i="5"/>
  <c r="J927" i="5" s="1"/>
  <c r="E970" i="5"/>
  <c r="D970" i="5"/>
  <c r="J970" i="5" s="1"/>
  <c r="L970" i="5"/>
  <c r="E990" i="5"/>
  <c r="D990" i="5"/>
  <c r="J990" i="5" s="1"/>
  <c r="L990" i="5"/>
  <c r="E799" i="5"/>
  <c r="L799" i="5"/>
  <c r="D799" i="5"/>
  <c r="J799" i="5" s="1"/>
  <c r="L817" i="5"/>
  <c r="E817" i="5"/>
  <c r="E902" i="5"/>
  <c r="D902" i="5"/>
  <c r="J902" i="5" s="1"/>
  <c r="D929" i="5"/>
  <c r="J929" i="5" s="1"/>
  <c r="L929" i="5"/>
  <c r="E929" i="5"/>
  <c r="L806" i="5"/>
  <c r="L837" i="5"/>
  <c r="E837" i="5"/>
  <c r="E843" i="5"/>
  <c r="L843" i="5"/>
  <c r="L845" i="5"/>
  <c r="D845" i="5"/>
  <c r="J845" i="5" s="1"/>
  <c r="L882" i="5"/>
  <c r="L886" i="5"/>
  <c r="E886" i="5"/>
  <c r="L902" i="5"/>
  <c r="E722" i="5"/>
  <c r="D722" i="5"/>
  <c r="J722" i="5" s="1"/>
  <c r="L750" i="5"/>
  <c r="E750" i="5"/>
  <c r="D790" i="5"/>
  <c r="J790" i="5" s="1"/>
  <c r="L790" i="5"/>
  <c r="L894" i="5"/>
  <c r="E894" i="5"/>
  <c r="D894" i="5"/>
  <c r="J894" i="5" s="1"/>
  <c r="E641" i="5"/>
  <c r="D646" i="5"/>
  <c r="J646" i="5" s="1"/>
  <c r="E654" i="5"/>
  <c r="E664" i="5"/>
  <c r="D676" i="5"/>
  <c r="J676" i="5" s="1"/>
  <c r="D681" i="5"/>
  <c r="J681" i="5" s="1"/>
  <c r="D688" i="5"/>
  <c r="J688" i="5" s="1"/>
  <c r="L701" i="5"/>
  <c r="D721" i="5"/>
  <c r="J721" i="5" s="1"/>
  <c r="L722" i="5"/>
  <c r="E728" i="5"/>
  <c r="L736" i="5"/>
  <c r="E749" i="5"/>
  <c r="L757" i="5"/>
  <c r="D765" i="5"/>
  <c r="J765" i="5" s="1"/>
  <c r="L783" i="5"/>
  <c r="E789" i="5"/>
  <c r="L801" i="5"/>
  <c r="E803" i="5"/>
  <c r="D803" i="5"/>
  <c r="J803" i="5" s="1"/>
  <c r="D807" i="5"/>
  <c r="J807" i="5" s="1"/>
  <c r="L821" i="5"/>
  <c r="E829" i="5"/>
  <c r="D838" i="5"/>
  <c r="J838" i="5" s="1"/>
  <c r="D841" i="5"/>
  <c r="J841" i="5" s="1"/>
  <c r="L841" i="5"/>
  <c r="E841" i="5"/>
  <c r="D846" i="5"/>
  <c r="J846" i="5" s="1"/>
  <c r="E859" i="5"/>
  <c r="L859" i="5"/>
  <c r="L861" i="5"/>
  <c r="D861" i="5"/>
  <c r="J861" i="5" s="1"/>
  <c r="D883" i="5"/>
  <c r="J883" i="5" s="1"/>
  <c r="E938" i="5"/>
  <c r="D938" i="5"/>
  <c r="J938" i="5" s="1"/>
  <c r="E954" i="5"/>
  <c r="D954" i="5"/>
  <c r="J954" i="5" s="1"/>
  <c r="L954" i="5"/>
  <c r="L958" i="5"/>
  <c r="E67" i="6"/>
  <c r="D67" i="6"/>
  <c r="J67" i="6" s="1"/>
  <c r="L67" i="6"/>
  <c r="E646" i="5"/>
  <c r="E676" i="5"/>
  <c r="E681" i="5"/>
  <c r="E688" i="5"/>
  <c r="D695" i="5"/>
  <c r="J695" i="5" s="1"/>
  <c r="E721" i="5"/>
  <c r="E738" i="5"/>
  <c r="D738" i="5"/>
  <c r="J738" i="5" s="1"/>
  <c r="E765" i="5"/>
  <c r="E785" i="5"/>
  <c r="D785" i="5"/>
  <c r="J785" i="5" s="1"/>
  <c r="L803" i="5"/>
  <c r="E838" i="5"/>
  <c r="E846" i="5"/>
  <c r="D849" i="5"/>
  <c r="J849" i="5" s="1"/>
  <c r="L849" i="5"/>
  <c r="E849" i="5"/>
  <c r="L853" i="5"/>
  <c r="D853" i="5"/>
  <c r="J853" i="5" s="1"/>
  <c r="E853" i="5"/>
  <c r="D891" i="5"/>
  <c r="J891" i="5" s="1"/>
  <c r="L938" i="5"/>
  <c r="E43" i="6"/>
  <c r="D43" i="6"/>
  <c r="J43" i="6" s="1"/>
  <c r="L43" i="6"/>
  <c r="L710" i="5"/>
  <c r="E710" i="5"/>
  <c r="L794" i="5"/>
  <c r="E794" i="5"/>
  <c r="D857" i="5"/>
  <c r="J857" i="5" s="1"/>
  <c r="L857" i="5"/>
  <c r="E857" i="5"/>
  <c r="E862" i="5"/>
  <c r="D865" i="5"/>
  <c r="J865" i="5" s="1"/>
  <c r="L865" i="5"/>
  <c r="E865" i="5"/>
  <c r="L869" i="5"/>
  <c r="D869" i="5"/>
  <c r="J869" i="5" s="1"/>
  <c r="E869" i="5"/>
  <c r="E875" i="5"/>
  <c r="D875" i="5"/>
  <c r="J875" i="5" s="1"/>
  <c r="E934" i="5"/>
  <c r="D934" i="5"/>
  <c r="J934" i="5" s="1"/>
  <c r="L934" i="5"/>
  <c r="L21" i="6"/>
  <c r="D21" i="6"/>
  <c r="J21" i="6" s="1"/>
  <c r="E21" i="6"/>
  <c r="L101" i="6"/>
  <c r="E101" i="6"/>
  <c r="D101" i="6"/>
  <c r="J101" i="6" s="1"/>
  <c r="E698" i="5"/>
  <c r="D698" i="5"/>
  <c r="J698" i="5" s="1"/>
  <c r="E754" i="5"/>
  <c r="D754" i="5"/>
  <c r="J754" i="5" s="1"/>
  <c r="D873" i="5"/>
  <c r="J873" i="5" s="1"/>
  <c r="L873" i="5"/>
  <c r="E873" i="5"/>
  <c r="L875" i="5"/>
  <c r="L930" i="5"/>
  <c r="E930" i="5"/>
  <c r="D930" i="5"/>
  <c r="J930" i="5" s="1"/>
  <c r="E979" i="5"/>
  <c r="D979" i="5"/>
  <c r="J979" i="5" s="1"/>
  <c r="L979" i="5"/>
  <c r="L981" i="5"/>
  <c r="D981" i="5"/>
  <c r="J981" i="5" s="1"/>
  <c r="E981" i="5"/>
  <c r="E1003" i="5"/>
  <c r="D1003" i="5"/>
  <c r="J1003" i="5" s="1"/>
  <c r="L1003" i="5"/>
  <c r="E674" i="5"/>
  <c r="D674" i="5"/>
  <c r="J674" i="5" s="1"/>
  <c r="L726" i="5"/>
  <c r="E726" i="5"/>
  <c r="E985" i="5"/>
  <c r="D985" i="5"/>
  <c r="J985" i="5" s="1"/>
  <c r="L985" i="5"/>
  <c r="E903" i="5"/>
  <c r="L903" i="5"/>
  <c r="D903" i="5"/>
  <c r="J903" i="5" s="1"/>
  <c r="D905" i="5"/>
  <c r="J905" i="5" s="1"/>
  <c r="L905" i="5"/>
  <c r="E905" i="5"/>
  <c r="L922" i="5"/>
  <c r="E922" i="5"/>
  <c r="E967" i="5"/>
  <c r="D967" i="5"/>
  <c r="J967" i="5" s="1"/>
  <c r="E714" i="5"/>
  <c r="D714" i="5"/>
  <c r="J714" i="5" s="1"/>
  <c r="L742" i="5"/>
  <c r="E742" i="5"/>
  <c r="D806" i="5"/>
  <c r="J806" i="5" s="1"/>
  <c r="L842" i="5"/>
  <c r="E842" i="5"/>
  <c r="D842" i="5"/>
  <c r="J842" i="5" s="1"/>
  <c r="D889" i="5"/>
  <c r="J889" i="5" s="1"/>
  <c r="L889" i="5"/>
  <c r="L909" i="5"/>
  <c r="D909" i="5"/>
  <c r="J909" i="5" s="1"/>
  <c r="E909" i="5"/>
  <c r="E911" i="5"/>
  <c r="D911" i="5"/>
  <c r="J911" i="5" s="1"/>
  <c r="E963" i="5"/>
  <c r="D963" i="5"/>
  <c r="J963" i="5" s="1"/>
  <c r="L963" i="5"/>
  <c r="L965" i="5"/>
  <c r="D965" i="5"/>
  <c r="J965" i="5" s="1"/>
  <c r="E965" i="5"/>
  <c r="D687" i="5"/>
  <c r="J687" i="5" s="1"/>
  <c r="D713" i="5"/>
  <c r="J713" i="5" s="1"/>
  <c r="L714" i="5"/>
  <c r="D817" i="5"/>
  <c r="J817" i="5" s="1"/>
  <c r="E895" i="5"/>
  <c r="L895" i="5"/>
  <c r="L901" i="5"/>
  <c r="D901" i="5"/>
  <c r="J901" i="5" s="1"/>
  <c r="E901" i="5"/>
  <c r="L911" i="5"/>
  <c r="E939" i="5"/>
  <c r="L939" i="5"/>
  <c r="D939" i="5"/>
  <c r="J939" i="5" s="1"/>
  <c r="E943" i="5"/>
  <c r="D943" i="5"/>
  <c r="J943" i="5" s="1"/>
  <c r="L943" i="5"/>
  <c r="E947" i="5"/>
  <c r="D947" i="5"/>
  <c r="J947" i="5" s="1"/>
  <c r="D650" i="5"/>
  <c r="J650" i="5" s="1"/>
  <c r="E666" i="5"/>
  <c r="D666" i="5"/>
  <c r="J666" i="5" s="1"/>
  <c r="E687" i="5"/>
  <c r="D694" i="5"/>
  <c r="J694" i="5" s="1"/>
  <c r="E730" i="5"/>
  <c r="D730" i="5"/>
  <c r="J730" i="5" s="1"/>
  <c r="L758" i="5"/>
  <c r="E758" i="5"/>
  <c r="D771" i="5"/>
  <c r="J771" i="5" s="1"/>
  <c r="E831" i="5"/>
  <c r="D831" i="5"/>
  <c r="J831" i="5" s="1"/>
  <c r="D839" i="5"/>
  <c r="J839" i="5" s="1"/>
  <c r="D843" i="5"/>
  <c r="J843" i="5" s="1"/>
  <c r="L858" i="5"/>
  <c r="E858" i="5"/>
  <c r="D858" i="5"/>
  <c r="J858" i="5" s="1"/>
  <c r="L862" i="5"/>
  <c r="D882" i="5"/>
  <c r="J882" i="5" s="1"/>
  <c r="L891" i="5"/>
  <c r="L947" i="5"/>
  <c r="L949" i="5"/>
  <c r="D949" i="5"/>
  <c r="J949" i="5" s="1"/>
  <c r="E949" i="5"/>
  <c r="E14" i="6"/>
  <c r="D14" i="6"/>
  <c r="J14" i="6" s="1"/>
  <c r="L14" i="6"/>
  <c r="L925" i="5"/>
  <c r="D925" i="5"/>
  <c r="J925" i="5" s="1"/>
  <c r="D961" i="5"/>
  <c r="J961" i="5" s="1"/>
  <c r="L961" i="5"/>
  <c r="E998" i="5"/>
  <c r="E1001" i="5"/>
  <c r="D1001" i="5"/>
  <c r="J1001" i="5" s="1"/>
  <c r="L1001" i="5"/>
  <c r="L69" i="6"/>
  <c r="E69" i="6"/>
  <c r="D69" i="6"/>
  <c r="J69" i="6" s="1"/>
  <c r="D328" i="6"/>
  <c r="J328" i="6" s="1"/>
  <c r="E328" i="6"/>
  <c r="L328" i="6"/>
  <c r="L45" i="6"/>
  <c r="D45" i="6"/>
  <c r="J45" i="6" s="1"/>
  <c r="E107" i="6"/>
  <c r="D107" i="6"/>
  <c r="J107" i="6" s="1"/>
  <c r="D945" i="5"/>
  <c r="J945" i="5" s="1"/>
  <c r="L945" i="5"/>
  <c r="L107" i="6"/>
  <c r="L109" i="6"/>
  <c r="E109" i="6"/>
  <c r="D109" i="6"/>
  <c r="J109" i="6" s="1"/>
  <c r="L5" i="6"/>
  <c r="D5" i="6"/>
  <c r="J5" i="6" s="1"/>
  <c r="E245" i="6"/>
  <c r="D245" i="6"/>
  <c r="J245" i="6" s="1"/>
  <c r="L245" i="6"/>
  <c r="L77" i="6"/>
  <c r="E77" i="6"/>
  <c r="D77" i="6"/>
  <c r="J77" i="6" s="1"/>
  <c r="E115" i="6"/>
  <c r="D115" i="6"/>
  <c r="J115" i="6" s="1"/>
  <c r="L7" i="6"/>
  <c r="L29" i="6"/>
  <c r="D29" i="6"/>
  <c r="J29" i="6" s="1"/>
  <c r="L115" i="6"/>
  <c r="L117" i="6"/>
  <c r="E117" i="6"/>
  <c r="D117" i="6"/>
  <c r="J117" i="6" s="1"/>
  <c r="E264" i="6"/>
  <c r="D264" i="6"/>
  <c r="J264" i="6" s="1"/>
  <c r="L264" i="6"/>
  <c r="L877" i="5"/>
  <c r="D877" i="5"/>
  <c r="J877" i="5" s="1"/>
  <c r="D913" i="5"/>
  <c r="J913" i="5" s="1"/>
  <c r="L913" i="5"/>
  <c r="L987" i="5"/>
  <c r="E9" i="6"/>
  <c r="D9" i="6"/>
  <c r="J9" i="6" s="1"/>
  <c r="L9" i="6"/>
  <c r="D39" i="6"/>
  <c r="J39" i="6" s="1"/>
  <c r="L51" i="6"/>
  <c r="L823" i="5"/>
  <c r="L933" i="5"/>
  <c r="D933" i="5"/>
  <c r="J933" i="5" s="1"/>
  <c r="D969" i="5"/>
  <c r="J969" i="5" s="1"/>
  <c r="L969" i="5"/>
  <c r="L989" i="5"/>
  <c r="D989" i="5"/>
  <c r="J989" i="5" s="1"/>
  <c r="L53" i="6"/>
  <c r="D53" i="6"/>
  <c r="J53" i="6" s="1"/>
  <c r="L125" i="6"/>
  <c r="E125" i="6"/>
  <c r="D125" i="6"/>
  <c r="J125" i="6" s="1"/>
  <c r="D897" i="5"/>
  <c r="J897" i="5" s="1"/>
  <c r="L897" i="5"/>
  <c r="L85" i="6"/>
  <c r="E85" i="6"/>
  <c r="D85" i="6"/>
  <c r="J85" i="6" s="1"/>
  <c r="E285" i="6"/>
  <c r="D285" i="6"/>
  <c r="J285" i="6" s="1"/>
  <c r="L285" i="6"/>
  <c r="L917" i="5"/>
  <c r="D917" i="5"/>
  <c r="J917" i="5" s="1"/>
  <c r="L935" i="5"/>
  <c r="D953" i="5"/>
  <c r="J953" i="5" s="1"/>
  <c r="L953" i="5"/>
  <c r="L971" i="5"/>
  <c r="L991" i="5"/>
  <c r="L13" i="6"/>
  <c r="D13" i="6"/>
  <c r="J13" i="6" s="1"/>
  <c r="L55" i="6"/>
  <c r="L250" i="6"/>
  <c r="E250" i="6"/>
  <c r="D250" i="6"/>
  <c r="J250" i="6" s="1"/>
  <c r="D871" i="5"/>
  <c r="J871" i="5" s="1"/>
  <c r="D881" i="5"/>
  <c r="J881" i="5" s="1"/>
  <c r="L881" i="5"/>
  <c r="D907" i="5"/>
  <c r="J907" i="5" s="1"/>
  <c r="E961" i="5"/>
  <c r="L973" i="5"/>
  <c r="D973" i="5"/>
  <c r="J973" i="5" s="1"/>
  <c r="E993" i="5"/>
  <c r="D993" i="5"/>
  <c r="J993" i="5" s="1"/>
  <c r="L993" i="5"/>
  <c r="D23" i="6"/>
  <c r="J23" i="6" s="1"/>
  <c r="D937" i="5"/>
  <c r="J937" i="5" s="1"/>
  <c r="L937" i="5"/>
  <c r="L37" i="6"/>
  <c r="D37" i="6"/>
  <c r="J37" i="6" s="1"/>
  <c r="L957" i="5"/>
  <c r="D957" i="5"/>
  <c r="J957" i="5" s="1"/>
  <c r="D974" i="5"/>
  <c r="J974" i="5" s="1"/>
  <c r="E17" i="6"/>
  <c r="D17" i="6"/>
  <c r="J17" i="6" s="1"/>
  <c r="L17" i="6"/>
  <c r="E45" i="6"/>
  <c r="L61" i="6"/>
  <c r="E61" i="6"/>
  <c r="D61" i="6"/>
  <c r="J61" i="6" s="1"/>
  <c r="L93" i="6"/>
  <c r="E93" i="6"/>
  <c r="D93" i="6"/>
  <c r="J93" i="6" s="1"/>
  <c r="L885" i="5"/>
  <c r="D885" i="5"/>
  <c r="J885" i="5" s="1"/>
  <c r="D921" i="5"/>
  <c r="J921" i="5" s="1"/>
  <c r="L921" i="5"/>
  <c r="L997" i="5"/>
  <c r="D997" i="5"/>
  <c r="J997" i="5" s="1"/>
  <c r="D27" i="6"/>
  <c r="J27" i="6" s="1"/>
  <c r="D38" i="6"/>
  <c r="J38" i="6" s="1"/>
  <c r="L39" i="6"/>
  <c r="D75" i="6"/>
  <c r="J75" i="6" s="1"/>
  <c r="E257" i="6"/>
  <c r="D257" i="6"/>
  <c r="J257" i="6" s="1"/>
  <c r="L257" i="6"/>
  <c r="L763" i="5"/>
  <c r="L827" i="5"/>
  <c r="L851" i="5"/>
  <c r="L867" i="5"/>
  <c r="L941" i="5"/>
  <c r="D941" i="5"/>
  <c r="J941" i="5" s="1"/>
  <c r="L959" i="5"/>
  <c r="D977" i="5"/>
  <c r="J977" i="5" s="1"/>
  <c r="L977" i="5"/>
  <c r="E5" i="6"/>
  <c r="D7" i="6"/>
  <c r="J7" i="6" s="1"/>
  <c r="E99" i="6"/>
  <c r="D99" i="6"/>
  <c r="J99" i="6" s="1"/>
  <c r="L367" i="6"/>
  <c r="E367" i="6"/>
  <c r="D367" i="6"/>
  <c r="J367" i="6" s="1"/>
  <c r="L369" i="6"/>
  <c r="E369" i="6"/>
  <c r="D369" i="6"/>
  <c r="J369" i="6" s="1"/>
  <c r="E432" i="6"/>
  <c r="D432" i="6"/>
  <c r="J432" i="6" s="1"/>
  <c r="E516" i="6"/>
  <c r="D516" i="6"/>
  <c r="J516" i="6" s="1"/>
  <c r="L516" i="6"/>
  <c r="E635" i="6"/>
  <c r="L635" i="6"/>
  <c r="D635" i="6"/>
  <c r="J635" i="6" s="1"/>
  <c r="E359" i="6"/>
  <c r="D359" i="6"/>
  <c r="J359" i="6" s="1"/>
  <c r="E371" i="6"/>
  <c r="L371" i="6"/>
  <c r="L432" i="6"/>
  <c r="L25" i="6"/>
  <c r="L33" i="6"/>
  <c r="L41" i="6"/>
  <c r="L49" i="6"/>
  <c r="L57" i="6"/>
  <c r="L65" i="6"/>
  <c r="L73" i="6"/>
  <c r="L81" i="6"/>
  <c r="L89" i="6"/>
  <c r="L97" i="6"/>
  <c r="L105" i="6"/>
  <c r="L113" i="6"/>
  <c r="L121" i="6"/>
  <c r="L129" i="6"/>
  <c r="D133" i="6"/>
  <c r="J133" i="6" s="1"/>
  <c r="L137" i="6"/>
  <c r="D141" i="6"/>
  <c r="J141" i="6" s="1"/>
  <c r="L145" i="6"/>
  <c r="D149" i="6"/>
  <c r="J149" i="6" s="1"/>
  <c r="L153" i="6"/>
  <c r="D157" i="6"/>
  <c r="J157" i="6" s="1"/>
  <c r="L161" i="6"/>
  <c r="D165" i="6"/>
  <c r="J165" i="6" s="1"/>
  <c r="L169" i="6"/>
  <c r="L177" i="6"/>
  <c r="L185" i="6"/>
  <c r="L193" i="6"/>
  <c r="L201" i="6"/>
  <c r="L221" i="6"/>
  <c r="L252" i="6"/>
  <c r="L301" i="6"/>
  <c r="L341" i="6"/>
  <c r="L347" i="6"/>
  <c r="E347" i="6"/>
  <c r="D347" i="6"/>
  <c r="J347" i="6" s="1"/>
  <c r="D349" i="6"/>
  <c r="J349" i="6" s="1"/>
  <c r="E349" i="6"/>
  <c r="D357" i="6"/>
  <c r="J357" i="6" s="1"/>
  <c r="L357" i="6"/>
  <c r="E357" i="6"/>
  <c r="L359" i="6"/>
  <c r="E323" i="6"/>
  <c r="D323" i="6"/>
  <c r="J323" i="6" s="1"/>
  <c r="L361" i="6"/>
  <c r="E361" i="6"/>
  <c r="L417" i="6"/>
  <c r="E417" i="6"/>
  <c r="D417" i="6"/>
  <c r="J417" i="6" s="1"/>
  <c r="D437" i="6"/>
  <c r="J437" i="6" s="1"/>
  <c r="E437" i="6"/>
  <c r="L437" i="6"/>
  <c r="E500" i="6"/>
  <c r="D500" i="6"/>
  <c r="J500" i="6" s="1"/>
  <c r="L500" i="6"/>
  <c r="L235" i="6"/>
  <c r="L261" i="6"/>
  <c r="L312" i="6"/>
  <c r="L351" i="6"/>
  <c r="E379" i="6"/>
  <c r="D379" i="6"/>
  <c r="J379" i="6" s="1"/>
  <c r="L379" i="6"/>
  <c r="D381" i="6"/>
  <c r="J381" i="6" s="1"/>
  <c r="E381" i="6"/>
  <c r="L381" i="6"/>
  <c r="E452" i="6"/>
  <c r="D452" i="6"/>
  <c r="J452" i="6" s="1"/>
  <c r="L452" i="6"/>
  <c r="D474" i="6"/>
  <c r="J474" i="6" s="1"/>
  <c r="E474" i="6"/>
  <c r="L474" i="6"/>
  <c r="E525" i="6"/>
  <c r="L525" i="6"/>
  <c r="D525" i="6"/>
  <c r="J525" i="6" s="1"/>
  <c r="L218" i="6"/>
  <c r="D224" i="6"/>
  <c r="J224" i="6" s="1"/>
  <c r="D236" i="6"/>
  <c r="J236" i="6" s="1"/>
  <c r="L237" i="6"/>
  <c r="L249" i="6"/>
  <c r="D255" i="6"/>
  <c r="J255" i="6" s="1"/>
  <c r="L256" i="6"/>
  <c r="L305" i="6"/>
  <c r="E307" i="6"/>
  <c r="D307" i="6"/>
  <c r="J307" i="6" s="1"/>
  <c r="D313" i="6"/>
  <c r="J313" i="6" s="1"/>
  <c r="L336" i="6"/>
  <c r="D204" i="6"/>
  <c r="J204" i="6" s="1"/>
  <c r="E224" i="6"/>
  <c r="E243" i="6"/>
  <c r="E255" i="6"/>
  <c r="D269" i="6"/>
  <c r="J269" i="6" s="1"/>
  <c r="D276" i="6"/>
  <c r="J276" i="6" s="1"/>
  <c r="E283" i="6"/>
  <c r="D297" i="6"/>
  <c r="J297" i="6" s="1"/>
  <c r="E342" i="6"/>
  <c r="D342" i="6"/>
  <c r="J342" i="6" s="1"/>
  <c r="E344" i="6"/>
  <c r="D344" i="6"/>
  <c r="J344" i="6" s="1"/>
  <c r="E204" i="6"/>
  <c r="E276" i="6"/>
  <c r="E331" i="6"/>
  <c r="D331" i="6"/>
  <c r="J331" i="6" s="1"/>
  <c r="D337" i="6"/>
  <c r="J337" i="6" s="1"/>
  <c r="L362" i="6"/>
  <c r="E362" i="6"/>
  <c r="D362" i="6"/>
  <c r="J362" i="6" s="1"/>
  <c r="E364" i="6"/>
  <c r="D364" i="6"/>
  <c r="J364" i="6" s="1"/>
  <c r="E507" i="6"/>
  <c r="D507" i="6"/>
  <c r="J507" i="6" s="1"/>
  <c r="L507" i="6"/>
  <c r="D25" i="6"/>
  <c r="J25" i="6" s="1"/>
  <c r="D33" i="6"/>
  <c r="J33" i="6" s="1"/>
  <c r="D41" i="6"/>
  <c r="J41" i="6" s="1"/>
  <c r="D49" i="6"/>
  <c r="J49" i="6" s="1"/>
  <c r="D57" i="6"/>
  <c r="J57" i="6" s="1"/>
  <c r="D65" i="6"/>
  <c r="J65" i="6" s="1"/>
  <c r="D73" i="6"/>
  <c r="J73" i="6" s="1"/>
  <c r="D81" i="6"/>
  <c r="J81" i="6" s="1"/>
  <c r="D89" i="6"/>
  <c r="J89" i="6" s="1"/>
  <c r="D97" i="6"/>
  <c r="J97" i="6" s="1"/>
  <c r="D105" i="6"/>
  <c r="J105" i="6" s="1"/>
  <c r="D113" i="6"/>
  <c r="J113" i="6" s="1"/>
  <c r="D121" i="6"/>
  <c r="J121" i="6" s="1"/>
  <c r="D129" i="6"/>
  <c r="J129" i="6" s="1"/>
  <c r="D137" i="6"/>
  <c r="J137" i="6" s="1"/>
  <c r="D145" i="6"/>
  <c r="J145" i="6" s="1"/>
  <c r="D153" i="6"/>
  <c r="J153" i="6" s="1"/>
  <c r="D161" i="6"/>
  <c r="J161" i="6" s="1"/>
  <c r="D169" i="6"/>
  <c r="J169" i="6" s="1"/>
  <c r="D177" i="6"/>
  <c r="J177" i="6" s="1"/>
  <c r="D185" i="6"/>
  <c r="J185" i="6" s="1"/>
  <c r="D193" i="6"/>
  <c r="J193" i="6" s="1"/>
  <c r="D201" i="6"/>
  <c r="J201" i="6" s="1"/>
  <c r="L293" i="6"/>
  <c r="L309" i="6"/>
  <c r="L331" i="6"/>
  <c r="E354" i="6"/>
  <c r="D354" i="6"/>
  <c r="J354" i="6" s="1"/>
  <c r="L364" i="6"/>
  <c r="L366" i="6"/>
  <c r="E374" i="6"/>
  <c r="D374" i="6"/>
  <c r="J374" i="6" s="1"/>
  <c r="D221" i="6"/>
  <c r="J221" i="6" s="1"/>
  <c r="D226" i="6"/>
  <c r="J226" i="6" s="1"/>
  <c r="L227" i="6"/>
  <c r="D271" i="6"/>
  <c r="J271" i="6" s="1"/>
  <c r="D301" i="6"/>
  <c r="J301" i="6" s="1"/>
  <c r="E341" i="6"/>
  <c r="L352" i="6"/>
  <c r="E352" i="6"/>
  <c r="D352" i="6"/>
  <c r="J352" i="6" s="1"/>
  <c r="L354" i="6"/>
  <c r="D371" i="6"/>
  <c r="J371" i="6" s="1"/>
  <c r="L374" i="6"/>
  <c r="E427" i="6"/>
  <c r="D427" i="6"/>
  <c r="J427" i="6" s="1"/>
  <c r="E356" i="6"/>
  <c r="L356" i="6"/>
  <c r="E376" i="6"/>
  <c r="L376" i="6"/>
  <c r="L382" i="6"/>
  <c r="E382" i="6"/>
  <c r="D382" i="6"/>
  <c r="J382" i="6" s="1"/>
  <c r="E384" i="6"/>
  <c r="D384" i="6"/>
  <c r="J384" i="6" s="1"/>
  <c r="L457" i="6"/>
  <c r="E457" i="6"/>
  <c r="D457" i="6"/>
  <c r="J457" i="6" s="1"/>
  <c r="L229" i="6"/>
  <c r="D247" i="6"/>
  <c r="J247" i="6" s="1"/>
  <c r="D266" i="6"/>
  <c r="J266" i="6" s="1"/>
  <c r="L267" i="6"/>
  <c r="D273" i="6"/>
  <c r="J273" i="6" s="1"/>
  <c r="L281" i="6"/>
  <c r="D287" i="6"/>
  <c r="J287" i="6" s="1"/>
  <c r="L313" i="6"/>
  <c r="E315" i="6"/>
  <c r="D315" i="6"/>
  <c r="J315" i="6" s="1"/>
  <c r="D321" i="6"/>
  <c r="J321" i="6" s="1"/>
  <c r="D361" i="6"/>
  <c r="J361" i="6" s="1"/>
  <c r="L384" i="6"/>
  <c r="D123" i="6"/>
  <c r="J123" i="6" s="1"/>
  <c r="D131" i="6"/>
  <c r="J131" i="6" s="1"/>
  <c r="D139" i="6"/>
  <c r="J139" i="6" s="1"/>
  <c r="D147" i="6"/>
  <c r="J147" i="6" s="1"/>
  <c r="D155" i="6"/>
  <c r="J155" i="6" s="1"/>
  <c r="D163" i="6"/>
  <c r="J163" i="6" s="1"/>
  <c r="D171" i="6"/>
  <c r="J171" i="6" s="1"/>
  <c r="D179" i="6"/>
  <c r="J179" i="6" s="1"/>
  <c r="D187" i="6"/>
  <c r="J187" i="6" s="1"/>
  <c r="D195" i="6"/>
  <c r="J195" i="6" s="1"/>
  <c r="D203" i="6"/>
  <c r="J203" i="6" s="1"/>
  <c r="D208" i="6"/>
  <c r="J208" i="6" s="1"/>
  <c r="D213" i="6"/>
  <c r="J213" i="6" s="1"/>
  <c r="D223" i="6"/>
  <c r="J223" i="6" s="1"/>
  <c r="E235" i="6"/>
  <c r="D261" i="6"/>
  <c r="J261" i="6" s="1"/>
  <c r="E266" i="6"/>
  <c r="E287" i="6"/>
  <c r="D296" i="6"/>
  <c r="J296" i="6" s="1"/>
  <c r="E312" i="6"/>
  <c r="E351" i="6"/>
  <c r="E223" i="6"/>
  <c r="D242" i="6"/>
  <c r="J242" i="6" s="1"/>
  <c r="L243" i="6"/>
  <c r="L269" i="6"/>
  <c r="E275" i="6"/>
  <c r="L283" i="6"/>
  <c r="D289" i="6"/>
  <c r="J289" i="6" s="1"/>
  <c r="L297" i="6"/>
  <c r="E299" i="6"/>
  <c r="D299" i="6"/>
  <c r="J299" i="6" s="1"/>
  <c r="D325" i="6"/>
  <c r="J325" i="6" s="1"/>
  <c r="L337" i="6"/>
  <c r="E339" i="6"/>
  <c r="D339" i="6"/>
  <c r="J339" i="6" s="1"/>
  <c r="E412" i="6"/>
  <c r="D412" i="6"/>
  <c r="J412" i="6" s="1"/>
  <c r="L531" i="6"/>
  <c r="E531" i="6"/>
  <c r="D531" i="6"/>
  <c r="J531" i="6" s="1"/>
  <c r="E533" i="6"/>
  <c r="L533" i="6"/>
  <c r="D533" i="6"/>
  <c r="J533" i="6" s="1"/>
  <c r="L442" i="6"/>
  <c r="L464" i="6"/>
  <c r="L469" i="6"/>
  <c r="L476" i="6"/>
  <c r="L481" i="6"/>
  <c r="L488" i="6"/>
  <c r="L404" i="6"/>
  <c r="L419" i="6"/>
  <c r="L424" i="6"/>
  <c r="L429" i="6"/>
  <c r="L434" i="6"/>
  <c r="L539" i="6"/>
  <c r="L449" i="6"/>
  <c r="L478" i="6"/>
  <c r="L490" i="6"/>
  <c r="E513" i="6"/>
  <c r="D513" i="6"/>
  <c r="J513" i="6" s="1"/>
  <c r="L386" i="6"/>
  <c r="L391" i="6"/>
  <c r="L406" i="6"/>
  <c r="D420" i="6"/>
  <c r="J420" i="6" s="1"/>
  <c r="D425" i="6"/>
  <c r="J425" i="6" s="1"/>
  <c r="D435" i="6"/>
  <c r="J435" i="6" s="1"/>
  <c r="D440" i="6"/>
  <c r="J440" i="6" s="1"/>
  <c r="L444" i="6"/>
  <c r="L461" i="6"/>
  <c r="L466" i="6"/>
  <c r="L492" i="6"/>
  <c r="E492" i="6"/>
  <c r="L513" i="6"/>
  <c r="D545" i="6"/>
  <c r="J545" i="6" s="1"/>
  <c r="L545" i="6"/>
  <c r="L396" i="6"/>
  <c r="L411" i="6"/>
  <c r="L416" i="6"/>
  <c r="L421" i="6"/>
  <c r="E425" i="6"/>
  <c r="L426" i="6"/>
  <c r="L431" i="6"/>
  <c r="E435" i="6"/>
  <c r="E440" i="6"/>
  <c r="E446" i="6"/>
  <c r="L446" i="6"/>
  <c r="E450" i="6"/>
  <c r="L456" i="6"/>
  <c r="D498" i="6"/>
  <c r="J498" i="6" s="1"/>
  <c r="E505" i="6"/>
  <c r="E512" i="6"/>
  <c r="D521" i="6"/>
  <c r="J521" i="6" s="1"/>
  <c r="E498" i="6"/>
  <c r="E508" i="6"/>
  <c r="D508" i="6"/>
  <c r="J508" i="6" s="1"/>
  <c r="E521" i="6"/>
  <c r="D546" i="6"/>
  <c r="J546" i="6" s="1"/>
  <c r="L413" i="6"/>
  <c r="D442" i="6"/>
  <c r="J442" i="6" s="1"/>
  <c r="E470" i="6"/>
  <c r="L470" i="6"/>
  <c r="D481" i="6"/>
  <c r="J481" i="6" s="1"/>
  <c r="L517" i="6"/>
  <c r="L536" i="6"/>
  <c r="E536" i="6"/>
  <c r="D536" i="6"/>
  <c r="J536" i="6" s="1"/>
  <c r="D394" i="6"/>
  <c r="J394" i="6" s="1"/>
  <c r="D399" i="6"/>
  <c r="J399" i="6" s="1"/>
  <c r="D464" i="6"/>
  <c r="J464" i="6" s="1"/>
  <c r="D469" i="6"/>
  <c r="J469" i="6" s="1"/>
  <c r="D476" i="6"/>
  <c r="J476" i="6" s="1"/>
  <c r="L482" i="6"/>
  <c r="D540" i="6"/>
  <c r="J540" i="6" s="1"/>
  <c r="L540" i="6"/>
  <c r="E389" i="6"/>
  <c r="D404" i="6"/>
  <c r="J404" i="6" s="1"/>
  <c r="D409" i="6"/>
  <c r="J409" i="6" s="1"/>
  <c r="D414" i="6"/>
  <c r="J414" i="6" s="1"/>
  <c r="D419" i="6"/>
  <c r="J419" i="6" s="1"/>
  <c r="D424" i="6"/>
  <c r="J424" i="6" s="1"/>
  <c r="D434" i="6"/>
  <c r="J434" i="6" s="1"/>
  <c r="E488" i="6"/>
  <c r="E409" i="6"/>
  <c r="E429" i="6"/>
  <c r="D449" i="6"/>
  <c r="J449" i="6" s="1"/>
  <c r="D454" i="6"/>
  <c r="J454" i="6" s="1"/>
  <c r="D490" i="6"/>
  <c r="J490" i="6" s="1"/>
  <c r="D504" i="6"/>
  <c r="J504" i="6" s="1"/>
  <c r="E683" i="6"/>
  <c r="L683" i="6"/>
  <c r="D683" i="6"/>
  <c r="J683" i="6" s="1"/>
  <c r="D444" i="6"/>
  <c r="J444" i="6" s="1"/>
  <c r="L450" i="6"/>
  <c r="D466" i="6"/>
  <c r="J466" i="6" s="1"/>
  <c r="D478" i="6"/>
  <c r="J478" i="6" s="1"/>
  <c r="E504" i="6"/>
  <c r="E539" i="6"/>
  <c r="L546" i="6"/>
  <c r="L554" i="6"/>
  <c r="E554" i="6"/>
  <c r="D554" i="6"/>
  <c r="J554" i="6" s="1"/>
  <c r="D401" i="6"/>
  <c r="J401" i="6" s="1"/>
  <c r="L445" i="6"/>
  <c r="E461" i="6"/>
  <c r="L596" i="6"/>
  <c r="E596" i="6"/>
  <c r="D596" i="6"/>
  <c r="J596" i="6" s="1"/>
  <c r="E665" i="6"/>
  <c r="D577" i="6"/>
  <c r="J577" i="6" s="1"/>
  <c r="D587" i="6"/>
  <c r="J587" i="6" s="1"/>
  <c r="D609" i="6"/>
  <c r="J609" i="6" s="1"/>
  <c r="E715" i="6"/>
  <c r="L715" i="6"/>
  <c r="L729" i="6"/>
  <c r="E627" i="6"/>
  <c r="L627" i="6"/>
  <c r="D549" i="6"/>
  <c r="J549" i="6" s="1"/>
  <c r="L563" i="6"/>
  <c r="L573" i="6"/>
  <c r="L578" i="6"/>
  <c r="D594" i="6"/>
  <c r="J594" i="6" s="1"/>
  <c r="L605" i="6"/>
  <c r="L610" i="6"/>
  <c r="D621" i="6"/>
  <c r="J621" i="6" s="1"/>
  <c r="D633" i="6"/>
  <c r="J633" i="6" s="1"/>
  <c r="D650" i="6"/>
  <c r="J650" i="6" s="1"/>
  <c r="E651" i="6"/>
  <c r="L651" i="6"/>
  <c r="D737" i="6"/>
  <c r="J737" i="6" s="1"/>
  <c r="L509" i="6"/>
  <c r="D589" i="6"/>
  <c r="J589" i="6" s="1"/>
  <c r="E594" i="6"/>
  <c r="E633" i="6"/>
  <c r="D645" i="6"/>
  <c r="J645" i="6" s="1"/>
  <c r="E650" i="6"/>
  <c r="E675" i="6"/>
  <c r="L675" i="6"/>
  <c r="D681" i="6"/>
  <c r="J681" i="6" s="1"/>
  <c r="L689" i="6"/>
  <c r="D564" i="6"/>
  <c r="J564" i="6" s="1"/>
  <c r="D569" i="6"/>
  <c r="J569" i="6" s="1"/>
  <c r="D579" i="6"/>
  <c r="J579" i="6" s="1"/>
  <c r="D601" i="6"/>
  <c r="J601" i="6" s="1"/>
  <c r="L565" i="6"/>
  <c r="E579" i="6"/>
  <c r="L580" i="6"/>
  <c r="E611" i="6"/>
  <c r="L612" i="6"/>
  <c r="L641" i="6"/>
  <c r="L658" i="6"/>
  <c r="E691" i="6"/>
  <c r="L691" i="6"/>
  <c r="D697" i="6"/>
  <c r="J697" i="6" s="1"/>
  <c r="L705" i="6"/>
  <c r="L597" i="6"/>
  <c r="E619" i="6"/>
  <c r="L619" i="6"/>
  <c r="L665" i="6"/>
  <c r="E643" i="6"/>
  <c r="L643" i="6"/>
  <c r="E707" i="6"/>
  <c r="L707" i="6"/>
  <c r="E667" i="6"/>
  <c r="L667" i="6"/>
  <c r="D563" i="6"/>
  <c r="J563" i="6" s="1"/>
  <c r="D578" i="6"/>
  <c r="J578" i="6" s="1"/>
  <c r="L589" i="6"/>
  <c r="D610" i="6"/>
  <c r="J610" i="6" s="1"/>
  <c r="L645" i="6"/>
  <c r="L681" i="6"/>
  <c r="D715" i="6"/>
  <c r="J715" i="6" s="1"/>
  <c r="D573" i="6"/>
  <c r="J573" i="6" s="1"/>
  <c r="D605" i="6"/>
  <c r="J605" i="6" s="1"/>
  <c r="D627" i="6"/>
  <c r="J627" i="6" s="1"/>
  <c r="D580" i="6"/>
  <c r="J580" i="6" s="1"/>
  <c r="D612" i="6"/>
  <c r="J612" i="6" s="1"/>
  <c r="D641" i="6"/>
  <c r="J641" i="6" s="1"/>
  <c r="D658" i="6"/>
  <c r="J658" i="6" s="1"/>
  <c r="E659" i="6"/>
  <c r="L659" i="6"/>
  <c r="D565" i="6"/>
  <c r="J565" i="6" s="1"/>
  <c r="E699" i="6"/>
  <c r="L699" i="6"/>
  <c r="D705" i="6"/>
  <c r="J705" i="6" s="1"/>
  <c r="L921" i="6"/>
  <c r="L929" i="6"/>
  <c r="L937" i="6"/>
  <c r="L945" i="6"/>
  <c r="L953" i="6"/>
  <c r="L961" i="6"/>
  <c r="L969" i="6"/>
  <c r="L977" i="6"/>
  <c r="L985" i="6"/>
  <c r="L993" i="6"/>
  <c r="L1001" i="6"/>
  <c r="E781" i="6"/>
  <c r="E789" i="6"/>
  <c r="E797" i="6"/>
  <c r="E805" i="6"/>
  <c r="E813" i="6"/>
  <c r="E821" i="6"/>
  <c r="E829" i="6"/>
  <c r="E837" i="6"/>
  <c r="E845" i="6"/>
  <c r="E853" i="6"/>
  <c r="E861" i="6"/>
  <c r="E869" i="6"/>
  <c r="E877" i="6"/>
  <c r="E885" i="6"/>
  <c r="E893" i="6"/>
  <c r="E901" i="6"/>
  <c r="E909" i="6"/>
  <c r="E917" i="6"/>
  <c r="E925" i="6"/>
  <c r="E933" i="6"/>
  <c r="E941" i="6"/>
  <c r="E949" i="6"/>
  <c r="E957" i="6"/>
  <c r="E965" i="6"/>
  <c r="E973" i="6"/>
  <c r="E981" i="6"/>
  <c r="E989" i="6"/>
  <c r="E997" i="6"/>
  <c r="L782" i="6"/>
  <c r="L790" i="6"/>
  <c r="L798" i="6"/>
  <c r="L806" i="6"/>
  <c r="L814" i="6"/>
  <c r="L822" i="6"/>
  <c r="L830" i="6"/>
  <c r="L838" i="6"/>
  <c r="L846" i="6"/>
  <c r="L854" i="6"/>
  <c r="L862" i="6"/>
  <c r="L870" i="6"/>
  <c r="L878" i="6"/>
  <c r="L886" i="6"/>
  <c r="D890" i="6"/>
  <c r="J890" i="6" s="1"/>
  <c r="L894" i="6"/>
  <c r="D898" i="6"/>
  <c r="J898" i="6" s="1"/>
  <c r="L902" i="6"/>
  <c r="D906" i="6"/>
  <c r="J906" i="6" s="1"/>
  <c r="L910" i="6"/>
  <c r="D914" i="6"/>
  <c r="J914" i="6" s="1"/>
  <c r="L918" i="6"/>
  <c r="D922" i="6"/>
  <c r="J922" i="6" s="1"/>
  <c r="L926" i="6"/>
  <c r="D930" i="6"/>
  <c r="J930" i="6" s="1"/>
  <c r="L934" i="6"/>
  <c r="D938" i="6"/>
  <c r="J938" i="6" s="1"/>
  <c r="L942" i="6"/>
  <c r="D946" i="6"/>
  <c r="J946" i="6" s="1"/>
  <c r="L950" i="6"/>
  <c r="D954" i="6"/>
  <c r="J954" i="6" s="1"/>
  <c r="L958" i="6"/>
  <c r="D962" i="6"/>
  <c r="J962" i="6" s="1"/>
  <c r="L966" i="6"/>
  <c r="D970" i="6"/>
  <c r="J970" i="6" s="1"/>
  <c r="L974" i="6"/>
  <c r="D978" i="6"/>
  <c r="J978" i="6" s="1"/>
  <c r="L982" i="6"/>
  <c r="D986" i="6"/>
  <c r="J986" i="6" s="1"/>
  <c r="L990" i="6"/>
  <c r="D994" i="6"/>
  <c r="J994" i="6" s="1"/>
  <c r="L998" i="6"/>
  <c r="D1002" i="6"/>
  <c r="J1002" i="6" s="1"/>
  <c r="E1002" i="6"/>
  <c r="L723" i="6"/>
  <c r="L731" i="6"/>
  <c r="L739" i="6"/>
  <c r="L747" i="6"/>
  <c r="L755" i="6"/>
  <c r="L763" i="6"/>
  <c r="L771" i="6"/>
  <c r="L779" i="6"/>
  <c r="L787" i="6"/>
  <c r="L795" i="6"/>
  <c r="L803" i="6"/>
  <c r="L1003" i="6"/>
  <c r="D780" i="6"/>
  <c r="J780" i="6" s="1"/>
  <c r="D788" i="6"/>
  <c r="J788" i="6" s="1"/>
  <c r="D796" i="6"/>
  <c r="J796" i="6" s="1"/>
  <c r="D804" i="6"/>
  <c r="J804" i="6" s="1"/>
  <c r="D812" i="6"/>
  <c r="J812" i="6" s="1"/>
  <c r="D820" i="6"/>
  <c r="J820" i="6" s="1"/>
  <c r="D828" i="6"/>
  <c r="J828" i="6" s="1"/>
  <c r="D836" i="6"/>
  <c r="J836" i="6" s="1"/>
  <c r="D844" i="6"/>
  <c r="J844" i="6" s="1"/>
  <c r="D852" i="6"/>
  <c r="J852" i="6" s="1"/>
  <c r="D860" i="6"/>
  <c r="J860" i="6" s="1"/>
  <c r="D868" i="6"/>
  <c r="J868" i="6" s="1"/>
  <c r="D876" i="6"/>
  <c r="J876" i="6" s="1"/>
  <c r="D884" i="6"/>
  <c r="J884" i="6" s="1"/>
  <c r="D892" i="6"/>
  <c r="J892" i="6" s="1"/>
  <c r="D900" i="6"/>
  <c r="J900" i="6" s="1"/>
  <c r="D908" i="6"/>
  <c r="J908" i="6" s="1"/>
  <c r="D916" i="6"/>
  <c r="J916" i="6" s="1"/>
  <c r="D924" i="6"/>
  <c r="J924" i="6" s="1"/>
  <c r="D932" i="6"/>
  <c r="J932" i="6" s="1"/>
  <c r="D940" i="6"/>
  <c r="J940" i="6" s="1"/>
  <c r="L944" i="6"/>
  <c r="D948" i="6"/>
  <c r="J948" i="6" s="1"/>
  <c r="L952" i="6"/>
  <c r="D956" i="6"/>
  <c r="J956" i="6" s="1"/>
  <c r="L960" i="6"/>
  <c r="D964" i="6"/>
  <c r="J964" i="6" s="1"/>
  <c r="L968" i="6"/>
  <c r="D972" i="6"/>
  <c r="J972" i="6" s="1"/>
  <c r="L976" i="6"/>
  <c r="D980" i="6"/>
  <c r="J980" i="6" s="1"/>
  <c r="L984" i="6"/>
  <c r="D988" i="6"/>
  <c r="J988" i="6" s="1"/>
  <c r="L992" i="6"/>
  <c r="D996" i="6"/>
  <c r="J996" i="6" s="1"/>
  <c r="D1004" i="6"/>
  <c r="J1004" i="6" s="1"/>
  <c r="E924" i="6"/>
  <c r="E932" i="6"/>
  <c r="E940" i="6"/>
  <c r="E1004" i="6"/>
  <c r="D785" i="6"/>
  <c r="J785" i="6" s="1"/>
  <c r="D793" i="6"/>
  <c r="J793" i="6" s="1"/>
  <c r="D801" i="6"/>
  <c r="J801" i="6" s="1"/>
  <c r="D809" i="6"/>
  <c r="J809" i="6" s="1"/>
  <c r="D817" i="6"/>
  <c r="J817" i="6" s="1"/>
  <c r="D825" i="6"/>
  <c r="J825" i="6" s="1"/>
  <c r="D833" i="6"/>
  <c r="J833" i="6" s="1"/>
  <c r="D841" i="6"/>
  <c r="J841" i="6" s="1"/>
  <c r="D849" i="6"/>
  <c r="J849" i="6" s="1"/>
  <c r="D857" i="6"/>
  <c r="J857" i="6" s="1"/>
  <c r="D865" i="6"/>
  <c r="J865" i="6" s="1"/>
  <c r="D873" i="6"/>
  <c r="J873" i="6" s="1"/>
  <c r="D881" i="6"/>
  <c r="J881" i="6" s="1"/>
  <c r="D889" i="6"/>
  <c r="J889" i="6" s="1"/>
  <c r="D897" i="6"/>
  <c r="J897" i="6" s="1"/>
  <c r="D905" i="6"/>
  <c r="J905" i="6" s="1"/>
  <c r="D913" i="6"/>
  <c r="J913" i="6" s="1"/>
  <c r="D921" i="6"/>
  <c r="J921" i="6" s="1"/>
  <c r="D929" i="6"/>
  <c r="J929" i="6" s="1"/>
  <c r="D937" i="6"/>
  <c r="J937" i="6" s="1"/>
  <c r="D945" i="6"/>
  <c r="J945" i="6" s="1"/>
  <c r="D953" i="6"/>
  <c r="J953" i="6" s="1"/>
  <c r="D961" i="6"/>
  <c r="J961" i="6" s="1"/>
  <c r="D969" i="6"/>
  <c r="J969" i="6" s="1"/>
  <c r="D977" i="6"/>
  <c r="J977" i="6" s="1"/>
  <c r="D985" i="6"/>
  <c r="J985" i="6" s="1"/>
  <c r="D993" i="6"/>
  <c r="J993" i="6" s="1"/>
  <c r="D1001" i="6"/>
  <c r="J1001" i="6" s="1"/>
  <c r="D787" i="6"/>
  <c r="J787" i="6" s="1"/>
  <c r="D795" i="6"/>
  <c r="J795" i="6" s="1"/>
  <c r="C21" i="11"/>
  <c r="F376" i="4" l="1"/>
  <c r="G376" i="4"/>
  <c r="AF450" i="4"/>
  <c r="AF484" i="4"/>
  <c r="D413" i="4"/>
  <c r="F413" i="4" s="1"/>
  <c r="G413" i="4"/>
  <c r="Q478" i="4"/>
  <c r="D457" i="4"/>
  <c r="F457" i="4" s="1"/>
  <c r="G457" i="4"/>
  <c r="F423" i="4"/>
  <c r="G423" i="4"/>
  <c r="F474" i="4"/>
  <c r="G474" i="4"/>
  <c r="AF424" i="4"/>
  <c r="AF422" i="4"/>
  <c r="AF446" i="4"/>
  <c r="AF493" i="4"/>
  <c r="Q342" i="4"/>
  <c r="AF489" i="4"/>
  <c r="P445" i="4"/>
  <c r="G432" i="4"/>
  <c r="F432" i="4"/>
  <c r="AF486" i="4"/>
  <c r="AF419" i="4"/>
  <c r="Q340" i="4"/>
  <c r="D267" i="4"/>
  <c r="F267" i="4" s="1"/>
  <c r="AF444" i="4"/>
  <c r="AF442" i="4"/>
  <c r="D448" i="4"/>
  <c r="F448" i="4" s="1"/>
  <c r="Q446" i="4"/>
  <c r="P388" i="4"/>
  <c r="F411" i="4"/>
  <c r="G411" i="4"/>
  <c r="P371" i="4"/>
  <c r="P387" i="4"/>
  <c r="AF399" i="4"/>
  <c r="AF434" i="4"/>
  <c r="AF429" i="4"/>
  <c r="G394" i="4"/>
  <c r="F394" i="4"/>
  <c r="AF376" i="4"/>
  <c r="AF457" i="4"/>
  <c r="AF461" i="4"/>
  <c r="AF415" i="4"/>
  <c r="AF480" i="4"/>
  <c r="AF463" i="4"/>
  <c r="Q467" i="4"/>
  <c r="D329" i="4"/>
  <c r="F329" i="4" s="1"/>
  <c r="AF499" i="4"/>
  <c r="F403" i="4"/>
  <c r="G403" i="4"/>
  <c r="E345" i="4"/>
  <c r="I345" i="4"/>
  <c r="AF298" i="4"/>
  <c r="G504" i="4"/>
  <c r="P495" i="4"/>
  <c r="M464" i="4"/>
  <c r="P464" i="4" s="1"/>
  <c r="O464" i="4"/>
  <c r="Q464" i="4" s="1"/>
  <c r="AF430" i="4"/>
  <c r="Q482" i="4"/>
  <c r="M443" i="4"/>
  <c r="M404" i="4"/>
  <c r="P404" i="4" s="1"/>
  <c r="I404" i="4"/>
  <c r="E404" i="4"/>
  <c r="O388" i="4"/>
  <c r="Q388" i="4" s="1"/>
  <c r="P458" i="4"/>
  <c r="P410" i="4"/>
  <c r="AF335" i="4"/>
  <c r="M307" i="4"/>
  <c r="I307" i="4"/>
  <c r="O307" i="4"/>
  <c r="Q307" i="4" s="1"/>
  <c r="P359" i="4"/>
  <c r="P373" i="4"/>
  <c r="E500" i="4"/>
  <c r="G499" i="4"/>
  <c r="P481" i="4"/>
  <c r="G463" i="4"/>
  <c r="I433" i="4"/>
  <c r="O491" i="4"/>
  <c r="Q491" i="4" s="1"/>
  <c r="G446" i="4"/>
  <c r="O478" i="4"/>
  <c r="P478" i="4" s="1"/>
  <c r="I463" i="4"/>
  <c r="Q449" i="4"/>
  <c r="I440" i="4"/>
  <c r="E383" i="4"/>
  <c r="I383" i="4"/>
  <c r="Q394" i="4"/>
  <c r="O387" i="4"/>
  <c r="Q387" i="4" s="1"/>
  <c r="E400" i="4"/>
  <c r="E436" i="4"/>
  <c r="E420" i="4"/>
  <c r="M407" i="4"/>
  <c r="P407" i="4" s="1"/>
  <c r="G467" i="4"/>
  <c r="I467" i="4"/>
  <c r="I352" i="4"/>
  <c r="E352" i="4"/>
  <c r="E369" i="4"/>
  <c r="I369" i="4"/>
  <c r="M369" i="4"/>
  <c r="O340" i="4"/>
  <c r="Q350" i="4"/>
  <c r="P350" i="4"/>
  <c r="F370" i="4"/>
  <c r="G370" i="4"/>
  <c r="P295" i="4"/>
  <c r="G306" i="4"/>
  <c r="D306" i="4"/>
  <c r="F306" i="4" s="1"/>
  <c r="AF241" i="4"/>
  <c r="D148" i="4"/>
  <c r="F148" i="4" s="1"/>
  <c r="P190" i="4"/>
  <c r="AF200" i="4"/>
  <c r="M139" i="4"/>
  <c r="I139" i="4"/>
  <c r="E139" i="4"/>
  <c r="O139" i="4"/>
  <c r="G280" i="4"/>
  <c r="Q503" i="4"/>
  <c r="P503" i="4"/>
  <c r="M500" i="4"/>
  <c r="Q500" i="4" s="1"/>
  <c r="G490" i="4"/>
  <c r="O490" i="4"/>
  <c r="P490" i="4" s="1"/>
  <c r="I490" i="4"/>
  <c r="Q431" i="4"/>
  <c r="E485" i="4"/>
  <c r="E478" i="4"/>
  <c r="Q396" i="4"/>
  <c r="P396" i="4"/>
  <c r="I393" i="4"/>
  <c r="G405" i="4"/>
  <c r="O386" i="4"/>
  <c r="Q386" i="4" s="1"/>
  <c r="M408" i="4"/>
  <c r="Q408" i="4" s="1"/>
  <c r="M393" i="4"/>
  <c r="P393" i="4" s="1"/>
  <c r="M420" i="4"/>
  <c r="P420" i="4" s="1"/>
  <c r="G402" i="4"/>
  <c r="AF341" i="4"/>
  <c r="M342" i="4"/>
  <c r="P342" i="4" s="1"/>
  <c r="F318" i="4"/>
  <c r="AF281" i="4"/>
  <c r="AF355" i="4"/>
  <c r="G241" i="4"/>
  <c r="F241" i="4"/>
  <c r="P196" i="4"/>
  <c r="F433" i="3"/>
  <c r="G433" i="3"/>
  <c r="K433" i="3" s="1"/>
  <c r="P500" i="4"/>
  <c r="G459" i="4"/>
  <c r="E454" i="4"/>
  <c r="G450" i="4"/>
  <c r="Q453" i="4"/>
  <c r="AF453" i="4" s="1"/>
  <c r="Q488" i="4"/>
  <c r="AF488" i="4" s="1"/>
  <c r="I390" i="4"/>
  <c r="E390" i="4"/>
  <c r="E382" i="4"/>
  <c r="I382" i="4"/>
  <c r="D445" i="4"/>
  <c r="F445" i="4" s="1"/>
  <c r="O385" i="4"/>
  <c r="Q385" i="4" s="1"/>
  <c r="G418" i="4"/>
  <c r="G437" i="4"/>
  <c r="O407" i="4"/>
  <c r="E444" i="4"/>
  <c r="Q339" i="4"/>
  <c r="Q335" i="4"/>
  <c r="G341" i="4"/>
  <c r="E412" i="4"/>
  <c r="D315" i="4"/>
  <c r="F315" i="4" s="1"/>
  <c r="G299" i="4"/>
  <c r="E367" i="4"/>
  <c r="I367" i="4"/>
  <c r="O367" i="4"/>
  <c r="Q367" i="4" s="1"/>
  <c r="O313" i="4"/>
  <c r="Q313" i="4" s="1"/>
  <c r="M313" i="4"/>
  <c r="P313" i="4" s="1"/>
  <c r="E313" i="4"/>
  <c r="Q351" i="4"/>
  <c r="Q306" i="4"/>
  <c r="AF306" i="4" s="1"/>
  <c r="AF251" i="4"/>
  <c r="P215" i="4"/>
  <c r="Q215" i="4"/>
  <c r="D211" i="4"/>
  <c r="F211" i="4" s="1"/>
  <c r="AF117" i="4"/>
  <c r="M147" i="4"/>
  <c r="O147" i="4"/>
  <c r="E147" i="4"/>
  <c r="I147" i="4"/>
  <c r="Q127" i="4"/>
  <c r="P127" i="4"/>
  <c r="Q502" i="4"/>
  <c r="E440" i="4"/>
  <c r="M440" i="4"/>
  <c r="P440" i="4" s="1"/>
  <c r="AF504" i="4"/>
  <c r="Q475" i="4"/>
  <c r="G501" i="4"/>
  <c r="D490" i="4"/>
  <c r="F490" i="4" s="1"/>
  <c r="G430" i="4"/>
  <c r="O465" i="4"/>
  <c r="M465" i="4"/>
  <c r="I465" i="4"/>
  <c r="AF492" i="4"/>
  <c r="G493" i="4"/>
  <c r="P468" i="4"/>
  <c r="D441" i="4"/>
  <c r="F441" i="4" s="1"/>
  <c r="Q474" i="4"/>
  <c r="AF474" i="4" s="1"/>
  <c r="I395" i="4"/>
  <c r="E395" i="4"/>
  <c r="M448" i="4"/>
  <c r="P448" i="4" s="1"/>
  <c r="D392" i="4"/>
  <c r="F392" i="4" s="1"/>
  <c r="M423" i="4"/>
  <c r="P423" i="4" s="1"/>
  <c r="O423" i="4"/>
  <c r="Q423" i="4" s="1"/>
  <c r="O384" i="4"/>
  <c r="Q384" i="4" s="1"/>
  <c r="AF417" i="4"/>
  <c r="O395" i="4"/>
  <c r="M378" i="4"/>
  <c r="P378" i="4" s="1"/>
  <c r="Q426" i="4"/>
  <c r="M467" i="4"/>
  <c r="P467" i="4" s="1"/>
  <c r="O312" i="4"/>
  <c r="I312" i="4"/>
  <c r="E312" i="4"/>
  <c r="M312" i="4"/>
  <c r="P312" i="4" s="1"/>
  <c r="Q300" i="4"/>
  <c r="P300" i="4"/>
  <c r="O353" i="4"/>
  <c r="P353" i="4" s="1"/>
  <c r="M353" i="4"/>
  <c r="Q372" i="4"/>
  <c r="P372" i="4"/>
  <c r="Q347" i="4"/>
  <c r="AF466" i="4"/>
  <c r="D322" i="4"/>
  <c r="F322" i="4" s="1"/>
  <c r="O358" i="4"/>
  <c r="E358" i="4"/>
  <c r="M358" i="4"/>
  <c r="I358" i="4"/>
  <c r="F251" i="4"/>
  <c r="G214" i="4"/>
  <c r="G204" i="4"/>
  <c r="D204" i="4"/>
  <c r="F204" i="4" s="1"/>
  <c r="D195" i="4"/>
  <c r="F195" i="4" s="1"/>
  <c r="G195" i="4"/>
  <c r="M130" i="4"/>
  <c r="P130" i="4" s="1"/>
  <c r="O130" i="4"/>
  <c r="I130" i="4"/>
  <c r="E130" i="4"/>
  <c r="G424" i="4"/>
  <c r="Q487" i="4"/>
  <c r="AF501" i="4"/>
  <c r="Q451" i="4"/>
  <c r="Q455" i="4"/>
  <c r="AF455" i="4" s="1"/>
  <c r="M485" i="4"/>
  <c r="P485" i="4" s="1"/>
  <c r="I491" i="4"/>
  <c r="O459" i="4"/>
  <c r="I389" i="4"/>
  <c r="E389" i="4"/>
  <c r="I381" i="4"/>
  <c r="E381" i="4"/>
  <c r="Q405" i="4"/>
  <c r="O383" i="4"/>
  <c r="D426" i="4"/>
  <c r="F426" i="4" s="1"/>
  <c r="G410" i="4"/>
  <c r="P462" i="4"/>
  <c r="I371" i="4"/>
  <c r="E371" i="4"/>
  <c r="Q364" i="4"/>
  <c r="Q316" i="4"/>
  <c r="P316" i="4"/>
  <c r="Q359" i="4"/>
  <c r="AF348" i="4"/>
  <c r="AF171" i="4"/>
  <c r="Q11" i="4"/>
  <c r="O494" i="4"/>
  <c r="Q494" i="4" s="1"/>
  <c r="O502" i="4"/>
  <c r="G471" i="4"/>
  <c r="I459" i="4"/>
  <c r="D480" i="4"/>
  <c r="F480" i="4" s="1"/>
  <c r="P476" i="4"/>
  <c r="P452" i="4"/>
  <c r="E435" i="4"/>
  <c r="O435" i="4"/>
  <c r="P435" i="4" s="1"/>
  <c r="O421" i="4"/>
  <c r="O382" i="4"/>
  <c r="P391" i="4"/>
  <c r="Q403" i="4"/>
  <c r="I296" i="4"/>
  <c r="E296" i="4"/>
  <c r="O296" i="4"/>
  <c r="M296" i="4"/>
  <c r="D323" i="4"/>
  <c r="F323" i="4" s="1"/>
  <c r="M299" i="4"/>
  <c r="I299" i="4"/>
  <c r="O299" i="4"/>
  <c r="Q299" i="4" s="1"/>
  <c r="I359" i="4"/>
  <c r="E359" i="4"/>
  <c r="Q327" i="4"/>
  <c r="G233" i="4"/>
  <c r="D243" i="4"/>
  <c r="F243" i="4" s="1"/>
  <c r="G243" i="4"/>
  <c r="P205" i="4"/>
  <c r="D182" i="4"/>
  <c r="F182" i="4" s="1"/>
  <c r="P142" i="4"/>
  <c r="G125" i="4"/>
  <c r="D125" i="4"/>
  <c r="F125" i="4" s="1"/>
  <c r="G138" i="4"/>
  <c r="I128" i="4"/>
  <c r="M128" i="4"/>
  <c r="E128" i="4"/>
  <c r="O128" i="4"/>
  <c r="Q128" i="4" s="1"/>
  <c r="AF86" i="4"/>
  <c r="Q479" i="4"/>
  <c r="O374" i="4"/>
  <c r="E374" i="4"/>
  <c r="P471" i="4"/>
  <c r="E491" i="4"/>
  <c r="O485" i="4"/>
  <c r="Q485" i="4" s="1"/>
  <c r="G477" i="4"/>
  <c r="P456" i="4"/>
  <c r="I388" i="4"/>
  <c r="E388" i="4"/>
  <c r="I380" i="4"/>
  <c r="E380" i="4"/>
  <c r="O381" i="4"/>
  <c r="Q437" i="4"/>
  <c r="AF409" i="4"/>
  <c r="I412" i="4"/>
  <c r="E349" i="4"/>
  <c r="I349" i="4"/>
  <c r="M349" i="4"/>
  <c r="Q349" i="4" s="1"/>
  <c r="M315" i="4"/>
  <c r="I315" i="4"/>
  <c r="Q292" i="4"/>
  <c r="P292" i="4"/>
  <c r="Q362" i="4"/>
  <c r="P362" i="4"/>
  <c r="AF361" i="4"/>
  <c r="G203" i="4"/>
  <c r="D203" i="4"/>
  <c r="F203" i="4" s="1"/>
  <c r="P502" i="4"/>
  <c r="I500" i="4"/>
  <c r="O447" i="4"/>
  <c r="E447" i="4"/>
  <c r="G465" i="4"/>
  <c r="P459" i="4"/>
  <c r="I497" i="4"/>
  <c r="E497" i="4"/>
  <c r="E431" i="4"/>
  <c r="M431" i="4"/>
  <c r="P431" i="4" s="1"/>
  <c r="O431" i="4"/>
  <c r="G456" i="4"/>
  <c r="G488" i="4"/>
  <c r="D456" i="4"/>
  <c r="F456" i="4" s="1"/>
  <c r="O413" i="4"/>
  <c r="Q413" i="4" s="1"/>
  <c r="M413" i="4"/>
  <c r="I413" i="4"/>
  <c r="O380" i="4"/>
  <c r="Q380" i="4" s="1"/>
  <c r="P402" i="4"/>
  <c r="O392" i="4"/>
  <c r="AF437" i="4"/>
  <c r="P401" i="4"/>
  <c r="I342" i="4"/>
  <c r="E342" i="4"/>
  <c r="G340" i="4"/>
  <c r="D340" i="4"/>
  <c r="F340" i="4" s="1"/>
  <c r="P332" i="4"/>
  <c r="AF336" i="4"/>
  <c r="F357" i="4"/>
  <c r="G357" i="4"/>
  <c r="G208" i="4"/>
  <c r="F208" i="4"/>
  <c r="G146" i="4"/>
  <c r="E384" i="4"/>
  <c r="I384" i="4"/>
  <c r="G492" i="4"/>
  <c r="O496" i="4"/>
  <c r="Q496" i="4" s="1"/>
  <c r="P460" i="4"/>
  <c r="E427" i="4"/>
  <c r="M427" i="4"/>
  <c r="O427" i="4"/>
  <c r="Q427" i="4" s="1"/>
  <c r="I447" i="4"/>
  <c r="M470" i="4"/>
  <c r="P470" i="4" s="1"/>
  <c r="G429" i="4"/>
  <c r="I387" i="4"/>
  <c r="E387" i="4"/>
  <c r="I379" i="4"/>
  <c r="E379" i="4"/>
  <c r="AF438" i="4"/>
  <c r="O379" i="4"/>
  <c r="Q379" i="4" s="1"/>
  <c r="M436" i="4"/>
  <c r="P436" i="4" s="1"/>
  <c r="AF439" i="4"/>
  <c r="P398" i="4"/>
  <c r="Q330" i="4"/>
  <c r="O320" i="4"/>
  <c r="I320" i="4"/>
  <c r="E320" i="4"/>
  <c r="M320" i="4"/>
  <c r="P320" i="4" s="1"/>
  <c r="G325" i="4"/>
  <c r="D253" i="4"/>
  <c r="F253" i="4" s="1"/>
  <c r="G253" i="4"/>
  <c r="AF168" i="4"/>
  <c r="G142" i="4"/>
  <c r="F142" i="4"/>
  <c r="AF479" i="4"/>
  <c r="D175" i="4"/>
  <c r="F175" i="4" s="1"/>
  <c r="G175" i="4"/>
  <c r="Q483" i="4"/>
  <c r="E494" i="4"/>
  <c r="E428" i="4"/>
  <c r="O428" i="4"/>
  <c r="Q428" i="4" s="1"/>
  <c r="M428" i="4"/>
  <c r="E453" i="4"/>
  <c r="O471" i="4"/>
  <c r="E408" i="4"/>
  <c r="M395" i="4"/>
  <c r="P395" i="4" s="1"/>
  <c r="O411" i="4"/>
  <c r="M411" i="4"/>
  <c r="M392" i="4"/>
  <c r="P392" i="4" s="1"/>
  <c r="M383" i="4"/>
  <c r="P383" i="4" s="1"/>
  <c r="G439" i="4"/>
  <c r="Q406" i="4"/>
  <c r="M352" i="4"/>
  <c r="P352" i="4" s="1"/>
  <c r="O288" i="4"/>
  <c r="Q288" i="4" s="1"/>
  <c r="I288" i="4"/>
  <c r="E288" i="4"/>
  <c r="M288" i="4"/>
  <c r="P364" i="4"/>
  <c r="G419" i="4"/>
  <c r="M345" i="4"/>
  <c r="Q368" i="4"/>
  <c r="G366" i="4"/>
  <c r="F366" i="4"/>
  <c r="Q297" i="4"/>
  <c r="P297" i="4"/>
  <c r="P337" i="4"/>
  <c r="Q260" i="4"/>
  <c r="P260" i="4"/>
  <c r="D156" i="4"/>
  <c r="F156" i="4" s="1"/>
  <c r="Q163" i="4"/>
  <c r="P163" i="4"/>
  <c r="Q148" i="4"/>
  <c r="D137" i="4"/>
  <c r="F137" i="4" s="1"/>
  <c r="AF195" i="4"/>
  <c r="AF82" i="4"/>
  <c r="J233" i="3"/>
  <c r="AF487" i="4"/>
  <c r="I496" i="4"/>
  <c r="E502" i="4"/>
  <c r="Q490" i="4"/>
  <c r="E443" i="4"/>
  <c r="O443" i="4"/>
  <c r="Q443" i="4" s="1"/>
  <c r="G482" i="4"/>
  <c r="D424" i="4"/>
  <c r="F424" i="4" s="1"/>
  <c r="I386" i="4"/>
  <c r="E386" i="4"/>
  <c r="E378" i="4"/>
  <c r="I378" i="4"/>
  <c r="P425" i="4"/>
  <c r="E393" i="4"/>
  <c r="G460" i="4"/>
  <c r="O436" i="4"/>
  <c r="Q436" i="4" s="1"/>
  <c r="G425" i="4"/>
  <c r="Q391" i="4"/>
  <c r="Q333" i="4"/>
  <c r="G307" i="4"/>
  <c r="I340" i="4"/>
  <c r="F302" i="4"/>
  <c r="M329" i="4"/>
  <c r="P329" i="4" s="1"/>
  <c r="I329" i="4"/>
  <c r="O329" i="4"/>
  <c r="Q329" i="4" s="1"/>
  <c r="AF343" i="4"/>
  <c r="Q277" i="4"/>
  <c r="P277" i="4"/>
  <c r="AF239" i="4"/>
  <c r="O201" i="4"/>
  <c r="Q201" i="4" s="1"/>
  <c r="I201" i="4"/>
  <c r="M201" i="4"/>
  <c r="P201" i="4" s="1"/>
  <c r="E201" i="4"/>
  <c r="D167" i="4"/>
  <c r="F167" i="4" s="1"/>
  <c r="D92" i="4"/>
  <c r="F92" i="4" s="1"/>
  <c r="G92" i="4"/>
  <c r="P97" i="4"/>
  <c r="Q97" i="4"/>
  <c r="AF327" i="4"/>
  <c r="AF309" i="4"/>
  <c r="Q210" i="4"/>
  <c r="P210" i="4"/>
  <c r="I464" i="4"/>
  <c r="E464" i="4"/>
  <c r="Q471" i="4"/>
  <c r="I431" i="4"/>
  <c r="G476" i="4"/>
  <c r="M441" i="4"/>
  <c r="P441" i="4" s="1"/>
  <c r="P465" i="4"/>
  <c r="AF403" i="4"/>
  <c r="P432" i="4"/>
  <c r="M390" i="4"/>
  <c r="P390" i="4" s="1"/>
  <c r="M382" i="4"/>
  <c r="P382" i="4" s="1"/>
  <c r="O404" i="4"/>
  <c r="Q344" i="4"/>
  <c r="AF344" i="4" s="1"/>
  <c r="O352" i="4"/>
  <c r="O369" i="4"/>
  <c r="Q369" i="4" s="1"/>
  <c r="O345" i="4"/>
  <c r="Q345" i="4" s="1"/>
  <c r="D326" i="4"/>
  <c r="F326" i="4" s="1"/>
  <c r="G321" i="4"/>
  <c r="D321" i="4"/>
  <c r="F321" i="4" s="1"/>
  <c r="M374" i="4"/>
  <c r="P374" i="4" s="1"/>
  <c r="O365" i="4"/>
  <c r="Q365" i="4" s="1"/>
  <c r="M365" i="4"/>
  <c r="E365" i="4"/>
  <c r="D414" i="4"/>
  <c r="F414" i="4" s="1"/>
  <c r="G414" i="4"/>
  <c r="Q325" i="4"/>
  <c r="I267" i="4"/>
  <c r="M267" i="4"/>
  <c r="O267" i="4"/>
  <c r="AF222" i="4"/>
  <c r="AF129" i="4"/>
  <c r="D145" i="4"/>
  <c r="F145" i="4" s="1"/>
  <c r="G141" i="4"/>
  <c r="D141" i="4"/>
  <c r="F141" i="4" s="1"/>
  <c r="G136" i="4"/>
  <c r="D136" i="4"/>
  <c r="F136" i="4" s="1"/>
  <c r="AF322" i="4"/>
  <c r="AF483" i="4"/>
  <c r="G496" i="4"/>
  <c r="I494" i="4"/>
  <c r="Q459" i="4"/>
  <c r="M497" i="4"/>
  <c r="Q497" i="4" s="1"/>
  <c r="I385" i="4"/>
  <c r="E385" i="4"/>
  <c r="Q411" i="4"/>
  <c r="P411" i="4"/>
  <c r="P405" i="4"/>
  <c r="M412" i="4"/>
  <c r="P412" i="4" s="1"/>
  <c r="E334" i="4"/>
  <c r="O334" i="4"/>
  <c r="Q334" i="4" s="1"/>
  <c r="O304" i="4"/>
  <c r="Q304" i="4" s="1"/>
  <c r="I304" i="4"/>
  <c r="E304" i="4"/>
  <c r="M304" i="4"/>
  <c r="E364" i="4"/>
  <c r="I364" i="4"/>
  <c r="I334" i="4"/>
  <c r="Q283" i="4"/>
  <c r="P283" i="4"/>
  <c r="P340" i="4"/>
  <c r="O315" i="4"/>
  <c r="Q315" i="4" s="1"/>
  <c r="P363" i="4"/>
  <c r="Q290" i="4"/>
  <c r="Q218" i="4"/>
  <c r="P178" i="4"/>
  <c r="D207" i="4"/>
  <c r="F207" i="4" s="1"/>
  <c r="AF184" i="4"/>
  <c r="AF199" i="4"/>
  <c r="F103" i="4"/>
  <c r="G103" i="4"/>
  <c r="M144" i="3"/>
  <c r="L144" i="3"/>
  <c r="K144" i="3"/>
  <c r="AF472" i="4"/>
  <c r="M473" i="4"/>
  <c r="P473" i="4" s="1"/>
  <c r="I473" i="4"/>
  <c r="E473" i="4"/>
  <c r="E433" i="4"/>
  <c r="M433" i="4"/>
  <c r="P433" i="4" s="1"/>
  <c r="M469" i="4"/>
  <c r="P469" i="4" s="1"/>
  <c r="I469" i="4"/>
  <c r="E469" i="4"/>
  <c r="M447" i="4"/>
  <c r="P447" i="4" s="1"/>
  <c r="O454" i="4"/>
  <c r="Q454" i="4" s="1"/>
  <c r="I489" i="4"/>
  <c r="O390" i="4"/>
  <c r="Q390" i="4" s="1"/>
  <c r="O400" i="4"/>
  <c r="Q400" i="4" s="1"/>
  <c r="M389" i="4"/>
  <c r="P389" i="4" s="1"/>
  <c r="M381" i="4"/>
  <c r="P381" i="4" s="1"/>
  <c r="AF416" i="4"/>
  <c r="E344" i="4"/>
  <c r="I344" i="4"/>
  <c r="M371" i="4"/>
  <c r="Q371" i="4" s="1"/>
  <c r="O328" i="4"/>
  <c r="I328" i="4"/>
  <c r="E328" i="4"/>
  <c r="M328" i="4"/>
  <c r="M323" i="4"/>
  <c r="I323" i="4"/>
  <c r="O323" i="4"/>
  <c r="Q323" i="4" s="1"/>
  <c r="Q308" i="4"/>
  <c r="P308" i="4"/>
  <c r="P367" i="4"/>
  <c r="E346" i="4"/>
  <c r="I346" i="4"/>
  <c r="O346" i="4"/>
  <c r="M346" i="4"/>
  <c r="P346" i="4" s="1"/>
  <c r="P358" i="4"/>
  <c r="D290" i="4"/>
  <c r="F290" i="4" s="1"/>
  <c r="Q216" i="4"/>
  <c r="AF216" i="4" s="1"/>
  <c r="G179" i="4"/>
  <c r="F179" i="4"/>
  <c r="Q114" i="4"/>
  <c r="D144" i="4"/>
  <c r="F144" i="4" s="1"/>
  <c r="AF32" i="4"/>
  <c r="G339" i="4"/>
  <c r="M397" i="4"/>
  <c r="Q397" i="4" s="1"/>
  <c r="Q363" i="4"/>
  <c r="O310" i="4"/>
  <c r="Q310" i="4" s="1"/>
  <c r="D348" i="4"/>
  <c r="F348" i="4" s="1"/>
  <c r="O366" i="4"/>
  <c r="Q366" i="4" s="1"/>
  <c r="E268" i="4"/>
  <c r="O266" i="4"/>
  <c r="E361" i="4"/>
  <c r="M254" i="4"/>
  <c r="Q254" i="4" s="1"/>
  <c r="M237" i="4"/>
  <c r="Q237" i="4" s="1"/>
  <c r="E229" i="4"/>
  <c r="O252" i="4"/>
  <c r="Q252" i="4" s="1"/>
  <c r="O233" i="4"/>
  <c r="Q233" i="4" s="1"/>
  <c r="O217" i="4"/>
  <c r="Q217" i="4" s="1"/>
  <c r="M217" i="4"/>
  <c r="O152" i="4"/>
  <c r="I152" i="4"/>
  <c r="O213" i="4"/>
  <c r="P213" i="4" s="1"/>
  <c r="I169" i="4"/>
  <c r="F189" i="4"/>
  <c r="E250" i="4"/>
  <c r="M214" i="4"/>
  <c r="O206" i="4"/>
  <c r="Q206" i="4" s="1"/>
  <c r="Q174" i="4"/>
  <c r="AF174" i="4" s="1"/>
  <c r="E104" i="4"/>
  <c r="G134" i="4"/>
  <c r="I111" i="4"/>
  <c r="M111" i="4"/>
  <c r="O111" i="4"/>
  <c r="Q142" i="4"/>
  <c r="M141" i="4"/>
  <c r="P141" i="4" s="1"/>
  <c r="Q134" i="4"/>
  <c r="M133" i="4"/>
  <c r="P133" i="4" s="1"/>
  <c r="D83" i="4"/>
  <c r="F83" i="4" s="1"/>
  <c r="G83" i="4"/>
  <c r="O101" i="4"/>
  <c r="Q101" i="4" s="1"/>
  <c r="M101" i="4"/>
  <c r="E101" i="4"/>
  <c r="P95" i="4"/>
  <c r="G38" i="4"/>
  <c r="Q17" i="4"/>
  <c r="M315" i="3"/>
  <c r="L315" i="3"/>
  <c r="J315" i="3"/>
  <c r="N315" i="3" s="1"/>
  <c r="P315" i="3" s="1"/>
  <c r="K381" i="3"/>
  <c r="G336" i="4"/>
  <c r="AF282" i="4"/>
  <c r="Q267" i="4"/>
  <c r="G249" i="4"/>
  <c r="O236" i="4"/>
  <c r="I236" i="4"/>
  <c r="M235" i="4"/>
  <c r="E188" i="4"/>
  <c r="M188" i="4"/>
  <c r="P188" i="4" s="1"/>
  <c r="M152" i="4"/>
  <c r="O165" i="4"/>
  <c r="P206" i="4"/>
  <c r="AF166" i="4"/>
  <c r="Q120" i="4"/>
  <c r="I49" i="4"/>
  <c r="M49" i="4"/>
  <c r="O49" i="4"/>
  <c r="Q49" i="4" s="1"/>
  <c r="E49" i="4"/>
  <c r="AF77" i="4"/>
  <c r="AF17" i="4"/>
  <c r="G367" i="3"/>
  <c r="K367" i="3" s="1"/>
  <c r="F367" i="3"/>
  <c r="J320" i="3"/>
  <c r="M320" i="3"/>
  <c r="N483" i="3"/>
  <c r="P483" i="3" s="1"/>
  <c r="N308" i="3"/>
  <c r="P308" i="3" s="1"/>
  <c r="O308" i="3"/>
  <c r="Q308" i="3" s="1"/>
  <c r="L381" i="3"/>
  <c r="G245" i="3"/>
  <c r="F245" i="3"/>
  <c r="L245" i="3" s="1"/>
  <c r="M332" i="4"/>
  <c r="M357" i="4"/>
  <c r="P357" i="4" s="1"/>
  <c r="I303" i="4"/>
  <c r="E303" i="4"/>
  <c r="E373" i="4"/>
  <c r="Q261" i="4"/>
  <c r="G265" i="4"/>
  <c r="E237" i="4"/>
  <c r="I234" i="4"/>
  <c r="O234" i="4"/>
  <c r="Q234" i="4" s="1"/>
  <c r="O159" i="4"/>
  <c r="I159" i="4"/>
  <c r="O151" i="4"/>
  <c r="Q151" i="4" s="1"/>
  <c r="I151" i="4"/>
  <c r="P167" i="4"/>
  <c r="I203" i="4"/>
  <c r="E180" i="4"/>
  <c r="O180" i="4"/>
  <c r="Q180" i="4" s="1"/>
  <c r="M180" i="4"/>
  <c r="P179" i="4"/>
  <c r="O116" i="4"/>
  <c r="Q116" i="4" s="1"/>
  <c r="I116" i="4"/>
  <c r="F107" i="4"/>
  <c r="D111" i="4"/>
  <c r="F111" i="4" s="1"/>
  <c r="O124" i="4"/>
  <c r="Q124" i="4" s="1"/>
  <c r="M124" i="4"/>
  <c r="P124" i="4" s="1"/>
  <c r="Q143" i="4"/>
  <c r="Q135" i="4"/>
  <c r="G131" i="4"/>
  <c r="D112" i="4"/>
  <c r="F112" i="4" s="1"/>
  <c r="I114" i="4"/>
  <c r="M114" i="4"/>
  <c r="P114" i="4" s="1"/>
  <c r="E114" i="4"/>
  <c r="Q65" i="4"/>
  <c r="P65" i="4"/>
  <c r="AF94" i="4"/>
  <c r="P38" i="4"/>
  <c r="Q38" i="4"/>
  <c r="AF60" i="4"/>
  <c r="F330" i="3"/>
  <c r="G330" i="3"/>
  <c r="O429" i="3"/>
  <c r="Q429" i="3" s="1"/>
  <c r="J284" i="3"/>
  <c r="M287" i="3"/>
  <c r="M189" i="3"/>
  <c r="K189" i="3"/>
  <c r="I319" i="4"/>
  <c r="E319" i="4"/>
  <c r="P276" i="4"/>
  <c r="Q273" i="4"/>
  <c r="P267" i="4"/>
  <c r="G281" i="4"/>
  <c r="I261" i="4"/>
  <c r="O245" i="4"/>
  <c r="Q245" i="4" s="1"/>
  <c r="I245" i="4"/>
  <c r="E245" i="4"/>
  <c r="M243" i="4"/>
  <c r="P243" i="4" s="1"/>
  <c r="E235" i="4"/>
  <c r="AF172" i="4"/>
  <c r="E205" i="4"/>
  <c r="O203" i="4"/>
  <c r="P203" i="4" s="1"/>
  <c r="I193" i="4"/>
  <c r="O164" i="4"/>
  <c r="M159" i="4"/>
  <c r="M151" i="4"/>
  <c r="P151" i="4" s="1"/>
  <c r="M164" i="4"/>
  <c r="P164" i="4" s="1"/>
  <c r="M169" i="4"/>
  <c r="P169" i="4" s="1"/>
  <c r="O182" i="4"/>
  <c r="Q182" i="4" s="1"/>
  <c r="I214" i="4"/>
  <c r="P176" i="4"/>
  <c r="I108" i="4"/>
  <c r="M108" i="4"/>
  <c r="P108" i="4" s="1"/>
  <c r="O106" i="4"/>
  <c r="P106" i="4" s="1"/>
  <c r="D129" i="4"/>
  <c r="F129" i="4" s="1"/>
  <c r="AF52" i="4"/>
  <c r="G76" i="4"/>
  <c r="Q100" i="4"/>
  <c r="D82" i="4"/>
  <c r="F82" i="4" s="1"/>
  <c r="F400" i="3"/>
  <c r="G400" i="3"/>
  <c r="L433" i="3"/>
  <c r="M442" i="3"/>
  <c r="L442" i="3"/>
  <c r="L382" i="3"/>
  <c r="O382" i="3" s="1"/>
  <c r="Q382" i="3" s="1"/>
  <c r="L429" i="3"/>
  <c r="L366" i="3"/>
  <c r="O366" i="3" s="1"/>
  <c r="Q366" i="3" s="1"/>
  <c r="J283" i="3"/>
  <c r="L283" i="3"/>
  <c r="M283" i="3"/>
  <c r="L438" i="3"/>
  <c r="O438" i="3" s="1"/>
  <c r="Q438" i="3" s="1"/>
  <c r="K174" i="3"/>
  <c r="M174" i="3"/>
  <c r="E356" i="4"/>
  <c r="I356" i="4"/>
  <c r="Q319" i="4"/>
  <c r="AF319" i="4" s="1"/>
  <c r="Q303" i="4"/>
  <c r="O332" i="4"/>
  <c r="Q332" i="4" s="1"/>
  <c r="O357" i="4"/>
  <c r="Q357" i="4" s="1"/>
  <c r="M377" i="4"/>
  <c r="P377" i="4" s="1"/>
  <c r="AF354" i="4"/>
  <c r="I414" i="4"/>
  <c r="AF375" i="4"/>
  <c r="G314" i="4"/>
  <c r="M373" i="4"/>
  <c r="Q373" i="4" s="1"/>
  <c r="G276" i="4"/>
  <c r="E258" i="4"/>
  <c r="G297" i="4"/>
  <c r="G277" i="4"/>
  <c r="I361" i="4"/>
  <c r="O258" i="4"/>
  <c r="Q258" i="4" s="1"/>
  <c r="E289" i="4"/>
  <c r="D244" i="4"/>
  <c r="F244" i="4" s="1"/>
  <c r="D233" i="4"/>
  <c r="F233" i="4" s="1"/>
  <c r="P232" i="4"/>
  <c r="O229" i="4"/>
  <c r="Q229" i="4" s="1"/>
  <c r="O158" i="4"/>
  <c r="I158" i="4"/>
  <c r="O150" i="4"/>
  <c r="Q150" i="4" s="1"/>
  <c r="I150" i="4"/>
  <c r="I192" i="4"/>
  <c r="I207" i="4"/>
  <c r="O214" i="4"/>
  <c r="Q214" i="4" s="1"/>
  <c r="Q167" i="4"/>
  <c r="E116" i="4"/>
  <c r="Q72" i="4"/>
  <c r="AF13" i="4"/>
  <c r="D9" i="4"/>
  <c r="F9" i="4" s="1"/>
  <c r="G9" i="4"/>
  <c r="Q40" i="4"/>
  <c r="Q46" i="4"/>
  <c r="D10" i="4"/>
  <c r="F10" i="4" s="1"/>
  <c r="G10" i="4"/>
  <c r="L463" i="3"/>
  <c r="O463" i="3" s="1"/>
  <c r="Q463" i="3" s="1"/>
  <c r="M463" i="3"/>
  <c r="M454" i="3"/>
  <c r="M489" i="3"/>
  <c r="K395" i="3"/>
  <c r="K314" i="3"/>
  <c r="G372" i="4"/>
  <c r="O338" i="4"/>
  <c r="P338" i="4" s="1"/>
  <c r="D466" i="4"/>
  <c r="F466" i="4" s="1"/>
  <c r="M370" i="4"/>
  <c r="E363" i="4"/>
  <c r="E331" i="4"/>
  <c r="P299" i="4"/>
  <c r="M368" i="4"/>
  <c r="O318" i="4"/>
  <c r="Q318" i="4" s="1"/>
  <c r="M331" i="4"/>
  <c r="D284" i="4"/>
  <c r="F284" i="4" s="1"/>
  <c r="I295" i="4"/>
  <c r="E295" i="4"/>
  <c r="M295" i="4"/>
  <c r="D276" i="4"/>
  <c r="F276" i="4" s="1"/>
  <c r="E343" i="4"/>
  <c r="AF317" i="4"/>
  <c r="P273" i="4"/>
  <c r="M270" i="4"/>
  <c r="P270" i="4" s="1"/>
  <c r="M258" i="4"/>
  <c r="P258" i="4" s="1"/>
  <c r="Q255" i="4"/>
  <c r="M236" i="4"/>
  <c r="P236" i="4" s="1"/>
  <c r="Q248" i="4"/>
  <c r="AF231" i="4"/>
  <c r="E221" i="4"/>
  <c r="D260" i="4"/>
  <c r="F260" i="4" s="1"/>
  <c r="O244" i="4"/>
  <c r="Q244" i="4" s="1"/>
  <c r="I252" i="4"/>
  <c r="E252" i="4"/>
  <c r="P263" i="4"/>
  <c r="E185" i="4"/>
  <c r="E198" i="4"/>
  <c r="E209" i="4"/>
  <c r="O207" i="4"/>
  <c r="Q207" i="4" s="1"/>
  <c r="I196" i="4"/>
  <c r="I183" i="4"/>
  <c r="M158" i="4"/>
  <c r="M150" i="4"/>
  <c r="Q161" i="4"/>
  <c r="P161" i="4"/>
  <c r="P214" i="4"/>
  <c r="E202" i="4"/>
  <c r="E200" i="4"/>
  <c r="I107" i="4"/>
  <c r="O107" i="4"/>
  <c r="Q107" i="4" s="1"/>
  <c r="AF170" i="4"/>
  <c r="P143" i="4"/>
  <c r="E140" i="4"/>
  <c r="P135" i="4"/>
  <c r="E132" i="4"/>
  <c r="O104" i="4"/>
  <c r="Q191" i="4"/>
  <c r="G99" i="4"/>
  <c r="Q66" i="4"/>
  <c r="P66" i="4"/>
  <c r="D77" i="4"/>
  <c r="F77" i="4" s="1"/>
  <c r="G52" i="4"/>
  <c r="D52" i="4"/>
  <c r="F52" i="4" s="1"/>
  <c r="Q24" i="4"/>
  <c r="P24" i="4"/>
  <c r="P89" i="4"/>
  <c r="Q89" i="4"/>
  <c r="O39" i="4"/>
  <c r="I39" i="4"/>
  <c r="M39" i="4"/>
  <c r="Q39" i="4" s="1"/>
  <c r="E39" i="4"/>
  <c r="L398" i="3"/>
  <c r="J398" i="3"/>
  <c r="P345" i="4"/>
  <c r="O302" i="4"/>
  <c r="M302" i="4"/>
  <c r="P302" i="4" s="1"/>
  <c r="O377" i="4"/>
  <c r="P315" i="4"/>
  <c r="Q296" i="4"/>
  <c r="G275" i="4"/>
  <c r="I289" i="4"/>
  <c r="P290" i="4"/>
  <c r="AF262" i="4"/>
  <c r="M244" i="4"/>
  <c r="P244" i="4" s="1"/>
  <c r="P247" i="4"/>
  <c r="M253" i="4"/>
  <c r="G157" i="4"/>
  <c r="O157" i="4"/>
  <c r="I157" i="4"/>
  <c r="O149" i="4"/>
  <c r="Q149" i="4" s="1"/>
  <c r="I149" i="4"/>
  <c r="E165" i="4"/>
  <c r="I211" i="4"/>
  <c r="O196" i="4"/>
  <c r="Q196" i="4" s="1"/>
  <c r="I180" i="4"/>
  <c r="O148" i="4"/>
  <c r="I197" i="4"/>
  <c r="I204" i="4"/>
  <c r="I141" i="4"/>
  <c r="AF162" i="4"/>
  <c r="E124" i="4"/>
  <c r="Q145" i="4"/>
  <c r="M144" i="4"/>
  <c r="P144" i="4" s="1"/>
  <c r="Q137" i="4"/>
  <c r="M136" i="4"/>
  <c r="Q136" i="4" s="1"/>
  <c r="O103" i="4"/>
  <c r="I106" i="4"/>
  <c r="D94" i="4"/>
  <c r="F94" i="4" s="1"/>
  <c r="G42" i="4"/>
  <c r="Q54" i="4"/>
  <c r="D40" i="4"/>
  <c r="F40" i="4" s="1"/>
  <c r="G40" i="4"/>
  <c r="K324" i="3"/>
  <c r="K255" i="3"/>
  <c r="M255" i="3"/>
  <c r="L395" i="3"/>
  <c r="J395" i="3"/>
  <c r="M252" i="3"/>
  <c r="N298" i="3"/>
  <c r="P298" i="3" s="1"/>
  <c r="K226" i="3"/>
  <c r="E397" i="4"/>
  <c r="E377" i="4"/>
  <c r="O370" i="4"/>
  <c r="P370" i="4" s="1"/>
  <c r="I354" i="4"/>
  <c r="E354" i="4"/>
  <c r="O331" i="4"/>
  <c r="Q331" i="4" s="1"/>
  <c r="G274" i="4"/>
  <c r="E294" i="4"/>
  <c r="P272" i="4"/>
  <c r="D266" i="4"/>
  <c r="F266" i="4" s="1"/>
  <c r="I343" i="4"/>
  <c r="I259" i="4"/>
  <c r="E259" i="4"/>
  <c r="O259" i="4"/>
  <c r="Q259" i="4" s="1"/>
  <c r="P285" i="4"/>
  <c r="Q269" i="4"/>
  <c r="AF269" i="4" s="1"/>
  <c r="I257" i="4"/>
  <c r="O232" i="4"/>
  <c r="Q232" i="4" s="1"/>
  <c r="I232" i="4"/>
  <c r="G278" i="4"/>
  <c r="E236" i="4"/>
  <c r="E220" i="4"/>
  <c r="O270" i="4"/>
  <c r="Q270" i="4" s="1"/>
  <c r="E213" i="4"/>
  <c r="O211" i="4"/>
  <c r="P211" i="4" s="1"/>
  <c r="D199" i="4"/>
  <c r="F199" i="4" s="1"/>
  <c r="P193" i="4"/>
  <c r="O178" i="4"/>
  <c r="Q178" i="4" s="1"/>
  <c r="M157" i="4"/>
  <c r="M149" i="4"/>
  <c r="E194" i="4"/>
  <c r="Q160" i="4"/>
  <c r="P160" i="4"/>
  <c r="Q152" i="4"/>
  <c r="O197" i="4"/>
  <c r="P197" i="4" s="1"/>
  <c r="E206" i="4"/>
  <c r="O204" i="4"/>
  <c r="Q204" i="4" s="1"/>
  <c r="I140" i="4"/>
  <c r="Q111" i="4"/>
  <c r="P136" i="4"/>
  <c r="E133" i="4"/>
  <c r="O108" i="4"/>
  <c r="Q106" i="4"/>
  <c r="G75" i="4"/>
  <c r="Q44" i="4"/>
  <c r="P44" i="4"/>
  <c r="D54" i="4"/>
  <c r="F54" i="4" s="1"/>
  <c r="G54" i="4"/>
  <c r="Q30" i="4"/>
  <c r="G93" i="4"/>
  <c r="D93" i="4"/>
  <c r="F93" i="4" s="1"/>
  <c r="P46" i="4"/>
  <c r="O8" i="4"/>
  <c r="Q8" i="4" s="1"/>
  <c r="I8" i="4"/>
  <c r="E8" i="4"/>
  <c r="M8" i="4"/>
  <c r="P8" i="4" s="1"/>
  <c r="K501" i="3"/>
  <c r="N273" i="3"/>
  <c r="P273" i="3" s="1"/>
  <c r="K425" i="3"/>
  <c r="K93" i="3"/>
  <c r="L93" i="3"/>
  <c r="M31" i="3"/>
  <c r="K31" i="3"/>
  <c r="G310" i="4"/>
  <c r="O321" i="4"/>
  <c r="M321" i="4"/>
  <c r="P321" i="4" s="1"/>
  <c r="Q328" i="4"/>
  <c r="P368" i="4"/>
  <c r="M301" i="4"/>
  <c r="P301" i="4" s="1"/>
  <c r="I301" i="4"/>
  <c r="E301" i="4"/>
  <c r="O261" i="4"/>
  <c r="P261" i="4" s="1"/>
  <c r="E261" i="4"/>
  <c r="G273" i="4"/>
  <c r="M257" i="4"/>
  <c r="G254" i="4"/>
  <c r="I242" i="4"/>
  <c r="O242" i="4"/>
  <c r="Q242" i="4" s="1"/>
  <c r="I230" i="4"/>
  <c r="O230" i="4"/>
  <c r="G164" i="4"/>
  <c r="O156" i="4"/>
  <c r="Q156" i="4" s="1"/>
  <c r="I156" i="4"/>
  <c r="G190" i="4"/>
  <c r="P204" i="4"/>
  <c r="P113" i="4"/>
  <c r="M105" i="4"/>
  <c r="P105" i="4" s="1"/>
  <c r="I105" i="4"/>
  <c r="Q146" i="4"/>
  <c r="Q138" i="4"/>
  <c r="AF72" i="4"/>
  <c r="D66" i="4"/>
  <c r="F66" i="4" s="1"/>
  <c r="O499" i="3"/>
  <c r="Q499" i="3" s="1"/>
  <c r="M364" i="3"/>
  <c r="K364" i="3"/>
  <c r="L114" i="3"/>
  <c r="K114" i="3"/>
  <c r="L406" i="3"/>
  <c r="O406" i="3" s="1"/>
  <c r="Q406" i="3" s="1"/>
  <c r="J406" i="3"/>
  <c r="N406" i="3" s="1"/>
  <c r="P406" i="3" s="1"/>
  <c r="J139" i="3"/>
  <c r="L139" i="3"/>
  <c r="L76" i="3"/>
  <c r="J76" i="3"/>
  <c r="O414" i="4"/>
  <c r="Q414" i="4" s="1"/>
  <c r="AF305" i="4"/>
  <c r="Q275" i="4"/>
  <c r="M266" i="4"/>
  <c r="P266" i="4" s="1"/>
  <c r="I256" i="4"/>
  <c r="Q230" i="4"/>
  <c r="P230" i="4"/>
  <c r="G248" i="4"/>
  <c r="M242" i="4"/>
  <c r="E230" i="4"/>
  <c r="G154" i="4"/>
  <c r="I188" i="4"/>
  <c r="AF173" i="4"/>
  <c r="M156" i="4"/>
  <c r="P156" i="4" s="1"/>
  <c r="M148" i="4"/>
  <c r="P148" i="4" s="1"/>
  <c r="Q159" i="4"/>
  <c r="P159" i="4"/>
  <c r="P165" i="4"/>
  <c r="I194" i="4"/>
  <c r="I121" i="4"/>
  <c r="O121" i="4"/>
  <c r="P121" i="4" s="1"/>
  <c r="M107" i="4"/>
  <c r="P118" i="4"/>
  <c r="AF68" i="4"/>
  <c r="I73" i="4"/>
  <c r="E73" i="4"/>
  <c r="O73" i="4"/>
  <c r="Q73" i="4" s="1"/>
  <c r="M73" i="4"/>
  <c r="AF31" i="4"/>
  <c r="G6" i="4"/>
  <c r="D6" i="4"/>
  <c r="F6" i="4" s="1"/>
  <c r="G28" i="4"/>
  <c r="K260" i="3"/>
  <c r="J362" i="3"/>
  <c r="L362" i="3"/>
  <c r="K358" i="3"/>
  <c r="J244" i="3"/>
  <c r="M244" i="3"/>
  <c r="O244" i="3" s="1"/>
  <c r="Q244" i="3" s="1"/>
  <c r="K334" i="3"/>
  <c r="M334" i="3"/>
  <c r="K124" i="3"/>
  <c r="O124" i="3" s="1"/>
  <c r="Q124" i="3" s="1"/>
  <c r="L124" i="3"/>
  <c r="J262" i="3"/>
  <c r="L262" i="3"/>
  <c r="M262" i="3"/>
  <c r="O262" i="3" s="1"/>
  <c r="Q262" i="3" s="1"/>
  <c r="J212" i="3"/>
  <c r="L212" i="3"/>
  <c r="O151" i="3"/>
  <c r="Q151" i="3" s="1"/>
  <c r="I327" i="4"/>
  <c r="E327" i="4"/>
  <c r="Q312" i="4"/>
  <c r="O326" i="4"/>
  <c r="Q326" i="4" s="1"/>
  <c r="G272" i="4"/>
  <c r="G271" i="4"/>
  <c r="M256" i="4"/>
  <c r="P256" i="4" s="1"/>
  <c r="O287" i="4"/>
  <c r="Q287" i="4" s="1"/>
  <c r="M287" i="4"/>
  <c r="P287" i="4" s="1"/>
  <c r="E287" i="4"/>
  <c r="E225" i="4"/>
  <c r="M225" i="4"/>
  <c r="P225" i="4" s="1"/>
  <c r="P228" i="4"/>
  <c r="M220" i="4"/>
  <c r="P220" i="4" s="1"/>
  <c r="G263" i="4"/>
  <c r="G153" i="4"/>
  <c r="D169" i="4"/>
  <c r="F169" i="4" s="1"/>
  <c r="O155" i="4"/>
  <c r="P155" i="4" s="1"/>
  <c r="I155" i="4"/>
  <c r="M209" i="4"/>
  <c r="P209" i="4" s="1"/>
  <c r="P189" i="4"/>
  <c r="P208" i="4"/>
  <c r="M202" i="4"/>
  <c r="P202" i="4" s="1"/>
  <c r="P112" i="4"/>
  <c r="D118" i="4"/>
  <c r="F118" i="4" s="1"/>
  <c r="Q147" i="4"/>
  <c r="Q139" i="4"/>
  <c r="Q131" i="4"/>
  <c r="G74" i="4"/>
  <c r="P54" i="4"/>
  <c r="AF4" i="4"/>
  <c r="M477" i="3"/>
  <c r="K477" i="3"/>
  <c r="O477" i="3" s="1"/>
  <c r="Q477" i="3" s="1"/>
  <c r="F251" i="3"/>
  <c r="J251" i="3" s="1"/>
  <c r="G251" i="3"/>
  <c r="K251" i="3" s="1"/>
  <c r="G426" i="3"/>
  <c r="M426" i="3" s="1"/>
  <c r="Q295" i="4"/>
  <c r="G335" i="4"/>
  <c r="P275" i="4"/>
  <c r="Q265" i="4"/>
  <c r="O240" i="4"/>
  <c r="Q240" i="4" s="1"/>
  <c r="I240" i="4"/>
  <c r="G255" i="4"/>
  <c r="M240" i="4"/>
  <c r="E218" i="4"/>
  <c r="E242" i="4"/>
  <c r="P252" i="4"/>
  <c r="G152" i="4"/>
  <c r="I205" i="4"/>
  <c r="M155" i="4"/>
  <c r="Q158" i="4"/>
  <c r="P158" i="4"/>
  <c r="O175" i="4"/>
  <c r="Q175" i="4" s="1"/>
  <c r="E121" i="4"/>
  <c r="P146" i="4"/>
  <c r="P138" i="4"/>
  <c r="M104" i="4"/>
  <c r="Q103" i="4"/>
  <c r="M119" i="4"/>
  <c r="P119" i="4" s="1"/>
  <c r="O119" i="4"/>
  <c r="E119" i="4"/>
  <c r="Q67" i="4"/>
  <c r="P67" i="4"/>
  <c r="P61" i="4"/>
  <c r="P70" i="4"/>
  <c r="D13" i="4"/>
  <c r="F13" i="4" s="1"/>
  <c r="G13" i="4"/>
  <c r="AF18" i="4"/>
  <c r="K495" i="3"/>
  <c r="O495" i="3" s="1"/>
  <c r="Q495" i="3" s="1"/>
  <c r="L461" i="3"/>
  <c r="J461" i="3"/>
  <c r="O449" i="3"/>
  <c r="Q449" i="3" s="1"/>
  <c r="F378" i="3"/>
  <c r="G378" i="3"/>
  <c r="L243" i="3"/>
  <c r="J243" i="3"/>
  <c r="J187" i="3"/>
  <c r="L386" i="3"/>
  <c r="L334" i="3"/>
  <c r="N334" i="3" s="1"/>
  <c r="P334" i="3" s="1"/>
  <c r="G351" i="4"/>
  <c r="I311" i="4"/>
  <c r="E311" i="4"/>
  <c r="I293" i="4"/>
  <c r="E293" i="4"/>
  <c r="O284" i="4"/>
  <c r="Q284" i="4" s="1"/>
  <c r="M284" i="4"/>
  <c r="P284" i="4" s="1"/>
  <c r="G269" i="4"/>
  <c r="O294" i="4"/>
  <c r="M264" i="4"/>
  <c r="P264" i="4" s="1"/>
  <c r="E224" i="4"/>
  <c r="M224" i="4"/>
  <c r="P224" i="4" s="1"/>
  <c r="Q246" i="4"/>
  <c r="P246" i="4"/>
  <c r="O221" i="4"/>
  <c r="Q221" i="4" s="1"/>
  <c r="M219" i="4"/>
  <c r="P219" i="4" s="1"/>
  <c r="G151" i="4"/>
  <c r="M186" i="4"/>
  <c r="P186" i="4" s="1"/>
  <c r="E186" i="4"/>
  <c r="O154" i="4"/>
  <c r="Q154" i="4" s="1"/>
  <c r="I154" i="4"/>
  <c r="E192" i="4"/>
  <c r="M192" i="4"/>
  <c r="P192" i="4" s="1"/>
  <c r="O188" i="4"/>
  <c r="Q188" i="4" s="1"/>
  <c r="O183" i="4"/>
  <c r="Q183" i="4" s="1"/>
  <c r="P250" i="4"/>
  <c r="O194" i="4"/>
  <c r="Q194" i="4" s="1"/>
  <c r="I190" i="4"/>
  <c r="P212" i="4"/>
  <c r="O125" i="4"/>
  <c r="Q125" i="4" s="1"/>
  <c r="I125" i="4"/>
  <c r="O113" i="4"/>
  <c r="Q113" i="4" s="1"/>
  <c r="I113" i="4"/>
  <c r="Q140" i="4"/>
  <c r="AF140" i="4" s="1"/>
  <c r="Q132" i="4"/>
  <c r="AF132" i="4" s="1"/>
  <c r="P131" i="4"/>
  <c r="I79" i="4"/>
  <c r="E79" i="4"/>
  <c r="O79" i="4"/>
  <c r="Q79" i="4" s="1"/>
  <c r="M79" i="4"/>
  <c r="P79" i="4" s="1"/>
  <c r="D59" i="4"/>
  <c r="F59" i="4" s="1"/>
  <c r="AF85" i="4"/>
  <c r="G5" i="4"/>
  <c r="G32" i="4"/>
  <c r="P56" i="4"/>
  <c r="AF28" i="4"/>
  <c r="F453" i="3"/>
  <c r="L453" i="3" s="1"/>
  <c r="G453" i="3"/>
  <c r="M453" i="3" s="1"/>
  <c r="F274" i="3"/>
  <c r="G274" i="3"/>
  <c r="K300" i="3"/>
  <c r="F347" i="3"/>
  <c r="G347" i="3"/>
  <c r="M347" i="3" s="1"/>
  <c r="L297" i="3"/>
  <c r="N297" i="3" s="1"/>
  <c r="P297" i="3" s="1"/>
  <c r="J146" i="3"/>
  <c r="N240" i="3"/>
  <c r="P240" i="3" s="1"/>
  <c r="Q324" i="4"/>
  <c r="P324" i="4"/>
  <c r="M356" i="4"/>
  <c r="Q356" i="4" s="1"/>
  <c r="M360" i="4"/>
  <c r="P360" i="4" s="1"/>
  <c r="P323" i="4"/>
  <c r="G270" i="4"/>
  <c r="E257" i="4"/>
  <c r="P274" i="4"/>
  <c r="O268" i="4"/>
  <c r="Q268" i="4" s="1"/>
  <c r="P257" i="4"/>
  <c r="Q271" i="4"/>
  <c r="P265" i="4"/>
  <c r="M293" i="4"/>
  <c r="P293" i="4" s="1"/>
  <c r="Q249" i="4"/>
  <c r="Q238" i="4"/>
  <c r="P238" i="4"/>
  <c r="O228" i="4"/>
  <c r="Q228" i="4" s="1"/>
  <c r="I228" i="4"/>
  <c r="E240" i="4"/>
  <c r="P227" i="4"/>
  <c r="I248" i="4"/>
  <c r="I238" i="4"/>
  <c r="O238" i="4"/>
  <c r="M234" i="4"/>
  <c r="P234" i="4" s="1"/>
  <c r="G150" i="4"/>
  <c r="I198" i="4"/>
  <c r="M187" i="4"/>
  <c r="P187" i="4" s="1"/>
  <c r="E187" i="4"/>
  <c r="I209" i="4"/>
  <c r="M177" i="4"/>
  <c r="P177" i="4" s="1"/>
  <c r="E177" i="4"/>
  <c r="O177" i="4"/>
  <c r="M154" i="4"/>
  <c r="P154" i="4" s="1"/>
  <c r="P157" i="4"/>
  <c r="Q157" i="4"/>
  <c r="M165" i="4"/>
  <c r="G210" i="4"/>
  <c r="I202" i="4"/>
  <c r="I200" i="4"/>
  <c r="P147" i="4"/>
  <c r="P139" i="4"/>
  <c r="M103" i="4"/>
  <c r="P103" i="4" s="1"/>
  <c r="P57" i="4"/>
  <c r="P92" i="4"/>
  <c r="Q92" i="4"/>
  <c r="D88" i="4"/>
  <c r="F88" i="4" s="1"/>
  <c r="AF53" i="4"/>
  <c r="Q5" i="4"/>
  <c r="D87" i="4"/>
  <c r="F87" i="4" s="1"/>
  <c r="M493" i="3"/>
  <c r="L458" i="3"/>
  <c r="K301" i="3"/>
  <c r="O301" i="3" s="1"/>
  <c r="Q301" i="3" s="1"/>
  <c r="F161" i="3"/>
  <c r="J161" i="3" s="1"/>
  <c r="G161" i="3"/>
  <c r="K161" i="3" s="1"/>
  <c r="Q311" i="4"/>
  <c r="G350" i="4"/>
  <c r="D368" i="4"/>
  <c r="F368" i="4" s="1"/>
  <c r="M366" i="4"/>
  <c r="E256" i="4"/>
  <c r="M289" i="4"/>
  <c r="Q289" i="4" s="1"/>
  <c r="Q257" i="4"/>
  <c r="E223" i="4"/>
  <c r="M223" i="4"/>
  <c r="I226" i="4"/>
  <c r="O226" i="4"/>
  <c r="Q226" i="4" s="1"/>
  <c r="I253" i="4"/>
  <c r="O181" i="4"/>
  <c r="Q181" i="4" s="1"/>
  <c r="E181" i="4"/>
  <c r="G149" i="4"/>
  <c r="O198" i="4"/>
  <c r="D155" i="4"/>
  <c r="F155" i="4" s="1"/>
  <c r="O185" i="4"/>
  <c r="O153" i="4"/>
  <c r="P153" i="4" s="1"/>
  <c r="I153" i="4"/>
  <c r="E183" i="4"/>
  <c r="E197" i="4"/>
  <c r="P116" i="4"/>
  <c r="E105" i="4"/>
  <c r="E113" i="4"/>
  <c r="O102" i="4"/>
  <c r="I102" i="4"/>
  <c r="M102" i="4"/>
  <c r="P102" i="4" s="1"/>
  <c r="E108" i="4"/>
  <c r="Q141" i="4"/>
  <c r="G123" i="4"/>
  <c r="D123" i="4"/>
  <c r="F123" i="4" s="1"/>
  <c r="Q109" i="4"/>
  <c r="P109" i="4"/>
  <c r="E55" i="4"/>
  <c r="I55" i="4"/>
  <c r="M55" i="4"/>
  <c r="P55" i="4" s="1"/>
  <c r="G96" i="4"/>
  <c r="D110" i="4"/>
  <c r="F110" i="4" s="1"/>
  <c r="G110" i="4"/>
  <c r="AF58" i="4"/>
  <c r="G17" i="4"/>
  <c r="L499" i="3"/>
  <c r="M499" i="3"/>
  <c r="J499" i="3"/>
  <c r="N499" i="3" s="1"/>
  <c r="P499" i="3" s="1"/>
  <c r="L493" i="3"/>
  <c r="N493" i="3" s="1"/>
  <c r="P493" i="3" s="1"/>
  <c r="L459" i="3"/>
  <c r="O459" i="3" s="1"/>
  <c r="Q459" i="3" s="1"/>
  <c r="M459" i="3"/>
  <c r="J459" i="3"/>
  <c r="M491" i="3"/>
  <c r="J353" i="3"/>
  <c r="M406" i="3"/>
  <c r="K386" i="3"/>
  <c r="M297" i="3"/>
  <c r="M448" i="3"/>
  <c r="K448" i="3"/>
  <c r="M301" i="3"/>
  <c r="M305" i="3"/>
  <c r="K305" i="3"/>
  <c r="M80" i="4"/>
  <c r="P80" i="4" s="1"/>
  <c r="O57" i="4"/>
  <c r="Q57" i="4" s="1"/>
  <c r="P90" i="4"/>
  <c r="Q84" i="4"/>
  <c r="Q95" i="4"/>
  <c r="N498" i="3"/>
  <c r="P498" i="3" s="1"/>
  <c r="O498" i="3"/>
  <c r="Q498" i="3" s="1"/>
  <c r="I6" i="4"/>
  <c r="G460" i="3"/>
  <c r="F460" i="3"/>
  <c r="G396" i="3"/>
  <c r="F396" i="3"/>
  <c r="J497" i="3"/>
  <c r="K488" i="3"/>
  <c r="J409" i="3"/>
  <c r="N409" i="3" s="1"/>
  <c r="P409" i="3" s="1"/>
  <c r="L409" i="3"/>
  <c r="G349" i="3"/>
  <c r="F349" i="3"/>
  <c r="K370" i="3"/>
  <c r="S478" i="3"/>
  <c r="J439" i="3"/>
  <c r="K322" i="3"/>
  <c r="L256" i="3"/>
  <c r="F353" i="3"/>
  <c r="L353" i="3" s="1"/>
  <c r="G353" i="3"/>
  <c r="M181" i="3"/>
  <c r="K181" i="3"/>
  <c r="K475" i="3"/>
  <c r="M300" i="3"/>
  <c r="F152" i="3"/>
  <c r="J347" i="3"/>
  <c r="G458" i="3"/>
  <c r="M458" i="3" s="1"/>
  <c r="K241" i="3"/>
  <c r="M93" i="3"/>
  <c r="K280" i="3"/>
  <c r="O280" i="3" s="1"/>
  <c r="Q280" i="3" s="1"/>
  <c r="M280" i="3"/>
  <c r="F21" i="3"/>
  <c r="G21" i="3"/>
  <c r="K91" i="3"/>
  <c r="M91" i="3"/>
  <c r="K71" i="3"/>
  <c r="L89" i="3"/>
  <c r="O89" i="3" s="1"/>
  <c r="Q89" i="3" s="1"/>
  <c r="J89" i="3"/>
  <c r="M107" i="3"/>
  <c r="L107" i="3"/>
  <c r="P43" i="4"/>
  <c r="M78" i="4"/>
  <c r="I5" i="4"/>
  <c r="I56" i="4"/>
  <c r="G456" i="3"/>
  <c r="F456" i="3"/>
  <c r="F392" i="3"/>
  <c r="G392" i="3"/>
  <c r="L469" i="3"/>
  <c r="J469" i="3"/>
  <c r="L404" i="3"/>
  <c r="J473" i="3"/>
  <c r="M367" i="3"/>
  <c r="L367" i="3"/>
  <c r="J367" i="3"/>
  <c r="G345" i="3"/>
  <c r="F345" i="3"/>
  <c r="J345" i="3" s="1"/>
  <c r="F292" i="3"/>
  <c r="G292" i="3"/>
  <c r="K274" i="3"/>
  <c r="K330" i="3"/>
  <c r="L448" i="3"/>
  <c r="N448" i="3" s="1"/>
  <c r="P448" i="3" s="1"/>
  <c r="K378" i="3"/>
  <c r="S466" i="3"/>
  <c r="G423" i="3"/>
  <c r="K423" i="3" s="1"/>
  <c r="K283" i="3"/>
  <c r="O283" i="3" s="1"/>
  <c r="Q283" i="3" s="1"/>
  <c r="F238" i="3"/>
  <c r="G238" i="3"/>
  <c r="M152" i="3"/>
  <c r="O466" i="3"/>
  <c r="Q466" i="3" s="1"/>
  <c r="R466" i="3" s="1"/>
  <c r="U466" i="3" s="1"/>
  <c r="F247" i="3"/>
  <c r="F181" i="3"/>
  <c r="J386" i="3"/>
  <c r="K360" i="3"/>
  <c r="F425" i="3"/>
  <c r="J328" i="3"/>
  <c r="N328" i="3" s="1"/>
  <c r="P328" i="3" s="1"/>
  <c r="M398" i="3"/>
  <c r="L383" i="3"/>
  <c r="O383" i="3" s="1"/>
  <c r="Q383" i="3" s="1"/>
  <c r="J383" i="3"/>
  <c r="K411" i="3"/>
  <c r="O76" i="3"/>
  <c r="Q76" i="3" s="1"/>
  <c r="M212" i="3"/>
  <c r="K99" i="3"/>
  <c r="L168" i="3"/>
  <c r="J168" i="3"/>
  <c r="M63" i="3"/>
  <c r="O88" i="3"/>
  <c r="Q88" i="3" s="1"/>
  <c r="M89" i="3"/>
  <c r="I80" i="4"/>
  <c r="Q83" i="4"/>
  <c r="AF83" i="4" s="1"/>
  <c r="E61" i="4"/>
  <c r="M88" i="4"/>
  <c r="E64" i="4"/>
  <c r="M84" i="4"/>
  <c r="P84" i="4" s="1"/>
  <c r="D42" i="4"/>
  <c r="F42" i="4" s="1"/>
  <c r="G97" i="4"/>
  <c r="I41" i="4"/>
  <c r="G35" i="4"/>
  <c r="M7" i="4"/>
  <c r="P7" i="4" s="1"/>
  <c r="E21" i="4"/>
  <c r="M21" i="4"/>
  <c r="P21" i="4" s="1"/>
  <c r="G56" i="4"/>
  <c r="G89" i="4"/>
  <c r="G14" i="4"/>
  <c r="I10" i="4"/>
  <c r="M87" i="4"/>
  <c r="P87" i="4" s="1"/>
  <c r="G36" i="4"/>
  <c r="F497" i="3"/>
  <c r="L497" i="3" s="1"/>
  <c r="L496" i="3"/>
  <c r="O496" i="3" s="1"/>
  <c r="Q496" i="3" s="1"/>
  <c r="F452" i="3"/>
  <c r="G452" i="3"/>
  <c r="F388" i="3"/>
  <c r="G388" i="3"/>
  <c r="G495" i="3"/>
  <c r="M495" i="3" s="1"/>
  <c r="F431" i="3"/>
  <c r="J357" i="3"/>
  <c r="L357" i="3"/>
  <c r="O357" i="3" s="1"/>
  <c r="Q357" i="3" s="1"/>
  <c r="O482" i="3"/>
  <c r="Q482" i="3" s="1"/>
  <c r="S482" i="3" s="1"/>
  <c r="F435" i="3"/>
  <c r="F371" i="3"/>
  <c r="J371" i="3" s="1"/>
  <c r="N371" i="3" s="1"/>
  <c r="P371" i="3" s="1"/>
  <c r="K458" i="3"/>
  <c r="J269" i="3"/>
  <c r="N269" i="3" s="1"/>
  <c r="P269" i="3" s="1"/>
  <c r="L269" i="3"/>
  <c r="K321" i="3"/>
  <c r="F260" i="3"/>
  <c r="F379" i="3"/>
  <c r="J379" i="3" s="1"/>
  <c r="J479" i="3"/>
  <c r="F419" i="3"/>
  <c r="K347" i="3"/>
  <c r="O347" i="3" s="1"/>
  <c r="Q347" i="3" s="1"/>
  <c r="F475" i="3"/>
  <c r="M475" i="3" s="1"/>
  <c r="F199" i="3"/>
  <c r="L199" i="3" s="1"/>
  <c r="J426" i="3"/>
  <c r="F286" i="3"/>
  <c r="M286" i="3" s="1"/>
  <c r="M390" i="3"/>
  <c r="O390" i="3" s="1"/>
  <c r="Q390" i="3" s="1"/>
  <c r="J360" i="3"/>
  <c r="J314" i="3"/>
  <c r="F265" i="3"/>
  <c r="J265" i="3" s="1"/>
  <c r="G265" i="3"/>
  <c r="L265" i="3" s="1"/>
  <c r="K116" i="3"/>
  <c r="G374" i="3"/>
  <c r="L374" i="3" s="1"/>
  <c r="N130" i="3"/>
  <c r="P130" i="3" s="1"/>
  <c r="L464" i="3"/>
  <c r="J464" i="3"/>
  <c r="M154" i="3"/>
  <c r="L98" i="3"/>
  <c r="J98" i="3"/>
  <c r="M98" i="3"/>
  <c r="M113" i="3"/>
  <c r="L113" i="3"/>
  <c r="K45" i="3"/>
  <c r="L121" i="3"/>
  <c r="O121" i="3" s="1"/>
  <c r="Q121" i="3" s="1"/>
  <c r="M115" i="4"/>
  <c r="Q115" i="4" s="1"/>
  <c r="E191" i="4"/>
  <c r="P42" i="4"/>
  <c r="Q76" i="4"/>
  <c r="AF76" i="4" s="1"/>
  <c r="E57" i="4"/>
  <c r="O98" i="4"/>
  <c r="P98" i="4" s="1"/>
  <c r="I86" i="4"/>
  <c r="E44" i="4"/>
  <c r="O41" i="4"/>
  <c r="Q41" i="4" s="1"/>
  <c r="P33" i="4"/>
  <c r="I85" i="4"/>
  <c r="E58" i="4"/>
  <c r="I30" i="4"/>
  <c r="O93" i="4"/>
  <c r="P93" i="4" s="1"/>
  <c r="I9" i="4"/>
  <c r="Q91" i="4"/>
  <c r="D46" i="4"/>
  <c r="F46" i="4" s="1"/>
  <c r="M12" i="4"/>
  <c r="Q12" i="4" s="1"/>
  <c r="O6" i="4"/>
  <c r="P6" i="4" s="1"/>
  <c r="L495" i="3"/>
  <c r="N495" i="3" s="1"/>
  <c r="P495" i="3" s="1"/>
  <c r="M479" i="3"/>
  <c r="M431" i="3"/>
  <c r="L431" i="3"/>
  <c r="J431" i="3"/>
  <c r="N431" i="3" s="1"/>
  <c r="P431" i="3" s="1"/>
  <c r="M357" i="3"/>
  <c r="F343" i="3"/>
  <c r="M343" i="3" s="1"/>
  <c r="J435" i="3"/>
  <c r="N435" i="3" s="1"/>
  <c r="P435" i="3" s="1"/>
  <c r="M435" i="3"/>
  <c r="L435" i="3"/>
  <c r="O435" i="3" s="1"/>
  <c r="Q435" i="3" s="1"/>
  <c r="M371" i="3"/>
  <c r="L371" i="3"/>
  <c r="O371" i="3" s="1"/>
  <c r="Q371" i="3" s="1"/>
  <c r="J458" i="3"/>
  <c r="L393" i="3"/>
  <c r="O393" i="3" s="1"/>
  <c r="Q393" i="3" s="1"/>
  <c r="J393" i="3"/>
  <c r="K316" i="3"/>
  <c r="F261" i="3"/>
  <c r="M261" i="3" s="1"/>
  <c r="F422" i="3"/>
  <c r="L422" i="3" s="1"/>
  <c r="O325" i="3"/>
  <c r="Q325" i="3" s="1"/>
  <c r="M269" i="3"/>
  <c r="K320" i="3"/>
  <c r="O320" i="3" s="1"/>
  <c r="Q320" i="3" s="1"/>
  <c r="L379" i="3"/>
  <c r="L472" i="3"/>
  <c r="O472" i="3" s="1"/>
  <c r="Q472" i="3" s="1"/>
  <c r="M423" i="3"/>
  <c r="J423" i="3"/>
  <c r="M344" i="3"/>
  <c r="N344" i="3" s="1"/>
  <c r="P344" i="3" s="1"/>
  <c r="M419" i="3"/>
  <c r="K307" i="3"/>
  <c r="M382" i="3"/>
  <c r="K238" i="3"/>
  <c r="N197" i="3"/>
  <c r="P197" i="3" s="1"/>
  <c r="G436" i="3"/>
  <c r="M429" i="3"/>
  <c r="M360" i="3"/>
  <c r="F198" i="3"/>
  <c r="G198" i="3"/>
  <c r="R172" i="3"/>
  <c r="U172" i="3" s="1"/>
  <c r="L240" i="3"/>
  <c r="O240" i="3" s="1"/>
  <c r="Q240" i="3" s="1"/>
  <c r="F487" i="3"/>
  <c r="M487" i="3" s="1"/>
  <c r="G340" i="3"/>
  <c r="K147" i="3"/>
  <c r="G178" i="3"/>
  <c r="F178" i="3"/>
  <c r="K464" i="3"/>
  <c r="L183" i="3"/>
  <c r="J25" i="3"/>
  <c r="K296" i="3"/>
  <c r="M100" i="3"/>
  <c r="L100" i="3"/>
  <c r="M73" i="3"/>
  <c r="J73" i="3"/>
  <c r="L73" i="3"/>
  <c r="O119" i="3"/>
  <c r="Q119" i="3" s="1"/>
  <c r="J75" i="3"/>
  <c r="N75" i="3" s="1"/>
  <c r="P75" i="3" s="1"/>
  <c r="L75" i="3"/>
  <c r="O75" i="3" s="1"/>
  <c r="Q75" i="3" s="1"/>
  <c r="K131" i="3"/>
  <c r="P111" i="4"/>
  <c r="E122" i="4"/>
  <c r="O80" i="4"/>
  <c r="Q80" i="4" s="1"/>
  <c r="Q96" i="4"/>
  <c r="D90" i="4"/>
  <c r="F90" i="4" s="1"/>
  <c r="E86" i="4"/>
  <c r="E81" i="4"/>
  <c r="E100" i="4"/>
  <c r="O63" i="4"/>
  <c r="Q63" i="4" s="1"/>
  <c r="D70" i="4"/>
  <c r="F70" i="4" s="1"/>
  <c r="M59" i="4"/>
  <c r="P59" i="4" s="1"/>
  <c r="G25" i="4"/>
  <c r="E85" i="4"/>
  <c r="I58" i="4"/>
  <c r="D95" i="4"/>
  <c r="F95" i="4" s="1"/>
  <c r="O30" i="4"/>
  <c r="P30" i="4" s="1"/>
  <c r="Q93" i="4"/>
  <c r="D53" i="4"/>
  <c r="F53" i="4" s="1"/>
  <c r="D11" i="4"/>
  <c r="F11" i="4" s="1"/>
  <c r="M11" i="4"/>
  <c r="P11" i="4" s="1"/>
  <c r="E7" i="4"/>
  <c r="O5" i="4"/>
  <c r="P5" i="4" s="1"/>
  <c r="I37" i="4"/>
  <c r="E60" i="4"/>
  <c r="I34" i="4"/>
  <c r="G18" i="4"/>
  <c r="G20" i="4"/>
  <c r="G444" i="3"/>
  <c r="F444" i="3"/>
  <c r="J450" i="3"/>
  <c r="F342" i="3"/>
  <c r="G291" i="3"/>
  <c r="K291" i="3" s="1"/>
  <c r="F291" i="3"/>
  <c r="J291" i="3" s="1"/>
  <c r="J434" i="3"/>
  <c r="G339" i="3"/>
  <c r="K339" i="3" s="1"/>
  <c r="F339" i="3"/>
  <c r="L377" i="3"/>
  <c r="O377" i="3" s="1"/>
  <c r="Q377" i="3" s="1"/>
  <c r="J377" i="3"/>
  <c r="L325" i="3"/>
  <c r="J325" i="3"/>
  <c r="N325" i="3" s="1"/>
  <c r="P325" i="3" s="1"/>
  <c r="J465" i="3"/>
  <c r="F402" i="3"/>
  <c r="J232" i="3"/>
  <c r="J310" i="3"/>
  <c r="M310" i="3"/>
  <c r="K289" i="3"/>
  <c r="J215" i="3"/>
  <c r="L215" i="3"/>
  <c r="O215" i="3" s="1"/>
  <c r="Q215" i="3" s="1"/>
  <c r="M215" i="3"/>
  <c r="F327" i="3"/>
  <c r="L203" i="3"/>
  <c r="O203" i="3" s="1"/>
  <c r="Q203" i="3" s="1"/>
  <c r="M203" i="3"/>
  <c r="G146" i="3"/>
  <c r="M395" i="3"/>
  <c r="F314" i="3"/>
  <c r="M314" i="3" s="1"/>
  <c r="O329" i="3"/>
  <c r="Q329" i="3" s="1"/>
  <c r="K398" i="3"/>
  <c r="G281" i="3"/>
  <c r="O61" i="3"/>
  <c r="Q61" i="3" s="1"/>
  <c r="L63" i="3"/>
  <c r="O63" i="3" s="1"/>
  <c r="Q63" i="3" s="1"/>
  <c r="J63" i="3"/>
  <c r="N63" i="3" s="1"/>
  <c r="P63" i="3" s="1"/>
  <c r="L237" i="3"/>
  <c r="J237" i="3"/>
  <c r="K39" i="3"/>
  <c r="O39" i="3" s="1"/>
  <c r="Q39" i="3" s="1"/>
  <c r="M39" i="3"/>
  <c r="K103" i="3"/>
  <c r="L60" i="3"/>
  <c r="J60" i="3"/>
  <c r="L140" i="3"/>
  <c r="M99" i="4"/>
  <c r="Q99" i="4" s="1"/>
  <c r="M75" i="4"/>
  <c r="P75" i="4" s="1"/>
  <c r="E71" i="4"/>
  <c r="E72" i="4"/>
  <c r="D65" i="4"/>
  <c r="F65" i="4" s="1"/>
  <c r="E68" i="4"/>
  <c r="I90" i="4"/>
  <c r="M69" i="4"/>
  <c r="Q69" i="4" s="1"/>
  <c r="E43" i="4"/>
  <c r="O78" i="4"/>
  <c r="Q78" i="4" s="1"/>
  <c r="E33" i="4"/>
  <c r="M33" i="4"/>
  <c r="Q33" i="4" s="1"/>
  <c r="I95" i="4"/>
  <c r="E22" i="4"/>
  <c r="M22" i="4"/>
  <c r="O37" i="4"/>
  <c r="Q37" i="4" s="1"/>
  <c r="D29" i="4"/>
  <c r="F29" i="4" s="1"/>
  <c r="P29" i="4"/>
  <c r="I60" i="4"/>
  <c r="O34" i="4"/>
  <c r="Q34" i="4" s="1"/>
  <c r="D26" i="4"/>
  <c r="F26" i="4" s="1"/>
  <c r="E45" i="4"/>
  <c r="M45" i="4"/>
  <c r="Q45" i="4" s="1"/>
  <c r="P36" i="4"/>
  <c r="I31" i="4"/>
  <c r="D23" i="4"/>
  <c r="F23" i="4" s="1"/>
  <c r="D16" i="4"/>
  <c r="F16" i="4" s="1"/>
  <c r="E12" i="4"/>
  <c r="O10" i="4"/>
  <c r="Q10" i="4" s="1"/>
  <c r="D28" i="4"/>
  <c r="F28" i="4" s="1"/>
  <c r="F440" i="3"/>
  <c r="G440" i="3"/>
  <c r="M291" i="3"/>
  <c r="M473" i="3"/>
  <c r="M414" i="3"/>
  <c r="J457" i="3"/>
  <c r="N457" i="3" s="1"/>
  <c r="P457" i="3" s="1"/>
  <c r="L457" i="3"/>
  <c r="J339" i="3"/>
  <c r="M339" i="3"/>
  <c r="L339" i="3"/>
  <c r="L277" i="3"/>
  <c r="J277" i="3"/>
  <c r="N277" i="3" s="1"/>
  <c r="P277" i="3" s="1"/>
  <c r="F418" i="3"/>
  <c r="M418" i="3" s="1"/>
  <c r="L333" i="3"/>
  <c r="J333" i="3"/>
  <c r="N333" i="3" s="1"/>
  <c r="P333" i="3" s="1"/>
  <c r="K442" i="3"/>
  <c r="O442" i="3" s="1"/>
  <c r="Q442" i="3" s="1"/>
  <c r="L319" i="3"/>
  <c r="O319" i="3" s="1"/>
  <c r="Q319" i="3" s="1"/>
  <c r="J319" i="3"/>
  <c r="K397" i="3"/>
  <c r="M251" i="3"/>
  <c r="L251" i="3"/>
  <c r="F193" i="3"/>
  <c r="M193" i="3" s="1"/>
  <c r="M175" i="3"/>
  <c r="L175" i="3"/>
  <c r="J175" i="3"/>
  <c r="G404" i="3"/>
  <c r="L300" i="3"/>
  <c r="L176" i="3"/>
  <c r="O176" i="3" s="1"/>
  <c r="Q176" i="3" s="1"/>
  <c r="N144" i="3"/>
  <c r="P144" i="3" s="1"/>
  <c r="N112" i="3"/>
  <c r="P112" i="3" s="1"/>
  <c r="L209" i="3"/>
  <c r="L358" i="3"/>
  <c r="N358" i="3" s="1"/>
  <c r="P358" i="3" s="1"/>
  <c r="K471" i="3"/>
  <c r="M326" i="3"/>
  <c r="J326" i="3"/>
  <c r="L326" i="3"/>
  <c r="L234" i="3"/>
  <c r="O234" i="3" s="1"/>
  <c r="Q234" i="3" s="1"/>
  <c r="L179" i="3"/>
  <c r="N179" i="3" s="1"/>
  <c r="P179" i="3" s="1"/>
  <c r="K112" i="3"/>
  <c r="O112" i="3" s="1"/>
  <c r="Q112" i="3" s="1"/>
  <c r="F337" i="3"/>
  <c r="G337" i="3"/>
  <c r="M337" i="3" s="1"/>
  <c r="K313" i="3"/>
  <c r="K60" i="3"/>
  <c r="L13" i="3"/>
  <c r="L227" i="3"/>
  <c r="O227" i="3" s="1"/>
  <c r="Q227" i="3" s="1"/>
  <c r="J227" i="3"/>
  <c r="K81" i="3"/>
  <c r="O163" i="3"/>
  <c r="Q163" i="3" s="1"/>
  <c r="O219" i="3"/>
  <c r="Q219" i="3" s="1"/>
  <c r="N219" i="3"/>
  <c r="P219" i="3" s="1"/>
  <c r="L35" i="3"/>
  <c r="J35" i="3"/>
  <c r="M35" i="3"/>
  <c r="F148" i="3"/>
  <c r="G148" i="3"/>
  <c r="L143" i="3"/>
  <c r="J59" i="3"/>
  <c r="N59" i="3" s="1"/>
  <c r="P59" i="3" s="1"/>
  <c r="L59" i="3"/>
  <c r="O18" i="3"/>
  <c r="Q18" i="3" s="1"/>
  <c r="R18" i="3" s="1"/>
  <c r="U18" i="3" s="1"/>
  <c r="Q52" i="4"/>
  <c r="O88" i="4"/>
  <c r="Q88" i="4" s="1"/>
  <c r="O84" i="4"/>
  <c r="O62" i="4"/>
  <c r="Q62" i="4" s="1"/>
  <c r="D15" i="4"/>
  <c r="F15" i="4" s="1"/>
  <c r="O9" i="4"/>
  <c r="Q9" i="4" s="1"/>
  <c r="D32" i="4"/>
  <c r="F32" i="4" s="1"/>
  <c r="K476" i="3"/>
  <c r="L476" i="3"/>
  <c r="N476" i="3" s="1"/>
  <c r="P476" i="3" s="1"/>
  <c r="F372" i="3"/>
  <c r="G372" i="3"/>
  <c r="L502" i="3"/>
  <c r="L449" i="3"/>
  <c r="J449" i="3"/>
  <c r="N449" i="3" s="1"/>
  <c r="P449" i="3" s="1"/>
  <c r="F290" i="3"/>
  <c r="G290" i="3"/>
  <c r="K290" i="3" s="1"/>
  <c r="K461" i="3"/>
  <c r="O461" i="3" s="1"/>
  <c r="Q461" i="3" s="1"/>
  <c r="J433" i="3"/>
  <c r="G417" i="3"/>
  <c r="K417" i="3" s="1"/>
  <c r="F417" i="3"/>
  <c r="F338" i="3"/>
  <c r="G338" i="3"/>
  <c r="M338" i="3" s="1"/>
  <c r="F480" i="3"/>
  <c r="M480" i="3" s="1"/>
  <c r="M259" i="3"/>
  <c r="J259" i="3"/>
  <c r="N259" i="3" s="1"/>
  <c r="P259" i="3" s="1"/>
  <c r="J317" i="3"/>
  <c r="F194" i="3"/>
  <c r="G194" i="3"/>
  <c r="M194" i="3" s="1"/>
  <c r="S213" i="3"/>
  <c r="R213" i="3"/>
  <c r="U213" i="3" s="1"/>
  <c r="G468" i="3"/>
  <c r="M468" i="3" s="1"/>
  <c r="G352" i="3"/>
  <c r="K352" i="3" s="1"/>
  <c r="F352" i="3"/>
  <c r="J352" i="3" s="1"/>
  <c r="K140" i="3"/>
  <c r="O140" i="3" s="1"/>
  <c r="Q140" i="3" s="1"/>
  <c r="F295" i="3"/>
  <c r="J295" i="3" s="1"/>
  <c r="G295" i="3"/>
  <c r="M295" i="3" s="1"/>
  <c r="L288" i="3"/>
  <c r="N206" i="3"/>
  <c r="P206" i="3" s="1"/>
  <c r="O109" i="3"/>
  <c r="Q109" i="3" s="1"/>
  <c r="K311" i="3"/>
  <c r="L311" i="3"/>
  <c r="M237" i="3"/>
  <c r="S18" i="3"/>
  <c r="K72" i="3"/>
  <c r="G108" i="3"/>
  <c r="M108" i="3" s="1"/>
  <c r="F108" i="3"/>
  <c r="M19" i="3"/>
  <c r="L19" i="3"/>
  <c r="P62" i="4"/>
  <c r="D27" i="4"/>
  <c r="F27" i="4" s="1"/>
  <c r="P27" i="4"/>
  <c r="D19" i="4"/>
  <c r="F19" i="4" s="1"/>
  <c r="D91" i="4"/>
  <c r="F91" i="4" s="1"/>
  <c r="Q87" i="4"/>
  <c r="D4" i="4"/>
  <c r="F4" i="4" s="1"/>
  <c r="F432" i="3"/>
  <c r="G432" i="3"/>
  <c r="G368" i="3"/>
  <c r="F368" i="3"/>
  <c r="M488" i="3"/>
  <c r="J487" i="3"/>
  <c r="L487" i="3"/>
  <c r="O487" i="3" s="1"/>
  <c r="Q487" i="3" s="1"/>
  <c r="F465" i="3"/>
  <c r="L465" i="3" s="1"/>
  <c r="M449" i="3"/>
  <c r="F356" i="3"/>
  <c r="G356" i="3"/>
  <c r="M433" i="3"/>
  <c r="J349" i="3"/>
  <c r="F473" i="3"/>
  <c r="L473" i="3" s="1"/>
  <c r="O473" i="3" s="1"/>
  <c r="Q473" i="3" s="1"/>
  <c r="K414" i="3"/>
  <c r="L344" i="3"/>
  <c r="O344" i="3" s="1"/>
  <c r="Q344" i="3" s="1"/>
  <c r="F485" i="3"/>
  <c r="F268" i="3"/>
  <c r="G268" i="3"/>
  <c r="J421" i="3"/>
  <c r="N421" i="3" s="1"/>
  <c r="P421" i="3" s="1"/>
  <c r="L349" i="3"/>
  <c r="L491" i="3"/>
  <c r="N491" i="3" s="1"/>
  <c r="P491" i="3" s="1"/>
  <c r="K303" i="3"/>
  <c r="G230" i="3"/>
  <c r="K170" i="3"/>
  <c r="G300" i="3"/>
  <c r="F300" i="3"/>
  <c r="J300" i="3" s="1"/>
  <c r="N300" i="3" s="1"/>
  <c r="P300" i="3" s="1"/>
  <c r="M247" i="3"/>
  <c r="J247" i="3"/>
  <c r="L247" i="3"/>
  <c r="O247" i="3" s="1"/>
  <c r="Q247" i="3" s="1"/>
  <c r="N140" i="3"/>
  <c r="P140" i="3" s="1"/>
  <c r="L347" i="3"/>
  <c r="J350" i="3"/>
  <c r="F294" i="3"/>
  <c r="G294" i="3"/>
  <c r="J381" i="3"/>
  <c r="M381" i="3"/>
  <c r="J254" i="3"/>
  <c r="N254" i="3" s="1"/>
  <c r="P254" i="3" s="1"/>
  <c r="K138" i="3"/>
  <c r="M329" i="3"/>
  <c r="N329" i="3" s="1"/>
  <c r="P329" i="3" s="1"/>
  <c r="K361" i="3"/>
  <c r="K246" i="3"/>
  <c r="M130" i="3"/>
  <c r="K430" i="3"/>
  <c r="O430" i="3" s="1"/>
  <c r="Q430" i="3" s="1"/>
  <c r="O156" i="3"/>
  <c r="Q156" i="3" s="1"/>
  <c r="M109" i="3"/>
  <c r="K137" i="3"/>
  <c r="O137" i="3" s="1"/>
  <c r="Q137" i="3" s="1"/>
  <c r="N311" i="3"/>
  <c r="P311" i="3" s="1"/>
  <c r="G13" i="3"/>
  <c r="F13" i="3"/>
  <c r="L163" i="3"/>
  <c r="K237" i="3"/>
  <c r="K57" i="3"/>
  <c r="K107" i="3"/>
  <c r="O107" i="3" s="1"/>
  <c r="Q107" i="3" s="1"/>
  <c r="K70" i="3"/>
  <c r="K143" i="3"/>
  <c r="L91" i="3"/>
  <c r="N91" i="3" s="1"/>
  <c r="P91" i="3" s="1"/>
  <c r="O159" i="3"/>
  <c r="Q159" i="3" s="1"/>
  <c r="P41" i="4"/>
  <c r="Q14" i="4"/>
  <c r="N472" i="3"/>
  <c r="P472" i="3" s="1"/>
  <c r="M502" i="3"/>
  <c r="J414" i="3"/>
  <c r="N414" i="3" s="1"/>
  <c r="P414" i="3" s="1"/>
  <c r="N256" i="3"/>
  <c r="P256" i="3" s="1"/>
  <c r="L503" i="3"/>
  <c r="N503" i="3" s="1"/>
  <c r="P503" i="3" s="1"/>
  <c r="M472" i="3"/>
  <c r="L441" i="3"/>
  <c r="O441" i="3" s="1"/>
  <c r="Q441" i="3" s="1"/>
  <c r="J441" i="3"/>
  <c r="K318" i="3"/>
  <c r="G351" i="3"/>
  <c r="L351" i="3" s="1"/>
  <c r="J279" i="3"/>
  <c r="M279" i="3"/>
  <c r="K211" i="3"/>
  <c r="L211" i="3"/>
  <c r="L169" i="3"/>
  <c r="J169" i="3"/>
  <c r="M169" i="3"/>
  <c r="O169" i="3" s="1"/>
  <c r="Q169" i="3" s="1"/>
  <c r="K142" i="3"/>
  <c r="L142" i="3"/>
  <c r="M327" i="3"/>
  <c r="J327" i="3"/>
  <c r="L327" i="3"/>
  <c r="O327" i="3" s="1"/>
  <c r="Q327" i="3" s="1"/>
  <c r="K199" i="3"/>
  <c r="M386" i="3"/>
  <c r="J264" i="3"/>
  <c r="N264" i="3" s="1"/>
  <c r="P264" i="3" s="1"/>
  <c r="L239" i="3"/>
  <c r="O239" i="3" s="1"/>
  <c r="Q239" i="3" s="1"/>
  <c r="J239" i="3"/>
  <c r="N348" i="3"/>
  <c r="P348" i="3" s="1"/>
  <c r="M124" i="3"/>
  <c r="M438" i="3"/>
  <c r="L208" i="3"/>
  <c r="N208" i="3" s="1"/>
  <c r="P208" i="3" s="1"/>
  <c r="L387" i="3"/>
  <c r="O387" i="3" s="1"/>
  <c r="Q387" i="3" s="1"/>
  <c r="J387" i="3"/>
  <c r="L365" i="3"/>
  <c r="N437" i="3"/>
  <c r="P437" i="3" s="1"/>
  <c r="M126" i="3"/>
  <c r="M55" i="3"/>
  <c r="K55" i="3"/>
  <c r="K54" i="3"/>
  <c r="O54" i="3" s="1"/>
  <c r="Q54" i="3" s="1"/>
  <c r="L54" i="3"/>
  <c r="L137" i="3"/>
  <c r="J137" i="3"/>
  <c r="M168" i="3"/>
  <c r="K13" i="3"/>
  <c r="K59" i="3"/>
  <c r="O139" i="3"/>
  <c r="Q139" i="3" s="1"/>
  <c r="G115" i="3"/>
  <c r="M115" i="3" s="1"/>
  <c r="F115" i="3"/>
  <c r="J115" i="3" s="1"/>
  <c r="F58" i="3"/>
  <c r="L58" i="3" s="1"/>
  <c r="G58" i="3"/>
  <c r="M15" i="3"/>
  <c r="L15" i="3"/>
  <c r="O15" i="3" s="1"/>
  <c r="Q15" i="3" s="1"/>
  <c r="Q50" i="4"/>
  <c r="Q70" i="4"/>
  <c r="AF15" i="4"/>
  <c r="AF26" i="4"/>
  <c r="F481" i="3"/>
  <c r="G424" i="3"/>
  <c r="F424" i="3"/>
  <c r="L436" i="3"/>
  <c r="F451" i="3"/>
  <c r="M451" i="3" s="1"/>
  <c r="F415" i="3"/>
  <c r="G375" i="3"/>
  <c r="K375" i="3" s="1"/>
  <c r="M500" i="3"/>
  <c r="M441" i="3"/>
  <c r="F324" i="3"/>
  <c r="M324" i="3" s="1"/>
  <c r="K258" i="3"/>
  <c r="L318" i="3"/>
  <c r="J453" i="3"/>
  <c r="L401" i="3"/>
  <c r="N401" i="3" s="1"/>
  <c r="P401" i="3" s="1"/>
  <c r="J489" i="3"/>
  <c r="N489" i="3" s="1"/>
  <c r="P489" i="3" s="1"/>
  <c r="M218" i="3"/>
  <c r="J351" i="3"/>
  <c r="N289" i="3"/>
  <c r="P289" i="3" s="1"/>
  <c r="K229" i="3"/>
  <c r="F210" i="3"/>
  <c r="G276" i="3"/>
  <c r="J217" i="3"/>
  <c r="N217" i="3" s="1"/>
  <c r="P217" i="3" s="1"/>
  <c r="G170" i="3"/>
  <c r="F170" i="3"/>
  <c r="L170" i="3" s="1"/>
  <c r="N136" i="3"/>
  <c r="P136" i="3" s="1"/>
  <c r="L226" i="3"/>
  <c r="N226" i="3" s="1"/>
  <c r="P226" i="3" s="1"/>
  <c r="L136" i="3"/>
  <c r="K136" i="3"/>
  <c r="K385" i="3"/>
  <c r="M476" i="3"/>
  <c r="M403" i="3"/>
  <c r="J403" i="3"/>
  <c r="N403" i="3" s="1"/>
  <c r="P403" i="3" s="1"/>
  <c r="G363" i="3"/>
  <c r="M363" i="3" s="1"/>
  <c r="L312" i="3"/>
  <c r="M407" i="3"/>
  <c r="J407" i="3"/>
  <c r="N407" i="3" s="1"/>
  <c r="P407" i="3" s="1"/>
  <c r="M122" i="3"/>
  <c r="N122" i="3" s="1"/>
  <c r="P122" i="3" s="1"/>
  <c r="M427" i="3"/>
  <c r="M54" i="3"/>
  <c r="S7" i="3"/>
  <c r="R7" i="3"/>
  <c r="U7" i="3" s="1"/>
  <c r="K111" i="3"/>
  <c r="O111" i="3" s="1"/>
  <c r="Q111" i="3" s="1"/>
  <c r="L57" i="3"/>
  <c r="J57" i="3"/>
  <c r="N57" i="3" s="1"/>
  <c r="P57" i="3" s="1"/>
  <c r="F45" i="3"/>
  <c r="G45" i="3"/>
  <c r="M71" i="4"/>
  <c r="P71" i="4" s="1"/>
  <c r="M64" i="4"/>
  <c r="P64" i="4" s="1"/>
  <c r="P110" i="4"/>
  <c r="E63" i="4"/>
  <c r="O74" i="4"/>
  <c r="Q74" i="4" s="1"/>
  <c r="E41" i="4"/>
  <c r="I7" i="4"/>
  <c r="P37" i="4"/>
  <c r="I21" i="4"/>
  <c r="Q56" i="4"/>
  <c r="M10" i="4"/>
  <c r="P10" i="4" s="1"/>
  <c r="O502" i="3"/>
  <c r="Q502" i="3" s="1"/>
  <c r="K468" i="3"/>
  <c r="O468" i="3" s="1"/>
  <c r="Q468" i="3" s="1"/>
  <c r="L494" i="3"/>
  <c r="G413" i="3"/>
  <c r="K413" i="3" s="1"/>
  <c r="F413" i="3"/>
  <c r="L413" i="3" s="1"/>
  <c r="G355" i="3"/>
  <c r="K355" i="3" s="1"/>
  <c r="F355" i="3"/>
  <c r="M504" i="3"/>
  <c r="L415" i="3"/>
  <c r="O415" i="3" s="1"/>
  <c r="Q415" i="3" s="1"/>
  <c r="J415" i="3"/>
  <c r="M415" i="3"/>
  <c r="O236" i="3"/>
  <c r="Q236" i="3" s="1"/>
  <c r="O470" i="3"/>
  <c r="Q470" i="3" s="1"/>
  <c r="J417" i="3"/>
  <c r="F332" i="3"/>
  <c r="G332" i="3"/>
  <c r="F318" i="3"/>
  <c r="M318" i="3" s="1"/>
  <c r="G267" i="3"/>
  <c r="K267" i="3" s="1"/>
  <c r="F267" i="3"/>
  <c r="L267" i="3" s="1"/>
  <c r="J462" i="3"/>
  <c r="N462" i="3" s="1"/>
  <c r="P462" i="3" s="1"/>
  <c r="G399" i="3"/>
  <c r="M399" i="3" s="1"/>
  <c r="L258" i="3"/>
  <c r="N258" i="3" s="1"/>
  <c r="P258" i="3" s="1"/>
  <c r="J451" i="3"/>
  <c r="M401" i="3"/>
  <c r="L489" i="3"/>
  <c r="O489" i="3" s="1"/>
  <c r="Q489" i="3" s="1"/>
  <c r="J382" i="3"/>
  <c r="N382" i="3" s="1"/>
  <c r="P382" i="3" s="1"/>
  <c r="L310" i="3"/>
  <c r="O310" i="3" s="1"/>
  <c r="Q310" i="3" s="1"/>
  <c r="M289" i="3"/>
  <c r="K209" i="3"/>
  <c r="O209" i="3" s="1"/>
  <c r="Q209" i="3" s="1"/>
  <c r="G187" i="3"/>
  <c r="M187" i="3" s="1"/>
  <c r="O273" i="3"/>
  <c r="Q273" i="3" s="1"/>
  <c r="K243" i="3"/>
  <c r="F216" i="3"/>
  <c r="J429" i="3"/>
  <c r="N429" i="3" s="1"/>
  <c r="P429" i="3" s="1"/>
  <c r="L373" i="3"/>
  <c r="N373" i="3" s="1"/>
  <c r="P373" i="3" s="1"/>
  <c r="G362" i="3"/>
  <c r="M362" i="3" s="1"/>
  <c r="M243" i="3"/>
  <c r="M197" i="3"/>
  <c r="F336" i="3"/>
  <c r="M336" i="3" s="1"/>
  <c r="G233" i="3"/>
  <c r="K252" i="3"/>
  <c r="N207" i="3"/>
  <c r="P207" i="3" s="1"/>
  <c r="G420" i="3"/>
  <c r="F224" i="3"/>
  <c r="K134" i="3"/>
  <c r="F411" i="3"/>
  <c r="L411" i="3" s="1"/>
  <c r="F202" i="3"/>
  <c r="J202" i="3" s="1"/>
  <c r="G202" i="3"/>
  <c r="K202" i="3" s="1"/>
  <c r="F385" i="3"/>
  <c r="M385" i="3" s="1"/>
  <c r="M437" i="3"/>
  <c r="O437" i="3" s="1"/>
  <c r="Q437" i="3" s="1"/>
  <c r="L427" i="3"/>
  <c r="O427" i="3" s="1"/>
  <c r="Q427" i="3" s="1"/>
  <c r="L246" i="3"/>
  <c r="N246" i="3" s="1"/>
  <c r="P246" i="3" s="1"/>
  <c r="N121" i="3"/>
  <c r="P121" i="3" s="1"/>
  <c r="K127" i="3"/>
  <c r="L82" i="3"/>
  <c r="O82" i="3" s="1"/>
  <c r="Q82" i="3" s="1"/>
  <c r="J82" i="3"/>
  <c r="M82" i="3"/>
  <c r="N180" i="3"/>
  <c r="P180" i="3" s="1"/>
  <c r="M311" i="3"/>
  <c r="O180" i="3"/>
  <c r="Q180" i="3" s="1"/>
  <c r="K90" i="3"/>
  <c r="K58" i="3"/>
  <c r="K87" i="3"/>
  <c r="K46" i="3"/>
  <c r="M56" i="3"/>
  <c r="K56" i="3"/>
  <c r="Q130" i="4"/>
  <c r="E109" i="4"/>
  <c r="Q105" i="4"/>
  <c r="P96" i="4"/>
  <c r="O64" i="4"/>
  <c r="Q64" i="4" s="1"/>
  <c r="P126" i="4"/>
  <c r="P74" i="4"/>
  <c r="M70" i="4"/>
  <c r="E62" i="4"/>
  <c r="E30" i="4"/>
  <c r="M9" i="4"/>
  <c r="P9" i="4" s="1"/>
  <c r="I12" i="4"/>
  <c r="G416" i="3"/>
  <c r="F416" i="3"/>
  <c r="L364" i="3"/>
  <c r="N364" i="3" s="1"/>
  <c r="P364" i="3" s="1"/>
  <c r="N490" i="3"/>
  <c r="P490" i="3" s="1"/>
  <c r="M496" i="3"/>
  <c r="F410" i="3"/>
  <c r="G410" i="3"/>
  <c r="J355" i="3"/>
  <c r="M355" i="3"/>
  <c r="G455" i="3"/>
  <c r="K455" i="3" s="1"/>
  <c r="G391" i="3"/>
  <c r="K391" i="3" s="1"/>
  <c r="G492" i="3"/>
  <c r="L492" i="3" s="1"/>
  <c r="N470" i="3"/>
  <c r="P470" i="3" s="1"/>
  <c r="L375" i="3"/>
  <c r="J375" i="3"/>
  <c r="N375" i="3" s="1"/>
  <c r="P375" i="3" s="1"/>
  <c r="M375" i="3"/>
  <c r="F317" i="3"/>
  <c r="L317" i="3" s="1"/>
  <c r="J267" i="3"/>
  <c r="M267" i="3"/>
  <c r="K257" i="3"/>
  <c r="O257" i="3" s="1"/>
  <c r="Q257" i="3" s="1"/>
  <c r="G450" i="3"/>
  <c r="K450" i="3" s="1"/>
  <c r="F316" i="3"/>
  <c r="F218" i="3"/>
  <c r="G229" i="3"/>
  <c r="L229" i="3" s="1"/>
  <c r="F229" i="3"/>
  <c r="J229" i="3" s="1"/>
  <c r="N229" i="3" s="1"/>
  <c r="P229" i="3" s="1"/>
  <c r="F164" i="3"/>
  <c r="L164" i="3" s="1"/>
  <c r="L130" i="3"/>
  <c r="K130" i="3"/>
  <c r="O130" i="3" s="1"/>
  <c r="Q130" i="3" s="1"/>
  <c r="M373" i="3"/>
  <c r="J390" i="3"/>
  <c r="M358" i="3"/>
  <c r="L185" i="3"/>
  <c r="O185" i="3" s="1"/>
  <c r="Q185" i="3" s="1"/>
  <c r="J185" i="3"/>
  <c r="M185" i="3"/>
  <c r="L287" i="3"/>
  <c r="N287" i="3" s="1"/>
  <c r="P287" i="3" s="1"/>
  <c r="G376" i="3"/>
  <c r="F365" i="3"/>
  <c r="G365" i="3"/>
  <c r="K365" i="3" s="1"/>
  <c r="O365" i="3" s="1"/>
  <c r="Q365" i="3" s="1"/>
  <c r="L132" i="3"/>
  <c r="N132" i="3" s="1"/>
  <c r="P132" i="3" s="1"/>
  <c r="O407" i="3"/>
  <c r="Q407" i="3" s="1"/>
  <c r="L279" i="3"/>
  <c r="K245" i="3"/>
  <c r="O245" i="3" s="1"/>
  <c r="Q245" i="3" s="1"/>
  <c r="M447" i="3"/>
  <c r="N447" i="3" s="1"/>
  <c r="P447" i="3" s="1"/>
  <c r="L430" i="3"/>
  <c r="F278" i="3"/>
  <c r="M114" i="3"/>
  <c r="O98" i="3"/>
  <c r="Q98" i="3" s="1"/>
  <c r="O100" i="3"/>
  <c r="Q100" i="3" s="1"/>
  <c r="K210" i="3"/>
  <c r="L177" i="3"/>
  <c r="O177" i="3" s="1"/>
  <c r="Q177" i="3" s="1"/>
  <c r="J177" i="3"/>
  <c r="M177" i="3"/>
  <c r="M102" i="3"/>
  <c r="N102" i="3" s="1"/>
  <c r="P102" i="3" s="1"/>
  <c r="K102" i="3"/>
  <c r="J11" i="3"/>
  <c r="L11" i="3"/>
  <c r="M11" i="3"/>
  <c r="K135" i="3"/>
  <c r="L109" i="3"/>
  <c r="G120" i="4"/>
  <c r="I88" i="4"/>
  <c r="E78" i="4"/>
  <c r="Q43" i="4"/>
  <c r="P35" i="4"/>
  <c r="E37" i="4"/>
  <c r="Q21" i="4"/>
  <c r="E34" i="4"/>
  <c r="AF16" i="4"/>
  <c r="I87" i="4"/>
  <c r="K497" i="3"/>
  <c r="K469" i="3"/>
  <c r="O469" i="3" s="1"/>
  <c r="Q469" i="3" s="1"/>
  <c r="F412" i="3"/>
  <c r="G412" i="3"/>
  <c r="G467" i="3"/>
  <c r="O490" i="3"/>
  <c r="Q490" i="3" s="1"/>
  <c r="M494" i="3"/>
  <c r="O494" i="3" s="1"/>
  <c r="Q494" i="3" s="1"/>
  <c r="G370" i="3"/>
  <c r="M370" i="3" s="1"/>
  <c r="F354" i="3"/>
  <c r="G354" i="3"/>
  <c r="M354" i="3" s="1"/>
  <c r="J293" i="3"/>
  <c r="N293" i="3" s="1"/>
  <c r="P293" i="3" s="1"/>
  <c r="L293" i="3"/>
  <c r="O293" i="3" s="1"/>
  <c r="Q293" i="3" s="1"/>
  <c r="J454" i="3"/>
  <c r="N454" i="3" s="1"/>
  <c r="P454" i="3" s="1"/>
  <c r="L501" i="3"/>
  <c r="N501" i="3" s="1"/>
  <c r="P501" i="3" s="1"/>
  <c r="L341" i="3"/>
  <c r="O341" i="3" s="1"/>
  <c r="Q341" i="3" s="1"/>
  <c r="J341" i="3"/>
  <c r="N341" i="3" s="1"/>
  <c r="P341" i="3" s="1"/>
  <c r="J230" i="3"/>
  <c r="M316" i="3"/>
  <c r="G266" i="3"/>
  <c r="F266" i="3"/>
  <c r="J486" i="3"/>
  <c r="N486" i="3" s="1"/>
  <c r="P486" i="3" s="1"/>
  <c r="M486" i="3"/>
  <c r="J399" i="3"/>
  <c r="L399" i="3"/>
  <c r="K256" i="3"/>
  <c r="O256" i="3" s="1"/>
  <c r="Q256" i="3" s="1"/>
  <c r="J321" i="3"/>
  <c r="N321" i="3" s="1"/>
  <c r="P321" i="3" s="1"/>
  <c r="K315" i="3"/>
  <c r="L303" i="3"/>
  <c r="J303" i="3"/>
  <c r="L255" i="3"/>
  <c r="J255" i="3"/>
  <c r="N255" i="3" s="1"/>
  <c r="P255" i="3" s="1"/>
  <c r="G380" i="3"/>
  <c r="K272" i="3"/>
  <c r="J438" i="3"/>
  <c r="N438" i="3" s="1"/>
  <c r="P438" i="3" s="1"/>
  <c r="K232" i="3"/>
  <c r="O232" i="3" s="1"/>
  <c r="Q232" i="3" s="1"/>
  <c r="L389" i="3"/>
  <c r="O389" i="3" s="1"/>
  <c r="Q389" i="3" s="1"/>
  <c r="J389" i="3"/>
  <c r="F270" i="3"/>
  <c r="G270" i="3"/>
  <c r="K270" i="3" s="1"/>
  <c r="L253" i="3"/>
  <c r="N253" i="3" s="1"/>
  <c r="P253" i="3" s="1"/>
  <c r="M253" i="3"/>
  <c r="M464" i="3"/>
  <c r="L447" i="3"/>
  <c r="O447" i="3" s="1"/>
  <c r="Q447" i="3" s="1"/>
  <c r="K445" i="3"/>
  <c r="L79" i="3"/>
  <c r="O79" i="3" s="1"/>
  <c r="Q79" i="3" s="1"/>
  <c r="K168" i="3"/>
  <c r="O168" i="3" s="1"/>
  <c r="Q168" i="3" s="1"/>
  <c r="K129" i="3"/>
  <c r="N119" i="3"/>
  <c r="P119" i="3" s="1"/>
  <c r="F25" i="3"/>
  <c r="L25" i="3" s="1"/>
  <c r="G25" i="3"/>
  <c r="M25" i="3" s="1"/>
  <c r="K5" i="3"/>
  <c r="M139" i="3"/>
  <c r="L160" i="3"/>
  <c r="O160" i="3" s="1"/>
  <c r="Q160" i="3" s="1"/>
  <c r="K104" i="3"/>
  <c r="O104" i="3" s="1"/>
  <c r="Q104" i="3" s="1"/>
  <c r="O47" i="3"/>
  <c r="Q47" i="3" s="1"/>
  <c r="M158" i="3"/>
  <c r="Q104" i="4"/>
  <c r="AF47" i="4"/>
  <c r="Q98" i="4"/>
  <c r="O81" i="4"/>
  <c r="E84" i="4"/>
  <c r="I33" i="4"/>
  <c r="I22" i="4"/>
  <c r="E31" i="4"/>
  <c r="L468" i="3"/>
  <c r="N468" i="3" s="1"/>
  <c r="P468" i="3" s="1"/>
  <c r="G408" i="3"/>
  <c r="F408" i="3"/>
  <c r="L504" i="3"/>
  <c r="O504" i="3" s="1"/>
  <c r="Q504" i="3" s="1"/>
  <c r="K410" i="3"/>
  <c r="F369" i="3"/>
  <c r="J369" i="3" s="1"/>
  <c r="G369" i="3"/>
  <c r="J455" i="3"/>
  <c r="L391" i="3"/>
  <c r="J391" i="3"/>
  <c r="N391" i="3" s="1"/>
  <c r="P391" i="3" s="1"/>
  <c r="L343" i="3"/>
  <c r="O343" i="3" s="1"/>
  <c r="Q343" i="3" s="1"/>
  <c r="J343" i="3"/>
  <c r="J492" i="3"/>
  <c r="K399" i="3"/>
  <c r="O399" i="3" s="1"/>
  <c r="Q399" i="3" s="1"/>
  <c r="M341" i="3"/>
  <c r="G275" i="3"/>
  <c r="K275" i="3" s="1"/>
  <c r="F275" i="3"/>
  <c r="L275" i="3" s="1"/>
  <c r="F331" i="3"/>
  <c r="L331" i="3" s="1"/>
  <c r="G331" i="3"/>
  <c r="K331" i="3" s="1"/>
  <c r="L355" i="3"/>
  <c r="L323" i="3"/>
  <c r="O323" i="3" s="1"/>
  <c r="Q323" i="3" s="1"/>
  <c r="M323" i="3"/>
  <c r="J323" i="3"/>
  <c r="L261" i="3"/>
  <c r="J261" i="3"/>
  <c r="M443" i="3"/>
  <c r="L443" i="3"/>
  <c r="O443" i="3" s="1"/>
  <c r="Q443" i="3" s="1"/>
  <c r="J257" i="3"/>
  <c r="M391" i="3"/>
  <c r="K373" i="3"/>
  <c r="M264" i="3"/>
  <c r="K205" i="3"/>
  <c r="L205" i="3"/>
  <c r="N205" i="3" s="1"/>
  <c r="P205" i="3" s="1"/>
  <c r="K122" i="3"/>
  <c r="L122" i="3"/>
  <c r="L397" i="3"/>
  <c r="N397" i="3" s="1"/>
  <c r="P397" i="3" s="1"/>
  <c r="K193" i="3"/>
  <c r="F307" i="3"/>
  <c r="J272" i="3"/>
  <c r="M272" i="3"/>
  <c r="K297" i="3"/>
  <c r="O297" i="3" s="1"/>
  <c r="Q297" i="3" s="1"/>
  <c r="L197" i="3"/>
  <c r="O197" i="3" s="1"/>
  <c r="Q197" i="3" s="1"/>
  <c r="F304" i="3"/>
  <c r="J304" i="3" s="1"/>
  <c r="G304" i="3"/>
  <c r="K304" i="3" s="1"/>
  <c r="G196" i="3"/>
  <c r="F196" i="3"/>
  <c r="L196" i="3" s="1"/>
  <c r="K128" i="3"/>
  <c r="L128" i="3"/>
  <c r="N128" i="3" s="1"/>
  <c r="P128" i="3" s="1"/>
  <c r="M383" i="3"/>
  <c r="L306" i="3"/>
  <c r="L346" i="3"/>
  <c r="K92" i="3"/>
  <c r="K95" i="3"/>
  <c r="M95" i="3"/>
  <c r="O248" i="3"/>
  <c r="Q248" i="3" s="1"/>
  <c r="O64" i="3"/>
  <c r="Q64" i="3" s="1"/>
  <c r="M157" i="3"/>
  <c r="O73" i="3"/>
  <c r="Q73" i="3" s="1"/>
  <c r="K113" i="3"/>
  <c r="O113" i="3" s="1"/>
  <c r="Q113" i="3" s="1"/>
  <c r="M92" i="3"/>
  <c r="L92" i="3"/>
  <c r="J92" i="3"/>
  <c r="L151" i="3"/>
  <c r="M151" i="3"/>
  <c r="M105" i="3"/>
  <c r="Q42" i="4"/>
  <c r="P25" i="4"/>
  <c r="N502" i="3"/>
  <c r="P502" i="3" s="1"/>
  <c r="L500" i="3"/>
  <c r="N500" i="3" s="1"/>
  <c r="P500" i="3" s="1"/>
  <c r="J467" i="3"/>
  <c r="L467" i="3"/>
  <c r="F484" i="3"/>
  <c r="G434" i="3"/>
  <c r="M434" i="3" s="1"/>
  <c r="K354" i="3"/>
  <c r="N474" i="3"/>
  <c r="P474" i="3" s="1"/>
  <c r="M342" i="3"/>
  <c r="F394" i="3"/>
  <c r="G394" i="3"/>
  <c r="J275" i="3"/>
  <c r="J504" i="3"/>
  <c r="K480" i="3"/>
  <c r="G439" i="3"/>
  <c r="K439" i="3" s="1"/>
  <c r="J331" i="3"/>
  <c r="K266" i="3"/>
  <c r="K379" i="3"/>
  <c r="F322" i="3"/>
  <c r="M257" i="3"/>
  <c r="L313" i="3"/>
  <c r="N313" i="3" s="1"/>
  <c r="P313" i="3" s="1"/>
  <c r="N209" i="3"/>
  <c r="P209" i="3" s="1"/>
  <c r="G384" i="3"/>
  <c r="M204" i="3"/>
  <c r="J204" i="3"/>
  <c r="N204" i="3" s="1"/>
  <c r="P204" i="3" s="1"/>
  <c r="F182" i="3"/>
  <c r="G182" i="3"/>
  <c r="K118" i="3"/>
  <c r="L118" i="3"/>
  <c r="N118" i="3" s="1"/>
  <c r="P118" i="3" s="1"/>
  <c r="F252" i="3"/>
  <c r="F231" i="3"/>
  <c r="G231" i="3"/>
  <c r="F471" i="3"/>
  <c r="G428" i="3"/>
  <c r="L428" i="3" s="1"/>
  <c r="G350" i="3"/>
  <c r="M350" i="3" s="1"/>
  <c r="F350" i="3"/>
  <c r="L350" i="3" s="1"/>
  <c r="K218" i="3"/>
  <c r="K126" i="3"/>
  <c r="O126" i="3" s="1"/>
  <c r="Q126" i="3" s="1"/>
  <c r="L305" i="3"/>
  <c r="N305" i="3" s="1"/>
  <c r="P305" i="3" s="1"/>
  <c r="M229" i="3"/>
  <c r="N142" i="3"/>
  <c r="P142" i="3" s="1"/>
  <c r="L446" i="3"/>
  <c r="O446" i="3" s="1"/>
  <c r="Q446" i="3" s="1"/>
  <c r="J446" i="3"/>
  <c r="N271" i="3"/>
  <c r="P271" i="3" s="1"/>
  <c r="G165" i="3"/>
  <c r="M165" i="3" s="1"/>
  <c r="F165" i="3"/>
  <c r="O192" i="3"/>
  <c r="Q192" i="3" s="1"/>
  <c r="R192" i="3" s="1"/>
  <c r="U192" i="3" s="1"/>
  <c r="O49" i="3"/>
  <c r="Q49" i="3" s="1"/>
  <c r="L189" i="3"/>
  <c r="N189" i="3" s="1"/>
  <c r="P189" i="3" s="1"/>
  <c r="K37" i="3"/>
  <c r="K186" i="3"/>
  <c r="L116" i="3"/>
  <c r="N116" i="3" s="1"/>
  <c r="P116" i="3" s="1"/>
  <c r="G162" i="3"/>
  <c r="M162" i="3" s="1"/>
  <c r="M156" i="3"/>
  <c r="N156" i="3" s="1"/>
  <c r="P156" i="3" s="1"/>
  <c r="K9" i="3"/>
  <c r="K337" i="3"/>
  <c r="L281" i="3"/>
  <c r="F123" i="3"/>
  <c r="N72" i="3"/>
  <c r="P72" i="3" s="1"/>
  <c r="G20" i="3"/>
  <c r="L20" i="3" s="1"/>
  <c r="J19" i="3"/>
  <c r="N19" i="3" s="1"/>
  <c r="P19" i="3" s="1"/>
  <c r="L62" i="3"/>
  <c r="N62" i="3" s="1"/>
  <c r="P62" i="3" s="1"/>
  <c r="N14" i="3"/>
  <c r="P14" i="3" s="1"/>
  <c r="M188" i="3"/>
  <c r="L111" i="3"/>
  <c r="N64" i="3"/>
  <c r="P64" i="3" s="1"/>
  <c r="L41" i="3"/>
  <c r="N41" i="3" s="1"/>
  <c r="P41" i="3" s="1"/>
  <c r="M211" i="3"/>
  <c r="K187" i="3"/>
  <c r="J195" i="3"/>
  <c r="N195" i="3" s="1"/>
  <c r="P195" i="3" s="1"/>
  <c r="K154" i="3"/>
  <c r="K62" i="3"/>
  <c r="N69" i="3"/>
  <c r="P69" i="3" s="1"/>
  <c r="N201" i="3"/>
  <c r="P201" i="3" s="1"/>
  <c r="J160" i="3"/>
  <c r="K48" i="3"/>
  <c r="O48" i="3" s="1"/>
  <c r="Q48" i="3" s="1"/>
  <c r="J148" i="3"/>
  <c r="N77" i="3"/>
  <c r="P77" i="3" s="1"/>
  <c r="N61" i="3"/>
  <c r="P61" i="3" s="1"/>
  <c r="N10" i="3"/>
  <c r="P10" i="3" s="1"/>
  <c r="S38" i="3"/>
  <c r="N22" i="3"/>
  <c r="P22" i="3" s="1"/>
  <c r="K188" i="3"/>
  <c r="O188" i="3" s="1"/>
  <c r="Q188" i="3" s="1"/>
  <c r="F131" i="3"/>
  <c r="J131" i="3" s="1"/>
  <c r="O277" i="3"/>
  <c r="Q277" i="3" s="1"/>
  <c r="L101" i="3"/>
  <c r="O101" i="3" s="1"/>
  <c r="Q101" i="3" s="1"/>
  <c r="L112" i="3"/>
  <c r="N138" i="3"/>
  <c r="P138" i="3" s="1"/>
  <c r="J302" i="3"/>
  <c r="N302" i="3" s="1"/>
  <c r="P302" i="3" s="1"/>
  <c r="M302" i="3"/>
  <c r="G359" i="3"/>
  <c r="K288" i="3"/>
  <c r="O288" i="3" s="1"/>
  <c r="Q288" i="3" s="1"/>
  <c r="F309" i="3"/>
  <c r="J309" i="3" s="1"/>
  <c r="J153" i="3"/>
  <c r="L153" i="3"/>
  <c r="O153" i="3" s="1"/>
  <c r="Q153" i="3" s="1"/>
  <c r="F186" i="3"/>
  <c r="J186" i="3" s="1"/>
  <c r="M148" i="3"/>
  <c r="N93" i="3"/>
  <c r="P93" i="3" s="1"/>
  <c r="J183" i="3"/>
  <c r="R38" i="3"/>
  <c r="U38" i="3" s="1"/>
  <c r="N44" i="3"/>
  <c r="P44" i="3" s="1"/>
  <c r="K405" i="3"/>
  <c r="G284" i="3"/>
  <c r="K284" i="3" s="1"/>
  <c r="G223" i="3"/>
  <c r="K312" i="3"/>
  <c r="L249" i="3"/>
  <c r="O249" i="3" s="1"/>
  <c r="Q249" i="3" s="1"/>
  <c r="M200" i="3"/>
  <c r="L171" i="3"/>
  <c r="O171" i="3" s="1"/>
  <c r="Q171" i="3" s="1"/>
  <c r="J171" i="3"/>
  <c r="M374" i="3"/>
  <c r="M365" i="3"/>
  <c r="J337" i="3"/>
  <c r="L359" i="3"/>
  <c r="K278" i="3"/>
  <c r="K152" i="3"/>
  <c r="M118" i="3"/>
  <c r="K132" i="3"/>
  <c r="L195" i="3"/>
  <c r="O195" i="3" s="1"/>
  <c r="Q195" i="3" s="1"/>
  <c r="G110" i="3"/>
  <c r="M110" i="3" s="1"/>
  <c r="M17" i="3"/>
  <c r="L67" i="3"/>
  <c r="O67" i="3" s="1"/>
  <c r="Q67" i="3" s="1"/>
  <c r="M67" i="3"/>
  <c r="L161" i="3"/>
  <c r="G242" i="3"/>
  <c r="K242" i="3" s="1"/>
  <c r="K69" i="3"/>
  <c r="O69" i="3" s="1"/>
  <c r="Q69" i="3" s="1"/>
  <c r="F46" i="3"/>
  <c r="J46" i="3" s="1"/>
  <c r="F32" i="3"/>
  <c r="F16" i="3"/>
  <c r="L110" i="3"/>
  <c r="J43" i="3"/>
  <c r="O172" i="3"/>
  <c r="Q172" i="3" s="1"/>
  <c r="S172" i="3" s="1"/>
  <c r="L72" i="3"/>
  <c r="K42" i="3"/>
  <c r="F221" i="3"/>
  <c r="J221" i="3" s="1"/>
  <c r="N134" i="3"/>
  <c r="P134" i="3" s="1"/>
  <c r="K309" i="3"/>
  <c r="M299" i="3"/>
  <c r="J250" i="3"/>
  <c r="N250" i="3" s="1"/>
  <c r="P250" i="3" s="1"/>
  <c r="N220" i="3"/>
  <c r="P220" i="3" s="1"/>
  <c r="M21" i="3"/>
  <c r="M195" i="3"/>
  <c r="J154" i="3"/>
  <c r="N154" i="3" s="1"/>
  <c r="P154" i="3" s="1"/>
  <c r="G172" i="4"/>
  <c r="F141" i="3"/>
  <c r="M141" i="3" s="1"/>
  <c r="K52" i="3"/>
  <c r="O52" i="3" s="1"/>
  <c r="Q52" i="3" s="1"/>
  <c r="M191" i="3"/>
  <c r="G145" i="3"/>
  <c r="L145" i="3" s="1"/>
  <c r="M153" i="3"/>
  <c r="L31" i="3"/>
  <c r="J31" i="3"/>
  <c r="N31" i="3" s="1"/>
  <c r="P31" i="3" s="1"/>
  <c r="F135" i="3"/>
  <c r="M135" i="3" s="1"/>
  <c r="N109" i="3"/>
  <c r="P109" i="3" s="1"/>
  <c r="F74" i="3"/>
  <c r="L42" i="3"/>
  <c r="N42" i="3" s="1"/>
  <c r="P42" i="3" s="1"/>
  <c r="J282" i="3"/>
  <c r="N282" i="3" s="1"/>
  <c r="P282" i="3" s="1"/>
  <c r="G43" i="3"/>
  <c r="M43" i="3" s="1"/>
  <c r="M96" i="3"/>
  <c r="O96" i="3" s="1"/>
  <c r="Q96" i="3" s="1"/>
  <c r="L150" i="3"/>
  <c r="O150" i="3" s="1"/>
  <c r="Q150" i="3" s="1"/>
  <c r="F222" i="3"/>
  <c r="M176" i="3"/>
  <c r="N176" i="3" s="1"/>
  <c r="P176" i="3" s="1"/>
  <c r="M147" i="3"/>
  <c r="J306" i="3"/>
  <c r="L154" i="3"/>
  <c r="N101" i="3"/>
  <c r="P101" i="3" s="1"/>
  <c r="L83" i="3"/>
  <c r="O83" i="3" s="1"/>
  <c r="Q83" i="3" s="1"/>
  <c r="M83" i="3"/>
  <c r="K85" i="3"/>
  <c r="O85" i="3" s="1"/>
  <c r="Q85" i="3" s="1"/>
  <c r="F90" i="3"/>
  <c r="L90" i="3" s="1"/>
  <c r="L52" i="3"/>
  <c r="N52" i="3" s="1"/>
  <c r="P52" i="3" s="1"/>
  <c r="N34" i="3"/>
  <c r="P34" i="3" s="1"/>
  <c r="J33" i="3"/>
  <c r="L309" i="3"/>
  <c r="M205" i="3"/>
  <c r="M306" i="3"/>
  <c r="J9" i="3"/>
  <c r="M9" i="3"/>
  <c r="M41" i="3"/>
  <c r="J13" i="3"/>
  <c r="N13" i="3" s="1"/>
  <c r="P13" i="3" s="1"/>
  <c r="M13" i="3"/>
  <c r="G279" i="4"/>
  <c r="M248" i="3"/>
  <c r="M227" i="3"/>
  <c r="F50" i="3"/>
  <c r="J50" i="3" s="1"/>
  <c r="J145" i="3"/>
  <c r="K148" i="3"/>
  <c r="F56" i="3"/>
  <c r="J158" i="3"/>
  <c r="L104" i="3"/>
  <c r="M80" i="3"/>
  <c r="O80" i="3" s="1"/>
  <c r="Q80" i="3" s="1"/>
  <c r="M225" i="3"/>
  <c r="L225" i="3"/>
  <c r="J225" i="3"/>
  <c r="N225" i="3" s="1"/>
  <c r="P225" i="3" s="1"/>
  <c r="M142" i="3"/>
  <c r="J430" i="3"/>
  <c r="L174" i="3"/>
  <c r="L99" i="3"/>
  <c r="N99" i="3" s="1"/>
  <c r="P99" i="3" s="1"/>
  <c r="M99" i="3"/>
  <c r="M159" i="3"/>
  <c r="N159" i="3" s="1"/>
  <c r="P159" i="3" s="1"/>
  <c r="M49" i="3"/>
  <c r="L49" i="3"/>
  <c r="J49" i="3"/>
  <c r="N49" i="3" s="1"/>
  <c r="P49" i="3" s="1"/>
  <c r="F28" i="3"/>
  <c r="F12" i="3"/>
  <c r="L148" i="3"/>
  <c r="L55" i="3"/>
  <c r="N55" i="3" s="1"/>
  <c r="P55" i="3" s="1"/>
  <c r="K40" i="3"/>
  <c r="L158" i="3"/>
  <c r="O158" i="3" s="1"/>
  <c r="Q158" i="3" s="1"/>
  <c r="L88" i="3"/>
  <c r="N88" i="3" s="1"/>
  <c r="P88" i="3" s="1"/>
  <c r="O14" i="3"/>
  <c r="Q14" i="3" s="1"/>
  <c r="O22" i="3"/>
  <c r="Q22" i="3" s="1"/>
  <c r="K250" i="3"/>
  <c r="K33" i="3"/>
  <c r="O33" i="3" s="1"/>
  <c r="Q33" i="3" s="1"/>
  <c r="M37" i="3"/>
  <c r="M123" i="3"/>
  <c r="G406" i="4"/>
  <c r="N48" i="3"/>
  <c r="P48" i="3" s="1"/>
  <c r="F29" i="3"/>
  <c r="L29" i="3" s="1"/>
  <c r="J150" i="3"/>
  <c r="N150" i="3" s="1"/>
  <c r="P150" i="3" s="1"/>
  <c r="F157" i="3"/>
  <c r="L157" i="3" s="1"/>
  <c r="O157" i="3" s="1"/>
  <c r="Q157" i="3" s="1"/>
  <c r="N47" i="3"/>
  <c r="P47" i="3" s="1"/>
  <c r="M58" i="3"/>
  <c r="J58" i="3"/>
  <c r="N58" i="3" s="1"/>
  <c r="P58" i="3" s="1"/>
  <c r="L27" i="3"/>
  <c r="O27" i="3" s="1"/>
  <c r="Q27" i="3" s="1"/>
  <c r="J27" i="3"/>
  <c r="K191" i="3"/>
  <c r="O191" i="3" s="1"/>
  <c r="Q191" i="3" s="1"/>
  <c r="K120" i="3"/>
  <c r="O120" i="3" s="1"/>
  <c r="Q120" i="3" s="1"/>
  <c r="F143" i="3"/>
  <c r="J143" i="3" s="1"/>
  <c r="N96" i="3"/>
  <c r="P96" i="3" s="1"/>
  <c r="L9" i="3"/>
  <c r="O6" i="3"/>
  <c r="Q6" i="3" s="1"/>
  <c r="J105" i="3"/>
  <c r="J21" i="3"/>
  <c r="J79" i="3"/>
  <c r="N79" i="3" s="1"/>
  <c r="P79" i="3" s="1"/>
  <c r="N211" i="3"/>
  <c r="P211" i="3" s="1"/>
  <c r="F155" i="3"/>
  <c r="L385" i="3"/>
  <c r="J385" i="3"/>
  <c r="L363" i="3"/>
  <c r="M312" i="3"/>
  <c r="L302" i="3"/>
  <c r="M138" i="3"/>
  <c r="L206" i="3"/>
  <c r="O206" i="3" s="1"/>
  <c r="Q206" i="3" s="1"/>
  <c r="J5" i="3"/>
  <c r="M5" i="3"/>
  <c r="M228" i="3"/>
  <c r="J174" i="3"/>
  <c r="N174" i="3" s="1"/>
  <c r="P174" i="3" s="1"/>
  <c r="G337" i="4"/>
  <c r="J248" i="3"/>
  <c r="L117" i="3"/>
  <c r="O117" i="3" s="1"/>
  <c r="Q117" i="3" s="1"/>
  <c r="J117" i="3"/>
  <c r="J263" i="3"/>
  <c r="L46" i="3"/>
  <c r="M74" i="3"/>
  <c r="L74" i="3"/>
  <c r="O74" i="3" s="1"/>
  <c r="Q74" i="3" s="1"/>
  <c r="J74" i="3"/>
  <c r="F40" i="3"/>
  <c r="M40" i="3" s="1"/>
  <c r="N30" i="3"/>
  <c r="P30" i="3" s="1"/>
  <c r="J17" i="3"/>
  <c r="N17" i="3" s="1"/>
  <c r="P17" i="3" s="1"/>
  <c r="L105" i="3"/>
  <c r="O105" i="3" s="1"/>
  <c r="Q105" i="3" s="1"/>
  <c r="N6" i="3"/>
  <c r="P6" i="3" s="1"/>
  <c r="F241" i="3"/>
  <c r="L241" i="3" s="1"/>
  <c r="J312" i="3"/>
  <c r="J245" i="3"/>
  <c r="G335" i="3"/>
  <c r="K335" i="3" s="1"/>
  <c r="O335" i="3" s="1"/>
  <c r="Q335" i="3" s="1"/>
  <c r="M199" i="3"/>
  <c r="J199" i="3"/>
  <c r="N199" i="3" s="1"/>
  <c r="P199" i="3" s="1"/>
  <c r="M97" i="3"/>
  <c r="J97" i="3"/>
  <c r="L97" i="3"/>
  <c r="O97" i="3" s="1"/>
  <c r="Q97" i="3" s="1"/>
  <c r="M51" i="3"/>
  <c r="J51" i="3"/>
  <c r="K29" i="3"/>
  <c r="L228" i="3"/>
  <c r="N228" i="3" s="1"/>
  <c r="P228" i="3" s="1"/>
  <c r="F127" i="3"/>
  <c r="M127" i="3" s="1"/>
  <c r="M33" i="3"/>
  <c r="G391" i="4"/>
  <c r="M117" i="3"/>
  <c r="F296" i="3"/>
  <c r="M296" i="3" s="1"/>
  <c r="L263" i="3"/>
  <c r="O263" i="3" s="1"/>
  <c r="Q263" i="3" s="1"/>
  <c r="J108" i="3"/>
  <c r="J90" i="3"/>
  <c r="J39" i="3"/>
  <c r="L39" i="3"/>
  <c r="M236" i="3"/>
  <c r="N236" i="3" s="1"/>
  <c r="P236" i="3" s="1"/>
  <c r="L51" i="3"/>
  <c r="O51" i="3" s="1"/>
  <c r="Q51" i="3" s="1"/>
  <c r="J37" i="3"/>
  <c r="N37" i="3" s="1"/>
  <c r="P37" i="3" s="1"/>
  <c r="L44" i="3"/>
  <c r="L159" i="3"/>
  <c r="L214" i="3"/>
  <c r="O214" i="3" s="1"/>
  <c r="Q214" i="3" s="1"/>
  <c r="G167" i="3"/>
  <c r="M167" i="3" s="1"/>
  <c r="F167" i="3"/>
  <c r="F361" i="3"/>
  <c r="L361" i="3" s="1"/>
  <c r="F149" i="3"/>
  <c r="M245" i="3"/>
  <c r="M254" i="3"/>
  <c r="M335" i="3"/>
  <c r="L335" i="3"/>
  <c r="J335" i="3"/>
  <c r="K279" i="3"/>
  <c r="M134" i="3"/>
  <c r="J427" i="3"/>
  <c r="N427" i="3" s="1"/>
  <c r="P427" i="3" s="1"/>
  <c r="K183" i="3"/>
  <c r="O183" i="3" s="1"/>
  <c r="Q183" i="3" s="1"/>
  <c r="G166" i="3"/>
  <c r="M81" i="3"/>
  <c r="J81" i="3"/>
  <c r="N81" i="3" s="1"/>
  <c r="P81" i="3" s="1"/>
  <c r="N68" i="3"/>
  <c r="P68" i="3" s="1"/>
  <c r="G333" i="4"/>
  <c r="J157" i="3"/>
  <c r="N157" i="3" s="1"/>
  <c r="P157" i="3" s="1"/>
  <c r="M125" i="3"/>
  <c r="L125" i="3"/>
  <c r="O125" i="3" s="1"/>
  <c r="Q125" i="3" s="1"/>
  <c r="J125" i="3"/>
  <c r="K44" i="3"/>
  <c r="O44" i="3" s="1"/>
  <c r="Q44" i="3" s="1"/>
  <c r="F4" i="3"/>
  <c r="F24" i="3"/>
  <c r="M24" i="3" s="1"/>
  <c r="L5" i="3"/>
  <c r="M234" i="3"/>
  <c r="N234" i="3" s="1"/>
  <c r="P234" i="3" s="1"/>
  <c r="F184" i="3"/>
  <c r="N147" i="3"/>
  <c r="P147" i="3" s="1"/>
  <c r="F405" i="3"/>
  <c r="L405" i="3" s="1"/>
  <c r="M387" i="3"/>
  <c r="G346" i="3"/>
  <c r="M346" i="3" s="1"/>
  <c r="O217" i="3"/>
  <c r="Q217" i="3" s="1"/>
  <c r="F445" i="3"/>
  <c r="K212" i="3"/>
  <c r="O212" i="3" s="1"/>
  <c r="Q212" i="3" s="1"/>
  <c r="M65" i="3"/>
  <c r="J65" i="3"/>
  <c r="N65" i="3" s="1"/>
  <c r="P65" i="3" s="1"/>
  <c r="K25" i="3"/>
  <c r="M29" i="3"/>
  <c r="F200" i="3"/>
  <c r="L200" i="3" s="1"/>
  <c r="G438" i="4"/>
  <c r="G8" i="3"/>
  <c r="D487" i="4"/>
  <c r="F487" i="4" s="1"/>
  <c r="D462" i="4"/>
  <c r="F462" i="4" s="1"/>
  <c r="D483" i="4"/>
  <c r="F483" i="4" s="1"/>
  <c r="D470" i="4"/>
  <c r="D458" i="4"/>
  <c r="D479" i="4"/>
  <c r="F479" i="4" s="1"/>
  <c r="D475" i="4"/>
  <c r="F475" i="4" s="1"/>
  <c r="D455" i="4"/>
  <c r="D473" i="4"/>
  <c r="F473" i="4" s="1"/>
  <c r="D451" i="4"/>
  <c r="F451" i="4" s="1"/>
  <c r="D417" i="4"/>
  <c r="D421" i="4"/>
  <c r="F421" i="4" s="1"/>
  <c r="D398" i="4"/>
  <c r="F398" i="4" s="1"/>
  <c r="D396" i="4"/>
  <c r="D409" i="4"/>
  <c r="D393" i="4"/>
  <c r="F393" i="4" s="1"/>
  <c r="D447" i="4"/>
  <c r="F447" i="4" s="1"/>
  <c r="D407" i="4"/>
  <c r="F407" i="4" s="1"/>
  <c r="D422" i="4"/>
  <c r="F422" i="4" s="1"/>
  <c r="D401" i="4"/>
  <c r="D449" i="4"/>
  <c r="F449" i="4" s="1"/>
  <c r="D399" i="4"/>
  <c r="F399" i="4" s="1"/>
  <c r="D285" i="4"/>
  <c r="F285" i="4" s="1"/>
  <c r="D286" i="4"/>
  <c r="D397" i="4"/>
  <c r="F397" i="4" s="1"/>
  <c r="D408" i="4"/>
  <c r="F408" i="4" s="1"/>
  <c r="D324" i="4"/>
  <c r="F324" i="4" s="1"/>
  <c r="D316" i="4"/>
  <c r="D308" i="4"/>
  <c r="D395" i="4"/>
  <c r="F395" i="4" s="1"/>
  <c r="D330" i="4"/>
  <c r="F330" i="4" s="1"/>
  <c r="D283" i="4"/>
  <c r="F283" i="4" s="1"/>
  <c r="D296" i="4"/>
  <c r="F296" i="4" s="1"/>
  <c r="D312" i="4"/>
  <c r="F312" i="4" s="1"/>
  <c r="D288" i="4"/>
  <c r="F288" i="4" s="1"/>
  <c r="D320" i="4"/>
  <c r="F320" i="4" s="1"/>
  <c r="D304" i="4"/>
  <c r="F304" i="4" s="1"/>
  <c r="D300" i="4"/>
  <c r="F300" i="4" s="1"/>
  <c r="D292" i="4"/>
  <c r="D240" i="4"/>
  <c r="F240" i="4" s="1"/>
  <c r="D236" i="4"/>
  <c r="F236" i="4" s="1"/>
  <c r="D232" i="4"/>
  <c r="F232" i="4" s="1"/>
  <c r="D228" i="4"/>
  <c r="F228" i="4" s="1"/>
  <c r="D301" i="4"/>
  <c r="F301" i="4" s="1"/>
  <c r="D247" i="4"/>
  <c r="D224" i="4"/>
  <c r="F224" i="4" s="1"/>
  <c r="D223" i="4"/>
  <c r="F223" i="4" s="1"/>
  <c r="D222" i="4"/>
  <c r="D221" i="4"/>
  <c r="F221" i="4" s="1"/>
  <c r="D220" i="4"/>
  <c r="F220" i="4" s="1"/>
  <c r="D219" i="4"/>
  <c r="D245" i="4"/>
  <c r="F245" i="4" s="1"/>
  <c r="D242" i="4"/>
  <c r="F242" i="4" s="1"/>
  <c r="D238" i="4"/>
  <c r="F238" i="4" s="1"/>
  <c r="D234" i="4"/>
  <c r="F234" i="4" s="1"/>
  <c r="D230" i="4"/>
  <c r="F230" i="4" s="1"/>
  <c r="D226" i="4"/>
  <c r="F226" i="4" s="1"/>
  <c r="D328" i="4"/>
  <c r="F328" i="4" s="1"/>
  <c r="D309" i="4"/>
  <c r="D246" i="4"/>
  <c r="F246" i="4" s="1"/>
  <c r="D185" i="4"/>
  <c r="F185" i="4" s="1"/>
  <c r="D178" i="4"/>
  <c r="D163" i="4"/>
  <c r="F163" i="4" s="1"/>
  <c r="D162" i="4"/>
  <c r="F162" i="4" s="1"/>
  <c r="D161" i="4"/>
  <c r="F161" i="4" s="1"/>
  <c r="D160" i="4"/>
  <c r="F160" i="4" s="1"/>
  <c r="D159" i="4"/>
  <c r="F159" i="4" s="1"/>
  <c r="D158" i="4"/>
  <c r="F158" i="4" s="1"/>
  <c r="D293" i="4"/>
  <c r="F293" i="4" s="1"/>
  <c r="D192" i="4"/>
  <c r="F192" i="4" s="1"/>
  <c r="D215" i="4"/>
  <c r="D196" i="4"/>
  <c r="F196" i="4" s="1"/>
  <c r="D165" i="4"/>
  <c r="F165" i="4" s="1"/>
  <c r="D217" i="4"/>
  <c r="F217" i="4" s="1"/>
  <c r="D173" i="4"/>
  <c r="D170" i="4"/>
  <c r="D166" i="4"/>
  <c r="D177" i="4"/>
  <c r="F177" i="4" s="1"/>
  <c r="D216" i="4"/>
  <c r="F216" i="4" s="1"/>
  <c r="D200" i="4"/>
  <c r="F200" i="4" s="1"/>
  <c r="D174" i="4"/>
  <c r="D176" i="4"/>
  <c r="D218" i="4"/>
  <c r="F218" i="4" s="1"/>
  <c r="D168" i="4"/>
  <c r="F168" i="4" s="1"/>
  <c r="D181" i="4"/>
  <c r="F181" i="4" s="1"/>
  <c r="D117" i="4"/>
  <c r="F117" i="4" s="1"/>
  <c r="D48" i="4"/>
  <c r="F48" i="4" s="1"/>
  <c r="D115" i="4"/>
  <c r="F115" i="4" s="1"/>
  <c r="D50" i="4"/>
  <c r="D51" i="4"/>
  <c r="F51" i="4" s="1"/>
  <c r="D62" i="4"/>
  <c r="F62" i="4" s="1"/>
  <c r="D47" i="4"/>
  <c r="F47" i="4" s="1"/>
  <c r="M106" i="3"/>
  <c r="J106" i="3"/>
  <c r="N106" i="3" s="1"/>
  <c r="P106" i="3" s="1"/>
  <c r="F71" i="3"/>
  <c r="J23" i="3"/>
  <c r="M160" i="3"/>
  <c r="J95" i="3"/>
  <c r="N95" i="3" s="1"/>
  <c r="P95" i="3" s="1"/>
  <c r="J29" i="3"/>
  <c r="N235" i="3"/>
  <c r="P235" i="3" s="1"/>
  <c r="J365" i="3"/>
  <c r="K299" i="3"/>
  <c r="O299" i="3" s="1"/>
  <c r="Q299" i="3" s="1"/>
  <c r="K216" i="3"/>
  <c r="N100" i="3"/>
  <c r="P100" i="3" s="1"/>
  <c r="N84" i="3"/>
  <c r="P84" i="3" s="1"/>
  <c r="L66" i="3"/>
  <c r="O66" i="3" s="1"/>
  <c r="Q66" i="3" s="1"/>
  <c r="F53" i="3"/>
  <c r="M53" i="3" s="1"/>
  <c r="G442" i="4"/>
  <c r="L133" i="3"/>
  <c r="O133" i="3" s="1"/>
  <c r="Q133" i="3" s="1"/>
  <c r="J133" i="3"/>
  <c r="N133" i="3" s="1"/>
  <c r="P133" i="3" s="1"/>
  <c r="F129" i="3"/>
  <c r="M129" i="3" s="1"/>
  <c r="F87" i="3"/>
  <c r="M87" i="3" s="1"/>
  <c r="G70" i="3"/>
  <c r="K32" i="3"/>
  <c r="J78" i="3"/>
  <c r="N78" i="3" s="1"/>
  <c r="P78" i="3" s="1"/>
  <c r="M60" i="3"/>
  <c r="N26" i="3"/>
  <c r="P26" i="3" s="1"/>
  <c r="L94" i="3"/>
  <c r="N94" i="3" s="1"/>
  <c r="P94" i="3" s="1"/>
  <c r="M173" i="3"/>
  <c r="N173" i="3" s="1"/>
  <c r="P173" i="3" s="1"/>
  <c r="K285" i="3"/>
  <c r="O285" i="3" s="1"/>
  <c r="Q285" i="3" s="1"/>
  <c r="M270" i="3"/>
  <c r="N114" i="3"/>
  <c r="P114" i="3" s="1"/>
  <c r="F190" i="3"/>
  <c r="J299" i="3"/>
  <c r="K21" i="3"/>
  <c r="E14" i="1"/>
  <c r="E13" i="1"/>
  <c r="M133" i="3"/>
  <c r="J163" i="3"/>
  <c r="N163" i="3" s="1"/>
  <c r="P163" i="3" s="1"/>
  <c r="G225" i="3"/>
  <c r="K225" i="3" s="1"/>
  <c r="F103" i="3"/>
  <c r="M103" i="3" s="1"/>
  <c r="G86" i="3"/>
  <c r="L86" i="3" s="1"/>
  <c r="F36" i="3"/>
  <c r="M36" i="3" s="1"/>
  <c r="M76" i="3"/>
  <c r="M66" i="3"/>
  <c r="R159" i="3" l="1"/>
  <c r="U159" i="3" s="1"/>
  <c r="S159" i="3"/>
  <c r="R156" i="3"/>
  <c r="U156" i="3" s="1"/>
  <c r="S156" i="3"/>
  <c r="AF151" i="4"/>
  <c r="AF436" i="4"/>
  <c r="AF423" i="4"/>
  <c r="R41" i="3"/>
  <c r="U41" i="3" s="1"/>
  <c r="R447" i="3"/>
  <c r="U447" i="3" s="1"/>
  <c r="S447" i="3"/>
  <c r="AF98" i="4"/>
  <c r="AF258" i="4"/>
  <c r="AF329" i="4"/>
  <c r="AF130" i="4"/>
  <c r="AF80" i="4"/>
  <c r="AF287" i="4"/>
  <c r="AF270" i="4"/>
  <c r="AF64" i="4"/>
  <c r="R495" i="3"/>
  <c r="U495" i="3" s="1"/>
  <c r="S495" i="3"/>
  <c r="AF313" i="4"/>
  <c r="R176" i="3"/>
  <c r="U176" i="3" s="1"/>
  <c r="S176" i="3"/>
  <c r="AF87" i="4"/>
  <c r="AF79" i="4"/>
  <c r="AF188" i="4"/>
  <c r="AF390" i="4"/>
  <c r="N345" i="3"/>
  <c r="P345" i="3" s="1"/>
  <c r="AF284" i="4"/>
  <c r="AF124" i="4"/>
  <c r="S468" i="3"/>
  <c r="R468" i="3"/>
  <c r="U468" i="3" s="1"/>
  <c r="R371" i="3"/>
  <c r="U371" i="3" s="1"/>
  <c r="S371" i="3"/>
  <c r="R297" i="3"/>
  <c r="U297" i="3" s="1"/>
  <c r="S297" i="3"/>
  <c r="AF244" i="4"/>
  <c r="AF106" i="4"/>
  <c r="R234" i="3"/>
  <c r="U234" i="3" s="1"/>
  <c r="S234" i="3"/>
  <c r="R236" i="3"/>
  <c r="U236" i="3" s="1"/>
  <c r="S236" i="3"/>
  <c r="AF11" i="4"/>
  <c r="AF201" i="4"/>
  <c r="AF431" i="4"/>
  <c r="AF485" i="4"/>
  <c r="AF93" i="4"/>
  <c r="AF21" i="4"/>
  <c r="S344" i="3"/>
  <c r="R344" i="3"/>
  <c r="U344" i="3" s="1"/>
  <c r="AF103" i="4"/>
  <c r="AF261" i="4"/>
  <c r="AF8" i="4"/>
  <c r="S52" i="3"/>
  <c r="R52" i="3"/>
  <c r="U52" i="3" s="1"/>
  <c r="N291" i="3"/>
  <c r="P291" i="3" s="1"/>
  <c r="AF141" i="4"/>
  <c r="R300" i="3"/>
  <c r="U300" i="3" s="1"/>
  <c r="S300" i="3"/>
  <c r="AF30" i="4"/>
  <c r="AF234" i="4"/>
  <c r="AF148" i="4"/>
  <c r="S55" i="3"/>
  <c r="AF156" i="4"/>
  <c r="AF357" i="4"/>
  <c r="AF478" i="4"/>
  <c r="D84" i="4"/>
  <c r="F84" i="4" s="1"/>
  <c r="G84" i="4"/>
  <c r="J290" i="3"/>
  <c r="L290" i="3"/>
  <c r="O290" i="3" s="1"/>
  <c r="Q290" i="3" s="1"/>
  <c r="L178" i="3"/>
  <c r="J178" i="3"/>
  <c r="N178" i="3" s="1"/>
  <c r="P178" i="3" s="1"/>
  <c r="AF57" i="4"/>
  <c r="O300" i="3"/>
  <c r="Q300" i="3" s="1"/>
  <c r="G293" i="4"/>
  <c r="AF70" i="4"/>
  <c r="D198" i="4"/>
  <c r="F198" i="4" s="1"/>
  <c r="J400" i="3"/>
  <c r="L400" i="3"/>
  <c r="D180" i="4"/>
  <c r="F180" i="4" s="1"/>
  <c r="L352" i="3"/>
  <c r="AF178" i="4"/>
  <c r="G386" i="4"/>
  <c r="D386" i="4"/>
  <c r="F386" i="4" s="1"/>
  <c r="P78" i="4"/>
  <c r="AF297" i="4"/>
  <c r="D428" i="4"/>
  <c r="F428" i="4" s="1"/>
  <c r="AF332" i="4"/>
  <c r="AF502" i="4"/>
  <c r="AF456" i="4"/>
  <c r="AF391" i="4"/>
  <c r="AF316" i="4"/>
  <c r="AF468" i="4"/>
  <c r="G440" i="4"/>
  <c r="D440" i="4"/>
  <c r="F440" i="4" s="1"/>
  <c r="AF196" i="4"/>
  <c r="G352" i="4"/>
  <c r="D352" i="4"/>
  <c r="F352" i="4" s="1"/>
  <c r="AF373" i="4"/>
  <c r="AF371" i="4"/>
  <c r="P497" i="4"/>
  <c r="N66" i="3"/>
  <c r="P66" i="3" s="1"/>
  <c r="L115" i="3"/>
  <c r="M231" i="3"/>
  <c r="K231" i="3"/>
  <c r="J484" i="3"/>
  <c r="M484" i="3"/>
  <c r="L484" i="3"/>
  <c r="K346" i="3"/>
  <c r="O346" i="3" s="1"/>
  <c r="Q346" i="3" s="1"/>
  <c r="N272" i="3"/>
  <c r="P272" i="3" s="1"/>
  <c r="N261" i="3"/>
  <c r="P261" i="3" s="1"/>
  <c r="P81" i="4"/>
  <c r="Q81" i="4"/>
  <c r="S438" i="3"/>
  <c r="R438" i="3"/>
  <c r="U438" i="3" s="1"/>
  <c r="M266" i="3"/>
  <c r="K467" i="3"/>
  <c r="O467" i="3" s="1"/>
  <c r="Q467" i="3" s="1"/>
  <c r="M467" i="3"/>
  <c r="L291" i="3"/>
  <c r="N355" i="3"/>
  <c r="P355" i="3" s="1"/>
  <c r="O134" i="3"/>
  <c r="Q134" i="3" s="1"/>
  <c r="S407" i="3"/>
  <c r="R407" i="3"/>
  <c r="U407" i="3" s="1"/>
  <c r="O55" i="3"/>
  <c r="Q55" i="3" s="1"/>
  <c r="R55" i="3" s="1"/>
  <c r="U55" i="3" s="1"/>
  <c r="M450" i="3"/>
  <c r="O303" i="3"/>
  <c r="Q303" i="3" s="1"/>
  <c r="L356" i="3"/>
  <c r="J356" i="3"/>
  <c r="O72" i="3"/>
  <c r="Q72" i="3" s="1"/>
  <c r="N188" i="3"/>
  <c r="P188" i="3" s="1"/>
  <c r="S449" i="3"/>
  <c r="R449" i="3"/>
  <c r="U449" i="3" s="1"/>
  <c r="O81" i="3"/>
  <c r="Q81" i="3" s="1"/>
  <c r="N339" i="3"/>
  <c r="P339" i="3" s="1"/>
  <c r="D43" i="4"/>
  <c r="F43" i="4" s="1"/>
  <c r="S325" i="3"/>
  <c r="R325" i="3"/>
  <c r="U325" i="3" s="1"/>
  <c r="K178" i="3"/>
  <c r="M178" i="3"/>
  <c r="AF33" i="4"/>
  <c r="L419" i="3"/>
  <c r="J419" i="3"/>
  <c r="N419" i="3" s="1"/>
  <c r="P419" i="3" s="1"/>
  <c r="N357" i="3"/>
  <c r="P357" i="3" s="1"/>
  <c r="O179" i="3"/>
  <c r="Q179" i="3" s="1"/>
  <c r="R179" i="3" s="1"/>
  <c r="U179" i="3" s="1"/>
  <c r="K345" i="3"/>
  <c r="M345" i="3"/>
  <c r="O41" i="3"/>
  <c r="Q41" i="3" s="1"/>
  <c r="S41" i="3" s="1"/>
  <c r="AF90" i="4"/>
  <c r="Q133" i="4"/>
  <c r="AF133" i="4" s="1"/>
  <c r="Q198" i="4"/>
  <c r="P198" i="4"/>
  <c r="AF14" i="4"/>
  <c r="AF154" i="4"/>
  <c r="K426" i="3"/>
  <c r="AF61" i="4"/>
  <c r="Q71" i="4"/>
  <c r="G230" i="4"/>
  <c r="G19" i="4"/>
  <c r="AF272" i="4"/>
  <c r="N395" i="3"/>
  <c r="P395" i="3" s="1"/>
  <c r="Q302" i="4"/>
  <c r="G77" i="4"/>
  <c r="G158" i="4"/>
  <c r="D331" i="4"/>
  <c r="F331" i="4" s="1"/>
  <c r="N463" i="3"/>
  <c r="P463" i="3" s="1"/>
  <c r="D205" i="4"/>
  <c r="F205" i="4" s="1"/>
  <c r="G205" i="4"/>
  <c r="AF267" i="4"/>
  <c r="D373" i="4"/>
  <c r="F373" i="4" s="1"/>
  <c r="G373" i="4"/>
  <c r="L345" i="3"/>
  <c r="D364" i="4"/>
  <c r="F364" i="4" s="1"/>
  <c r="AF163" i="4"/>
  <c r="P491" i="4"/>
  <c r="G466" i="4"/>
  <c r="G379" i="4"/>
  <c r="D379" i="4"/>
  <c r="F379" i="4" s="1"/>
  <c r="Q209" i="4"/>
  <c r="D128" i="4"/>
  <c r="F128" i="4" s="1"/>
  <c r="G128" i="4"/>
  <c r="Q382" i="4"/>
  <c r="AF372" i="4"/>
  <c r="D444" i="4"/>
  <c r="F444" i="4" s="1"/>
  <c r="AF500" i="4"/>
  <c r="Q213" i="4"/>
  <c r="Q370" i="4"/>
  <c r="AF370" i="4" s="1"/>
  <c r="G345" i="4"/>
  <c r="D345" i="4"/>
  <c r="F345" i="4" s="1"/>
  <c r="P386" i="4"/>
  <c r="Q435" i="4"/>
  <c r="G449" i="4"/>
  <c r="G399" i="4"/>
  <c r="S427" i="3"/>
  <c r="R427" i="3"/>
  <c r="U427" i="3" s="1"/>
  <c r="L16" i="3"/>
  <c r="J16" i="3"/>
  <c r="J266" i="3"/>
  <c r="N266" i="3" s="1"/>
  <c r="P266" i="3" s="1"/>
  <c r="L266" i="3"/>
  <c r="K230" i="3"/>
  <c r="M230" i="3"/>
  <c r="R197" i="3"/>
  <c r="U197" i="3" s="1"/>
  <c r="S197" i="3"/>
  <c r="AF157" i="4"/>
  <c r="AF158" i="4"/>
  <c r="S273" i="3"/>
  <c r="R273" i="3"/>
  <c r="U273" i="3" s="1"/>
  <c r="G213" i="4"/>
  <c r="D213" i="4"/>
  <c r="F213" i="4" s="1"/>
  <c r="AF299" i="4"/>
  <c r="O174" i="3"/>
  <c r="Q174" i="3" s="1"/>
  <c r="D250" i="4"/>
  <c r="F250" i="4" s="1"/>
  <c r="G250" i="4"/>
  <c r="R84" i="3"/>
  <c r="U84" i="3" s="1"/>
  <c r="S84" i="3"/>
  <c r="F50" i="4"/>
  <c r="G50" i="4"/>
  <c r="S6" i="3"/>
  <c r="R6" i="3"/>
  <c r="U6" i="3" s="1"/>
  <c r="N80" i="3"/>
  <c r="P80" i="3" s="1"/>
  <c r="O225" i="3"/>
  <c r="Q225" i="3" s="1"/>
  <c r="R100" i="3"/>
  <c r="U100" i="3" s="1"/>
  <c r="S100" i="3"/>
  <c r="O279" i="3"/>
  <c r="Q279" i="3" s="1"/>
  <c r="L186" i="3"/>
  <c r="O186" i="3" s="1"/>
  <c r="Q186" i="3" s="1"/>
  <c r="N51" i="3"/>
  <c r="P51" i="3" s="1"/>
  <c r="N105" i="3"/>
  <c r="P105" i="3" s="1"/>
  <c r="R150" i="3"/>
  <c r="U150" i="3" s="1"/>
  <c r="S150" i="3"/>
  <c r="N430" i="3"/>
  <c r="P430" i="3" s="1"/>
  <c r="N183" i="3"/>
  <c r="P183" i="3" s="1"/>
  <c r="G475" i="4"/>
  <c r="R271" i="3"/>
  <c r="U271" i="3" s="1"/>
  <c r="S271" i="3"/>
  <c r="J231" i="3"/>
  <c r="L231" i="3"/>
  <c r="N496" i="3"/>
  <c r="P496" i="3" s="1"/>
  <c r="L307" i="3"/>
  <c r="J307" i="3"/>
  <c r="L455" i="3"/>
  <c r="N455" i="3" s="1"/>
  <c r="P455" i="3" s="1"/>
  <c r="O272" i="3"/>
  <c r="Q272" i="3" s="1"/>
  <c r="K412" i="3"/>
  <c r="O412" i="3" s="1"/>
  <c r="Q412" i="3" s="1"/>
  <c r="M412" i="3"/>
  <c r="L162" i="3"/>
  <c r="J278" i="3"/>
  <c r="L278" i="3"/>
  <c r="M278" i="3"/>
  <c r="N390" i="3"/>
  <c r="P390" i="3" s="1"/>
  <c r="M410" i="3"/>
  <c r="AF96" i="4"/>
  <c r="S180" i="3"/>
  <c r="R180" i="3"/>
  <c r="U180" i="3" s="1"/>
  <c r="J224" i="3"/>
  <c r="N224" i="3" s="1"/>
  <c r="P224" i="3" s="1"/>
  <c r="L224" i="3"/>
  <c r="M224" i="3"/>
  <c r="L417" i="3"/>
  <c r="O417" i="3" s="1"/>
  <c r="Q417" i="3" s="1"/>
  <c r="M492" i="3"/>
  <c r="M45" i="3"/>
  <c r="S217" i="3"/>
  <c r="R217" i="3"/>
  <c r="U217" i="3" s="1"/>
  <c r="O375" i="3"/>
  <c r="Q375" i="3" s="1"/>
  <c r="O199" i="3"/>
  <c r="Q199" i="3" s="1"/>
  <c r="N441" i="3"/>
  <c r="P441" i="3" s="1"/>
  <c r="N381" i="3"/>
  <c r="P381" i="3" s="1"/>
  <c r="M317" i="3"/>
  <c r="O317" i="3" s="1"/>
  <c r="Q317" i="3" s="1"/>
  <c r="M131" i="3"/>
  <c r="M309" i="3"/>
  <c r="N309" i="3" s="1"/>
  <c r="P309" i="3" s="1"/>
  <c r="L194" i="3"/>
  <c r="J194" i="3"/>
  <c r="O282" i="3"/>
  <c r="Q282" i="3" s="1"/>
  <c r="O326" i="3"/>
  <c r="Q326" i="3" s="1"/>
  <c r="AF36" i="4"/>
  <c r="M307" i="3"/>
  <c r="O106" i="3"/>
  <c r="Q106" i="3" s="1"/>
  <c r="O116" i="3"/>
  <c r="Q116" i="3" s="1"/>
  <c r="R116" i="3" s="1"/>
  <c r="U116" i="3" s="1"/>
  <c r="N479" i="3"/>
  <c r="P479" i="3" s="1"/>
  <c r="D21" i="4"/>
  <c r="F21" i="4" s="1"/>
  <c r="N383" i="3"/>
  <c r="P383" i="3" s="1"/>
  <c r="M238" i="3"/>
  <c r="N367" i="3"/>
  <c r="P367" i="3" s="1"/>
  <c r="AF43" i="4"/>
  <c r="M349" i="3"/>
  <c r="K349" i="3"/>
  <c r="N459" i="3"/>
  <c r="P459" i="3" s="1"/>
  <c r="P34" i="4"/>
  <c r="Q177" i="4"/>
  <c r="AF324" i="4"/>
  <c r="M274" i="3"/>
  <c r="G311" i="4"/>
  <c r="D311" i="4"/>
  <c r="F311" i="4" s="1"/>
  <c r="M378" i="3"/>
  <c r="AF67" i="4"/>
  <c r="O251" i="3"/>
  <c r="Q251" i="3" s="1"/>
  <c r="G117" i="4"/>
  <c r="AF118" i="4"/>
  <c r="P242" i="4"/>
  <c r="N76" i="3"/>
  <c r="P76" i="3" s="1"/>
  <c r="AF368" i="4"/>
  <c r="G168" i="4"/>
  <c r="G220" i="4"/>
  <c r="D294" i="4"/>
  <c r="F294" i="4" s="1"/>
  <c r="AF345" i="4"/>
  <c r="Q121" i="4"/>
  <c r="G185" i="4"/>
  <c r="AF273" i="4"/>
  <c r="D363" i="4"/>
  <c r="F363" i="4" s="1"/>
  <c r="G129" i="4"/>
  <c r="L314" i="3"/>
  <c r="G112" i="4"/>
  <c r="AF167" i="4"/>
  <c r="N366" i="3"/>
  <c r="P366" i="3" s="1"/>
  <c r="G11" i="4"/>
  <c r="G115" i="4"/>
  <c r="Q236" i="4"/>
  <c r="G118" i="4"/>
  <c r="P221" i="4"/>
  <c r="P304" i="4"/>
  <c r="D494" i="4"/>
  <c r="F494" i="4" s="1"/>
  <c r="P128" i="4"/>
  <c r="D359" i="4"/>
  <c r="F359" i="4" s="1"/>
  <c r="P421" i="4"/>
  <c r="Q421" i="4"/>
  <c r="P125" i="4"/>
  <c r="G381" i="4"/>
  <c r="D381" i="4"/>
  <c r="F381" i="4" s="1"/>
  <c r="Q395" i="4"/>
  <c r="AF395" i="4" s="1"/>
  <c r="Q202" i="4"/>
  <c r="Q407" i="4"/>
  <c r="AF407" i="4" s="1"/>
  <c r="O433" i="3"/>
  <c r="Q433" i="3" s="1"/>
  <c r="AF190" i="4"/>
  <c r="Q353" i="4"/>
  <c r="G426" i="4"/>
  <c r="P385" i="4"/>
  <c r="P496" i="4"/>
  <c r="J103" i="3"/>
  <c r="L103" i="3"/>
  <c r="L4" i="3"/>
  <c r="O4" i="3" s="1"/>
  <c r="Q4" i="3" s="1"/>
  <c r="J4" i="3"/>
  <c r="O29" i="3"/>
  <c r="Q29" i="3" s="1"/>
  <c r="K145" i="3"/>
  <c r="O145" i="3" s="1"/>
  <c r="Q145" i="3" s="1"/>
  <c r="L32" i="3"/>
  <c r="J32" i="3"/>
  <c r="O278" i="3"/>
  <c r="Q278" i="3" s="1"/>
  <c r="M145" i="3"/>
  <c r="S26" i="3"/>
  <c r="R26" i="3"/>
  <c r="U26" i="3" s="1"/>
  <c r="F215" i="4"/>
  <c r="G215" i="4"/>
  <c r="G286" i="4"/>
  <c r="F286" i="4"/>
  <c r="F455" i="4"/>
  <c r="G455" i="4"/>
  <c r="N125" i="3"/>
  <c r="P125" i="3" s="1"/>
  <c r="N335" i="3"/>
  <c r="P335" i="3" s="1"/>
  <c r="N5" i="3"/>
  <c r="P5" i="3" s="1"/>
  <c r="M242" i="3"/>
  <c r="R220" i="3"/>
  <c r="U220" i="3" s="1"/>
  <c r="S220" i="3"/>
  <c r="G47" i="4"/>
  <c r="K20" i="3"/>
  <c r="O20" i="3" s="1"/>
  <c r="Q20" i="3" s="1"/>
  <c r="M20" i="3"/>
  <c r="M4" i="3"/>
  <c r="N446" i="3"/>
  <c r="P446" i="3" s="1"/>
  <c r="J252" i="3"/>
  <c r="L252" i="3"/>
  <c r="M331" i="3"/>
  <c r="O306" i="3"/>
  <c r="Q306" i="3" s="1"/>
  <c r="N323" i="3"/>
  <c r="P323" i="3" s="1"/>
  <c r="N214" i="3"/>
  <c r="P214" i="3" s="1"/>
  <c r="J412" i="3"/>
  <c r="L412" i="3"/>
  <c r="J196" i="3"/>
  <c r="J410" i="3"/>
  <c r="N410" i="3" s="1"/>
  <c r="P410" i="3" s="1"/>
  <c r="L410" i="3"/>
  <c r="O253" i="3"/>
  <c r="Q253" i="3" s="1"/>
  <c r="R253" i="3" s="1"/>
  <c r="U253" i="3" s="1"/>
  <c r="N494" i="3"/>
  <c r="P494" i="3" s="1"/>
  <c r="L45" i="3"/>
  <c r="J45" i="3"/>
  <c r="N45" i="3" s="1"/>
  <c r="P45" i="3" s="1"/>
  <c r="M361" i="3"/>
  <c r="M276" i="3"/>
  <c r="K276" i="3"/>
  <c r="O276" i="3" s="1"/>
  <c r="Q276" i="3" s="1"/>
  <c r="L276" i="3"/>
  <c r="O500" i="3"/>
  <c r="Q500" i="3" s="1"/>
  <c r="S500" i="3" s="1"/>
  <c r="M411" i="3"/>
  <c r="N288" i="3"/>
  <c r="P288" i="3" s="1"/>
  <c r="N326" i="3"/>
  <c r="P326" i="3" s="1"/>
  <c r="O264" i="3"/>
  <c r="Q264" i="3" s="1"/>
  <c r="O457" i="3"/>
  <c r="Q457" i="3" s="1"/>
  <c r="N237" i="3"/>
  <c r="P237" i="3" s="1"/>
  <c r="N377" i="3"/>
  <c r="P377" i="3" s="1"/>
  <c r="D60" i="4"/>
  <c r="F60" i="4" s="1"/>
  <c r="N73" i="3"/>
  <c r="P73" i="3" s="1"/>
  <c r="O147" i="3"/>
  <c r="Q147" i="3" s="1"/>
  <c r="N393" i="3"/>
  <c r="P393" i="3" s="1"/>
  <c r="D44" i="4"/>
  <c r="F44" i="4" s="1"/>
  <c r="G44" i="4"/>
  <c r="L238" i="3"/>
  <c r="O238" i="3" s="1"/>
  <c r="Q238" i="3" s="1"/>
  <c r="J238" i="3"/>
  <c r="N238" i="3" s="1"/>
  <c r="P238" i="3" s="1"/>
  <c r="O409" i="3"/>
  <c r="Q409" i="3" s="1"/>
  <c r="S409" i="3" s="1"/>
  <c r="D108" i="4"/>
  <c r="F108" i="4" s="1"/>
  <c r="G181" i="4"/>
  <c r="G177" i="4"/>
  <c r="AF238" i="4"/>
  <c r="J274" i="3"/>
  <c r="L274" i="3"/>
  <c r="P69" i="4"/>
  <c r="L378" i="3"/>
  <c r="J378" i="3"/>
  <c r="N378" i="3" s="1"/>
  <c r="P378" i="3" s="1"/>
  <c r="AF275" i="4"/>
  <c r="N251" i="3"/>
  <c r="P251" i="3" s="1"/>
  <c r="O334" i="3"/>
  <c r="Q334" i="3" s="1"/>
  <c r="P107" i="4"/>
  <c r="G236" i="4"/>
  <c r="O204" i="3"/>
  <c r="Q204" i="3" s="1"/>
  <c r="D124" i="4"/>
  <c r="F124" i="4" s="1"/>
  <c r="G124" i="4"/>
  <c r="AF66" i="4"/>
  <c r="AF263" i="4"/>
  <c r="G159" i="4"/>
  <c r="P45" i="4"/>
  <c r="Q266" i="4"/>
  <c r="AF38" i="4"/>
  <c r="D303" i="4"/>
  <c r="F303" i="4" s="1"/>
  <c r="AF206" i="4"/>
  <c r="G268" i="4"/>
  <c r="D268" i="4"/>
  <c r="F268" i="4" s="1"/>
  <c r="G144" i="4"/>
  <c r="G216" i="4"/>
  <c r="G304" i="4"/>
  <c r="G145" i="4"/>
  <c r="G196" i="4"/>
  <c r="D387" i="4"/>
  <c r="F387" i="4" s="1"/>
  <c r="P408" i="4"/>
  <c r="P181" i="4"/>
  <c r="O479" i="3"/>
  <c r="Q479" i="3" s="1"/>
  <c r="G349" i="4"/>
  <c r="D349" i="4"/>
  <c r="F349" i="4" s="1"/>
  <c r="G491" i="4"/>
  <c r="D491" i="4"/>
  <c r="F491" i="4" s="1"/>
  <c r="G260" i="4"/>
  <c r="P226" i="4"/>
  <c r="G211" i="4"/>
  <c r="Q360" i="4"/>
  <c r="AF360" i="4" s="1"/>
  <c r="AF490" i="4"/>
  <c r="AF359" i="4"/>
  <c r="Q389" i="4"/>
  <c r="P454" i="4"/>
  <c r="AF387" i="4"/>
  <c r="Q441" i="4"/>
  <c r="AF441" i="4" s="1"/>
  <c r="AF426" i="4"/>
  <c r="N346" i="3"/>
  <c r="P346" i="3" s="1"/>
  <c r="AF126" i="4"/>
  <c r="R72" i="3"/>
  <c r="U72" i="3" s="1"/>
  <c r="S72" i="3"/>
  <c r="N331" i="3"/>
  <c r="P331" i="3" s="1"/>
  <c r="M369" i="3"/>
  <c r="K369" i="3"/>
  <c r="K108" i="3"/>
  <c r="M380" i="3"/>
  <c r="K380" i="3"/>
  <c r="L230" i="3"/>
  <c r="N230" i="3" s="1"/>
  <c r="P230" i="3" s="1"/>
  <c r="N82" i="3"/>
  <c r="P82" i="3" s="1"/>
  <c r="M420" i="3"/>
  <c r="K420" i="3"/>
  <c r="L210" i="3"/>
  <c r="J210" i="3"/>
  <c r="S437" i="3"/>
  <c r="R437" i="3"/>
  <c r="U437" i="3" s="1"/>
  <c r="N327" i="3"/>
  <c r="P327" i="3" s="1"/>
  <c r="AF41" i="4"/>
  <c r="M294" i="3"/>
  <c r="K294" i="3"/>
  <c r="AF27" i="4"/>
  <c r="N317" i="3"/>
  <c r="P317" i="3" s="1"/>
  <c r="K372" i="3"/>
  <c r="M372" i="3"/>
  <c r="N227" i="3"/>
  <c r="P227" i="3" s="1"/>
  <c r="O397" i="3"/>
  <c r="Q397" i="3" s="1"/>
  <c r="R397" i="3" s="1"/>
  <c r="U397" i="3" s="1"/>
  <c r="S457" i="3"/>
  <c r="R457" i="3"/>
  <c r="U457" i="3" s="1"/>
  <c r="D45" i="4"/>
  <c r="F45" i="4" s="1"/>
  <c r="D68" i="4"/>
  <c r="F68" i="4" s="1"/>
  <c r="M146" i="3"/>
  <c r="K146" i="3"/>
  <c r="G100" i="4"/>
  <c r="D100" i="4"/>
  <c r="F100" i="4" s="1"/>
  <c r="M340" i="3"/>
  <c r="K340" i="3"/>
  <c r="O340" i="3" s="1"/>
  <c r="Q340" i="3" s="1"/>
  <c r="L340" i="3"/>
  <c r="O307" i="3"/>
  <c r="Q307" i="3" s="1"/>
  <c r="J260" i="3"/>
  <c r="L260" i="3"/>
  <c r="M388" i="3"/>
  <c r="K388" i="3"/>
  <c r="O388" i="3" s="1"/>
  <c r="Q388" i="3" s="1"/>
  <c r="N107" i="3"/>
  <c r="P107" i="3" s="1"/>
  <c r="M164" i="3"/>
  <c r="AF102" i="4"/>
  <c r="Q102" i="4"/>
  <c r="AF177" i="4"/>
  <c r="O403" i="3"/>
  <c r="Q403" i="3" s="1"/>
  <c r="S403" i="3" s="1"/>
  <c r="AF246" i="4"/>
  <c r="G155" i="4"/>
  <c r="O501" i="3"/>
  <c r="Q501" i="3" s="1"/>
  <c r="S501" i="3" s="1"/>
  <c r="G206" i="4"/>
  <c r="D206" i="4"/>
  <c r="F206" i="4" s="1"/>
  <c r="O228" i="3"/>
  <c r="Q228" i="3" s="1"/>
  <c r="S228" i="3" s="1"/>
  <c r="AF89" i="4"/>
  <c r="G200" i="4"/>
  <c r="G252" i="4"/>
  <c r="D252" i="4"/>
  <c r="F252" i="4" s="1"/>
  <c r="G16" i="4"/>
  <c r="N283" i="3"/>
  <c r="P283" i="3" s="1"/>
  <c r="G26" i="4"/>
  <c r="G160" i="4"/>
  <c r="AF276" i="4"/>
  <c r="O491" i="3"/>
  <c r="Q491" i="3" s="1"/>
  <c r="R491" i="3" s="1"/>
  <c r="U491" i="3" s="1"/>
  <c r="S483" i="3"/>
  <c r="R483" i="3"/>
  <c r="U483" i="3" s="1"/>
  <c r="Q155" i="4"/>
  <c r="L434" i="3"/>
  <c r="G344" i="4"/>
  <c r="D344" i="4"/>
  <c r="F344" i="4" s="1"/>
  <c r="D433" i="4"/>
  <c r="F433" i="4" s="1"/>
  <c r="N203" i="3"/>
  <c r="P203" i="3" s="1"/>
  <c r="G238" i="4"/>
  <c r="G342" i="4"/>
  <c r="D342" i="4"/>
  <c r="F342" i="4" s="1"/>
  <c r="Q321" i="4"/>
  <c r="AF321" i="4" s="1"/>
  <c r="AF471" i="4"/>
  <c r="D435" i="4"/>
  <c r="F435" i="4" s="1"/>
  <c r="G389" i="4"/>
  <c r="D389" i="4"/>
  <c r="F389" i="4" s="1"/>
  <c r="D313" i="4"/>
  <c r="F313" i="4" s="1"/>
  <c r="G313" i="4"/>
  <c r="P99" i="4"/>
  <c r="AF295" i="4"/>
  <c r="P384" i="4"/>
  <c r="Q448" i="4"/>
  <c r="G448" i="4"/>
  <c r="G267" i="4"/>
  <c r="Q473" i="4"/>
  <c r="J135" i="3"/>
  <c r="L135" i="3"/>
  <c r="O135" i="3" s="1"/>
  <c r="Q135" i="3" s="1"/>
  <c r="R69" i="3"/>
  <c r="U69" i="3" s="1"/>
  <c r="S69" i="3"/>
  <c r="O118" i="3"/>
  <c r="Q118" i="3" s="1"/>
  <c r="R118" i="3" s="1"/>
  <c r="U118" i="3" s="1"/>
  <c r="N467" i="3"/>
  <c r="P467" i="3" s="1"/>
  <c r="G109" i="4"/>
  <c r="D109" i="4"/>
  <c r="F109" i="4" s="1"/>
  <c r="O229" i="3"/>
  <c r="Q229" i="3" s="1"/>
  <c r="S229" i="3" s="1"/>
  <c r="L294" i="3"/>
  <c r="J294" i="3"/>
  <c r="K115" i="3"/>
  <c r="O115" i="3" s="1"/>
  <c r="Q115" i="3" s="1"/>
  <c r="L369" i="3"/>
  <c r="N369" i="3" s="1"/>
  <c r="P369" i="3" s="1"/>
  <c r="N319" i="3"/>
  <c r="P319" i="3" s="1"/>
  <c r="AF5" i="4"/>
  <c r="D81" i="4"/>
  <c r="F81" i="4" s="1"/>
  <c r="G81" i="4"/>
  <c r="M422" i="3"/>
  <c r="S192" i="3"/>
  <c r="O321" i="3"/>
  <c r="Q321" i="3" s="1"/>
  <c r="J388" i="3"/>
  <c r="L388" i="3"/>
  <c r="K265" i="3"/>
  <c r="N265" i="3" s="1"/>
  <c r="P265" i="3" s="1"/>
  <c r="O431" i="3"/>
  <c r="Q431" i="3" s="1"/>
  <c r="S431" i="3" s="1"/>
  <c r="N89" i="3"/>
  <c r="P89" i="3" s="1"/>
  <c r="M353" i="3"/>
  <c r="K353" i="3"/>
  <c r="O353" i="3" s="1"/>
  <c r="Q353" i="3" s="1"/>
  <c r="O488" i="3"/>
  <c r="Q488" i="3" s="1"/>
  <c r="M455" i="3"/>
  <c r="O328" i="3"/>
  <c r="Q328" i="3" s="1"/>
  <c r="R328" i="3" s="1"/>
  <c r="U328" i="3" s="1"/>
  <c r="L202" i="3"/>
  <c r="N202" i="3" s="1"/>
  <c r="P202" i="3" s="1"/>
  <c r="G59" i="4"/>
  <c r="AF212" i="4"/>
  <c r="N461" i="3"/>
  <c r="P461" i="3" s="1"/>
  <c r="D119" i="4"/>
  <c r="F119" i="4" s="1"/>
  <c r="AF228" i="4"/>
  <c r="N244" i="3"/>
  <c r="P244" i="3" s="1"/>
  <c r="AF230" i="4"/>
  <c r="N139" i="3"/>
  <c r="P139" i="3" s="1"/>
  <c r="N477" i="3"/>
  <c r="P477" i="3" s="1"/>
  <c r="P73" i="4"/>
  <c r="Q253" i="4"/>
  <c r="P253" i="4"/>
  <c r="L43" i="3"/>
  <c r="G91" i="4"/>
  <c r="P63" i="4"/>
  <c r="G202" i="4"/>
  <c r="D202" i="4"/>
  <c r="F202" i="4" s="1"/>
  <c r="D343" i="4"/>
  <c r="F343" i="4" s="1"/>
  <c r="AF232" i="4"/>
  <c r="D235" i="4"/>
  <c r="F235" i="4" s="1"/>
  <c r="G266" i="4"/>
  <c r="L423" i="3"/>
  <c r="O423" i="3" s="1"/>
  <c r="Q423" i="3" s="1"/>
  <c r="G368" i="4"/>
  <c r="Q165" i="4"/>
  <c r="M497" i="3"/>
  <c r="N497" i="3" s="1"/>
  <c r="P497" i="3" s="1"/>
  <c r="Q346" i="4"/>
  <c r="G473" i="4"/>
  <c r="G326" i="4"/>
  <c r="P318" i="4"/>
  <c r="G156" i="4"/>
  <c r="Q197" i="4"/>
  <c r="G320" i="4"/>
  <c r="D384" i="4"/>
  <c r="F384" i="4" s="1"/>
  <c r="Q243" i="4"/>
  <c r="Q293" i="4"/>
  <c r="P233" i="4"/>
  <c r="AF452" i="4"/>
  <c r="Q186" i="4"/>
  <c r="AF186" i="4" s="1"/>
  <c r="G323" i="4"/>
  <c r="AF300" i="4"/>
  <c r="AF127" i="4"/>
  <c r="AF218" i="4"/>
  <c r="AF464" i="4"/>
  <c r="AF388" i="4"/>
  <c r="S174" i="3"/>
  <c r="R174" i="3"/>
  <c r="U174" i="3" s="1"/>
  <c r="N465" i="3"/>
  <c r="P465" i="3" s="1"/>
  <c r="J12" i="3"/>
  <c r="L12" i="3"/>
  <c r="N97" i="3"/>
  <c r="P97" i="3" s="1"/>
  <c r="L28" i="3"/>
  <c r="J28" i="3"/>
  <c r="O11" i="3"/>
  <c r="Q11" i="3" s="1"/>
  <c r="N267" i="3"/>
  <c r="P267" i="3" s="1"/>
  <c r="S382" i="3"/>
  <c r="R382" i="3"/>
  <c r="U382" i="3" s="1"/>
  <c r="N113" i="3"/>
  <c r="P113" i="3" s="1"/>
  <c r="L380" i="3"/>
  <c r="N380" i="3" s="1"/>
  <c r="P380" i="3" s="1"/>
  <c r="M90" i="3"/>
  <c r="N74" i="3"/>
  <c r="P74" i="3" s="1"/>
  <c r="G483" i="4"/>
  <c r="J411" i="3"/>
  <c r="N411" i="3" s="1"/>
  <c r="P411" i="3" s="1"/>
  <c r="L123" i="3"/>
  <c r="J123" i="3"/>
  <c r="N123" i="3" s="1"/>
  <c r="P123" i="3" s="1"/>
  <c r="O37" i="3"/>
  <c r="Q37" i="3" s="1"/>
  <c r="O128" i="3"/>
  <c r="Q128" i="3" s="1"/>
  <c r="S128" i="3" s="1"/>
  <c r="O410" i="3"/>
  <c r="Q410" i="3" s="1"/>
  <c r="R341" i="3"/>
  <c r="U341" i="3" s="1"/>
  <c r="S341" i="3"/>
  <c r="N11" i="3"/>
  <c r="P11" i="3" s="1"/>
  <c r="O252" i="3"/>
  <c r="Q252" i="3" s="1"/>
  <c r="L424" i="3"/>
  <c r="J424" i="3"/>
  <c r="K165" i="3"/>
  <c r="S256" i="3"/>
  <c r="R256" i="3"/>
  <c r="U256" i="3" s="1"/>
  <c r="D72" i="4"/>
  <c r="F72" i="4" s="1"/>
  <c r="R63" i="3"/>
  <c r="U63" i="3" s="1"/>
  <c r="S63" i="3"/>
  <c r="O339" i="3"/>
  <c r="Q339" i="3" s="1"/>
  <c r="D7" i="4"/>
  <c r="F7" i="4" s="1"/>
  <c r="D86" i="4"/>
  <c r="F86" i="4" s="1"/>
  <c r="N458" i="3"/>
  <c r="P458" i="3" s="1"/>
  <c r="D57" i="4"/>
  <c r="F57" i="4" s="1"/>
  <c r="G57" i="4"/>
  <c r="N314" i="3"/>
  <c r="P314" i="3" s="1"/>
  <c r="K452" i="3"/>
  <c r="M452" i="3"/>
  <c r="M352" i="3"/>
  <c r="N473" i="3"/>
  <c r="P473" i="3" s="1"/>
  <c r="N249" i="3"/>
  <c r="P249" i="3" s="1"/>
  <c r="D187" i="4"/>
  <c r="F187" i="4" s="1"/>
  <c r="G187" i="4"/>
  <c r="AF293" i="4"/>
  <c r="P101" i="4"/>
  <c r="S334" i="3"/>
  <c r="R334" i="3"/>
  <c r="U334" i="3" s="1"/>
  <c r="Q119" i="4"/>
  <c r="P268" i="4"/>
  <c r="O493" i="3"/>
  <c r="Q493" i="3" s="1"/>
  <c r="S493" i="3" s="1"/>
  <c r="D327" i="4"/>
  <c r="F327" i="4" s="1"/>
  <c r="G327" i="4"/>
  <c r="O358" i="3"/>
  <c r="Q358" i="3" s="1"/>
  <c r="S358" i="3" s="1"/>
  <c r="G354" i="4"/>
  <c r="D354" i="4"/>
  <c r="F354" i="4" s="1"/>
  <c r="O255" i="3"/>
  <c r="Q255" i="3" s="1"/>
  <c r="R255" i="3" s="1"/>
  <c r="U255" i="3" s="1"/>
  <c r="AF247" i="4"/>
  <c r="N398" i="3"/>
  <c r="P398" i="3" s="1"/>
  <c r="AF24" i="4"/>
  <c r="AF214" i="4"/>
  <c r="G163" i="4"/>
  <c r="G82" i="4"/>
  <c r="AF176" i="4"/>
  <c r="AF243" i="4"/>
  <c r="D319" i="4"/>
  <c r="F319" i="4" s="1"/>
  <c r="G319" i="4"/>
  <c r="M330" i="3"/>
  <c r="N320" i="3"/>
  <c r="P320" i="3" s="1"/>
  <c r="P152" i="4"/>
  <c r="G23" i="4"/>
  <c r="P217" i="4"/>
  <c r="AF363" i="4"/>
  <c r="P414" i="4"/>
  <c r="G479" i="4"/>
  <c r="AF97" i="4"/>
  <c r="G398" i="4"/>
  <c r="P182" i="4"/>
  <c r="Q192" i="4"/>
  <c r="AF401" i="4"/>
  <c r="D431" i="4"/>
  <c r="F431" i="4" s="1"/>
  <c r="AF476" i="4"/>
  <c r="P207" i="4"/>
  <c r="AF347" i="4"/>
  <c r="D130" i="4"/>
  <c r="F130" i="4" s="1"/>
  <c r="Q465" i="4"/>
  <c r="Q211" i="4"/>
  <c r="G199" i="4"/>
  <c r="AF495" i="4"/>
  <c r="P494" i="4"/>
  <c r="Q440" i="4"/>
  <c r="P334" i="4"/>
  <c r="J24" i="3"/>
  <c r="N24" i="3" s="1"/>
  <c r="P24" i="3" s="1"/>
  <c r="L24" i="3"/>
  <c r="G292" i="4"/>
  <c r="F292" i="4"/>
  <c r="S250" i="3"/>
  <c r="R250" i="3"/>
  <c r="U250" i="3" s="1"/>
  <c r="R96" i="3"/>
  <c r="U96" i="3" s="1"/>
  <c r="S96" i="3"/>
  <c r="S490" i="3"/>
  <c r="R490" i="3"/>
  <c r="U490" i="3" s="1"/>
  <c r="R207" i="3"/>
  <c r="U207" i="3" s="1"/>
  <c r="S207" i="3"/>
  <c r="J372" i="3"/>
  <c r="N372" i="3" s="1"/>
  <c r="P372" i="3" s="1"/>
  <c r="L372" i="3"/>
  <c r="R163" i="3"/>
  <c r="U163" i="3" s="1"/>
  <c r="S163" i="3"/>
  <c r="R235" i="3"/>
  <c r="U235" i="3" s="1"/>
  <c r="S235" i="3"/>
  <c r="F458" i="4"/>
  <c r="G458" i="4"/>
  <c r="O302" i="3"/>
  <c r="Q302" i="3" s="1"/>
  <c r="O309" i="3"/>
  <c r="Q309" i="3" s="1"/>
  <c r="O62" i="3"/>
  <c r="Q62" i="3" s="1"/>
  <c r="R62" i="3" s="1"/>
  <c r="U62" i="3" s="1"/>
  <c r="M70" i="3"/>
  <c r="L70" i="3"/>
  <c r="N70" i="3" s="1"/>
  <c r="P70" i="3" s="1"/>
  <c r="N29" i="3"/>
  <c r="P29" i="3" s="1"/>
  <c r="F219" i="4"/>
  <c r="G219" i="4"/>
  <c r="F401" i="4"/>
  <c r="G401" i="4"/>
  <c r="F470" i="4"/>
  <c r="G470" i="4"/>
  <c r="M170" i="3"/>
  <c r="K363" i="3"/>
  <c r="O363" i="3" s="1"/>
  <c r="Q363" i="3" s="1"/>
  <c r="N9" i="3"/>
  <c r="P9" i="3" s="1"/>
  <c r="R101" i="3"/>
  <c r="U101" i="3" s="1"/>
  <c r="S101" i="3"/>
  <c r="J241" i="3"/>
  <c r="G48" i="4"/>
  <c r="N171" i="3"/>
  <c r="P171" i="3" s="1"/>
  <c r="G487" i="4"/>
  <c r="S22" i="3"/>
  <c r="R22" i="3"/>
  <c r="U22" i="3" s="1"/>
  <c r="O154" i="3"/>
  <c r="Q154" i="3" s="1"/>
  <c r="S154" i="3" s="1"/>
  <c r="G451" i="4"/>
  <c r="M182" i="3"/>
  <c r="K182" i="3"/>
  <c r="N504" i="3"/>
  <c r="P504" i="3" s="1"/>
  <c r="S502" i="3"/>
  <c r="R502" i="3"/>
  <c r="U502" i="3" s="1"/>
  <c r="O122" i="3"/>
  <c r="Q122" i="3" s="1"/>
  <c r="S122" i="3" s="1"/>
  <c r="O331" i="3"/>
  <c r="Q331" i="3" s="1"/>
  <c r="L420" i="3"/>
  <c r="N420" i="3" s="1"/>
  <c r="P420" i="3" s="1"/>
  <c r="N303" i="3"/>
  <c r="P303" i="3" s="1"/>
  <c r="O102" i="3"/>
  <c r="Q102" i="3" s="1"/>
  <c r="R102" i="3" s="1"/>
  <c r="U102" i="3" s="1"/>
  <c r="K162" i="3"/>
  <c r="O162" i="3" s="1"/>
  <c r="Q162" i="3" s="1"/>
  <c r="K233" i="3"/>
  <c r="M233" i="3"/>
  <c r="N415" i="3"/>
  <c r="P415" i="3" s="1"/>
  <c r="AF10" i="4"/>
  <c r="M424" i="3"/>
  <c r="K424" i="3"/>
  <c r="O59" i="3"/>
  <c r="Q59" i="3" s="1"/>
  <c r="R59" i="3" s="1"/>
  <c r="U59" i="3" s="1"/>
  <c r="N387" i="3"/>
  <c r="P387" i="3" s="1"/>
  <c r="O142" i="3"/>
  <c r="Q142" i="3" s="1"/>
  <c r="S142" i="3" s="1"/>
  <c r="K338" i="3"/>
  <c r="M465" i="3"/>
  <c r="O465" i="3" s="1"/>
  <c r="Q465" i="3" s="1"/>
  <c r="N487" i="3"/>
  <c r="P487" i="3" s="1"/>
  <c r="J422" i="3"/>
  <c r="N422" i="3" s="1"/>
  <c r="P422" i="3" s="1"/>
  <c r="D71" i="4"/>
  <c r="F71" i="4" s="1"/>
  <c r="N423" i="3"/>
  <c r="P423" i="3" s="1"/>
  <c r="N360" i="3"/>
  <c r="P360" i="3" s="1"/>
  <c r="O269" i="3"/>
  <c r="Q269" i="3" s="1"/>
  <c r="R269" i="3" s="1"/>
  <c r="U269" i="3" s="1"/>
  <c r="L452" i="3"/>
  <c r="J452" i="3"/>
  <c r="S328" i="3"/>
  <c r="M241" i="3"/>
  <c r="J396" i="3"/>
  <c r="L396" i="3"/>
  <c r="O305" i="3"/>
  <c r="Q305" i="3" s="1"/>
  <c r="R305" i="3" s="1"/>
  <c r="U305" i="3" s="1"/>
  <c r="L450" i="3"/>
  <c r="D113" i="4"/>
  <c r="F113" i="4" s="1"/>
  <c r="G27" i="4"/>
  <c r="AF265" i="4"/>
  <c r="M202" i="3"/>
  <c r="O454" i="3"/>
  <c r="Q454" i="3" s="1"/>
  <c r="G224" i="4"/>
  <c r="AF252" i="4"/>
  <c r="K362" i="3"/>
  <c r="O362" i="3" s="1"/>
  <c r="Q362" i="3" s="1"/>
  <c r="L304" i="3"/>
  <c r="AF44" i="4"/>
  <c r="AF160" i="4"/>
  <c r="Q153" i="4"/>
  <c r="AF153" i="4" s="1"/>
  <c r="G226" i="4"/>
  <c r="J330" i="3"/>
  <c r="N330" i="3" s="1"/>
  <c r="P330" i="3" s="1"/>
  <c r="L330" i="3"/>
  <c r="G169" i="4"/>
  <c r="K492" i="3"/>
  <c r="O492" i="3" s="1"/>
  <c r="Q492" i="3" s="1"/>
  <c r="AF134" i="4"/>
  <c r="D346" i="4"/>
  <c r="F346" i="4" s="1"/>
  <c r="G346" i="4"/>
  <c r="AF473" i="4"/>
  <c r="D334" i="4"/>
  <c r="F334" i="4" s="1"/>
  <c r="G290" i="4"/>
  <c r="D443" i="4"/>
  <c r="F443" i="4" s="1"/>
  <c r="AF333" i="4"/>
  <c r="P443" i="4"/>
  <c r="AF249" i="4"/>
  <c r="Q338" i="4"/>
  <c r="AF338" i="4" s="1"/>
  <c r="AF120" i="4"/>
  <c r="G420" i="4"/>
  <c r="D420" i="4"/>
  <c r="F420" i="4" s="1"/>
  <c r="AF482" i="4"/>
  <c r="Q393" i="4"/>
  <c r="AF393" i="4" s="1"/>
  <c r="G407" i="4"/>
  <c r="G315" i="4"/>
  <c r="R201" i="3"/>
  <c r="U201" i="3" s="1"/>
  <c r="S201" i="3"/>
  <c r="S472" i="3"/>
  <c r="R472" i="3"/>
  <c r="U472" i="3" s="1"/>
  <c r="R48" i="3"/>
  <c r="U48" i="3" s="1"/>
  <c r="S48" i="3"/>
  <c r="J87" i="3"/>
  <c r="L87" i="3"/>
  <c r="J170" i="3"/>
  <c r="N170" i="3" s="1"/>
  <c r="P170" i="3" s="1"/>
  <c r="R134" i="3"/>
  <c r="U134" i="3" s="1"/>
  <c r="S134" i="3"/>
  <c r="K196" i="3"/>
  <c r="O196" i="3" s="1"/>
  <c r="Q196" i="3" s="1"/>
  <c r="M196" i="3"/>
  <c r="S269" i="3"/>
  <c r="AF84" i="4"/>
  <c r="J425" i="3"/>
  <c r="L425" i="3"/>
  <c r="O421" i="3"/>
  <c r="Q421" i="3" s="1"/>
  <c r="S421" i="3" s="1"/>
  <c r="M186" i="3"/>
  <c r="N186" i="3" s="1"/>
  <c r="P186" i="3" s="1"/>
  <c r="O241" i="3"/>
  <c r="Q241" i="3" s="1"/>
  <c r="K396" i="3"/>
  <c r="M396" i="3"/>
  <c r="D105" i="4"/>
  <c r="F105" i="4" s="1"/>
  <c r="G105" i="4"/>
  <c r="P223" i="4"/>
  <c r="Q223" i="4"/>
  <c r="AF139" i="4"/>
  <c r="S240" i="3"/>
  <c r="R240" i="3"/>
  <c r="U240" i="3" s="1"/>
  <c r="AF250" i="4"/>
  <c r="AF112" i="4"/>
  <c r="AF165" i="4"/>
  <c r="R406" i="3"/>
  <c r="U406" i="3" s="1"/>
  <c r="S406" i="3"/>
  <c r="AF105" i="4"/>
  <c r="O31" i="3"/>
  <c r="Q31" i="3" s="1"/>
  <c r="S31" i="3" s="1"/>
  <c r="G4" i="4"/>
  <c r="G90" i="4"/>
  <c r="AF161" i="4"/>
  <c r="G221" i="4"/>
  <c r="O314" i="3"/>
  <c r="Q314" i="3" s="1"/>
  <c r="Q144" i="4"/>
  <c r="AF144" i="4" s="1"/>
  <c r="G245" i="4"/>
  <c r="AF367" i="4"/>
  <c r="AF389" i="4"/>
  <c r="P194" i="4"/>
  <c r="AF412" i="4"/>
  <c r="G464" i="4"/>
  <c r="D464" i="4"/>
  <c r="F464" i="4" s="1"/>
  <c r="AF277" i="4"/>
  <c r="AF470" i="4"/>
  <c r="D497" i="4"/>
  <c r="F497" i="4" s="1"/>
  <c r="D374" i="4"/>
  <c r="F374" i="4" s="1"/>
  <c r="AF142" i="4"/>
  <c r="P296" i="4"/>
  <c r="AF271" i="4"/>
  <c r="D371" i="4"/>
  <c r="F371" i="4" s="1"/>
  <c r="G421" i="4"/>
  <c r="G147" i="4"/>
  <c r="D147" i="4"/>
  <c r="F147" i="4" s="1"/>
  <c r="AF215" i="4"/>
  <c r="AF503" i="4"/>
  <c r="Q187" i="4"/>
  <c r="AF187" i="4" s="1"/>
  <c r="D436" i="4"/>
  <c r="F436" i="4" s="1"/>
  <c r="AF481" i="4"/>
  <c r="Q412" i="4"/>
  <c r="G445" i="4"/>
  <c r="M356" i="3"/>
  <c r="K356" i="3"/>
  <c r="S30" i="3"/>
  <c r="R30" i="3"/>
  <c r="U30" i="3" s="1"/>
  <c r="G285" i="4"/>
  <c r="G51" i="4"/>
  <c r="S375" i="3"/>
  <c r="R375" i="3"/>
  <c r="U375" i="3" s="1"/>
  <c r="AF62" i="4"/>
  <c r="AF29" i="4"/>
  <c r="F174" i="4"/>
  <c r="G174" i="4"/>
  <c r="N385" i="3"/>
  <c r="P385" i="3" s="1"/>
  <c r="N306" i="3"/>
  <c r="P306" i="3" s="1"/>
  <c r="J268" i="3"/>
  <c r="L268" i="3"/>
  <c r="N35" i="3"/>
  <c r="P35" i="3" s="1"/>
  <c r="N25" i="3"/>
  <c r="P25" i="3" s="1"/>
  <c r="M198" i="3"/>
  <c r="K198" i="3"/>
  <c r="P39" i="4"/>
  <c r="N98" i="3"/>
  <c r="P98" i="3" s="1"/>
  <c r="D64" i="4"/>
  <c r="F64" i="4" s="1"/>
  <c r="N469" i="3"/>
  <c r="P469" i="3" s="1"/>
  <c r="J460" i="3"/>
  <c r="L460" i="3"/>
  <c r="R499" i="3"/>
  <c r="U499" i="3" s="1"/>
  <c r="S499" i="3"/>
  <c r="AF55" i="4"/>
  <c r="AF116" i="4"/>
  <c r="G223" i="4"/>
  <c r="AF147" i="4"/>
  <c r="AF257" i="4"/>
  <c r="D79" i="4"/>
  <c r="F79" i="4" s="1"/>
  <c r="Q294" i="4"/>
  <c r="P294" i="4"/>
  <c r="Q6" i="4"/>
  <c r="G242" i="4"/>
  <c r="AF202" i="4"/>
  <c r="AF113" i="4"/>
  <c r="D194" i="4"/>
  <c r="F194" i="4" s="1"/>
  <c r="G194" i="4"/>
  <c r="G377" i="4"/>
  <c r="D377" i="4"/>
  <c r="F377" i="4" s="1"/>
  <c r="N301" i="3"/>
  <c r="P301" i="3" s="1"/>
  <c r="D116" i="4"/>
  <c r="F116" i="4" s="1"/>
  <c r="N442" i="3"/>
  <c r="P442" i="3" s="1"/>
  <c r="O189" i="3"/>
  <c r="Q189" i="3" s="1"/>
  <c r="R189" i="3" s="1"/>
  <c r="U189" i="3" s="1"/>
  <c r="Q55" i="4"/>
  <c r="G161" i="4"/>
  <c r="K194" i="3"/>
  <c r="O194" i="3" s="1"/>
  <c r="Q194" i="3" s="1"/>
  <c r="O367" i="3"/>
  <c r="Q367" i="3" s="1"/>
  <c r="D188" i="4"/>
  <c r="F188" i="4" s="1"/>
  <c r="G188" i="4"/>
  <c r="Q320" i="4"/>
  <c r="AF308" i="4"/>
  <c r="G324" i="4"/>
  <c r="AF405" i="4"/>
  <c r="Q169" i="4"/>
  <c r="D502" i="4"/>
  <c r="F502" i="4" s="1"/>
  <c r="Q224" i="4"/>
  <c r="AF224" i="4" s="1"/>
  <c r="Q219" i="4"/>
  <c r="P237" i="4"/>
  <c r="P365" i="4"/>
  <c r="AF362" i="4"/>
  <c r="Q374" i="4"/>
  <c r="AF374" i="4" s="1"/>
  <c r="D367" i="4"/>
  <c r="F367" i="4" s="1"/>
  <c r="G367" i="4"/>
  <c r="G382" i="4"/>
  <c r="D382" i="4"/>
  <c r="F382" i="4" s="1"/>
  <c r="AF396" i="4"/>
  <c r="AF350" i="4"/>
  <c r="G400" i="4"/>
  <c r="D400" i="4"/>
  <c r="F400" i="4" s="1"/>
  <c r="AF451" i="4"/>
  <c r="Q470" i="4"/>
  <c r="Q420" i="4"/>
  <c r="P379" i="4"/>
  <c r="S44" i="3"/>
  <c r="R44" i="3"/>
  <c r="U44" i="3" s="1"/>
  <c r="L40" i="3"/>
  <c r="O40" i="3" s="1"/>
  <c r="Q40" i="3" s="1"/>
  <c r="J40" i="3"/>
  <c r="L149" i="3"/>
  <c r="J149" i="3"/>
  <c r="N149" i="3" s="1"/>
  <c r="P149" i="3" s="1"/>
  <c r="M149" i="3"/>
  <c r="N54" i="3"/>
  <c r="P54" i="3" s="1"/>
  <c r="D34" i="4"/>
  <c r="F34" i="4" s="1"/>
  <c r="G34" i="4"/>
  <c r="L336" i="3"/>
  <c r="O336" i="3" s="1"/>
  <c r="Q336" i="3" s="1"/>
  <c r="J336" i="3"/>
  <c r="O13" i="3"/>
  <c r="Q13" i="3" s="1"/>
  <c r="O476" i="3"/>
  <c r="Q476" i="3" s="1"/>
  <c r="R476" i="3" s="1"/>
  <c r="U476" i="3" s="1"/>
  <c r="G13" i="2"/>
  <c r="D7" i="2"/>
  <c r="G19" i="2"/>
  <c r="R199" i="3"/>
  <c r="U199" i="3" s="1"/>
  <c r="S199" i="3"/>
  <c r="J408" i="3"/>
  <c r="L408" i="3"/>
  <c r="M405" i="3"/>
  <c r="O315" i="3"/>
  <c r="Q315" i="3" s="1"/>
  <c r="S315" i="3" s="1"/>
  <c r="J413" i="3"/>
  <c r="O413" i="3" s="1"/>
  <c r="Q413" i="3" s="1"/>
  <c r="O385" i="3"/>
  <c r="Q385" i="3" s="1"/>
  <c r="N169" i="3"/>
  <c r="P169" i="3" s="1"/>
  <c r="J368" i="3"/>
  <c r="N368" i="3" s="1"/>
  <c r="P368" i="3" s="1"/>
  <c r="L368" i="3"/>
  <c r="O352" i="3"/>
  <c r="Q352" i="3" s="1"/>
  <c r="N83" i="3"/>
  <c r="P83" i="3" s="1"/>
  <c r="B13" i="2"/>
  <c r="C13" i="2"/>
  <c r="C12" i="2"/>
  <c r="C7" i="2"/>
  <c r="E15" i="1"/>
  <c r="E25" i="1"/>
  <c r="B12" i="2"/>
  <c r="N23" i="3"/>
  <c r="P23" i="3" s="1"/>
  <c r="O23" i="3"/>
  <c r="Q23" i="3" s="1"/>
  <c r="G222" i="4"/>
  <c r="F222" i="4"/>
  <c r="R147" i="3"/>
  <c r="U147" i="3" s="1"/>
  <c r="S147" i="3"/>
  <c r="J167" i="3"/>
  <c r="L167" i="3"/>
  <c r="N263" i="3"/>
  <c r="P263" i="3" s="1"/>
  <c r="N27" i="3"/>
  <c r="P27" i="3" s="1"/>
  <c r="O250" i="3"/>
  <c r="Q250" i="3" s="1"/>
  <c r="N158" i="3"/>
  <c r="P158" i="3" s="1"/>
  <c r="O42" i="3"/>
  <c r="Q42" i="3" s="1"/>
  <c r="R42" i="3" s="1"/>
  <c r="U42" i="3" s="1"/>
  <c r="N85" i="3"/>
  <c r="P85" i="3" s="1"/>
  <c r="J200" i="3"/>
  <c r="N200" i="3" s="1"/>
  <c r="P200" i="3" s="1"/>
  <c r="N153" i="3"/>
  <c r="P153" i="3" s="1"/>
  <c r="S10" i="3"/>
  <c r="R10" i="3"/>
  <c r="U10" i="3" s="1"/>
  <c r="J361" i="3"/>
  <c r="N361" i="3" s="1"/>
  <c r="P361" i="3" s="1"/>
  <c r="O78" i="3"/>
  <c r="Q78" i="3" s="1"/>
  <c r="R78" i="3" s="1"/>
  <c r="U78" i="3" s="1"/>
  <c r="M275" i="3"/>
  <c r="O275" i="3" s="1"/>
  <c r="Q275" i="3" s="1"/>
  <c r="K408" i="3"/>
  <c r="M408" i="3"/>
  <c r="S321" i="3"/>
  <c r="R321" i="3"/>
  <c r="U321" i="3" s="1"/>
  <c r="D37" i="4"/>
  <c r="F37" i="4" s="1"/>
  <c r="G37" i="4"/>
  <c r="N177" i="3"/>
  <c r="P177" i="3" s="1"/>
  <c r="O208" i="3"/>
  <c r="Q208" i="3" s="1"/>
  <c r="R208" i="3" s="1"/>
  <c r="U208" i="3" s="1"/>
  <c r="M417" i="3"/>
  <c r="M46" i="3"/>
  <c r="N46" i="3" s="1"/>
  <c r="P46" i="3" s="1"/>
  <c r="AF37" i="4"/>
  <c r="O136" i="3"/>
  <c r="Q136" i="3" s="1"/>
  <c r="R136" i="3" s="1"/>
  <c r="U136" i="3" s="1"/>
  <c r="O401" i="3"/>
  <c r="Q401" i="3" s="1"/>
  <c r="S401" i="3" s="1"/>
  <c r="O65" i="3"/>
  <c r="Q65" i="3" s="1"/>
  <c r="R65" i="3" s="1"/>
  <c r="U65" i="3" s="1"/>
  <c r="M12" i="3"/>
  <c r="L485" i="3"/>
  <c r="J485" i="3"/>
  <c r="K368" i="3"/>
  <c r="M368" i="3"/>
  <c r="O311" i="3"/>
  <c r="Q311" i="3" s="1"/>
  <c r="S311" i="3" s="1"/>
  <c r="J338" i="3"/>
  <c r="L338" i="3"/>
  <c r="O35" i="3"/>
  <c r="Q35" i="3" s="1"/>
  <c r="O313" i="3"/>
  <c r="Q313" i="3" s="1"/>
  <c r="S313" i="3" s="1"/>
  <c r="O333" i="3"/>
  <c r="Q333" i="3" s="1"/>
  <c r="M440" i="3"/>
  <c r="K440" i="3"/>
  <c r="O440" i="3" s="1"/>
  <c r="Q440" i="3" s="1"/>
  <c r="M281" i="3"/>
  <c r="K281" i="3"/>
  <c r="N215" i="3"/>
  <c r="P215" i="3" s="1"/>
  <c r="O291" i="3"/>
  <c r="Q291" i="3" s="1"/>
  <c r="L198" i="3"/>
  <c r="J198" i="3"/>
  <c r="N198" i="3" s="1"/>
  <c r="P198" i="3" s="1"/>
  <c r="M379" i="3"/>
  <c r="N379" i="3" s="1"/>
  <c r="P379" i="3" s="1"/>
  <c r="O458" i="3"/>
  <c r="Q458" i="3" s="1"/>
  <c r="P88" i="4"/>
  <c r="M161" i="3"/>
  <c r="N161" i="3" s="1"/>
  <c r="P161" i="3" s="1"/>
  <c r="O360" i="3"/>
  <c r="Q360" i="3" s="1"/>
  <c r="O330" i="3"/>
  <c r="Q330" i="3" s="1"/>
  <c r="O91" i="3"/>
  <c r="Q91" i="3" s="1"/>
  <c r="S91" i="3" s="1"/>
  <c r="L439" i="3"/>
  <c r="O439" i="3" s="1"/>
  <c r="Q439" i="3" s="1"/>
  <c r="M460" i="3"/>
  <c r="K460" i="3"/>
  <c r="O448" i="3"/>
  <c r="Q448" i="3" s="1"/>
  <c r="S448" i="3" s="1"/>
  <c r="D197" i="4"/>
  <c r="F197" i="4" s="1"/>
  <c r="G197" i="4"/>
  <c r="K453" i="3"/>
  <c r="O453" i="3" s="1"/>
  <c r="Q453" i="3" s="1"/>
  <c r="L146" i="3"/>
  <c r="N146" i="3" s="1"/>
  <c r="P146" i="3" s="1"/>
  <c r="N124" i="3"/>
  <c r="P124" i="3" s="1"/>
  <c r="P104" i="4"/>
  <c r="G218" i="4"/>
  <c r="AF208" i="4"/>
  <c r="P289" i="4"/>
  <c r="N212" i="3"/>
  <c r="P212" i="3" s="1"/>
  <c r="AF159" i="4"/>
  <c r="O114" i="3"/>
  <c r="Q114" i="3" s="1"/>
  <c r="D8" i="4"/>
  <c r="F8" i="4" s="1"/>
  <c r="P149" i="4"/>
  <c r="P259" i="4"/>
  <c r="G397" i="4"/>
  <c r="G94" i="4"/>
  <c r="AF290" i="4"/>
  <c r="P150" i="4"/>
  <c r="AF248" i="4"/>
  <c r="D295" i="4"/>
  <c r="F295" i="4" s="1"/>
  <c r="O395" i="3"/>
  <c r="Q395" i="3" s="1"/>
  <c r="D289" i="4"/>
  <c r="F289" i="4" s="1"/>
  <c r="G46" i="4"/>
  <c r="D49" i="4"/>
  <c r="F49" i="4" s="1"/>
  <c r="G49" i="4"/>
  <c r="G162" i="4"/>
  <c r="D229" i="4"/>
  <c r="F229" i="4" s="1"/>
  <c r="G229" i="4"/>
  <c r="AF411" i="4"/>
  <c r="Q352" i="4"/>
  <c r="AF352" i="4" s="1"/>
  <c r="AF137" i="4"/>
  <c r="G137" i="4"/>
  <c r="AF260" i="4"/>
  <c r="AF398" i="4"/>
  <c r="Q392" i="4"/>
  <c r="Q203" i="4"/>
  <c r="G296" i="4"/>
  <c r="D358" i="4"/>
  <c r="F358" i="4" s="1"/>
  <c r="AF312" i="4"/>
  <c r="AF448" i="4"/>
  <c r="D390" i="4"/>
  <c r="F390" i="4" s="1"/>
  <c r="G148" i="4"/>
  <c r="D500" i="4"/>
  <c r="F500" i="4" s="1"/>
  <c r="AF410" i="4"/>
  <c r="Q433" i="4"/>
  <c r="AF433" i="4" s="1"/>
  <c r="AF449" i="4"/>
  <c r="AF445" i="4"/>
  <c r="O25" i="3"/>
  <c r="Q25" i="3" s="1"/>
  <c r="N39" i="3"/>
  <c r="P39" i="3" s="1"/>
  <c r="S225" i="3"/>
  <c r="R225" i="3"/>
  <c r="U225" i="3" s="1"/>
  <c r="N365" i="3"/>
  <c r="P365" i="3" s="1"/>
  <c r="L182" i="3"/>
  <c r="J182" i="3"/>
  <c r="J416" i="3"/>
  <c r="L416" i="3"/>
  <c r="N352" i="3"/>
  <c r="P352" i="3" s="1"/>
  <c r="R112" i="3"/>
  <c r="U112" i="3" s="1"/>
  <c r="S112" i="3"/>
  <c r="L129" i="3"/>
  <c r="J129" i="3"/>
  <c r="N129" i="3" s="1"/>
  <c r="P129" i="3" s="1"/>
  <c r="R49" i="3"/>
  <c r="U49" i="3" s="1"/>
  <c r="S49" i="3"/>
  <c r="L221" i="3"/>
  <c r="M221" i="3"/>
  <c r="J164" i="3"/>
  <c r="N164" i="3" s="1"/>
  <c r="P164" i="3" s="1"/>
  <c r="O205" i="3"/>
  <c r="Q205" i="3" s="1"/>
  <c r="R205" i="3" s="1"/>
  <c r="U205" i="3" s="1"/>
  <c r="M416" i="3"/>
  <c r="K416" i="3"/>
  <c r="O416" i="3" s="1"/>
  <c r="Q416" i="3" s="1"/>
  <c r="S489" i="3"/>
  <c r="R489" i="3"/>
  <c r="U489" i="3" s="1"/>
  <c r="L242" i="3"/>
  <c r="N242" i="3" s="1"/>
  <c r="P242" i="3" s="1"/>
  <c r="S140" i="3"/>
  <c r="R140" i="3"/>
  <c r="U140" i="3" s="1"/>
  <c r="S333" i="3"/>
  <c r="R333" i="3"/>
  <c r="U333" i="3" s="1"/>
  <c r="Q75" i="4"/>
  <c r="AF75" i="4" s="1"/>
  <c r="J71" i="3"/>
  <c r="L71" i="3"/>
  <c r="O71" i="3" s="1"/>
  <c r="Q71" i="3" s="1"/>
  <c r="K8" i="3"/>
  <c r="O8" i="3" s="1"/>
  <c r="Q8" i="3" s="1"/>
  <c r="M8" i="3"/>
  <c r="L8" i="3"/>
  <c r="L184" i="3"/>
  <c r="J184" i="3"/>
  <c r="N184" i="3" s="1"/>
  <c r="P184" i="3" s="1"/>
  <c r="M184" i="3"/>
  <c r="R68" i="3"/>
  <c r="U68" i="3" s="1"/>
  <c r="S68" i="3"/>
  <c r="L296" i="3"/>
  <c r="O296" i="3" s="1"/>
  <c r="Q296" i="3" s="1"/>
  <c r="J296" i="3"/>
  <c r="N296" i="3" s="1"/>
  <c r="P296" i="3" s="1"/>
  <c r="J56" i="3"/>
  <c r="L56" i="3"/>
  <c r="R61" i="3"/>
  <c r="U61" i="3" s="1"/>
  <c r="S61" i="3"/>
  <c r="K110" i="3"/>
  <c r="K384" i="3"/>
  <c r="M384" i="3"/>
  <c r="L384" i="3"/>
  <c r="M394" i="3"/>
  <c r="N111" i="3"/>
  <c r="P111" i="3" s="1"/>
  <c r="O5" i="3"/>
  <c r="Q5" i="3" s="1"/>
  <c r="S293" i="3"/>
  <c r="R293" i="3"/>
  <c r="U293" i="3" s="1"/>
  <c r="AF35" i="4"/>
  <c r="M376" i="3"/>
  <c r="K376" i="3"/>
  <c r="S470" i="3"/>
  <c r="R470" i="3"/>
  <c r="U470" i="3" s="1"/>
  <c r="AF9" i="4"/>
  <c r="O46" i="3"/>
  <c r="Q46" i="3" s="1"/>
  <c r="N453" i="3"/>
  <c r="P453" i="3" s="1"/>
  <c r="M32" i="3"/>
  <c r="O32" i="3" s="1"/>
  <c r="Q32" i="3" s="1"/>
  <c r="O246" i="3"/>
  <c r="Q246" i="3" s="1"/>
  <c r="S246" i="3" s="1"/>
  <c r="N247" i="3"/>
  <c r="P247" i="3" s="1"/>
  <c r="K432" i="3"/>
  <c r="M432" i="3"/>
  <c r="S219" i="3"/>
  <c r="R219" i="3"/>
  <c r="U219" i="3" s="1"/>
  <c r="L418" i="3"/>
  <c r="J418" i="3"/>
  <c r="N418" i="3" s="1"/>
  <c r="P418" i="3" s="1"/>
  <c r="J440" i="3"/>
  <c r="L440" i="3"/>
  <c r="P22" i="4"/>
  <c r="Q22" i="4"/>
  <c r="N60" i="3"/>
  <c r="P60" i="3" s="1"/>
  <c r="N126" i="3"/>
  <c r="P126" i="3" s="1"/>
  <c r="O289" i="3"/>
  <c r="Q289" i="3" s="1"/>
  <c r="S289" i="3" s="1"/>
  <c r="J342" i="3"/>
  <c r="L342" i="3"/>
  <c r="O342" i="3" s="1"/>
  <c r="Q342" i="3" s="1"/>
  <c r="D122" i="4"/>
  <c r="F122" i="4" s="1"/>
  <c r="K295" i="3"/>
  <c r="D191" i="4"/>
  <c r="F191" i="4" s="1"/>
  <c r="G191" i="4"/>
  <c r="J286" i="3"/>
  <c r="N286" i="3" s="1"/>
  <c r="P286" i="3" s="1"/>
  <c r="L286" i="3"/>
  <c r="D61" i="4"/>
  <c r="F61" i="4" s="1"/>
  <c r="G61" i="4"/>
  <c r="N168" i="3"/>
  <c r="P168" i="3" s="1"/>
  <c r="N386" i="3"/>
  <c r="P386" i="3" s="1"/>
  <c r="O274" i="3"/>
  <c r="Q274" i="3" s="1"/>
  <c r="K392" i="3"/>
  <c r="O392" i="3" s="1"/>
  <c r="Q392" i="3" s="1"/>
  <c r="M392" i="3"/>
  <c r="M439" i="3"/>
  <c r="D55" i="4"/>
  <c r="F55" i="4" s="1"/>
  <c r="G88" i="4"/>
  <c r="G330" i="4"/>
  <c r="P115" i="4"/>
  <c r="AF192" i="4"/>
  <c r="L187" i="3"/>
  <c r="O187" i="3" s="1"/>
  <c r="Q187" i="3" s="1"/>
  <c r="AF138" i="4"/>
  <c r="G228" i="4"/>
  <c r="M284" i="3"/>
  <c r="Q7" i="4"/>
  <c r="AF7" i="4" s="1"/>
  <c r="J405" i="3"/>
  <c r="N405" i="3" s="1"/>
  <c r="P405" i="3" s="1"/>
  <c r="AF204" i="4"/>
  <c r="O93" i="3"/>
  <c r="Q93" i="3" s="1"/>
  <c r="R93" i="3" s="1"/>
  <c r="U93" i="3" s="1"/>
  <c r="Q108" i="4"/>
  <c r="AF285" i="4"/>
  <c r="N280" i="3"/>
  <c r="P280" i="3" s="1"/>
  <c r="D132" i="4"/>
  <c r="F132" i="4" s="1"/>
  <c r="AF236" i="4"/>
  <c r="AF65" i="4"/>
  <c r="N488" i="3"/>
  <c r="P488" i="3" s="1"/>
  <c r="P235" i="4"/>
  <c r="Q235" i="4"/>
  <c r="AF95" i="4"/>
  <c r="P356" i="4"/>
  <c r="G408" i="4"/>
  <c r="K350" i="3"/>
  <c r="O350" i="3" s="1"/>
  <c r="Q350" i="3" s="1"/>
  <c r="Q225" i="4"/>
  <c r="AF225" i="4" s="1"/>
  <c r="AF402" i="4"/>
  <c r="AF459" i="4"/>
  <c r="P183" i="4"/>
  <c r="Q381" i="4"/>
  <c r="G182" i="4"/>
  <c r="Q301" i="4"/>
  <c r="AF301" i="4" s="1"/>
  <c r="AF462" i="4"/>
  <c r="Q358" i="4"/>
  <c r="G312" i="4"/>
  <c r="G395" i="4"/>
  <c r="P397" i="4"/>
  <c r="AF458" i="4"/>
  <c r="AF303" i="4"/>
  <c r="G392" i="4"/>
  <c r="AF406" i="4"/>
  <c r="P380" i="4"/>
  <c r="F417" i="4"/>
  <c r="G417" i="4"/>
  <c r="R282" i="3"/>
  <c r="U282" i="3" s="1"/>
  <c r="S282" i="3"/>
  <c r="L471" i="3"/>
  <c r="O471" i="3" s="1"/>
  <c r="Q471" i="3" s="1"/>
  <c r="J471" i="3"/>
  <c r="N471" i="3" s="1"/>
  <c r="P471" i="3" s="1"/>
  <c r="J332" i="3"/>
  <c r="L332" i="3"/>
  <c r="S264" i="3"/>
  <c r="R264" i="3"/>
  <c r="U264" i="3" s="1"/>
  <c r="S130" i="3"/>
  <c r="R130" i="3"/>
  <c r="U130" i="3" s="1"/>
  <c r="L445" i="3"/>
  <c r="O445" i="3" s="1"/>
  <c r="Q445" i="3" s="1"/>
  <c r="J445" i="3"/>
  <c r="N90" i="3"/>
  <c r="P90" i="3" s="1"/>
  <c r="S195" i="3"/>
  <c r="R195" i="3"/>
  <c r="U195" i="3" s="1"/>
  <c r="N275" i="3"/>
  <c r="P275" i="3" s="1"/>
  <c r="AF42" i="4"/>
  <c r="K43" i="3"/>
  <c r="O43" i="3" s="1"/>
  <c r="Q43" i="3" s="1"/>
  <c r="N299" i="3"/>
  <c r="P299" i="3" s="1"/>
  <c r="F409" i="4"/>
  <c r="G409" i="4"/>
  <c r="J155" i="3"/>
  <c r="N155" i="3" s="1"/>
  <c r="P155" i="3" s="1"/>
  <c r="M155" i="3"/>
  <c r="L155" i="3"/>
  <c r="O148" i="3"/>
  <c r="Q148" i="3" s="1"/>
  <c r="J222" i="3"/>
  <c r="M222" i="3"/>
  <c r="L222" i="3"/>
  <c r="O222" i="3" s="1"/>
  <c r="Q222" i="3" s="1"/>
  <c r="R77" i="3"/>
  <c r="U77" i="3" s="1"/>
  <c r="S77" i="3"/>
  <c r="R64" i="3"/>
  <c r="U64" i="3" s="1"/>
  <c r="S64" i="3"/>
  <c r="S209" i="3"/>
  <c r="R209" i="3"/>
  <c r="U209" i="3" s="1"/>
  <c r="L394" i="3"/>
  <c r="J394" i="3"/>
  <c r="O373" i="3"/>
  <c r="Q373" i="3" s="1"/>
  <c r="S373" i="3" s="1"/>
  <c r="D31" i="4"/>
  <c r="F31" i="4" s="1"/>
  <c r="G31" i="4"/>
  <c r="D30" i="4"/>
  <c r="F30" i="4" s="1"/>
  <c r="G30" i="4"/>
  <c r="O87" i="3"/>
  <c r="Q87" i="3" s="1"/>
  <c r="O261" i="3"/>
  <c r="Q261" i="3" s="1"/>
  <c r="G41" i="4"/>
  <c r="D41" i="4"/>
  <c r="F41" i="4" s="1"/>
  <c r="O211" i="3"/>
  <c r="Q211" i="3" s="1"/>
  <c r="R211" i="3" s="1"/>
  <c r="U211" i="3" s="1"/>
  <c r="O57" i="3"/>
  <c r="Q57" i="3" s="1"/>
  <c r="S57" i="3" s="1"/>
  <c r="O361" i="3"/>
  <c r="Q361" i="3" s="1"/>
  <c r="O414" i="3"/>
  <c r="Q414" i="3" s="1"/>
  <c r="R414" i="3" s="1"/>
  <c r="U414" i="3" s="1"/>
  <c r="L432" i="3"/>
  <c r="J432" i="3"/>
  <c r="O94" i="3"/>
  <c r="Q94" i="3" s="1"/>
  <c r="R94" i="3" s="1"/>
  <c r="U94" i="3" s="1"/>
  <c r="M404" i="3"/>
  <c r="K404" i="3"/>
  <c r="O404" i="3" s="1"/>
  <c r="Q404" i="3" s="1"/>
  <c r="O259" i="3"/>
  <c r="Q259" i="3" s="1"/>
  <c r="S259" i="3" s="1"/>
  <c r="D22" i="4"/>
  <c r="F22" i="4" s="1"/>
  <c r="N450" i="3"/>
  <c r="P450" i="3" s="1"/>
  <c r="AF111" i="4"/>
  <c r="R435" i="3"/>
  <c r="U435" i="3" s="1"/>
  <c r="S435" i="3"/>
  <c r="N120" i="3"/>
  <c r="P120" i="3" s="1"/>
  <c r="J318" i="3"/>
  <c r="N318" i="3" s="1"/>
  <c r="P318" i="3" s="1"/>
  <c r="J392" i="3"/>
  <c r="L392" i="3"/>
  <c r="N347" i="3"/>
  <c r="P347" i="3" s="1"/>
  <c r="D183" i="4"/>
  <c r="F183" i="4" s="1"/>
  <c r="G183" i="4"/>
  <c r="AF274" i="4"/>
  <c r="G192" i="4"/>
  <c r="AF146" i="4"/>
  <c r="P240" i="4"/>
  <c r="N285" i="3"/>
  <c r="P285" i="3" s="1"/>
  <c r="AF189" i="4"/>
  <c r="D287" i="4"/>
  <c r="F287" i="4" s="1"/>
  <c r="D73" i="4"/>
  <c r="F73" i="4" s="1"/>
  <c r="G73" i="4"/>
  <c r="O364" i="3"/>
  <c r="Q364" i="3" s="1"/>
  <c r="S364" i="3" s="1"/>
  <c r="D133" i="4"/>
  <c r="F133" i="4" s="1"/>
  <c r="G133" i="4"/>
  <c r="N67" i="3"/>
  <c r="P67" i="3" s="1"/>
  <c r="L451" i="3"/>
  <c r="O451" i="3" s="1"/>
  <c r="Q451" i="3" s="1"/>
  <c r="G95" i="4"/>
  <c r="AF135" i="4"/>
  <c r="G15" i="4"/>
  <c r="O462" i="3"/>
  <c r="Q462" i="3" s="1"/>
  <c r="S462" i="3" s="1"/>
  <c r="AF179" i="4"/>
  <c r="D237" i="4"/>
  <c r="F237" i="4" s="1"/>
  <c r="P49" i="4"/>
  <c r="P245" i="4"/>
  <c r="O381" i="3"/>
  <c r="Q381" i="3" s="1"/>
  <c r="G70" i="4"/>
  <c r="D104" i="4"/>
  <c r="F104" i="4" s="1"/>
  <c r="AF340" i="4"/>
  <c r="D385" i="4"/>
  <c r="F385" i="4" s="1"/>
  <c r="AF100" i="4"/>
  <c r="Q404" i="4"/>
  <c r="AF210" i="4"/>
  <c r="G167" i="4"/>
  <c r="G393" i="4"/>
  <c r="L233" i="3"/>
  <c r="AF364" i="4"/>
  <c r="M471" i="3"/>
  <c r="P229" i="4"/>
  <c r="P427" i="4"/>
  <c r="P326" i="4"/>
  <c r="G244" i="4"/>
  <c r="AF292" i="4"/>
  <c r="D380" i="4"/>
  <c r="F380" i="4" s="1"/>
  <c r="AF330" i="4"/>
  <c r="Q256" i="4"/>
  <c r="P349" i="4"/>
  <c r="G441" i="4"/>
  <c r="G217" i="4"/>
  <c r="P369" i="4"/>
  <c r="AF475" i="4"/>
  <c r="G480" i="4"/>
  <c r="R254" i="3"/>
  <c r="U254" i="3" s="1"/>
  <c r="L193" i="3"/>
  <c r="O193" i="3" s="1"/>
  <c r="Q193" i="3" s="1"/>
  <c r="J193" i="3"/>
  <c r="N193" i="3" s="1"/>
  <c r="P193" i="3" s="1"/>
  <c r="O45" i="3"/>
  <c r="Q45" i="3" s="1"/>
  <c r="R13" i="3"/>
  <c r="U13" i="3" s="1"/>
  <c r="S13" i="3"/>
  <c r="O56" i="3"/>
  <c r="Q56" i="3" s="1"/>
  <c r="J481" i="3"/>
  <c r="L481" i="3"/>
  <c r="K268" i="3"/>
  <c r="M268" i="3"/>
  <c r="L480" i="3"/>
  <c r="O480" i="3" s="1"/>
  <c r="Q480" i="3" s="1"/>
  <c r="J480" i="3"/>
  <c r="N480" i="3" s="1"/>
  <c r="P480" i="3" s="1"/>
  <c r="N104" i="3"/>
  <c r="P104" i="3" s="1"/>
  <c r="R204" i="3"/>
  <c r="U204" i="3" s="1"/>
  <c r="S204" i="3"/>
  <c r="O60" i="3"/>
  <c r="Q60" i="3" s="1"/>
  <c r="R106" i="3"/>
  <c r="U106" i="3" s="1"/>
  <c r="S106" i="3"/>
  <c r="S81" i="3"/>
  <c r="R81" i="3"/>
  <c r="U81" i="3" s="1"/>
  <c r="O312" i="3"/>
  <c r="Q312" i="3" s="1"/>
  <c r="L190" i="3"/>
  <c r="O190" i="3" s="1"/>
  <c r="Q190" i="3" s="1"/>
  <c r="M190" i="3"/>
  <c r="J190" i="3"/>
  <c r="F166" i="4"/>
  <c r="G166" i="4"/>
  <c r="D225" i="4"/>
  <c r="F225" i="4" s="1"/>
  <c r="G396" i="4"/>
  <c r="F396" i="4"/>
  <c r="N245" i="3"/>
  <c r="P245" i="3" s="1"/>
  <c r="S211" i="3"/>
  <c r="G283" i="4"/>
  <c r="N145" i="3"/>
  <c r="P145" i="3" s="1"/>
  <c r="S34" i="3"/>
  <c r="R34" i="3"/>
  <c r="U34" i="3" s="1"/>
  <c r="J141" i="3"/>
  <c r="L141" i="3"/>
  <c r="O141" i="3" s="1"/>
  <c r="Q141" i="3" s="1"/>
  <c r="O486" i="3"/>
  <c r="Q486" i="3" s="1"/>
  <c r="L223" i="3"/>
  <c r="K223" i="3"/>
  <c r="M223" i="3"/>
  <c r="M359" i="3"/>
  <c r="K359" i="3"/>
  <c r="O359" i="3" s="1"/>
  <c r="Q359" i="3" s="1"/>
  <c r="N148" i="3"/>
  <c r="P148" i="3" s="1"/>
  <c r="N15" i="3"/>
  <c r="P15" i="3" s="1"/>
  <c r="N151" i="3"/>
  <c r="P151" i="3" s="1"/>
  <c r="O95" i="3"/>
  <c r="Q95" i="3" s="1"/>
  <c r="R95" i="3" s="1"/>
  <c r="U95" i="3" s="1"/>
  <c r="N492" i="3"/>
  <c r="P492" i="3" s="1"/>
  <c r="J270" i="3"/>
  <c r="L270" i="3"/>
  <c r="O270" i="3" s="1"/>
  <c r="Q270" i="3" s="1"/>
  <c r="N399" i="3"/>
  <c r="P399" i="3" s="1"/>
  <c r="J354" i="3"/>
  <c r="N354" i="3" s="1"/>
  <c r="P354" i="3" s="1"/>
  <c r="L354" i="3"/>
  <c r="D78" i="4"/>
  <c r="F78" i="4" s="1"/>
  <c r="G78" i="4"/>
  <c r="L218" i="3"/>
  <c r="J218" i="3"/>
  <c r="N218" i="3" s="1"/>
  <c r="P218" i="3" s="1"/>
  <c r="M413" i="3"/>
  <c r="G62" i="4"/>
  <c r="M28" i="3"/>
  <c r="O202" i="3"/>
  <c r="Q202" i="3" s="1"/>
  <c r="R429" i="3"/>
  <c r="U429" i="3" s="1"/>
  <c r="S429" i="3"/>
  <c r="O267" i="3"/>
  <c r="Q267" i="3" s="1"/>
  <c r="O258" i="3"/>
  <c r="Q258" i="3" s="1"/>
  <c r="S258" i="3" s="1"/>
  <c r="AF50" i="4"/>
  <c r="N137" i="3"/>
  <c r="P137" i="3" s="1"/>
  <c r="S348" i="3"/>
  <c r="R348" i="3"/>
  <c r="U348" i="3" s="1"/>
  <c r="L376" i="3"/>
  <c r="N376" i="3" s="1"/>
  <c r="P376" i="3" s="1"/>
  <c r="O237" i="3"/>
  <c r="Q237" i="3" s="1"/>
  <c r="S329" i="3"/>
  <c r="R329" i="3"/>
  <c r="U329" i="3" s="1"/>
  <c r="O173" i="3"/>
  <c r="Q173" i="3" s="1"/>
  <c r="R173" i="3" s="1"/>
  <c r="U173" i="3" s="1"/>
  <c r="N433" i="3"/>
  <c r="P433" i="3" s="1"/>
  <c r="L337" i="3"/>
  <c r="N337" i="3" s="1"/>
  <c r="P337" i="3" s="1"/>
  <c r="N175" i="3"/>
  <c r="P175" i="3" s="1"/>
  <c r="R277" i="3"/>
  <c r="U277" i="3" s="1"/>
  <c r="S277" i="3"/>
  <c r="O103" i="3"/>
  <c r="Q103" i="3" s="1"/>
  <c r="O398" i="3"/>
  <c r="Q398" i="3" s="1"/>
  <c r="N310" i="3"/>
  <c r="P310" i="3" s="1"/>
  <c r="L181" i="3"/>
  <c r="O181" i="3" s="1"/>
  <c r="Q181" i="3" s="1"/>
  <c r="J181" i="3"/>
  <c r="N181" i="3" s="1"/>
  <c r="P181" i="3" s="1"/>
  <c r="J456" i="3"/>
  <c r="L456" i="3"/>
  <c r="L21" i="3"/>
  <c r="O21" i="3" s="1"/>
  <c r="Q21" i="3" s="1"/>
  <c r="J152" i="3"/>
  <c r="N152" i="3" s="1"/>
  <c r="P152" i="3" s="1"/>
  <c r="L152" i="3"/>
  <c r="O152" i="3" s="1"/>
  <c r="Q152" i="3" s="1"/>
  <c r="O386" i="3"/>
  <c r="Q386" i="3" s="1"/>
  <c r="P12" i="4"/>
  <c r="AF109" i="4"/>
  <c r="D256" i="4"/>
  <c r="F256" i="4" s="1"/>
  <c r="D257" i="4"/>
  <c r="F257" i="4" s="1"/>
  <c r="AF131" i="4"/>
  <c r="Q264" i="4"/>
  <c r="AF264" i="4" s="1"/>
  <c r="L426" i="3"/>
  <c r="N426" i="3" s="1"/>
  <c r="P426" i="3" s="1"/>
  <c r="D121" i="4"/>
  <c r="F121" i="4" s="1"/>
  <c r="K167" i="3"/>
  <c r="O167" i="3" s="1"/>
  <c r="Q167" i="3" s="1"/>
  <c r="G53" i="4"/>
  <c r="O260" i="3"/>
  <c r="Q260" i="3" s="1"/>
  <c r="D261" i="4"/>
  <c r="F261" i="4" s="1"/>
  <c r="O425" i="3"/>
  <c r="Q425" i="3" s="1"/>
  <c r="AF136" i="4"/>
  <c r="AF193" i="4"/>
  <c r="D259" i="4"/>
  <c r="F259" i="4" s="1"/>
  <c r="K374" i="3"/>
  <c r="O374" i="3" s="1"/>
  <c r="Q374" i="3" s="1"/>
  <c r="R482" i="3"/>
  <c r="U482" i="3" s="1"/>
  <c r="M485" i="3"/>
  <c r="G140" i="4"/>
  <c r="D140" i="4"/>
  <c r="F140" i="4" s="1"/>
  <c r="P331" i="4"/>
  <c r="D356" i="4"/>
  <c r="F356" i="4" s="1"/>
  <c r="G356" i="4"/>
  <c r="L284" i="3"/>
  <c r="N284" i="3" s="1"/>
  <c r="P284" i="3" s="1"/>
  <c r="G246" i="4"/>
  <c r="G232" i="4"/>
  <c r="O287" i="3"/>
  <c r="Q287" i="3" s="1"/>
  <c r="R287" i="3" s="1"/>
  <c r="U287" i="3" s="1"/>
  <c r="Q59" i="4"/>
  <c r="AF283" i="4"/>
  <c r="D365" i="4"/>
  <c r="F365" i="4" s="1"/>
  <c r="G284" i="4"/>
  <c r="AF425" i="4"/>
  <c r="N233" i="3"/>
  <c r="P233" i="3" s="1"/>
  <c r="AF337" i="4"/>
  <c r="P288" i="4"/>
  <c r="D453" i="4"/>
  <c r="F453" i="4" s="1"/>
  <c r="D427" i="4"/>
  <c r="F427" i="4" s="1"/>
  <c r="AF311" i="4"/>
  <c r="G447" i="4"/>
  <c r="P254" i="4"/>
  <c r="G348" i="4"/>
  <c r="AF351" i="4"/>
  <c r="G322" i="4"/>
  <c r="G412" i="4"/>
  <c r="D412" i="4"/>
  <c r="F412" i="4" s="1"/>
  <c r="AF342" i="4"/>
  <c r="D478" i="4"/>
  <c r="F478" i="4" s="1"/>
  <c r="D139" i="4"/>
  <c r="F139" i="4" s="1"/>
  <c r="D383" i="4"/>
  <c r="F383" i="4" s="1"/>
  <c r="AF394" i="4"/>
  <c r="Q378" i="4"/>
  <c r="G462" i="4"/>
  <c r="M86" i="3"/>
  <c r="K86" i="3"/>
  <c r="O86" i="3" s="1"/>
  <c r="Q86" i="3" s="1"/>
  <c r="R79" i="3"/>
  <c r="U79" i="3" s="1"/>
  <c r="S79" i="3"/>
  <c r="S206" i="3"/>
  <c r="R206" i="3"/>
  <c r="U206" i="3" s="1"/>
  <c r="R109" i="3"/>
  <c r="U109" i="3" s="1"/>
  <c r="S109" i="3"/>
  <c r="G176" i="4"/>
  <c r="F176" i="4"/>
  <c r="R157" i="3"/>
  <c r="U157" i="3" s="1"/>
  <c r="S157" i="3"/>
  <c r="AF25" i="4"/>
  <c r="R121" i="3"/>
  <c r="U121" i="3" s="1"/>
  <c r="S121" i="3"/>
  <c r="O70" i="3"/>
  <c r="Q70" i="3" s="1"/>
  <c r="R454" i="3"/>
  <c r="U454" i="3" s="1"/>
  <c r="S454" i="3"/>
  <c r="R144" i="3"/>
  <c r="U144" i="3" s="1"/>
  <c r="R133" i="3"/>
  <c r="U133" i="3" s="1"/>
  <c r="S133" i="3"/>
  <c r="F178" i="4"/>
  <c r="G178" i="4"/>
  <c r="N117" i="3"/>
  <c r="P117" i="3" s="1"/>
  <c r="N33" i="3"/>
  <c r="P33" i="3" s="1"/>
  <c r="S114" i="3"/>
  <c r="R114" i="3"/>
  <c r="U114" i="3" s="1"/>
  <c r="F170" i="4"/>
  <c r="G170" i="4"/>
  <c r="G247" i="4"/>
  <c r="F247" i="4"/>
  <c r="G308" i="4"/>
  <c r="F308" i="4"/>
  <c r="O200" i="3"/>
  <c r="Q200" i="3" s="1"/>
  <c r="M50" i="3"/>
  <c r="M166" i="3"/>
  <c r="L166" i="3"/>
  <c r="K166" i="3"/>
  <c r="N312" i="3"/>
  <c r="P312" i="3" s="1"/>
  <c r="N248" i="3"/>
  <c r="P248" i="3" s="1"/>
  <c r="L295" i="3"/>
  <c r="N295" i="3" s="1"/>
  <c r="P295" i="3" s="1"/>
  <c r="R47" i="3"/>
  <c r="U47" i="3" s="1"/>
  <c r="S47" i="3"/>
  <c r="O132" i="3"/>
  <c r="Q132" i="3" s="1"/>
  <c r="R132" i="3" s="1"/>
  <c r="U132" i="3" s="1"/>
  <c r="O284" i="3"/>
  <c r="Q284" i="3" s="1"/>
  <c r="O9" i="3"/>
  <c r="Q9" i="3" s="1"/>
  <c r="S474" i="3"/>
  <c r="R474" i="3"/>
  <c r="U474" i="3" s="1"/>
  <c r="N92" i="3"/>
  <c r="P92" i="3" s="1"/>
  <c r="O92" i="3"/>
  <c r="Q92" i="3" s="1"/>
  <c r="N257" i="3"/>
  <c r="P257" i="3" s="1"/>
  <c r="N343" i="3"/>
  <c r="P343" i="3" s="1"/>
  <c r="R119" i="3"/>
  <c r="U119" i="3" s="1"/>
  <c r="S119" i="3"/>
  <c r="N389" i="3"/>
  <c r="P389" i="3" s="1"/>
  <c r="J316" i="3"/>
  <c r="N316" i="3" s="1"/>
  <c r="P316" i="3" s="1"/>
  <c r="L316" i="3"/>
  <c r="O316" i="3" s="1"/>
  <c r="Q316" i="3" s="1"/>
  <c r="O391" i="3"/>
  <c r="Q391" i="3" s="1"/>
  <c r="S391" i="3" s="1"/>
  <c r="O58" i="3"/>
  <c r="Q58" i="3" s="1"/>
  <c r="S58" i="3" s="1"/>
  <c r="J216" i="3"/>
  <c r="L216" i="3"/>
  <c r="O216" i="3" s="1"/>
  <c r="Q216" i="3" s="1"/>
  <c r="O355" i="3"/>
  <c r="Q355" i="3" s="1"/>
  <c r="G63" i="4"/>
  <c r="D63" i="4"/>
  <c r="F63" i="4" s="1"/>
  <c r="M304" i="3"/>
  <c r="O304" i="3" s="1"/>
  <c r="Q304" i="3" s="1"/>
  <c r="N239" i="3"/>
  <c r="P239" i="3" s="1"/>
  <c r="N279" i="3"/>
  <c r="P279" i="3" s="1"/>
  <c r="N349" i="3"/>
  <c r="P349" i="3" s="1"/>
  <c r="O17" i="3"/>
  <c r="Q17" i="3" s="1"/>
  <c r="S17" i="3" s="1"/>
  <c r="M71" i="3"/>
  <c r="O175" i="3"/>
  <c r="Q175" i="3" s="1"/>
  <c r="G12" i="4"/>
  <c r="D12" i="4"/>
  <c r="F12" i="4" s="1"/>
  <c r="M16" i="3"/>
  <c r="M265" i="3"/>
  <c r="N232" i="3"/>
  <c r="P232" i="3" s="1"/>
  <c r="L444" i="3"/>
  <c r="J444" i="3"/>
  <c r="G85" i="4"/>
  <c r="D85" i="4"/>
  <c r="F85" i="4" s="1"/>
  <c r="O254" i="3"/>
  <c r="Q254" i="3" s="1"/>
  <c r="S254" i="3" s="1"/>
  <c r="K434" i="3"/>
  <c r="O434" i="3" s="1"/>
  <c r="Q434" i="3" s="1"/>
  <c r="N464" i="3"/>
  <c r="P464" i="3" s="1"/>
  <c r="L370" i="3"/>
  <c r="N370" i="3" s="1"/>
  <c r="P370" i="3" s="1"/>
  <c r="M143" i="3"/>
  <c r="N143" i="3" s="1"/>
  <c r="P143" i="3" s="1"/>
  <c r="O99" i="3"/>
  <c r="Q99" i="3" s="1"/>
  <c r="R99" i="3" s="1"/>
  <c r="U99" i="3" s="1"/>
  <c r="M292" i="3"/>
  <c r="K292" i="3"/>
  <c r="K456" i="3"/>
  <c r="M456" i="3"/>
  <c r="M210" i="3"/>
  <c r="O210" i="3" s="1"/>
  <c r="Q210" i="3" s="1"/>
  <c r="K394" i="3"/>
  <c r="O394" i="3" s="1"/>
  <c r="Q394" i="3" s="1"/>
  <c r="S498" i="3"/>
  <c r="R498" i="3"/>
  <c r="U498" i="3" s="1"/>
  <c r="G29" i="4"/>
  <c r="P366" i="4"/>
  <c r="G87" i="4"/>
  <c r="AF92" i="4"/>
  <c r="AF227" i="4"/>
  <c r="N191" i="3"/>
  <c r="P191" i="3" s="1"/>
  <c r="AF56" i="4"/>
  <c r="AF54" i="4"/>
  <c r="AF209" i="4"/>
  <c r="N262" i="3"/>
  <c r="P262" i="3" s="1"/>
  <c r="M260" i="3"/>
  <c r="G66" i="4"/>
  <c r="M425" i="3"/>
  <c r="O226" i="3"/>
  <c r="Q226" i="3" s="1"/>
  <c r="R226" i="3" s="1"/>
  <c r="U226" i="3" s="1"/>
  <c r="G165" i="4"/>
  <c r="AF315" i="4"/>
  <c r="O503" i="3"/>
  <c r="Q503" i="3" s="1"/>
  <c r="R503" i="3" s="1"/>
  <c r="U503" i="3" s="1"/>
  <c r="AF143" i="4"/>
  <c r="Q164" i="4"/>
  <c r="AF164" i="4" s="1"/>
  <c r="D114" i="4"/>
  <c r="F114" i="4" s="1"/>
  <c r="P180" i="4"/>
  <c r="S308" i="3"/>
  <c r="R308" i="3"/>
  <c r="U308" i="3" s="1"/>
  <c r="AF255" i="4"/>
  <c r="G101" i="4"/>
  <c r="D101" i="4"/>
  <c r="F101" i="4" s="1"/>
  <c r="D361" i="4"/>
  <c r="F361" i="4" s="1"/>
  <c r="G361" i="4"/>
  <c r="Q220" i="4"/>
  <c r="AF220" i="4" s="1"/>
  <c r="P328" i="4"/>
  <c r="AF447" i="4"/>
  <c r="O144" i="3"/>
  <c r="Q144" i="3" s="1"/>
  <c r="S144" i="3" s="1"/>
  <c r="G207" i="4"/>
  <c r="P307" i="4"/>
  <c r="G288" i="4"/>
  <c r="P428" i="4"/>
  <c r="P413" i="4"/>
  <c r="Q447" i="4"/>
  <c r="G388" i="4"/>
  <c r="D388" i="4"/>
  <c r="F388" i="4" s="1"/>
  <c r="AF205" i="4"/>
  <c r="G300" i="4"/>
  <c r="Q383" i="4"/>
  <c r="AF383" i="4" s="1"/>
  <c r="AF467" i="4"/>
  <c r="AF325" i="4"/>
  <c r="P175" i="4"/>
  <c r="D485" i="4"/>
  <c r="F485" i="4" s="1"/>
  <c r="G369" i="4"/>
  <c r="D369" i="4"/>
  <c r="F369" i="4" s="1"/>
  <c r="G404" i="4"/>
  <c r="D404" i="4"/>
  <c r="F404" i="4" s="1"/>
  <c r="G329" i="4"/>
  <c r="AF339" i="4"/>
  <c r="Q469" i="4"/>
  <c r="AF469" i="4" s="1"/>
  <c r="L36" i="3"/>
  <c r="J36" i="3"/>
  <c r="N36" i="3" s="1"/>
  <c r="P36" i="3" s="1"/>
  <c r="L53" i="3"/>
  <c r="J53" i="3"/>
  <c r="N53" i="3" s="1"/>
  <c r="P53" i="3" s="1"/>
  <c r="F173" i="4"/>
  <c r="G173" i="4"/>
  <c r="G309" i="4"/>
  <c r="F309" i="4"/>
  <c r="G316" i="4"/>
  <c r="F316" i="4"/>
  <c r="L131" i="3"/>
  <c r="N131" i="3" s="1"/>
  <c r="P131" i="3" s="1"/>
  <c r="S37" i="3"/>
  <c r="R37" i="3"/>
  <c r="U37" i="3" s="1"/>
  <c r="J127" i="3"/>
  <c r="N127" i="3" s="1"/>
  <c r="P127" i="3" s="1"/>
  <c r="L127" i="3"/>
  <c r="O127" i="3" s="1"/>
  <c r="Q127" i="3" s="1"/>
  <c r="R88" i="3"/>
  <c r="U88" i="3" s="1"/>
  <c r="S88" i="3"/>
  <c r="L50" i="3"/>
  <c r="O50" i="3" s="1"/>
  <c r="Q50" i="3" s="1"/>
  <c r="O405" i="3"/>
  <c r="Q405" i="3" s="1"/>
  <c r="R302" i="3"/>
  <c r="U302" i="3" s="1"/>
  <c r="S302" i="3"/>
  <c r="N160" i="3"/>
  <c r="P160" i="3" s="1"/>
  <c r="S14" i="3"/>
  <c r="R14" i="3"/>
  <c r="U14" i="3" s="1"/>
  <c r="L165" i="3"/>
  <c r="J165" i="3"/>
  <c r="M428" i="3"/>
  <c r="K428" i="3"/>
  <c r="J322" i="3"/>
  <c r="N322" i="3" s="1"/>
  <c r="P322" i="3" s="1"/>
  <c r="L322" i="3"/>
  <c r="O322" i="3" s="1"/>
  <c r="Q322" i="3" s="1"/>
  <c r="O354" i="3"/>
  <c r="Q354" i="3" s="1"/>
  <c r="M445" i="3"/>
  <c r="N443" i="3"/>
  <c r="P443" i="3" s="1"/>
  <c r="O129" i="3"/>
  <c r="Q129" i="3" s="1"/>
  <c r="S486" i="3"/>
  <c r="R486" i="3"/>
  <c r="U486" i="3" s="1"/>
  <c r="N185" i="3"/>
  <c r="P185" i="3" s="1"/>
  <c r="O450" i="3"/>
  <c r="Q450" i="3" s="1"/>
  <c r="O455" i="3"/>
  <c r="Q455" i="3" s="1"/>
  <c r="AF74" i="4"/>
  <c r="O90" i="3"/>
  <c r="Q90" i="3" s="1"/>
  <c r="O243" i="3"/>
  <c r="Q243" i="3" s="1"/>
  <c r="K332" i="3"/>
  <c r="M332" i="3"/>
  <c r="AF110" i="4"/>
  <c r="S136" i="3"/>
  <c r="J324" i="3"/>
  <c r="L324" i="3"/>
  <c r="O324" i="3" s="1"/>
  <c r="Q324" i="3" s="1"/>
  <c r="M351" i="3"/>
  <c r="K351" i="3"/>
  <c r="O351" i="3" s="1"/>
  <c r="Q351" i="3" s="1"/>
  <c r="O138" i="3"/>
  <c r="Q138" i="3" s="1"/>
  <c r="S138" i="3" s="1"/>
  <c r="O170" i="3"/>
  <c r="Q170" i="3" s="1"/>
  <c r="M481" i="3"/>
  <c r="L108" i="3"/>
  <c r="N108" i="3" s="1"/>
  <c r="P108" i="3" s="1"/>
  <c r="M290" i="3"/>
  <c r="D33" i="4"/>
  <c r="F33" i="4" s="1"/>
  <c r="M402" i="3"/>
  <c r="L402" i="3"/>
  <c r="O402" i="3" s="1"/>
  <c r="Q402" i="3" s="1"/>
  <c r="J402" i="3"/>
  <c r="K444" i="3"/>
  <c r="M444" i="3"/>
  <c r="R75" i="3"/>
  <c r="U75" i="3" s="1"/>
  <c r="S75" i="3"/>
  <c r="O464" i="3"/>
  <c r="Q464" i="3" s="1"/>
  <c r="K436" i="3"/>
  <c r="O436" i="3" s="1"/>
  <c r="Q436" i="3" s="1"/>
  <c r="M436" i="3"/>
  <c r="D58" i="4"/>
  <c r="F58" i="4" s="1"/>
  <c r="G58" i="4"/>
  <c r="O19" i="3"/>
  <c r="Q19" i="3" s="1"/>
  <c r="S19" i="3" s="1"/>
  <c r="L475" i="3"/>
  <c r="O475" i="3" s="1"/>
  <c r="Q475" i="3" s="1"/>
  <c r="J475" i="3"/>
  <c r="J292" i="3"/>
  <c r="L292" i="3"/>
  <c r="AF91" i="4"/>
  <c r="Q185" i="4"/>
  <c r="P185" i="4"/>
  <c r="G65" i="4"/>
  <c r="G240" i="4"/>
  <c r="AF323" i="4"/>
  <c r="M216" i="3"/>
  <c r="G186" i="4"/>
  <c r="D186" i="4"/>
  <c r="F186" i="4" s="1"/>
  <c r="N243" i="3"/>
  <c r="P243" i="3" s="1"/>
  <c r="M322" i="3"/>
  <c r="G301" i="4"/>
  <c r="AF46" i="4"/>
  <c r="AF211" i="4"/>
  <c r="R298" i="3"/>
  <c r="U298" i="3" s="1"/>
  <c r="S298" i="3"/>
  <c r="Q377" i="4"/>
  <c r="G39" i="4"/>
  <c r="D39" i="4"/>
  <c r="F39" i="4" s="1"/>
  <c r="D209" i="4"/>
  <c r="F209" i="4" s="1"/>
  <c r="D258" i="4"/>
  <c r="F258" i="4" s="1"/>
  <c r="M400" i="3"/>
  <c r="K400" i="3"/>
  <c r="O400" i="3" s="1"/>
  <c r="Q400" i="3" s="1"/>
  <c r="AF40" i="4"/>
  <c r="AF114" i="4"/>
  <c r="G328" i="4"/>
  <c r="D469" i="4"/>
  <c r="F469" i="4" s="1"/>
  <c r="G234" i="4"/>
  <c r="AF432" i="4"/>
  <c r="D201" i="4"/>
  <c r="F201" i="4" s="1"/>
  <c r="G378" i="4"/>
  <c r="D378" i="4"/>
  <c r="F378" i="4" s="1"/>
  <c r="AF191" i="4"/>
  <c r="AF460" i="4"/>
  <c r="P310" i="4"/>
  <c r="G422" i="4"/>
  <c r="P400" i="4"/>
  <c r="AF440" i="4"/>
  <c r="AF145" i="4"/>
  <c r="G454" i="4"/>
  <c r="D454" i="4"/>
  <c r="F454" i="4" s="1"/>
  <c r="G111" i="4"/>
  <c r="S186" i="3" l="1"/>
  <c r="R186" i="3"/>
  <c r="U186" i="3" s="1"/>
  <c r="S455" i="3"/>
  <c r="R455" i="3"/>
  <c r="U455" i="3" s="1"/>
  <c r="R202" i="3"/>
  <c r="U202" i="3" s="1"/>
  <c r="S202" i="3"/>
  <c r="S309" i="3"/>
  <c r="R309" i="3"/>
  <c r="U309" i="3" s="1"/>
  <c r="R284" i="3"/>
  <c r="U284" i="3" s="1"/>
  <c r="S284" i="3"/>
  <c r="S426" i="3"/>
  <c r="R426" i="3"/>
  <c r="U426" i="3" s="1"/>
  <c r="R497" i="3"/>
  <c r="U497" i="3" s="1"/>
  <c r="R46" i="3"/>
  <c r="U46" i="3" s="1"/>
  <c r="S46" i="3"/>
  <c r="S160" i="3"/>
  <c r="R160" i="3"/>
  <c r="U160" i="3" s="1"/>
  <c r="R243" i="3"/>
  <c r="U243" i="3" s="1"/>
  <c r="S243" i="3"/>
  <c r="N292" i="3"/>
  <c r="P292" i="3" s="1"/>
  <c r="S322" i="3"/>
  <c r="R322" i="3"/>
  <c r="U322" i="3" s="1"/>
  <c r="S92" i="3"/>
  <c r="R92" i="3"/>
  <c r="U92" i="3" s="1"/>
  <c r="R138" i="3"/>
  <c r="U138" i="3" s="1"/>
  <c r="R58" i="3"/>
  <c r="U58" i="3" s="1"/>
  <c r="AF349" i="4"/>
  <c r="S120" i="3"/>
  <c r="R120" i="3"/>
  <c r="U120" i="3" s="1"/>
  <c r="R453" i="3"/>
  <c r="U453" i="3" s="1"/>
  <c r="S453" i="3"/>
  <c r="N304" i="3"/>
  <c r="P304" i="3" s="1"/>
  <c r="R215" i="3"/>
  <c r="U215" i="3" s="1"/>
  <c r="S215" i="3"/>
  <c r="O408" i="3"/>
  <c r="Q408" i="3" s="1"/>
  <c r="S35" i="3"/>
  <c r="R35" i="3"/>
  <c r="U35" i="3" s="1"/>
  <c r="R9" i="3"/>
  <c r="U9" i="3" s="1"/>
  <c r="S9" i="3"/>
  <c r="AF217" i="4"/>
  <c r="N28" i="3"/>
  <c r="P28" i="3" s="1"/>
  <c r="N388" i="3"/>
  <c r="P388" i="3" s="1"/>
  <c r="R57" i="3"/>
  <c r="U57" i="3" s="1"/>
  <c r="R409" i="3"/>
  <c r="U409" i="3" s="1"/>
  <c r="O146" i="3"/>
  <c r="Q146" i="3" s="1"/>
  <c r="R146" i="3" s="1"/>
  <c r="U146" i="3" s="1"/>
  <c r="R393" i="3"/>
  <c r="U393" i="3" s="1"/>
  <c r="S393" i="3"/>
  <c r="S323" i="3"/>
  <c r="R323" i="3"/>
  <c r="U323" i="3" s="1"/>
  <c r="S5" i="3"/>
  <c r="R5" i="3"/>
  <c r="U5" i="3" s="1"/>
  <c r="N32" i="3"/>
  <c r="P32" i="3" s="1"/>
  <c r="S459" i="3"/>
  <c r="R459" i="3"/>
  <c r="U459" i="3" s="1"/>
  <c r="N162" i="3"/>
  <c r="P162" i="3" s="1"/>
  <c r="O242" i="3"/>
  <c r="Q242" i="3" s="1"/>
  <c r="S118" i="3"/>
  <c r="S397" i="3"/>
  <c r="S316" i="3"/>
  <c r="R316" i="3"/>
  <c r="U316" i="3" s="1"/>
  <c r="R127" i="3"/>
  <c r="U127" i="3" s="1"/>
  <c r="S127" i="3"/>
  <c r="N475" i="3"/>
  <c r="P475" i="3" s="1"/>
  <c r="G33" i="4"/>
  <c r="O332" i="3"/>
  <c r="Q332" i="3" s="1"/>
  <c r="O428" i="3"/>
  <c r="Q428" i="3" s="1"/>
  <c r="N444" i="3"/>
  <c r="P444" i="3" s="1"/>
  <c r="G453" i="4"/>
  <c r="G121" i="4"/>
  <c r="AF12" i="4"/>
  <c r="N270" i="3"/>
  <c r="P270" i="3" s="1"/>
  <c r="S285" i="3"/>
  <c r="R285" i="3"/>
  <c r="U285" i="3" s="1"/>
  <c r="N394" i="3"/>
  <c r="P394" i="3" s="1"/>
  <c r="G132" i="4"/>
  <c r="S126" i="3"/>
  <c r="R126" i="3"/>
  <c r="U126" i="3" s="1"/>
  <c r="R111" i="3"/>
  <c r="U111" i="3" s="1"/>
  <c r="S111" i="3"/>
  <c r="O184" i="3"/>
  <c r="Q184" i="3" s="1"/>
  <c r="R184" i="3" s="1"/>
  <c r="U184" i="3" s="1"/>
  <c r="N416" i="3"/>
  <c r="P416" i="3" s="1"/>
  <c r="S212" i="3"/>
  <c r="R212" i="3"/>
  <c r="U212" i="3" s="1"/>
  <c r="O281" i="3"/>
  <c r="Q281" i="3" s="1"/>
  <c r="N167" i="3"/>
  <c r="P167" i="3" s="1"/>
  <c r="G116" i="4"/>
  <c r="S205" i="3"/>
  <c r="AF194" i="4"/>
  <c r="O396" i="3"/>
  <c r="Q396" i="3" s="1"/>
  <c r="S387" i="3"/>
  <c r="R387" i="3"/>
  <c r="U387" i="3" s="1"/>
  <c r="S398" i="3"/>
  <c r="R398" i="3"/>
  <c r="U398" i="3" s="1"/>
  <c r="AF268" i="4"/>
  <c r="R259" i="3"/>
  <c r="U259" i="3" s="1"/>
  <c r="S11" i="3"/>
  <c r="R11" i="3"/>
  <c r="U11" i="3" s="1"/>
  <c r="O28" i="3"/>
  <c r="Q28" i="3" s="1"/>
  <c r="R139" i="3"/>
  <c r="U139" i="3" s="1"/>
  <c r="S139" i="3"/>
  <c r="O294" i="3"/>
  <c r="Q294" i="3" s="1"/>
  <c r="AF107" i="4"/>
  <c r="R17" i="3"/>
  <c r="U17" i="3" s="1"/>
  <c r="AF421" i="4"/>
  <c r="O349" i="3"/>
  <c r="Q349" i="3" s="1"/>
  <c r="S183" i="3"/>
  <c r="R183" i="3"/>
  <c r="U183" i="3" s="1"/>
  <c r="O379" i="3"/>
  <c r="Q379" i="3" s="1"/>
  <c r="S379" i="3" s="1"/>
  <c r="O426" i="3"/>
  <c r="Q426" i="3" s="1"/>
  <c r="O411" i="3"/>
  <c r="Q411" i="3" s="1"/>
  <c r="R339" i="3"/>
  <c r="U339" i="3" s="1"/>
  <c r="S339" i="3"/>
  <c r="N417" i="3"/>
  <c r="P417" i="3" s="1"/>
  <c r="N484" i="3"/>
  <c r="P484" i="3" s="1"/>
  <c r="G180" i="4"/>
  <c r="R258" i="3"/>
  <c r="U258" i="3" s="1"/>
  <c r="AF328" i="4"/>
  <c r="AF288" i="4"/>
  <c r="R145" i="3"/>
  <c r="U145" i="3" s="1"/>
  <c r="S145" i="3"/>
  <c r="AF240" i="4"/>
  <c r="AF183" i="4"/>
  <c r="S386" i="3"/>
  <c r="R386" i="3"/>
  <c r="U386" i="3" s="1"/>
  <c r="R60" i="3"/>
  <c r="U60" i="3" s="1"/>
  <c r="S60" i="3"/>
  <c r="R462" i="3"/>
  <c r="U462" i="3" s="1"/>
  <c r="N8" i="3"/>
  <c r="P8" i="3" s="1"/>
  <c r="N182" i="3"/>
  <c r="P182" i="3" s="1"/>
  <c r="AF289" i="4"/>
  <c r="O460" i="3"/>
  <c r="Q460" i="3" s="1"/>
  <c r="N336" i="3"/>
  <c r="P336" i="3" s="1"/>
  <c r="N268" i="3"/>
  <c r="P268" i="3" s="1"/>
  <c r="G374" i="4"/>
  <c r="S330" i="3"/>
  <c r="R330" i="3"/>
  <c r="U330" i="3" s="1"/>
  <c r="S360" i="3"/>
  <c r="R360" i="3"/>
  <c r="U360" i="3" s="1"/>
  <c r="AF392" i="4"/>
  <c r="AF152" i="4"/>
  <c r="O452" i="3"/>
  <c r="Q452" i="3" s="1"/>
  <c r="S380" i="3"/>
  <c r="R380" i="3"/>
  <c r="U380" i="3" s="1"/>
  <c r="S97" i="3"/>
  <c r="R97" i="3"/>
  <c r="U97" i="3" s="1"/>
  <c r="O380" i="3"/>
  <c r="Q380" i="3" s="1"/>
  <c r="S73" i="3"/>
  <c r="R73" i="3"/>
  <c r="U73" i="3" s="1"/>
  <c r="S65" i="3"/>
  <c r="N16" i="3"/>
  <c r="P16" i="3" s="1"/>
  <c r="S357" i="3"/>
  <c r="R357" i="3"/>
  <c r="U357" i="3" s="1"/>
  <c r="O266" i="3"/>
  <c r="Q266" i="3" s="1"/>
  <c r="S266" i="3" s="1"/>
  <c r="R246" i="3"/>
  <c r="U246" i="3" s="1"/>
  <c r="S189" i="3"/>
  <c r="N165" i="3"/>
  <c r="P165" i="3" s="1"/>
  <c r="S232" i="3"/>
  <c r="R232" i="3"/>
  <c r="U232" i="3" s="1"/>
  <c r="N216" i="3"/>
  <c r="P216" i="3" s="1"/>
  <c r="S492" i="3"/>
  <c r="R492" i="3"/>
  <c r="U492" i="3" s="1"/>
  <c r="AF245" i="4"/>
  <c r="R299" i="3"/>
  <c r="U299" i="3" s="1"/>
  <c r="S299" i="3"/>
  <c r="S168" i="3"/>
  <c r="R168" i="3"/>
  <c r="U168" i="3" s="1"/>
  <c r="N384" i="3"/>
  <c r="P384" i="3" s="1"/>
  <c r="AF150" i="4"/>
  <c r="R169" i="3"/>
  <c r="U169" i="3" s="1"/>
  <c r="S169" i="3"/>
  <c r="R301" i="3"/>
  <c r="U301" i="3" s="1"/>
  <c r="S301" i="3"/>
  <c r="S414" i="3"/>
  <c r="R170" i="3"/>
  <c r="U170" i="3" s="1"/>
  <c r="S170" i="3"/>
  <c r="G334" i="4"/>
  <c r="O424" i="3"/>
  <c r="Q424" i="3" s="1"/>
  <c r="S504" i="3"/>
  <c r="R504" i="3"/>
  <c r="U504" i="3" s="1"/>
  <c r="AF182" i="4"/>
  <c r="S320" i="3"/>
  <c r="R320" i="3"/>
  <c r="U320" i="3" s="1"/>
  <c r="S314" i="3"/>
  <c r="R314" i="3"/>
  <c r="U314" i="3" s="1"/>
  <c r="R421" i="3"/>
  <c r="U421" i="3" s="1"/>
  <c r="O12" i="3"/>
  <c r="Q12" i="3" s="1"/>
  <c r="G384" i="4"/>
  <c r="G343" i="4"/>
  <c r="O497" i="3"/>
  <c r="Q497" i="3" s="1"/>
  <c r="S497" i="3" s="1"/>
  <c r="AF99" i="4"/>
  <c r="S107" i="3"/>
  <c r="R107" i="3"/>
  <c r="U107" i="3" s="1"/>
  <c r="G68" i="4"/>
  <c r="R311" i="3"/>
  <c r="U311" i="3" s="1"/>
  <c r="S45" i="3"/>
  <c r="R45" i="3"/>
  <c r="U45" i="3" s="1"/>
  <c r="R335" i="3"/>
  <c r="U335" i="3" s="1"/>
  <c r="S335" i="3"/>
  <c r="G359" i="4"/>
  <c r="S366" i="3"/>
  <c r="R366" i="3"/>
  <c r="U366" i="3" s="1"/>
  <c r="S42" i="3"/>
  <c r="O16" i="3"/>
  <c r="Q16" i="3" s="1"/>
  <c r="S355" i="3"/>
  <c r="R355" i="3"/>
  <c r="U355" i="3" s="1"/>
  <c r="O231" i="3"/>
  <c r="Q231" i="3" s="1"/>
  <c r="S491" i="3"/>
  <c r="R152" i="3"/>
  <c r="U152" i="3" s="1"/>
  <c r="S152" i="3"/>
  <c r="R175" i="3"/>
  <c r="U175" i="3" s="1"/>
  <c r="S175" i="3"/>
  <c r="S193" i="3"/>
  <c r="R193" i="3"/>
  <c r="U193" i="3" s="1"/>
  <c r="AF49" i="4"/>
  <c r="AF397" i="4"/>
  <c r="AF235" i="4"/>
  <c r="AF22" i="4"/>
  <c r="O218" i="3"/>
  <c r="Q218" i="3" s="1"/>
  <c r="S218" i="3" s="1"/>
  <c r="R365" i="3"/>
  <c r="U365" i="3" s="1"/>
  <c r="S365" i="3"/>
  <c r="AF365" i="4"/>
  <c r="AF294" i="4"/>
  <c r="O182" i="3"/>
  <c r="Q182" i="3" s="1"/>
  <c r="N350" i="3"/>
  <c r="P350" i="3" s="1"/>
  <c r="N12" i="3"/>
  <c r="P12" i="3" s="1"/>
  <c r="R244" i="3"/>
  <c r="U244" i="3" s="1"/>
  <c r="S244" i="3"/>
  <c r="AF320" i="4"/>
  <c r="O108" i="3"/>
  <c r="Q108" i="3" s="1"/>
  <c r="R108" i="3" s="1"/>
  <c r="U108" i="3" s="1"/>
  <c r="AF45" i="4"/>
  <c r="S251" i="3"/>
  <c r="R251" i="3"/>
  <c r="U251" i="3" s="1"/>
  <c r="N252" i="3"/>
  <c r="P252" i="3" s="1"/>
  <c r="S125" i="3"/>
  <c r="R125" i="3"/>
  <c r="U125" i="3" s="1"/>
  <c r="N21" i="3"/>
  <c r="P21" i="3" s="1"/>
  <c r="AF128" i="4"/>
  <c r="G444" i="4"/>
  <c r="AF491" i="4"/>
  <c r="S395" i="3"/>
  <c r="R395" i="3"/>
  <c r="U395" i="3" s="1"/>
  <c r="O419" i="3"/>
  <c r="Q419" i="3" s="1"/>
  <c r="R419" i="3" s="1"/>
  <c r="U419" i="3" s="1"/>
  <c r="AF78" i="4"/>
  <c r="N400" i="3"/>
  <c r="P400" i="3" s="1"/>
  <c r="AF155" i="4"/>
  <c r="N359" i="3"/>
  <c r="P359" i="3" s="1"/>
  <c r="O161" i="3"/>
  <c r="Q161" i="3" s="1"/>
  <c r="S161" i="3" s="1"/>
  <c r="O456" i="3"/>
  <c r="Q456" i="3" s="1"/>
  <c r="G259" i="4"/>
  <c r="R151" i="3"/>
  <c r="U151" i="3" s="1"/>
  <c r="S151" i="3"/>
  <c r="N187" i="3"/>
  <c r="P187" i="3" s="1"/>
  <c r="O337" i="3"/>
  <c r="Q337" i="3" s="1"/>
  <c r="R337" i="3" s="1"/>
  <c r="U337" i="3" s="1"/>
  <c r="S280" i="3"/>
  <c r="R280" i="3"/>
  <c r="U280" i="3" s="1"/>
  <c r="O384" i="3"/>
  <c r="Q384" i="3" s="1"/>
  <c r="R164" i="3"/>
  <c r="U164" i="3" s="1"/>
  <c r="R361" i="3"/>
  <c r="U361" i="3" s="1"/>
  <c r="S361" i="3"/>
  <c r="N413" i="3"/>
  <c r="P413" i="3" s="1"/>
  <c r="AF237" i="4"/>
  <c r="G497" i="4"/>
  <c r="N87" i="3"/>
  <c r="P87" i="3" s="1"/>
  <c r="G113" i="4"/>
  <c r="AF6" i="4"/>
  <c r="N351" i="3"/>
  <c r="P351" i="3" s="1"/>
  <c r="G130" i="4"/>
  <c r="R113" i="3"/>
  <c r="U113" i="3" s="1"/>
  <c r="S113" i="3"/>
  <c r="R465" i="3"/>
  <c r="U465" i="3" s="1"/>
  <c r="S465" i="3"/>
  <c r="S467" i="3"/>
  <c r="R467" i="3"/>
  <c r="U467" i="3" s="1"/>
  <c r="G45" i="4"/>
  <c r="O369" i="3"/>
  <c r="Q369" i="3" s="1"/>
  <c r="S369" i="3" s="1"/>
  <c r="AF454" i="4"/>
  <c r="G108" i="4"/>
  <c r="G60" i="4"/>
  <c r="S494" i="3"/>
  <c r="R494" i="3"/>
  <c r="U494" i="3" s="1"/>
  <c r="S446" i="3"/>
  <c r="R446" i="3"/>
  <c r="U446" i="3" s="1"/>
  <c r="AF420" i="4"/>
  <c r="G294" i="4"/>
  <c r="O224" i="3"/>
  <c r="Q224" i="3" s="1"/>
  <c r="R224" i="3" s="1"/>
  <c r="U224" i="3" s="1"/>
  <c r="S430" i="3"/>
  <c r="R430" i="3"/>
  <c r="U430" i="3" s="1"/>
  <c r="R188" i="3"/>
  <c r="U188" i="3" s="1"/>
  <c r="S188" i="3"/>
  <c r="G198" i="4"/>
  <c r="N290" i="3"/>
  <c r="P290" i="3" s="1"/>
  <c r="S305" i="3"/>
  <c r="S476" i="3"/>
  <c r="R228" i="3"/>
  <c r="U228" i="3" s="1"/>
  <c r="R500" i="3"/>
  <c r="U500" i="3" s="1"/>
  <c r="N374" i="3"/>
  <c r="P374" i="3" s="1"/>
  <c r="G485" i="4"/>
  <c r="O292" i="3"/>
  <c r="Q292" i="3" s="1"/>
  <c r="N43" i="3"/>
  <c r="P43" i="3" s="1"/>
  <c r="S433" i="3"/>
  <c r="R433" i="3"/>
  <c r="U433" i="3" s="1"/>
  <c r="S15" i="3"/>
  <c r="R15" i="3"/>
  <c r="U15" i="3" s="1"/>
  <c r="R245" i="3"/>
  <c r="U245" i="3" s="1"/>
  <c r="S245" i="3"/>
  <c r="G380" i="4"/>
  <c r="G237" i="4"/>
  <c r="S67" i="3"/>
  <c r="R67" i="3"/>
  <c r="U67" i="3" s="1"/>
  <c r="N332" i="3"/>
  <c r="P332" i="3" s="1"/>
  <c r="S488" i="3"/>
  <c r="R488" i="3"/>
  <c r="U488" i="3" s="1"/>
  <c r="O286" i="3"/>
  <c r="Q286" i="3" s="1"/>
  <c r="S286" i="3" s="1"/>
  <c r="N440" i="3"/>
  <c r="P440" i="3" s="1"/>
  <c r="O110" i="3"/>
  <c r="Q110" i="3" s="1"/>
  <c r="N110" i="3"/>
  <c r="P110" i="3" s="1"/>
  <c r="N71" i="3"/>
  <c r="P71" i="3" s="1"/>
  <c r="G390" i="4"/>
  <c r="AF104" i="4"/>
  <c r="S54" i="3"/>
  <c r="R54" i="3"/>
  <c r="U54" i="3" s="1"/>
  <c r="N460" i="3"/>
  <c r="P460" i="3" s="1"/>
  <c r="R306" i="3"/>
  <c r="U306" i="3" s="1"/>
  <c r="S306" i="3"/>
  <c r="R423" i="3"/>
  <c r="U423" i="3" s="1"/>
  <c r="S423" i="3"/>
  <c r="S458" i="3"/>
  <c r="R458" i="3"/>
  <c r="U458" i="3" s="1"/>
  <c r="S503" i="3"/>
  <c r="O318" i="3"/>
  <c r="Q318" i="3" s="1"/>
  <c r="S377" i="3"/>
  <c r="R377" i="3"/>
  <c r="U377" i="3" s="1"/>
  <c r="N4" i="3"/>
  <c r="P4" i="3" s="1"/>
  <c r="S367" i="3"/>
  <c r="R367" i="3"/>
  <c r="U367" i="3" s="1"/>
  <c r="N194" i="3"/>
  <c r="P194" i="3" s="1"/>
  <c r="S224" i="3"/>
  <c r="N307" i="3"/>
  <c r="P307" i="3" s="1"/>
  <c r="S62" i="3"/>
  <c r="O422" i="3"/>
  <c r="Q422" i="3" s="1"/>
  <c r="N456" i="3"/>
  <c r="P456" i="3" s="1"/>
  <c r="S148" i="3"/>
  <c r="R148" i="3"/>
  <c r="U148" i="3" s="1"/>
  <c r="R275" i="3"/>
  <c r="U275" i="3" s="1"/>
  <c r="S275" i="3"/>
  <c r="S471" i="3"/>
  <c r="R471" i="3"/>
  <c r="U471" i="3" s="1"/>
  <c r="AF115" i="4"/>
  <c r="S39" i="3"/>
  <c r="R39" i="3"/>
  <c r="U39" i="3" s="1"/>
  <c r="R124" i="3"/>
  <c r="U124" i="3" s="1"/>
  <c r="S124" i="3"/>
  <c r="S23" i="3"/>
  <c r="R23" i="3"/>
  <c r="U23" i="3" s="1"/>
  <c r="G79" i="4"/>
  <c r="N439" i="3"/>
  <c r="P439" i="3" s="1"/>
  <c r="R385" i="3"/>
  <c r="U385" i="3" s="1"/>
  <c r="S385" i="3"/>
  <c r="O356" i="3"/>
  <c r="Q356" i="3" s="1"/>
  <c r="N425" i="3"/>
  <c r="P425" i="3" s="1"/>
  <c r="O24" i="3"/>
  <c r="Q24" i="3" s="1"/>
  <c r="AF207" i="4"/>
  <c r="G86" i="4"/>
  <c r="O165" i="3"/>
  <c r="Q165" i="3" s="1"/>
  <c r="AF63" i="4"/>
  <c r="N260" i="3"/>
  <c r="P260" i="3" s="1"/>
  <c r="S327" i="3"/>
  <c r="R327" i="3"/>
  <c r="U327" i="3" s="1"/>
  <c r="S237" i="3"/>
  <c r="R237" i="3"/>
  <c r="U237" i="3" s="1"/>
  <c r="G494" i="4"/>
  <c r="AF219" i="4"/>
  <c r="AF378" i="4"/>
  <c r="AF198" i="4"/>
  <c r="R431" i="3"/>
  <c r="U431" i="3" s="1"/>
  <c r="S66" i="3"/>
  <c r="R66" i="3"/>
  <c r="U66" i="3" s="1"/>
  <c r="R364" i="3"/>
  <c r="U364" i="3" s="1"/>
  <c r="N404" i="3"/>
  <c r="P404" i="3" s="1"/>
  <c r="AF213" i="4"/>
  <c r="AF266" i="4"/>
  <c r="R401" i="3"/>
  <c r="U401" i="3" s="1"/>
  <c r="S94" i="3"/>
  <c r="O164" i="3"/>
  <c r="Q164" i="3" s="1"/>
  <c r="S164" i="3" s="1"/>
  <c r="R91" i="3"/>
  <c r="U91" i="3" s="1"/>
  <c r="S450" i="3"/>
  <c r="R450" i="3"/>
  <c r="U450" i="3" s="1"/>
  <c r="O418" i="3"/>
  <c r="Q418" i="3" s="1"/>
  <c r="S418" i="3" s="1"/>
  <c r="O221" i="3"/>
  <c r="Q221" i="3" s="1"/>
  <c r="AF259" i="4"/>
  <c r="R153" i="3"/>
  <c r="U153" i="3" s="1"/>
  <c r="S153" i="3"/>
  <c r="R469" i="3"/>
  <c r="U469" i="3" s="1"/>
  <c r="S469" i="3"/>
  <c r="AF381" i="4"/>
  <c r="R415" i="3"/>
  <c r="U415" i="3" s="1"/>
  <c r="S415" i="3"/>
  <c r="S24" i="3"/>
  <c r="R24" i="3"/>
  <c r="U24" i="3" s="1"/>
  <c r="AF101" i="4"/>
  <c r="N424" i="3"/>
  <c r="P424" i="3" s="1"/>
  <c r="S319" i="3"/>
  <c r="R319" i="3"/>
  <c r="U319" i="3" s="1"/>
  <c r="R203" i="3"/>
  <c r="U203" i="3" s="1"/>
  <c r="S203" i="3"/>
  <c r="S331" i="3"/>
  <c r="R331" i="3"/>
  <c r="U331" i="3" s="1"/>
  <c r="AF358" i="4"/>
  <c r="S410" i="3"/>
  <c r="R410" i="3"/>
  <c r="U410" i="3" s="1"/>
  <c r="R383" i="3"/>
  <c r="U383" i="3" s="1"/>
  <c r="S383" i="3"/>
  <c r="S496" i="3"/>
  <c r="R496" i="3"/>
  <c r="U496" i="3" s="1"/>
  <c r="R105" i="3"/>
  <c r="U105" i="3" s="1"/>
  <c r="S105" i="3"/>
  <c r="N353" i="3"/>
  <c r="P353" i="3" s="1"/>
  <c r="N356" i="3"/>
  <c r="P356" i="3" s="1"/>
  <c r="R391" i="3"/>
  <c r="U391" i="3" s="1"/>
  <c r="AF302" i="4"/>
  <c r="S208" i="3"/>
  <c r="R291" i="3"/>
  <c r="U291" i="3" s="1"/>
  <c r="S291" i="3"/>
  <c r="N363" i="3"/>
  <c r="P363" i="3" s="1"/>
  <c r="AF119" i="4"/>
  <c r="R185" i="3"/>
  <c r="U185" i="3" s="1"/>
  <c r="S185" i="3"/>
  <c r="G201" i="4"/>
  <c r="AF428" i="4"/>
  <c r="G257" i="4"/>
  <c r="R104" i="3"/>
  <c r="U104" i="3" s="1"/>
  <c r="S104" i="3"/>
  <c r="G385" i="4"/>
  <c r="O376" i="3"/>
  <c r="Q376" i="3" s="1"/>
  <c r="AF149" i="4"/>
  <c r="AF88" i="4"/>
  <c r="R200" i="3"/>
  <c r="U200" i="3" s="1"/>
  <c r="S200" i="3"/>
  <c r="N408" i="3"/>
  <c r="P408" i="3" s="1"/>
  <c r="O149" i="3"/>
  <c r="Q149" i="3" s="1"/>
  <c r="S149" i="3" s="1"/>
  <c r="G502" i="4"/>
  <c r="N396" i="3"/>
  <c r="P396" i="3" s="1"/>
  <c r="G71" i="4"/>
  <c r="AF334" i="4"/>
  <c r="AF414" i="4"/>
  <c r="S227" i="3"/>
  <c r="R227" i="3"/>
  <c r="U227" i="3" s="1"/>
  <c r="S238" i="3"/>
  <c r="R238" i="3"/>
  <c r="U238" i="3" s="1"/>
  <c r="N196" i="3"/>
  <c r="P196" i="3" s="1"/>
  <c r="N103" i="3"/>
  <c r="P103" i="3" s="1"/>
  <c r="R51" i="3"/>
  <c r="U51" i="3" s="1"/>
  <c r="S51" i="3"/>
  <c r="AF386" i="4"/>
  <c r="R373" i="3"/>
  <c r="U373" i="3" s="1"/>
  <c r="AF121" i="4"/>
  <c r="S132" i="3"/>
  <c r="N428" i="3"/>
  <c r="P428" i="3" s="1"/>
  <c r="S179" i="3"/>
  <c r="AF353" i="4"/>
  <c r="R122" i="3"/>
  <c r="U122" i="3" s="1"/>
  <c r="AF175" i="4"/>
  <c r="R33" i="3"/>
  <c r="U33" i="3" s="1"/>
  <c r="S33" i="3"/>
  <c r="R117" i="3"/>
  <c r="U117" i="3" s="1"/>
  <c r="S117" i="3"/>
  <c r="AF254" i="4"/>
  <c r="R480" i="3"/>
  <c r="U480" i="3" s="1"/>
  <c r="S480" i="3"/>
  <c r="G22" i="4"/>
  <c r="S95" i="3"/>
  <c r="N56" i="3"/>
  <c r="P56" i="3" s="1"/>
  <c r="N338" i="3"/>
  <c r="P338" i="3" s="1"/>
  <c r="S177" i="3"/>
  <c r="R177" i="3"/>
  <c r="U177" i="3" s="1"/>
  <c r="R85" i="3"/>
  <c r="U85" i="3" s="1"/>
  <c r="S85" i="3"/>
  <c r="B7" i="2"/>
  <c r="H483" i="4"/>
  <c r="H438" i="4"/>
  <c r="H390" i="4"/>
  <c r="H379" i="4"/>
  <c r="H378" i="4"/>
  <c r="H279" i="4"/>
  <c r="H234" i="4"/>
  <c r="H255" i="4"/>
  <c r="H159" i="4"/>
  <c r="H96" i="4"/>
  <c r="H78" i="4"/>
  <c r="H479" i="4"/>
  <c r="H472" i="4"/>
  <c r="H389" i="4"/>
  <c r="H370" i="4"/>
  <c r="H364" i="4"/>
  <c r="H376" i="4"/>
  <c r="H230" i="4"/>
  <c r="H181" i="4"/>
  <c r="H149" i="4"/>
  <c r="H94" i="4"/>
  <c r="H74" i="4"/>
  <c r="H458" i="4"/>
  <c r="H459" i="4"/>
  <c r="H388" i="4"/>
  <c r="H360" i="4"/>
  <c r="H349" i="4"/>
  <c r="H359" i="4"/>
  <c r="H226" i="4"/>
  <c r="H172" i="4"/>
  <c r="H129" i="4"/>
  <c r="H92" i="4"/>
  <c r="H70" i="4"/>
  <c r="H482" i="4"/>
  <c r="H398" i="4"/>
  <c r="H387" i="4"/>
  <c r="H357" i="4"/>
  <c r="H392" i="4"/>
  <c r="H278" i="4"/>
  <c r="H261" i="4"/>
  <c r="H163" i="4"/>
  <c r="H123" i="4"/>
  <c r="H90" i="4"/>
  <c r="H47" i="4"/>
  <c r="H439" i="4"/>
  <c r="H427" i="4"/>
  <c r="H386" i="4"/>
  <c r="H337" i="4"/>
  <c r="H369" i="4"/>
  <c r="H276" i="4"/>
  <c r="H254" i="4"/>
  <c r="H162" i="4"/>
  <c r="H155" i="4"/>
  <c r="H88" i="4"/>
  <c r="H152" i="4"/>
  <c r="H431" i="4"/>
  <c r="H409" i="4"/>
  <c r="H385" i="4"/>
  <c r="H382" i="4"/>
  <c r="H345" i="4"/>
  <c r="H274" i="4"/>
  <c r="H249" i="4"/>
  <c r="H185" i="4"/>
  <c r="H150" i="4"/>
  <c r="H86" i="4"/>
  <c r="H112" i="4"/>
  <c r="H437" i="4"/>
  <c r="H418" i="4"/>
  <c r="H440" i="4"/>
  <c r="H415" i="4"/>
  <c r="H341" i="4"/>
  <c r="H272" i="4"/>
  <c r="H240" i="4"/>
  <c r="H178" i="4"/>
  <c r="H160" i="4"/>
  <c r="H64" i="4"/>
  <c r="H105" i="4"/>
  <c r="H462" i="4"/>
  <c r="H407" i="4"/>
  <c r="H421" i="4"/>
  <c r="H375" i="4"/>
  <c r="H340" i="4"/>
  <c r="H270" i="4"/>
  <c r="H236" i="4"/>
  <c r="H169" i="4"/>
  <c r="H156" i="4"/>
  <c r="H81" i="4"/>
  <c r="H71" i="4"/>
  <c r="H487" i="4"/>
  <c r="H422" i="4"/>
  <c r="H417" i="4"/>
  <c r="H348" i="4"/>
  <c r="H280" i="4"/>
  <c r="H268" i="4"/>
  <c r="H232" i="4"/>
  <c r="H164" i="4"/>
  <c r="H151" i="4"/>
  <c r="H77" i="4"/>
  <c r="H102" i="4"/>
  <c r="H493" i="4"/>
  <c r="H475" i="4"/>
  <c r="H433" i="4"/>
  <c r="H402" i="4"/>
  <c r="H380" i="4"/>
  <c r="H277" i="4"/>
  <c r="H266" i="4"/>
  <c r="H228" i="4"/>
  <c r="H161" i="4"/>
  <c r="H116" i="4"/>
  <c r="H73" i="4"/>
  <c r="H75" i="4"/>
  <c r="H504" i="4"/>
  <c r="H452" i="4"/>
  <c r="H401" i="4"/>
  <c r="H430" i="4"/>
  <c r="H335" i="4"/>
  <c r="H275" i="4"/>
  <c r="H256" i="4"/>
  <c r="H244" i="4"/>
  <c r="H248" i="4"/>
  <c r="H157" i="4"/>
  <c r="H69" i="4"/>
  <c r="H48" i="4"/>
  <c r="H503" i="4"/>
  <c r="H488" i="4"/>
  <c r="H410" i="4"/>
  <c r="H367" i="4"/>
  <c r="H371" i="4"/>
  <c r="H273" i="4"/>
  <c r="H257" i="4"/>
  <c r="H173" i="4"/>
  <c r="H158" i="4"/>
  <c r="H125" i="4"/>
  <c r="H103" i="4"/>
  <c r="H99" i="4"/>
  <c r="H501" i="4"/>
  <c r="H455" i="4"/>
  <c r="H419" i="4"/>
  <c r="H333" i="4"/>
  <c r="H352" i="4"/>
  <c r="H271" i="4"/>
  <c r="H264" i="4"/>
  <c r="H170" i="4"/>
  <c r="H153" i="4"/>
  <c r="H83" i="4"/>
  <c r="H84" i="4"/>
  <c r="H79" i="4"/>
  <c r="H495" i="4"/>
  <c r="H451" i="4"/>
  <c r="H408" i="4"/>
  <c r="H381" i="4"/>
  <c r="H344" i="4"/>
  <c r="H269" i="4"/>
  <c r="H245" i="4"/>
  <c r="H166" i="4"/>
  <c r="H148" i="4"/>
  <c r="H104" i="4"/>
  <c r="H121" i="4"/>
  <c r="H49" i="4"/>
  <c r="H499" i="4"/>
  <c r="H460" i="4"/>
  <c r="H406" i="4"/>
  <c r="H339" i="4"/>
  <c r="H342" i="4"/>
  <c r="H267" i="4"/>
  <c r="H242" i="4"/>
  <c r="H177" i="4"/>
  <c r="H154" i="4"/>
  <c r="H107" i="4"/>
  <c r="H106" i="4"/>
  <c r="H10" i="4"/>
  <c r="H32" i="4"/>
  <c r="H17" i="4"/>
  <c r="H28" i="4"/>
  <c r="H12" i="4"/>
  <c r="H23" i="4"/>
  <c r="H26" i="4"/>
  <c r="H46" i="4"/>
  <c r="H29" i="4"/>
  <c r="H19" i="4"/>
  <c r="H85" i="4"/>
  <c r="H100" i="4"/>
  <c r="H68" i="4"/>
  <c r="H127" i="4"/>
  <c r="H14" i="4"/>
  <c r="H53" i="4"/>
  <c r="H72" i="4"/>
  <c r="H119" i="4"/>
  <c r="H16" i="4"/>
  <c r="H45" i="4"/>
  <c r="H22" i="4"/>
  <c r="H33" i="4"/>
  <c r="H195" i="4"/>
  <c r="H18" i="4"/>
  <c r="H191" i="4"/>
  <c r="H425" i="4"/>
  <c r="H39" i="4"/>
  <c r="H42" i="4"/>
  <c r="H76" i="4"/>
  <c r="H443" i="4"/>
  <c r="H21" i="4"/>
  <c r="H126" i="4"/>
  <c r="H391" i="4"/>
  <c r="H89" i="4"/>
  <c r="H24" i="4"/>
  <c r="H82" i="4"/>
  <c r="H38" i="4"/>
  <c r="H97" i="4"/>
  <c r="H43" i="4"/>
  <c r="H101" i="4"/>
  <c r="H384" i="4"/>
  <c r="H20" i="4"/>
  <c r="H87" i="4"/>
  <c r="H25" i="4"/>
  <c r="H80" i="4"/>
  <c r="H383" i="4"/>
  <c r="H40" i="4"/>
  <c r="H54" i="4"/>
  <c r="H44" i="4"/>
  <c r="H265" i="4"/>
  <c r="H36" i="4"/>
  <c r="H5" i="4"/>
  <c r="H35" i="4"/>
  <c r="H55" i="4"/>
  <c r="H238" i="4"/>
  <c r="H31" i="4"/>
  <c r="H60" i="4"/>
  <c r="H93" i="4"/>
  <c r="H7" i="4"/>
  <c r="H182" i="4"/>
  <c r="H34" i="4"/>
  <c r="H37" i="4"/>
  <c r="H91" i="4"/>
  <c r="H9" i="4"/>
  <c r="H58" i="4"/>
  <c r="H62" i="4"/>
  <c r="H110" i="4"/>
  <c r="H57" i="4"/>
  <c r="H114" i="4"/>
  <c r="H120" i="4"/>
  <c r="H4" i="4"/>
  <c r="H11" i="4"/>
  <c r="H30" i="4"/>
  <c r="H51" i="4"/>
  <c r="H66" i="4"/>
  <c r="H98" i="4"/>
  <c r="H6" i="4"/>
  <c r="H13" i="4"/>
  <c r="H41" i="4"/>
  <c r="H52" i="4"/>
  <c r="H67" i="4"/>
  <c r="H59" i="4"/>
  <c r="H27" i="4"/>
  <c r="H141" i="4"/>
  <c r="H199" i="4"/>
  <c r="H171" i="4"/>
  <c r="H165" i="4"/>
  <c r="H305" i="4"/>
  <c r="H311" i="4"/>
  <c r="H324" i="4"/>
  <c r="H326" i="4"/>
  <c r="H304" i="4"/>
  <c r="H142" i="4"/>
  <c r="H206" i="4"/>
  <c r="H213" i="4"/>
  <c r="H253" i="4"/>
  <c r="H251" i="4"/>
  <c r="H219" i="4"/>
  <c r="H290" i="4"/>
  <c r="H316" i="4"/>
  <c r="H299" i="4"/>
  <c r="H365" i="4"/>
  <c r="H143" i="4"/>
  <c r="H263" i="4"/>
  <c r="H227" i="4"/>
  <c r="H252" i="4"/>
  <c r="H308" i="4"/>
  <c r="H332" i="4"/>
  <c r="H338" i="4"/>
  <c r="H368" i="4"/>
  <c r="H354" i="4"/>
  <c r="H318" i="4"/>
  <c r="H144" i="4"/>
  <c r="H200" i="4"/>
  <c r="H202" i="4"/>
  <c r="H209" i="4"/>
  <c r="H198" i="4"/>
  <c r="H239" i="4"/>
  <c r="H220" i="4"/>
  <c r="H229" i="4"/>
  <c r="H258" i="4"/>
  <c r="H283" i="4"/>
  <c r="H282" i="4"/>
  <c r="H56" i="4"/>
  <c r="H145" i="4"/>
  <c r="H190" i="4"/>
  <c r="H176" i="4"/>
  <c r="H175" i="4"/>
  <c r="H321" i="4"/>
  <c r="H310" i="4"/>
  <c r="H65" i="4"/>
  <c r="H146" i="4"/>
  <c r="H118" i="4"/>
  <c r="H205" i="4"/>
  <c r="H221" i="4"/>
  <c r="H241" i="4"/>
  <c r="H300" i="4"/>
  <c r="H466" i="4"/>
  <c r="H331" i="4"/>
  <c r="H131" i="4"/>
  <c r="H147" i="4"/>
  <c r="H212" i="4"/>
  <c r="H250" i="4"/>
  <c r="H260" i="4"/>
  <c r="H287" i="4"/>
  <c r="H325" i="4"/>
  <c r="H327" i="4"/>
  <c r="H397" i="4"/>
  <c r="H117" i="4"/>
  <c r="H132" i="4"/>
  <c r="H194" i="4"/>
  <c r="H201" i="4"/>
  <c r="H188" i="4"/>
  <c r="H222" i="4"/>
  <c r="H259" i="4"/>
  <c r="H133" i="4"/>
  <c r="H124" i="4"/>
  <c r="H208" i="4"/>
  <c r="H174" i="4"/>
  <c r="H179" i="4"/>
  <c r="H184" i="4"/>
  <c r="H231" i="4"/>
  <c r="H243" i="4"/>
  <c r="H297" i="4"/>
  <c r="H309" i="4"/>
  <c r="H314" i="4"/>
  <c r="H303" i="4"/>
  <c r="H330" i="4"/>
  <c r="H358" i="4"/>
  <c r="H286" i="4"/>
  <c r="H323" i="4"/>
  <c r="H122" i="4"/>
  <c r="H128" i="4"/>
  <c r="H134" i="4"/>
  <c r="H168" i="4"/>
  <c r="H215" i="4"/>
  <c r="H223" i="4"/>
  <c r="H233" i="4"/>
  <c r="H343" i="4"/>
  <c r="H295" i="4"/>
  <c r="H351" i="4"/>
  <c r="H8" i="4"/>
  <c r="H50" i="4"/>
  <c r="H135" i="4"/>
  <c r="H108" i="4"/>
  <c r="H204" i="4"/>
  <c r="H197" i="4"/>
  <c r="H189" i="4"/>
  <c r="H211" i="4"/>
  <c r="H284" i="4"/>
  <c r="H315" i="4"/>
  <c r="H15" i="4"/>
  <c r="H63" i="4"/>
  <c r="H130" i="4"/>
  <c r="H115" i="4"/>
  <c r="H136" i="4"/>
  <c r="H196" i="4"/>
  <c r="H216" i="4"/>
  <c r="H224" i="4"/>
  <c r="H361" i="4"/>
  <c r="H336" i="4"/>
  <c r="H414" i="4"/>
  <c r="H319" i="4"/>
  <c r="H292" i="4"/>
  <c r="H313" i="4"/>
  <c r="H363" i="4"/>
  <c r="H302" i="4"/>
  <c r="H113" i="4"/>
  <c r="H137" i="4"/>
  <c r="H207" i="4"/>
  <c r="H192" i="4"/>
  <c r="H246" i="4"/>
  <c r="H298" i="4"/>
  <c r="H317" i="4"/>
  <c r="H61" i="4"/>
  <c r="H109" i="4"/>
  <c r="H138" i="4"/>
  <c r="H214" i="4"/>
  <c r="H193" i="4"/>
  <c r="H167" i="4"/>
  <c r="H187" i="4"/>
  <c r="H262" i="4"/>
  <c r="H217" i="4"/>
  <c r="H225" i="4"/>
  <c r="H247" i="4"/>
  <c r="H291" i="4"/>
  <c r="H293" i="4"/>
  <c r="H294" i="4"/>
  <c r="H366" i="4"/>
  <c r="H139" i="4"/>
  <c r="H111" i="4"/>
  <c r="H203" i="4"/>
  <c r="H183" i="4"/>
  <c r="H180" i="4"/>
  <c r="H186" i="4"/>
  <c r="H235" i="4"/>
  <c r="H306" i="4"/>
  <c r="H355" i="4"/>
  <c r="H373" i="4"/>
  <c r="H377" i="4"/>
  <c r="H281" i="4"/>
  <c r="H329" i="4"/>
  <c r="H350" i="4"/>
  <c r="H320" i="4"/>
  <c r="H356" i="4"/>
  <c r="H456" i="4"/>
  <c r="H468" i="4"/>
  <c r="H480" i="4"/>
  <c r="H237" i="4"/>
  <c r="H322" i="4"/>
  <c r="H307" i="4"/>
  <c r="H420" i="4"/>
  <c r="H449" i="4"/>
  <c r="H463" i="4"/>
  <c r="H301" i="4"/>
  <c r="H334" i="4"/>
  <c r="H403" i="4"/>
  <c r="H442" i="4"/>
  <c r="H470" i="4"/>
  <c r="H478" i="4"/>
  <c r="H140" i="4"/>
  <c r="H312" i="4"/>
  <c r="H434" i="4"/>
  <c r="H435" i="4"/>
  <c r="H498" i="4"/>
  <c r="H490" i="4"/>
  <c r="H396" i="4"/>
  <c r="H285" i="4"/>
  <c r="H374" i="4"/>
  <c r="H426" i="4"/>
  <c r="H441" i="4"/>
  <c r="H347" i="4"/>
  <c r="H372" i="4"/>
  <c r="H405" i="4"/>
  <c r="H424" i="4"/>
  <c r="H491" i="4"/>
  <c r="H502" i="4"/>
  <c r="H432" i="4"/>
  <c r="H395" i="4"/>
  <c r="H474" i="4"/>
  <c r="H496" i="4"/>
  <c r="H288" i="4"/>
  <c r="H436" i="4"/>
  <c r="H486" i="4"/>
  <c r="H453" i="4"/>
  <c r="H218" i="4"/>
  <c r="H353" i="4"/>
  <c r="H346" i="4"/>
  <c r="H394" i="4"/>
  <c r="H416" i="4"/>
  <c r="H404" i="4"/>
  <c r="H481" i="4"/>
  <c r="H465" i="4"/>
  <c r="H447" i="4"/>
  <c r="H500" i="4"/>
  <c r="H412" i="4"/>
  <c r="H411" i="4"/>
  <c r="H461" i="4"/>
  <c r="H489" i="4"/>
  <c r="H476" i="4"/>
  <c r="H428" i="4"/>
  <c r="H497" i="4"/>
  <c r="H210" i="4"/>
  <c r="H445" i="4"/>
  <c r="H393" i="4"/>
  <c r="H400" i="4"/>
  <c r="H450" i="4"/>
  <c r="H492" i="4"/>
  <c r="H289" i="4"/>
  <c r="H467" i="4"/>
  <c r="H399" i="4"/>
  <c r="H444" i="4"/>
  <c r="H457" i="4"/>
  <c r="H464" i="4"/>
  <c r="H471" i="4"/>
  <c r="H446" i="4"/>
  <c r="H454" i="4"/>
  <c r="H494" i="4"/>
  <c r="H484" i="4"/>
  <c r="H296" i="4"/>
  <c r="H362" i="4"/>
  <c r="H448" i="4"/>
  <c r="H485" i="4"/>
  <c r="H95" i="4"/>
  <c r="H328" i="4"/>
  <c r="H413" i="4"/>
  <c r="H423" i="4"/>
  <c r="H477" i="4"/>
  <c r="H429" i="4"/>
  <c r="H469" i="4"/>
  <c r="H473" i="4"/>
  <c r="N40" i="3"/>
  <c r="P40" i="3" s="1"/>
  <c r="G64" i="4"/>
  <c r="AF443" i="4"/>
  <c r="O233" i="3"/>
  <c r="Q233" i="3" s="1"/>
  <c r="S233" i="3" s="1"/>
  <c r="S29" i="3"/>
  <c r="R29" i="3"/>
  <c r="U29" i="3" s="1"/>
  <c r="G7" i="4"/>
  <c r="R289" i="3"/>
  <c r="U289" i="3" s="1"/>
  <c r="O123" i="3"/>
  <c r="Q123" i="3" s="1"/>
  <c r="R123" i="3" s="1"/>
  <c r="U123" i="3" s="1"/>
  <c r="S267" i="3"/>
  <c r="R267" i="3"/>
  <c r="U267" i="3" s="1"/>
  <c r="AF318" i="4"/>
  <c r="AF253" i="4"/>
  <c r="G119" i="4"/>
  <c r="S89" i="3"/>
  <c r="R89" i="3"/>
  <c r="U89" i="3" s="1"/>
  <c r="N135" i="3"/>
  <c r="P135" i="3" s="1"/>
  <c r="G435" i="4"/>
  <c r="N340" i="3"/>
  <c r="P340" i="3" s="1"/>
  <c r="S59" i="3"/>
  <c r="N115" i="3"/>
  <c r="P115" i="3" s="1"/>
  <c r="AF181" i="4"/>
  <c r="S93" i="3"/>
  <c r="R315" i="3"/>
  <c r="U315" i="3" s="1"/>
  <c r="G21" i="4"/>
  <c r="N231" i="3"/>
  <c r="P231" i="3" s="1"/>
  <c r="O370" i="3"/>
  <c r="Q370" i="3" s="1"/>
  <c r="S370" i="3" s="1"/>
  <c r="S463" i="3"/>
  <c r="R463" i="3"/>
  <c r="U463" i="3" s="1"/>
  <c r="R154" i="3"/>
  <c r="U154" i="3" s="1"/>
  <c r="S226" i="3"/>
  <c r="R358" i="3"/>
  <c r="U358" i="3" s="1"/>
  <c r="AF256" i="4"/>
  <c r="S99" i="3"/>
  <c r="N324" i="3"/>
  <c r="P324" i="3" s="1"/>
  <c r="S376" i="3"/>
  <c r="R376" i="3"/>
  <c r="U376" i="3" s="1"/>
  <c r="O223" i="3"/>
  <c r="Q223" i="3" s="1"/>
  <c r="AF326" i="4"/>
  <c r="O295" i="3"/>
  <c r="Q295" i="3" s="1"/>
  <c r="S295" i="3" s="1"/>
  <c r="R296" i="3"/>
  <c r="U296" i="3" s="1"/>
  <c r="S296" i="3"/>
  <c r="R129" i="3"/>
  <c r="U129" i="3" s="1"/>
  <c r="S129" i="3"/>
  <c r="S98" i="3"/>
  <c r="R98" i="3"/>
  <c r="U98" i="3" s="1"/>
  <c r="S422" i="3"/>
  <c r="R422" i="3"/>
  <c r="U422" i="3" s="1"/>
  <c r="R171" i="3"/>
  <c r="U171" i="3" s="1"/>
  <c r="S171" i="3"/>
  <c r="R70" i="3"/>
  <c r="U70" i="3" s="1"/>
  <c r="S70" i="3"/>
  <c r="AF494" i="4"/>
  <c r="S411" i="3"/>
  <c r="R411" i="3"/>
  <c r="U411" i="3" s="1"/>
  <c r="R461" i="3"/>
  <c r="U461" i="3" s="1"/>
  <c r="S461" i="3"/>
  <c r="N210" i="3"/>
  <c r="P210" i="3" s="1"/>
  <c r="AF408" i="4"/>
  <c r="S326" i="3"/>
  <c r="R326" i="3"/>
  <c r="U326" i="3" s="1"/>
  <c r="AF465" i="4"/>
  <c r="R76" i="3"/>
  <c r="U76" i="3" s="1"/>
  <c r="S76" i="3"/>
  <c r="R479" i="3"/>
  <c r="U479" i="3" s="1"/>
  <c r="S479" i="3"/>
  <c r="S381" i="3"/>
  <c r="R381" i="3"/>
  <c r="U381" i="3" s="1"/>
  <c r="O178" i="3"/>
  <c r="Q178" i="3" s="1"/>
  <c r="R178" i="3" s="1"/>
  <c r="U178" i="3" s="1"/>
  <c r="AF81" i="4"/>
  <c r="AF377" i="4"/>
  <c r="S102" i="3"/>
  <c r="N86" i="3"/>
  <c r="P86" i="3" s="1"/>
  <c r="R493" i="3"/>
  <c r="U493" i="3" s="1"/>
  <c r="AF413" i="4"/>
  <c r="R181" i="3"/>
  <c r="U181" i="3" s="1"/>
  <c r="S181" i="3"/>
  <c r="S389" i="3"/>
  <c r="R389" i="3"/>
  <c r="U389" i="3" s="1"/>
  <c r="AF400" i="4"/>
  <c r="AF185" i="4"/>
  <c r="S248" i="3"/>
  <c r="R248" i="3"/>
  <c r="U248" i="3" s="1"/>
  <c r="G383" i="4"/>
  <c r="G258" i="4"/>
  <c r="O53" i="3"/>
  <c r="Q53" i="3" s="1"/>
  <c r="R53" i="3" s="1"/>
  <c r="U53" i="3" s="1"/>
  <c r="AF180" i="4"/>
  <c r="R312" i="3"/>
  <c r="U312" i="3" s="1"/>
  <c r="S312" i="3"/>
  <c r="G365" i="4"/>
  <c r="N50" i="3"/>
  <c r="P50" i="3" s="1"/>
  <c r="AF307" i="4"/>
  <c r="G261" i="4"/>
  <c r="O131" i="3"/>
  <c r="Q131" i="3" s="1"/>
  <c r="S131" i="3" s="1"/>
  <c r="N223" i="3"/>
  <c r="P223" i="3" s="1"/>
  <c r="N190" i="3"/>
  <c r="P190" i="3" s="1"/>
  <c r="AF369" i="4"/>
  <c r="AF427" i="4"/>
  <c r="R347" i="3"/>
  <c r="U347" i="3" s="1"/>
  <c r="S347" i="3"/>
  <c r="N222" i="3"/>
  <c r="P222" i="3" s="1"/>
  <c r="R90" i="3"/>
  <c r="U90" i="3" s="1"/>
  <c r="S90" i="3"/>
  <c r="G55" i="4"/>
  <c r="O432" i="3"/>
  <c r="Q432" i="3" s="1"/>
  <c r="G289" i="4"/>
  <c r="G8" i="4"/>
  <c r="R158" i="3"/>
  <c r="U158" i="3" s="1"/>
  <c r="S158" i="3"/>
  <c r="AF39" i="4"/>
  <c r="G371" i="4"/>
  <c r="O378" i="3"/>
  <c r="Q378" i="3" s="1"/>
  <c r="S378" i="3" s="1"/>
  <c r="S487" i="3"/>
  <c r="R487" i="3"/>
  <c r="U487" i="3" s="1"/>
  <c r="G431" i="4"/>
  <c r="R403" i="3"/>
  <c r="U403" i="3" s="1"/>
  <c r="G235" i="4"/>
  <c r="AF73" i="4"/>
  <c r="N294" i="3"/>
  <c r="P294" i="3" s="1"/>
  <c r="G433" i="4"/>
  <c r="AF59" i="4"/>
  <c r="S288" i="3"/>
  <c r="R288" i="3"/>
  <c r="U288" i="3" s="1"/>
  <c r="N412" i="3"/>
  <c r="P412" i="3" s="1"/>
  <c r="AF496" i="4"/>
  <c r="AF304" i="4"/>
  <c r="AF242" i="4"/>
  <c r="S441" i="3"/>
  <c r="R441" i="3"/>
  <c r="U441" i="3" s="1"/>
  <c r="R390" i="3"/>
  <c r="U390" i="3" s="1"/>
  <c r="S390" i="3"/>
  <c r="S261" i="3"/>
  <c r="R261" i="3"/>
  <c r="U261" i="3" s="1"/>
  <c r="S287" i="3"/>
  <c r="S173" i="3"/>
  <c r="AF404" i="4"/>
  <c r="N436" i="3"/>
  <c r="P436" i="3" s="1"/>
  <c r="R191" i="3"/>
  <c r="U191" i="3" s="1"/>
  <c r="S191" i="3"/>
  <c r="R464" i="3"/>
  <c r="U464" i="3" s="1"/>
  <c r="S464" i="3"/>
  <c r="R349" i="3"/>
  <c r="U349" i="3" s="1"/>
  <c r="S349" i="3"/>
  <c r="AF331" i="4"/>
  <c r="O444" i="3"/>
  <c r="Q444" i="3" s="1"/>
  <c r="S443" i="3"/>
  <c r="R443" i="3"/>
  <c r="U443" i="3" s="1"/>
  <c r="S279" i="3"/>
  <c r="R279" i="3"/>
  <c r="U279" i="3" s="1"/>
  <c r="O166" i="3"/>
  <c r="Q166" i="3" s="1"/>
  <c r="AF310" i="4"/>
  <c r="G209" i="4"/>
  <c r="N402" i="3"/>
  <c r="P402" i="3" s="1"/>
  <c r="O36" i="3"/>
  <c r="Q36" i="3" s="1"/>
  <c r="S36" i="3" s="1"/>
  <c r="G114" i="4"/>
  <c r="AF366" i="4"/>
  <c r="S239" i="3"/>
  <c r="R239" i="3"/>
  <c r="U239" i="3" s="1"/>
  <c r="S343" i="3"/>
  <c r="R343" i="3"/>
  <c r="U343" i="3" s="1"/>
  <c r="N166" i="3"/>
  <c r="P166" i="3" s="1"/>
  <c r="G139" i="4"/>
  <c r="G256" i="4"/>
  <c r="O268" i="3"/>
  <c r="Q268" i="3" s="1"/>
  <c r="AF229" i="4"/>
  <c r="G287" i="4"/>
  <c r="S78" i="3"/>
  <c r="AF380" i="4"/>
  <c r="G122" i="4"/>
  <c r="S247" i="3"/>
  <c r="R247" i="3"/>
  <c r="U247" i="3" s="1"/>
  <c r="R242" i="3"/>
  <c r="U242" i="3" s="1"/>
  <c r="S242" i="3"/>
  <c r="G358" i="4"/>
  <c r="O368" i="3"/>
  <c r="Q368" i="3" s="1"/>
  <c r="S368" i="3" s="1"/>
  <c r="AF169" i="4"/>
  <c r="O198" i="3"/>
  <c r="Q198" i="3" s="1"/>
  <c r="R198" i="3" s="1"/>
  <c r="U198" i="3" s="1"/>
  <c r="G436" i="4"/>
  <c r="AF223" i="4"/>
  <c r="N434" i="3"/>
  <c r="P434" i="3" s="1"/>
  <c r="G443" i="4"/>
  <c r="S303" i="3"/>
  <c r="R303" i="3"/>
  <c r="U303" i="3" s="1"/>
  <c r="N241" i="3"/>
  <c r="P241" i="3" s="1"/>
  <c r="S255" i="3"/>
  <c r="S249" i="3"/>
  <c r="R249" i="3"/>
  <c r="U249" i="3" s="1"/>
  <c r="R31" i="3"/>
  <c r="U31" i="3" s="1"/>
  <c r="R142" i="3"/>
  <c r="U142" i="3" s="1"/>
  <c r="O265" i="3"/>
  <c r="Q265" i="3" s="1"/>
  <c r="R265" i="3" s="1"/>
  <c r="U265" i="3" s="1"/>
  <c r="AF108" i="4"/>
  <c r="O372" i="3"/>
  <c r="Q372" i="3" s="1"/>
  <c r="S372" i="3" s="1"/>
  <c r="O420" i="3"/>
  <c r="Q420" i="3" s="1"/>
  <c r="S420" i="3" s="1"/>
  <c r="G387" i="4"/>
  <c r="AF69" i="4"/>
  <c r="AF385" i="4"/>
  <c r="AF221" i="4"/>
  <c r="G363" i="4"/>
  <c r="AF34" i="4"/>
  <c r="G364" i="4"/>
  <c r="G331" i="4"/>
  <c r="S272" i="3"/>
  <c r="R272" i="3"/>
  <c r="U272" i="3" s="1"/>
  <c r="AF435" i="4"/>
  <c r="N281" i="3"/>
  <c r="P281" i="3" s="1"/>
  <c r="R128" i="3"/>
  <c r="U128" i="3" s="1"/>
  <c r="AF382" i="4"/>
  <c r="AF203" i="4"/>
  <c r="R448" i="3"/>
  <c r="U448" i="3" s="1"/>
  <c r="S253" i="3"/>
  <c r="N221" i="3"/>
  <c r="P221" i="3" s="1"/>
  <c r="S257" i="3"/>
  <c r="R257" i="3"/>
  <c r="U257" i="3" s="1"/>
  <c r="S310" i="3"/>
  <c r="R310" i="3"/>
  <c r="U310" i="3" s="1"/>
  <c r="R137" i="3"/>
  <c r="U137" i="3" s="1"/>
  <c r="S137" i="3"/>
  <c r="S354" i="3"/>
  <c r="R354" i="3"/>
  <c r="U354" i="3" s="1"/>
  <c r="O481" i="3"/>
  <c r="Q481" i="3" s="1"/>
  <c r="N392" i="3"/>
  <c r="P392" i="3" s="1"/>
  <c r="O155" i="3"/>
  <c r="Q155" i="3" s="1"/>
  <c r="S155" i="3" s="1"/>
  <c r="AF356" i="4"/>
  <c r="R405" i="3"/>
  <c r="U405" i="3" s="1"/>
  <c r="S405" i="3"/>
  <c r="N485" i="3"/>
  <c r="P485" i="3" s="1"/>
  <c r="S27" i="3"/>
  <c r="R27" i="3"/>
  <c r="U27" i="3" s="1"/>
  <c r="N362" i="3"/>
  <c r="P362" i="3" s="1"/>
  <c r="N451" i="3"/>
  <c r="P451" i="3" s="1"/>
  <c r="G225" i="4"/>
  <c r="O143" i="3"/>
  <c r="Q143" i="3" s="1"/>
  <c r="R143" i="3" s="1"/>
  <c r="U143" i="3" s="1"/>
  <c r="AF233" i="4"/>
  <c r="AF197" i="4"/>
  <c r="S317" i="3"/>
  <c r="R317" i="3"/>
  <c r="U317" i="3" s="1"/>
  <c r="R214" i="3"/>
  <c r="U214" i="3" s="1"/>
  <c r="S214" i="3"/>
  <c r="R19" i="3"/>
  <c r="U19" i="3" s="1"/>
  <c r="O230" i="3"/>
  <c r="Q230" i="3" s="1"/>
  <c r="R230" i="3" s="1"/>
  <c r="U230" i="3" s="1"/>
  <c r="AF497" i="4"/>
  <c r="R313" i="3"/>
  <c r="U313" i="3" s="1"/>
  <c r="R501" i="3"/>
  <c r="U501" i="3" s="1"/>
  <c r="S116" i="3"/>
  <c r="R229" i="3"/>
  <c r="U229" i="3" s="1"/>
  <c r="R262" i="3"/>
  <c r="U262" i="3" s="1"/>
  <c r="S262" i="3"/>
  <c r="G469" i="4"/>
  <c r="G478" i="4"/>
  <c r="G427" i="4"/>
  <c r="S399" i="3"/>
  <c r="R399" i="3"/>
  <c r="U399" i="3" s="1"/>
  <c r="N141" i="3"/>
  <c r="P141" i="3" s="1"/>
  <c r="N481" i="3"/>
  <c r="P481" i="3" s="1"/>
  <c r="G104" i="4"/>
  <c r="S318" i="3"/>
  <c r="R318" i="3"/>
  <c r="U318" i="3" s="1"/>
  <c r="N432" i="3"/>
  <c r="P432" i="3" s="1"/>
  <c r="N445" i="3"/>
  <c r="P445" i="3" s="1"/>
  <c r="N342" i="3"/>
  <c r="P342" i="3" s="1"/>
  <c r="S352" i="3"/>
  <c r="R352" i="3"/>
  <c r="U352" i="3" s="1"/>
  <c r="G500" i="4"/>
  <c r="G295" i="4"/>
  <c r="O485" i="3"/>
  <c r="Q485" i="3" s="1"/>
  <c r="R263" i="3"/>
  <c r="U263" i="3" s="1"/>
  <c r="S263" i="3"/>
  <c r="R83" i="3"/>
  <c r="U83" i="3" s="1"/>
  <c r="S83" i="3"/>
  <c r="AF379" i="4"/>
  <c r="S442" i="3"/>
  <c r="R442" i="3"/>
  <c r="U442" i="3" s="1"/>
  <c r="S25" i="3"/>
  <c r="R25" i="3"/>
  <c r="U25" i="3" s="1"/>
  <c r="AF296" i="4"/>
  <c r="N452" i="3"/>
  <c r="P452" i="3" s="1"/>
  <c r="O338" i="3"/>
  <c r="Q338" i="3" s="1"/>
  <c r="S473" i="3"/>
  <c r="R473" i="3"/>
  <c r="U473" i="3" s="1"/>
  <c r="G72" i="4"/>
  <c r="S74" i="3"/>
  <c r="R74" i="3"/>
  <c r="U74" i="3" s="1"/>
  <c r="R477" i="3"/>
  <c r="U477" i="3" s="1"/>
  <c r="S477" i="3"/>
  <c r="AF384" i="4"/>
  <c r="R283" i="3"/>
  <c r="U283" i="3" s="1"/>
  <c r="S283" i="3"/>
  <c r="S82" i="3"/>
  <c r="R82" i="3"/>
  <c r="U82" i="3" s="1"/>
  <c r="S346" i="3"/>
  <c r="R346" i="3"/>
  <c r="U346" i="3" s="1"/>
  <c r="AF226" i="4"/>
  <c r="G303" i="4"/>
  <c r="N274" i="3"/>
  <c r="P274" i="3" s="1"/>
  <c r="N276" i="3"/>
  <c r="P276" i="3" s="1"/>
  <c r="AF125" i="4"/>
  <c r="N278" i="3"/>
  <c r="P278" i="3" s="1"/>
  <c r="R80" i="3"/>
  <c r="U80" i="3" s="1"/>
  <c r="S80" i="3"/>
  <c r="O345" i="3"/>
  <c r="Q345" i="3" s="1"/>
  <c r="R345" i="3" s="1"/>
  <c r="U345" i="3" s="1"/>
  <c r="G43" i="4"/>
  <c r="O484" i="3"/>
  <c r="Q484" i="3" s="1"/>
  <c r="G428" i="4"/>
  <c r="N20" i="3"/>
  <c r="P20" i="3" s="1"/>
  <c r="AF71" i="4"/>
  <c r="AF346" i="4"/>
  <c r="S452" i="3" l="1"/>
  <c r="R452" i="3"/>
  <c r="U452" i="3" s="1"/>
  <c r="K247" i="4"/>
  <c r="S247" i="4" s="1"/>
  <c r="U247" i="4" s="1"/>
  <c r="W247" i="4" s="1"/>
  <c r="J247" i="4"/>
  <c r="R247" i="4" s="1"/>
  <c r="J145" i="4"/>
  <c r="R145" i="4" s="1"/>
  <c r="K145" i="4"/>
  <c r="S145" i="4" s="1"/>
  <c r="U145" i="4" s="1"/>
  <c r="W145" i="4" s="1"/>
  <c r="J191" i="4"/>
  <c r="R191" i="4" s="1"/>
  <c r="K191" i="4"/>
  <c r="S191" i="4" s="1"/>
  <c r="U191" i="4" s="1"/>
  <c r="W191" i="4" s="1"/>
  <c r="J49" i="4"/>
  <c r="R49" i="4" s="1"/>
  <c r="K49" i="4"/>
  <c r="S49" i="4" s="1"/>
  <c r="U49" i="4" s="1"/>
  <c r="W49" i="4" s="1"/>
  <c r="J129" i="4"/>
  <c r="R129" i="4" s="1"/>
  <c r="K129" i="4"/>
  <c r="S129" i="4" s="1"/>
  <c r="U129" i="4" s="1"/>
  <c r="W129" i="4" s="1"/>
  <c r="S345" i="3"/>
  <c r="S294" i="3"/>
  <c r="R294" i="3"/>
  <c r="U294" i="3" s="1"/>
  <c r="S198" i="3"/>
  <c r="S190" i="3"/>
  <c r="R190" i="3"/>
  <c r="U190" i="3" s="1"/>
  <c r="R340" i="3"/>
  <c r="U340" i="3" s="1"/>
  <c r="S340" i="3"/>
  <c r="J469" i="4"/>
  <c r="R469" i="4" s="1"/>
  <c r="K469" i="4"/>
  <c r="S469" i="4" s="1"/>
  <c r="U469" i="4" s="1"/>
  <c r="W469" i="4" s="1"/>
  <c r="J454" i="4"/>
  <c r="R454" i="4" s="1"/>
  <c r="K454" i="4"/>
  <c r="S454" i="4" s="1"/>
  <c r="U454" i="4" s="1"/>
  <c r="W454" i="4" s="1"/>
  <c r="J400" i="4"/>
  <c r="R400" i="4" s="1"/>
  <c r="K400" i="4"/>
  <c r="S400" i="4" s="1"/>
  <c r="U400" i="4" s="1"/>
  <c r="W400" i="4" s="1"/>
  <c r="J447" i="4"/>
  <c r="R447" i="4" s="1"/>
  <c r="K447" i="4"/>
  <c r="S447" i="4" s="1"/>
  <c r="U447" i="4" s="1"/>
  <c r="W447" i="4" s="1"/>
  <c r="J218" i="4"/>
  <c r="R218" i="4" s="1"/>
  <c r="K218" i="4"/>
  <c r="S218" i="4" s="1"/>
  <c r="U218" i="4" s="1"/>
  <c r="W218" i="4" s="1"/>
  <c r="J491" i="4"/>
  <c r="R491" i="4" s="1"/>
  <c r="K491" i="4"/>
  <c r="S491" i="4" s="1"/>
  <c r="U491" i="4" s="1"/>
  <c r="W491" i="4" s="1"/>
  <c r="J396" i="4"/>
  <c r="R396" i="4" s="1"/>
  <c r="K396" i="4"/>
  <c r="S396" i="4" s="1"/>
  <c r="U396" i="4" s="1"/>
  <c r="W396" i="4" s="1"/>
  <c r="J478" i="4"/>
  <c r="R478" i="4" s="1"/>
  <c r="K478" i="4"/>
  <c r="S478" i="4" s="1"/>
  <c r="U478" i="4" s="1"/>
  <c r="W478" i="4" s="1"/>
  <c r="J235" i="4"/>
  <c r="R235" i="4" s="1"/>
  <c r="K235" i="4"/>
  <c r="S235" i="4" s="1"/>
  <c r="U235" i="4" s="1"/>
  <c r="W235" i="4" s="1"/>
  <c r="J225" i="4"/>
  <c r="R225" i="4" s="1"/>
  <c r="K225" i="4"/>
  <c r="S225" i="4" s="1"/>
  <c r="U225" i="4" s="1"/>
  <c r="W225" i="4" s="1"/>
  <c r="J224" i="4"/>
  <c r="R224" i="4" s="1"/>
  <c r="K224" i="4"/>
  <c r="S224" i="4" s="1"/>
  <c r="U224" i="4" s="1"/>
  <c r="W224" i="4" s="1"/>
  <c r="J130" i="4"/>
  <c r="R130" i="4" s="1"/>
  <c r="K130" i="4"/>
  <c r="S130" i="4" s="1"/>
  <c r="U130" i="4" s="1"/>
  <c r="W130" i="4" s="1"/>
  <c r="J358" i="4"/>
  <c r="R358" i="4" s="1"/>
  <c r="K358" i="4"/>
  <c r="S358" i="4" s="1"/>
  <c r="U358" i="4" s="1"/>
  <c r="W358" i="4" s="1"/>
  <c r="J184" i="4"/>
  <c r="R184" i="4" s="1"/>
  <c r="K184" i="4"/>
  <c r="S184" i="4" s="1"/>
  <c r="U184" i="4" s="1"/>
  <c r="W184" i="4" s="1"/>
  <c r="J201" i="4"/>
  <c r="R201" i="4" s="1"/>
  <c r="K201" i="4"/>
  <c r="S201" i="4" s="1"/>
  <c r="U201" i="4" s="1"/>
  <c r="W201" i="4" s="1"/>
  <c r="J250" i="4"/>
  <c r="R250" i="4" s="1"/>
  <c r="K250" i="4"/>
  <c r="S250" i="4" s="1"/>
  <c r="U250" i="4" s="1"/>
  <c r="W250" i="4" s="1"/>
  <c r="J308" i="4"/>
  <c r="R308" i="4" s="1"/>
  <c r="K308" i="4"/>
  <c r="S308" i="4" s="1"/>
  <c r="U308" i="4" s="1"/>
  <c r="W308" i="4" s="1"/>
  <c r="J206" i="4"/>
  <c r="R206" i="4" s="1"/>
  <c r="K206" i="4"/>
  <c r="S206" i="4" s="1"/>
  <c r="U206" i="4" s="1"/>
  <c r="W206" i="4" s="1"/>
  <c r="J54" i="4"/>
  <c r="R54" i="4" s="1"/>
  <c r="K54" i="4"/>
  <c r="S54" i="4" s="1"/>
  <c r="U54" i="4" s="1"/>
  <c r="W54" i="4" s="1"/>
  <c r="J82" i="4"/>
  <c r="R82" i="4" s="1"/>
  <c r="K82" i="4"/>
  <c r="S82" i="4" s="1"/>
  <c r="U82" i="4" s="1"/>
  <c r="W82" i="4" s="1"/>
  <c r="J26" i="4"/>
  <c r="R26" i="4" s="1"/>
  <c r="K26" i="4"/>
  <c r="S26" i="4" s="1"/>
  <c r="U26" i="4" s="1"/>
  <c r="W26" i="4" s="1"/>
  <c r="J32" i="4"/>
  <c r="R32" i="4" s="1"/>
  <c r="K32" i="4"/>
  <c r="S32" i="4" s="1"/>
  <c r="U32" i="4" s="1"/>
  <c r="W32" i="4" s="1"/>
  <c r="J121" i="4"/>
  <c r="R121" i="4" s="1"/>
  <c r="K121" i="4"/>
  <c r="S121" i="4" s="1"/>
  <c r="U121" i="4" s="1"/>
  <c r="W121" i="4" s="1"/>
  <c r="J264" i="4"/>
  <c r="R264" i="4" s="1"/>
  <c r="K264" i="4"/>
  <c r="S264" i="4" s="1"/>
  <c r="U264" i="4" s="1"/>
  <c r="W264" i="4" s="1"/>
  <c r="J410" i="4"/>
  <c r="R410" i="4" s="1"/>
  <c r="K410" i="4"/>
  <c r="S410" i="4" s="1"/>
  <c r="U410" i="4" s="1"/>
  <c r="W410" i="4" s="1"/>
  <c r="J73" i="4"/>
  <c r="R73" i="4" s="1"/>
  <c r="K73" i="4"/>
  <c r="S73" i="4" s="1"/>
  <c r="U73" i="4" s="1"/>
  <c r="W73" i="4" s="1"/>
  <c r="J268" i="4"/>
  <c r="R268" i="4" s="1"/>
  <c r="K268" i="4"/>
  <c r="S268" i="4" s="1"/>
  <c r="U268" i="4" s="1"/>
  <c r="W268" i="4" s="1"/>
  <c r="J462" i="4"/>
  <c r="R462" i="4" s="1"/>
  <c r="K462" i="4"/>
  <c r="S462" i="4" s="1"/>
  <c r="U462" i="4" s="1"/>
  <c r="W462" i="4" s="1"/>
  <c r="J249" i="4"/>
  <c r="R249" i="4" s="1"/>
  <c r="K249" i="4"/>
  <c r="S249" i="4" s="1"/>
  <c r="U249" i="4" s="1"/>
  <c r="W249" i="4" s="1"/>
  <c r="J427" i="4"/>
  <c r="R427" i="4" s="1"/>
  <c r="K427" i="4"/>
  <c r="S427" i="4" s="1"/>
  <c r="U427" i="4" s="1"/>
  <c r="W427" i="4" s="1"/>
  <c r="J172" i="4"/>
  <c r="R172" i="4" s="1"/>
  <c r="K172" i="4"/>
  <c r="S172" i="4" s="1"/>
  <c r="U172" i="4" s="1"/>
  <c r="W172" i="4" s="1"/>
  <c r="J389" i="4"/>
  <c r="R389" i="4" s="1"/>
  <c r="K389" i="4"/>
  <c r="S389" i="4" s="1"/>
  <c r="U389" i="4" s="1"/>
  <c r="W389" i="4" s="1"/>
  <c r="R338" i="3"/>
  <c r="U338" i="3" s="1"/>
  <c r="S338" i="3"/>
  <c r="J476" i="4"/>
  <c r="R476" i="4" s="1"/>
  <c r="K476" i="4"/>
  <c r="S476" i="4" s="1"/>
  <c r="U476" i="4" s="1"/>
  <c r="W476" i="4" s="1"/>
  <c r="J185" i="4"/>
  <c r="R185" i="4" s="1"/>
  <c r="K185" i="4"/>
  <c r="S185" i="4" s="1"/>
  <c r="U185" i="4" s="1"/>
  <c r="W185" i="4" s="1"/>
  <c r="S221" i="3"/>
  <c r="R221" i="3"/>
  <c r="U221" i="3" s="1"/>
  <c r="S223" i="3"/>
  <c r="R223" i="3"/>
  <c r="U223" i="3" s="1"/>
  <c r="K429" i="4"/>
  <c r="S429" i="4" s="1"/>
  <c r="U429" i="4" s="1"/>
  <c r="W429" i="4" s="1"/>
  <c r="J429" i="4"/>
  <c r="R429" i="4" s="1"/>
  <c r="J446" i="4"/>
  <c r="R446" i="4" s="1"/>
  <c r="K446" i="4"/>
  <c r="S446" i="4" s="1"/>
  <c r="U446" i="4" s="1"/>
  <c r="W446" i="4" s="1"/>
  <c r="J465" i="4"/>
  <c r="R465" i="4" s="1"/>
  <c r="K465" i="4"/>
  <c r="S465" i="4" s="1"/>
  <c r="U465" i="4" s="1"/>
  <c r="W465" i="4" s="1"/>
  <c r="K453" i="4"/>
  <c r="S453" i="4" s="1"/>
  <c r="U453" i="4" s="1"/>
  <c r="W453" i="4" s="1"/>
  <c r="J453" i="4"/>
  <c r="R453" i="4" s="1"/>
  <c r="J334" i="4"/>
  <c r="R334" i="4" s="1"/>
  <c r="K334" i="4"/>
  <c r="S334" i="4" s="1"/>
  <c r="U334" i="4" s="1"/>
  <c r="W334" i="4" s="1"/>
  <c r="J456" i="4"/>
  <c r="R456" i="4" s="1"/>
  <c r="K456" i="4"/>
  <c r="S456" i="4" s="1"/>
  <c r="U456" i="4" s="1"/>
  <c r="W456" i="4" s="1"/>
  <c r="J217" i="4"/>
  <c r="R217" i="4" s="1"/>
  <c r="K217" i="4"/>
  <c r="S217" i="4" s="1"/>
  <c r="U217" i="4" s="1"/>
  <c r="W217" i="4" s="1"/>
  <c r="J216" i="4"/>
  <c r="R216" i="4" s="1"/>
  <c r="K216" i="4"/>
  <c r="S216" i="4" s="1"/>
  <c r="U216" i="4" s="1"/>
  <c r="W216" i="4" s="1"/>
  <c r="K330" i="4"/>
  <c r="S330" i="4" s="1"/>
  <c r="U330" i="4" s="1"/>
  <c r="W330" i="4" s="1"/>
  <c r="J330" i="4"/>
  <c r="R330" i="4" s="1"/>
  <c r="J229" i="4"/>
  <c r="R229" i="4" s="1"/>
  <c r="K229" i="4"/>
  <c r="S229" i="4" s="1"/>
  <c r="U229" i="4" s="1"/>
  <c r="W229" i="4" s="1"/>
  <c r="J143" i="4"/>
  <c r="R143" i="4" s="1"/>
  <c r="K143" i="4"/>
  <c r="S143" i="4" s="1"/>
  <c r="U143" i="4" s="1"/>
  <c r="W143" i="4" s="1"/>
  <c r="J324" i="4"/>
  <c r="R324" i="4" s="1"/>
  <c r="K324" i="4"/>
  <c r="S324" i="4" s="1"/>
  <c r="U324" i="4" s="1"/>
  <c r="W324" i="4" s="1"/>
  <c r="J6" i="4"/>
  <c r="R6" i="4" s="1"/>
  <c r="K6" i="4"/>
  <c r="S6" i="4" s="1"/>
  <c r="U6" i="4" s="1"/>
  <c r="W6" i="4" s="1"/>
  <c r="J30" i="4"/>
  <c r="R30" i="4" s="1"/>
  <c r="K30" i="4"/>
  <c r="S30" i="4" s="1"/>
  <c r="U30" i="4" s="1"/>
  <c r="W30" i="4" s="1"/>
  <c r="J110" i="4"/>
  <c r="R110" i="4" s="1"/>
  <c r="K110" i="4"/>
  <c r="S110" i="4" s="1"/>
  <c r="U110" i="4" s="1"/>
  <c r="W110" i="4" s="1"/>
  <c r="J182" i="4"/>
  <c r="R182" i="4" s="1"/>
  <c r="K182" i="4"/>
  <c r="S182" i="4" s="1"/>
  <c r="U182" i="4" s="1"/>
  <c r="W182" i="4" s="1"/>
  <c r="J31" i="4"/>
  <c r="R31" i="4" s="1"/>
  <c r="K31" i="4"/>
  <c r="S31" i="4" s="1"/>
  <c r="U31" i="4" s="1"/>
  <c r="W31" i="4" s="1"/>
  <c r="J87" i="4"/>
  <c r="R87" i="4" s="1"/>
  <c r="K87" i="4"/>
  <c r="S87" i="4" s="1"/>
  <c r="U87" i="4" s="1"/>
  <c r="W87" i="4" s="1"/>
  <c r="J24" i="4"/>
  <c r="R24" i="4" s="1"/>
  <c r="K24" i="4"/>
  <c r="S24" i="4" s="1"/>
  <c r="U24" i="4" s="1"/>
  <c r="W24" i="4" s="1"/>
  <c r="K76" i="4"/>
  <c r="S76" i="4" s="1"/>
  <c r="U76" i="4" s="1"/>
  <c r="W76" i="4" s="1"/>
  <c r="J76" i="4"/>
  <c r="R76" i="4" s="1"/>
  <c r="J68" i="4"/>
  <c r="R68" i="4" s="1"/>
  <c r="K68" i="4"/>
  <c r="S68" i="4" s="1"/>
  <c r="U68" i="4" s="1"/>
  <c r="W68" i="4" s="1"/>
  <c r="J23" i="4"/>
  <c r="R23" i="4" s="1"/>
  <c r="K23" i="4"/>
  <c r="S23" i="4" s="1"/>
  <c r="U23" i="4" s="1"/>
  <c r="W23" i="4" s="1"/>
  <c r="J104" i="4"/>
  <c r="R104" i="4" s="1"/>
  <c r="K104" i="4"/>
  <c r="S104" i="4" s="1"/>
  <c r="U104" i="4" s="1"/>
  <c r="W104" i="4" s="1"/>
  <c r="J271" i="4"/>
  <c r="R271" i="4" s="1"/>
  <c r="K271" i="4"/>
  <c r="S271" i="4" s="1"/>
  <c r="U271" i="4" s="1"/>
  <c r="W271" i="4" s="1"/>
  <c r="J488" i="4"/>
  <c r="R488" i="4" s="1"/>
  <c r="K488" i="4"/>
  <c r="S488" i="4" s="1"/>
  <c r="U488" i="4" s="1"/>
  <c r="W488" i="4" s="1"/>
  <c r="J116" i="4"/>
  <c r="R116" i="4" s="1"/>
  <c r="K116" i="4"/>
  <c r="S116" i="4" s="1"/>
  <c r="U116" i="4" s="1"/>
  <c r="W116" i="4" s="1"/>
  <c r="J280" i="4"/>
  <c r="R280" i="4" s="1"/>
  <c r="K280" i="4"/>
  <c r="S280" i="4" s="1"/>
  <c r="U280" i="4" s="1"/>
  <c r="W280" i="4" s="1"/>
  <c r="J105" i="4"/>
  <c r="R105" i="4" s="1"/>
  <c r="K105" i="4"/>
  <c r="S105" i="4" s="1"/>
  <c r="U105" i="4" s="1"/>
  <c r="W105" i="4" s="1"/>
  <c r="J274" i="4"/>
  <c r="R274" i="4" s="1"/>
  <c r="K274" i="4"/>
  <c r="S274" i="4" s="1"/>
  <c r="U274" i="4" s="1"/>
  <c r="W274" i="4" s="1"/>
  <c r="J439" i="4"/>
  <c r="R439" i="4" s="1"/>
  <c r="K439" i="4"/>
  <c r="S439" i="4" s="1"/>
  <c r="U439" i="4" s="1"/>
  <c r="W439" i="4" s="1"/>
  <c r="J226" i="4"/>
  <c r="R226" i="4" s="1"/>
  <c r="K226" i="4"/>
  <c r="S226" i="4" s="1"/>
  <c r="U226" i="4" s="1"/>
  <c r="W226" i="4" s="1"/>
  <c r="J472" i="4"/>
  <c r="R472" i="4" s="1"/>
  <c r="K472" i="4"/>
  <c r="S472" i="4" s="1"/>
  <c r="U472" i="4" s="1"/>
  <c r="W472" i="4" s="1"/>
  <c r="R56" i="3"/>
  <c r="U56" i="3" s="1"/>
  <c r="S56" i="3"/>
  <c r="S363" i="3"/>
  <c r="R363" i="3"/>
  <c r="U363" i="3" s="1"/>
  <c r="S178" i="3"/>
  <c r="J109" i="4"/>
  <c r="R109" i="4" s="1"/>
  <c r="K109" i="4"/>
  <c r="S109" i="4" s="1"/>
  <c r="U109" i="4" s="1"/>
  <c r="W109" i="4" s="1"/>
  <c r="J477" i="4"/>
  <c r="R477" i="4" s="1"/>
  <c r="K477" i="4"/>
  <c r="S477" i="4" s="1"/>
  <c r="U477" i="4" s="1"/>
  <c r="W477" i="4" s="1"/>
  <c r="J471" i="4"/>
  <c r="R471" i="4" s="1"/>
  <c r="K471" i="4"/>
  <c r="S471" i="4" s="1"/>
  <c r="U471" i="4" s="1"/>
  <c r="W471" i="4" s="1"/>
  <c r="J393" i="4"/>
  <c r="R393" i="4" s="1"/>
  <c r="K393" i="4"/>
  <c r="S393" i="4" s="1"/>
  <c r="U393" i="4" s="1"/>
  <c r="W393" i="4" s="1"/>
  <c r="J489" i="4"/>
  <c r="R489" i="4" s="1"/>
  <c r="K489" i="4"/>
  <c r="S489" i="4" s="1"/>
  <c r="U489" i="4" s="1"/>
  <c r="W489" i="4" s="1"/>
  <c r="J481" i="4"/>
  <c r="R481" i="4" s="1"/>
  <c r="K481" i="4"/>
  <c r="S481" i="4" s="1"/>
  <c r="U481" i="4" s="1"/>
  <c r="W481" i="4" s="1"/>
  <c r="J474" i="4"/>
  <c r="R474" i="4" s="1"/>
  <c r="K474" i="4"/>
  <c r="S474" i="4" s="1"/>
  <c r="U474" i="4" s="1"/>
  <c r="W474" i="4" s="1"/>
  <c r="J490" i="4"/>
  <c r="R490" i="4" s="1"/>
  <c r="K490" i="4"/>
  <c r="S490" i="4" s="1"/>
  <c r="U490" i="4" s="1"/>
  <c r="W490" i="4" s="1"/>
  <c r="J301" i="4"/>
  <c r="R301" i="4" s="1"/>
  <c r="K301" i="4"/>
  <c r="S301" i="4" s="1"/>
  <c r="U301" i="4" s="1"/>
  <c r="W301" i="4" s="1"/>
  <c r="J281" i="4"/>
  <c r="R281" i="4" s="1"/>
  <c r="K281" i="4"/>
  <c r="S281" i="4" s="1"/>
  <c r="U281" i="4" s="1"/>
  <c r="W281" i="4" s="1"/>
  <c r="J186" i="4"/>
  <c r="R186" i="4" s="1"/>
  <c r="K186" i="4"/>
  <c r="S186" i="4" s="1"/>
  <c r="U186" i="4" s="1"/>
  <c r="W186" i="4" s="1"/>
  <c r="J262" i="4"/>
  <c r="R262" i="4" s="1"/>
  <c r="K262" i="4"/>
  <c r="S262" i="4" s="1"/>
  <c r="U262" i="4" s="1"/>
  <c r="W262" i="4" s="1"/>
  <c r="J61" i="4"/>
  <c r="R61" i="4" s="1"/>
  <c r="K61" i="4"/>
  <c r="S61" i="4" s="1"/>
  <c r="U61" i="4" s="1"/>
  <c r="W61" i="4" s="1"/>
  <c r="J246" i="4"/>
  <c r="R246" i="4" s="1"/>
  <c r="K246" i="4"/>
  <c r="S246" i="4" s="1"/>
  <c r="U246" i="4" s="1"/>
  <c r="W246" i="4" s="1"/>
  <c r="J168" i="4"/>
  <c r="R168" i="4" s="1"/>
  <c r="K168" i="4"/>
  <c r="S168" i="4" s="1"/>
  <c r="U168" i="4" s="1"/>
  <c r="W168" i="4" s="1"/>
  <c r="J303" i="4"/>
  <c r="R303" i="4" s="1"/>
  <c r="K303" i="4"/>
  <c r="S303" i="4" s="1"/>
  <c r="U303" i="4" s="1"/>
  <c r="W303" i="4" s="1"/>
  <c r="J220" i="4"/>
  <c r="R220" i="4" s="1"/>
  <c r="K220" i="4"/>
  <c r="S220" i="4" s="1"/>
  <c r="U220" i="4" s="1"/>
  <c r="W220" i="4" s="1"/>
  <c r="J251" i="4"/>
  <c r="R251" i="4" s="1"/>
  <c r="K251" i="4"/>
  <c r="S251" i="4" s="1"/>
  <c r="U251" i="4" s="1"/>
  <c r="W251" i="4" s="1"/>
  <c r="J311" i="4"/>
  <c r="R311" i="4" s="1"/>
  <c r="K311" i="4"/>
  <c r="S311" i="4" s="1"/>
  <c r="U311" i="4" s="1"/>
  <c r="W311" i="4" s="1"/>
  <c r="J27" i="4"/>
  <c r="R27" i="4" s="1"/>
  <c r="K27" i="4"/>
  <c r="S27" i="4" s="1"/>
  <c r="U27" i="4" s="1"/>
  <c r="W27" i="4" s="1"/>
  <c r="J238" i="4"/>
  <c r="R238" i="4" s="1"/>
  <c r="K238" i="4"/>
  <c r="S238" i="4" s="1"/>
  <c r="U238" i="4" s="1"/>
  <c r="W238" i="4" s="1"/>
  <c r="K42" i="4"/>
  <c r="S42" i="4" s="1"/>
  <c r="U42" i="4" s="1"/>
  <c r="W42" i="4" s="1"/>
  <c r="J42" i="4"/>
  <c r="R42" i="4" s="1"/>
  <c r="J45" i="4"/>
  <c r="R45" i="4" s="1"/>
  <c r="K45" i="4"/>
  <c r="S45" i="4" s="1"/>
  <c r="U45" i="4" s="1"/>
  <c r="W45" i="4" s="1"/>
  <c r="J12" i="4"/>
  <c r="R12" i="4" s="1"/>
  <c r="K12" i="4"/>
  <c r="S12" i="4" s="1"/>
  <c r="U12" i="4" s="1"/>
  <c r="W12" i="4" s="1"/>
  <c r="J148" i="4"/>
  <c r="R148" i="4" s="1"/>
  <c r="K148" i="4"/>
  <c r="S148" i="4" s="1"/>
  <c r="U148" i="4" s="1"/>
  <c r="W148" i="4" s="1"/>
  <c r="J352" i="4"/>
  <c r="R352" i="4" s="1"/>
  <c r="K352" i="4"/>
  <c r="S352" i="4" s="1"/>
  <c r="U352" i="4" s="1"/>
  <c r="W352" i="4" s="1"/>
  <c r="J503" i="4"/>
  <c r="R503" i="4" s="1"/>
  <c r="K503" i="4"/>
  <c r="S503" i="4" s="1"/>
  <c r="U503" i="4" s="1"/>
  <c r="W503" i="4" s="1"/>
  <c r="J161" i="4"/>
  <c r="R161" i="4" s="1"/>
  <c r="K161" i="4"/>
  <c r="S161" i="4" s="1"/>
  <c r="U161" i="4" s="1"/>
  <c r="W161" i="4" s="1"/>
  <c r="K348" i="4"/>
  <c r="S348" i="4" s="1"/>
  <c r="U348" i="4" s="1"/>
  <c r="W348" i="4" s="1"/>
  <c r="J348" i="4"/>
  <c r="R348" i="4" s="1"/>
  <c r="J64" i="4"/>
  <c r="R64" i="4" s="1"/>
  <c r="K64" i="4"/>
  <c r="S64" i="4" s="1"/>
  <c r="U64" i="4" s="1"/>
  <c r="W64" i="4" s="1"/>
  <c r="J345" i="4"/>
  <c r="R345" i="4" s="1"/>
  <c r="K345" i="4"/>
  <c r="S345" i="4" s="1"/>
  <c r="U345" i="4" s="1"/>
  <c r="W345" i="4" s="1"/>
  <c r="J47" i="4"/>
  <c r="R47" i="4" s="1"/>
  <c r="K47" i="4"/>
  <c r="S47" i="4" s="1"/>
  <c r="U47" i="4" s="1"/>
  <c r="W47" i="4" s="1"/>
  <c r="J359" i="4"/>
  <c r="R359" i="4" s="1"/>
  <c r="K359" i="4"/>
  <c r="S359" i="4" s="1"/>
  <c r="U359" i="4" s="1"/>
  <c r="W359" i="4" s="1"/>
  <c r="J479" i="4"/>
  <c r="R479" i="4" s="1"/>
  <c r="K479" i="4"/>
  <c r="S479" i="4" s="1"/>
  <c r="U479" i="4" s="1"/>
  <c r="W479" i="4" s="1"/>
  <c r="R372" i="3"/>
  <c r="U372" i="3" s="1"/>
  <c r="R418" i="3"/>
  <c r="U418" i="3" s="1"/>
  <c r="R307" i="3"/>
  <c r="U307" i="3" s="1"/>
  <c r="S307" i="3"/>
  <c r="S332" i="3"/>
  <c r="R332" i="3"/>
  <c r="U332" i="3" s="1"/>
  <c r="R374" i="3"/>
  <c r="U374" i="3" s="1"/>
  <c r="S374" i="3"/>
  <c r="S416" i="3"/>
  <c r="R416" i="3"/>
  <c r="U416" i="3" s="1"/>
  <c r="S342" i="3"/>
  <c r="R342" i="3"/>
  <c r="U342" i="3" s="1"/>
  <c r="R241" i="3"/>
  <c r="U241" i="3" s="1"/>
  <c r="S241" i="3"/>
  <c r="R135" i="3"/>
  <c r="U135" i="3" s="1"/>
  <c r="S135" i="3"/>
  <c r="J362" i="4"/>
  <c r="R362" i="4" s="1"/>
  <c r="K362" i="4"/>
  <c r="S362" i="4" s="1"/>
  <c r="U362" i="4" s="1"/>
  <c r="W362" i="4" s="1"/>
  <c r="J464" i="4"/>
  <c r="R464" i="4" s="1"/>
  <c r="K464" i="4"/>
  <c r="S464" i="4" s="1"/>
  <c r="U464" i="4" s="1"/>
  <c r="W464" i="4" s="1"/>
  <c r="J445" i="4"/>
  <c r="R445" i="4" s="1"/>
  <c r="K445" i="4"/>
  <c r="S445" i="4" s="1"/>
  <c r="U445" i="4" s="1"/>
  <c r="W445" i="4" s="1"/>
  <c r="J377" i="4"/>
  <c r="R377" i="4" s="1"/>
  <c r="K377" i="4"/>
  <c r="S377" i="4" s="1"/>
  <c r="U377" i="4" s="1"/>
  <c r="W377" i="4" s="1"/>
  <c r="J180" i="4"/>
  <c r="R180" i="4" s="1"/>
  <c r="K180" i="4"/>
  <c r="S180" i="4" s="1"/>
  <c r="U180" i="4" s="1"/>
  <c r="W180" i="4" s="1"/>
  <c r="J233" i="4"/>
  <c r="R233" i="4" s="1"/>
  <c r="K233" i="4"/>
  <c r="S233" i="4" s="1"/>
  <c r="U233" i="4" s="1"/>
  <c r="W233" i="4" s="1"/>
  <c r="J212" i="4"/>
  <c r="R212" i="4" s="1"/>
  <c r="K212" i="4"/>
  <c r="S212" i="4" s="1"/>
  <c r="U212" i="4" s="1"/>
  <c r="W212" i="4" s="1"/>
  <c r="J118" i="4"/>
  <c r="R118" i="4" s="1"/>
  <c r="K118" i="4"/>
  <c r="S118" i="4" s="1"/>
  <c r="U118" i="4" s="1"/>
  <c r="W118" i="4" s="1"/>
  <c r="J56" i="4"/>
  <c r="R56" i="4" s="1"/>
  <c r="K56" i="4"/>
  <c r="S56" i="4" s="1"/>
  <c r="U56" i="4" s="1"/>
  <c r="W56" i="4" s="1"/>
  <c r="J253" i="4"/>
  <c r="R253" i="4" s="1"/>
  <c r="K253" i="4"/>
  <c r="S253" i="4" s="1"/>
  <c r="U253" i="4" s="1"/>
  <c r="W253" i="4" s="1"/>
  <c r="J142" i="4"/>
  <c r="R142" i="4" s="1"/>
  <c r="K142" i="4"/>
  <c r="S142" i="4" s="1"/>
  <c r="U142" i="4" s="1"/>
  <c r="W142" i="4" s="1"/>
  <c r="J305" i="4"/>
  <c r="R305" i="4" s="1"/>
  <c r="K305" i="4"/>
  <c r="S305" i="4" s="1"/>
  <c r="U305" i="4" s="1"/>
  <c r="W305" i="4" s="1"/>
  <c r="J98" i="4"/>
  <c r="R98" i="4" s="1"/>
  <c r="K98" i="4"/>
  <c r="S98" i="4" s="1"/>
  <c r="U98" i="4" s="1"/>
  <c r="W98" i="4" s="1"/>
  <c r="J11" i="4"/>
  <c r="R11" i="4" s="1"/>
  <c r="K11" i="4"/>
  <c r="S11" i="4" s="1"/>
  <c r="U11" i="4" s="1"/>
  <c r="W11" i="4" s="1"/>
  <c r="J62" i="4"/>
  <c r="R62" i="4" s="1"/>
  <c r="K62" i="4"/>
  <c r="S62" i="4" s="1"/>
  <c r="U62" i="4" s="1"/>
  <c r="W62" i="4" s="1"/>
  <c r="J40" i="4"/>
  <c r="R40" i="4" s="1"/>
  <c r="K40" i="4"/>
  <c r="S40" i="4" s="1"/>
  <c r="U40" i="4" s="1"/>
  <c r="W40" i="4" s="1"/>
  <c r="J20" i="4"/>
  <c r="R20" i="4" s="1"/>
  <c r="K20" i="4"/>
  <c r="S20" i="4" s="1"/>
  <c r="U20" i="4" s="1"/>
  <c r="W20" i="4" s="1"/>
  <c r="K89" i="4"/>
  <c r="S89" i="4" s="1"/>
  <c r="U89" i="4" s="1"/>
  <c r="W89" i="4" s="1"/>
  <c r="J89" i="4"/>
  <c r="R89" i="4" s="1"/>
  <c r="K16" i="4"/>
  <c r="S16" i="4" s="1"/>
  <c r="U16" i="4" s="1"/>
  <c r="W16" i="4" s="1"/>
  <c r="J16" i="4"/>
  <c r="R16" i="4" s="1"/>
  <c r="J53" i="4"/>
  <c r="R53" i="4" s="1"/>
  <c r="K53" i="4"/>
  <c r="S53" i="4" s="1"/>
  <c r="U53" i="4" s="1"/>
  <c r="W53" i="4" s="1"/>
  <c r="J10" i="4"/>
  <c r="R10" i="4" s="1"/>
  <c r="K10" i="4"/>
  <c r="S10" i="4" s="1"/>
  <c r="U10" i="4" s="1"/>
  <c r="W10" i="4" s="1"/>
  <c r="J166" i="4"/>
  <c r="R166" i="4" s="1"/>
  <c r="K166" i="4"/>
  <c r="S166" i="4" s="1"/>
  <c r="U166" i="4" s="1"/>
  <c r="W166" i="4" s="1"/>
  <c r="J333" i="4"/>
  <c r="R333" i="4" s="1"/>
  <c r="K333" i="4"/>
  <c r="S333" i="4" s="1"/>
  <c r="U333" i="4" s="1"/>
  <c r="W333" i="4" s="1"/>
  <c r="J48" i="4"/>
  <c r="R48" i="4" s="1"/>
  <c r="K48" i="4"/>
  <c r="S48" i="4" s="1"/>
  <c r="U48" i="4" s="1"/>
  <c r="W48" i="4" s="1"/>
  <c r="J228" i="4"/>
  <c r="R228" i="4" s="1"/>
  <c r="K228" i="4"/>
  <c r="S228" i="4" s="1"/>
  <c r="U228" i="4" s="1"/>
  <c r="W228" i="4" s="1"/>
  <c r="J417" i="4"/>
  <c r="R417" i="4" s="1"/>
  <c r="K417" i="4"/>
  <c r="S417" i="4" s="1"/>
  <c r="U417" i="4" s="1"/>
  <c r="W417" i="4" s="1"/>
  <c r="J160" i="4"/>
  <c r="R160" i="4" s="1"/>
  <c r="K160" i="4"/>
  <c r="S160" i="4" s="1"/>
  <c r="U160" i="4" s="1"/>
  <c r="W160" i="4" s="1"/>
  <c r="J382" i="4"/>
  <c r="R382" i="4" s="1"/>
  <c r="K382" i="4"/>
  <c r="S382" i="4" s="1"/>
  <c r="U382" i="4" s="1"/>
  <c r="W382" i="4" s="1"/>
  <c r="J90" i="4"/>
  <c r="R90" i="4" s="1"/>
  <c r="K90" i="4"/>
  <c r="S90" i="4" s="1"/>
  <c r="U90" i="4" s="1"/>
  <c r="W90" i="4" s="1"/>
  <c r="J349" i="4"/>
  <c r="R349" i="4" s="1"/>
  <c r="K349" i="4"/>
  <c r="S349" i="4" s="1"/>
  <c r="U349" i="4" s="1"/>
  <c r="W349" i="4" s="1"/>
  <c r="J78" i="4"/>
  <c r="R78" i="4" s="1"/>
  <c r="K78" i="4"/>
  <c r="S78" i="4" s="1"/>
  <c r="U78" i="4" s="1"/>
  <c r="W78" i="4" s="1"/>
  <c r="S428" i="3"/>
  <c r="R428" i="3"/>
  <c r="U428" i="3" s="1"/>
  <c r="S123" i="3"/>
  <c r="S351" i="3"/>
  <c r="R351" i="3"/>
  <c r="U351" i="3" s="1"/>
  <c r="S419" i="3"/>
  <c r="R182" i="3"/>
  <c r="U182" i="3" s="1"/>
  <c r="S182" i="3"/>
  <c r="S444" i="3"/>
  <c r="R444" i="3"/>
  <c r="U444" i="3" s="1"/>
  <c r="S184" i="3"/>
  <c r="S337" i="3"/>
  <c r="S230" i="3"/>
  <c r="S384" i="3"/>
  <c r="R384" i="3"/>
  <c r="U384" i="3" s="1"/>
  <c r="J296" i="4"/>
  <c r="R296" i="4" s="1"/>
  <c r="K296" i="4"/>
  <c r="S296" i="4" s="1"/>
  <c r="U296" i="4" s="1"/>
  <c r="W296" i="4" s="1"/>
  <c r="J289" i="4"/>
  <c r="R289" i="4" s="1"/>
  <c r="K289" i="4"/>
  <c r="S289" i="4" s="1"/>
  <c r="U289" i="4" s="1"/>
  <c r="W289" i="4" s="1"/>
  <c r="J395" i="4"/>
  <c r="R395" i="4" s="1"/>
  <c r="K395" i="4"/>
  <c r="S395" i="4" s="1"/>
  <c r="U395" i="4" s="1"/>
  <c r="W395" i="4" s="1"/>
  <c r="J424" i="4"/>
  <c r="R424" i="4" s="1"/>
  <c r="K424" i="4"/>
  <c r="S424" i="4" s="1"/>
  <c r="U424" i="4" s="1"/>
  <c r="W424" i="4" s="1"/>
  <c r="J441" i="4"/>
  <c r="R441" i="4" s="1"/>
  <c r="K441" i="4"/>
  <c r="S441" i="4" s="1"/>
  <c r="U441" i="4" s="1"/>
  <c r="W441" i="4" s="1"/>
  <c r="J470" i="4"/>
  <c r="R470" i="4" s="1"/>
  <c r="K470" i="4"/>
  <c r="S470" i="4" s="1"/>
  <c r="U470" i="4" s="1"/>
  <c r="W470" i="4" s="1"/>
  <c r="J420" i="4"/>
  <c r="R420" i="4" s="1"/>
  <c r="K420" i="4"/>
  <c r="S420" i="4" s="1"/>
  <c r="U420" i="4" s="1"/>
  <c r="W420" i="4" s="1"/>
  <c r="J183" i="4"/>
  <c r="R183" i="4" s="1"/>
  <c r="K183" i="4"/>
  <c r="S183" i="4" s="1"/>
  <c r="U183" i="4" s="1"/>
  <c r="W183" i="4" s="1"/>
  <c r="J192" i="4"/>
  <c r="R192" i="4" s="1"/>
  <c r="K192" i="4"/>
  <c r="S192" i="4" s="1"/>
  <c r="U192" i="4" s="1"/>
  <c r="W192" i="4" s="1"/>
  <c r="J211" i="4"/>
  <c r="R211" i="4" s="1"/>
  <c r="K211" i="4"/>
  <c r="S211" i="4" s="1"/>
  <c r="U211" i="4" s="1"/>
  <c r="W211" i="4" s="1"/>
  <c r="J50" i="4"/>
  <c r="R50" i="4" s="1"/>
  <c r="K50" i="4"/>
  <c r="S50" i="4" s="1"/>
  <c r="U50" i="4" s="1"/>
  <c r="W50" i="4" s="1"/>
  <c r="J223" i="4"/>
  <c r="R223" i="4" s="1"/>
  <c r="K223" i="4"/>
  <c r="S223" i="4" s="1"/>
  <c r="U223" i="4" s="1"/>
  <c r="W223" i="4" s="1"/>
  <c r="J259" i="4"/>
  <c r="R259" i="4" s="1"/>
  <c r="K259" i="4"/>
  <c r="S259" i="4" s="1"/>
  <c r="U259" i="4" s="1"/>
  <c r="W259" i="4" s="1"/>
  <c r="J194" i="4"/>
  <c r="R194" i="4" s="1"/>
  <c r="K194" i="4"/>
  <c r="S194" i="4" s="1"/>
  <c r="U194" i="4" s="1"/>
  <c r="W194" i="4" s="1"/>
  <c r="J146" i="4"/>
  <c r="R146" i="4" s="1"/>
  <c r="K146" i="4"/>
  <c r="S146" i="4" s="1"/>
  <c r="U146" i="4" s="1"/>
  <c r="W146" i="4" s="1"/>
  <c r="J282" i="4"/>
  <c r="R282" i="4" s="1"/>
  <c r="K282" i="4"/>
  <c r="S282" i="4" s="1"/>
  <c r="U282" i="4" s="1"/>
  <c r="W282" i="4" s="1"/>
  <c r="J202" i="4"/>
  <c r="R202" i="4" s="1"/>
  <c r="K202" i="4"/>
  <c r="S202" i="4" s="1"/>
  <c r="U202" i="4" s="1"/>
  <c r="W202" i="4" s="1"/>
  <c r="J165" i="4"/>
  <c r="R165" i="4" s="1"/>
  <c r="K165" i="4"/>
  <c r="S165" i="4" s="1"/>
  <c r="U165" i="4" s="1"/>
  <c r="W165" i="4" s="1"/>
  <c r="J36" i="4"/>
  <c r="R36" i="4" s="1"/>
  <c r="K36" i="4"/>
  <c r="S36" i="4" s="1"/>
  <c r="U36" i="4" s="1"/>
  <c r="W36" i="4" s="1"/>
  <c r="J28" i="4"/>
  <c r="R28" i="4" s="1"/>
  <c r="K28" i="4"/>
  <c r="S28" i="4" s="1"/>
  <c r="U28" i="4" s="1"/>
  <c r="W28" i="4" s="1"/>
  <c r="J106" i="4"/>
  <c r="R106" i="4" s="1"/>
  <c r="K106" i="4"/>
  <c r="S106" i="4" s="1"/>
  <c r="U106" i="4" s="1"/>
  <c r="W106" i="4" s="1"/>
  <c r="J245" i="4"/>
  <c r="R245" i="4" s="1"/>
  <c r="K245" i="4"/>
  <c r="S245" i="4" s="1"/>
  <c r="U245" i="4" s="1"/>
  <c r="W245" i="4" s="1"/>
  <c r="J419" i="4"/>
  <c r="R419" i="4" s="1"/>
  <c r="K419" i="4"/>
  <c r="S419" i="4" s="1"/>
  <c r="U419" i="4" s="1"/>
  <c r="W419" i="4" s="1"/>
  <c r="J69" i="4"/>
  <c r="R69" i="4" s="1"/>
  <c r="K69" i="4"/>
  <c r="S69" i="4" s="1"/>
  <c r="U69" i="4" s="1"/>
  <c r="W69" i="4" s="1"/>
  <c r="J266" i="4"/>
  <c r="R266" i="4" s="1"/>
  <c r="K266" i="4"/>
  <c r="S266" i="4" s="1"/>
  <c r="U266" i="4" s="1"/>
  <c r="W266" i="4" s="1"/>
  <c r="J422" i="4"/>
  <c r="R422" i="4" s="1"/>
  <c r="K422" i="4"/>
  <c r="S422" i="4" s="1"/>
  <c r="U422" i="4" s="1"/>
  <c r="W422" i="4" s="1"/>
  <c r="J178" i="4"/>
  <c r="R178" i="4" s="1"/>
  <c r="K178" i="4"/>
  <c r="S178" i="4" s="1"/>
  <c r="U178" i="4" s="1"/>
  <c r="W178" i="4" s="1"/>
  <c r="J385" i="4"/>
  <c r="R385" i="4" s="1"/>
  <c r="K385" i="4"/>
  <c r="S385" i="4" s="1"/>
  <c r="U385" i="4" s="1"/>
  <c r="W385" i="4" s="1"/>
  <c r="J123" i="4"/>
  <c r="R123" i="4" s="1"/>
  <c r="K123" i="4"/>
  <c r="S123" i="4" s="1"/>
  <c r="U123" i="4" s="1"/>
  <c r="W123" i="4" s="1"/>
  <c r="J360" i="4"/>
  <c r="R360" i="4" s="1"/>
  <c r="K360" i="4"/>
  <c r="S360" i="4" s="1"/>
  <c r="U360" i="4" s="1"/>
  <c r="W360" i="4" s="1"/>
  <c r="J96" i="4"/>
  <c r="R96" i="4" s="1"/>
  <c r="K96" i="4"/>
  <c r="S96" i="4" s="1"/>
  <c r="U96" i="4" s="1"/>
  <c r="W96" i="4" s="1"/>
  <c r="R378" i="3"/>
  <c r="U378" i="3" s="1"/>
  <c r="R286" i="3"/>
  <c r="U286" i="3" s="1"/>
  <c r="S460" i="3"/>
  <c r="R460" i="3"/>
  <c r="U460" i="3" s="1"/>
  <c r="R187" i="3"/>
  <c r="U187" i="3" s="1"/>
  <c r="S187" i="3"/>
  <c r="R8" i="3"/>
  <c r="U8" i="3" s="1"/>
  <c r="S8" i="3"/>
  <c r="R266" i="3"/>
  <c r="U266" i="3" s="1"/>
  <c r="S292" i="3"/>
  <c r="R292" i="3"/>
  <c r="U292" i="3" s="1"/>
  <c r="R278" i="3"/>
  <c r="U278" i="3" s="1"/>
  <c r="S278" i="3"/>
  <c r="S445" i="3"/>
  <c r="R445" i="3"/>
  <c r="U445" i="3" s="1"/>
  <c r="J95" i="4"/>
  <c r="R95" i="4" s="1"/>
  <c r="K95" i="4"/>
  <c r="S95" i="4" s="1"/>
  <c r="U95" i="4" s="1"/>
  <c r="W95" i="4" s="1"/>
  <c r="J411" i="4"/>
  <c r="R411" i="4" s="1"/>
  <c r="K411" i="4"/>
  <c r="S411" i="4" s="1"/>
  <c r="U411" i="4" s="1"/>
  <c r="W411" i="4" s="1"/>
  <c r="K498" i="4"/>
  <c r="S498" i="4" s="1"/>
  <c r="U498" i="4" s="1"/>
  <c r="W498" i="4" s="1"/>
  <c r="J498" i="4"/>
  <c r="R498" i="4" s="1"/>
  <c r="J307" i="4"/>
  <c r="R307" i="4" s="1"/>
  <c r="K307" i="4"/>
  <c r="S307" i="4" s="1"/>
  <c r="U307" i="4" s="1"/>
  <c r="W307" i="4" s="1"/>
  <c r="J373" i="4"/>
  <c r="R373" i="4" s="1"/>
  <c r="K373" i="4"/>
  <c r="S373" i="4" s="1"/>
  <c r="U373" i="4" s="1"/>
  <c r="W373" i="4" s="1"/>
  <c r="J366" i="4"/>
  <c r="R366" i="4" s="1"/>
  <c r="K366" i="4"/>
  <c r="S366" i="4" s="1"/>
  <c r="U366" i="4" s="1"/>
  <c r="W366" i="4" s="1"/>
  <c r="J187" i="4"/>
  <c r="R187" i="4" s="1"/>
  <c r="K187" i="4"/>
  <c r="S187" i="4" s="1"/>
  <c r="U187" i="4" s="1"/>
  <c r="W187" i="4" s="1"/>
  <c r="J113" i="4"/>
  <c r="R113" i="4" s="1"/>
  <c r="K113" i="4"/>
  <c r="S113" i="4" s="1"/>
  <c r="U113" i="4" s="1"/>
  <c r="W113" i="4" s="1"/>
  <c r="J63" i="4"/>
  <c r="R63" i="4" s="1"/>
  <c r="K63" i="4"/>
  <c r="S63" i="4" s="1"/>
  <c r="U63" i="4" s="1"/>
  <c r="W63" i="4" s="1"/>
  <c r="J8" i="4"/>
  <c r="R8" i="4" s="1"/>
  <c r="K8" i="4"/>
  <c r="S8" i="4" s="1"/>
  <c r="U8" i="4" s="1"/>
  <c r="W8" i="4" s="1"/>
  <c r="J215" i="4"/>
  <c r="R215" i="4" s="1"/>
  <c r="K215" i="4"/>
  <c r="S215" i="4" s="1"/>
  <c r="U215" i="4" s="1"/>
  <c r="W215" i="4" s="1"/>
  <c r="J314" i="4"/>
  <c r="R314" i="4" s="1"/>
  <c r="K314" i="4"/>
  <c r="S314" i="4" s="1"/>
  <c r="U314" i="4" s="1"/>
  <c r="W314" i="4" s="1"/>
  <c r="J179" i="4"/>
  <c r="R179" i="4" s="1"/>
  <c r="K179" i="4"/>
  <c r="S179" i="4" s="1"/>
  <c r="U179" i="4" s="1"/>
  <c r="W179" i="4" s="1"/>
  <c r="J325" i="4"/>
  <c r="R325" i="4" s="1"/>
  <c r="K325" i="4"/>
  <c r="S325" i="4" s="1"/>
  <c r="U325" i="4" s="1"/>
  <c r="W325" i="4" s="1"/>
  <c r="J241" i="4"/>
  <c r="R241" i="4" s="1"/>
  <c r="K241" i="4"/>
  <c r="S241" i="4" s="1"/>
  <c r="U241" i="4" s="1"/>
  <c r="W241" i="4" s="1"/>
  <c r="J200" i="4"/>
  <c r="R200" i="4" s="1"/>
  <c r="K200" i="4"/>
  <c r="S200" i="4" s="1"/>
  <c r="U200" i="4" s="1"/>
  <c r="W200" i="4" s="1"/>
  <c r="J365" i="4"/>
  <c r="R365" i="4" s="1"/>
  <c r="K365" i="4"/>
  <c r="S365" i="4" s="1"/>
  <c r="U365" i="4" s="1"/>
  <c r="W365" i="4" s="1"/>
  <c r="J59" i="4"/>
  <c r="R59" i="4" s="1"/>
  <c r="K59" i="4"/>
  <c r="S59" i="4" s="1"/>
  <c r="U59" i="4" s="1"/>
  <c r="W59" i="4" s="1"/>
  <c r="J55" i="4"/>
  <c r="R55" i="4" s="1"/>
  <c r="K55" i="4"/>
  <c r="S55" i="4" s="1"/>
  <c r="U55" i="4" s="1"/>
  <c r="W55" i="4" s="1"/>
  <c r="J383" i="4"/>
  <c r="R383" i="4" s="1"/>
  <c r="K383" i="4"/>
  <c r="S383" i="4" s="1"/>
  <c r="U383" i="4" s="1"/>
  <c r="W383" i="4" s="1"/>
  <c r="J384" i="4"/>
  <c r="R384" i="4" s="1"/>
  <c r="K384" i="4"/>
  <c r="S384" i="4" s="1"/>
  <c r="U384" i="4" s="1"/>
  <c r="W384" i="4" s="1"/>
  <c r="J107" i="4"/>
  <c r="R107" i="4" s="1"/>
  <c r="K107" i="4"/>
  <c r="S107" i="4" s="1"/>
  <c r="U107" i="4" s="1"/>
  <c r="W107" i="4" s="1"/>
  <c r="J269" i="4"/>
  <c r="R269" i="4" s="1"/>
  <c r="K269" i="4"/>
  <c r="S269" i="4" s="1"/>
  <c r="U269" i="4" s="1"/>
  <c r="W269" i="4" s="1"/>
  <c r="J455" i="4"/>
  <c r="R455" i="4" s="1"/>
  <c r="K455" i="4"/>
  <c r="S455" i="4" s="1"/>
  <c r="U455" i="4" s="1"/>
  <c r="W455" i="4" s="1"/>
  <c r="J157" i="4"/>
  <c r="R157" i="4" s="1"/>
  <c r="K157" i="4"/>
  <c r="S157" i="4" s="1"/>
  <c r="U157" i="4" s="1"/>
  <c r="W157" i="4" s="1"/>
  <c r="J277" i="4"/>
  <c r="R277" i="4" s="1"/>
  <c r="K277" i="4"/>
  <c r="S277" i="4" s="1"/>
  <c r="U277" i="4" s="1"/>
  <c r="W277" i="4" s="1"/>
  <c r="J487" i="4"/>
  <c r="R487" i="4" s="1"/>
  <c r="K487" i="4"/>
  <c r="S487" i="4" s="1"/>
  <c r="U487" i="4" s="1"/>
  <c r="W487" i="4" s="1"/>
  <c r="J240" i="4"/>
  <c r="R240" i="4" s="1"/>
  <c r="K240" i="4"/>
  <c r="S240" i="4" s="1"/>
  <c r="U240" i="4" s="1"/>
  <c r="W240" i="4" s="1"/>
  <c r="J409" i="4"/>
  <c r="R409" i="4" s="1"/>
  <c r="K409" i="4"/>
  <c r="S409" i="4" s="1"/>
  <c r="U409" i="4" s="1"/>
  <c r="W409" i="4" s="1"/>
  <c r="J163" i="4"/>
  <c r="R163" i="4" s="1"/>
  <c r="K163" i="4"/>
  <c r="S163" i="4" s="1"/>
  <c r="U163" i="4" s="1"/>
  <c r="W163" i="4" s="1"/>
  <c r="J388" i="4"/>
  <c r="R388" i="4" s="1"/>
  <c r="K388" i="4"/>
  <c r="S388" i="4" s="1"/>
  <c r="U388" i="4" s="1"/>
  <c r="W388" i="4" s="1"/>
  <c r="J159" i="4"/>
  <c r="R159" i="4" s="1"/>
  <c r="K159" i="4"/>
  <c r="S159" i="4" s="1"/>
  <c r="U159" i="4" s="1"/>
  <c r="W159" i="4" s="1"/>
  <c r="R425" i="3"/>
  <c r="U425" i="3" s="1"/>
  <c r="S425" i="3"/>
  <c r="R194" i="3"/>
  <c r="U194" i="3" s="1"/>
  <c r="S194" i="3"/>
  <c r="S12" i="3"/>
  <c r="R12" i="3"/>
  <c r="U12" i="3" s="1"/>
  <c r="S304" i="3"/>
  <c r="R304" i="3"/>
  <c r="U304" i="3" s="1"/>
  <c r="S146" i="3"/>
  <c r="R161" i="3"/>
  <c r="U161" i="3" s="1"/>
  <c r="J361" i="4"/>
  <c r="R361" i="4" s="1"/>
  <c r="K361" i="4"/>
  <c r="S361" i="4" s="1"/>
  <c r="U361" i="4" s="1"/>
  <c r="W361" i="4" s="1"/>
  <c r="J332" i="4"/>
  <c r="R332" i="4" s="1"/>
  <c r="K332" i="4"/>
  <c r="S332" i="4" s="1"/>
  <c r="U332" i="4" s="1"/>
  <c r="W332" i="4" s="1"/>
  <c r="J443" i="4"/>
  <c r="R443" i="4" s="1"/>
  <c r="K443" i="4"/>
  <c r="S443" i="4" s="1"/>
  <c r="U443" i="4" s="1"/>
  <c r="W443" i="4" s="1"/>
  <c r="K407" i="4"/>
  <c r="S407" i="4" s="1"/>
  <c r="U407" i="4" s="1"/>
  <c r="W407" i="4" s="1"/>
  <c r="J407" i="4"/>
  <c r="R407" i="4" s="1"/>
  <c r="R420" i="3"/>
  <c r="U420" i="3" s="1"/>
  <c r="S402" i="3"/>
  <c r="R402" i="3"/>
  <c r="U402" i="3" s="1"/>
  <c r="J457" i="4"/>
  <c r="R457" i="4" s="1"/>
  <c r="K457" i="4"/>
  <c r="S457" i="4" s="1"/>
  <c r="U457" i="4" s="1"/>
  <c r="W457" i="4" s="1"/>
  <c r="J203" i="4"/>
  <c r="R203" i="4" s="1"/>
  <c r="K203" i="4"/>
  <c r="S203" i="4" s="1"/>
  <c r="U203" i="4" s="1"/>
  <c r="W203" i="4" s="1"/>
  <c r="J302" i="4"/>
  <c r="R302" i="4" s="1"/>
  <c r="K302" i="4"/>
  <c r="S302" i="4" s="1"/>
  <c r="U302" i="4" s="1"/>
  <c r="W302" i="4" s="1"/>
  <c r="J134" i="4"/>
  <c r="R134" i="4" s="1"/>
  <c r="K134" i="4"/>
  <c r="S134" i="4" s="1"/>
  <c r="U134" i="4" s="1"/>
  <c r="W134" i="4" s="1"/>
  <c r="J309" i="4"/>
  <c r="R309" i="4" s="1"/>
  <c r="K309" i="4"/>
  <c r="S309" i="4" s="1"/>
  <c r="U309" i="4" s="1"/>
  <c r="W309" i="4" s="1"/>
  <c r="J174" i="4"/>
  <c r="R174" i="4" s="1"/>
  <c r="K174" i="4"/>
  <c r="S174" i="4" s="1"/>
  <c r="U174" i="4" s="1"/>
  <c r="W174" i="4" s="1"/>
  <c r="J132" i="4"/>
  <c r="R132" i="4" s="1"/>
  <c r="K132" i="4"/>
  <c r="S132" i="4" s="1"/>
  <c r="U132" i="4" s="1"/>
  <c r="W132" i="4" s="1"/>
  <c r="J287" i="4"/>
  <c r="R287" i="4" s="1"/>
  <c r="K287" i="4"/>
  <c r="S287" i="4" s="1"/>
  <c r="U287" i="4" s="1"/>
  <c r="W287" i="4" s="1"/>
  <c r="J221" i="4"/>
  <c r="R221" i="4" s="1"/>
  <c r="K221" i="4"/>
  <c r="S221" i="4" s="1"/>
  <c r="U221" i="4" s="1"/>
  <c r="W221" i="4" s="1"/>
  <c r="K65" i="4"/>
  <c r="S65" i="4" s="1"/>
  <c r="U65" i="4" s="1"/>
  <c r="W65" i="4" s="1"/>
  <c r="J65" i="4"/>
  <c r="R65" i="4" s="1"/>
  <c r="J283" i="4"/>
  <c r="R283" i="4" s="1"/>
  <c r="K283" i="4"/>
  <c r="S283" i="4" s="1"/>
  <c r="U283" i="4" s="1"/>
  <c r="W283" i="4" s="1"/>
  <c r="J144" i="4"/>
  <c r="R144" i="4" s="1"/>
  <c r="K144" i="4"/>
  <c r="S144" i="4" s="1"/>
  <c r="U144" i="4" s="1"/>
  <c r="W144" i="4" s="1"/>
  <c r="J299" i="4"/>
  <c r="R299" i="4" s="1"/>
  <c r="K299" i="4"/>
  <c r="S299" i="4" s="1"/>
  <c r="U299" i="4" s="1"/>
  <c r="W299" i="4" s="1"/>
  <c r="K67" i="4"/>
  <c r="S67" i="4" s="1"/>
  <c r="U67" i="4" s="1"/>
  <c r="W67" i="4" s="1"/>
  <c r="J67" i="4"/>
  <c r="R67" i="4" s="1"/>
  <c r="K66" i="4"/>
  <c r="S66" i="4" s="1"/>
  <c r="U66" i="4" s="1"/>
  <c r="W66" i="4" s="1"/>
  <c r="J66" i="4"/>
  <c r="R66" i="4" s="1"/>
  <c r="J58" i="4"/>
  <c r="R58" i="4" s="1"/>
  <c r="K58" i="4"/>
  <c r="S58" i="4" s="1"/>
  <c r="U58" i="4" s="1"/>
  <c r="W58" i="4" s="1"/>
  <c r="K265" i="4"/>
  <c r="S265" i="4" s="1"/>
  <c r="U265" i="4" s="1"/>
  <c r="W265" i="4" s="1"/>
  <c r="J265" i="4"/>
  <c r="R265" i="4" s="1"/>
  <c r="J391" i="4"/>
  <c r="R391" i="4" s="1"/>
  <c r="K391" i="4"/>
  <c r="S391" i="4" s="1"/>
  <c r="U391" i="4" s="1"/>
  <c r="W391" i="4" s="1"/>
  <c r="J100" i="4"/>
  <c r="R100" i="4" s="1"/>
  <c r="K100" i="4"/>
  <c r="S100" i="4" s="1"/>
  <c r="U100" i="4" s="1"/>
  <c r="W100" i="4" s="1"/>
  <c r="J154" i="4"/>
  <c r="R154" i="4" s="1"/>
  <c r="K154" i="4"/>
  <c r="S154" i="4" s="1"/>
  <c r="U154" i="4" s="1"/>
  <c r="W154" i="4" s="1"/>
  <c r="J344" i="4"/>
  <c r="R344" i="4" s="1"/>
  <c r="K344" i="4"/>
  <c r="S344" i="4" s="1"/>
  <c r="U344" i="4" s="1"/>
  <c r="W344" i="4" s="1"/>
  <c r="J501" i="4"/>
  <c r="R501" i="4" s="1"/>
  <c r="K501" i="4"/>
  <c r="S501" i="4" s="1"/>
  <c r="U501" i="4" s="1"/>
  <c r="W501" i="4" s="1"/>
  <c r="J248" i="4"/>
  <c r="R248" i="4" s="1"/>
  <c r="K248" i="4"/>
  <c r="S248" i="4" s="1"/>
  <c r="U248" i="4" s="1"/>
  <c r="W248" i="4" s="1"/>
  <c r="J380" i="4"/>
  <c r="R380" i="4" s="1"/>
  <c r="K380" i="4"/>
  <c r="S380" i="4" s="1"/>
  <c r="U380" i="4" s="1"/>
  <c r="W380" i="4" s="1"/>
  <c r="J71" i="4"/>
  <c r="R71" i="4" s="1"/>
  <c r="K71" i="4"/>
  <c r="S71" i="4" s="1"/>
  <c r="U71" i="4" s="1"/>
  <c r="W71" i="4" s="1"/>
  <c r="J272" i="4"/>
  <c r="R272" i="4" s="1"/>
  <c r="K272" i="4"/>
  <c r="S272" i="4" s="1"/>
  <c r="U272" i="4" s="1"/>
  <c r="W272" i="4" s="1"/>
  <c r="J431" i="4"/>
  <c r="R431" i="4" s="1"/>
  <c r="K431" i="4"/>
  <c r="S431" i="4" s="1"/>
  <c r="U431" i="4" s="1"/>
  <c r="W431" i="4" s="1"/>
  <c r="J261" i="4"/>
  <c r="R261" i="4" s="1"/>
  <c r="K261" i="4"/>
  <c r="S261" i="4" s="1"/>
  <c r="U261" i="4" s="1"/>
  <c r="W261" i="4" s="1"/>
  <c r="J459" i="4"/>
  <c r="R459" i="4" s="1"/>
  <c r="K459" i="4"/>
  <c r="S459" i="4" s="1"/>
  <c r="U459" i="4" s="1"/>
  <c r="W459" i="4" s="1"/>
  <c r="J255" i="4"/>
  <c r="R255" i="4" s="1"/>
  <c r="K255" i="4"/>
  <c r="S255" i="4" s="1"/>
  <c r="U255" i="4" s="1"/>
  <c r="W255" i="4" s="1"/>
  <c r="R87" i="3"/>
  <c r="U87" i="3" s="1"/>
  <c r="S87" i="3"/>
  <c r="S350" i="3"/>
  <c r="R350" i="3"/>
  <c r="U350" i="3" s="1"/>
  <c r="R162" i="3"/>
  <c r="U162" i="3" s="1"/>
  <c r="S162" i="3"/>
  <c r="S388" i="3"/>
  <c r="R388" i="3"/>
  <c r="U388" i="3" s="1"/>
  <c r="R485" i="3"/>
  <c r="U485" i="3" s="1"/>
  <c r="S485" i="3"/>
  <c r="R210" i="3"/>
  <c r="U210" i="3" s="1"/>
  <c r="S210" i="3"/>
  <c r="J329" i="4"/>
  <c r="R329" i="4" s="1"/>
  <c r="K329" i="4"/>
  <c r="S329" i="4" s="1"/>
  <c r="U329" i="4" s="1"/>
  <c r="W329" i="4" s="1"/>
  <c r="J34" i="4"/>
  <c r="R34" i="4" s="1"/>
  <c r="K34" i="4"/>
  <c r="S34" i="4" s="1"/>
  <c r="U34" i="4" s="1"/>
  <c r="W34" i="4" s="1"/>
  <c r="J367" i="4"/>
  <c r="R367" i="4" s="1"/>
  <c r="K367" i="4"/>
  <c r="S367" i="4" s="1"/>
  <c r="U367" i="4" s="1"/>
  <c r="W367" i="4" s="1"/>
  <c r="J370" i="4"/>
  <c r="R370" i="4" s="1"/>
  <c r="K370" i="4"/>
  <c r="S370" i="4" s="1"/>
  <c r="U370" i="4" s="1"/>
  <c r="W370" i="4" s="1"/>
  <c r="S392" i="3"/>
  <c r="R392" i="3"/>
  <c r="U392" i="3" s="1"/>
  <c r="S50" i="3"/>
  <c r="R50" i="3"/>
  <c r="U50" i="3" s="1"/>
  <c r="J461" i="4"/>
  <c r="R461" i="4" s="1"/>
  <c r="K461" i="4"/>
  <c r="S461" i="4" s="1"/>
  <c r="U461" i="4" s="1"/>
  <c r="W461" i="4" s="1"/>
  <c r="J435" i="4"/>
  <c r="R435" i="4" s="1"/>
  <c r="K435" i="4"/>
  <c r="S435" i="4" s="1"/>
  <c r="U435" i="4" s="1"/>
  <c r="W435" i="4" s="1"/>
  <c r="J442" i="4"/>
  <c r="R442" i="4" s="1"/>
  <c r="K442" i="4"/>
  <c r="S442" i="4" s="1"/>
  <c r="U442" i="4" s="1"/>
  <c r="W442" i="4" s="1"/>
  <c r="J207" i="4"/>
  <c r="R207" i="4" s="1"/>
  <c r="K207" i="4"/>
  <c r="S207" i="4" s="1"/>
  <c r="U207" i="4" s="1"/>
  <c r="W207" i="4" s="1"/>
  <c r="J363" i="4"/>
  <c r="R363" i="4" s="1"/>
  <c r="K363" i="4"/>
  <c r="S363" i="4" s="1"/>
  <c r="U363" i="4" s="1"/>
  <c r="W363" i="4" s="1"/>
  <c r="J15" i="4"/>
  <c r="R15" i="4" s="1"/>
  <c r="K15" i="4"/>
  <c r="S15" i="4" s="1"/>
  <c r="U15" i="4" s="1"/>
  <c r="W15" i="4" s="1"/>
  <c r="J189" i="4"/>
  <c r="R189" i="4" s="1"/>
  <c r="K189" i="4"/>
  <c r="S189" i="4" s="1"/>
  <c r="U189" i="4" s="1"/>
  <c r="W189" i="4" s="1"/>
  <c r="J208" i="4"/>
  <c r="R208" i="4" s="1"/>
  <c r="K208" i="4"/>
  <c r="S208" i="4" s="1"/>
  <c r="U208" i="4" s="1"/>
  <c r="W208" i="4" s="1"/>
  <c r="J222" i="4"/>
  <c r="R222" i="4" s="1"/>
  <c r="K222" i="4"/>
  <c r="S222" i="4" s="1"/>
  <c r="U222" i="4" s="1"/>
  <c r="W222" i="4" s="1"/>
  <c r="J117" i="4"/>
  <c r="R117" i="4" s="1"/>
  <c r="K117" i="4"/>
  <c r="S117" i="4" s="1"/>
  <c r="U117" i="4" s="1"/>
  <c r="W117" i="4" s="1"/>
  <c r="J147" i="4"/>
  <c r="R147" i="4" s="1"/>
  <c r="K147" i="4"/>
  <c r="S147" i="4" s="1"/>
  <c r="U147" i="4" s="1"/>
  <c r="W147" i="4" s="1"/>
  <c r="J175" i="4"/>
  <c r="R175" i="4" s="1"/>
  <c r="K175" i="4"/>
  <c r="S175" i="4" s="1"/>
  <c r="U175" i="4" s="1"/>
  <c r="W175" i="4" s="1"/>
  <c r="J239" i="4"/>
  <c r="R239" i="4" s="1"/>
  <c r="K239" i="4"/>
  <c r="S239" i="4" s="1"/>
  <c r="U239" i="4" s="1"/>
  <c r="W239" i="4" s="1"/>
  <c r="J51" i="4"/>
  <c r="R51" i="4" s="1"/>
  <c r="K51" i="4"/>
  <c r="S51" i="4" s="1"/>
  <c r="U51" i="4" s="1"/>
  <c r="W51" i="4" s="1"/>
  <c r="J80" i="4"/>
  <c r="R80" i="4" s="1"/>
  <c r="K80" i="4"/>
  <c r="S80" i="4" s="1"/>
  <c r="U80" i="4" s="1"/>
  <c r="W80" i="4" s="1"/>
  <c r="J101" i="4"/>
  <c r="R101" i="4" s="1"/>
  <c r="K101" i="4"/>
  <c r="S101" i="4" s="1"/>
  <c r="U101" i="4" s="1"/>
  <c r="W101" i="4" s="1"/>
  <c r="J177" i="4"/>
  <c r="R177" i="4" s="1"/>
  <c r="K177" i="4"/>
  <c r="S177" i="4" s="1"/>
  <c r="U177" i="4" s="1"/>
  <c r="W177" i="4" s="1"/>
  <c r="J381" i="4"/>
  <c r="R381" i="4" s="1"/>
  <c r="K381" i="4"/>
  <c r="S381" i="4" s="1"/>
  <c r="U381" i="4" s="1"/>
  <c r="W381" i="4" s="1"/>
  <c r="J99" i="4"/>
  <c r="R99" i="4" s="1"/>
  <c r="K99" i="4"/>
  <c r="S99" i="4" s="1"/>
  <c r="U99" i="4" s="1"/>
  <c r="W99" i="4" s="1"/>
  <c r="J244" i="4"/>
  <c r="R244" i="4" s="1"/>
  <c r="K244" i="4"/>
  <c r="S244" i="4" s="1"/>
  <c r="U244" i="4" s="1"/>
  <c r="W244" i="4" s="1"/>
  <c r="J402" i="4"/>
  <c r="R402" i="4" s="1"/>
  <c r="K402" i="4"/>
  <c r="S402" i="4" s="1"/>
  <c r="U402" i="4" s="1"/>
  <c r="W402" i="4" s="1"/>
  <c r="J81" i="4"/>
  <c r="R81" i="4" s="1"/>
  <c r="K81" i="4"/>
  <c r="S81" i="4" s="1"/>
  <c r="U81" i="4" s="1"/>
  <c r="W81" i="4" s="1"/>
  <c r="J341" i="4"/>
  <c r="R341" i="4" s="1"/>
  <c r="K341" i="4"/>
  <c r="S341" i="4" s="1"/>
  <c r="U341" i="4" s="1"/>
  <c r="W341" i="4" s="1"/>
  <c r="J152" i="4"/>
  <c r="R152" i="4" s="1"/>
  <c r="K152" i="4"/>
  <c r="S152" i="4" s="1"/>
  <c r="U152" i="4" s="1"/>
  <c r="W152" i="4" s="1"/>
  <c r="J278" i="4"/>
  <c r="R278" i="4" s="1"/>
  <c r="K278" i="4"/>
  <c r="S278" i="4" s="1"/>
  <c r="U278" i="4" s="1"/>
  <c r="W278" i="4" s="1"/>
  <c r="J458" i="4"/>
  <c r="R458" i="4" s="1"/>
  <c r="K458" i="4"/>
  <c r="S458" i="4" s="1"/>
  <c r="U458" i="4" s="1"/>
  <c r="W458" i="4" s="1"/>
  <c r="J234" i="4"/>
  <c r="R234" i="4" s="1"/>
  <c r="K234" i="4"/>
  <c r="S234" i="4" s="1"/>
  <c r="U234" i="4" s="1"/>
  <c r="W234" i="4" s="1"/>
  <c r="S356" i="3"/>
  <c r="R356" i="3"/>
  <c r="U356" i="3" s="1"/>
  <c r="S290" i="3"/>
  <c r="R290" i="3"/>
  <c r="U290" i="3" s="1"/>
  <c r="S16" i="3"/>
  <c r="R16" i="3"/>
  <c r="U16" i="3" s="1"/>
  <c r="R484" i="3"/>
  <c r="U484" i="3" s="1"/>
  <c r="S484" i="3"/>
  <c r="R475" i="3"/>
  <c r="U475" i="3" s="1"/>
  <c r="S475" i="3"/>
  <c r="R28" i="3"/>
  <c r="U28" i="3" s="1"/>
  <c r="S28" i="3"/>
  <c r="R295" i="3"/>
  <c r="U295" i="3" s="1"/>
  <c r="J140" i="4"/>
  <c r="R140" i="4" s="1"/>
  <c r="K140" i="4"/>
  <c r="S140" i="4" s="1"/>
  <c r="U140" i="4" s="1"/>
  <c r="W140" i="4" s="1"/>
  <c r="J327" i="4"/>
  <c r="R327" i="4" s="1"/>
  <c r="K327" i="4"/>
  <c r="S327" i="4" s="1"/>
  <c r="U327" i="4" s="1"/>
  <c r="W327" i="4" s="1"/>
  <c r="J170" i="4"/>
  <c r="R170" i="4" s="1"/>
  <c r="K170" i="4"/>
  <c r="S170" i="4" s="1"/>
  <c r="U170" i="4" s="1"/>
  <c r="W170" i="4" s="1"/>
  <c r="S432" i="3"/>
  <c r="R432" i="3"/>
  <c r="U432" i="3" s="1"/>
  <c r="K486" i="4"/>
  <c r="S486" i="4" s="1"/>
  <c r="U486" i="4" s="1"/>
  <c r="W486" i="4" s="1"/>
  <c r="J486" i="4"/>
  <c r="R486" i="4" s="1"/>
  <c r="R281" i="3"/>
  <c r="U281" i="3" s="1"/>
  <c r="S281" i="3"/>
  <c r="S434" i="3"/>
  <c r="R434" i="3"/>
  <c r="U434" i="3" s="1"/>
  <c r="R231" i="3"/>
  <c r="U231" i="3" s="1"/>
  <c r="S231" i="3"/>
  <c r="J404" i="4"/>
  <c r="R404" i="4" s="1"/>
  <c r="K404" i="4"/>
  <c r="S404" i="4" s="1"/>
  <c r="U404" i="4" s="1"/>
  <c r="W404" i="4" s="1"/>
  <c r="R276" i="3"/>
  <c r="U276" i="3" s="1"/>
  <c r="S276" i="3"/>
  <c r="J484" i="4"/>
  <c r="R484" i="4" s="1"/>
  <c r="K484" i="4"/>
  <c r="S484" i="4" s="1"/>
  <c r="U484" i="4" s="1"/>
  <c r="W484" i="4" s="1"/>
  <c r="J416" i="4"/>
  <c r="R416" i="4" s="1"/>
  <c r="K416" i="4"/>
  <c r="S416" i="4" s="1"/>
  <c r="U416" i="4" s="1"/>
  <c r="W416" i="4" s="1"/>
  <c r="J436" i="4"/>
  <c r="R436" i="4" s="1"/>
  <c r="K436" i="4"/>
  <c r="S436" i="4" s="1"/>
  <c r="U436" i="4" s="1"/>
  <c r="W436" i="4" s="1"/>
  <c r="J405" i="4"/>
  <c r="R405" i="4" s="1"/>
  <c r="K405" i="4"/>
  <c r="S405" i="4" s="1"/>
  <c r="U405" i="4" s="1"/>
  <c r="W405" i="4" s="1"/>
  <c r="K426" i="4"/>
  <c r="S426" i="4" s="1"/>
  <c r="U426" i="4" s="1"/>
  <c r="W426" i="4" s="1"/>
  <c r="J426" i="4"/>
  <c r="R426" i="4" s="1"/>
  <c r="J322" i="4"/>
  <c r="R322" i="4" s="1"/>
  <c r="K322" i="4"/>
  <c r="S322" i="4" s="1"/>
  <c r="U322" i="4" s="1"/>
  <c r="W322" i="4" s="1"/>
  <c r="J313" i="4"/>
  <c r="R313" i="4" s="1"/>
  <c r="K313" i="4"/>
  <c r="S313" i="4" s="1"/>
  <c r="U313" i="4" s="1"/>
  <c r="W313" i="4" s="1"/>
  <c r="J315" i="4"/>
  <c r="R315" i="4" s="1"/>
  <c r="K315" i="4"/>
  <c r="S315" i="4" s="1"/>
  <c r="U315" i="4" s="1"/>
  <c r="W315" i="4" s="1"/>
  <c r="J128" i="4"/>
  <c r="R128" i="4" s="1"/>
  <c r="K128" i="4"/>
  <c r="S128" i="4" s="1"/>
  <c r="U128" i="4" s="1"/>
  <c r="W128" i="4" s="1"/>
  <c r="J297" i="4"/>
  <c r="R297" i="4" s="1"/>
  <c r="K297" i="4"/>
  <c r="S297" i="4" s="1"/>
  <c r="U297" i="4" s="1"/>
  <c r="W297" i="4" s="1"/>
  <c r="J131" i="4"/>
  <c r="R131" i="4" s="1"/>
  <c r="K131" i="4"/>
  <c r="S131" i="4" s="1"/>
  <c r="U131" i="4" s="1"/>
  <c r="W131" i="4" s="1"/>
  <c r="J258" i="4"/>
  <c r="R258" i="4" s="1"/>
  <c r="K258" i="4"/>
  <c r="S258" i="4" s="1"/>
  <c r="U258" i="4" s="1"/>
  <c r="W258" i="4" s="1"/>
  <c r="K171" i="4"/>
  <c r="S171" i="4" s="1"/>
  <c r="U171" i="4" s="1"/>
  <c r="W171" i="4" s="1"/>
  <c r="J171" i="4"/>
  <c r="R171" i="4" s="1"/>
  <c r="J52" i="4"/>
  <c r="R52" i="4" s="1"/>
  <c r="K52" i="4"/>
  <c r="S52" i="4" s="1"/>
  <c r="U52" i="4" s="1"/>
  <c r="W52" i="4" s="1"/>
  <c r="J4" i="4"/>
  <c r="R4" i="4" s="1"/>
  <c r="K4" i="4"/>
  <c r="S4" i="4" s="1"/>
  <c r="U4" i="4" s="1"/>
  <c r="W4" i="4" s="1"/>
  <c r="J43" i="4"/>
  <c r="R43" i="4" s="1"/>
  <c r="K43" i="4"/>
  <c r="S43" i="4" s="1"/>
  <c r="U43" i="4" s="1"/>
  <c r="W43" i="4" s="1"/>
  <c r="J126" i="4"/>
  <c r="R126" i="4" s="1"/>
  <c r="K126" i="4"/>
  <c r="S126" i="4" s="1"/>
  <c r="U126" i="4" s="1"/>
  <c r="W126" i="4" s="1"/>
  <c r="J242" i="4"/>
  <c r="R242" i="4" s="1"/>
  <c r="K242" i="4"/>
  <c r="S242" i="4" s="1"/>
  <c r="U242" i="4" s="1"/>
  <c r="W242" i="4" s="1"/>
  <c r="J408" i="4"/>
  <c r="R408" i="4" s="1"/>
  <c r="K408" i="4"/>
  <c r="S408" i="4" s="1"/>
  <c r="U408" i="4" s="1"/>
  <c r="W408" i="4" s="1"/>
  <c r="J103" i="4"/>
  <c r="R103" i="4" s="1"/>
  <c r="K103" i="4"/>
  <c r="S103" i="4" s="1"/>
  <c r="U103" i="4" s="1"/>
  <c r="W103" i="4" s="1"/>
  <c r="J256" i="4"/>
  <c r="R256" i="4" s="1"/>
  <c r="K256" i="4"/>
  <c r="S256" i="4" s="1"/>
  <c r="U256" i="4" s="1"/>
  <c r="W256" i="4" s="1"/>
  <c r="J433" i="4"/>
  <c r="R433" i="4" s="1"/>
  <c r="K433" i="4"/>
  <c r="S433" i="4" s="1"/>
  <c r="U433" i="4" s="1"/>
  <c r="W433" i="4" s="1"/>
  <c r="J156" i="4"/>
  <c r="R156" i="4" s="1"/>
  <c r="K156" i="4"/>
  <c r="S156" i="4" s="1"/>
  <c r="U156" i="4" s="1"/>
  <c r="W156" i="4" s="1"/>
  <c r="J415" i="4"/>
  <c r="R415" i="4" s="1"/>
  <c r="K415" i="4"/>
  <c r="S415" i="4" s="1"/>
  <c r="U415" i="4" s="1"/>
  <c r="W415" i="4" s="1"/>
  <c r="J88" i="4"/>
  <c r="R88" i="4" s="1"/>
  <c r="K88" i="4"/>
  <c r="S88" i="4" s="1"/>
  <c r="U88" i="4" s="1"/>
  <c r="W88" i="4" s="1"/>
  <c r="J392" i="4"/>
  <c r="R392" i="4" s="1"/>
  <c r="K392" i="4"/>
  <c r="S392" i="4" s="1"/>
  <c r="U392" i="4" s="1"/>
  <c r="W392" i="4" s="1"/>
  <c r="K74" i="4"/>
  <c r="S74" i="4" s="1"/>
  <c r="U74" i="4" s="1"/>
  <c r="W74" i="4" s="1"/>
  <c r="J74" i="4"/>
  <c r="R74" i="4" s="1"/>
  <c r="J279" i="4"/>
  <c r="R279" i="4" s="1"/>
  <c r="K279" i="4"/>
  <c r="S279" i="4" s="1"/>
  <c r="U279" i="4" s="1"/>
  <c r="W279" i="4" s="1"/>
  <c r="R218" i="3"/>
  <c r="U218" i="3" s="1"/>
  <c r="S4" i="3"/>
  <c r="R4" i="3"/>
  <c r="U4" i="3" s="1"/>
  <c r="R233" i="3"/>
  <c r="U233" i="3" s="1"/>
  <c r="S417" i="3"/>
  <c r="R417" i="3"/>
  <c r="U417" i="3" s="1"/>
  <c r="R155" i="3"/>
  <c r="U155" i="3" s="1"/>
  <c r="J500" i="4"/>
  <c r="R500" i="4" s="1"/>
  <c r="K500" i="4"/>
  <c r="S500" i="4" s="1"/>
  <c r="U500" i="4" s="1"/>
  <c r="W500" i="4" s="1"/>
  <c r="J286" i="4"/>
  <c r="R286" i="4" s="1"/>
  <c r="K286" i="4"/>
  <c r="S286" i="4" s="1"/>
  <c r="U286" i="4" s="1"/>
  <c r="W286" i="4" s="1"/>
  <c r="J60" i="4"/>
  <c r="R60" i="4" s="1"/>
  <c r="K60" i="4"/>
  <c r="S60" i="4" s="1"/>
  <c r="U60" i="4" s="1"/>
  <c r="W60" i="4" s="1"/>
  <c r="J75" i="4"/>
  <c r="R75" i="4" s="1"/>
  <c r="K75" i="4"/>
  <c r="S75" i="4" s="1"/>
  <c r="U75" i="4" s="1"/>
  <c r="W75" i="4" s="1"/>
  <c r="R222" i="3"/>
  <c r="U222" i="3" s="1"/>
  <c r="S222" i="3"/>
  <c r="J492" i="4"/>
  <c r="R492" i="4" s="1"/>
  <c r="K492" i="4"/>
  <c r="S492" i="4" s="1"/>
  <c r="U492" i="4" s="1"/>
  <c r="W492" i="4" s="1"/>
  <c r="J210" i="4"/>
  <c r="R210" i="4" s="1"/>
  <c r="K210" i="4"/>
  <c r="S210" i="4" s="1"/>
  <c r="U210" i="4" s="1"/>
  <c r="W210" i="4" s="1"/>
  <c r="J394" i="4"/>
  <c r="R394" i="4" s="1"/>
  <c r="K394" i="4"/>
  <c r="S394" i="4" s="1"/>
  <c r="U394" i="4" s="1"/>
  <c r="W394" i="4" s="1"/>
  <c r="J434" i="4"/>
  <c r="R434" i="4" s="1"/>
  <c r="K434" i="4"/>
  <c r="S434" i="4" s="1"/>
  <c r="U434" i="4" s="1"/>
  <c r="W434" i="4" s="1"/>
  <c r="J463" i="4"/>
  <c r="R463" i="4" s="1"/>
  <c r="K463" i="4"/>
  <c r="S463" i="4" s="1"/>
  <c r="U463" i="4" s="1"/>
  <c r="W463" i="4" s="1"/>
  <c r="J237" i="4"/>
  <c r="R237" i="4" s="1"/>
  <c r="K237" i="4"/>
  <c r="S237" i="4" s="1"/>
  <c r="U237" i="4" s="1"/>
  <c r="W237" i="4" s="1"/>
  <c r="J356" i="4"/>
  <c r="R356" i="4" s="1"/>
  <c r="K356" i="4"/>
  <c r="S356" i="4" s="1"/>
  <c r="U356" i="4" s="1"/>
  <c r="W356" i="4" s="1"/>
  <c r="J111" i="4"/>
  <c r="R111" i="4" s="1"/>
  <c r="K111" i="4"/>
  <c r="S111" i="4" s="1"/>
  <c r="U111" i="4" s="1"/>
  <c r="W111" i="4" s="1"/>
  <c r="J294" i="4"/>
  <c r="R294" i="4" s="1"/>
  <c r="K294" i="4"/>
  <c r="S294" i="4" s="1"/>
  <c r="U294" i="4" s="1"/>
  <c r="W294" i="4" s="1"/>
  <c r="J167" i="4"/>
  <c r="R167" i="4" s="1"/>
  <c r="K167" i="4"/>
  <c r="S167" i="4" s="1"/>
  <c r="U167" i="4" s="1"/>
  <c r="W167" i="4" s="1"/>
  <c r="J196" i="4"/>
  <c r="R196" i="4" s="1"/>
  <c r="K196" i="4"/>
  <c r="S196" i="4" s="1"/>
  <c r="U196" i="4" s="1"/>
  <c r="W196" i="4" s="1"/>
  <c r="J197" i="4"/>
  <c r="R197" i="4" s="1"/>
  <c r="K197" i="4"/>
  <c r="S197" i="4" s="1"/>
  <c r="U197" i="4" s="1"/>
  <c r="W197" i="4" s="1"/>
  <c r="J122" i="4"/>
  <c r="R122" i="4" s="1"/>
  <c r="K122" i="4"/>
  <c r="S122" i="4" s="1"/>
  <c r="U122" i="4" s="1"/>
  <c r="W122" i="4" s="1"/>
  <c r="J124" i="4"/>
  <c r="R124" i="4" s="1"/>
  <c r="K124" i="4"/>
  <c r="S124" i="4" s="1"/>
  <c r="U124" i="4" s="1"/>
  <c r="W124" i="4" s="1"/>
  <c r="J260" i="4"/>
  <c r="R260" i="4" s="1"/>
  <c r="K260" i="4"/>
  <c r="S260" i="4" s="1"/>
  <c r="U260" i="4" s="1"/>
  <c r="W260" i="4" s="1"/>
  <c r="J310" i="4"/>
  <c r="R310" i="4" s="1"/>
  <c r="K310" i="4"/>
  <c r="S310" i="4" s="1"/>
  <c r="U310" i="4" s="1"/>
  <c r="W310" i="4" s="1"/>
  <c r="J199" i="4"/>
  <c r="R199" i="4" s="1"/>
  <c r="K199" i="4"/>
  <c r="S199" i="4" s="1"/>
  <c r="U199" i="4" s="1"/>
  <c r="W199" i="4" s="1"/>
  <c r="J120" i="4"/>
  <c r="R120" i="4" s="1"/>
  <c r="K120" i="4"/>
  <c r="S120" i="4" s="1"/>
  <c r="U120" i="4" s="1"/>
  <c r="W120" i="4" s="1"/>
  <c r="J119" i="4"/>
  <c r="R119" i="4" s="1"/>
  <c r="K119" i="4"/>
  <c r="S119" i="4" s="1"/>
  <c r="U119" i="4" s="1"/>
  <c r="W119" i="4" s="1"/>
  <c r="K14" i="4"/>
  <c r="S14" i="4" s="1"/>
  <c r="U14" i="4" s="1"/>
  <c r="W14" i="4" s="1"/>
  <c r="J14" i="4"/>
  <c r="R14" i="4" s="1"/>
  <c r="J85" i="4"/>
  <c r="R85" i="4" s="1"/>
  <c r="K85" i="4"/>
  <c r="S85" i="4" s="1"/>
  <c r="U85" i="4" s="1"/>
  <c r="W85" i="4" s="1"/>
  <c r="J267" i="4"/>
  <c r="R267" i="4" s="1"/>
  <c r="K267" i="4"/>
  <c r="S267" i="4" s="1"/>
  <c r="U267" i="4" s="1"/>
  <c r="W267" i="4" s="1"/>
  <c r="J451" i="4"/>
  <c r="R451" i="4" s="1"/>
  <c r="K451" i="4"/>
  <c r="S451" i="4" s="1"/>
  <c r="U451" i="4" s="1"/>
  <c r="W451" i="4" s="1"/>
  <c r="J125" i="4"/>
  <c r="R125" i="4" s="1"/>
  <c r="K125" i="4"/>
  <c r="S125" i="4" s="1"/>
  <c r="U125" i="4" s="1"/>
  <c r="W125" i="4" s="1"/>
  <c r="J275" i="4"/>
  <c r="R275" i="4" s="1"/>
  <c r="K275" i="4"/>
  <c r="S275" i="4" s="1"/>
  <c r="U275" i="4" s="1"/>
  <c r="W275" i="4" s="1"/>
  <c r="J475" i="4"/>
  <c r="R475" i="4" s="1"/>
  <c r="K475" i="4"/>
  <c r="S475" i="4" s="1"/>
  <c r="U475" i="4" s="1"/>
  <c r="W475" i="4" s="1"/>
  <c r="J169" i="4"/>
  <c r="R169" i="4" s="1"/>
  <c r="K169" i="4"/>
  <c r="S169" i="4" s="1"/>
  <c r="U169" i="4" s="1"/>
  <c r="W169" i="4" s="1"/>
  <c r="J440" i="4"/>
  <c r="R440" i="4" s="1"/>
  <c r="K440" i="4"/>
  <c r="S440" i="4" s="1"/>
  <c r="U440" i="4" s="1"/>
  <c r="W440" i="4" s="1"/>
  <c r="J155" i="4"/>
  <c r="R155" i="4" s="1"/>
  <c r="K155" i="4"/>
  <c r="S155" i="4" s="1"/>
  <c r="U155" i="4" s="1"/>
  <c r="W155" i="4" s="1"/>
  <c r="J357" i="4"/>
  <c r="R357" i="4" s="1"/>
  <c r="K357" i="4"/>
  <c r="S357" i="4" s="1"/>
  <c r="U357" i="4" s="1"/>
  <c r="W357" i="4" s="1"/>
  <c r="J94" i="4"/>
  <c r="R94" i="4" s="1"/>
  <c r="K94" i="4"/>
  <c r="S94" i="4" s="1"/>
  <c r="U94" i="4" s="1"/>
  <c r="W94" i="4" s="1"/>
  <c r="J378" i="4"/>
  <c r="R378" i="4" s="1"/>
  <c r="K378" i="4"/>
  <c r="S378" i="4" s="1"/>
  <c r="U378" i="4" s="1"/>
  <c r="W378" i="4" s="1"/>
  <c r="R149" i="3"/>
  <c r="U149" i="3" s="1"/>
  <c r="S439" i="3"/>
  <c r="R439" i="3"/>
  <c r="U439" i="3" s="1"/>
  <c r="S21" i="3"/>
  <c r="R21" i="3"/>
  <c r="U21" i="3" s="1"/>
  <c r="S143" i="3"/>
  <c r="S108" i="3"/>
  <c r="S436" i="3"/>
  <c r="R436" i="3"/>
  <c r="U436" i="3" s="1"/>
  <c r="J423" i="4"/>
  <c r="R423" i="4" s="1"/>
  <c r="K423" i="4"/>
  <c r="S423" i="4" s="1"/>
  <c r="U423" i="4" s="1"/>
  <c r="W423" i="4" s="1"/>
  <c r="J412" i="4"/>
  <c r="R412" i="4" s="1"/>
  <c r="K412" i="4"/>
  <c r="S412" i="4" s="1"/>
  <c r="U412" i="4" s="1"/>
  <c r="W412" i="4" s="1"/>
  <c r="J288" i="4"/>
  <c r="R288" i="4" s="1"/>
  <c r="K288" i="4"/>
  <c r="S288" i="4" s="1"/>
  <c r="U288" i="4" s="1"/>
  <c r="W288" i="4" s="1"/>
  <c r="J372" i="4"/>
  <c r="R372" i="4" s="1"/>
  <c r="K372" i="4"/>
  <c r="S372" i="4" s="1"/>
  <c r="U372" i="4" s="1"/>
  <c r="W372" i="4" s="1"/>
  <c r="J355" i="4"/>
  <c r="R355" i="4" s="1"/>
  <c r="K355" i="4"/>
  <c r="S355" i="4" s="1"/>
  <c r="U355" i="4" s="1"/>
  <c r="W355" i="4" s="1"/>
  <c r="J293" i="4"/>
  <c r="R293" i="4" s="1"/>
  <c r="K293" i="4"/>
  <c r="S293" i="4" s="1"/>
  <c r="U293" i="4" s="1"/>
  <c r="W293" i="4" s="1"/>
  <c r="J193" i="4"/>
  <c r="R193" i="4" s="1"/>
  <c r="K193" i="4"/>
  <c r="S193" i="4" s="1"/>
  <c r="U193" i="4" s="1"/>
  <c r="W193" i="4" s="1"/>
  <c r="K317" i="4"/>
  <c r="S317" i="4" s="1"/>
  <c r="U317" i="4" s="1"/>
  <c r="W317" i="4" s="1"/>
  <c r="J317" i="4"/>
  <c r="R317" i="4" s="1"/>
  <c r="J292" i="4"/>
  <c r="R292" i="4" s="1"/>
  <c r="K292" i="4"/>
  <c r="S292" i="4" s="1"/>
  <c r="U292" i="4" s="1"/>
  <c r="W292" i="4" s="1"/>
  <c r="J204" i="4"/>
  <c r="R204" i="4" s="1"/>
  <c r="K204" i="4"/>
  <c r="S204" i="4" s="1"/>
  <c r="U204" i="4" s="1"/>
  <c r="W204" i="4" s="1"/>
  <c r="J133" i="4"/>
  <c r="R133" i="4" s="1"/>
  <c r="K133" i="4"/>
  <c r="S133" i="4" s="1"/>
  <c r="U133" i="4" s="1"/>
  <c r="W133" i="4" s="1"/>
  <c r="J252" i="4"/>
  <c r="R252" i="4" s="1"/>
  <c r="K252" i="4"/>
  <c r="S252" i="4" s="1"/>
  <c r="U252" i="4" s="1"/>
  <c r="W252" i="4" s="1"/>
  <c r="J213" i="4"/>
  <c r="R213" i="4" s="1"/>
  <c r="K213" i="4"/>
  <c r="S213" i="4" s="1"/>
  <c r="U213" i="4" s="1"/>
  <c r="W213" i="4" s="1"/>
  <c r="J304" i="4"/>
  <c r="R304" i="4" s="1"/>
  <c r="K304" i="4"/>
  <c r="S304" i="4" s="1"/>
  <c r="U304" i="4" s="1"/>
  <c r="W304" i="4" s="1"/>
  <c r="J41" i="4"/>
  <c r="R41" i="4" s="1"/>
  <c r="K41" i="4"/>
  <c r="S41" i="4" s="1"/>
  <c r="U41" i="4" s="1"/>
  <c r="W41" i="4" s="1"/>
  <c r="J114" i="4"/>
  <c r="R114" i="4" s="1"/>
  <c r="K114" i="4"/>
  <c r="S114" i="4" s="1"/>
  <c r="U114" i="4" s="1"/>
  <c r="W114" i="4" s="1"/>
  <c r="J33" i="4"/>
  <c r="R33" i="4" s="1"/>
  <c r="K33" i="4"/>
  <c r="S33" i="4" s="1"/>
  <c r="U33" i="4" s="1"/>
  <c r="W33" i="4" s="1"/>
  <c r="J127" i="4"/>
  <c r="R127" i="4" s="1"/>
  <c r="K127" i="4"/>
  <c r="S127" i="4" s="1"/>
  <c r="U127" i="4" s="1"/>
  <c r="W127" i="4" s="1"/>
  <c r="J19" i="4"/>
  <c r="R19" i="4" s="1"/>
  <c r="K19" i="4"/>
  <c r="S19" i="4" s="1"/>
  <c r="U19" i="4" s="1"/>
  <c r="W19" i="4" s="1"/>
  <c r="J342" i="4"/>
  <c r="R342" i="4" s="1"/>
  <c r="K342" i="4"/>
  <c r="S342" i="4" s="1"/>
  <c r="U342" i="4" s="1"/>
  <c r="W342" i="4" s="1"/>
  <c r="J495" i="4"/>
  <c r="R495" i="4" s="1"/>
  <c r="K495" i="4"/>
  <c r="S495" i="4" s="1"/>
  <c r="U495" i="4" s="1"/>
  <c r="W495" i="4" s="1"/>
  <c r="J158" i="4"/>
  <c r="R158" i="4" s="1"/>
  <c r="K158" i="4"/>
  <c r="S158" i="4" s="1"/>
  <c r="U158" i="4" s="1"/>
  <c r="W158" i="4" s="1"/>
  <c r="J335" i="4"/>
  <c r="R335" i="4" s="1"/>
  <c r="K335" i="4"/>
  <c r="S335" i="4" s="1"/>
  <c r="U335" i="4" s="1"/>
  <c r="W335" i="4" s="1"/>
  <c r="J493" i="4"/>
  <c r="R493" i="4" s="1"/>
  <c r="K493" i="4"/>
  <c r="S493" i="4" s="1"/>
  <c r="U493" i="4" s="1"/>
  <c r="W493" i="4" s="1"/>
  <c r="J236" i="4"/>
  <c r="R236" i="4" s="1"/>
  <c r="K236" i="4"/>
  <c r="S236" i="4" s="1"/>
  <c r="U236" i="4" s="1"/>
  <c r="W236" i="4" s="1"/>
  <c r="J418" i="4"/>
  <c r="R418" i="4" s="1"/>
  <c r="K418" i="4"/>
  <c r="S418" i="4" s="1"/>
  <c r="U418" i="4" s="1"/>
  <c r="W418" i="4" s="1"/>
  <c r="J162" i="4"/>
  <c r="R162" i="4" s="1"/>
  <c r="K162" i="4"/>
  <c r="S162" i="4" s="1"/>
  <c r="U162" i="4" s="1"/>
  <c r="W162" i="4" s="1"/>
  <c r="J387" i="4"/>
  <c r="R387" i="4" s="1"/>
  <c r="K387" i="4"/>
  <c r="S387" i="4" s="1"/>
  <c r="U387" i="4" s="1"/>
  <c r="W387" i="4" s="1"/>
  <c r="J149" i="4"/>
  <c r="R149" i="4" s="1"/>
  <c r="K149" i="4"/>
  <c r="S149" i="4" s="1"/>
  <c r="U149" i="4" s="1"/>
  <c r="W149" i="4" s="1"/>
  <c r="J379" i="4"/>
  <c r="R379" i="4" s="1"/>
  <c r="K379" i="4"/>
  <c r="S379" i="4" s="1"/>
  <c r="U379" i="4" s="1"/>
  <c r="W379" i="4" s="1"/>
  <c r="R370" i="3"/>
  <c r="U370" i="3" s="1"/>
  <c r="S396" i="3"/>
  <c r="R396" i="3"/>
  <c r="U396" i="3" s="1"/>
  <c r="S353" i="3"/>
  <c r="R353" i="3"/>
  <c r="U353" i="3" s="1"/>
  <c r="R216" i="3"/>
  <c r="U216" i="3" s="1"/>
  <c r="S216" i="3"/>
  <c r="R394" i="3"/>
  <c r="U394" i="3" s="1"/>
  <c r="S394" i="3"/>
  <c r="R141" i="3"/>
  <c r="U141" i="3" s="1"/>
  <c r="S141" i="3"/>
  <c r="S451" i="3"/>
  <c r="R451" i="3"/>
  <c r="U451" i="3" s="1"/>
  <c r="S412" i="3"/>
  <c r="R412" i="3"/>
  <c r="U412" i="3" s="1"/>
  <c r="S324" i="3"/>
  <c r="R324" i="3"/>
  <c r="U324" i="3" s="1"/>
  <c r="S40" i="3"/>
  <c r="R40" i="3"/>
  <c r="U40" i="3" s="1"/>
  <c r="J413" i="4"/>
  <c r="R413" i="4" s="1"/>
  <c r="K413" i="4"/>
  <c r="S413" i="4" s="1"/>
  <c r="U413" i="4" s="1"/>
  <c r="W413" i="4" s="1"/>
  <c r="J485" i="4"/>
  <c r="R485" i="4" s="1"/>
  <c r="K485" i="4"/>
  <c r="S485" i="4" s="1"/>
  <c r="U485" i="4" s="1"/>
  <c r="W485" i="4" s="1"/>
  <c r="K444" i="4"/>
  <c r="S444" i="4" s="1"/>
  <c r="U444" i="4" s="1"/>
  <c r="W444" i="4" s="1"/>
  <c r="J444" i="4"/>
  <c r="R444" i="4" s="1"/>
  <c r="J450" i="4"/>
  <c r="R450" i="4" s="1"/>
  <c r="K450" i="4"/>
  <c r="S450" i="4" s="1"/>
  <c r="U450" i="4" s="1"/>
  <c r="W450" i="4" s="1"/>
  <c r="J346" i="4"/>
  <c r="R346" i="4" s="1"/>
  <c r="K346" i="4"/>
  <c r="S346" i="4" s="1"/>
  <c r="U346" i="4" s="1"/>
  <c r="W346" i="4" s="1"/>
  <c r="J432" i="4"/>
  <c r="R432" i="4" s="1"/>
  <c r="K432" i="4"/>
  <c r="S432" i="4" s="1"/>
  <c r="U432" i="4" s="1"/>
  <c r="W432" i="4" s="1"/>
  <c r="J347" i="4"/>
  <c r="R347" i="4" s="1"/>
  <c r="K347" i="4"/>
  <c r="S347" i="4" s="1"/>
  <c r="U347" i="4" s="1"/>
  <c r="W347" i="4" s="1"/>
  <c r="J312" i="4"/>
  <c r="R312" i="4" s="1"/>
  <c r="K312" i="4"/>
  <c r="S312" i="4" s="1"/>
  <c r="U312" i="4" s="1"/>
  <c r="W312" i="4" s="1"/>
  <c r="J306" i="4"/>
  <c r="R306" i="4" s="1"/>
  <c r="K306" i="4"/>
  <c r="S306" i="4" s="1"/>
  <c r="U306" i="4" s="1"/>
  <c r="W306" i="4" s="1"/>
  <c r="J139" i="4"/>
  <c r="R139" i="4" s="1"/>
  <c r="K139" i="4"/>
  <c r="S139" i="4" s="1"/>
  <c r="U139" i="4" s="1"/>
  <c r="W139" i="4" s="1"/>
  <c r="J214" i="4"/>
  <c r="R214" i="4" s="1"/>
  <c r="K214" i="4"/>
  <c r="S214" i="4" s="1"/>
  <c r="U214" i="4" s="1"/>
  <c r="W214" i="4" s="1"/>
  <c r="J351" i="4"/>
  <c r="R351" i="4" s="1"/>
  <c r="K351" i="4"/>
  <c r="S351" i="4" s="1"/>
  <c r="U351" i="4" s="1"/>
  <c r="W351" i="4" s="1"/>
  <c r="J397" i="4"/>
  <c r="R397" i="4" s="1"/>
  <c r="K397" i="4"/>
  <c r="S397" i="4" s="1"/>
  <c r="U397" i="4" s="1"/>
  <c r="W397" i="4" s="1"/>
  <c r="J321" i="4"/>
  <c r="R321" i="4" s="1"/>
  <c r="K321" i="4"/>
  <c r="S321" i="4" s="1"/>
  <c r="U321" i="4" s="1"/>
  <c r="W321" i="4" s="1"/>
  <c r="J198" i="4"/>
  <c r="R198" i="4" s="1"/>
  <c r="K198" i="4"/>
  <c r="S198" i="4" s="1"/>
  <c r="U198" i="4" s="1"/>
  <c r="W198" i="4" s="1"/>
  <c r="J318" i="4"/>
  <c r="R318" i="4" s="1"/>
  <c r="K318" i="4"/>
  <c r="S318" i="4" s="1"/>
  <c r="U318" i="4" s="1"/>
  <c r="W318" i="4" s="1"/>
  <c r="J227" i="4"/>
  <c r="R227" i="4" s="1"/>
  <c r="K227" i="4"/>
  <c r="S227" i="4" s="1"/>
  <c r="U227" i="4" s="1"/>
  <c r="W227" i="4" s="1"/>
  <c r="J316" i="4"/>
  <c r="R316" i="4" s="1"/>
  <c r="K316" i="4"/>
  <c r="S316" i="4" s="1"/>
  <c r="U316" i="4" s="1"/>
  <c r="W316" i="4" s="1"/>
  <c r="J9" i="4"/>
  <c r="R9" i="4" s="1"/>
  <c r="K9" i="4"/>
  <c r="S9" i="4" s="1"/>
  <c r="U9" i="4" s="1"/>
  <c r="W9" i="4" s="1"/>
  <c r="J35" i="4"/>
  <c r="R35" i="4" s="1"/>
  <c r="K35" i="4"/>
  <c r="S35" i="4" s="1"/>
  <c r="U35" i="4" s="1"/>
  <c r="W35" i="4" s="1"/>
  <c r="J25" i="4"/>
  <c r="R25" i="4" s="1"/>
  <c r="K25" i="4"/>
  <c r="S25" i="4" s="1"/>
  <c r="U25" i="4" s="1"/>
  <c r="W25" i="4" s="1"/>
  <c r="J39" i="4"/>
  <c r="R39" i="4" s="1"/>
  <c r="K39" i="4"/>
  <c r="S39" i="4" s="1"/>
  <c r="U39" i="4" s="1"/>
  <c r="W39" i="4" s="1"/>
  <c r="J18" i="4"/>
  <c r="R18" i="4" s="1"/>
  <c r="K18" i="4"/>
  <c r="S18" i="4" s="1"/>
  <c r="U18" i="4" s="1"/>
  <c r="W18" i="4" s="1"/>
  <c r="J22" i="4"/>
  <c r="R22" i="4" s="1"/>
  <c r="K22" i="4"/>
  <c r="S22" i="4" s="1"/>
  <c r="U22" i="4" s="1"/>
  <c r="W22" i="4" s="1"/>
  <c r="J339" i="4"/>
  <c r="R339" i="4" s="1"/>
  <c r="K339" i="4"/>
  <c r="S339" i="4" s="1"/>
  <c r="U339" i="4" s="1"/>
  <c r="W339" i="4" s="1"/>
  <c r="J79" i="4"/>
  <c r="R79" i="4" s="1"/>
  <c r="K79" i="4"/>
  <c r="S79" i="4" s="1"/>
  <c r="U79" i="4" s="1"/>
  <c r="W79" i="4" s="1"/>
  <c r="J173" i="4"/>
  <c r="R173" i="4" s="1"/>
  <c r="K173" i="4"/>
  <c r="S173" i="4" s="1"/>
  <c r="U173" i="4" s="1"/>
  <c r="W173" i="4" s="1"/>
  <c r="J430" i="4"/>
  <c r="R430" i="4" s="1"/>
  <c r="K430" i="4"/>
  <c r="S430" i="4" s="1"/>
  <c r="U430" i="4" s="1"/>
  <c r="W430" i="4" s="1"/>
  <c r="J102" i="4"/>
  <c r="R102" i="4" s="1"/>
  <c r="K102" i="4"/>
  <c r="S102" i="4" s="1"/>
  <c r="U102" i="4" s="1"/>
  <c r="W102" i="4" s="1"/>
  <c r="J270" i="4"/>
  <c r="R270" i="4" s="1"/>
  <c r="K270" i="4"/>
  <c r="S270" i="4" s="1"/>
  <c r="U270" i="4" s="1"/>
  <c r="W270" i="4" s="1"/>
  <c r="J437" i="4"/>
  <c r="R437" i="4" s="1"/>
  <c r="K437" i="4"/>
  <c r="S437" i="4" s="1"/>
  <c r="U437" i="4" s="1"/>
  <c r="W437" i="4" s="1"/>
  <c r="J254" i="4"/>
  <c r="R254" i="4" s="1"/>
  <c r="K254" i="4"/>
  <c r="S254" i="4" s="1"/>
  <c r="U254" i="4" s="1"/>
  <c r="W254" i="4" s="1"/>
  <c r="J398" i="4"/>
  <c r="R398" i="4" s="1"/>
  <c r="K398" i="4"/>
  <c r="S398" i="4" s="1"/>
  <c r="U398" i="4" s="1"/>
  <c r="W398" i="4" s="1"/>
  <c r="J181" i="4"/>
  <c r="R181" i="4" s="1"/>
  <c r="K181" i="4"/>
  <c r="S181" i="4" s="1"/>
  <c r="U181" i="4" s="1"/>
  <c r="W181" i="4" s="1"/>
  <c r="J390" i="4"/>
  <c r="R390" i="4" s="1"/>
  <c r="K390" i="4"/>
  <c r="S390" i="4" s="1"/>
  <c r="U390" i="4" s="1"/>
  <c r="W390" i="4" s="1"/>
  <c r="S260" i="3"/>
  <c r="R260" i="3"/>
  <c r="U260" i="3" s="1"/>
  <c r="R71" i="3"/>
  <c r="U71" i="3" s="1"/>
  <c r="S71" i="3"/>
  <c r="R413" i="3"/>
  <c r="U413" i="3" s="1"/>
  <c r="S413" i="3"/>
  <c r="S268" i="3"/>
  <c r="R268" i="3"/>
  <c r="U268" i="3" s="1"/>
  <c r="R131" i="3"/>
  <c r="U131" i="3" s="1"/>
  <c r="R369" i="3"/>
  <c r="U369" i="3" s="1"/>
  <c r="J115" i="4"/>
  <c r="R115" i="4" s="1"/>
  <c r="K115" i="4"/>
  <c r="S115" i="4" s="1"/>
  <c r="U115" i="4" s="1"/>
  <c r="W115" i="4" s="1"/>
  <c r="J219" i="4"/>
  <c r="R219" i="4" s="1"/>
  <c r="K219" i="4"/>
  <c r="S219" i="4" s="1"/>
  <c r="U219" i="4" s="1"/>
  <c r="W219" i="4" s="1"/>
  <c r="J232" i="4"/>
  <c r="R232" i="4" s="1"/>
  <c r="K232" i="4"/>
  <c r="S232" i="4" s="1"/>
  <c r="U232" i="4" s="1"/>
  <c r="W232" i="4" s="1"/>
  <c r="S53" i="3"/>
  <c r="J399" i="4"/>
  <c r="R399" i="4" s="1"/>
  <c r="K399" i="4"/>
  <c r="S399" i="4" s="1"/>
  <c r="U399" i="4" s="1"/>
  <c r="W399" i="4" s="1"/>
  <c r="J497" i="4"/>
  <c r="R497" i="4" s="1"/>
  <c r="K497" i="4"/>
  <c r="S497" i="4" s="1"/>
  <c r="U497" i="4" s="1"/>
  <c r="W497" i="4" s="1"/>
  <c r="J502" i="4"/>
  <c r="R502" i="4" s="1"/>
  <c r="K502" i="4"/>
  <c r="S502" i="4" s="1"/>
  <c r="U502" i="4" s="1"/>
  <c r="W502" i="4" s="1"/>
  <c r="J374" i="4"/>
  <c r="R374" i="4" s="1"/>
  <c r="K374" i="4"/>
  <c r="S374" i="4" s="1"/>
  <c r="U374" i="4" s="1"/>
  <c r="W374" i="4" s="1"/>
  <c r="K403" i="4"/>
  <c r="S403" i="4" s="1"/>
  <c r="U403" i="4" s="1"/>
  <c r="W403" i="4" s="1"/>
  <c r="J403" i="4"/>
  <c r="R403" i="4" s="1"/>
  <c r="J319" i="4"/>
  <c r="R319" i="4" s="1"/>
  <c r="K319" i="4"/>
  <c r="S319" i="4" s="1"/>
  <c r="U319" i="4" s="1"/>
  <c r="W319" i="4" s="1"/>
  <c r="J284" i="4"/>
  <c r="R284" i="4" s="1"/>
  <c r="K284" i="4"/>
  <c r="S284" i="4" s="1"/>
  <c r="U284" i="4" s="1"/>
  <c r="W284" i="4" s="1"/>
  <c r="J176" i="4"/>
  <c r="R176" i="4" s="1"/>
  <c r="K176" i="4"/>
  <c r="S176" i="4" s="1"/>
  <c r="U176" i="4" s="1"/>
  <c r="W176" i="4" s="1"/>
  <c r="J354" i="4"/>
  <c r="R354" i="4" s="1"/>
  <c r="K354" i="4"/>
  <c r="S354" i="4" s="1"/>
  <c r="U354" i="4" s="1"/>
  <c r="W354" i="4" s="1"/>
  <c r="J263" i="4"/>
  <c r="R263" i="4" s="1"/>
  <c r="K263" i="4"/>
  <c r="S263" i="4" s="1"/>
  <c r="U263" i="4" s="1"/>
  <c r="W263" i="4" s="1"/>
  <c r="K13" i="4"/>
  <c r="S13" i="4" s="1"/>
  <c r="U13" i="4" s="1"/>
  <c r="W13" i="4" s="1"/>
  <c r="J13" i="4"/>
  <c r="R13" i="4" s="1"/>
  <c r="J91" i="4"/>
  <c r="R91" i="4" s="1"/>
  <c r="K91" i="4"/>
  <c r="S91" i="4" s="1"/>
  <c r="U91" i="4" s="1"/>
  <c r="W91" i="4" s="1"/>
  <c r="J7" i="4"/>
  <c r="R7" i="4" s="1"/>
  <c r="K7" i="4"/>
  <c r="S7" i="4" s="1"/>
  <c r="U7" i="4" s="1"/>
  <c r="W7" i="4" s="1"/>
  <c r="J5" i="4"/>
  <c r="R5" i="4" s="1"/>
  <c r="K5" i="4"/>
  <c r="S5" i="4" s="1"/>
  <c r="U5" i="4" s="1"/>
  <c r="W5" i="4" s="1"/>
  <c r="J44" i="4"/>
  <c r="R44" i="4" s="1"/>
  <c r="K44" i="4"/>
  <c r="S44" i="4" s="1"/>
  <c r="U44" i="4" s="1"/>
  <c r="W44" i="4" s="1"/>
  <c r="J97" i="4"/>
  <c r="R97" i="4" s="1"/>
  <c r="K97" i="4"/>
  <c r="S97" i="4" s="1"/>
  <c r="U97" i="4" s="1"/>
  <c r="W97" i="4" s="1"/>
  <c r="J21" i="4"/>
  <c r="R21" i="4" s="1"/>
  <c r="K21" i="4"/>
  <c r="S21" i="4" s="1"/>
  <c r="U21" i="4" s="1"/>
  <c r="W21" i="4" s="1"/>
  <c r="J72" i="4"/>
  <c r="R72" i="4" s="1"/>
  <c r="K72" i="4"/>
  <c r="S72" i="4" s="1"/>
  <c r="U72" i="4" s="1"/>
  <c r="W72" i="4" s="1"/>
  <c r="J29" i="4"/>
  <c r="R29" i="4" s="1"/>
  <c r="K29" i="4"/>
  <c r="S29" i="4" s="1"/>
  <c r="U29" i="4" s="1"/>
  <c r="W29" i="4" s="1"/>
  <c r="K406" i="4"/>
  <c r="S406" i="4" s="1"/>
  <c r="U406" i="4" s="1"/>
  <c r="W406" i="4" s="1"/>
  <c r="J406" i="4"/>
  <c r="R406" i="4" s="1"/>
  <c r="J84" i="4"/>
  <c r="R84" i="4" s="1"/>
  <c r="K84" i="4"/>
  <c r="S84" i="4" s="1"/>
  <c r="U84" i="4" s="1"/>
  <c r="W84" i="4" s="1"/>
  <c r="J257" i="4"/>
  <c r="R257" i="4" s="1"/>
  <c r="K257" i="4"/>
  <c r="S257" i="4" s="1"/>
  <c r="U257" i="4" s="1"/>
  <c r="W257" i="4" s="1"/>
  <c r="J401" i="4"/>
  <c r="R401" i="4" s="1"/>
  <c r="K401" i="4"/>
  <c r="S401" i="4" s="1"/>
  <c r="U401" i="4" s="1"/>
  <c r="W401" i="4" s="1"/>
  <c r="J77" i="4"/>
  <c r="R77" i="4" s="1"/>
  <c r="K77" i="4"/>
  <c r="S77" i="4" s="1"/>
  <c r="U77" i="4" s="1"/>
  <c r="W77" i="4" s="1"/>
  <c r="J340" i="4"/>
  <c r="R340" i="4" s="1"/>
  <c r="K340" i="4"/>
  <c r="S340" i="4" s="1"/>
  <c r="U340" i="4" s="1"/>
  <c r="W340" i="4" s="1"/>
  <c r="K112" i="4"/>
  <c r="S112" i="4" s="1"/>
  <c r="U112" i="4" s="1"/>
  <c r="W112" i="4" s="1"/>
  <c r="J112" i="4"/>
  <c r="R112" i="4" s="1"/>
  <c r="J276" i="4"/>
  <c r="R276" i="4" s="1"/>
  <c r="K276" i="4"/>
  <c r="S276" i="4" s="1"/>
  <c r="U276" i="4" s="1"/>
  <c r="W276" i="4" s="1"/>
  <c r="J482" i="4"/>
  <c r="R482" i="4" s="1"/>
  <c r="K482" i="4"/>
  <c r="S482" i="4" s="1"/>
  <c r="U482" i="4" s="1"/>
  <c r="W482" i="4" s="1"/>
  <c r="J230" i="4"/>
  <c r="R230" i="4" s="1"/>
  <c r="K230" i="4"/>
  <c r="S230" i="4" s="1"/>
  <c r="U230" i="4" s="1"/>
  <c r="W230" i="4" s="1"/>
  <c r="J438" i="4"/>
  <c r="R438" i="4" s="1"/>
  <c r="K438" i="4"/>
  <c r="S438" i="4" s="1"/>
  <c r="U438" i="4" s="1"/>
  <c r="W438" i="4" s="1"/>
  <c r="R110" i="3"/>
  <c r="U110" i="3" s="1"/>
  <c r="S110" i="3"/>
  <c r="R359" i="3"/>
  <c r="U359" i="3" s="1"/>
  <c r="S359" i="3"/>
  <c r="S252" i="3"/>
  <c r="R252" i="3"/>
  <c r="U252" i="3" s="1"/>
  <c r="S336" i="3"/>
  <c r="R336" i="3"/>
  <c r="U336" i="3" s="1"/>
  <c r="S32" i="3"/>
  <c r="R32" i="3"/>
  <c r="U32" i="3" s="1"/>
  <c r="J135" i="4"/>
  <c r="R135" i="4" s="1"/>
  <c r="K135" i="4"/>
  <c r="S135" i="4" s="1"/>
  <c r="U135" i="4" s="1"/>
  <c r="W135" i="4" s="1"/>
  <c r="J300" i="4"/>
  <c r="R300" i="4" s="1"/>
  <c r="K300" i="4"/>
  <c r="S300" i="4" s="1"/>
  <c r="U300" i="4" s="1"/>
  <c r="W300" i="4" s="1"/>
  <c r="J386" i="4"/>
  <c r="R386" i="4" s="1"/>
  <c r="K386" i="4"/>
  <c r="S386" i="4" s="1"/>
  <c r="U386" i="4" s="1"/>
  <c r="W386" i="4" s="1"/>
  <c r="R274" i="3"/>
  <c r="U274" i="3" s="1"/>
  <c r="S274" i="3"/>
  <c r="R166" i="3"/>
  <c r="U166" i="3" s="1"/>
  <c r="S166" i="3"/>
  <c r="R86" i="3"/>
  <c r="U86" i="3" s="1"/>
  <c r="S86" i="3"/>
  <c r="J285" i="4"/>
  <c r="R285" i="4" s="1"/>
  <c r="K285" i="4"/>
  <c r="S285" i="4" s="1"/>
  <c r="U285" i="4" s="1"/>
  <c r="W285" i="4" s="1"/>
  <c r="J320" i="4"/>
  <c r="R320" i="4" s="1"/>
  <c r="K320" i="4"/>
  <c r="S320" i="4" s="1"/>
  <c r="U320" i="4" s="1"/>
  <c r="W320" i="4" s="1"/>
  <c r="J138" i="4"/>
  <c r="R138" i="4" s="1"/>
  <c r="K138" i="4"/>
  <c r="S138" i="4" s="1"/>
  <c r="U138" i="4" s="1"/>
  <c r="W138" i="4" s="1"/>
  <c r="J414" i="4"/>
  <c r="R414" i="4" s="1"/>
  <c r="K414" i="4"/>
  <c r="S414" i="4" s="1"/>
  <c r="U414" i="4" s="1"/>
  <c r="W414" i="4" s="1"/>
  <c r="J295" i="4"/>
  <c r="R295" i="4" s="1"/>
  <c r="K295" i="4"/>
  <c r="S295" i="4" s="1"/>
  <c r="U295" i="4" s="1"/>
  <c r="W295" i="4" s="1"/>
  <c r="J323" i="4"/>
  <c r="R323" i="4" s="1"/>
  <c r="K323" i="4"/>
  <c r="S323" i="4" s="1"/>
  <c r="U323" i="4" s="1"/>
  <c r="W323" i="4" s="1"/>
  <c r="J243" i="4"/>
  <c r="R243" i="4" s="1"/>
  <c r="K243" i="4"/>
  <c r="S243" i="4" s="1"/>
  <c r="U243" i="4" s="1"/>
  <c r="W243" i="4" s="1"/>
  <c r="J331" i="4"/>
  <c r="R331" i="4" s="1"/>
  <c r="K331" i="4"/>
  <c r="S331" i="4" s="1"/>
  <c r="U331" i="4" s="1"/>
  <c r="W331" i="4" s="1"/>
  <c r="J190" i="4"/>
  <c r="R190" i="4" s="1"/>
  <c r="K190" i="4"/>
  <c r="S190" i="4" s="1"/>
  <c r="U190" i="4" s="1"/>
  <c r="W190" i="4" s="1"/>
  <c r="K368" i="4"/>
  <c r="S368" i="4" s="1"/>
  <c r="U368" i="4" s="1"/>
  <c r="W368" i="4" s="1"/>
  <c r="J368" i="4"/>
  <c r="R368" i="4" s="1"/>
  <c r="J326" i="4"/>
  <c r="R326" i="4" s="1"/>
  <c r="K326" i="4"/>
  <c r="S326" i="4" s="1"/>
  <c r="U326" i="4" s="1"/>
  <c r="W326" i="4" s="1"/>
  <c r="J141" i="4"/>
  <c r="R141" i="4" s="1"/>
  <c r="K141" i="4"/>
  <c r="S141" i="4" s="1"/>
  <c r="U141" i="4" s="1"/>
  <c r="W141" i="4" s="1"/>
  <c r="J93" i="4"/>
  <c r="R93" i="4" s="1"/>
  <c r="K93" i="4"/>
  <c r="S93" i="4" s="1"/>
  <c r="U93" i="4" s="1"/>
  <c r="W93" i="4" s="1"/>
  <c r="J425" i="4"/>
  <c r="R425" i="4" s="1"/>
  <c r="K425" i="4"/>
  <c r="S425" i="4" s="1"/>
  <c r="U425" i="4" s="1"/>
  <c r="W425" i="4" s="1"/>
  <c r="J46" i="4"/>
  <c r="R46" i="4" s="1"/>
  <c r="K46" i="4"/>
  <c r="S46" i="4" s="1"/>
  <c r="U46" i="4" s="1"/>
  <c r="W46" i="4" s="1"/>
  <c r="J460" i="4"/>
  <c r="R460" i="4" s="1"/>
  <c r="K460" i="4"/>
  <c r="S460" i="4" s="1"/>
  <c r="U460" i="4" s="1"/>
  <c r="W460" i="4" s="1"/>
  <c r="J83" i="4"/>
  <c r="R83" i="4" s="1"/>
  <c r="K83" i="4"/>
  <c r="S83" i="4" s="1"/>
  <c r="U83" i="4" s="1"/>
  <c r="W83" i="4" s="1"/>
  <c r="J273" i="4"/>
  <c r="R273" i="4" s="1"/>
  <c r="K273" i="4"/>
  <c r="S273" i="4" s="1"/>
  <c r="U273" i="4" s="1"/>
  <c r="W273" i="4" s="1"/>
  <c r="J452" i="4"/>
  <c r="R452" i="4" s="1"/>
  <c r="K452" i="4"/>
  <c r="S452" i="4" s="1"/>
  <c r="U452" i="4" s="1"/>
  <c r="W452" i="4" s="1"/>
  <c r="J151" i="4"/>
  <c r="R151" i="4" s="1"/>
  <c r="K151" i="4"/>
  <c r="S151" i="4" s="1"/>
  <c r="U151" i="4" s="1"/>
  <c r="W151" i="4" s="1"/>
  <c r="J375" i="4"/>
  <c r="R375" i="4" s="1"/>
  <c r="K375" i="4"/>
  <c r="S375" i="4" s="1"/>
  <c r="U375" i="4" s="1"/>
  <c r="W375" i="4" s="1"/>
  <c r="J86" i="4"/>
  <c r="R86" i="4" s="1"/>
  <c r="K86" i="4"/>
  <c r="S86" i="4" s="1"/>
  <c r="U86" i="4" s="1"/>
  <c r="W86" i="4" s="1"/>
  <c r="J369" i="4"/>
  <c r="R369" i="4" s="1"/>
  <c r="K369" i="4"/>
  <c r="S369" i="4" s="1"/>
  <c r="U369" i="4" s="1"/>
  <c r="W369" i="4" s="1"/>
  <c r="J70" i="4"/>
  <c r="R70" i="4" s="1"/>
  <c r="K70" i="4"/>
  <c r="S70" i="4" s="1"/>
  <c r="U70" i="4" s="1"/>
  <c r="W70" i="4" s="1"/>
  <c r="J376" i="4"/>
  <c r="R376" i="4" s="1"/>
  <c r="K376" i="4"/>
  <c r="S376" i="4" s="1"/>
  <c r="U376" i="4" s="1"/>
  <c r="W376" i="4" s="1"/>
  <c r="J483" i="4"/>
  <c r="R483" i="4" s="1"/>
  <c r="K483" i="4"/>
  <c r="S483" i="4" s="1"/>
  <c r="U483" i="4" s="1"/>
  <c r="W483" i="4" s="1"/>
  <c r="R103" i="3"/>
  <c r="U103" i="3" s="1"/>
  <c r="S103" i="3"/>
  <c r="S408" i="3"/>
  <c r="R408" i="3"/>
  <c r="U408" i="3" s="1"/>
  <c r="S424" i="3"/>
  <c r="R424" i="3"/>
  <c r="U424" i="3" s="1"/>
  <c r="S404" i="3"/>
  <c r="R404" i="3"/>
  <c r="U404" i="3" s="1"/>
  <c r="R368" i="3"/>
  <c r="U368" i="3" s="1"/>
  <c r="R167" i="3"/>
  <c r="U167" i="3" s="1"/>
  <c r="S167" i="3"/>
  <c r="S265" i="3"/>
  <c r="R379" i="3"/>
  <c r="U379" i="3" s="1"/>
  <c r="J328" i="4"/>
  <c r="R328" i="4" s="1"/>
  <c r="K328" i="4"/>
  <c r="S328" i="4" s="1"/>
  <c r="U328" i="4" s="1"/>
  <c r="W328" i="4" s="1"/>
  <c r="K468" i="4"/>
  <c r="S468" i="4" s="1"/>
  <c r="U468" i="4" s="1"/>
  <c r="W468" i="4" s="1"/>
  <c r="J468" i="4"/>
  <c r="R468" i="4" s="1"/>
  <c r="R481" i="3"/>
  <c r="U481" i="3" s="1"/>
  <c r="S481" i="3"/>
  <c r="R362" i="3"/>
  <c r="U362" i="3" s="1"/>
  <c r="S362" i="3"/>
  <c r="R36" i="3"/>
  <c r="U36" i="3" s="1"/>
  <c r="J448" i="4"/>
  <c r="R448" i="4" s="1"/>
  <c r="K448" i="4"/>
  <c r="S448" i="4" s="1"/>
  <c r="U448" i="4" s="1"/>
  <c r="W448" i="4" s="1"/>
  <c r="J467" i="4"/>
  <c r="R467" i="4" s="1"/>
  <c r="K467" i="4"/>
  <c r="S467" i="4" s="1"/>
  <c r="U467" i="4" s="1"/>
  <c r="W467" i="4" s="1"/>
  <c r="J353" i="4"/>
  <c r="R353" i="4" s="1"/>
  <c r="K353" i="4"/>
  <c r="S353" i="4" s="1"/>
  <c r="U353" i="4" s="1"/>
  <c r="W353" i="4" s="1"/>
  <c r="K449" i="4"/>
  <c r="S449" i="4" s="1"/>
  <c r="U449" i="4" s="1"/>
  <c r="W449" i="4" s="1"/>
  <c r="J449" i="4"/>
  <c r="R449" i="4" s="1"/>
  <c r="J298" i="4"/>
  <c r="R298" i="4" s="1"/>
  <c r="K298" i="4"/>
  <c r="S298" i="4" s="1"/>
  <c r="U298" i="4" s="1"/>
  <c r="W298" i="4" s="1"/>
  <c r="J137" i="4"/>
  <c r="R137" i="4" s="1"/>
  <c r="K137" i="4"/>
  <c r="S137" i="4" s="1"/>
  <c r="U137" i="4" s="1"/>
  <c r="W137" i="4" s="1"/>
  <c r="S20" i="3"/>
  <c r="R20" i="3"/>
  <c r="U20" i="3" s="1"/>
  <c r="R115" i="3"/>
  <c r="U115" i="3" s="1"/>
  <c r="S115" i="3"/>
  <c r="J473" i="4"/>
  <c r="R473" i="4" s="1"/>
  <c r="K473" i="4"/>
  <c r="S473" i="4" s="1"/>
  <c r="U473" i="4" s="1"/>
  <c r="W473" i="4" s="1"/>
  <c r="J494" i="4"/>
  <c r="R494" i="4" s="1"/>
  <c r="K494" i="4"/>
  <c r="S494" i="4" s="1"/>
  <c r="U494" i="4" s="1"/>
  <c r="W494" i="4" s="1"/>
  <c r="J428" i="4"/>
  <c r="R428" i="4" s="1"/>
  <c r="K428" i="4"/>
  <c r="S428" i="4" s="1"/>
  <c r="U428" i="4" s="1"/>
  <c r="W428" i="4" s="1"/>
  <c r="J496" i="4"/>
  <c r="R496" i="4" s="1"/>
  <c r="K496" i="4"/>
  <c r="S496" i="4" s="1"/>
  <c r="U496" i="4" s="1"/>
  <c r="W496" i="4" s="1"/>
  <c r="J480" i="4"/>
  <c r="R480" i="4" s="1"/>
  <c r="K480" i="4"/>
  <c r="S480" i="4" s="1"/>
  <c r="U480" i="4" s="1"/>
  <c r="W480" i="4" s="1"/>
  <c r="J350" i="4"/>
  <c r="R350" i="4" s="1"/>
  <c r="K350" i="4"/>
  <c r="S350" i="4" s="1"/>
  <c r="U350" i="4" s="1"/>
  <c r="W350" i="4" s="1"/>
  <c r="J291" i="4"/>
  <c r="R291" i="4" s="1"/>
  <c r="K291" i="4"/>
  <c r="S291" i="4" s="1"/>
  <c r="U291" i="4" s="1"/>
  <c r="W291" i="4" s="1"/>
  <c r="K336" i="4"/>
  <c r="S336" i="4" s="1"/>
  <c r="U336" i="4" s="1"/>
  <c r="W336" i="4" s="1"/>
  <c r="J336" i="4"/>
  <c r="R336" i="4" s="1"/>
  <c r="J136" i="4"/>
  <c r="R136" i="4" s="1"/>
  <c r="K136" i="4"/>
  <c r="S136" i="4" s="1"/>
  <c r="U136" i="4" s="1"/>
  <c r="W136" i="4" s="1"/>
  <c r="J108" i="4"/>
  <c r="R108" i="4" s="1"/>
  <c r="K108" i="4"/>
  <c r="S108" i="4" s="1"/>
  <c r="U108" i="4" s="1"/>
  <c r="W108" i="4" s="1"/>
  <c r="J343" i="4"/>
  <c r="R343" i="4" s="1"/>
  <c r="K343" i="4"/>
  <c r="S343" i="4" s="1"/>
  <c r="U343" i="4" s="1"/>
  <c r="W343" i="4" s="1"/>
  <c r="J231" i="4"/>
  <c r="R231" i="4" s="1"/>
  <c r="K231" i="4"/>
  <c r="S231" i="4" s="1"/>
  <c r="U231" i="4" s="1"/>
  <c r="W231" i="4" s="1"/>
  <c r="J188" i="4"/>
  <c r="R188" i="4" s="1"/>
  <c r="K188" i="4"/>
  <c r="S188" i="4" s="1"/>
  <c r="U188" i="4" s="1"/>
  <c r="W188" i="4" s="1"/>
  <c r="J466" i="4"/>
  <c r="R466" i="4" s="1"/>
  <c r="K466" i="4"/>
  <c r="S466" i="4" s="1"/>
  <c r="U466" i="4" s="1"/>
  <c r="W466" i="4" s="1"/>
  <c r="J205" i="4"/>
  <c r="R205" i="4" s="1"/>
  <c r="K205" i="4"/>
  <c r="S205" i="4" s="1"/>
  <c r="U205" i="4" s="1"/>
  <c r="W205" i="4" s="1"/>
  <c r="J209" i="4"/>
  <c r="R209" i="4" s="1"/>
  <c r="K209" i="4"/>
  <c r="S209" i="4" s="1"/>
  <c r="U209" i="4" s="1"/>
  <c r="W209" i="4" s="1"/>
  <c r="J338" i="4"/>
  <c r="R338" i="4" s="1"/>
  <c r="K338" i="4"/>
  <c r="S338" i="4" s="1"/>
  <c r="U338" i="4" s="1"/>
  <c r="W338" i="4" s="1"/>
  <c r="J290" i="4"/>
  <c r="R290" i="4" s="1"/>
  <c r="K290" i="4"/>
  <c r="S290" i="4" s="1"/>
  <c r="U290" i="4" s="1"/>
  <c r="W290" i="4" s="1"/>
  <c r="J57" i="4"/>
  <c r="R57" i="4" s="1"/>
  <c r="K57" i="4"/>
  <c r="S57" i="4" s="1"/>
  <c r="U57" i="4" s="1"/>
  <c r="W57" i="4" s="1"/>
  <c r="J37" i="4"/>
  <c r="R37" i="4" s="1"/>
  <c r="K37" i="4"/>
  <c r="S37" i="4" s="1"/>
  <c r="U37" i="4" s="1"/>
  <c r="W37" i="4" s="1"/>
  <c r="J38" i="4"/>
  <c r="R38" i="4" s="1"/>
  <c r="K38" i="4"/>
  <c r="S38" i="4" s="1"/>
  <c r="U38" i="4" s="1"/>
  <c r="W38" i="4" s="1"/>
  <c r="J195" i="4"/>
  <c r="R195" i="4" s="1"/>
  <c r="K195" i="4"/>
  <c r="S195" i="4" s="1"/>
  <c r="U195" i="4" s="1"/>
  <c r="W195" i="4" s="1"/>
  <c r="J17" i="4"/>
  <c r="R17" i="4" s="1"/>
  <c r="K17" i="4"/>
  <c r="S17" i="4" s="1"/>
  <c r="U17" i="4" s="1"/>
  <c r="W17" i="4" s="1"/>
  <c r="J499" i="4"/>
  <c r="R499" i="4" s="1"/>
  <c r="K499" i="4"/>
  <c r="S499" i="4" s="1"/>
  <c r="U499" i="4" s="1"/>
  <c r="W499" i="4" s="1"/>
  <c r="J153" i="4"/>
  <c r="R153" i="4" s="1"/>
  <c r="K153" i="4"/>
  <c r="S153" i="4" s="1"/>
  <c r="U153" i="4" s="1"/>
  <c r="W153" i="4" s="1"/>
  <c r="J371" i="4"/>
  <c r="R371" i="4" s="1"/>
  <c r="K371" i="4"/>
  <c r="S371" i="4" s="1"/>
  <c r="U371" i="4" s="1"/>
  <c r="W371" i="4" s="1"/>
  <c r="J504" i="4"/>
  <c r="R504" i="4" s="1"/>
  <c r="K504" i="4"/>
  <c r="S504" i="4" s="1"/>
  <c r="U504" i="4" s="1"/>
  <c r="W504" i="4" s="1"/>
  <c r="J164" i="4"/>
  <c r="R164" i="4" s="1"/>
  <c r="K164" i="4"/>
  <c r="S164" i="4" s="1"/>
  <c r="U164" i="4" s="1"/>
  <c r="W164" i="4" s="1"/>
  <c r="J421" i="4"/>
  <c r="R421" i="4" s="1"/>
  <c r="K421" i="4"/>
  <c r="S421" i="4" s="1"/>
  <c r="U421" i="4" s="1"/>
  <c r="W421" i="4" s="1"/>
  <c r="J150" i="4"/>
  <c r="R150" i="4" s="1"/>
  <c r="K150" i="4"/>
  <c r="S150" i="4" s="1"/>
  <c r="U150" i="4" s="1"/>
  <c r="W150" i="4" s="1"/>
  <c r="J337" i="4"/>
  <c r="R337" i="4" s="1"/>
  <c r="K337" i="4"/>
  <c r="S337" i="4" s="1"/>
  <c r="U337" i="4" s="1"/>
  <c r="W337" i="4" s="1"/>
  <c r="J92" i="4"/>
  <c r="R92" i="4" s="1"/>
  <c r="K92" i="4"/>
  <c r="S92" i="4" s="1"/>
  <c r="U92" i="4" s="1"/>
  <c r="W92" i="4" s="1"/>
  <c r="J364" i="4"/>
  <c r="R364" i="4" s="1"/>
  <c r="K364" i="4"/>
  <c r="S364" i="4" s="1"/>
  <c r="U364" i="4" s="1"/>
  <c r="W364" i="4" s="1"/>
  <c r="S196" i="3"/>
  <c r="R196" i="3"/>
  <c r="U196" i="3" s="1"/>
  <c r="S456" i="3"/>
  <c r="R456" i="3"/>
  <c r="U456" i="3" s="1"/>
  <c r="S440" i="3"/>
  <c r="R440" i="3"/>
  <c r="U440" i="3" s="1"/>
  <c r="R43" i="3"/>
  <c r="U43" i="3" s="1"/>
  <c r="S43" i="3"/>
  <c r="S400" i="3"/>
  <c r="R400" i="3"/>
  <c r="U400" i="3" s="1"/>
  <c r="R165" i="3"/>
  <c r="U165" i="3" s="1"/>
  <c r="S165" i="3"/>
  <c r="S270" i="3"/>
  <c r="R270" i="3"/>
  <c r="U270" i="3" s="1"/>
  <c r="AG482" i="4" l="1"/>
  <c r="T482" i="4"/>
  <c r="AG193" i="4"/>
  <c r="T193" i="4"/>
  <c r="AG98" i="4"/>
  <c r="T98" i="4"/>
  <c r="AG368" i="4"/>
  <c r="T368" i="4"/>
  <c r="AG13" i="4"/>
  <c r="T13" i="4"/>
  <c r="AG437" i="4"/>
  <c r="T437" i="4"/>
  <c r="AG18" i="4"/>
  <c r="T18" i="4"/>
  <c r="AG198" i="4"/>
  <c r="T198" i="4"/>
  <c r="AG347" i="4"/>
  <c r="T347" i="4"/>
  <c r="AG169" i="4"/>
  <c r="T169" i="4"/>
  <c r="AG119" i="4"/>
  <c r="T119" i="4"/>
  <c r="AG196" i="4"/>
  <c r="T196" i="4"/>
  <c r="AG394" i="4"/>
  <c r="T394" i="4"/>
  <c r="AG234" i="4"/>
  <c r="T234" i="4"/>
  <c r="AG99" i="4"/>
  <c r="T99" i="4"/>
  <c r="AG147" i="4"/>
  <c r="T147" i="4"/>
  <c r="AG442" i="4"/>
  <c r="T442" i="4"/>
  <c r="AG329" i="4"/>
  <c r="T329" i="4"/>
  <c r="AG459" i="4"/>
  <c r="T459" i="4"/>
  <c r="AG344" i="4"/>
  <c r="T344" i="4"/>
  <c r="AG299" i="4"/>
  <c r="T299" i="4"/>
  <c r="AG309" i="4"/>
  <c r="T309" i="4"/>
  <c r="AG360" i="4"/>
  <c r="T360" i="4"/>
  <c r="AG245" i="4"/>
  <c r="T245" i="4"/>
  <c r="AG194" i="4"/>
  <c r="T194" i="4"/>
  <c r="AG470" i="4"/>
  <c r="T470" i="4"/>
  <c r="AG42" i="4"/>
  <c r="T42" i="4"/>
  <c r="AG488" i="4"/>
  <c r="T488" i="4"/>
  <c r="AG31" i="4"/>
  <c r="T31" i="4"/>
  <c r="AG427" i="4"/>
  <c r="T427" i="4"/>
  <c r="AG32" i="4"/>
  <c r="T32" i="4"/>
  <c r="AG184" i="4"/>
  <c r="T184" i="4"/>
  <c r="AG491" i="4"/>
  <c r="T491" i="4"/>
  <c r="AG138" i="4"/>
  <c r="T138" i="4"/>
  <c r="AG315" i="4"/>
  <c r="T315" i="4"/>
  <c r="AG273" i="4"/>
  <c r="T273" i="4"/>
  <c r="AG320" i="4"/>
  <c r="T320" i="4"/>
  <c r="AG276" i="4"/>
  <c r="T276" i="4"/>
  <c r="AG29" i="4"/>
  <c r="T29" i="4"/>
  <c r="AG502" i="4"/>
  <c r="T502" i="4"/>
  <c r="AG379" i="4"/>
  <c r="T379" i="4"/>
  <c r="AG158" i="4"/>
  <c r="T158" i="4"/>
  <c r="AG304" i="4"/>
  <c r="T304" i="4"/>
  <c r="AG293" i="4"/>
  <c r="T293" i="4"/>
  <c r="AG156" i="4"/>
  <c r="T156" i="4"/>
  <c r="AG4" i="4"/>
  <c r="T4" i="4"/>
  <c r="AG313" i="4"/>
  <c r="T313" i="4"/>
  <c r="AG404" i="4"/>
  <c r="T404" i="4"/>
  <c r="AG140" i="4"/>
  <c r="T140" i="4"/>
  <c r="AG332" i="4"/>
  <c r="T332" i="4"/>
  <c r="AG388" i="4"/>
  <c r="T388" i="4"/>
  <c r="AG269" i="4"/>
  <c r="T269" i="4"/>
  <c r="AG241" i="4"/>
  <c r="T241" i="4"/>
  <c r="AG187" i="4"/>
  <c r="T187" i="4"/>
  <c r="AG382" i="4"/>
  <c r="T382" i="4"/>
  <c r="AG53" i="4"/>
  <c r="T53" i="4"/>
  <c r="AG305" i="4"/>
  <c r="T305" i="4"/>
  <c r="AG377" i="4"/>
  <c r="T377" i="4"/>
  <c r="AG64" i="4"/>
  <c r="T64" i="4"/>
  <c r="AG246" i="4"/>
  <c r="T246" i="4"/>
  <c r="AG481" i="4"/>
  <c r="T481" i="4"/>
  <c r="AG449" i="4"/>
  <c r="T449" i="4"/>
  <c r="AG328" i="4"/>
  <c r="T328" i="4"/>
  <c r="AG112" i="4"/>
  <c r="T112" i="4"/>
  <c r="AG270" i="4"/>
  <c r="T270" i="4"/>
  <c r="AG39" i="4"/>
  <c r="T39" i="4"/>
  <c r="AG321" i="4"/>
  <c r="T321" i="4"/>
  <c r="AG432" i="4"/>
  <c r="T432" i="4"/>
  <c r="AG475" i="4"/>
  <c r="T475" i="4"/>
  <c r="AG120" i="4"/>
  <c r="T120" i="4"/>
  <c r="AG167" i="4"/>
  <c r="T167" i="4"/>
  <c r="AG210" i="4"/>
  <c r="T210" i="4"/>
  <c r="AG458" i="4"/>
  <c r="T458" i="4"/>
  <c r="AG381" i="4"/>
  <c r="T381" i="4"/>
  <c r="AG117" i="4"/>
  <c r="T117" i="4"/>
  <c r="AG435" i="4"/>
  <c r="T435" i="4"/>
  <c r="AG261" i="4"/>
  <c r="T261" i="4"/>
  <c r="AG154" i="4"/>
  <c r="T154" i="4"/>
  <c r="AG144" i="4"/>
  <c r="T144" i="4"/>
  <c r="AG134" i="4"/>
  <c r="T134" i="4"/>
  <c r="AG123" i="4"/>
  <c r="T123" i="4"/>
  <c r="AG106" i="4"/>
  <c r="T106" i="4"/>
  <c r="AG259" i="4"/>
  <c r="T259" i="4"/>
  <c r="AG441" i="4"/>
  <c r="T441" i="4"/>
  <c r="AG16" i="4"/>
  <c r="T16" i="4"/>
  <c r="AG348" i="4"/>
  <c r="T348" i="4"/>
  <c r="AG472" i="4"/>
  <c r="T472" i="4"/>
  <c r="AG271" i="4"/>
  <c r="T271" i="4"/>
  <c r="AG182" i="4"/>
  <c r="T182" i="4"/>
  <c r="AG216" i="4"/>
  <c r="T216" i="4"/>
  <c r="AG249" i="4"/>
  <c r="T249" i="4"/>
  <c r="AG26" i="4"/>
  <c r="T26" i="4"/>
  <c r="AG358" i="4"/>
  <c r="T358" i="4"/>
  <c r="AG218" i="4"/>
  <c r="T218" i="4"/>
  <c r="AG468" i="4"/>
  <c r="T468" i="4"/>
  <c r="AG164" i="4"/>
  <c r="T164" i="4"/>
  <c r="AG376" i="4"/>
  <c r="T376" i="4"/>
  <c r="AG83" i="4"/>
  <c r="T83" i="4"/>
  <c r="AG190" i="4"/>
  <c r="T190" i="4"/>
  <c r="AG285" i="4"/>
  <c r="T285" i="4"/>
  <c r="AG72" i="4"/>
  <c r="T72" i="4"/>
  <c r="AG263" i="4"/>
  <c r="T263" i="4"/>
  <c r="AG497" i="4"/>
  <c r="T497" i="4"/>
  <c r="AG149" i="4"/>
  <c r="T149" i="4"/>
  <c r="AG495" i="4"/>
  <c r="T495" i="4"/>
  <c r="AG213" i="4"/>
  <c r="T213" i="4"/>
  <c r="AG355" i="4"/>
  <c r="T355" i="4"/>
  <c r="AG433" i="4"/>
  <c r="T433" i="4"/>
  <c r="AG52" i="4"/>
  <c r="T52" i="4"/>
  <c r="AG322" i="4"/>
  <c r="T322" i="4"/>
  <c r="AG361" i="4"/>
  <c r="T361" i="4"/>
  <c r="AG163" i="4"/>
  <c r="T163" i="4"/>
  <c r="AG107" i="4"/>
  <c r="T107" i="4"/>
  <c r="AG325" i="4"/>
  <c r="T325" i="4"/>
  <c r="AG366" i="4"/>
  <c r="T366" i="4"/>
  <c r="AG160" i="4"/>
  <c r="T160" i="4"/>
  <c r="AG142" i="4"/>
  <c r="T142" i="4"/>
  <c r="AG445" i="4"/>
  <c r="T445" i="4"/>
  <c r="AG238" i="4"/>
  <c r="T238" i="4"/>
  <c r="AG61" i="4"/>
  <c r="T61" i="4"/>
  <c r="AG489" i="4"/>
  <c r="T489" i="4"/>
  <c r="AG195" i="4"/>
  <c r="T195" i="4"/>
  <c r="AG102" i="4"/>
  <c r="T102" i="4"/>
  <c r="AG25" i="4"/>
  <c r="T25" i="4"/>
  <c r="AG397" i="4"/>
  <c r="T397" i="4"/>
  <c r="AG346" i="4"/>
  <c r="T346" i="4"/>
  <c r="AG275" i="4"/>
  <c r="T275" i="4"/>
  <c r="AG199" i="4"/>
  <c r="T199" i="4"/>
  <c r="AG294" i="4"/>
  <c r="T294" i="4"/>
  <c r="AG492" i="4"/>
  <c r="T492" i="4"/>
  <c r="AG171" i="4"/>
  <c r="T171" i="4"/>
  <c r="AG426" i="4"/>
  <c r="T426" i="4"/>
  <c r="AG278" i="4"/>
  <c r="T278" i="4"/>
  <c r="AG177" i="4"/>
  <c r="T177" i="4"/>
  <c r="AG222" i="4"/>
  <c r="T222" i="4"/>
  <c r="AG461" i="4"/>
  <c r="T461" i="4"/>
  <c r="AG431" i="4"/>
  <c r="T431" i="4"/>
  <c r="AG100" i="4"/>
  <c r="T100" i="4"/>
  <c r="AG283" i="4"/>
  <c r="T283" i="4"/>
  <c r="AG302" i="4"/>
  <c r="T302" i="4"/>
  <c r="AG385" i="4"/>
  <c r="T385" i="4"/>
  <c r="AG28" i="4"/>
  <c r="T28" i="4"/>
  <c r="AG223" i="4"/>
  <c r="T223" i="4"/>
  <c r="AG424" i="4"/>
  <c r="T424" i="4"/>
  <c r="AG89" i="4"/>
  <c r="T89" i="4"/>
  <c r="AG226" i="4"/>
  <c r="T226" i="4"/>
  <c r="AG104" i="4"/>
  <c r="T104" i="4"/>
  <c r="AG110" i="4"/>
  <c r="T110" i="4"/>
  <c r="AG217" i="4"/>
  <c r="T217" i="4"/>
  <c r="AG462" i="4"/>
  <c r="T462" i="4"/>
  <c r="AG82" i="4"/>
  <c r="T82" i="4"/>
  <c r="AG130" i="4"/>
  <c r="T130" i="4"/>
  <c r="AG447" i="4"/>
  <c r="T447" i="4"/>
  <c r="AG129" i="4"/>
  <c r="T129" i="4"/>
  <c r="AG326" i="4"/>
  <c r="T326" i="4"/>
  <c r="AG43" i="4"/>
  <c r="T43" i="4"/>
  <c r="AG168" i="4"/>
  <c r="T168" i="4"/>
  <c r="AG38" i="4"/>
  <c r="T38" i="4"/>
  <c r="AG57" i="4"/>
  <c r="T57" i="4"/>
  <c r="AG21" i="4"/>
  <c r="T21" i="4"/>
  <c r="AG399" i="4"/>
  <c r="T399" i="4"/>
  <c r="AG387" i="4"/>
  <c r="T387" i="4"/>
  <c r="AG342" i="4"/>
  <c r="T342" i="4"/>
  <c r="AG252" i="4"/>
  <c r="T252" i="4"/>
  <c r="AG372" i="4"/>
  <c r="T372" i="4"/>
  <c r="AG256" i="4"/>
  <c r="T256" i="4"/>
  <c r="AG65" i="4"/>
  <c r="T65" i="4"/>
  <c r="AG409" i="4"/>
  <c r="T409" i="4"/>
  <c r="AG384" i="4"/>
  <c r="T384" i="4"/>
  <c r="AG179" i="4"/>
  <c r="T179" i="4"/>
  <c r="AG373" i="4"/>
  <c r="T373" i="4"/>
  <c r="AG417" i="4"/>
  <c r="T417" i="4"/>
  <c r="AG253" i="4"/>
  <c r="T253" i="4"/>
  <c r="AG464" i="4"/>
  <c r="T464" i="4"/>
  <c r="AG161" i="4"/>
  <c r="T161" i="4"/>
  <c r="AG27" i="4"/>
  <c r="T27" i="4"/>
  <c r="AG262" i="4"/>
  <c r="T262" i="4"/>
  <c r="AG393" i="4"/>
  <c r="T393" i="4"/>
  <c r="AG137" i="4"/>
  <c r="T137" i="4"/>
  <c r="AG113" i="4"/>
  <c r="T113" i="4"/>
  <c r="AG474" i="4"/>
  <c r="T474" i="4"/>
  <c r="AG483" i="4"/>
  <c r="T483" i="4"/>
  <c r="AG496" i="4"/>
  <c r="T496" i="4"/>
  <c r="AG331" i="4"/>
  <c r="T331" i="4"/>
  <c r="AG430" i="4"/>
  <c r="T430" i="4"/>
  <c r="AG35" i="4"/>
  <c r="T35" i="4"/>
  <c r="AG351" i="4"/>
  <c r="T351" i="4"/>
  <c r="AG450" i="4"/>
  <c r="T450" i="4"/>
  <c r="AG378" i="4"/>
  <c r="T378" i="4"/>
  <c r="AG125" i="4"/>
  <c r="T125" i="4"/>
  <c r="AG310" i="4"/>
  <c r="T310" i="4"/>
  <c r="AG111" i="4"/>
  <c r="T111" i="4"/>
  <c r="AG152" i="4"/>
  <c r="T152" i="4"/>
  <c r="AG101" i="4"/>
  <c r="T101" i="4"/>
  <c r="AG208" i="4"/>
  <c r="T208" i="4"/>
  <c r="AG272" i="4"/>
  <c r="T272" i="4"/>
  <c r="AG391" i="4"/>
  <c r="T391" i="4"/>
  <c r="AG203" i="4"/>
  <c r="T203" i="4"/>
  <c r="AG178" i="4"/>
  <c r="T178" i="4"/>
  <c r="AG36" i="4"/>
  <c r="T36" i="4"/>
  <c r="AG50" i="4"/>
  <c r="T50" i="4"/>
  <c r="AG395" i="4"/>
  <c r="T395" i="4"/>
  <c r="AG439" i="4"/>
  <c r="T439" i="4"/>
  <c r="AG23" i="4"/>
  <c r="T23" i="4"/>
  <c r="AG30" i="4"/>
  <c r="T30" i="4"/>
  <c r="AG456" i="4"/>
  <c r="T456" i="4"/>
  <c r="AG185" i="4"/>
  <c r="T185" i="4"/>
  <c r="AG268" i="4"/>
  <c r="T268" i="4"/>
  <c r="AG54" i="4"/>
  <c r="T54" i="4"/>
  <c r="AG224" i="4"/>
  <c r="T224" i="4"/>
  <c r="AG400" i="4"/>
  <c r="T400" i="4"/>
  <c r="AG49" i="4"/>
  <c r="T49" i="4"/>
  <c r="AG452" i="4"/>
  <c r="T452" i="4"/>
  <c r="AG159" i="4"/>
  <c r="T159" i="4"/>
  <c r="AG180" i="4"/>
  <c r="T180" i="4"/>
  <c r="AG330" i="4"/>
  <c r="T330" i="4"/>
  <c r="AG421" i="4"/>
  <c r="T421" i="4"/>
  <c r="AG70" i="4"/>
  <c r="T70" i="4"/>
  <c r="AG340" i="4"/>
  <c r="T340" i="4"/>
  <c r="AG290" i="4"/>
  <c r="T290" i="4"/>
  <c r="AG467" i="4"/>
  <c r="T467" i="4"/>
  <c r="AG369" i="4"/>
  <c r="T369" i="4"/>
  <c r="AG46" i="4"/>
  <c r="T46" i="4"/>
  <c r="AG243" i="4"/>
  <c r="T243" i="4"/>
  <c r="AG77" i="4"/>
  <c r="T77" i="4"/>
  <c r="AG97" i="4"/>
  <c r="T97" i="4"/>
  <c r="AG176" i="4"/>
  <c r="T176" i="4"/>
  <c r="AG444" i="4"/>
  <c r="T444" i="4"/>
  <c r="AG162" i="4"/>
  <c r="T162" i="4"/>
  <c r="AG19" i="4"/>
  <c r="T19" i="4"/>
  <c r="AG133" i="4"/>
  <c r="T133" i="4"/>
  <c r="AG288" i="4"/>
  <c r="T288" i="4"/>
  <c r="AG279" i="4"/>
  <c r="T279" i="4"/>
  <c r="AG103" i="4"/>
  <c r="T103" i="4"/>
  <c r="AG258" i="4"/>
  <c r="T258" i="4"/>
  <c r="AG405" i="4"/>
  <c r="T405" i="4"/>
  <c r="AG265" i="4"/>
  <c r="T265" i="4"/>
  <c r="AG240" i="4"/>
  <c r="T240" i="4"/>
  <c r="AG383" i="4"/>
  <c r="T383" i="4"/>
  <c r="AG314" i="4"/>
  <c r="T314" i="4"/>
  <c r="AG307" i="4"/>
  <c r="T307" i="4"/>
  <c r="AG228" i="4"/>
  <c r="T228" i="4"/>
  <c r="AG20" i="4"/>
  <c r="T20" i="4"/>
  <c r="AG56" i="4"/>
  <c r="T56" i="4"/>
  <c r="AG362" i="4"/>
  <c r="T362" i="4"/>
  <c r="AG503" i="4"/>
  <c r="T503" i="4"/>
  <c r="AG311" i="4"/>
  <c r="T311" i="4"/>
  <c r="AG186" i="4"/>
  <c r="T186" i="4"/>
  <c r="AG471" i="4"/>
  <c r="T471" i="4"/>
  <c r="AG429" i="4"/>
  <c r="T429" i="4"/>
  <c r="AG188" i="4"/>
  <c r="T188" i="4"/>
  <c r="AG37" i="4"/>
  <c r="T37" i="4"/>
  <c r="AG343" i="4"/>
  <c r="T343" i="4"/>
  <c r="AG354" i="4"/>
  <c r="T354" i="4"/>
  <c r="AG371" i="4"/>
  <c r="T371" i="4"/>
  <c r="AG108" i="4"/>
  <c r="T108" i="4"/>
  <c r="AG494" i="4"/>
  <c r="T494" i="4"/>
  <c r="AG232" i="4"/>
  <c r="T232" i="4"/>
  <c r="AG390" i="4"/>
  <c r="T390" i="4"/>
  <c r="AG173" i="4"/>
  <c r="T173" i="4"/>
  <c r="AG9" i="4"/>
  <c r="T9" i="4"/>
  <c r="AG214" i="4"/>
  <c r="T214" i="4"/>
  <c r="AG94" i="4"/>
  <c r="T94" i="4"/>
  <c r="AG451" i="4"/>
  <c r="T451" i="4"/>
  <c r="AG260" i="4"/>
  <c r="T260" i="4"/>
  <c r="AG356" i="4"/>
  <c r="T356" i="4"/>
  <c r="AG75" i="4"/>
  <c r="T75" i="4"/>
  <c r="AG74" i="4"/>
  <c r="T74" i="4"/>
  <c r="AG486" i="4"/>
  <c r="T486" i="4"/>
  <c r="T341" i="4"/>
  <c r="AG341" i="4"/>
  <c r="AG80" i="4"/>
  <c r="T80" i="4"/>
  <c r="AG189" i="4"/>
  <c r="T189" i="4"/>
  <c r="AG71" i="4"/>
  <c r="T71" i="4"/>
  <c r="AG221" i="4"/>
  <c r="T221" i="4"/>
  <c r="AG457" i="4"/>
  <c r="T457" i="4"/>
  <c r="AG498" i="4"/>
  <c r="T498" i="4"/>
  <c r="AG422" i="4"/>
  <c r="T422" i="4"/>
  <c r="AG165" i="4"/>
  <c r="T165" i="4"/>
  <c r="AG211" i="4"/>
  <c r="T211" i="4"/>
  <c r="AG289" i="4"/>
  <c r="T289" i="4"/>
  <c r="AG274" i="4"/>
  <c r="T274" i="4"/>
  <c r="AG68" i="4"/>
  <c r="T68" i="4"/>
  <c r="AG6" i="4"/>
  <c r="T6" i="4"/>
  <c r="AG334" i="4"/>
  <c r="T334" i="4"/>
  <c r="AG476" i="4"/>
  <c r="T476" i="4"/>
  <c r="AG73" i="4"/>
  <c r="T73" i="4"/>
  <c r="AG206" i="4"/>
  <c r="T206" i="4"/>
  <c r="AG225" i="4"/>
  <c r="T225" i="4"/>
  <c r="AG454" i="4"/>
  <c r="T454" i="4"/>
  <c r="AG191" i="4"/>
  <c r="T191" i="4"/>
  <c r="AG350" i="4"/>
  <c r="T350" i="4"/>
  <c r="AG91" i="4"/>
  <c r="T91" i="4"/>
  <c r="AG335" i="4"/>
  <c r="T335" i="4"/>
  <c r="AG415" i="4"/>
  <c r="T415" i="4"/>
  <c r="AG455" i="4"/>
  <c r="T455" i="4"/>
  <c r="AG298" i="4"/>
  <c r="T298" i="4"/>
  <c r="AG231" i="4"/>
  <c r="T231" i="4"/>
  <c r="AG353" i="4"/>
  <c r="T353" i="4"/>
  <c r="AG338" i="4"/>
  <c r="T338" i="4"/>
  <c r="AG448" i="4"/>
  <c r="T448" i="4"/>
  <c r="AG86" i="4"/>
  <c r="T86" i="4"/>
  <c r="AG425" i="4"/>
  <c r="T425" i="4"/>
  <c r="AG323" i="4"/>
  <c r="T323" i="4"/>
  <c r="AG401" i="4"/>
  <c r="T401" i="4"/>
  <c r="AG44" i="4"/>
  <c r="T44" i="4"/>
  <c r="AG284" i="4"/>
  <c r="T284" i="4"/>
  <c r="AG418" i="4"/>
  <c r="T418" i="4"/>
  <c r="AG127" i="4"/>
  <c r="T127" i="4"/>
  <c r="AG204" i="4"/>
  <c r="T204" i="4"/>
  <c r="AG412" i="4"/>
  <c r="T412" i="4"/>
  <c r="AG408" i="4"/>
  <c r="T408" i="4"/>
  <c r="AG131" i="4"/>
  <c r="T131" i="4"/>
  <c r="AG436" i="4"/>
  <c r="T436" i="4"/>
  <c r="AG487" i="4"/>
  <c r="T487" i="4"/>
  <c r="AG55" i="4"/>
  <c r="T55" i="4"/>
  <c r="AG215" i="4"/>
  <c r="T215" i="4"/>
  <c r="AG48" i="4"/>
  <c r="T48" i="4"/>
  <c r="AG40" i="4"/>
  <c r="T40" i="4"/>
  <c r="AG118" i="4"/>
  <c r="T118" i="4"/>
  <c r="AG479" i="4"/>
  <c r="T479" i="4"/>
  <c r="AG352" i="4"/>
  <c r="T352" i="4"/>
  <c r="AG251" i="4"/>
  <c r="T251" i="4"/>
  <c r="AG281" i="4"/>
  <c r="T281" i="4"/>
  <c r="AG477" i="4"/>
  <c r="T477" i="4"/>
  <c r="AG76" i="4"/>
  <c r="T76" i="4"/>
  <c r="AG453" i="4"/>
  <c r="T453" i="4"/>
  <c r="AG466" i="4"/>
  <c r="T466" i="4"/>
  <c r="AG443" i="4"/>
  <c r="T443" i="4"/>
  <c r="AG504" i="4"/>
  <c r="T504" i="4"/>
  <c r="AG460" i="4"/>
  <c r="T460" i="4"/>
  <c r="AG336" i="4"/>
  <c r="T336" i="4"/>
  <c r="AG219" i="4"/>
  <c r="T219" i="4"/>
  <c r="AG181" i="4"/>
  <c r="T181" i="4"/>
  <c r="AG79" i="4"/>
  <c r="T79" i="4"/>
  <c r="AG316" i="4"/>
  <c r="T316" i="4"/>
  <c r="AG139" i="4"/>
  <c r="T139" i="4"/>
  <c r="AG485" i="4"/>
  <c r="T485" i="4"/>
  <c r="AG357" i="4"/>
  <c r="T357" i="4"/>
  <c r="AG267" i="4"/>
  <c r="T267" i="4"/>
  <c r="AG124" i="4"/>
  <c r="T124" i="4"/>
  <c r="AG237" i="4"/>
  <c r="T237" i="4"/>
  <c r="AG60" i="4"/>
  <c r="T60" i="4"/>
  <c r="AG81" i="4"/>
  <c r="T81" i="4"/>
  <c r="AG51" i="4"/>
  <c r="T51" i="4"/>
  <c r="AG15" i="4"/>
  <c r="T15" i="4"/>
  <c r="AG370" i="4"/>
  <c r="T370" i="4"/>
  <c r="AG380" i="4"/>
  <c r="T380" i="4"/>
  <c r="AG58" i="4"/>
  <c r="T58" i="4"/>
  <c r="AG287" i="4"/>
  <c r="T287" i="4"/>
  <c r="AG266" i="4"/>
  <c r="T266" i="4"/>
  <c r="AG202" i="4"/>
  <c r="T202" i="4"/>
  <c r="AG192" i="4"/>
  <c r="T192" i="4"/>
  <c r="AG296" i="4"/>
  <c r="T296" i="4"/>
  <c r="AG105" i="4"/>
  <c r="T105" i="4"/>
  <c r="AG324" i="4"/>
  <c r="T324" i="4"/>
  <c r="AG410" i="4"/>
  <c r="T410" i="4"/>
  <c r="AG308" i="4"/>
  <c r="T308" i="4"/>
  <c r="AG235" i="4"/>
  <c r="T235" i="4"/>
  <c r="AG469" i="4"/>
  <c r="T469" i="4"/>
  <c r="AG145" i="4"/>
  <c r="T145" i="4"/>
  <c r="AG41" i="4"/>
  <c r="T41" i="4"/>
  <c r="AG200" i="4"/>
  <c r="T200" i="4"/>
  <c r="AG10" i="4"/>
  <c r="T10" i="4"/>
  <c r="AG480" i="4"/>
  <c r="T480" i="4"/>
  <c r="AG364" i="4"/>
  <c r="T364" i="4"/>
  <c r="AG92" i="4"/>
  <c r="T92" i="4"/>
  <c r="AG499" i="4"/>
  <c r="T499" i="4"/>
  <c r="AG209" i="4"/>
  <c r="T209" i="4"/>
  <c r="AG375" i="4"/>
  <c r="T375" i="4"/>
  <c r="AG93" i="4"/>
  <c r="T93" i="4"/>
  <c r="AG295" i="4"/>
  <c r="T295" i="4"/>
  <c r="AG386" i="4"/>
  <c r="T386" i="4"/>
  <c r="AG438" i="4"/>
  <c r="T438" i="4"/>
  <c r="AG257" i="4"/>
  <c r="T257" i="4"/>
  <c r="AG5" i="4"/>
  <c r="T5" i="4"/>
  <c r="AG319" i="4"/>
  <c r="T319" i="4"/>
  <c r="AG236" i="4"/>
  <c r="T236" i="4"/>
  <c r="AG33" i="4"/>
  <c r="T33" i="4"/>
  <c r="AG292" i="4"/>
  <c r="T292" i="4"/>
  <c r="AG423" i="4"/>
  <c r="T423" i="4"/>
  <c r="AG392" i="4"/>
  <c r="T392" i="4"/>
  <c r="AG242" i="4"/>
  <c r="T242" i="4"/>
  <c r="AG297" i="4"/>
  <c r="T297" i="4"/>
  <c r="AG416" i="4"/>
  <c r="T416" i="4"/>
  <c r="AG66" i="4"/>
  <c r="T66" i="4"/>
  <c r="AG277" i="4"/>
  <c r="T277" i="4"/>
  <c r="AG59" i="4"/>
  <c r="T59" i="4"/>
  <c r="AG8" i="4"/>
  <c r="T8" i="4"/>
  <c r="AG411" i="4"/>
  <c r="T411" i="4"/>
  <c r="AG78" i="4"/>
  <c r="T78" i="4"/>
  <c r="AG333" i="4"/>
  <c r="T333" i="4"/>
  <c r="AG62" i="4"/>
  <c r="T62" i="4"/>
  <c r="AG212" i="4"/>
  <c r="T212" i="4"/>
  <c r="AG359" i="4"/>
  <c r="T359" i="4"/>
  <c r="AG148" i="4"/>
  <c r="T148" i="4"/>
  <c r="AG220" i="4"/>
  <c r="T220" i="4"/>
  <c r="AG301" i="4"/>
  <c r="T301" i="4"/>
  <c r="AG109" i="4"/>
  <c r="T109" i="4"/>
  <c r="AG247" i="4"/>
  <c r="T247" i="4"/>
  <c r="AG135" i="4"/>
  <c r="T135" i="4"/>
  <c r="AG327" i="4"/>
  <c r="T327" i="4"/>
  <c r="AG90" i="4"/>
  <c r="T90" i="4"/>
  <c r="AG136" i="4"/>
  <c r="T136" i="4"/>
  <c r="AG403" i="4"/>
  <c r="T403" i="4"/>
  <c r="AG115" i="4"/>
  <c r="T115" i="4"/>
  <c r="AG398" i="4"/>
  <c r="T398" i="4"/>
  <c r="AG339" i="4"/>
  <c r="T339" i="4"/>
  <c r="AG227" i="4"/>
  <c r="T227" i="4"/>
  <c r="AG306" i="4"/>
  <c r="T306" i="4"/>
  <c r="AG413" i="4"/>
  <c r="T413" i="4"/>
  <c r="AG317" i="4"/>
  <c r="T317" i="4"/>
  <c r="AG155" i="4"/>
  <c r="T155" i="4"/>
  <c r="AG85" i="4"/>
  <c r="T85" i="4"/>
  <c r="AG122" i="4"/>
  <c r="T122" i="4"/>
  <c r="AG463" i="4"/>
  <c r="T463" i="4"/>
  <c r="AG286" i="4"/>
  <c r="T286" i="4"/>
  <c r="AG402" i="4"/>
  <c r="T402" i="4"/>
  <c r="AG239" i="4"/>
  <c r="T239" i="4"/>
  <c r="AG363" i="4"/>
  <c r="T363" i="4"/>
  <c r="AG367" i="4"/>
  <c r="T367" i="4"/>
  <c r="T248" i="4"/>
  <c r="AG248" i="4"/>
  <c r="AG132" i="4"/>
  <c r="T132" i="4"/>
  <c r="AG407" i="4"/>
  <c r="T407" i="4"/>
  <c r="AG69" i="4"/>
  <c r="T69" i="4"/>
  <c r="AG282" i="4"/>
  <c r="T282" i="4"/>
  <c r="AG183" i="4"/>
  <c r="T183" i="4"/>
  <c r="AG280" i="4"/>
  <c r="T280" i="4"/>
  <c r="AG24" i="4"/>
  <c r="T24" i="4"/>
  <c r="AG143" i="4"/>
  <c r="T143" i="4"/>
  <c r="AG465" i="4"/>
  <c r="T465" i="4"/>
  <c r="AG389" i="4"/>
  <c r="T389" i="4"/>
  <c r="AG264" i="4"/>
  <c r="T264" i="4"/>
  <c r="AG250" i="4"/>
  <c r="T250" i="4"/>
  <c r="AG478" i="4"/>
  <c r="T478" i="4"/>
  <c r="AG345" i="4"/>
  <c r="T345" i="4"/>
  <c r="AG473" i="4"/>
  <c r="T473" i="4"/>
  <c r="AG337" i="4"/>
  <c r="T337" i="4"/>
  <c r="AG205" i="4"/>
  <c r="T205" i="4"/>
  <c r="AG151" i="4"/>
  <c r="T151" i="4"/>
  <c r="AG414" i="4"/>
  <c r="T414" i="4"/>
  <c r="AG300" i="4"/>
  <c r="T300" i="4"/>
  <c r="AG230" i="4"/>
  <c r="T230" i="4"/>
  <c r="AG84" i="4"/>
  <c r="T84" i="4"/>
  <c r="AG7" i="4"/>
  <c r="T7" i="4"/>
  <c r="AG493" i="4"/>
  <c r="T493" i="4"/>
  <c r="AG114" i="4"/>
  <c r="T114" i="4"/>
  <c r="AG14" i="4"/>
  <c r="T14" i="4"/>
  <c r="AG88" i="4"/>
  <c r="T88" i="4"/>
  <c r="AG126" i="4"/>
  <c r="T126" i="4"/>
  <c r="AG128" i="4"/>
  <c r="T128" i="4"/>
  <c r="AG484" i="4"/>
  <c r="T484" i="4"/>
  <c r="AG170" i="4"/>
  <c r="T170" i="4"/>
  <c r="AG67" i="4"/>
  <c r="T67" i="4"/>
  <c r="AG157" i="4"/>
  <c r="T157" i="4"/>
  <c r="AG365" i="4"/>
  <c r="T365" i="4"/>
  <c r="AG63" i="4"/>
  <c r="T63" i="4"/>
  <c r="AG95" i="4"/>
  <c r="T95" i="4"/>
  <c r="AG349" i="4"/>
  <c r="T349" i="4"/>
  <c r="AG166" i="4"/>
  <c r="T166" i="4"/>
  <c r="AG11" i="4"/>
  <c r="T11" i="4"/>
  <c r="AG233" i="4"/>
  <c r="T233" i="4"/>
  <c r="AG47" i="4"/>
  <c r="T47" i="4"/>
  <c r="AG12" i="4"/>
  <c r="T12" i="4"/>
  <c r="AG303" i="4"/>
  <c r="T303" i="4"/>
  <c r="AG490" i="4"/>
  <c r="T490" i="4"/>
  <c r="AG150" i="4"/>
  <c r="T150" i="4"/>
  <c r="AG374" i="4"/>
  <c r="T374" i="4"/>
  <c r="AG45" i="4"/>
  <c r="T45" i="4"/>
  <c r="AG428" i="4"/>
  <c r="T428" i="4"/>
  <c r="AG153" i="4"/>
  <c r="T153" i="4"/>
  <c r="AG17" i="4"/>
  <c r="T17" i="4"/>
  <c r="AG291" i="4"/>
  <c r="T291" i="4"/>
  <c r="AG141" i="4"/>
  <c r="T141" i="4"/>
  <c r="AG406" i="4"/>
  <c r="T406" i="4"/>
  <c r="AG254" i="4"/>
  <c r="T254" i="4"/>
  <c r="AG22" i="4"/>
  <c r="T22" i="4"/>
  <c r="AG318" i="4"/>
  <c r="T318" i="4"/>
  <c r="AG312" i="4"/>
  <c r="T312" i="4"/>
  <c r="AG440" i="4"/>
  <c r="T440" i="4"/>
  <c r="AG197" i="4"/>
  <c r="T197" i="4"/>
  <c r="AG434" i="4"/>
  <c r="T434" i="4"/>
  <c r="AG500" i="4"/>
  <c r="T500" i="4"/>
  <c r="AG244" i="4"/>
  <c r="T244" i="4"/>
  <c r="AG175" i="4"/>
  <c r="T175" i="4"/>
  <c r="AG207" i="4"/>
  <c r="T207" i="4"/>
  <c r="AG34" i="4"/>
  <c r="T34" i="4"/>
  <c r="AG255" i="4"/>
  <c r="T255" i="4"/>
  <c r="AG501" i="4"/>
  <c r="T501" i="4"/>
  <c r="AG174" i="4"/>
  <c r="T174" i="4"/>
  <c r="AG96" i="4"/>
  <c r="T96" i="4"/>
  <c r="AG419" i="4"/>
  <c r="T419" i="4"/>
  <c r="AG146" i="4"/>
  <c r="T146" i="4"/>
  <c r="AG420" i="4"/>
  <c r="T420" i="4"/>
  <c r="AG116" i="4"/>
  <c r="T116" i="4"/>
  <c r="AG87" i="4"/>
  <c r="T87" i="4"/>
  <c r="AG229" i="4"/>
  <c r="T229" i="4"/>
  <c r="AG446" i="4"/>
  <c r="T446" i="4"/>
  <c r="AG172" i="4"/>
  <c r="T172" i="4"/>
  <c r="AG121" i="4"/>
  <c r="T121" i="4"/>
  <c r="AG201" i="4"/>
  <c r="T201" i="4"/>
  <c r="AG396" i="4"/>
  <c r="T396" i="4"/>
  <c r="Y402" i="4" l="1"/>
  <c r="V402" i="4"/>
  <c r="X402" i="4"/>
  <c r="AA402" i="4" s="1"/>
  <c r="V457" i="4"/>
  <c r="X457" i="4"/>
  <c r="Y457" i="4"/>
  <c r="Y268" i="4"/>
  <c r="X268" i="4"/>
  <c r="V268" i="4"/>
  <c r="Z268" i="4" s="1"/>
  <c r="Y278" i="4"/>
  <c r="X278" i="4"/>
  <c r="V278" i="4"/>
  <c r="Z278" i="4" s="1"/>
  <c r="X396" i="4"/>
  <c r="V396" i="4"/>
  <c r="Z396" i="4" s="1"/>
  <c r="Y396" i="4"/>
  <c r="X175" i="4"/>
  <c r="AA175" i="4" s="1"/>
  <c r="V175" i="4"/>
  <c r="Y175" i="4"/>
  <c r="Y11" i="4"/>
  <c r="V11" i="4"/>
  <c r="X11" i="4"/>
  <c r="AA11" i="4" s="1"/>
  <c r="Y157" i="4"/>
  <c r="V157" i="4"/>
  <c r="X157" i="4"/>
  <c r="AA157" i="4" s="1"/>
  <c r="Y128" i="4"/>
  <c r="X128" i="4"/>
  <c r="AA128" i="4" s="1"/>
  <c r="V128" i="4"/>
  <c r="Y151" i="4"/>
  <c r="V151" i="4"/>
  <c r="X151" i="4"/>
  <c r="AA151" i="4" s="1"/>
  <c r="X478" i="4"/>
  <c r="V478" i="4"/>
  <c r="Z478" i="4" s="1"/>
  <c r="Y478" i="4"/>
  <c r="Y317" i="4"/>
  <c r="X317" i="4"/>
  <c r="V317" i="4"/>
  <c r="Z317" i="4" s="1"/>
  <c r="V403" i="4"/>
  <c r="Y403" i="4"/>
  <c r="X403" i="4"/>
  <c r="AA403" i="4" s="1"/>
  <c r="Y324" i="4"/>
  <c r="V324" i="4"/>
  <c r="X324" i="4"/>
  <c r="AA324" i="4" s="1"/>
  <c r="Y192" i="4"/>
  <c r="X192" i="4"/>
  <c r="V192" i="4"/>
  <c r="Z192" i="4" s="1"/>
  <c r="V370" i="4"/>
  <c r="Y370" i="4"/>
  <c r="X370" i="4"/>
  <c r="AA370" i="4" s="1"/>
  <c r="Y124" i="4"/>
  <c r="X124" i="4"/>
  <c r="V124" i="4"/>
  <c r="Z124" i="4" s="1"/>
  <c r="Y79" i="4"/>
  <c r="X79" i="4"/>
  <c r="AA79" i="4" s="1"/>
  <c r="V79" i="4"/>
  <c r="Y479" i="4"/>
  <c r="V479" i="4"/>
  <c r="X479" i="4"/>
  <c r="AA479" i="4" s="1"/>
  <c r="Y335" i="4"/>
  <c r="X335" i="4"/>
  <c r="V335" i="4"/>
  <c r="Y476" i="4"/>
  <c r="V476" i="4"/>
  <c r="Z476" i="4" s="1"/>
  <c r="X476" i="4"/>
  <c r="V180" i="4"/>
  <c r="Z180" i="4" s="1"/>
  <c r="X180" i="4"/>
  <c r="Y180" i="4"/>
  <c r="V111" i="4"/>
  <c r="Y111" i="4"/>
  <c r="X111" i="4"/>
  <c r="AA111" i="4" s="1"/>
  <c r="Y35" i="4"/>
  <c r="X35" i="4"/>
  <c r="V35" i="4"/>
  <c r="Z35" i="4" s="1"/>
  <c r="Y483" i="4"/>
  <c r="V483" i="4"/>
  <c r="Z483" i="4" s="1"/>
  <c r="X483" i="4"/>
  <c r="X65" i="4"/>
  <c r="V65" i="4"/>
  <c r="Y65" i="4"/>
  <c r="Y82" i="4"/>
  <c r="X82" i="4"/>
  <c r="AA82" i="4" s="1"/>
  <c r="V82" i="4"/>
  <c r="X435" i="4"/>
  <c r="Y435" i="4"/>
  <c r="V435" i="4"/>
  <c r="Z435" i="4" s="1"/>
  <c r="X470" i="4"/>
  <c r="Y470" i="4"/>
  <c r="V470" i="4"/>
  <c r="Z470" i="4" s="1"/>
  <c r="Y347" i="4"/>
  <c r="X347" i="4"/>
  <c r="V347" i="4"/>
  <c r="Z347" i="4" s="1"/>
  <c r="Y333" i="4"/>
  <c r="X333" i="4"/>
  <c r="V333" i="4"/>
  <c r="Z333" i="4" s="1"/>
  <c r="V86" i="4"/>
  <c r="Y86" i="4"/>
  <c r="X86" i="4"/>
  <c r="AA86" i="4" s="1"/>
  <c r="Y472" i="4"/>
  <c r="X472" i="4"/>
  <c r="V472" i="4"/>
  <c r="Z472" i="4" s="1"/>
  <c r="Y158" i="4"/>
  <c r="V158" i="4"/>
  <c r="Z158" i="4" s="1"/>
  <c r="X158" i="4"/>
  <c r="Y109" i="4"/>
  <c r="V109" i="4"/>
  <c r="Z109" i="4" s="1"/>
  <c r="X109" i="4"/>
  <c r="AA109" i="4" s="1"/>
  <c r="X78" i="4"/>
  <c r="AA78" i="4" s="1"/>
  <c r="Y78" i="4"/>
  <c r="V78" i="4"/>
  <c r="X319" i="4"/>
  <c r="Y319" i="4"/>
  <c r="V319" i="4"/>
  <c r="Y487" i="4"/>
  <c r="V487" i="4"/>
  <c r="X487" i="4"/>
  <c r="X448" i="4"/>
  <c r="Y448" i="4"/>
  <c r="V448" i="4"/>
  <c r="Z448" i="4" s="1"/>
  <c r="X221" i="4"/>
  <c r="Y221" i="4"/>
  <c r="V221" i="4"/>
  <c r="Z221" i="4" s="1"/>
  <c r="X74" i="4"/>
  <c r="Y74" i="4"/>
  <c r="V74" i="4"/>
  <c r="V343" i="4"/>
  <c r="Y343" i="4"/>
  <c r="X343" i="4"/>
  <c r="AA343" i="4" s="1"/>
  <c r="Y20" i="4"/>
  <c r="X20" i="4"/>
  <c r="AA20" i="4" s="1"/>
  <c r="V20" i="4"/>
  <c r="X467" i="4"/>
  <c r="V467" i="4"/>
  <c r="Z467" i="4" s="1"/>
  <c r="Y467" i="4"/>
  <c r="V185" i="4"/>
  <c r="Y185" i="4"/>
  <c r="X185" i="4"/>
  <c r="AA185" i="4" s="1"/>
  <c r="Y417" i="4"/>
  <c r="V417" i="4"/>
  <c r="X417" i="4"/>
  <c r="AA417" i="4" s="1"/>
  <c r="X252" i="4"/>
  <c r="Y252" i="4"/>
  <c r="V252" i="4"/>
  <c r="Z252" i="4" s="1"/>
  <c r="Y38" i="4"/>
  <c r="X38" i="4"/>
  <c r="V38" i="4"/>
  <c r="Z38" i="4" s="1"/>
  <c r="Y302" i="4"/>
  <c r="X302" i="4"/>
  <c r="V302" i="4"/>
  <c r="Z302" i="4" s="1"/>
  <c r="V426" i="4"/>
  <c r="X426" i="4"/>
  <c r="AA426" i="4" s="1"/>
  <c r="Y426" i="4"/>
  <c r="Y489" i="4"/>
  <c r="X489" i="4"/>
  <c r="AA489" i="4" s="1"/>
  <c r="V489" i="4"/>
  <c r="Z489" i="4" s="1"/>
  <c r="X213" i="4"/>
  <c r="AA213" i="4" s="1"/>
  <c r="V213" i="4"/>
  <c r="Y213" i="4"/>
  <c r="X218" i="4"/>
  <c r="Y218" i="4"/>
  <c r="V218" i="4"/>
  <c r="V123" i="4"/>
  <c r="Z123" i="4" s="1"/>
  <c r="X123" i="4"/>
  <c r="Y123" i="4"/>
  <c r="Y475" i="4"/>
  <c r="V475" i="4"/>
  <c r="X475" i="4"/>
  <c r="AA475" i="4" s="1"/>
  <c r="Y305" i="4"/>
  <c r="V305" i="4"/>
  <c r="X305" i="4"/>
  <c r="AA305" i="4" s="1"/>
  <c r="Y388" i="4"/>
  <c r="V388" i="4"/>
  <c r="Z388" i="4" s="1"/>
  <c r="X388" i="4"/>
  <c r="X313" i="4"/>
  <c r="V313" i="4"/>
  <c r="Y313" i="4"/>
  <c r="Y379" i="4"/>
  <c r="V379" i="4"/>
  <c r="Z379" i="4" s="1"/>
  <c r="X379" i="4"/>
  <c r="Y273" i="4"/>
  <c r="V273" i="4"/>
  <c r="Z273" i="4" s="1"/>
  <c r="X273" i="4"/>
  <c r="Y344" i="4"/>
  <c r="V344" i="4"/>
  <c r="X344" i="4"/>
  <c r="AA344" i="4" s="1"/>
  <c r="X440" i="4"/>
  <c r="Y440" i="4"/>
  <c r="V440" i="4"/>
  <c r="Z440" i="4" s="1"/>
  <c r="Y240" i="4"/>
  <c r="X240" i="4"/>
  <c r="V240" i="4"/>
  <c r="Z240" i="4" s="1"/>
  <c r="V203" i="4"/>
  <c r="Y203" i="4"/>
  <c r="X203" i="4"/>
  <c r="AA203" i="4" s="1"/>
  <c r="X72" i="4"/>
  <c r="Y72" i="4"/>
  <c r="V72" i="4"/>
  <c r="Z72" i="4" s="1"/>
  <c r="V120" i="4"/>
  <c r="X120" i="4"/>
  <c r="AA120" i="4" s="1"/>
  <c r="Y120" i="4"/>
  <c r="V166" i="4"/>
  <c r="X166" i="4"/>
  <c r="AA166" i="4" s="1"/>
  <c r="Y166" i="4"/>
  <c r="Y126" i="4"/>
  <c r="X126" i="4"/>
  <c r="V126" i="4"/>
  <c r="Y205" i="4"/>
  <c r="X205" i="4"/>
  <c r="AA205" i="4" s="1"/>
  <c r="V205" i="4"/>
  <c r="Y250" i="4"/>
  <c r="X250" i="4"/>
  <c r="V250" i="4"/>
  <c r="V407" i="4"/>
  <c r="X407" i="4"/>
  <c r="Y407" i="4"/>
  <c r="X327" i="4"/>
  <c r="Y327" i="4"/>
  <c r="V327" i="4"/>
  <c r="Z327" i="4" s="1"/>
  <c r="Y209" i="4"/>
  <c r="X209" i="4"/>
  <c r="AA209" i="4" s="1"/>
  <c r="V209" i="4"/>
  <c r="V41" i="4"/>
  <c r="Y41" i="4"/>
  <c r="X41" i="4"/>
  <c r="AA41" i="4" s="1"/>
  <c r="Y202" i="4"/>
  <c r="X202" i="4"/>
  <c r="AA202" i="4" s="1"/>
  <c r="V202" i="4"/>
  <c r="V15" i="4"/>
  <c r="X15" i="4"/>
  <c r="AA15" i="4" s="1"/>
  <c r="Y15" i="4"/>
  <c r="Y267" i="4"/>
  <c r="V267" i="4"/>
  <c r="X267" i="4"/>
  <c r="AA267" i="4" s="1"/>
  <c r="V181" i="4"/>
  <c r="X181" i="4"/>
  <c r="Y181" i="4"/>
  <c r="Y460" i="4"/>
  <c r="V460" i="4"/>
  <c r="X460" i="4"/>
  <c r="AA460" i="4" s="1"/>
  <c r="V453" i="4"/>
  <c r="X453" i="4"/>
  <c r="Y453" i="4"/>
  <c r="X118" i="4"/>
  <c r="V118" i="4"/>
  <c r="Y118" i="4"/>
  <c r="V91" i="4"/>
  <c r="Y91" i="4"/>
  <c r="X91" i="4"/>
  <c r="Y334" i="4"/>
  <c r="V334" i="4"/>
  <c r="Z334" i="4" s="1"/>
  <c r="X334" i="4"/>
  <c r="V289" i="4"/>
  <c r="Z289" i="4" s="1"/>
  <c r="Y289" i="4"/>
  <c r="X289" i="4"/>
  <c r="V214" i="4"/>
  <c r="Y214" i="4"/>
  <c r="X214" i="4"/>
  <c r="Y159" i="4"/>
  <c r="V159" i="4"/>
  <c r="X159" i="4"/>
  <c r="Y391" i="4"/>
  <c r="X391" i="4"/>
  <c r="V391" i="4"/>
  <c r="Z391" i="4" s="1"/>
  <c r="X310" i="4"/>
  <c r="V310" i="4"/>
  <c r="Y310" i="4"/>
  <c r="V430" i="4"/>
  <c r="Y430" i="4"/>
  <c r="X430" i="4"/>
  <c r="X474" i="4"/>
  <c r="V474" i="4"/>
  <c r="Y474" i="4"/>
  <c r="V462" i="4"/>
  <c r="Y462" i="4"/>
  <c r="X462" i="4"/>
  <c r="Y89" i="4"/>
  <c r="X89" i="4"/>
  <c r="AA89" i="4" s="1"/>
  <c r="V89" i="4"/>
  <c r="V346" i="4"/>
  <c r="Y346" i="4"/>
  <c r="X346" i="4"/>
  <c r="AA346" i="4" s="1"/>
  <c r="Y285" i="4"/>
  <c r="V285" i="4"/>
  <c r="X285" i="4"/>
  <c r="AA285" i="4" s="1"/>
  <c r="V117" i="4"/>
  <c r="X117" i="4"/>
  <c r="AA117" i="4" s="1"/>
  <c r="Y117" i="4"/>
  <c r="V112" i="4"/>
  <c r="X112" i="4"/>
  <c r="Y112" i="4"/>
  <c r="Y194" i="4"/>
  <c r="X194" i="4"/>
  <c r="V194" i="4"/>
  <c r="Z194" i="4" s="1"/>
  <c r="Y198" i="4"/>
  <c r="X198" i="4"/>
  <c r="AA198" i="4" s="1"/>
  <c r="V198" i="4"/>
  <c r="X90" i="4"/>
  <c r="V90" i="4"/>
  <c r="Z90" i="4" s="1"/>
  <c r="Y90" i="4"/>
  <c r="Y372" i="4"/>
  <c r="X372" i="4"/>
  <c r="V372" i="4"/>
  <c r="Y244" i="4"/>
  <c r="V244" i="4"/>
  <c r="Z244" i="4" s="1"/>
  <c r="X244" i="4"/>
  <c r="Y153" i="4"/>
  <c r="V153" i="4"/>
  <c r="X153" i="4"/>
  <c r="V301" i="4"/>
  <c r="Y301" i="4"/>
  <c r="X301" i="4"/>
  <c r="AA301" i="4" s="1"/>
  <c r="X423" i="4"/>
  <c r="Y423" i="4"/>
  <c r="V423" i="4"/>
  <c r="Z423" i="4" s="1"/>
  <c r="V5" i="4"/>
  <c r="X5" i="4"/>
  <c r="AA5" i="4" s="1"/>
  <c r="Y5" i="4"/>
  <c r="X105" i="4"/>
  <c r="Y105" i="4"/>
  <c r="V105" i="4"/>
  <c r="Z105" i="4" s="1"/>
  <c r="V338" i="4"/>
  <c r="Y338" i="4"/>
  <c r="X338" i="4"/>
  <c r="X75" i="4"/>
  <c r="V75" i="4"/>
  <c r="Z75" i="4" s="1"/>
  <c r="Y75" i="4"/>
  <c r="Y37" i="4"/>
  <c r="X37" i="4"/>
  <c r="V37" i="4"/>
  <c r="Z37" i="4" s="1"/>
  <c r="Y228" i="4"/>
  <c r="X228" i="4"/>
  <c r="V228" i="4"/>
  <c r="Z228" i="4" s="1"/>
  <c r="X265" i="4"/>
  <c r="V265" i="4"/>
  <c r="Z265" i="4" s="1"/>
  <c r="Y265" i="4"/>
  <c r="X290" i="4"/>
  <c r="V290" i="4"/>
  <c r="Y290" i="4"/>
  <c r="Y456" i="4"/>
  <c r="X456" i="4"/>
  <c r="V456" i="4"/>
  <c r="Z456" i="4" s="1"/>
  <c r="Y395" i="4"/>
  <c r="X395" i="4"/>
  <c r="AA395" i="4" s="1"/>
  <c r="V395" i="4"/>
  <c r="V342" i="4"/>
  <c r="X342" i="4"/>
  <c r="AA342" i="4" s="1"/>
  <c r="Y342" i="4"/>
  <c r="V168" i="4"/>
  <c r="Z168" i="4" s="1"/>
  <c r="X168" i="4"/>
  <c r="Y168" i="4"/>
  <c r="Y283" i="4"/>
  <c r="X283" i="4"/>
  <c r="AA283" i="4" s="1"/>
  <c r="V283" i="4"/>
  <c r="X171" i="4"/>
  <c r="AA171" i="4" s="1"/>
  <c r="V171" i="4"/>
  <c r="Y171" i="4"/>
  <c r="X61" i="4"/>
  <c r="Y61" i="4"/>
  <c r="V61" i="4"/>
  <c r="Z61" i="4" s="1"/>
  <c r="Y366" i="4"/>
  <c r="X366" i="4"/>
  <c r="V366" i="4"/>
  <c r="Z366" i="4" s="1"/>
  <c r="X495" i="4"/>
  <c r="V495" i="4"/>
  <c r="Z495" i="4" s="1"/>
  <c r="Y495" i="4"/>
  <c r="Y358" i="4"/>
  <c r="X358" i="4"/>
  <c r="V358" i="4"/>
  <c r="Z358" i="4" s="1"/>
  <c r="Y53" i="4"/>
  <c r="X53" i="4"/>
  <c r="AA53" i="4" s="1"/>
  <c r="V53" i="4"/>
  <c r="Y332" i="4"/>
  <c r="X332" i="4"/>
  <c r="AA332" i="4" s="1"/>
  <c r="V332" i="4"/>
  <c r="V4" i="4"/>
  <c r="Z4" i="4" s="1"/>
  <c r="X4" i="4"/>
  <c r="Y4" i="4"/>
  <c r="Y31" i="4"/>
  <c r="X31" i="4"/>
  <c r="V31" i="4"/>
  <c r="Z31" i="4" s="1"/>
  <c r="Y459" i="4"/>
  <c r="V459" i="4"/>
  <c r="Z459" i="4" s="1"/>
  <c r="X459" i="4"/>
  <c r="Y493" i="4"/>
  <c r="V493" i="4"/>
  <c r="X493" i="4"/>
  <c r="AA493" i="4" s="1"/>
  <c r="X66" i="4"/>
  <c r="V66" i="4"/>
  <c r="Y66" i="4"/>
  <c r="Y408" i="4"/>
  <c r="V408" i="4"/>
  <c r="Z408" i="4" s="1"/>
  <c r="X408" i="4"/>
  <c r="X377" i="4"/>
  <c r="V377" i="4"/>
  <c r="Z377" i="4" s="1"/>
  <c r="Y377" i="4"/>
  <c r="Y201" i="4"/>
  <c r="X201" i="4"/>
  <c r="V201" i="4"/>
  <c r="V121" i="4"/>
  <c r="X121" i="4"/>
  <c r="AA121" i="4" s="1"/>
  <c r="Y121" i="4"/>
  <c r="X312" i="4"/>
  <c r="AA312" i="4" s="1"/>
  <c r="V312" i="4"/>
  <c r="Y312" i="4"/>
  <c r="X428" i="4"/>
  <c r="Y428" i="4"/>
  <c r="V428" i="4"/>
  <c r="Z428" i="4" s="1"/>
  <c r="V349" i="4"/>
  <c r="Y349" i="4"/>
  <c r="X349" i="4"/>
  <c r="AA349" i="4" s="1"/>
  <c r="Y67" i="4"/>
  <c r="X67" i="4"/>
  <c r="AA67" i="4" s="1"/>
  <c r="V67" i="4"/>
  <c r="Y88" i="4"/>
  <c r="V88" i="4"/>
  <c r="X88" i="4"/>
  <c r="AA88" i="4" s="1"/>
  <c r="Y337" i="4"/>
  <c r="X337" i="4"/>
  <c r="AA337" i="4" s="1"/>
  <c r="V337" i="4"/>
  <c r="X264" i="4"/>
  <c r="V264" i="4"/>
  <c r="Z264" i="4" s="1"/>
  <c r="Y264" i="4"/>
  <c r="Y132" i="4"/>
  <c r="V132" i="4"/>
  <c r="X132" i="4"/>
  <c r="X413" i="4"/>
  <c r="V413" i="4"/>
  <c r="Y413" i="4"/>
  <c r="Y499" i="4"/>
  <c r="X499" i="4"/>
  <c r="AA499" i="4" s="1"/>
  <c r="V499" i="4"/>
  <c r="Y266" i="4"/>
  <c r="V266" i="4"/>
  <c r="X266" i="4"/>
  <c r="AA266" i="4" s="1"/>
  <c r="V51" i="4"/>
  <c r="X51" i="4"/>
  <c r="Y51" i="4"/>
  <c r="Y357" i="4"/>
  <c r="X357" i="4"/>
  <c r="AA357" i="4" s="1"/>
  <c r="V357" i="4"/>
  <c r="X219" i="4"/>
  <c r="Y219" i="4"/>
  <c r="V219" i="4"/>
  <c r="V504" i="4"/>
  <c r="Z504" i="4" s="1"/>
  <c r="Y504" i="4"/>
  <c r="X504" i="4"/>
  <c r="Y40" i="4"/>
  <c r="X40" i="4"/>
  <c r="AA40" i="4" s="1"/>
  <c r="V40" i="4"/>
  <c r="Y350" i="4"/>
  <c r="X350" i="4"/>
  <c r="V350" i="4"/>
  <c r="V6" i="4"/>
  <c r="X6" i="4"/>
  <c r="Y6" i="4"/>
  <c r="Y211" i="4"/>
  <c r="X211" i="4"/>
  <c r="V211" i="4"/>
  <c r="Z211" i="4" s="1"/>
  <c r="Y71" i="4"/>
  <c r="X71" i="4"/>
  <c r="AA71" i="4" s="1"/>
  <c r="V71" i="4"/>
  <c r="X9" i="4"/>
  <c r="Y9" i="4"/>
  <c r="V9" i="4"/>
  <c r="Z9" i="4" s="1"/>
  <c r="Y272" i="4"/>
  <c r="V272" i="4"/>
  <c r="Z272" i="4" s="1"/>
  <c r="X272" i="4"/>
  <c r="Y125" i="4"/>
  <c r="V125" i="4"/>
  <c r="Z125" i="4" s="1"/>
  <c r="X125" i="4"/>
  <c r="V113" i="4"/>
  <c r="Z113" i="4" s="1"/>
  <c r="X113" i="4"/>
  <c r="Y113" i="4"/>
  <c r="X393" i="4"/>
  <c r="Y393" i="4"/>
  <c r="V393" i="4"/>
  <c r="Z393" i="4" s="1"/>
  <c r="V217" i="4"/>
  <c r="X217" i="4"/>
  <c r="AA217" i="4" s="1"/>
  <c r="Y217" i="4"/>
  <c r="X397" i="4"/>
  <c r="V397" i="4"/>
  <c r="Y397" i="4"/>
  <c r="Y190" i="4"/>
  <c r="X190" i="4"/>
  <c r="V190" i="4"/>
  <c r="Z190" i="4" s="1"/>
  <c r="Y348" i="4"/>
  <c r="X348" i="4"/>
  <c r="AA348" i="4" s="1"/>
  <c r="V348" i="4"/>
  <c r="Y381" i="4"/>
  <c r="V381" i="4"/>
  <c r="Z381" i="4" s="1"/>
  <c r="X381" i="4"/>
  <c r="Y245" i="4"/>
  <c r="X245" i="4"/>
  <c r="V245" i="4"/>
  <c r="X394" i="4"/>
  <c r="V394" i="4"/>
  <c r="Z394" i="4" s="1"/>
  <c r="Y394" i="4"/>
  <c r="Y18" i="4"/>
  <c r="X18" i="4"/>
  <c r="V18" i="4"/>
  <c r="V135" i="4"/>
  <c r="X135" i="4"/>
  <c r="Y135" i="4"/>
  <c r="Y145" i="4"/>
  <c r="V145" i="4"/>
  <c r="X145" i="4"/>
  <c r="AA145" i="4" s="1"/>
  <c r="X76" i="4"/>
  <c r="V76" i="4"/>
  <c r="Z76" i="4" s="1"/>
  <c r="Y76" i="4"/>
  <c r="Y284" i="4"/>
  <c r="X284" i="4"/>
  <c r="V284" i="4"/>
  <c r="Z284" i="4" s="1"/>
  <c r="Y353" i="4"/>
  <c r="X353" i="4"/>
  <c r="AA353" i="4" s="1"/>
  <c r="V353" i="4"/>
  <c r="X356" i="4"/>
  <c r="V356" i="4"/>
  <c r="Z356" i="4" s="1"/>
  <c r="Y356" i="4"/>
  <c r="Y188" i="4"/>
  <c r="X188" i="4"/>
  <c r="V188" i="4"/>
  <c r="V471" i="4"/>
  <c r="X471" i="4"/>
  <c r="Y471" i="4"/>
  <c r="X176" i="4"/>
  <c r="Y176" i="4"/>
  <c r="V176" i="4"/>
  <c r="Y452" i="4"/>
  <c r="X452" i="4"/>
  <c r="V452" i="4"/>
  <c r="Z452" i="4" s="1"/>
  <c r="V30" i="4"/>
  <c r="Y30" i="4"/>
  <c r="X30" i="4"/>
  <c r="AA30" i="4" s="1"/>
  <c r="V50" i="4"/>
  <c r="Y50" i="4"/>
  <c r="X50" i="4"/>
  <c r="Y387" i="4"/>
  <c r="V387" i="4"/>
  <c r="Z387" i="4" s="1"/>
  <c r="X387" i="4"/>
  <c r="V424" i="4"/>
  <c r="Z424" i="4" s="1"/>
  <c r="X424" i="4"/>
  <c r="Y424" i="4"/>
  <c r="X100" i="4"/>
  <c r="V100" i="4"/>
  <c r="Z100" i="4" s="1"/>
  <c r="Y100" i="4"/>
  <c r="Y238" i="4"/>
  <c r="X238" i="4"/>
  <c r="V238" i="4"/>
  <c r="Y325" i="4"/>
  <c r="X325" i="4"/>
  <c r="V325" i="4"/>
  <c r="Z325" i="4" s="1"/>
  <c r="V322" i="4"/>
  <c r="Y322" i="4"/>
  <c r="X322" i="4"/>
  <c r="AA322" i="4" s="1"/>
  <c r="V149" i="4"/>
  <c r="Y149" i="4"/>
  <c r="X149" i="4"/>
  <c r="X26" i="4"/>
  <c r="V26" i="4"/>
  <c r="Y26" i="4"/>
  <c r="Y382" i="4"/>
  <c r="V382" i="4"/>
  <c r="Z382" i="4" s="1"/>
  <c r="X382" i="4"/>
  <c r="Y156" i="4"/>
  <c r="V156" i="4"/>
  <c r="Z156" i="4" s="1"/>
  <c r="X156" i="4"/>
  <c r="X315" i="4"/>
  <c r="AA315" i="4" s="1"/>
  <c r="Y315" i="4"/>
  <c r="V315" i="4"/>
  <c r="X488" i="4"/>
  <c r="Y488" i="4"/>
  <c r="V488" i="4"/>
  <c r="Z488" i="4" s="1"/>
  <c r="X329" i="4"/>
  <c r="V329" i="4"/>
  <c r="Z329" i="4" s="1"/>
  <c r="Y329" i="4"/>
  <c r="Y56" i="4"/>
  <c r="V56" i="4"/>
  <c r="X56" i="4"/>
  <c r="AA56" i="4" s="1"/>
  <c r="X172" i="4"/>
  <c r="Y172" i="4"/>
  <c r="V172" i="4"/>
  <c r="Z172" i="4" s="1"/>
  <c r="X318" i="4"/>
  <c r="Y318" i="4"/>
  <c r="V318" i="4"/>
  <c r="Y490" i="4"/>
  <c r="V490" i="4"/>
  <c r="Z490" i="4" s="1"/>
  <c r="X490" i="4"/>
  <c r="Y7" i="4"/>
  <c r="X7" i="4"/>
  <c r="V7" i="4"/>
  <c r="Y389" i="4"/>
  <c r="V389" i="4"/>
  <c r="Z389" i="4" s="1"/>
  <c r="X389" i="4"/>
  <c r="Y286" i="4"/>
  <c r="X286" i="4"/>
  <c r="V286" i="4"/>
  <c r="V306" i="4"/>
  <c r="Y306" i="4"/>
  <c r="X306" i="4"/>
  <c r="AA306" i="4" s="1"/>
  <c r="V411" i="4"/>
  <c r="Y411" i="4"/>
  <c r="X411" i="4"/>
  <c r="AA411" i="4" s="1"/>
  <c r="X416" i="4"/>
  <c r="Y416" i="4"/>
  <c r="V416" i="4"/>
  <c r="X92" i="4"/>
  <c r="V92" i="4"/>
  <c r="Y92" i="4"/>
  <c r="X81" i="4"/>
  <c r="Y81" i="4"/>
  <c r="V81" i="4"/>
  <c r="V48" i="4"/>
  <c r="Y48" i="4"/>
  <c r="X48" i="4"/>
  <c r="Y191" i="4"/>
  <c r="X191" i="4"/>
  <c r="V191" i="4"/>
  <c r="Y68" i="4"/>
  <c r="X68" i="4"/>
  <c r="V68" i="4"/>
  <c r="Z68" i="4" s="1"/>
  <c r="Y165" i="4"/>
  <c r="V165" i="4"/>
  <c r="Z165" i="4" s="1"/>
  <c r="X165" i="4"/>
  <c r="Y189" i="4"/>
  <c r="X189" i="4"/>
  <c r="V189" i="4"/>
  <c r="Z189" i="4" s="1"/>
  <c r="V173" i="4"/>
  <c r="X173" i="4"/>
  <c r="Y173" i="4"/>
  <c r="V288" i="4"/>
  <c r="Y288" i="4"/>
  <c r="X288" i="4"/>
  <c r="Y208" i="4"/>
  <c r="X208" i="4"/>
  <c r="AA208" i="4" s="1"/>
  <c r="V208" i="4"/>
  <c r="Y378" i="4"/>
  <c r="V378" i="4"/>
  <c r="X378" i="4"/>
  <c r="Y262" i="4"/>
  <c r="V262" i="4"/>
  <c r="Z262" i="4" s="1"/>
  <c r="X262" i="4"/>
  <c r="X43" i="4"/>
  <c r="AA43" i="4" s="1"/>
  <c r="V43" i="4"/>
  <c r="Y43" i="4"/>
  <c r="V110" i="4"/>
  <c r="X110" i="4"/>
  <c r="Y110" i="4"/>
  <c r="X492" i="4"/>
  <c r="Y492" i="4"/>
  <c r="V492" i="4"/>
  <c r="Z492" i="4" s="1"/>
  <c r="Y25" i="4"/>
  <c r="X25" i="4"/>
  <c r="AA25" i="4" s="1"/>
  <c r="V25" i="4"/>
  <c r="Y195" i="4"/>
  <c r="X195" i="4"/>
  <c r="V195" i="4"/>
  <c r="Y83" i="4"/>
  <c r="X83" i="4"/>
  <c r="AA83" i="4" s="1"/>
  <c r="V83" i="4"/>
  <c r="V458" i="4"/>
  <c r="Y458" i="4"/>
  <c r="X458" i="4"/>
  <c r="Y360" i="4"/>
  <c r="X360" i="4"/>
  <c r="V360" i="4"/>
  <c r="Y196" i="4"/>
  <c r="X196" i="4"/>
  <c r="V196" i="4"/>
  <c r="Z196" i="4" s="1"/>
  <c r="V437" i="4"/>
  <c r="X437" i="4"/>
  <c r="AA437" i="4" s="1"/>
  <c r="Y437" i="4"/>
  <c r="X427" i="4"/>
  <c r="Y427" i="4"/>
  <c r="V427" i="4"/>
  <c r="Z427" i="4" s="1"/>
  <c r="Y45" i="4"/>
  <c r="X45" i="4"/>
  <c r="V45" i="4"/>
  <c r="Z45" i="4" s="1"/>
  <c r="Y473" i="4"/>
  <c r="X473" i="4"/>
  <c r="AA473" i="4" s="1"/>
  <c r="V473" i="4"/>
  <c r="V247" i="4"/>
  <c r="X247" i="4"/>
  <c r="AA247" i="4" s="1"/>
  <c r="Y247" i="4"/>
  <c r="Y148" i="4"/>
  <c r="V148" i="4"/>
  <c r="X148" i="4"/>
  <c r="Y33" i="4"/>
  <c r="X33" i="4"/>
  <c r="AA33" i="4" s="1"/>
  <c r="V33" i="4"/>
  <c r="V438" i="4"/>
  <c r="Z438" i="4" s="1"/>
  <c r="X438" i="4"/>
  <c r="Y438" i="4"/>
  <c r="V469" i="4"/>
  <c r="X469" i="4"/>
  <c r="Y469" i="4"/>
  <c r="Y412" i="4"/>
  <c r="V412" i="4"/>
  <c r="X412" i="4"/>
  <c r="AA412" i="4" s="1"/>
  <c r="X44" i="4"/>
  <c r="Y44" i="4"/>
  <c r="V44" i="4"/>
  <c r="Y231" i="4"/>
  <c r="V231" i="4"/>
  <c r="X231" i="4"/>
  <c r="AA231" i="4" s="1"/>
  <c r="Y260" i="4"/>
  <c r="X260" i="4"/>
  <c r="AA260" i="4" s="1"/>
  <c r="V260" i="4"/>
  <c r="Y429" i="4"/>
  <c r="X429" i="4"/>
  <c r="AA429" i="4" s="1"/>
  <c r="V429" i="4"/>
  <c r="V186" i="4"/>
  <c r="Z186" i="4" s="1"/>
  <c r="Y186" i="4"/>
  <c r="X186" i="4"/>
  <c r="Y97" i="4"/>
  <c r="X97" i="4"/>
  <c r="V97" i="4"/>
  <c r="Z97" i="4" s="1"/>
  <c r="X340" i="4"/>
  <c r="Y340" i="4"/>
  <c r="V340" i="4"/>
  <c r="Y49" i="4"/>
  <c r="V49" i="4"/>
  <c r="X49" i="4"/>
  <c r="AA49" i="4" s="1"/>
  <c r="X23" i="4"/>
  <c r="V23" i="4"/>
  <c r="Y23" i="4"/>
  <c r="Y36" i="4"/>
  <c r="X36" i="4"/>
  <c r="AA36" i="4" s="1"/>
  <c r="V36" i="4"/>
  <c r="X373" i="4"/>
  <c r="V373" i="4"/>
  <c r="Z373" i="4" s="1"/>
  <c r="Y373" i="4"/>
  <c r="V223" i="4"/>
  <c r="Z223" i="4" s="1"/>
  <c r="X223" i="4"/>
  <c r="Y223" i="4"/>
  <c r="X431" i="4"/>
  <c r="Y431" i="4"/>
  <c r="V431" i="4"/>
  <c r="X107" i="4"/>
  <c r="AA107" i="4" s="1"/>
  <c r="Y107" i="4"/>
  <c r="V107" i="4"/>
  <c r="V52" i="4"/>
  <c r="X52" i="4"/>
  <c r="Y52" i="4"/>
  <c r="V249" i="4"/>
  <c r="X249" i="4"/>
  <c r="Y249" i="4"/>
  <c r="V432" i="4"/>
  <c r="X432" i="4"/>
  <c r="AA432" i="4" s="1"/>
  <c r="Y432" i="4"/>
  <c r="V502" i="4"/>
  <c r="Y502" i="4"/>
  <c r="X502" i="4"/>
  <c r="AA502" i="4" s="1"/>
  <c r="Y138" i="4"/>
  <c r="V138" i="4"/>
  <c r="Z138" i="4" s="1"/>
  <c r="X138" i="4"/>
  <c r="V442" i="4"/>
  <c r="Y442" i="4"/>
  <c r="X442" i="4"/>
  <c r="X55" i="4"/>
  <c r="AA55" i="4" s="1"/>
  <c r="Y55" i="4"/>
  <c r="V55" i="4"/>
  <c r="Y354" i="4"/>
  <c r="X354" i="4"/>
  <c r="V354" i="4"/>
  <c r="Z354" i="4" s="1"/>
  <c r="Y501" i="4"/>
  <c r="V501" i="4"/>
  <c r="Z501" i="4" s="1"/>
  <c r="X501" i="4"/>
  <c r="V84" i="4"/>
  <c r="Y84" i="4"/>
  <c r="X84" i="4"/>
  <c r="AA84" i="4" s="1"/>
  <c r="Y463" i="4"/>
  <c r="X463" i="4"/>
  <c r="V463" i="4"/>
  <c r="Z463" i="4" s="1"/>
  <c r="Y227" i="4"/>
  <c r="V227" i="4"/>
  <c r="Z227" i="4" s="1"/>
  <c r="X227" i="4"/>
  <c r="Y8" i="4"/>
  <c r="X8" i="4"/>
  <c r="AA8" i="4" s="1"/>
  <c r="V8" i="4"/>
  <c r="Y297" i="4"/>
  <c r="X297" i="4"/>
  <c r="V297" i="4"/>
  <c r="Y364" i="4"/>
  <c r="X364" i="4"/>
  <c r="AA364" i="4" s="1"/>
  <c r="V364" i="4"/>
  <c r="V443" i="4"/>
  <c r="Z443" i="4" s="1"/>
  <c r="X443" i="4"/>
  <c r="Y443" i="4"/>
  <c r="V477" i="4"/>
  <c r="X477" i="4"/>
  <c r="Y477" i="4"/>
  <c r="Y454" i="4"/>
  <c r="X454" i="4"/>
  <c r="V454" i="4"/>
  <c r="Z454" i="4" s="1"/>
  <c r="Y274" i="4"/>
  <c r="X274" i="4"/>
  <c r="AA274" i="4" s="1"/>
  <c r="V274" i="4"/>
  <c r="V422" i="4"/>
  <c r="Z422" i="4" s="1"/>
  <c r="X422" i="4"/>
  <c r="Y422" i="4"/>
  <c r="Y80" i="4"/>
  <c r="X80" i="4"/>
  <c r="AA80" i="4" s="1"/>
  <c r="V80" i="4"/>
  <c r="Y390" i="4"/>
  <c r="V390" i="4"/>
  <c r="Z390" i="4" s="1"/>
  <c r="X390" i="4"/>
  <c r="Y494" i="4"/>
  <c r="V494" i="4"/>
  <c r="X494" i="4"/>
  <c r="X133" i="4"/>
  <c r="V133" i="4"/>
  <c r="Y133" i="4"/>
  <c r="X101" i="4"/>
  <c r="V101" i="4"/>
  <c r="Z101" i="4" s="1"/>
  <c r="Y101" i="4"/>
  <c r="Y137" i="4"/>
  <c r="V137" i="4"/>
  <c r="X137" i="4"/>
  <c r="AA137" i="4" s="1"/>
  <c r="V27" i="4"/>
  <c r="Y27" i="4"/>
  <c r="X27" i="4"/>
  <c r="AA27" i="4" s="1"/>
  <c r="V326" i="4"/>
  <c r="X326" i="4"/>
  <c r="AA326" i="4" s="1"/>
  <c r="Y326" i="4"/>
  <c r="X104" i="4"/>
  <c r="Y104" i="4"/>
  <c r="V104" i="4"/>
  <c r="V294" i="4"/>
  <c r="Z294" i="4" s="1"/>
  <c r="Y294" i="4"/>
  <c r="X294" i="4"/>
  <c r="X102" i="4"/>
  <c r="Y102" i="4"/>
  <c r="V102" i="4"/>
  <c r="Y445" i="4"/>
  <c r="X445" i="4"/>
  <c r="V445" i="4"/>
  <c r="V376" i="4"/>
  <c r="Y376" i="4"/>
  <c r="X376" i="4"/>
  <c r="AA376" i="4" s="1"/>
  <c r="Y16" i="4"/>
  <c r="V16" i="4"/>
  <c r="X16" i="4"/>
  <c r="AA16" i="4" s="1"/>
  <c r="X134" i="4"/>
  <c r="V134" i="4"/>
  <c r="Z134" i="4" s="1"/>
  <c r="Y134" i="4"/>
  <c r="V328" i="4"/>
  <c r="Z328" i="4" s="1"/>
  <c r="Y328" i="4"/>
  <c r="X328" i="4"/>
  <c r="V481" i="4"/>
  <c r="Y481" i="4"/>
  <c r="X481" i="4"/>
  <c r="Y119" i="4"/>
  <c r="V119" i="4"/>
  <c r="Z119" i="4" s="1"/>
  <c r="X119" i="4"/>
  <c r="V98" i="4"/>
  <c r="Z98" i="4" s="1"/>
  <c r="Y98" i="4"/>
  <c r="X98" i="4"/>
  <c r="Y279" i="4"/>
  <c r="X279" i="4"/>
  <c r="V279" i="4"/>
  <c r="Z279" i="4" s="1"/>
  <c r="V57" i="4"/>
  <c r="Y57" i="4"/>
  <c r="X57" i="4"/>
  <c r="Y355" i="4"/>
  <c r="X355" i="4"/>
  <c r="V355" i="4"/>
  <c r="Z355" i="4" s="1"/>
  <c r="Y468" i="4"/>
  <c r="X468" i="4"/>
  <c r="V468" i="4"/>
  <c r="Z468" i="4" s="1"/>
  <c r="X106" i="4"/>
  <c r="Y106" i="4"/>
  <c r="V106" i="4"/>
  <c r="Y257" i="4"/>
  <c r="X257" i="4"/>
  <c r="AA257" i="4" s="1"/>
  <c r="V257" i="4"/>
  <c r="V500" i="4"/>
  <c r="Z500" i="4" s="1"/>
  <c r="Y500" i="4"/>
  <c r="X500" i="4"/>
  <c r="X14" i="4"/>
  <c r="Y14" i="4"/>
  <c r="V14" i="4"/>
  <c r="Y367" i="4"/>
  <c r="X367" i="4"/>
  <c r="V367" i="4"/>
  <c r="Y359" i="4"/>
  <c r="V359" i="4"/>
  <c r="X359" i="4"/>
  <c r="AA359" i="4" s="1"/>
  <c r="Y236" i="4"/>
  <c r="X236" i="4"/>
  <c r="V236" i="4"/>
  <c r="Z236" i="4" s="1"/>
  <c r="Y386" i="4"/>
  <c r="V386" i="4"/>
  <c r="Z386" i="4" s="1"/>
  <c r="X386" i="4"/>
  <c r="X235" i="4"/>
  <c r="AA235" i="4" s="1"/>
  <c r="Y235" i="4"/>
  <c r="V235" i="4"/>
  <c r="Y204" i="4"/>
  <c r="X204" i="4"/>
  <c r="AA204" i="4" s="1"/>
  <c r="V204" i="4"/>
  <c r="Y401" i="4"/>
  <c r="V401" i="4"/>
  <c r="Z401" i="4" s="1"/>
  <c r="X401" i="4"/>
  <c r="Y298" i="4"/>
  <c r="X298" i="4"/>
  <c r="V298" i="4"/>
  <c r="Y451" i="4"/>
  <c r="V451" i="4"/>
  <c r="X451" i="4"/>
  <c r="AA451" i="4" s="1"/>
  <c r="V311" i="4"/>
  <c r="Y311" i="4"/>
  <c r="X311" i="4"/>
  <c r="X307" i="4"/>
  <c r="V307" i="4"/>
  <c r="Y307" i="4"/>
  <c r="Y405" i="4"/>
  <c r="V405" i="4"/>
  <c r="X405" i="4"/>
  <c r="AA405" i="4" s="1"/>
  <c r="V77" i="4"/>
  <c r="Y77" i="4"/>
  <c r="X77" i="4"/>
  <c r="X70" i="4"/>
  <c r="Y70" i="4"/>
  <c r="V70" i="4"/>
  <c r="Y400" i="4"/>
  <c r="X400" i="4"/>
  <c r="V400" i="4"/>
  <c r="Y439" i="4"/>
  <c r="V439" i="4"/>
  <c r="Z439" i="4" s="1"/>
  <c r="X439" i="4"/>
  <c r="V178" i="4"/>
  <c r="Z178" i="4" s="1"/>
  <c r="Y178" i="4"/>
  <c r="X178" i="4"/>
  <c r="Y179" i="4"/>
  <c r="X179" i="4"/>
  <c r="V179" i="4"/>
  <c r="Z179" i="4" s="1"/>
  <c r="V256" i="4"/>
  <c r="X256" i="4"/>
  <c r="Y256" i="4"/>
  <c r="X28" i="4"/>
  <c r="V28" i="4"/>
  <c r="Z28" i="4" s="1"/>
  <c r="Y28" i="4"/>
  <c r="X461" i="4"/>
  <c r="AA461" i="4" s="1"/>
  <c r="V461" i="4"/>
  <c r="Y461" i="4"/>
  <c r="Y163" i="4"/>
  <c r="V163" i="4"/>
  <c r="Z163" i="4" s="1"/>
  <c r="X163" i="4"/>
  <c r="V433" i="4"/>
  <c r="X433" i="4"/>
  <c r="AA433" i="4" s="1"/>
  <c r="Y433" i="4"/>
  <c r="V216" i="4"/>
  <c r="Z216" i="4" s="1"/>
  <c r="X216" i="4"/>
  <c r="Y216" i="4"/>
  <c r="X321" i="4"/>
  <c r="V321" i="4"/>
  <c r="Y321" i="4"/>
  <c r="Y491" i="4"/>
  <c r="V491" i="4"/>
  <c r="Z491" i="4" s="1"/>
  <c r="X491" i="4"/>
  <c r="V42" i="4"/>
  <c r="Y42" i="4"/>
  <c r="X42" i="4"/>
  <c r="AA42" i="4" s="1"/>
  <c r="Y147" i="4"/>
  <c r="V147" i="4"/>
  <c r="X147" i="4"/>
  <c r="AA147" i="4" s="1"/>
  <c r="Y13" i="4"/>
  <c r="X13" i="4"/>
  <c r="AA13" i="4" s="1"/>
  <c r="V13" i="4"/>
  <c r="X220" i="4"/>
  <c r="Y220" i="4"/>
  <c r="V220" i="4"/>
  <c r="X446" i="4"/>
  <c r="AA446" i="4" s="1"/>
  <c r="V446" i="4"/>
  <c r="Y446" i="4"/>
  <c r="X229" i="4"/>
  <c r="Y229" i="4"/>
  <c r="V229" i="4"/>
  <c r="X255" i="4"/>
  <c r="AA255" i="4" s="1"/>
  <c r="Y255" i="4"/>
  <c r="V255" i="4"/>
  <c r="V434" i="4"/>
  <c r="Y434" i="4"/>
  <c r="X434" i="4"/>
  <c r="AA434" i="4" s="1"/>
  <c r="X254" i="4"/>
  <c r="Y254" i="4"/>
  <c r="V254" i="4"/>
  <c r="Z254" i="4" s="1"/>
  <c r="X141" i="4"/>
  <c r="Y141" i="4"/>
  <c r="V141" i="4"/>
  <c r="Y374" i="4"/>
  <c r="X374" i="4"/>
  <c r="V374" i="4"/>
  <c r="Y12" i="4"/>
  <c r="V12" i="4"/>
  <c r="Z12" i="4" s="1"/>
  <c r="X12" i="4"/>
  <c r="V95" i="4"/>
  <c r="Y95" i="4"/>
  <c r="X95" i="4"/>
  <c r="Y230" i="4"/>
  <c r="X230" i="4"/>
  <c r="V230" i="4"/>
  <c r="V345" i="4"/>
  <c r="Y345" i="4"/>
  <c r="X345" i="4"/>
  <c r="AA345" i="4" s="1"/>
  <c r="V143" i="4"/>
  <c r="X143" i="4"/>
  <c r="AA143" i="4" s="1"/>
  <c r="Y143" i="4"/>
  <c r="Y282" i="4"/>
  <c r="X282" i="4"/>
  <c r="V282" i="4"/>
  <c r="Z282" i="4" s="1"/>
  <c r="Y122" i="4"/>
  <c r="V122" i="4"/>
  <c r="X122" i="4"/>
  <c r="AA122" i="4" s="1"/>
  <c r="Y339" i="4"/>
  <c r="X339" i="4"/>
  <c r="AA339" i="4" s="1"/>
  <c r="V339" i="4"/>
  <c r="V59" i="4"/>
  <c r="X59" i="4"/>
  <c r="AA59" i="4" s="1"/>
  <c r="Y59" i="4"/>
  <c r="Y242" i="4"/>
  <c r="X242" i="4"/>
  <c r="V242" i="4"/>
  <c r="Y287" i="4"/>
  <c r="X287" i="4"/>
  <c r="AA287" i="4" s="1"/>
  <c r="V287" i="4"/>
  <c r="Y485" i="4"/>
  <c r="V485" i="4"/>
  <c r="X485" i="4"/>
  <c r="V281" i="4"/>
  <c r="Y281" i="4"/>
  <c r="X281" i="4"/>
  <c r="AA281" i="4" s="1"/>
  <c r="V225" i="4"/>
  <c r="X225" i="4"/>
  <c r="Y225" i="4"/>
  <c r="X498" i="4"/>
  <c r="Y498" i="4"/>
  <c r="V498" i="4"/>
  <c r="Y232" i="4"/>
  <c r="X232" i="4"/>
  <c r="V232" i="4"/>
  <c r="X108" i="4"/>
  <c r="V108" i="4"/>
  <c r="Z108" i="4" s="1"/>
  <c r="Y108" i="4"/>
  <c r="V19" i="4"/>
  <c r="Y19" i="4"/>
  <c r="X19" i="4"/>
  <c r="Y152" i="4"/>
  <c r="V152" i="4"/>
  <c r="X152" i="4"/>
  <c r="Y161" i="4"/>
  <c r="V161" i="4"/>
  <c r="X161" i="4"/>
  <c r="AA161" i="4" s="1"/>
  <c r="Y129" i="4"/>
  <c r="V129" i="4"/>
  <c r="Z129" i="4" s="1"/>
  <c r="X129" i="4"/>
  <c r="Y226" i="4"/>
  <c r="X226" i="4"/>
  <c r="V226" i="4"/>
  <c r="Z226" i="4" s="1"/>
  <c r="V199" i="4"/>
  <c r="Y199" i="4"/>
  <c r="X199" i="4"/>
  <c r="AA199" i="4" s="1"/>
  <c r="X142" i="4"/>
  <c r="Y142" i="4"/>
  <c r="V142" i="4"/>
  <c r="Y164" i="4"/>
  <c r="X164" i="4"/>
  <c r="AA164" i="4" s="1"/>
  <c r="V164" i="4"/>
  <c r="V144" i="4"/>
  <c r="Z144" i="4" s="1"/>
  <c r="X144" i="4"/>
  <c r="Y144" i="4"/>
  <c r="V449" i="4"/>
  <c r="Y449" i="4"/>
  <c r="X449" i="4"/>
  <c r="Y246" i="4"/>
  <c r="X246" i="4"/>
  <c r="V246" i="4"/>
  <c r="X29" i="4"/>
  <c r="V29" i="4"/>
  <c r="Y29" i="4"/>
  <c r="V169" i="4"/>
  <c r="X169" i="4"/>
  <c r="Y169" i="4"/>
  <c r="Y200" i="4"/>
  <c r="X200" i="4"/>
  <c r="AA200" i="4" s="1"/>
  <c r="V200" i="4"/>
  <c r="Y404" i="4"/>
  <c r="X404" i="4"/>
  <c r="V404" i="4"/>
  <c r="Y22" i="4"/>
  <c r="X22" i="4"/>
  <c r="AA22" i="4" s="1"/>
  <c r="V22" i="4"/>
  <c r="X183" i="4"/>
  <c r="Y183" i="4"/>
  <c r="V183" i="4"/>
  <c r="Y363" i="4"/>
  <c r="X363" i="4"/>
  <c r="V363" i="4"/>
  <c r="V136" i="4"/>
  <c r="X136" i="4"/>
  <c r="Y136" i="4"/>
  <c r="Y212" i="4"/>
  <c r="X212" i="4"/>
  <c r="AA212" i="4" s="1"/>
  <c r="V212" i="4"/>
  <c r="X295" i="4"/>
  <c r="Y295" i="4"/>
  <c r="V295" i="4"/>
  <c r="Z295" i="4" s="1"/>
  <c r="Y480" i="4"/>
  <c r="V480" i="4"/>
  <c r="X480" i="4"/>
  <c r="AA480" i="4" s="1"/>
  <c r="Y308" i="4"/>
  <c r="X308" i="4"/>
  <c r="AA308" i="4" s="1"/>
  <c r="V308" i="4"/>
  <c r="Y466" i="4"/>
  <c r="X466" i="4"/>
  <c r="AA466" i="4" s="1"/>
  <c r="V466" i="4"/>
  <c r="V436" i="4"/>
  <c r="Z436" i="4" s="1"/>
  <c r="Y436" i="4"/>
  <c r="X436" i="4"/>
  <c r="Y127" i="4"/>
  <c r="V127" i="4"/>
  <c r="Z127" i="4" s="1"/>
  <c r="X127" i="4"/>
  <c r="Y323" i="4"/>
  <c r="X323" i="4"/>
  <c r="V323" i="4"/>
  <c r="Y341" i="4"/>
  <c r="V341" i="4"/>
  <c r="X341" i="4"/>
  <c r="AA341" i="4" s="1"/>
  <c r="V94" i="4"/>
  <c r="X94" i="4"/>
  <c r="Y94" i="4"/>
  <c r="Y503" i="4"/>
  <c r="V503" i="4"/>
  <c r="Z503" i="4" s="1"/>
  <c r="X503" i="4"/>
  <c r="X314" i="4"/>
  <c r="AA314" i="4" s="1"/>
  <c r="V314" i="4"/>
  <c r="Y314" i="4"/>
  <c r="X258" i="4"/>
  <c r="Y258" i="4"/>
  <c r="V258" i="4"/>
  <c r="X243" i="4"/>
  <c r="Y243" i="4"/>
  <c r="V243" i="4"/>
  <c r="V224" i="4"/>
  <c r="Z224" i="4" s="1"/>
  <c r="X224" i="4"/>
  <c r="Y224" i="4"/>
  <c r="Y384" i="4"/>
  <c r="V384" i="4"/>
  <c r="X384" i="4"/>
  <c r="AA384" i="4" s="1"/>
  <c r="V399" i="4"/>
  <c r="X399" i="4"/>
  <c r="AA399" i="4" s="1"/>
  <c r="Y399" i="4"/>
  <c r="Y385" i="4"/>
  <c r="V385" i="4"/>
  <c r="X385" i="4"/>
  <c r="AA385" i="4" s="1"/>
  <c r="X222" i="4"/>
  <c r="Y222" i="4"/>
  <c r="V222" i="4"/>
  <c r="Z222" i="4" s="1"/>
  <c r="Y361" i="4"/>
  <c r="X361" i="4"/>
  <c r="AA361" i="4" s="1"/>
  <c r="V361" i="4"/>
  <c r="V497" i="4"/>
  <c r="X497" i="4"/>
  <c r="AA497" i="4" s="1"/>
  <c r="Y497" i="4"/>
  <c r="V182" i="4"/>
  <c r="Z182" i="4" s="1"/>
  <c r="X182" i="4"/>
  <c r="Y182" i="4"/>
  <c r="V441" i="4"/>
  <c r="Y441" i="4"/>
  <c r="X441" i="4"/>
  <c r="V210" i="4"/>
  <c r="Z210" i="4" s="1"/>
  <c r="Y210" i="4"/>
  <c r="X210" i="4"/>
  <c r="Y39" i="4"/>
  <c r="X39" i="4"/>
  <c r="V39" i="4"/>
  <c r="Z39" i="4" s="1"/>
  <c r="V187" i="4"/>
  <c r="Y187" i="4"/>
  <c r="X187" i="4"/>
  <c r="AA187" i="4" s="1"/>
  <c r="Y293" i="4"/>
  <c r="V293" i="4"/>
  <c r="Z293" i="4" s="1"/>
  <c r="X293" i="4"/>
  <c r="X184" i="4"/>
  <c r="AA184" i="4" s="1"/>
  <c r="Y184" i="4"/>
  <c r="V184" i="4"/>
  <c r="X99" i="4"/>
  <c r="V99" i="4"/>
  <c r="Z99" i="4" s="1"/>
  <c r="Y99" i="4"/>
  <c r="V193" i="4"/>
  <c r="Y193" i="4"/>
  <c r="X193" i="4"/>
  <c r="V174" i="4"/>
  <c r="Z174" i="4" s="1"/>
  <c r="X174" i="4"/>
  <c r="Y174" i="4"/>
  <c r="X248" i="4"/>
  <c r="Y248" i="4"/>
  <c r="V248" i="4"/>
  <c r="Z248" i="4" s="1"/>
  <c r="Y34" i="4"/>
  <c r="X34" i="4"/>
  <c r="AA34" i="4" s="1"/>
  <c r="V34" i="4"/>
  <c r="V291" i="4"/>
  <c r="Y291" i="4"/>
  <c r="X291" i="4"/>
  <c r="AA291" i="4" s="1"/>
  <c r="Y47" i="4"/>
  <c r="V47" i="4"/>
  <c r="X47" i="4"/>
  <c r="AA47" i="4" s="1"/>
  <c r="Y63" i="4"/>
  <c r="X63" i="4"/>
  <c r="AA63" i="4" s="1"/>
  <c r="V63" i="4"/>
  <c r="V170" i="4"/>
  <c r="X170" i="4"/>
  <c r="AA170" i="4" s="1"/>
  <c r="Y170" i="4"/>
  <c r="Y300" i="4"/>
  <c r="X300" i="4"/>
  <c r="V300" i="4"/>
  <c r="Y24" i="4"/>
  <c r="X24" i="4"/>
  <c r="AA24" i="4" s="1"/>
  <c r="V24" i="4"/>
  <c r="Y69" i="4"/>
  <c r="X69" i="4"/>
  <c r="V69" i="4"/>
  <c r="V85" i="4"/>
  <c r="Y85" i="4"/>
  <c r="X85" i="4"/>
  <c r="AA85" i="4" s="1"/>
  <c r="Y398" i="4"/>
  <c r="X398" i="4"/>
  <c r="V398" i="4"/>
  <c r="Z398" i="4" s="1"/>
  <c r="Y277" i="4"/>
  <c r="X277" i="4"/>
  <c r="AA277" i="4" s="1"/>
  <c r="V277" i="4"/>
  <c r="V392" i="4"/>
  <c r="Z392" i="4" s="1"/>
  <c r="Y392" i="4"/>
  <c r="X392" i="4"/>
  <c r="Y58" i="4"/>
  <c r="V58" i="4"/>
  <c r="Z58" i="4" s="1"/>
  <c r="X58" i="4"/>
  <c r="Y60" i="4"/>
  <c r="V60" i="4"/>
  <c r="Z60" i="4" s="1"/>
  <c r="X60" i="4"/>
  <c r="Y139" i="4"/>
  <c r="V139" i="4"/>
  <c r="X139" i="4"/>
  <c r="V251" i="4"/>
  <c r="Y251" i="4"/>
  <c r="X251" i="4"/>
  <c r="AA251" i="4" s="1"/>
  <c r="Y455" i="4"/>
  <c r="V455" i="4"/>
  <c r="Z455" i="4" s="1"/>
  <c r="X455" i="4"/>
  <c r="X206" i="4"/>
  <c r="V206" i="4"/>
  <c r="Y206" i="4"/>
  <c r="X486" i="4"/>
  <c r="V486" i="4"/>
  <c r="Y486" i="4"/>
  <c r="Y371" i="4"/>
  <c r="X371" i="4"/>
  <c r="AA371" i="4" s="1"/>
  <c r="V371" i="4"/>
  <c r="Y162" i="4"/>
  <c r="V162" i="4"/>
  <c r="Z162" i="4" s="1"/>
  <c r="X162" i="4"/>
  <c r="V421" i="4"/>
  <c r="Z421" i="4" s="1"/>
  <c r="Y421" i="4"/>
  <c r="X421" i="4"/>
  <c r="X450" i="4"/>
  <c r="Y450" i="4"/>
  <c r="V450" i="4"/>
  <c r="X331" i="4"/>
  <c r="AA331" i="4" s="1"/>
  <c r="V331" i="4"/>
  <c r="Y331" i="4"/>
  <c r="V464" i="4"/>
  <c r="X464" i="4"/>
  <c r="Y464" i="4"/>
  <c r="V447" i="4"/>
  <c r="X447" i="4"/>
  <c r="Y447" i="4"/>
  <c r="Y275" i="4"/>
  <c r="X275" i="4"/>
  <c r="AA275" i="4" s="1"/>
  <c r="V275" i="4"/>
  <c r="V154" i="4"/>
  <c r="Z154" i="4" s="1"/>
  <c r="Y154" i="4"/>
  <c r="X154" i="4"/>
  <c r="Y276" i="4"/>
  <c r="V276" i="4"/>
  <c r="Z276" i="4" s="1"/>
  <c r="X276" i="4"/>
  <c r="V369" i="4"/>
  <c r="Y369" i="4"/>
  <c r="X369" i="4"/>
  <c r="X299" i="4"/>
  <c r="AA299" i="4" s="1"/>
  <c r="Y299" i="4"/>
  <c r="V299" i="4"/>
  <c r="Y292" i="4"/>
  <c r="X292" i="4"/>
  <c r="V292" i="4"/>
  <c r="Z292" i="4" s="1"/>
  <c r="V420" i="4"/>
  <c r="X420" i="4"/>
  <c r="AA420" i="4" s="1"/>
  <c r="Y420" i="4"/>
  <c r="X465" i="4"/>
  <c r="Y465" i="4"/>
  <c r="V465" i="4"/>
  <c r="Z465" i="4" s="1"/>
  <c r="Y146" i="4"/>
  <c r="V146" i="4"/>
  <c r="X146" i="4"/>
  <c r="AA146" i="4" s="1"/>
  <c r="Y419" i="4"/>
  <c r="X419" i="4"/>
  <c r="AA419" i="4" s="1"/>
  <c r="V419" i="4"/>
  <c r="Y197" i="4"/>
  <c r="X197" i="4"/>
  <c r="AA197" i="4" s="1"/>
  <c r="V197" i="4"/>
  <c r="X114" i="4"/>
  <c r="AA114" i="4" s="1"/>
  <c r="Y114" i="4"/>
  <c r="V114" i="4"/>
  <c r="Z114" i="4" s="1"/>
  <c r="V239" i="4"/>
  <c r="X239" i="4"/>
  <c r="AA239" i="4" s="1"/>
  <c r="Y239" i="4"/>
  <c r="V62" i="4"/>
  <c r="Z62" i="4" s="1"/>
  <c r="Y62" i="4"/>
  <c r="X62" i="4"/>
  <c r="V93" i="4"/>
  <c r="Y93" i="4"/>
  <c r="X93" i="4"/>
  <c r="AA93" i="4" s="1"/>
  <c r="X10" i="4"/>
  <c r="Y10" i="4"/>
  <c r="V10" i="4"/>
  <c r="Z10" i="4" s="1"/>
  <c r="Y410" i="4"/>
  <c r="V410" i="4"/>
  <c r="Z410" i="4" s="1"/>
  <c r="X410" i="4"/>
  <c r="V215" i="4"/>
  <c r="Z215" i="4" s="1"/>
  <c r="X215" i="4"/>
  <c r="Y215" i="4"/>
  <c r="Y131" i="4"/>
  <c r="V131" i="4"/>
  <c r="Z131" i="4" s="1"/>
  <c r="X131" i="4"/>
  <c r="Y418" i="4"/>
  <c r="V418" i="4"/>
  <c r="Z418" i="4" s="1"/>
  <c r="X418" i="4"/>
  <c r="X425" i="4"/>
  <c r="AA425" i="4" s="1"/>
  <c r="V425" i="4"/>
  <c r="Z425" i="4" s="1"/>
  <c r="Y425" i="4"/>
  <c r="X362" i="4"/>
  <c r="V362" i="4"/>
  <c r="Y362" i="4"/>
  <c r="Y383" i="4"/>
  <c r="V383" i="4"/>
  <c r="Z383" i="4" s="1"/>
  <c r="X383" i="4"/>
  <c r="X103" i="4"/>
  <c r="Y103" i="4"/>
  <c r="V103" i="4"/>
  <c r="Z103" i="4" s="1"/>
  <c r="Y46" i="4"/>
  <c r="X46" i="4"/>
  <c r="V46" i="4"/>
  <c r="Z46" i="4" s="1"/>
  <c r="V54" i="4"/>
  <c r="X54" i="4"/>
  <c r="Y54" i="4"/>
  <c r="Y409" i="4"/>
  <c r="V409" i="4"/>
  <c r="Z409" i="4" s="1"/>
  <c r="X409" i="4"/>
  <c r="Y21" i="4"/>
  <c r="X21" i="4"/>
  <c r="V21" i="4"/>
  <c r="Z21" i="4" s="1"/>
  <c r="X177" i="4"/>
  <c r="V177" i="4"/>
  <c r="Z177" i="4" s="1"/>
  <c r="Y177" i="4"/>
  <c r="Y160" i="4"/>
  <c r="V160" i="4"/>
  <c r="X160" i="4"/>
  <c r="V263" i="4"/>
  <c r="Y263" i="4"/>
  <c r="X263" i="4"/>
  <c r="AA263" i="4" s="1"/>
  <c r="Y271" i="4"/>
  <c r="X271" i="4"/>
  <c r="V271" i="4"/>
  <c r="Z271" i="4" s="1"/>
  <c r="Y259" i="4"/>
  <c r="X259" i="4"/>
  <c r="AA259" i="4" s="1"/>
  <c r="V259" i="4"/>
  <c r="Y167" i="4"/>
  <c r="X167" i="4"/>
  <c r="V167" i="4"/>
  <c r="X270" i="4"/>
  <c r="V270" i="4"/>
  <c r="Z270" i="4" s="1"/>
  <c r="Y270" i="4"/>
  <c r="X64" i="4"/>
  <c r="V64" i="4"/>
  <c r="Z64" i="4" s="1"/>
  <c r="Y64" i="4"/>
  <c r="Y241" i="4"/>
  <c r="V241" i="4"/>
  <c r="Z241" i="4" s="1"/>
  <c r="X241" i="4"/>
  <c r="Y140" i="4"/>
  <c r="V140" i="4"/>
  <c r="X140" i="4"/>
  <c r="AA140" i="4" s="1"/>
  <c r="Y304" i="4"/>
  <c r="X304" i="4"/>
  <c r="AA304" i="4" s="1"/>
  <c r="V304" i="4"/>
  <c r="V32" i="4"/>
  <c r="Y32" i="4"/>
  <c r="X32" i="4"/>
  <c r="AA32" i="4" s="1"/>
  <c r="Y309" i="4"/>
  <c r="X309" i="4"/>
  <c r="V309" i="4"/>
  <c r="Z309" i="4" s="1"/>
  <c r="Y234" i="4"/>
  <c r="X234" i="4"/>
  <c r="V234" i="4"/>
  <c r="Z234" i="4" s="1"/>
  <c r="V482" i="4"/>
  <c r="Y482" i="4"/>
  <c r="X482" i="4"/>
  <c r="Y375" i="4"/>
  <c r="X375" i="4"/>
  <c r="V375" i="4"/>
  <c r="Z375" i="4" s="1"/>
  <c r="V269" i="4"/>
  <c r="Y269" i="4"/>
  <c r="X269" i="4"/>
  <c r="X303" i="4"/>
  <c r="AA303" i="4" s="1"/>
  <c r="V303" i="4"/>
  <c r="Y303" i="4"/>
  <c r="Y87" i="4"/>
  <c r="X87" i="4"/>
  <c r="V87" i="4"/>
  <c r="Z87" i="4" s="1"/>
  <c r="Y150" i="4"/>
  <c r="V150" i="4"/>
  <c r="X150" i="4"/>
  <c r="AA150" i="4" s="1"/>
  <c r="V116" i="4"/>
  <c r="X116" i="4"/>
  <c r="AA116" i="4" s="1"/>
  <c r="Y116" i="4"/>
  <c r="X96" i="4"/>
  <c r="AA96" i="4" s="1"/>
  <c r="V96" i="4"/>
  <c r="Y96" i="4"/>
  <c r="Y207" i="4"/>
  <c r="X207" i="4"/>
  <c r="AA207" i="4" s="1"/>
  <c r="V207" i="4"/>
  <c r="Y406" i="4"/>
  <c r="V406" i="4"/>
  <c r="Z406" i="4" s="1"/>
  <c r="X406" i="4"/>
  <c r="Y17" i="4"/>
  <c r="V17" i="4"/>
  <c r="Z17" i="4" s="1"/>
  <c r="X17" i="4"/>
  <c r="V233" i="4"/>
  <c r="Y233" i="4"/>
  <c r="X233" i="4"/>
  <c r="AA233" i="4" s="1"/>
  <c r="Y365" i="4"/>
  <c r="X365" i="4"/>
  <c r="AA365" i="4" s="1"/>
  <c r="V365" i="4"/>
  <c r="Y484" i="4"/>
  <c r="V484" i="4"/>
  <c r="X484" i="4"/>
  <c r="AA484" i="4" s="1"/>
  <c r="Y414" i="4"/>
  <c r="X414" i="4"/>
  <c r="V414" i="4"/>
  <c r="Z414" i="4" s="1"/>
  <c r="Y280" i="4"/>
  <c r="X280" i="4"/>
  <c r="V280" i="4"/>
  <c r="Z280" i="4" s="1"/>
  <c r="Y155" i="4"/>
  <c r="V155" i="4"/>
  <c r="Z155" i="4" s="1"/>
  <c r="X155" i="4"/>
  <c r="V115" i="4"/>
  <c r="X115" i="4"/>
  <c r="Y115" i="4"/>
  <c r="V296" i="4"/>
  <c r="Y296" i="4"/>
  <c r="X296" i="4"/>
  <c r="Y380" i="4"/>
  <c r="V380" i="4"/>
  <c r="X380" i="4"/>
  <c r="V237" i="4"/>
  <c r="X237" i="4"/>
  <c r="Y237" i="4"/>
  <c r="Y316" i="4"/>
  <c r="X316" i="4"/>
  <c r="V316" i="4"/>
  <c r="Z316" i="4" s="1"/>
  <c r="Y336" i="4"/>
  <c r="X336" i="4"/>
  <c r="AA336" i="4" s="1"/>
  <c r="V336" i="4"/>
  <c r="Y352" i="4"/>
  <c r="X352" i="4"/>
  <c r="V352" i="4"/>
  <c r="V415" i="4"/>
  <c r="X415" i="4"/>
  <c r="AA415" i="4" s="1"/>
  <c r="Y415" i="4"/>
  <c r="Y73" i="4"/>
  <c r="X73" i="4"/>
  <c r="AA73" i="4" s="1"/>
  <c r="V73" i="4"/>
  <c r="X444" i="4"/>
  <c r="Y444" i="4"/>
  <c r="V444" i="4"/>
  <c r="Y330" i="4"/>
  <c r="V330" i="4"/>
  <c r="X330" i="4"/>
  <c r="AA330" i="4" s="1"/>
  <c r="Y351" i="4"/>
  <c r="X351" i="4"/>
  <c r="AA351" i="4" s="1"/>
  <c r="V351" i="4"/>
  <c r="Y496" i="4"/>
  <c r="X496" i="4"/>
  <c r="V496" i="4"/>
  <c r="Z496" i="4" s="1"/>
  <c r="X253" i="4"/>
  <c r="V253" i="4"/>
  <c r="Y253" i="4"/>
  <c r="V130" i="4"/>
  <c r="Y130" i="4"/>
  <c r="X130" i="4"/>
  <c r="AA130" i="4" s="1"/>
  <c r="Y261" i="4"/>
  <c r="V261" i="4"/>
  <c r="Z261" i="4" s="1"/>
  <c r="X261" i="4"/>
  <c r="V320" i="4"/>
  <c r="X320" i="4"/>
  <c r="Y320" i="4"/>
  <c r="V368" i="4"/>
  <c r="Y368" i="4"/>
  <c r="X368" i="4"/>
  <c r="AA368" i="4" s="1"/>
  <c r="AA496" i="4" l="1"/>
  <c r="Z415" i="4"/>
  <c r="AA296" i="4"/>
  <c r="Z484" i="4"/>
  <c r="AA269" i="4"/>
  <c r="AA270" i="4"/>
  <c r="Z450" i="4"/>
  <c r="Z206" i="4"/>
  <c r="Z24" i="4"/>
  <c r="AA99" i="4"/>
  <c r="AA441" i="4"/>
  <c r="Z385" i="4"/>
  <c r="AA258" i="4"/>
  <c r="AA127" i="4"/>
  <c r="AA449" i="4"/>
  <c r="AA226" i="4"/>
  <c r="AA108" i="4"/>
  <c r="Z287" i="4"/>
  <c r="AA282" i="4"/>
  <c r="Z229" i="4"/>
  <c r="AA439" i="4"/>
  <c r="AB439" i="4" s="1"/>
  <c r="AE439" i="4" s="1"/>
  <c r="Z307" i="4"/>
  <c r="Z14" i="4"/>
  <c r="AA355" i="4"/>
  <c r="Z481" i="4"/>
  <c r="Z102" i="4"/>
  <c r="Z137" i="4"/>
  <c r="Z364" i="4"/>
  <c r="Z431" i="4"/>
  <c r="Z49" i="4"/>
  <c r="Z33" i="4"/>
  <c r="AA262" i="4"/>
  <c r="AA189" i="4"/>
  <c r="AA81" i="4"/>
  <c r="AA389" i="4"/>
  <c r="Z56" i="4"/>
  <c r="AA452" i="4"/>
  <c r="Z397" i="4"/>
  <c r="Z40" i="4"/>
  <c r="Z266" i="4"/>
  <c r="Z493" i="4"/>
  <c r="Z283" i="4"/>
  <c r="Z290" i="4"/>
  <c r="Z338" i="4"/>
  <c r="AA244" i="4"/>
  <c r="AA112" i="4"/>
  <c r="Z462" i="4"/>
  <c r="AA214" i="4"/>
  <c r="AA453" i="4"/>
  <c r="Z205" i="4"/>
  <c r="Z218" i="4"/>
  <c r="AA38" i="4"/>
  <c r="Z319" i="4"/>
  <c r="AA476" i="4"/>
  <c r="AB476" i="4" s="1"/>
  <c r="AE476" i="4" s="1"/>
  <c r="AA478" i="4"/>
  <c r="AC270" i="4"/>
  <c r="AB270" i="4"/>
  <c r="AE270" i="4" s="1"/>
  <c r="AC282" i="4"/>
  <c r="AB282" i="4"/>
  <c r="AE282" i="4" s="1"/>
  <c r="Z167" i="4"/>
  <c r="AA103" i="4"/>
  <c r="AA465" i="4"/>
  <c r="AA154" i="4"/>
  <c r="AA206" i="4"/>
  <c r="AA392" i="4"/>
  <c r="Z291" i="4"/>
  <c r="Z184" i="4"/>
  <c r="AB127" i="4"/>
  <c r="AE127" i="4" s="1"/>
  <c r="AC127" i="4"/>
  <c r="AA295" i="4"/>
  <c r="AB295" i="4" s="1"/>
  <c r="AE295" i="4" s="1"/>
  <c r="Z404" i="4"/>
  <c r="Z232" i="4"/>
  <c r="Z374" i="4"/>
  <c r="Z42" i="4"/>
  <c r="AA307" i="4"/>
  <c r="Z235" i="4"/>
  <c r="AA328" i="4"/>
  <c r="Z84" i="4"/>
  <c r="AA427" i="4"/>
  <c r="Z195" i="4"/>
  <c r="AB262" i="4"/>
  <c r="AE262" i="4" s="1"/>
  <c r="AC262" i="4"/>
  <c r="AC389" i="4"/>
  <c r="AB389" i="4"/>
  <c r="AE389" i="4" s="1"/>
  <c r="AC100" i="4"/>
  <c r="AB100" i="4"/>
  <c r="AE100" i="4" s="1"/>
  <c r="AB284" i="4"/>
  <c r="AE284" i="4" s="1"/>
  <c r="AA397" i="4"/>
  <c r="AA290" i="4"/>
  <c r="AC105" i="4"/>
  <c r="AB105" i="4"/>
  <c r="AE105" i="4" s="1"/>
  <c r="AB244" i="4"/>
  <c r="AE244" i="4" s="1"/>
  <c r="AC244" i="4"/>
  <c r="Z112" i="4"/>
  <c r="Z453" i="4"/>
  <c r="Z203" i="4"/>
  <c r="Z86" i="4"/>
  <c r="Z370" i="4"/>
  <c r="AB478" i="4"/>
  <c r="AE478" i="4" s="1"/>
  <c r="AC478" i="4"/>
  <c r="Z352" i="4"/>
  <c r="Z32" i="4"/>
  <c r="Z368" i="4"/>
  <c r="Z351" i="4"/>
  <c r="AA352" i="4"/>
  <c r="Z296" i="4"/>
  <c r="Z365" i="4"/>
  <c r="Z96" i="4"/>
  <c r="Z269" i="4"/>
  <c r="Z304" i="4"/>
  <c r="AA167" i="4"/>
  <c r="AA177" i="4"/>
  <c r="AC177" i="4" s="1"/>
  <c r="AA383" i="4"/>
  <c r="AC383" i="4" s="1"/>
  <c r="AA215" i="4"/>
  <c r="AB215" i="4" s="1"/>
  <c r="AE215" i="4" s="1"/>
  <c r="Z239" i="4"/>
  <c r="AA450" i="4"/>
  <c r="AA455" i="4"/>
  <c r="AB455" i="4" s="1"/>
  <c r="AE455" i="4" s="1"/>
  <c r="Z34" i="4"/>
  <c r="Z441" i="4"/>
  <c r="Z314" i="4"/>
  <c r="Z212" i="4"/>
  <c r="AA404" i="4"/>
  <c r="Z449" i="4"/>
  <c r="AA129" i="4"/>
  <c r="AA232" i="4"/>
  <c r="AA374" i="4"/>
  <c r="AA229" i="4"/>
  <c r="AA491" i="4"/>
  <c r="AC491" i="4" s="1"/>
  <c r="Z461" i="4"/>
  <c r="AA311" i="4"/>
  <c r="AA14" i="4"/>
  <c r="AA57" i="4"/>
  <c r="AA102" i="4"/>
  <c r="AA422" i="4"/>
  <c r="AC422" i="4" s="1"/>
  <c r="AA501" i="4"/>
  <c r="AB501" i="4" s="1"/>
  <c r="AE501" i="4" s="1"/>
  <c r="AA431" i="4"/>
  <c r="Z340" i="4"/>
  <c r="Z231" i="4"/>
  <c r="AA195" i="4"/>
  <c r="AA165" i="4"/>
  <c r="Z92" i="4"/>
  <c r="Z26" i="4"/>
  <c r="AA100" i="4"/>
  <c r="Z176" i="4"/>
  <c r="AA284" i="4"/>
  <c r="AC284" i="4" s="1"/>
  <c r="AA394" i="4"/>
  <c r="AC394" i="4" s="1"/>
  <c r="Z499" i="4"/>
  <c r="Z88" i="4"/>
  <c r="Z121" i="4"/>
  <c r="AA459" i="4"/>
  <c r="AA358" i="4"/>
  <c r="AC358" i="4" s="1"/>
  <c r="Z474" i="4"/>
  <c r="Z214" i="4"/>
  <c r="Z313" i="4"/>
  <c r="AA218" i="4"/>
  <c r="AB252" i="4"/>
  <c r="AE252" i="4" s="1"/>
  <c r="AA319" i="4"/>
  <c r="Z65" i="4"/>
  <c r="Z151" i="4"/>
  <c r="AA396" i="4"/>
  <c r="AB396" i="4" s="1"/>
  <c r="AE396" i="4" s="1"/>
  <c r="AB108" i="4"/>
  <c r="AE108" i="4" s="1"/>
  <c r="AC108" i="4"/>
  <c r="AA421" i="4"/>
  <c r="AC455" i="4"/>
  <c r="AB392" i="4"/>
  <c r="AE392" i="4" s="1"/>
  <c r="AC392" i="4"/>
  <c r="AA436" i="4"/>
  <c r="AB129" i="4"/>
  <c r="AE129" i="4" s="1"/>
  <c r="AC129" i="4"/>
  <c r="Z242" i="4"/>
  <c r="Z400" i="4"/>
  <c r="AA500" i="4"/>
  <c r="AC328" i="4"/>
  <c r="AB328" i="4"/>
  <c r="AE328" i="4" s="1"/>
  <c r="AA294" i="4"/>
  <c r="AC294" i="4" s="1"/>
  <c r="AB101" i="4"/>
  <c r="AE101" i="4" s="1"/>
  <c r="AC101" i="4"/>
  <c r="AB422" i="4"/>
  <c r="AE422" i="4" s="1"/>
  <c r="Z297" i="4"/>
  <c r="Z502" i="4"/>
  <c r="AA148" i="4"/>
  <c r="AA378" i="4"/>
  <c r="AB165" i="4"/>
  <c r="AE165" i="4" s="1"/>
  <c r="AC165" i="4"/>
  <c r="AA92" i="4"/>
  <c r="Z7" i="4"/>
  <c r="AB329" i="4"/>
  <c r="AE329" i="4" s="1"/>
  <c r="AC329" i="4"/>
  <c r="AA26" i="4"/>
  <c r="Z245" i="4"/>
  <c r="AA9" i="4"/>
  <c r="AC9" i="4" s="1"/>
  <c r="AA504" i="4"/>
  <c r="Z201" i="4"/>
  <c r="AC459" i="4"/>
  <c r="AB459" i="4"/>
  <c r="AE459" i="4" s="1"/>
  <c r="AC265" i="4"/>
  <c r="AA105" i="4"/>
  <c r="Z372" i="4"/>
  <c r="AA474" i="4"/>
  <c r="AA289" i="4"/>
  <c r="Z460" i="4"/>
  <c r="Z41" i="4"/>
  <c r="Z126" i="4"/>
  <c r="AA240" i="4"/>
  <c r="AB240" i="4" s="1"/>
  <c r="AE240" i="4" s="1"/>
  <c r="AA313" i="4"/>
  <c r="Z343" i="4"/>
  <c r="Z78" i="4"/>
  <c r="AA333" i="4"/>
  <c r="AB333" i="4" s="1"/>
  <c r="AE333" i="4" s="1"/>
  <c r="AA65" i="4"/>
  <c r="Z335" i="4"/>
  <c r="AA192" i="4"/>
  <c r="AC192" i="4" s="1"/>
  <c r="AC114" i="4"/>
  <c r="AB114" i="4"/>
  <c r="AE114" i="4" s="1"/>
  <c r="AC154" i="4"/>
  <c r="AB154" i="4"/>
  <c r="AE154" i="4" s="1"/>
  <c r="Z300" i="4"/>
  <c r="AA320" i="4"/>
  <c r="Z336" i="4"/>
  <c r="AA115" i="4"/>
  <c r="AA375" i="4"/>
  <c r="AC375" i="4" s="1"/>
  <c r="Z259" i="4"/>
  <c r="AA21" i="4"/>
  <c r="AA410" i="4"/>
  <c r="Z420" i="4"/>
  <c r="Z275" i="4"/>
  <c r="Z277" i="4"/>
  <c r="AA300" i="4"/>
  <c r="AA293" i="4"/>
  <c r="AA182" i="4"/>
  <c r="Z399" i="4"/>
  <c r="AA503" i="4"/>
  <c r="Z200" i="4"/>
  <c r="AA144" i="4"/>
  <c r="AB144" i="4" s="1"/>
  <c r="AE144" i="4" s="1"/>
  <c r="Z498" i="4"/>
  <c r="AA242" i="4"/>
  <c r="Z143" i="4"/>
  <c r="Z141" i="4"/>
  <c r="Z446" i="4"/>
  <c r="AA400" i="4"/>
  <c r="Z311" i="4"/>
  <c r="AA386" i="4"/>
  <c r="Z57" i="4"/>
  <c r="AA101" i="4"/>
  <c r="Z274" i="4"/>
  <c r="AA297" i="4"/>
  <c r="AA223" i="4"/>
  <c r="AA340" i="4"/>
  <c r="Z44" i="4"/>
  <c r="Z148" i="4"/>
  <c r="Z437" i="4"/>
  <c r="Z25" i="4"/>
  <c r="Z378" i="4"/>
  <c r="Z416" i="4"/>
  <c r="AA7" i="4"/>
  <c r="AA329" i="4"/>
  <c r="AA149" i="4"/>
  <c r="AA424" i="4"/>
  <c r="AA176" i="4"/>
  <c r="AA245" i="4"/>
  <c r="Z217" i="4"/>
  <c r="Z71" i="4"/>
  <c r="Z67" i="4"/>
  <c r="AA201" i="4"/>
  <c r="AA168" i="4"/>
  <c r="AB168" i="4" s="1"/>
  <c r="AE168" i="4" s="1"/>
  <c r="AA265" i="4"/>
  <c r="AB265" i="4" s="1"/>
  <c r="AE265" i="4" s="1"/>
  <c r="AA372" i="4"/>
  <c r="Z117" i="4"/>
  <c r="AA430" i="4"/>
  <c r="Z209" i="4"/>
  <c r="AA126" i="4"/>
  <c r="AA388" i="4"/>
  <c r="Z213" i="4"/>
  <c r="AA252" i="4"/>
  <c r="AC252" i="4" s="1"/>
  <c r="Z74" i="4"/>
  <c r="AA483" i="4"/>
  <c r="AA335" i="4"/>
  <c r="Z128" i="4"/>
  <c r="AA278" i="4"/>
  <c r="AC278" i="4" s="1"/>
  <c r="AC144" i="4"/>
  <c r="AC28" i="4"/>
  <c r="AB386" i="4"/>
  <c r="AE386" i="4" s="1"/>
  <c r="AC386" i="4"/>
  <c r="AC500" i="4"/>
  <c r="AB500" i="4"/>
  <c r="AE500" i="4" s="1"/>
  <c r="AC354" i="4"/>
  <c r="AB354" i="4"/>
  <c r="AE354" i="4" s="1"/>
  <c r="AC223" i="4"/>
  <c r="AB223" i="4"/>
  <c r="AE223" i="4" s="1"/>
  <c r="AC97" i="4"/>
  <c r="AB97" i="4"/>
  <c r="AE97" i="4" s="1"/>
  <c r="AC196" i="4"/>
  <c r="AB196" i="4"/>
  <c r="AE196" i="4" s="1"/>
  <c r="AC68" i="4"/>
  <c r="AC424" i="4"/>
  <c r="AB424" i="4"/>
  <c r="AE424" i="4" s="1"/>
  <c r="AB393" i="4"/>
  <c r="AE393" i="4" s="1"/>
  <c r="AC393" i="4"/>
  <c r="AC504" i="4"/>
  <c r="AB504" i="4"/>
  <c r="AE504" i="4" s="1"/>
  <c r="AC31" i="4"/>
  <c r="AB31" i="4"/>
  <c r="AE31" i="4" s="1"/>
  <c r="AB495" i="4"/>
  <c r="AE495" i="4" s="1"/>
  <c r="AC495" i="4"/>
  <c r="AC168" i="4"/>
  <c r="AC289" i="4"/>
  <c r="AB289" i="4"/>
  <c r="AE289" i="4" s="1"/>
  <c r="AB388" i="4"/>
  <c r="AE388" i="4" s="1"/>
  <c r="AC388" i="4"/>
  <c r="AC483" i="4"/>
  <c r="AB483" i="4"/>
  <c r="AE483" i="4" s="1"/>
  <c r="AC163" i="4"/>
  <c r="AC189" i="4"/>
  <c r="AB189" i="4"/>
  <c r="AE189" i="4" s="1"/>
  <c r="Z115" i="4"/>
  <c r="AA261" i="4"/>
  <c r="Z330" i="4"/>
  <c r="AA155" i="4"/>
  <c r="Z116" i="4"/>
  <c r="AA482" i="4"/>
  <c r="Z140" i="4"/>
  <c r="AA409" i="4"/>
  <c r="Z362" i="4"/>
  <c r="Z197" i="4"/>
  <c r="AA292" i="4"/>
  <c r="AA162" i="4"/>
  <c r="AC162" i="4" s="1"/>
  <c r="Z384" i="4"/>
  <c r="Z466" i="4"/>
  <c r="AA136" i="4"/>
  <c r="Z164" i="4"/>
  <c r="Z161" i="4"/>
  <c r="AA498" i="4"/>
  <c r="AA141" i="4"/>
  <c r="Z220" i="4"/>
  <c r="Z321" i="4"/>
  <c r="AA28" i="4"/>
  <c r="AB28" i="4" s="1"/>
  <c r="AE28" i="4" s="1"/>
  <c r="Z70" i="4"/>
  <c r="Z451" i="4"/>
  <c r="Z257" i="4"/>
  <c r="AA279" i="4"/>
  <c r="AC279" i="4" s="1"/>
  <c r="AA134" i="4"/>
  <c r="AC134" i="4" s="1"/>
  <c r="Z104" i="4"/>
  <c r="Z133" i="4"/>
  <c r="Z8" i="4"/>
  <c r="AA354" i="4"/>
  <c r="Z432" i="4"/>
  <c r="AA97" i="4"/>
  <c r="AA44" i="4"/>
  <c r="AA196" i="4"/>
  <c r="Z208" i="4"/>
  <c r="AA68" i="4"/>
  <c r="AB68" i="4" s="1"/>
  <c r="AE68" i="4" s="1"/>
  <c r="AA416" i="4"/>
  <c r="AA490" i="4"/>
  <c r="AB490" i="4" s="1"/>
  <c r="AE490" i="4" s="1"/>
  <c r="Z149" i="4"/>
  <c r="AA387" i="4"/>
  <c r="AB387" i="4" s="1"/>
  <c r="AE387" i="4" s="1"/>
  <c r="AA471" i="4"/>
  <c r="AA76" i="4"/>
  <c r="AC76" i="4" s="1"/>
  <c r="AA381" i="4"/>
  <c r="AC381" i="4" s="1"/>
  <c r="Z219" i="4"/>
  <c r="Z413" i="4"/>
  <c r="AA31" i="4"/>
  <c r="AA495" i="4"/>
  <c r="AA228" i="4"/>
  <c r="AB228" i="4" s="1"/>
  <c r="AE228" i="4" s="1"/>
  <c r="Z5" i="4"/>
  <c r="Z285" i="4"/>
  <c r="Z430" i="4"/>
  <c r="AA334" i="4"/>
  <c r="AB334" i="4" s="1"/>
  <c r="AE334" i="4" s="1"/>
  <c r="AA181" i="4"/>
  <c r="AC489" i="4"/>
  <c r="AB489" i="4"/>
  <c r="AE489" i="4" s="1"/>
  <c r="Z417" i="4"/>
  <c r="AA74" i="4"/>
  <c r="AA347" i="4"/>
  <c r="AC347" i="4" s="1"/>
  <c r="Z324" i="4"/>
  <c r="AC268" i="4"/>
  <c r="AC38" i="4"/>
  <c r="AB38" i="4"/>
  <c r="AE38" i="4" s="1"/>
  <c r="AC21" i="4"/>
  <c r="AB21" i="4"/>
  <c r="AE21" i="4" s="1"/>
  <c r="Z233" i="4"/>
  <c r="AC409" i="4"/>
  <c r="AB409" i="4"/>
  <c r="AE409" i="4" s="1"/>
  <c r="Z251" i="4"/>
  <c r="AC398" i="4"/>
  <c r="AB398" i="4"/>
  <c r="AE398" i="4" s="1"/>
  <c r="Z136" i="4"/>
  <c r="Z345" i="4"/>
  <c r="AA321" i="4"/>
  <c r="AA133" i="4"/>
  <c r="AC454" i="4"/>
  <c r="AB454" i="4"/>
  <c r="AE454" i="4" s="1"/>
  <c r="AC373" i="4"/>
  <c r="AC490" i="4"/>
  <c r="AA488" i="4"/>
  <c r="AC488" i="4" s="1"/>
  <c r="Z471" i="4"/>
  <c r="AA393" i="4"/>
  <c r="AB211" i="4"/>
  <c r="AE211" i="4" s="1"/>
  <c r="AC211" i="4"/>
  <c r="AA413" i="4"/>
  <c r="AC377" i="4"/>
  <c r="AB377" i="4"/>
  <c r="AE377" i="4" s="1"/>
  <c r="AB366" i="4"/>
  <c r="AE366" i="4" s="1"/>
  <c r="AC366" i="4"/>
  <c r="AC90" i="4"/>
  <c r="Z181" i="4"/>
  <c r="AA440" i="4"/>
  <c r="AC440" i="4" s="1"/>
  <c r="AB221" i="4"/>
  <c r="AE221" i="4" s="1"/>
  <c r="AC221" i="4"/>
  <c r="AB109" i="4"/>
  <c r="AE109" i="4" s="1"/>
  <c r="AC109" i="4"/>
  <c r="Z479" i="4"/>
  <c r="AA268" i="4"/>
  <c r="AB268" i="4" s="1"/>
  <c r="AE268" i="4" s="1"/>
  <c r="AC58" i="4"/>
  <c r="AC421" i="4"/>
  <c r="AB421" i="4"/>
  <c r="AE421" i="4" s="1"/>
  <c r="AA362" i="4"/>
  <c r="AA248" i="4"/>
  <c r="Z444" i="4"/>
  <c r="AA316" i="4"/>
  <c r="AB316" i="4" s="1"/>
  <c r="AE316" i="4" s="1"/>
  <c r="AA17" i="4"/>
  <c r="Z150" i="4"/>
  <c r="Z482" i="4"/>
  <c r="AA241" i="4"/>
  <c r="AB241" i="4" s="1"/>
  <c r="AE241" i="4" s="1"/>
  <c r="AA271" i="4"/>
  <c r="Z299" i="4"/>
  <c r="AA447" i="4"/>
  <c r="AA139" i="4"/>
  <c r="AA398" i="4"/>
  <c r="Z170" i="4"/>
  <c r="Z497" i="4"/>
  <c r="AA94" i="4"/>
  <c r="Z363" i="4"/>
  <c r="AA169" i="4"/>
  <c r="AA152" i="4"/>
  <c r="AA225" i="4"/>
  <c r="Z59" i="4"/>
  <c r="Z230" i="4"/>
  <c r="AA220" i="4"/>
  <c r="AA256" i="4"/>
  <c r="AA70" i="4"/>
  <c r="Z298" i="4"/>
  <c r="AA236" i="4"/>
  <c r="AB236" i="4" s="1"/>
  <c r="AE236" i="4" s="1"/>
  <c r="AA98" i="4"/>
  <c r="Z16" i="4"/>
  <c r="AA104" i="4"/>
  <c r="AA494" i="4"/>
  <c r="AA454" i="4"/>
  <c r="Z55" i="4"/>
  <c r="AA249" i="4"/>
  <c r="AA373" i="4"/>
  <c r="AB373" i="4" s="1"/>
  <c r="AE373" i="4" s="1"/>
  <c r="AA186" i="4"/>
  <c r="Z412" i="4"/>
  <c r="Z247" i="4"/>
  <c r="Z360" i="4"/>
  <c r="Z191" i="4"/>
  <c r="Z315" i="4"/>
  <c r="Z188" i="4"/>
  <c r="Z145" i="4"/>
  <c r="AA211" i="4"/>
  <c r="AA219" i="4"/>
  <c r="AA132" i="4"/>
  <c r="AA377" i="4"/>
  <c r="AA366" i="4"/>
  <c r="Z342" i="4"/>
  <c r="AA90" i="4"/>
  <c r="AB90" i="4" s="1"/>
  <c r="AE90" i="4" s="1"/>
  <c r="Z310" i="4"/>
  <c r="Z166" i="4"/>
  <c r="Z305" i="4"/>
  <c r="AA35" i="4"/>
  <c r="AB35" i="4" s="1"/>
  <c r="AE35" i="4" s="1"/>
  <c r="Z157" i="4"/>
  <c r="AB452" i="4"/>
  <c r="AE452" i="4" s="1"/>
  <c r="AC452" i="4"/>
  <c r="AC234" i="4"/>
  <c r="AC241" i="4"/>
  <c r="AB425" i="4"/>
  <c r="AE425" i="4" s="1"/>
  <c r="AC425" i="4"/>
  <c r="AA10" i="4"/>
  <c r="AC10" i="4" s="1"/>
  <c r="Z419" i="4"/>
  <c r="Z447" i="4"/>
  <c r="Z371" i="4"/>
  <c r="Z139" i="4"/>
  <c r="Z63" i="4"/>
  <c r="AA174" i="4"/>
  <c r="Z187" i="4"/>
  <c r="Z361" i="4"/>
  <c r="AA224" i="4"/>
  <c r="Z94" i="4"/>
  <c r="Z308" i="4"/>
  <c r="AA363" i="4"/>
  <c r="Z169" i="4"/>
  <c r="Z142" i="4"/>
  <c r="Z152" i="4"/>
  <c r="Z225" i="4"/>
  <c r="Z339" i="4"/>
  <c r="AA230" i="4"/>
  <c r="AA254" i="4"/>
  <c r="AC254" i="4" s="1"/>
  <c r="Z13" i="4"/>
  <c r="AA216" i="4"/>
  <c r="Z256" i="4"/>
  <c r="AA77" i="4"/>
  <c r="AA298" i="4"/>
  <c r="Z106" i="4"/>
  <c r="Z494" i="4"/>
  <c r="AA227" i="4"/>
  <c r="AC227" i="4" s="1"/>
  <c r="Z249" i="4"/>
  <c r="Z36" i="4"/>
  <c r="Z473" i="4"/>
  <c r="AA360" i="4"/>
  <c r="AA492" i="4"/>
  <c r="AC492" i="4" s="1"/>
  <c r="AA288" i="4"/>
  <c r="AA191" i="4"/>
  <c r="Z411" i="4"/>
  <c r="Z318" i="4"/>
  <c r="Z322" i="4"/>
  <c r="AA50" i="4"/>
  <c r="AA188" i="4"/>
  <c r="Z348" i="4"/>
  <c r="AA113" i="4"/>
  <c r="Z357" i="4"/>
  <c r="Z132" i="4"/>
  <c r="Z349" i="4"/>
  <c r="AA408" i="4"/>
  <c r="AC408" i="4" s="1"/>
  <c r="AA4" i="4"/>
  <c r="AC4" i="4" s="1"/>
  <c r="Z395" i="4"/>
  <c r="AA37" i="4"/>
  <c r="AC37" i="4" s="1"/>
  <c r="AA423" i="4"/>
  <c r="AC423" i="4" s="1"/>
  <c r="Z198" i="4"/>
  <c r="AA310" i="4"/>
  <c r="AA91" i="4"/>
  <c r="Z267" i="4"/>
  <c r="AA327" i="4"/>
  <c r="AB327" i="4" s="1"/>
  <c r="AE327" i="4" s="1"/>
  <c r="Z344" i="4"/>
  <c r="AA221" i="4"/>
  <c r="AA158" i="4"/>
  <c r="Z79" i="4"/>
  <c r="AC182" i="4"/>
  <c r="AB182" i="4"/>
  <c r="AE182" i="4" s="1"/>
  <c r="AC174" i="4"/>
  <c r="AB174" i="4"/>
  <c r="AE174" i="4" s="1"/>
  <c r="AC224" i="4"/>
  <c r="AB224" i="4"/>
  <c r="AE224" i="4" s="1"/>
  <c r="AB216" i="4"/>
  <c r="AE216" i="4" s="1"/>
  <c r="AC216" i="4"/>
  <c r="AB98" i="4"/>
  <c r="AE98" i="4" s="1"/>
  <c r="AC98" i="4"/>
  <c r="AB227" i="4"/>
  <c r="AE227" i="4" s="1"/>
  <c r="AB186" i="4"/>
  <c r="AE186" i="4" s="1"/>
  <c r="AC186" i="4"/>
  <c r="AC113" i="4"/>
  <c r="AB113" i="4"/>
  <c r="AE113" i="4" s="1"/>
  <c r="AC428" i="4"/>
  <c r="Z346" i="4"/>
  <c r="AB391" i="4"/>
  <c r="AE391" i="4" s="1"/>
  <c r="AC391" i="4"/>
  <c r="Z185" i="4"/>
  <c r="AB158" i="4"/>
  <c r="AE158" i="4" s="1"/>
  <c r="AC158" i="4"/>
  <c r="AA470" i="4"/>
  <c r="AB470" i="4" s="1"/>
  <c r="AE470" i="4" s="1"/>
  <c r="Z403" i="4"/>
  <c r="AA457" i="4"/>
  <c r="AC496" i="4"/>
  <c r="AB496" i="4"/>
  <c r="AE496" i="4" s="1"/>
  <c r="AB465" i="4"/>
  <c r="AE465" i="4" s="1"/>
  <c r="AC465" i="4"/>
  <c r="AC355" i="4"/>
  <c r="AB355" i="4"/>
  <c r="AE355" i="4" s="1"/>
  <c r="AC427" i="4"/>
  <c r="AB427" i="4"/>
  <c r="AE427" i="4" s="1"/>
  <c r="Z320" i="4"/>
  <c r="AC410" i="4"/>
  <c r="AB410" i="4"/>
  <c r="AE410" i="4" s="1"/>
  <c r="AC248" i="4"/>
  <c r="AB248" i="4"/>
  <c r="AE248" i="4" s="1"/>
  <c r="AA234" i="4"/>
  <c r="AB234" i="4" s="1"/>
  <c r="AE234" i="4" s="1"/>
  <c r="AA54" i="4"/>
  <c r="AB39" i="4"/>
  <c r="AE39" i="4" s="1"/>
  <c r="Z130" i="4"/>
  <c r="Z73" i="4"/>
  <c r="AA237" i="4"/>
  <c r="AA406" i="4"/>
  <c r="AA87" i="4"/>
  <c r="AC87" i="4" s="1"/>
  <c r="Z54" i="4"/>
  <c r="AA418" i="4"/>
  <c r="AB418" i="4" s="1"/>
  <c r="AE418" i="4" s="1"/>
  <c r="AA369" i="4"/>
  <c r="AA464" i="4"/>
  <c r="AA60" i="4"/>
  <c r="AA193" i="4"/>
  <c r="AA39" i="4"/>
  <c r="AC39" i="4" s="1"/>
  <c r="Z243" i="4"/>
  <c r="Z341" i="4"/>
  <c r="Z183" i="4"/>
  <c r="Z29" i="4"/>
  <c r="AA142" i="4"/>
  <c r="AA19" i="4"/>
  <c r="AA95" i="4"/>
  <c r="AA179" i="4"/>
  <c r="AB179" i="4" s="1"/>
  <c r="AE179" i="4" s="1"/>
  <c r="Z77" i="4"/>
  <c r="AA401" i="4"/>
  <c r="Z359" i="4"/>
  <c r="AA106" i="4"/>
  <c r="AA119" i="4"/>
  <c r="AC119" i="4" s="1"/>
  <c r="Z326" i="4"/>
  <c r="AA390" i="4"/>
  <c r="AA477" i="4"/>
  <c r="AA442" i="4"/>
  <c r="AA52" i="4"/>
  <c r="Z429" i="4"/>
  <c r="AA469" i="4"/>
  <c r="AA458" i="4"/>
  <c r="AA110" i="4"/>
  <c r="Z288" i="4"/>
  <c r="AA48" i="4"/>
  <c r="AA318" i="4"/>
  <c r="AA156" i="4"/>
  <c r="AC156" i="4" s="1"/>
  <c r="AA325" i="4"/>
  <c r="AC325" i="4" s="1"/>
  <c r="Z50" i="4"/>
  <c r="AA135" i="4"/>
  <c r="AA125" i="4"/>
  <c r="AA6" i="4"/>
  <c r="Z332" i="4"/>
  <c r="Z89" i="4"/>
  <c r="AA391" i="4"/>
  <c r="Z91" i="4"/>
  <c r="AA407" i="4"/>
  <c r="Z120" i="4"/>
  <c r="AA273" i="4"/>
  <c r="Z475" i="4"/>
  <c r="Z426" i="4"/>
  <c r="AB317" i="4"/>
  <c r="AE317" i="4" s="1"/>
  <c r="AC317" i="4"/>
  <c r="Z11" i="4"/>
  <c r="Z457" i="4"/>
  <c r="AC103" i="4"/>
  <c r="AB103" i="4"/>
  <c r="AE103" i="4" s="1"/>
  <c r="AB503" i="4"/>
  <c r="AE503" i="4" s="1"/>
  <c r="AC503" i="4"/>
  <c r="AC155" i="4"/>
  <c r="AB155" i="4"/>
  <c r="AE155" i="4" s="1"/>
  <c r="AB17" i="4"/>
  <c r="AE17" i="4" s="1"/>
  <c r="AC17" i="4"/>
  <c r="Z237" i="4"/>
  <c r="AC309" i="4"/>
  <c r="AB309" i="4"/>
  <c r="AE309" i="4" s="1"/>
  <c r="Z263" i="4"/>
  <c r="AC418" i="4"/>
  <c r="Z93" i="4"/>
  <c r="Z464" i="4"/>
  <c r="AC60" i="4"/>
  <c r="AB60" i="4"/>
  <c r="AE60" i="4" s="1"/>
  <c r="Z85" i="4"/>
  <c r="AA29" i="4"/>
  <c r="Z281" i="4"/>
  <c r="Z434" i="4"/>
  <c r="AC401" i="4"/>
  <c r="AB401" i="4"/>
  <c r="AE401" i="4" s="1"/>
  <c r="Z376" i="4"/>
  <c r="AC390" i="4"/>
  <c r="AB390" i="4"/>
  <c r="AE390" i="4" s="1"/>
  <c r="Z477" i="4"/>
  <c r="Z52" i="4"/>
  <c r="Z469" i="4"/>
  <c r="AC45" i="4"/>
  <c r="AB45" i="4"/>
  <c r="AE45" i="4" s="1"/>
  <c r="Z110" i="4"/>
  <c r="Z306" i="4"/>
  <c r="AC172" i="4"/>
  <c r="AB172" i="4"/>
  <c r="AE172" i="4" s="1"/>
  <c r="AB156" i="4"/>
  <c r="AE156" i="4" s="1"/>
  <c r="Z135" i="4"/>
  <c r="AC125" i="4"/>
  <c r="AB125" i="4"/>
  <c r="AE125" i="4" s="1"/>
  <c r="Z6" i="4"/>
  <c r="AA428" i="4"/>
  <c r="AB428" i="4" s="1"/>
  <c r="AE428" i="4" s="1"/>
  <c r="AA61" i="4"/>
  <c r="AC61" i="4" s="1"/>
  <c r="AC456" i="4"/>
  <c r="AB456" i="4"/>
  <c r="AE456" i="4" s="1"/>
  <c r="AC75" i="4"/>
  <c r="Z301" i="4"/>
  <c r="Z407" i="4"/>
  <c r="AC273" i="4"/>
  <c r="AB273" i="4"/>
  <c r="AE273" i="4" s="1"/>
  <c r="AB302" i="4"/>
  <c r="AE302" i="4" s="1"/>
  <c r="AA448" i="4"/>
  <c r="AB448" i="4" s="1"/>
  <c r="AE448" i="4" s="1"/>
  <c r="AB472" i="4"/>
  <c r="AE472" i="4" s="1"/>
  <c r="Z111" i="4"/>
  <c r="AA317" i="4"/>
  <c r="AC99" i="4"/>
  <c r="AB99" i="4"/>
  <c r="AE99" i="4" s="1"/>
  <c r="AB293" i="4"/>
  <c r="AE293" i="4" s="1"/>
  <c r="AC293" i="4"/>
  <c r="AB261" i="4"/>
  <c r="AE261" i="4" s="1"/>
  <c r="AC261" i="4"/>
  <c r="AA280" i="4"/>
  <c r="AC280" i="4" s="1"/>
  <c r="AC406" i="4"/>
  <c r="AB406" i="4"/>
  <c r="AE406" i="4" s="1"/>
  <c r="AB64" i="4"/>
  <c r="AE64" i="4" s="1"/>
  <c r="AA414" i="4"/>
  <c r="AA309" i="4"/>
  <c r="AA64" i="4"/>
  <c r="AC64" i="4" s="1"/>
  <c r="AA160" i="4"/>
  <c r="AA46" i="4"/>
  <c r="AA62" i="4"/>
  <c r="AC62" i="4" s="1"/>
  <c r="Z146" i="4"/>
  <c r="Z369" i="4"/>
  <c r="Z486" i="4"/>
  <c r="Z69" i="4"/>
  <c r="Z47" i="4"/>
  <c r="Z193" i="4"/>
  <c r="AA210" i="4"/>
  <c r="AB210" i="4" s="1"/>
  <c r="AE210" i="4" s="1"/>
  <c r="AA243" i="4"/>
  <c r="Z323" i="4"/>
  <c r="Z480" i="4"/>
  <c r="AA183" i="4"/>
  <c r="Z246" i="4"/>
  <c r="Z19" i="4"/>
  <c r="AA485" i="4"/>
  <c r="Z122" i="4"/>
  <c r="Z95" i="4"/>
  <c r="Z255" i="4"/>
  <c r="Z147" i="4"/>
  <c r="Z433" i="4"/>
  <c r="AA178" i="4"/>
  <c r="AC178" i="4" s="1"/>
  <c r="Z405" i="4"/>
  <c r="Z367" i="4"/>
  <c r="AA468" i="4"/>
  <c r="AB468" i="4" s="1"/>
  <c r="AE468" i="4" s="1"/>
  <c r="Z445" i="4"/>
  <c r="AA463" i="4"/>
  <c r="AC463" i="4" s="1"/>
  <c r="Z442" i="4"/>
  <c r="Z107" i="4"/>
  <c r="Z23" i="4"/>
  <c r="AA45" i="4"/>
  <c r="Z458" i="4"/>
  <c r="AA173" i="4"/>
  <c r="Z48" i="4"/>
  <c r="Z286" i="4"/>
  <c r="Z238" i="4"/>
  <c r="AA356" i="4"/>
  <c r="AC356" i="4" s="1"/>
  <c r="Z18" i="4"/>
  <c r="AA190" i="4"/>
  <c r="AB190" i="4" s="1"/>
  <c r="AE190" i="4" s="1"/>
  <c r="Z350" i="4"/>
  <c r="AA51" i="4"/>
  <c r="AA264" i="4"/>
  <c r="AC264" i="4" s="1"/>
  <c r="Z66" i="4"/>
  <c r="AA456" i="4"/>
  <c r="AA75" i="4"/>
  <c r="AB75" i="4" s="1"/>
  <c r="AE75" i="4" s="1"/>
  <c r="AA153" i="4"/>
  <c r="AA194" i="4"/>
  <c r="AC194" i="4" s="1"/>
  <c r="AA159" i="4"/>
  <c r="Z118" i="4"/>
  <c r="Z15" i="4"/>
  <c r="Z250" i="4"/>
  <c r="AA302" i="4"/>
  <c r="AC302" i="4" s="1"/>
  <c r="AA467" i="4"/>
  <c r="AB467" i="4" s="1"/>
  <c r="AE467" i="4" s="1"/>
  <c r="AA487" i="4"/>
  <c r="AA472" i="4"/>
  <c r="AC472" i="4" s="1"/>
  <c r="AA435" i="4"/>
  <c r="AC435" i="4" s="1"/>
  <c r="AA124" i="4"/>
  <c r="AC124" i="4" s="1"/>
  <c r="Z402" i="4"/>
  <c r="AC226" i="4"/>
  <c r="AB226" i="4"/>
  <c r="AE226" i="4" s="1"/>
  <c r="AB292" i="4"/>
  <c r="AE292" i="4" s="1"/>
  <c r="AC292" i="4"/>
  <c r="AC436" i="4"/>
  <c r="AB436" i="4"/>
  <c r="AE436" i="4" s="1"/>
  <c r="AC271" i="4"/>
  <c r="AB271" i="4"/>
  <c r="AE271" i="4" s="1"/>
  <c r="AA444" i="4"/>
  <c r="AB414" i="4"/>
  <c r="AE414" i="4" s="1"/>
  <c r="AC414" i="4"/>
  <c r="AC46" i="4"/>
  <c r="AB46" i="4"/>
  <c r="AE46" i="4" s="1"/>
  <c r="Z253" i="4"/>
  <c r="AA380" i="4"/>
  <c r="AA253" i="4"/>
  <c r="Z380" i="4"/>
  <c r="Z207" i="4"/>
  <c r="Z303" i="4"/>
  <c r="Z160" i="4"/>
  <c r="AA131" i="4"/>
  <c r="AC131" i="4" s="1"/>
  <c r="AA276" i="4"/>
  <c r="AC276" i="4" s="1"/>
  <c r="Z331" i="4"/>
  <c r="AA486" i="4"/>
  <c r="AA58" i="4"/>
  <c r="AB58" i="4" s="1"/>
  <c r="AE58" i="4" s="1"/>
  <c r="AA69" i="4"/>
  <c r="AA222" i="4"/>
  <c r="AB222" i="4" s="1"/>
  <c r="AE222" i="4" s="1"/>
  <c r="Z258" i="4"/>
  <c r="AA323" i="4"/>
  <c r="Z22" i="4"/>
  <c r="AA246" i="4"/>
  <c r="Z199" i="4"/>
  <c r="Z485" i="4"/>
  <c r="AA12" i="4"/>
  <c r="AC12" i="4" s="1"/>
  <c r="AA163" i="4"/>
  <c r="AB163" i="4" s="1"/>
  <c r="AE163" i="4" s="1"/>
  <c r="Z204" i="4"/>
  <c r="AA367" i="4"/>
  <c r="AA481" i="4"/>
  <c r="AA445" i="4"/>
  <c r="Z27" i="4"/>
  <c r="Z80" i="4"/>
  <c r="AA443" i="4"/>
  <c r="AC443" i="4" s="1"/>
  <c r="AA138" i="4"/>
  <c r="AC138" i="4" s="1"/>
  <c r="AA23" i="4"/>
  <c r="Z260" i="4"/>
  <c r="AA438" i="4"/>
  <c r="AC438" i="4" s="1"/>
  <c r="Z83" i="4"/>
  <c r="Z43" i="4"/>
  <c r="Z173" i="4"/>
  <c r="Z81" i="4"/>
  <c r="AA286" i="4"/>
  <c r="AA172" i="4"/>
  <c r="AA382" i="4"/>
  <c r="AC382" i="4" s="1"/>
  <c r="AA238" i="4"/>
  <c r="Z30" i="4"/>
  <c r="Z353" i="4"/>
  <c r="AA18" i="4"/>
  <c r="AA272" i="4"/>
  <c r="AC272" i="4" s="1"/>
  <c r="AA350" i="4"/>
  <c r="Z51" i="4"/>
  <c r="Z337" i="4"/>
  <c r="Z312" i="4"/>
  <c r="AA66" i="4"/>
  <c r="Z53" i="4"/>
  <c r="Z171" i="4"/>
  <c r="AA338" i="4"/>
  <c r="Z153" i="4"/>
  <c r="AA462" i="4"/>
  <c r="Z159" i="4"/>
  <c r="AA118" i="4"/>
  <c r="Z202" i="4"/>
  <c r="AA250" i="4"/>
  <c r="AA72" i="4"/>
  <c r="AC72" i="4" s="1"/>
  <c r="AA379" i="4"/>
  <c r="AB379" i="4" s="1"/>
  <c r="AE379" i="4" s="1"/>
  <c r="AA123" i="4"/>
  <c r="AC123" i="4" s="1"/>
  <c r="Z20" i="4"/>
  <c r="Z487" i="4"/>
  <c r="Z82" i="4"/>
  <c r="AA180" i="4"/>
  <c r="AB180" i="4" s="1"/>
  <c r="AE180" i="4" s="1"/>
  <c r="Z175" i="4"/>
  <c r="AB416" i="4" l="1"/>
  <c r="AE416" i="4" s="1"/>
  <c r="AC416" i="4"/>
  <c r="AC82" i="4"/>
  <c r="AB82" i="4"/>
  <c r="AE82" i="4" s="1"/>
  <c r="AC253" i="4"/>
  <c r="AB253" i="4"/>
  <c r="AE253" i="4" s="1"/>
  <c r="AB402" i="4"/>
  <c r="AE402" i="4" s="1"/>
  <c r="AC402" i="4"/>
  <c r="AB445" i="4"/>
  <c r="AE445" i="4" s="1"/>
  <c r="AC445" i="4"/>
  <c r="AC468" i="4"/>
  <c r="AB263" i="4"/>
  <c r="AE263" i="4" s="1"/>
  <c r="AC263" i="4"/>
  <c r="AB50" i="4"/>
  <c r="AE50" i="4" s="1"/>
  <c r="AC50" i="4"/>
  <c r="AC198" i="4"/>
  <c r="AB198" i="4"/>
  <c r="AE198" i="4" s="1"/>
  <c r="AC447" i="4"/>
  <c r="AB447" i="4"/>
  <c r="AE447" i="4" s="1"/>
  <c r="AB188" i="4"/>
  <c r="AE188" i="4" s="1"/>
  <c r="AC188" i="4"/>
  <c r="AC298" i="4"/>
  <c r="AB298" i="4"/>
  <c r="AE298" i="4" s="1"/>
  <c r="AC299" i="4"/>
  <c r="AB299" i="4"/>
  <c r="AE299" i="4" s="1"/>
  <c r="AB423" i="4"/>
  <c r="AE423" i="4" s="1"/>
  <c r="AB324" i="4"/>
  <c r="AE324" i="4" s="1"/>
  <c r="AC324" i="4"/>
  <c r="AC104" i="4"/>
  <c r="AB104" i="4"/>
  <c r="AE104" i="4" s="1"/>
  <c r="AB276" i="4"/>
  <c r="AE276" i="4" s="1"/>
  <c r="AC378" i="4"/>
  <c r="AB378" i="4"/>
  <c r="AE378" i="4" s="1"/>
  <c r="AC143" i="4"/>
  <c r="AB143" i="4"/>
  <c r="AE143" i="4" s="1"/>
  <c r="AB335" i="4"/>
  <c r="AE335" i="4" s="1"/>
  <c r="AC335" i="4"/>
  <c r="AC501" i="4"/>
  <c r="AB151" i="4"/>
  <c r="AE151" i="4" s="1"/>
  <c r="AC151" i="4"/>
  <c r="AC34" i="4"/>
  <c r="AB34" i="4"/>
  <c r="AE34" i="4" s="1"/>
  <c r="AC32" i="4"/>
  <c r="AB32" i="4"/>
  <c r="AE32" i="4" s="1"/>
  <c r="AB203" i="4"/>
  <c r="AE203" i="4" s="1"/>
  <c r="AC203" i="4"/>
  <c r="AC374" i="4"/>
  <c r="AB374" i="4"/>
  <c r="AE374" i="4" s="1"/>
  <c r="AC290" i="4"/>
  <c r="AB290" i="4"/>
  <c r="AE290" i="4" s="1"/>
  <c r="AC137" i="4"/>
  <c r="AB137" i="4"/>
  <c r="AE137" i="4" s="1"/>
  <c r="AC11" i="4"/>
  <c r="AB11" i="4"/>
  <c r="AE11" i="4" s="1"/>
  <c r="AB260" i="4"/>
  <c r="AE260" i="4" s="1"/>
  <c r="AC260" i="4"/>
  <c r="AC359" i="4"/>
  <c r="AB359" i="4"/>
  <c r="AE359" i="4" s="1"/>
  <c r="AB339" i="4"/>
  <c r="AE339" i="4" s="1"/>
  <c r="AC339" i="4"/>
  <c r="AC419" i="4"/>
  <c r="AB419" i="4"/>
  <c r="AE419" i="4" s="1"/>
  <c r="AC470" i="4"/>
  <c r="AC315" i="4"/>
  <c r="AB315" i="4"/>
  <c r="AE315" i="4" s="1"/>
  <c r="AC479" i="4"/>
  <c r="AB479" i="4"/>
  <c r="AE479" i="4" s="1"/>
  <c r="AC117" i="4"/>
  <c r="AB117" i="4"/>
  <c r="AE117" i="4" s="1"/>
  <c r="AC25" i="4"/>
  <c r="AB25" i="4"/>
  <c r="AE25" i="4" s="1"/>
  <c r="AB192" i="4"/>
  <c r="AE192" i="4" s="1"/>
  <c r="AC121" i="4"/>
  <c r="AB121" i="4"/>
  <c r="AE121" i="4" s="1"/>
  <c r="AC352" i="4"/>
  <c r="AB352" i="4"/>
  <c r="AE352" i="4" s="1"/>
  <c r="AB453" i="4"/>
  <c r="AE453" i="4" s="1"/>
  <c r="AC453" i="4"/>
  <c r="AB232" i="4"/>
  <c r="AE232" i="4" s="1"/>
  <c r="AC232" i="4"/>
  <c r="AB283" i="4"/>
  <c r="AE283" i="4" s="1"/>
  <c r="AC283" i="4"/>
  <c r="AC102" i="4"/>
  <c r="AB102" i="4"/>
  <c r="AE102" i="4" s="1"/>
  <c r="AC384" i="4"/>
  <c r="AB384" i="4"/>
  <c r="AE384" i="4" s="1"/>
  <c r="AC364" i="4"/>
  <c r="AB364" i="4"/>
  <c r="AE364" i="4" s="1"/>
  <c r="AB337" i="4"/>
  <c r="AE337" i="4" s="1"/>
  <c r="AC337" i="4"/>
  <c r="AC350" i="4"/>
  <c r="AB350" i="4"/>
  <c r="AE350" i="4" s="1"/>
  <c r="AC367" i="4"/>
  <c r="AB367" i="4"/>
  <c r="AE367" i="4" s="1"/>
  <c r="AC193" i="4"/>
  <c r="AB193" i="4"/>
  <c r="AE193" i="4" s="1"/>
  <c r="AC467" i="4"/>
  <c r="AC306" i="4"/>
  <c r="AB306" i="4"/>
  <c r="AE306" i="4" s="1"/>
  <c r="AB435" i="4"/>
  <c r="AE435" i="4" s="1"/>
  <c r="AC54" i="4"/>
  <c r="AB54" i="4"/>
  <c r="AE54" i="4" s="1"/>
  <c r="AC320" i="4"/>
  <c r="AB320" i="4"/>
  <c r="AE320" i="4" s="1"/>
  <c r="AC448" i="4"/>
  <c r="AB325" i="4"/>
  <c r="AE325" i="4" s="1"/>
  <c r="AB87" i="4"/>
  <c r="AE87" i="4" s="1"/>
  <c r="AB225" i="4"/>
  <c r="AE225" i="4" s="1"/>
  <c r="AC225" i="4"/>
  <c r="AC191" i="4"/>
  <c r="AB191" i="4"/>
  <c r="AE191" i="4" s="1"/>
  <c r="AC35" i="4"/>
  <c r="AB492" i="4"/>
  <c r="AE492" i="4" s="1"/>
  <c r="AC251" i="4"/>
  <c r="AB251" i="4"/>
  <c r="AE251" i="4" s="1"/>
  <c r="AC197" i="4"/>
  <c r="AB197" i="4"/>
  <c r="AE197" i="4" s="1"/>
  <c r="AC437" i="4"/>
  <c r="AB437" i="4"/>
  <c r="AE437" i="4" s="1"/>
  <c r="AC498" i="4"/>
  <c r="AB498" i="4"/>
  <c r="AE498" i="4" s="1"/>
  <c r="AC336" i="4"/>
  <c r="AB336" i="4"/>
  <c r="AE336" i="4" s="1"/>
  <c r="AB201" i="4"/>
  <c r="AE201" i="4" s="1"/>
  <c r="AC201" i="4"/>
  <c r="AC297" i="4"/>
  <c r="AB297" i="4"/>
  <c r="AE297" i="4" s="1"/>
  <c r="AC88" i="4"/>
  <c r="AB88" i="4"/>
  <c r="AE88" i="4" s="1"/>
  <c r="AC112" i="4"/>
  <c r="AB112" i="4"/>
  <c r="AE112" i="4" s="1"/>
  <c r="AC404" i="4"/>
  <c r="AB404" i="4"/>
  <c r="AE404" i="4" s="1"/>
  <c r="AB493" i="4"/>
  <c r="AE493" i="4" s="1"/>
  <c r="AC493" i="4"/>
  <c r="AB481" i="4"/>
  <c r="AE481" i="4" s="1"/>
  <c r="AC481" i="4"/>
  <c r="AC24" i="4"/>
  <c r="AB24" i="4"/>
  <c r="AE24" i="4" s="1"/>
  <c r="AC83" i="4"/>
  <c r="AB83" i="4"/>
  <c r="AE83" i="4" s="1"/>
  <c r="AC136" i="4"/>
  <c r="AB136" i="4"/>
  <c r="AE136" i="4" s="1"/>
  <c r="AC86" i="4"/>
  <c r="AB86" i="4"/>
  <c r="AE86" i="4" s="1"/>
  <c r="AC22" i="4"/>
  <c r="AB22" i="4"/>
  <c r="AE22" i="4" s="1"/>
  <c r="AB405" i="4"/>
  <c r="AE405" i="4" s="1"/>
  <c r="AC405" i="4"/>
  <c r="AC47" i="4"/>
  <c r="AB47" i="4"/>
  <c r="AE47" i="4" s="1"/>
  <c r="AC110" i="4"/>
  <c r="AB110" i="4"/>
  <c r="AE110" i="4" s="1"/>
  <c r="AB237" i="4"/>
  <c r="AE237" i="4" s="1"/>
  <c r="AC237" i="4"/>
  <c r="AC77" i="4"/>
  <c r="AB77" i="4"/>
  <c r="AE77" i="4" s="1"/>
  <c r="AC180" i="4"/>
  <c r="AB395" i="4"/>
  <c r="AE395" i="4" s="1"/>
  <c r="AC395" i="4"/>
  <c r="AB152" i="4"/>
  <c r="AE152" i="4" s="1"/>
  <c r="AC152" i="4"/>
  <c r="AC305" i="4"/>
  <c r="AB305" i="4"/>
  <c r="AE305" i="4" s="1"/>
  <c r="AC360" i="4"/>
  <c r="AB360" i="4"/>
  <c r="AE360" i="4" s="1"/>
  <c r="AC482" i="4"/>
  <c r="AB482" i="4"/>
  <c r="AE482" i="4" s="1"/>
  <c r="AB10" i="4"/>
  <c r="AE10" i="4" s="1"/>
  <c r="AC417" i="4"/>
  <c r="AB417" i="4"/>
  <c r="AE417" i="4" s="1"/>
  <c r="AB257" i="4"/>
  <c r="AE257" i="4" s="1"/>
  <c r="AC257" i="4"/>
  <c r="AC362" i="4"/>
  <c r="AB362" i="4"/>
  <c r="AE362" i="4" s="1"/>
  <c r="AB148" i="4"/>
  <c r="AE148" i="4" s="1"/>
  <c r="AC148" i="4"/>
  <c r="AC78" i="4"/>
  <c r="AB78" i="4"/>
  <c r="AE78" i="4" s="1"/>
  <c r="AC65" i="4"/>
  <c r="AB65" i="4"/>
  <c r="AE65" i="4" s="1"/>
  <c r="AC499" i="4"/>
  <c r="AB499" i="4"/>
  <c r="AE499" i="4" s="1"/>
  <c r="AC239" i="4"/>
  <c r="AB239" i="4"/>
  <c r="AE239" i="4" s="1"/>
  <c r="AC266" i="4"/>
  <c r="AB266" i="4"/>
  <c r="AE266" i="4" s="1"/>
  <c r="AB206" i="4"/>
  <c r="AE206" i="4" s="1"/>
  <c r="AC206" i="4"/>
  <c r="AC368" i="4"/>
  <c r="AB368" i="4"/>
  <c r="AE368" i="4" s="1"/>
  <c r="AC20" i="4"/>
  <c r="AB20" i="4"/>
  <c r="AE20" i="4" s="1"/>
  <c r="AB18" i="4"/>
  <c r="AE18" i="4" s="1"/>
  <c r="AC18" i="4"/>
  <c r="AC69" i="4"/>
  <c r="AB69" i="4"/>
  <c r="AE69" i="4" s="1"/>
  <c r="AB264" i="4"/>
  <c r="AE264" i="4" s="1"/>
  <c r="AC434" i="4"/>
  <c r="AB434" i="4"/>
  <c r="AE434" i="4" s="1"/>
  <c r="AB426" i="4"/>
  <c r="AE426" i="4" s="1"/>
  <c r="AC426" i="4"/>
  <c r="AB185" i="4"/>
  <c r="AE185" i="4" s="1"/>
  <c r="AC185" i="4"/>
  <c r="AB473" i="4"/>
  <c r="AE473" i="4" s="1"/>
  <c r="AC473" i="4"/>
  <c r="AC142" i="4"/>
  <c r="AB142" i="4"/>
  <c r="AE142" i="4" s="1"/>
  <c r="AB166" i="4"/>
  <c r="AE166" i="4" s="1"/>
  <c r="AC166" i="4"/>
  <c r="AC247" i="4"/>
  <c r="AB247" i="4"/>
  <c r="AE247" i="4" s="1"/>
  <c r="AB230" i="4"/>
  <c r="AE230" i="4" s="1"/>
  <c r="AC230" i="4"/>
  <c r="AB150" i="4"/>
  <c r="AE150" i="4" s="1"/>
  <c r="AC150" i="4"/>
  <c r="AB149" i="4"/>
  <c r="AE149" i="4" s="1"/>
  <c r="AC149" i="4"/>
  <c r="AC451" i="4"/>
  <c r="AB451" i="4"/>
  <c r="AE451" i="4" s="1"/>
  <c r="AB347" i="4"/>
  <c r="AE347" i="4" s="1"/>
  <c r="AB44" i="4"/>
  <c r="AE44" i="4" s="1"/>
  <c r="AC44" i="4"/>
  <c r="AC200" i="4"/>
  <c r="AB200" i="4"/>
  <c r="AE200" i="4" s="1"/>
  <c r="AB300" i="4"/>
  <c r="AE300" i="4" s="1"/>
  <c r="AC300" i="4"/>
  <c r="AC343" i="4"/>
  <c r="AB343" i="4"/>
  <c r="AE343" i="4" s="1"/>
  <c r="AC333" i="4"/>
  <c r="AB382" i="4"/>
  <c r="AE382" i="4" s="1"/>
  <c r="AB40" i="4"/>
  <c r="AE40" i="4" s="1"/>
  <c r="AC40" i="4"/>
  <c r="AC14" i="4"/>
  <c r="AB14" i="4"/>
  <c r="AE14" i="4" s="1"/>
  <c r="AC450" i="4"/>
  <c r="AB450" i="4"/>
  <c r="AE450" i="4" s="1"/>
  <c r="AC288" i="4"/>
  <c r="AB288" i="4"/>
  <c r="AE288" i="4" s="1"/>
  <c r="AB36" i="4"/>
  <c r="AE36" i="4" s="1"/>
  <c r="AC36" i="4"/>
  <c r="AC169" i="4"/>
  <c r="AB169" i="4"/>
  <c r="AE169" i="4" s="1"/>
  <c r="AB310" i="4"/>
  <c r="AE310" i="4" s="1"/>
  <c r="AC310" i="4"/>
  <c r="AC412" i="4"/>
  <c r="AB412" i="4"/>
  <c r="AE412" i="4" s="1"/>
  <c r="AC59" i="4"/>
  <c r="AB59" i="4"/>
  <c r="AE59" i="4" s="1"/>
  <c r="AC70" i="4"/>
  <c r="AB70" i="4"/>
  <c r="AE70" i="4" s="1"/>
  <c r="AC140" i="4"/>
  <c r="AB140" i="4"/>
  <c r="AE140" i="4" s="1"/>
  <c r="AB245" i="4"/>
  <c r="AE245" i="4" s="1"/>
  <c r="AC245" i="4"/>
  <c r="AB461" i="4"/>
  <c r="AE461" i="4" s="1"/>
  <c r="AC461" i="4"/>
  <c r="AB397" i="4"/>
  <c r="AE397" i="4" s="1"/>
  <c r="AC397" i="4"/>
  <c r="AC307" i="4"/>
  <c r="AB307" i="4"/>
  <c r="AE307" i="4" s="1"/>
  <c r="AC323" i="4"/>
  <c r="AB323" i="4"/>
  <c r="AE323" i="4" s="1"/>
  <c r="AB219" i="4"/>
  <c r="AE219" i="4" s="1"/>
  <c r="AC219" i="4"/>
  <c r="AC441" i="4"/>
  <c r="AB441" i="4"/>
  <c r="AE441" i="4" s="1"/>
  <c r="AC6" i="4"/>
  <c r="AB6" i="4"/>
  <c r="AE6" i="4" s="1"/>
  <c r="AB469" i="4"/>
  <c r="AE469" i="4" s="1"/>
  <c r="AC469" i="4"/>
  <c r="AC73" i="4"/>
  <c r="AB73" i="4"/>
  <c r="AE73" i="4" s="1"/>
  <c r="AB123" i="4"/>
  <c r="AE123" i="4" s="1"/>
  <c r="AC349" i="4"/>
  <c r="AB349" i="4"/>
  <c r="AE349" i="4" s="1"/>
  <c r="AC249" i="4"/>
  <c r="AB249" i="4"/>
  <c r="AE249" i="4" s="1"/>
  <c r="AC67" i="4"/>
  <c r="AB67" i="4"/>
  <c r="AE67" i="4" s="1"/>
  <c r="AB399" i="4"/>
  <c r="AE399" i="4" s="1"/>
  <c r="AC399" i="4"/>
  <c r="AB176" i="4"/>
  <c r="AE176" i="4" s="1"/>
  <c r="AC176" i="4"/>
  <c r="AB443" i="4"/>
  <c r="AE443" i="4" s="1"/>
  <c r="AB184" i="4"/>
  <c r="AE184" i="4" s="1"/>
  <c r="AC184" i="4"/>
  <c r="AB319" i="4"/>
  <c r="AE319" i="4" s="1"/>
  <c r="AC319" i="4"/>
  <c r="AC141" i="4"/>
  <c r="AB141" i="4"/>
  <c r="AE141" i="4" s="1"/>
  <c r="AB502" i="4"/>
  <c r="AE502" i="4" s="1"/>
  <c r="AC502" i="4"/>
  <c r="AB178" i="4"/>
  <c r="AE178" i="4" s="1"/>
  <c r="AC120" i="4"/>
  <c r="AB120" i="4"/>
  <c r="AE120" i="4" s="1"/>
  <c r="AC346" i="4"/>
  <c r="AB346" i="4"/>
  <c r="AE346" i="4" s="1"/>
  <c r="AC132" i="4"/>
  <c r="AB132" i="4"/>
  <c r="AE132" i="4" s="1"/>
  <c r="AB308" i="4"/>
  <c r="AE308" i="4" s="1"/>
  <c r="AC308" i="4"/>
  <c r="AB37" i="4"/>
  <c r="AE37" i="4" s="1"/>
  <c r="AC444" i="4"/>
  <c r="AB444" i="4"/>
  <c r="AE444" i="4" s="1"/>
  <c r="AB233" i="4"/>
  <c r="AE233" i="4" s="1"/>
  <c r="AC233" i="4"/>
  <c r="AB321" i="4"/>
  <c r="AE321" i="4" s="1"/>
  <c r="AC321" i="4"/>
  <c r="AC116" i="4"/>
  <c r="AB116" i="4"/>
  <c r="AE116" i="4" s="1"/>
  <c r="AB128" i="4"/>
  <c r="AE128" i="4" s="1"/>
  <c r="AC128" i="4"/>
  <c r="AC71" i="4"/>
  <c r="AB71" i="4"/>
  <c r="AE71" i="4" s="1"/>
  <c r="AC126" i="4"/>
  <c r="AB126" i="4"/>
  <c r="AE126" i="4" s="1"/>
  <c r="AC215" i="4"/>
  <c r="AC195" i="4"/>
  <c r="AB195" i="4"/>
  <c r="AE195" i="4" s="1"/>
  <c r="AC291" i="4"/>
  <c r="AB291" i="4"/>
  <c r="AE291" i="4" s="1"/>
  <c r="AC56" i="4"/>
  <c r="AB56" i="4"/>
  <c r="AE56" i="4" s="1"/>
  <c r="AB229" i="4"/>
  <c r="AE229" i="4" s="1"/>
  <c r="AC229" i="4"/>
  <c r="AC484" i="4"/>
  <c r="AB484" i="4"/>
  <c r="AE484" i="4" s="1"/>
  <c r="AC411" i="4"/>
  <c r="AB411" i="4"/>
  <c r="AE411" i="4" s="1"/>
  <c r="AB338" i="4"/>
  <c r="AE338" i="4" s="1"/>
  <c r="AC338" i="4"/>
  <c r="AC433" i="4"/>
  <c r="AB433" i="4"/>
  <c r="AE433" i="4" s="1"/>
  <c r="AC475" i="4"/>
  <c r="AB475" i="4"/>
  <c r="AE475" i="4" s="1"/>
  <c r="AC27" i="4"/>
  <c r="AB27" i="4"/>
  <c r="AE27" i="4" s="1"/>
  <c r="AC202" i="4"/>
  <c r="AB202" i="4"/>
  <c r="AE202" i="4" s="1"/>
  <c r="AC146" i="4"/>
  <c r="AB146" i="4"/>
  <c r="AE146" i="4" s="1"/>
  <c r="AC130" i="4"/>
  <c r="AB130" i="4"/>
  <c r="AE130" i="4" s="1"/>
  <c r="AC15" i="4"/>
  <c r="AB15" i="4"/>
  <c r="AE15" i="4" s="1"/>
  <c r="AC48" i="4"/>
  <c r="AB48" i="4"/>
  <c r="AE48" i="4" s="1"/>
  <c r="AC95" i="4"/>
  <c r="AB95" i="4"/>
  <c r="AE95" i="4" s="1"/>
  <c r="AB72" i="4"/>
  <c r="AE72" i="4" s="1"/>
  <c r="AB463" i="4"/>
  <c r="AE463" i="4" s="1"/>
  <c r="AC222" i="4"/>
  <c r="AC29" i="4"/>
  <c r="AB29" i="4"/>
  <c r="AE29" i="4" s="1"/>
  <c r="AB61" i="4"/>
  <c r="AE61" i="4" s="1"/>
  <c r="AC79" i="4"/>
  <c r="AB79" i="4"/>
  <c r="AE79" i="4" s="1"/>
  <c r="AC357" i="4"/>
  <c r="AB357" i="4"/>
  <c r="AE357" i="4" s="1"/>
  <c r="AB494" i="4"/>
  <c r="AE494" i="4" s="1"/>
  <c r="AC494" i="4"/>
  <c r="AC94" i="4"/>
  <c r="AB94" i="4"/>
  <c r="AE94" i="4" s="1"/>
  <c r="AC430" i="4"/>
  <c r="AB430" i="4"/>
  <c r="AE430" i="4" s="1"/>
  <c r="AB208" i="4"/>
  <c r="AE208" i="4" s="1"/>
  <c r="AC208" i="4"/>
  <c r="AB220" i="4"/>
  <c r="AE220" i="4" s="1"/>
  <c r="AC220" i="4"/>
  <c r="AB440" i="4"/>
  <c r="AE440" i="4" s="1"/>
  <c r="AB76" i="4"/>
  <c r="AE76" i="4" s="1"/>
  <c r="AB294" i="4"/>
  <c r="AE294" i="4" s="1"/>
  <c r="AB217" i="4"/>
  <c r="AE217" i="4" s="1"/>
  <c r="AC217" i="4"/>
  <c r="AC274" i="4"/>
  <c r="AB274" i="4"/>
  <c r="AE274" i="4" s="1"/>
  <c r="AC41" i="4"/>
  <c r="AB41" i="4"/>
  <c r="AE41" i="4" s="1"/>
  <c r="AC26" i="4"/>
  <c r="AB26" i="4"/>
  <c r="AE26" i="4" s="1"/>
  <c r="AC304" i="4"/>
  <c r="AB304" i="4"/>
  <c r="AE304" i="4" s="1"/>
  <c r="AB12" i="4"/>
  <c r="AE12" i="4" s="1"/>
  <c r="AB358" i="4"/>
  <c r="AE358" i="4" s="1"/>
  <c r="AB218" i="4"/>
  <c r="AE218" i="4" s="1"/>
  <c r="AC218" i="4"/>
  <c r="AC66" i="4"/>
  <c r="AB66" i="4"/>
  <c r="AE66" i="4" s="1"/>
  <c r="AC259" i="4"/>
  <c r="AB259" i="4"/>
  <c r="AE259" i="4" s="1"/>
  <c r="AB159" i="4"/>
  <c r="AE159" i="4" s="1"/>
  <c r="AC159" i="4"/>
  <c r="AC118" i="4"/>
  <c r="AB118" i="4"/>
  <c r="AE118" i="4" s="1"/>
  <c r="AB122" i="4"/>
  <c r="AE122" i="4" s="1"/>
  <c r="AC122" i="4"/>
  <c r="AC190" i="4"/>
  <c r="AC85" i="4"/>
  <c r="AB85" i="4"/>
  <c r="AE85" i="4" s="1"/>
  <c r="AB91" i="4"/>
  <c r="AE91" i="4" s="1"/>
  <c r="AC91" i="4"/>
  <c r="AB429" i="4"/>
  <c r="AE429" i="4" s="1"/>
  <c r="AC429" i="4"/>
  <c r="AB183" i="4"/>
  <c r="AE183" i="4" s="1"/>
  <c r="AC183" i="4"/>
  <c r="AC106" i="4"/>
  <c r="AB106" i="4"/>
  <c r="AE106" i="4" s="1"/>
  <c r="AB280" i="4"/>
  <c r="AE280" i="4" s="1"/>
  <c r="AB342" i="4"/>
  <c r="AE342" i="4" s="1"/>
  <c r="AC342" i="4"/>
  <c r="AC55" i="4"/>
  <c r="AB55" i="4"/>
  <c r="AE55" i="4" s="1"/>
  <c r="AC363" i="4"/>
  <c r="AB363" i="4"/>
  <c r="AE363" i="4" s="1"/>
  <c r="AB162" i="4"/>
  <c r="AE162" i="4" s="1"/>
  <c r="AC327" i="4"/>
  <c r="AC236" i="4"/>
  <c r="AC285" i="4"/>
  <c r="AB285" i="4"/>
  <c r="AE285" i="4" s="1"/>
  <c r="AC330" i="4"/>
  <c r="AB330" i="4"/>
  <c r="AE330" i="4" s="1"/>
  <c r="AB383" i="4"/>
  <c r="AE383" i="4" s="1"/>
  <c r="AC460" i="4"/>
  <c r="AB460" i="4"/>
  <c r="AE460" i="4" s="1"/>
  <c r="AC7" i="4"/>
  <c r="AB7" i="4"/>
  <c r="AE7" i="4" s="1"/>
  <c r="AB375" i="4"/>
  <c r="AE375" i="4" s="1"/>
  <c r="AC92" i="4"/>
  <c r="AB92" i="4"/>
  <c r="AE92" i="4" s="1"/>
  <c r="AC269" i="4"/>
  <c r="AB269" i="4"/>
  <c r="AE269" i="4" s="1"/>
  <c r="AC84" i="4"/>
  <c r="AB84" i="4"/>
  <c r="AE84" i="4" s="1"/>
  <c r="AB205" i="4"/>
  <c r="AE205" i="4" s="1"/>
  <c r="AC205" i="4"/>
  <c r="AB287" i="4"/>
  <c r="AE287" i="4" s="1"/>
  <c r="AC287" i="4"/>
  <c r="AC415" i="4"/>
  <c r="AB415" i="4"/>
  <c r="AE415" i="4" s="1"/>
  <c r="AC145" i="4"/>
  <c r="AB145" i="4"/>
  <c r="AE145" i="4" s="1"/>
  <c r="AB209" i="4"/>
  <c r="AE209" i="4" s="1"/>
  <c r="AC209" i="4"/>
  <c r="AC42" i="4"/>
  <c r="AB42" i="4"/>
  <c r="AE42" i="4" s="1"/>
  <c r="AC147" i="4"/>
  <c r="AB147" i="4"/>
  <c r="AE147" i="4" s="1"/>
  <c r="AC331" i="4"/>
  <c r="AB331" i="4"/>
  <c r="AE331" i="4" s="1"/>
  <c r="AC204" i="4"/>
  <c r="AB204" i="4"/>
  <c r="AE204" i="4" s="1"/>
  <c r="AB160" i="4"/>
  <c r="AE160" i="4" s="1"/>
  <c r="AC160" i="4"/>
  <c r="AC458" i="4"/>
  <c r="AB458" i="4"/>
  <c r="AE458" i="4" s="1"/>
  <c r="AC407" i="4"/>
  <c r="AB407" i="4"/>
  <c r="AE407" i="4" s="1"/>
  <c r="AB477" i="4"/>
  <c r="AE477" i="4" s="1"/>
  <c r="AC477" i="4"/>
  <c r="AC210" i="4"/>
  <c r="AB341" i="4"/>
  <c r="AE341" i="4" s="1"/>
  <c r="AC341" i="4"/>
  <c r="AB4" i="4"/>
  <c r="AE4" i="4" s="1"/>
  <c r="AC179" i="4"/>
  <c r="AC348" i="4"/>
  <c r="AB348" i="4"/>
  <c r="AE348" i="4" s="1"/>
  <c r="AC361" i="4"/>
  <c r="AB361" i="4"/>
  <c r="AE361" i="4" s="1"/>
  <c r="AB381" i="4"/>
  <c r="AE381" i="4" s="1"/>
  <c r="AC5" i="4"/>
  <c r="AB5" i="4"/>
  <c r="AE5" i="4" s="1"/>
  <c r="AB134" i="4"/>
  <c r="AE134" i="4" s="1"/>
  <c r="AC74" i="4"/>
  <c r="AB74" i="4"/>
  <c r="AE74" i="4" s="1"/>
  <c r="AB57" i="4"/>
  <c r="AE57" i="4" s="1"/>
  <c r="AC57" i="4"/>
  <c r="AC277" i="4"/>
  <c r="AB277" i="4"/>
  <c r="AE277" i="4" s="1"/>
  <c r="AB313" i="4"/>
  <c r="AE313" i="4" s="1"/>
  <c r="AC313" i="4"/>
  <c r="AC96" i="4"/>
  <c r="AB96" i="4"/>
  <c r="AE96" i="4" s="1"/>
  <c r="AC396" i="4"/>
  <c r="AB9" i="4"/>
  <c r="AE9" i="4" s="1"/>
  <c r="AB119" i="4"/>
  <c r="AE119" i="4" s="1"/>
  <c r="AB157" i="4"/>
  <c r="AE157" i="4" s="1"/>
  <c r="AC157" i="4"/>
  <c r="AC80" i="4"/>
  <c r="AB80" i="4"/>
  <c r="AE80" i="4" s="1"/>
  <c r="AC30" i="4"/>
  <c r="AB30" i="4"/>
  <c r="AE30" i="4" s="1"/>
  <c r="AB286" i="4"/>
  <c r="AE286" i="4" s="1"/>
  <c r="AC286" i="4"/>
  <c r="AB52" i="4"/>
  <c r="AE52" i="4" s="1"/>
  <c r="AC52" i="4"/>
  <c r="AC19" i="4"/>
  <c r="AB19" i="4"/>
  <c r="AE19" i="4" s="1"/>
  <c r="AB194" i="4"/>
  <c r="AE194" i="4" s="1"/>
  <c r="AC135" i="4"/>
  <c r="AB135" i="4"/>
  <c r="AE135" i="4" s="1"/>
  <c r="AC89" i="4"/>
  <c r="AB89" i="4"/>
  <c r="AE89" i="4" s="1"/>
  <c r="AB243" i="4"/>
  <c r="AE243" i="4" s="1"/>
  <c r="AC243" i="4"/>
  <c r="AC344" i="4"/>
  <c r="AB344" i="4"/>
  <c r="AE344" i="4" s="1"/>
  <c r="AC187" i="4"/>
  <c r="AB187" i="4"/>
  <c r="AE187" i="4" s="1"/>
  <c r="AC379" i="4"/>
  <c r="AB497" i="4"/>
  <c r="AE497" i="4" s="1"/>
  <c r="AC497" i="4"/>
  <c r="AC181" i="4"/>
  <c r="AB181" i="4"/>
  <c r="AE181" i="4" s="1"/>
  <c r="AC161" i="4"/>
  <c r="AB161" i="4"/>
  <c r="AE161" i="4" s="1"/>
  <c r="AC115" i="4"/>
  <c r="AB115" i="4"/>
  <c r="AE115" i="4" s="1"/>
  <c r="AC275" i="4"/>
  <c r="AB275" i="4"/>
  <c r="AE275" i="4" s="1"/>
  <c r="AB131" i="4"/>
  <c r="AE131" i="4" s="1"/>
  <c r="AB400" i="4"/>
  <c r="AE400" i="4" s="1"/>
  <c r="AC400" i="4"/>
  <c r="AC240" i="4"/>
  <c r="AC449" i="4"/>
  <c r="AB449" i="4"/>
  <c r="AE449" i="4" s="1"/>
  <c r="AB365" i="4"/>
  <c r="AE365" i="4" s="1"/>
  <c r="AC365" i="4"/>
  <c r="AB235" i="4"/>
  <c r="AE235" i="4" s="1"/>
  <c r="AC235" i="4"/>
  <c r="AB272" i="4"/>
  <c r="AE272" i="4" s="1"/>
  <c r="AB167" i="4"/>
  <c r="AE167" i="4" s="1"/>
  <c r="AC167" i="4"/>
  <c r="AC312" i="4"/>
  <c r="AB312" i="4"/>
  <c r="AE312" i="4" s="1"/>
  <c r="AB51" i="4"/>
  <c r="AE51" i="4" s="1"/>
  <c r="AC51" i="4"/>
  <c r="AB486" i="4"/>
  <c r="AE486" i="4" s="1"/>
  <c r="AC486" i="4"/>
  <c r="AB238" i="4"/>
  <c r="AE238" i="4" s="1"/>
  <c r="AC238" i="4"/>
  <c r="AC255" i="4"/>
  <c r="AB255" i="4"/>
  <c r="AE255" i="4" s="1"/>
  <c r="AC153" i="4"/>
  <c r="AB153" i="4"/>
  <c r="AE153" i="4" s="1"/>
  <c r="AB303" i="4"/>
  <c r="AE303" i="4" s="1"/>
  <c r="AC303" i="4"/>
  <c r="AB207" i="4"/>
  <c r="AE207" i="4" s="1"/>
  <c r="AC207" i="4"/>
  <c r="AC23" i="4"/>
  <c r="AB23" i="4"/>
  <c r="AE23" i="4" s="1"/>
  <c r="AB246" i="4"/>
  <c r="AE246" i="4" s="1"/>
  <c r="AC246" i="4"/>
  <c r="AB124" i="4"/>
  <c r="AE124" i="4" s="1"/>
  <c r="AB356" i="4"/>
  <c r="AE356" i="4" s="1"/>
  <c r="AC464" i="4"/>
  <c r="AB464" i="4"/>
  <c r="AE464" i="4" s="1"/>
  <c r="AB332" i="4"/>
  <c r="AE332" i="4" s="1"/>
  <c r="AC332" i="4"/>
  <c r="AC316" i="4"/>
  <c r="AB408" i="4"/>
  <c r="AE408" i="4" s="1"/>
  <c r="AB256" i="4"/>
  <c r="AE256" i="4" s="1"/>
  <c r="AC256" i="4"/>
  <c r="AB170" i="4"/>
  <c r="AE170" i="4" s="1"/>
  <c r="AC170" i="4"/>
  <c r="AC334" i="4"/>
  <c r="AB471" i="4"/>
  <c r="AE471" i="4" s="1"/>
  <c r="AC471" i="4"/>
  <c r="AB254" i="4"/>
  <c r="AE254" i="4" s="1"/>
  <c r="AB138" i="4"/>
  <c r="AE138" i="4" s="1"/>
  <c r="AC432" i="4"/>
  <c r="AB432" i="4"/>
  <c r="AE432" i="4" s="1"/>
  <c r="AB164" i="4"/>
  <c r="AE164" i="4" s="1"/>
  <c r="AC164" i="4"/>
  <c r="AC228" i="4"/>
  <c r="AB488" i="4"/>
  <c r="AE488" i="4" s="1"/>
  <c r="AB279" i="4"/>
  <c r="AE279" i="4" s="1"/>
  <c r="AB213" i="4"/>
  <c r="AE213" i="4" s="1"/>
  <c r="AC213" i="4"/>
  <c r="AB311" i="4"/>
  <c r="AE311" i="4" s="1"/>
  <c r="AC311" i="4"/>
  <c r="AC420" i="4"/>
  <c r="AB420" i="4"/>
  <c r="AE420" i="4" s="1"/>
  <c r="AC372" i="4"/>
  <c r="AB372" i="4"/>
  <c r="AE372" i="4" s="1"/>
  <c r="AB491" i="4"/>
  <c r="AE491" i="4" s="1"/>
  <c r="AC231" i="4"/>
  <c r="AB231" i="4"/>
  <c r="AE231" i="4" s="1"/>
  <c r="AC296" i="4"/>
  <c r="AB296" i="4"/>
  <c r="AE296" i="4" s="1"/>
  <c r="AC370" i="4"/>
  <c r="AB370" i="4"/>
  <c r="AE370" i="4" s="1"/>
  <c r="AB462" i="4"/>
  <c r="AE462" i="4" s="1"/>
  <c r="AC462" i="4"/>
  <c r="AC33" i="4"/>
  <c r="AB33" i="4"/>
  <c r="AE33" i="4" s="1"/>
  <c r="AB371" i="4"/>
  <c r="AE371" i="4" s="1"/>
  <c r="AC371" i="4"/>
  <c r="AC385" i="4"/>
  <c r="AB385" i="4"/>
  <c r="AE385" i="4" s="1"/>
  <c r="AC487" i="4"/>
  <c r="AB487" i="4"/>
  <c r="AE487" i="4" s="1"/>
  <c r="AC258" i="4"/>
  <c r="AB258" i="4"/>
  <c r="AE258" i="4" s="1"/>
  <c r="AC353" i="4"/>
  <c r="AB353" i="4"/>
  <c r="AE353" i="4" s="1"/>
  <c r="AC369" i="4"/>
  <c r="AB369" i="4"/>
  <c r="AE369" i="4" s="1"/>
  <c r="AC250" i="4"/>
  <c r="AB250" i="4"/>
  <c r="AE250" i="4" s="1"/>
  <c r="AC81" i="4"/>
  <c r="AB81" i="4"/>
  <c r="AE81" i="4" s="1"/>
  <c r="AB438" i="4"/>
  <c r="AE438" i="4" s="1"/>
  <c r="AB171" i="4"/>
  <c r="AE171" i="4" s="1"/>
  <c r="AC171" i="4"/>
  <c r="AC173" i="4"/>
  <c r="AB173" i="4"/>
  <c r="AE173" i="4" s="1"/>
  <c r="AB485" i="4"/>
  <c r="AE485" i="4" s="1"/>
  <c r="AC485" i="4"/>
  <c r="AB380" i="4"/>
  <c r="AE380" i="4" s="1"/>
  <c r="AC380" i="4"/>
  <c r="AC107" i="4"/>
  <c r="AB107" i="4"/>
  <c r="AE107" i="4" s="1"/>
  <c r="AB301" i="4"/>
  <c r="AE301" i="4" s="1"/>
  <c r="AC301" i="4"/>
  <c r="AB376" i="4"/>
  <c r="AE376" i="4" s="1"/>
  <c r="AC376" i="4"/>
  <c r="AB93" i="4"/>
  <c r="AE93" i="4" s="1"/>
  <c r="AC93" i="4"/>
  <c r="AC267" i="4"/>
  <c r="AB267" i="4"/>
  <c r="AE267" i="4" s="1"/>
  <c r="AC322" i="4"/>
  <c r="AB322" i="4"/>
  <c r="AE322" i="4" s="1"/>
  <c r="AB63" i="4"/>
  <c r="AE63" i="4" s="1"/>
  <c r="AC63" i="4"/>
  <c r="AC16" i="4"/>
  <c r="AB16" i="4"/>
  <c r="AE16" i="4" s="1"/>
  <c r="AC387" i="4"/>
  <c r="AB278" i="4"/>
  <c r="AE278" i="4" s="1"/>
  <c r="AB62" i="4"/>
  <c r="AE62" i="4" s="1"/>
  <c r="AB214" i="4"/>
  <c r="AE214" i="4" s="1"/>
  <c r="AC214" i="4"/>
  <c r="AB340" i="4"/>
  <c r="AE340" i="4" s="1"/>
  <c r="AC340" i="4"/>
  <c r="AB212" i="4"/>
  <c r="AE212" i="4" s="1"/>
  <c r="AC212" i="4"/>
  <c r="AC476" i="4"/>
  <c r="AB394" i="4"/>
  <c r="AE394" i="4" s="1"/>
  <c r="AC439" i="4"/>
  <c r="AB177" i="4"/>
  <c r="AE177" i="4" s="1"/>
  <c r="AC49" i="4"/>
  <c r="AB49" i="4"/>
  <c r="AE49" i="4" s="1"/>
  <c r="AC295" i="4"/>
  <c r="AC133" i="4"/>
  <c r="AB133" i="4"/>
  <c r="AE133" i="4" s="1"/>
  <c r="AC281" i="4"/>
  <c r="AB281" i="4"/>
  <c r="AE281" i="4" s="1"/>
  <c r="AB175" i="4"/>
  <c r="AE175" i="4" s="1"/>
  <c r="AC175" i="4"/>
  <c r="AC53" i="4"/>
  <c r="AB53" i="4"/>
  <c r="AE53" i="4" s="1"/>
  <c r="AC43" i="4"/>
  <c r="AB43" i="4"/>
  <c r="AE43" i="4" s="1"/>
  <c r="AC199" i="4"/>
  <c r="AB199" i="4"/>
  <c r="AE199" i="4" s="1"/>
  <c r="AC442" i="4"/>
  <c r="AB442" i="4"/>
  <c r="AE442" i="4" s="1"/>
  <c r="AC480" i="4"/>
  <c r="AB480" i="4"/>
  <c r="AE480" i="4" s="1"/>
  <c r="AB111" i="4"/>
  <c r="AE111" i="4" s="1"/>
  <c r="AC111" i="4"/>
  <c r="AB457" i="4"/>
  <c r="AE457" i="4" s="1"/>
  <c r="AC457" i="4"/>
  <c r="AB326" i="4"/>
  <c r="AE326" i="4" s="1"/>
  <c r="AC326" i="4"/>
  <c r="AC403" i="4"/>
  <c r="AB403" i="4"/>
  <c r="AE403" i="4" s="1"/>
  <c r="AB318" i="4"/>
  <c r="AE318" i="4" s="1"/>
  <c r="AC318" i="4"/>
  <c r="AC13" i="4"/>
  <c r="AB13" i="4"/>
  <c r="AE13" i="4" s="1"/>
  <c r="AC139" i="4"/>
  <c r="AB139" i="4"/>
  <c r="AE139" i="4" s="1"/>
  <c r="AC345" i="4"/>
  <c r="AB345" i="4"/>
  <c r="AE345" i="4" s="1"/>
  <c r="AB413" i="4"/>
  <c r="AE413" i="4" s="1"/>
  <c r="AC413" i="4"/>
  <c r="AC8" i="4"/>
  <c r="AB8" i="4"/>
  <c r="AE8" i="4" s="1"/>
  <c r="AB466" i="4"/>
  <c r="AE466" i="4" s="1"/>
  <c r="AC466" i="4"/>
  <c r="AC446" i="4"/>
  <c r="AB446" i="4"/>
  <c r="AE446" i="4" s="1"/>
  <c r="AB242" i="4"/>
  <c r="AE242" i="4" s="1"/>
  <c r="AC242" i="4"/>
  <c r="AC474" i="4"/>
  <c r="AB474" i="4"/>
  <c r="AE474" i="4" s="1"/>
  <c r="AC314" i="4"/>
  <c r="AB314" i="4"/>
  <c r="AE314" i="4" s="1"/>
  <c r="AC351" i="4"/>
  <c r="AB351" i="4"/>
  <c r="AE351" i="4" s="1"/>
  <c r="AC431" i="4"/>
  <c r="AB431" i="4"/>
  <c r="AE431" i="4" s="1"/>
</calcChain>
</file>

<file path=xl/sharedStrings.xml><?xml version="1.0" encoding="utf-8"?>
<sst xmlns="http://schemas.openxmlformats.org/spreadsheetml/2006/main" count="1419" uniqueCount="814">
  <si>
    <t>MVVS 0.5sq×2芯＋UL1007 AWG20　差動／3導体同相解析</t>
  </si>
  <si>
    <t>同相解析は、P＝2芯一括、S＝編組シールド、G＝AWG20 GND線の3物理導体モデルです。理想シールド近似により、内部モード(P-S)と外部モード(S-G)へ厳密に変換して解きます。</t>
  </si>
  <si>
    <t>差動パラメータ B30:B37 は、同一5 mケーブルの遠端開放・遠端短絡測定を同時フィッティングした値です。本ブックでは線路長を6 mに設定し、線路定数 Z0・VF・損失は5 m測定から得た単位長さ特性として使用します。短絡端R/Lおよび測定治具R/Lは長さに比例させず、フィット値をそのまま使用します。</t>
  </si>
  <si>
    <t>形状・代表物性（黄色セルを変更）</t>
  </si>
  <si>
    <t>派生値</t>
  </si>
  <si>
    <t>線路長</t>
  </si>
  <si>
    <t>m</t>
  </si>
  <si>
    <t>ケーブル・GND線中心間距離</t>
  </si>
  <si>
    <t>mm</t>
  </si>
  <si>
    <t>MVVSケーブル仕上外径</t>
  </si>
  <si>
    <t>シールド－GND導体最短距離</t>
  </si>
  <si>
    <t>MVVSシールド外径</t>
  </si>
  <si>
    <t>外部2円柱パラメータ χ</t>
  </si>
  <si>
    <t>－</t>
  </si>
  <si>
    <t>MVVS 1芯絶縁外径</t>
  </si>
  <si>
    <t>内部モード Z01</t>
  </si>
  <si>
    <t>Ω</t>
  </si>
  <si>
    <t>UL1007仕上外径</t>
  </si>
  <si>
    <t>内部モード L1</t>
  </si>
  <si>
    <t>nH/m</t>
  </si>
  <si>
    <t>UL1007導体外径</t>
  </si>
  <si>
    <t>内部モード片道遅延</t>
  </si>
  <si>
    <t>ns</t>
  </si>
  <si>
    <t>内部モード C(P-S)</t>
  </si>
  <si>
    <t>pF/m（代表値）</t>
  </si>
  <si>
    <t>内部モード 1/4波長</t>
  </si>
  <si>
    <t>MHz</t>
  </si>
  <si>
    <t>内部モード速度係数</t>
  </si>
  <si>
    <t>外部モード C2</t>
  </si>
  <si>
    <t>pF/m</t>
  </si>
  <si>
    <t>外部モード実効比誘電率</t>
  </si>
  <si>
    <t>－（PVC＋空気の代表値）</t>
  </si>
  <si>
    <t>外部モード L2</t>
  </si>
  <si>
    <t>内部誘電損失 tanδ</t>
  </si>
  <si>
    <t>外部モード Z02</t>
  </si>
  <si>
    <t>外部誘電損失 tanδ</t>
  </si>
  <si>
    <t>外部モード速度係数</t>
  </si>
  <si>
    <t>1芯導体抵抗</t>
  </si>
  <si>
    <t>Ω/m（37.8 Ω/km）</t>
  </si>
  <si>
    <t>外部モード片道遅延</t>
  </si>
  <si>
    <t>シールド長手抵抗</t>
  </si>
  <si>
    <t>Ω/m（代表値）</t>
  </si>
  <si>
    <t>外部モード 1/4波長</t>
  </si>
  <si>
    <t>GND線導体抵抗</t>
  </si>
  <si>
    <t>P導体束抵抗</t>
  </si>
  <si>
    <t>Ω/m</t>
  </si>
  <si>
    <t>内部追加損失 k√f</t>
  </si>
  <si>
    <t>Np/√MHz</t>
  </si>
  <si>
    <t>内部モード直流ループ抵抗</t>
  </si>
  <si>
    <t>Ω（6m）</t>
  </si>
  <si>
    <t>外部追加損失 k√f</t>
  </si>
  <si>
    <t>外部モード直流ループ抵抗</t>
  </si>
  <si>
    <t>2個Cの低周波合成容量</t>
  </si>
  <si>
    <t>µF</t>
  </si>
  <si>
    <t>遠端負荷・差動条件</t>
  </si>
  <si>
    <t>同一値時の合成ESR</t>
  </si>
  <si>
    <t>コンデンサ1 容量</t>
  </si>
  <si>
    <t>同一値時の合成ESL</t>
  </si>
  <si>
    <t>nH</t>
  </si>
  <si>
    <t>コンデンサ1 ESR</t>
  </si>
  <si>
    <t>概算低周波直列共振</t>
  </si>
  <si>
    <t>kHz</t>
  </si>
  <si>
    <t>コンデンサ1 ESL</t>
  </si>
  <si>
    <t>差動1/4波長</t>
  </si>
  <si>
    <t>コンデンサ2 容量</t>
  </si>
  <si>
    <t>差動1/2波長</t>
  </si>
  <si>
    <t>コンデンサ2 ESR</t>
  </si>
  <si>
    <t>コンデンサ2 ESL</t>
  </si>
  <si>
    <t>3導体モデルの境界条件</t>
  </si>
  <si>
    <t>差動特性インピーダンス Z0d（同時フィット）</t>
  </si>
  <si>
    <t>近端：SとGはFG1で短絡 → VSG(0)=0。
遠端：Sは開放 → IS(l)=0。Pは10 µF×2の並列負荷でGへ接続。
モード電圧：v1=VP−VS（内部）、v2=VS−VG（外部）
モード電流：i1=IP、i2=IP+IS=−IG
遠端IS=0より i2(l)=i1(l)。外部モードを近端短絡線路として遠端から見たZext=Z02·tanh(γ2l)を、コンデンサ負荷へ直列加算し、内部モードを終端します。</t>
  </si>
  <si>
    <t>差動速度係数 VFd（同時フィット）</t>
  </si>
  <si>
    <t>差動有効 tanδ（同時フィット）</t>
  </si>
  <si>
    <t>－（有効値）</t>
  </si>
  <si>
    <t>差動追加損失 k√f（同時フィット）</t>
  </si>
  <si>
    <t>遠端短絡抵抗（同時フィット）</t>
  </si>
  <si>
    <t>遠端短絡インダクタンス（同時フィット）</t>
  </si>
  <si>
    <t>測定治具直列抵抗（共通フィット）</t>
  </si>
  <si>
    <t>測定治具直列インダクタンス（共通フィット）</t>
  </si>
  <si>
    <t>開始周波数</t>
  </si>
  <si>
    <t>Hz</t>
  </si>
  <si>
    <t>終了周波数</t>
  </si>
  <si>
    <t>計算点数</t>
  </si>
  <si>
    <t>点（最大801）</t>
  </si>
  <si>
    <t>3導体MTLのモード定数とRLGC行列</t>
  </si>
  <si>
    <t>導体座標：V=[VP−VG, VS−VG]ᵀ、I=[IP, IS]ᵀ。理想シールド近似では、内部(P-S)・外部(S-G)モードへ対角化できます。</t>
  </si>
  <si>
    <t>モード</t>
  </si>
  <si>
    <t>Z0 [Ω]</t>
  </si>
  <si>
    <t>L [nH/m]</t>
  </si>
  <si>
    <t>C [pF/m]</t>
  </si>
  <si>
    <t>内部 P-S</t>
  </si>
  <si>
    <t>外部 S-G</t>
  </si>
  <si>
    <t>備考</t>
  </si>
  <si>
    <t>代表値</t>
  </si>
  <si>
    <t>単位長</t>
  </si>
  <si>
    <t>低損失近似</t>
  </si>
  <si>
    <t>L行列 [nH/m]</t>
  </si>
  <si>
    <t>P</t>
  </si>
  <si>
    <t>S</t>
  </si>
  <si>
    <t>C行列 [pF/m]</t>
  </si>
  <si>
    <t>変換式</t>
  </si>
  <si>
    <t>L11=L1+L2</t>
  </si>
  <si>
    <t>L12=L22=L2</t>
  </si>
  <si>
    <t>C11=C1</t>
  </si>
  <si>
    <t>C12=-C1, C22=C1+C2</t>
  </si>
  <si>
    <t>R行列 DC [Ω/m]</t>
  </si>
  <si>
    <t>G行列 @1MHz [µS/m]</t>
  </si>
  <si>
    <t>R11=r1+r2</t>
  </si>
  <si>
    <t>R12=R22=r2</t>
  </si>
  <si>
    <t>G11=g1</t>
  </si>
  <si>
    <t>G12=-g1, G22=g1+g2</t>
  </si>
  <si>
    <t>行列形：dV/dz=−(R+jωL)I、dI/dz=−(G+jωC)V。
本ブックの同相計算は、このRLGC行列を内部・外部の固有モードへ変換した解析解です。分割ラダー近似ではなく、理想シールド構造に対する3導体MTLのモード解になります。
ただし編組の開口による直接P-G結合、シールド移送インピーダンス、配置のねじれは含みません。</t>
  </si>
  <si>
    <t>差動モード：AC115VU－AC115VN</t>
  </si>
  <si>
    <t>No.</t>
  </si>
  <si>
    <t>周波数 [Hz]</t>
  </si>
  <si>
    <t>ω</t>
  </si>
  <si>
    <t>減衰A</t>
  </si>
  <si>
    <t>電気角θ</t>
  </si>
  <si>
    <t>tanh Re</t>
  </si>
  <si>
    <t>tanh Im</t>
  </si>
  <si>
    <t>負荷 Re</t>
  </si>
  <si>
    <t>負荷 Im</t>
  </si>
  <si>
    <t>分子 Re</t>
  </si>
  <si>
    <t>分子 Im</t>
  </si>
  <si>
    <t>分母 Re</t>
  </si>
  <si>
    <t>分母 Im</t>
  </si>
  <si>
    <t>線路 Re</t>
  </si>
  <si>
    <t>線路 Im</t>
  </si>
  <si>
    <t>最終 Re</t>
  </si>
  <si>
    <t>最終 Im</t>
  </si>
  <si>
    <t>|ZDM| [Ω]</t>
  </si>
  <si>
    <t>位相 [deg]</t>
  </si>
  <si>
    <t>log10(f)</t>
  </si>
  <si>
    <t>log10(|ZDM|)</t>
  </si>
  <si>
    <t>同相モード：P(2芯一括)－FG1　3導体MTLモード解</t>
  </si>
  <si>
    <t>内部A1</t>
  </si>
  <si>
    <t>内部θ1</t>
  </si>
  <si>
    <t>tanh1 Re</t>
  </si>
  <si>
    <t>tanh1 Im</t>
  </si>
  <si>
    <t>外部A2</t>
  </si>
  <si>
    <t>外部θ2</t>
  </si>
  <si>
    <t>tanh2 Re</t>
  </si>
  <si>
    <t>tanh2 Im</t>
  </si>
  <si>
    <t>C1 Re</t>
  </si>
  <si>
    <t>C1 Im</t>
  </si>
  <si>
    <t>C2 Re</t>
  </si>
  <si>
    <t>C2 Im</t>
  </si>
  <si>
    <t>外部Zext Re</t>
  </si>
  <si>
    <t>外部Zext Im</t>
  </si>
  <si>
    <t>内部実効負荷 Re</t>
  </si>
  <si>
    <t>内部実効負荷 Im</t>
  </si>
  <si>
    <t>Zin Re</t>
  </si>
  <si>
    <t>Zin Im</t>
  </si>
  <si>
    <t>|ZCM| [Ω]</t>
  </si>
  <si>
    <t>log10(|ZCM|)</t>
  </si>
  <si>
    <t>|Zload|</t>
  </si>
  <si>
    <t>|Zext|</t>
  </si>
  <si>
    <t>実測比較：差動モード</t>
  </si>
  <si>
    <t>A～C列へ周波数[Hz]・実測|Z|[Ω]・実測位相[deg]を貼り付けます。最も近いモデル周波数を参照します。</t>
  </si>
  <si>
    <t>実測 |Z| [Ω]</t>
  </si>
  <si>
    <t>実測位相 [deg]</t>
  </si>
  <si>
    <t>モデル |Z| [Ω]</t>
  </si>
  <si>
    <t>モデル位相 [deg]</t>
  </si>
  <si>
    <t>振幅誤差 [%]</t>
  </si>
  <si>
    <t>位相誤差 [deg]</t>
  </si>
  <si>
    <t>log10(実測)</t>
  </si>
  <si>
    <t>log10(モデル)</t>
  </si>
  <si>
    <t>モデル行</t>
  </si>
  <si>
    <t>モデル周波数</t>
  </si>
  <si>
    <t>判定</t>
  </si>
  <si>
    <t>実測比較：同相3導体モデル</t>
  </si>
  <si>
    <t>差動／同相3導体インピーダンス周波数特性</t>
  </si>
  <si>
    <t>差動ラベル</t>
  </si>
  <si>
    <t>同相ラベル</t>
  </si>
  <si>
    <t>1k</t>
  </si>
  <si>
    <t>1.02k</t>
  </si>
  <si>
    <t>1.04k</t>
  </si>
  <si>
    <t>1.06k</t>
  </si>
  <si>
    <t>1.08k</t>
  </si>
  <si>
    <t>1.11k</t>
  </si>
  <si>
    <t>1.13k</t>
  </si>
  <si>
    <t>1.15k</t>
  </si>
  <si>
    <t>1.18k</t>
  </si>
  <si>
    <t>1.2k</t>
  </si>
  <si>
    <t>1.22k</t>
  </si>
  <si>
    <t>1.25k</t>
  </si>
  <si>
    <t>1.28k</t>
  </si>
  <si>
    <t>1.3k</t>
  </si>
  <si>
    <t>1.33k</t>
  </si>
  <si>
    <t>1.35k</t>
  </si>
  <si>
    <t>1.38k</t>
  </si>
  <si>
    <t>1.41k</t>
  </si>
  <si>
    <t>1.44k</t>
  </si>
  <si>
    <t>1.47k</t>
  </si>
  <si>
    <t>1.5k</t>
  </si>
  <si>
    <t>1.53k</t>
  </si>
  <si>
    <t>1.56k</t>
  </si>
  <si>
    <t>1.59k</t>
  </si>
  <si>
    <t>1.63k</t>
  </si>
  <si>
    <t>1.66k</t>
  </si>
  <si>
    <t>1.69k</t>
  </si>
  <si>
    <t>1.73k</t>
  </si>
  <si>
    <t>1.76k</t>
  </si>
  <si>
    <t>1.8k</t>
  </si>
  <si>
    <t>1.84k</t>
  </si>
  <si>
    <t>1.87k</t>
  </si>
  <si>
    <t>1.91k</t>
  </si>
  <si>
    <t>1.95k</t>
  </si>
  <si>
    <t>1.99k</t>
  </si>
  <si>
    <t>2.03k</t>
  </si>
  <si>
    <t>2.07k</t>
  </si>
  <si>
    <t>2.12k</t>
  </si>
  <si>
    <t>2.16k</t>
  </si>
  <si>
    <t>2.2k</t>
  </si>
  <si>
    <t>2.25k</t>
  </si>
  <si>
    <t>2.29k</t>
  </si>
  <si>
    <t>2.34k</t>
  </si>
  <si>
    <t>2.39k</t>
  </si>
  <si>
    <t>2.44k</t>
  </si>
  <si>
    <t>2.49k</t>
  </si>
  <si>
    <t>2.54k</t>
  </si>
  <si>
    <t>2.59k</t>
  </si>
  <si>
    <t>2.64k</t>
  </si>
  <si>
    <t>2.7k</t>
  </si>
  <si>
    <t>2.75k</t>
  </si>
  <si>
    <t>2.81k</t>
  </si>
  <si>
    <t>2.87k</t>
  </si>
  <si>
    <t>2.93k</t>
  </si>
  <si>
    <t>2.99k</t>
  </si>
  <si>
    <t>3.05k</t>
  </si>
  <si>
    <t>3.11k</t>
  </si>
  <si>
    <t>3.17k</t>
  </si>
  <si>
    <t>3.24k</t>
  </si>
  <si>
    <t>3.3k</t>
  </si>
  <si>
    <t>3.37k</t>
  </si>
  <si>
    <t>3.44k</t>
  </si>
  <si>
    <t>3.51k</t>
  </si>
  <si>
    <t>3.58k</t>
  </si>
  <si>
    <t>3.66k</t>
  </si>
  <si>
    <t>3.73k</t>
  </si>
  <si>
    <t>3.81k</t>
  </si>
  <si>
    <t>3.88k</t>
  </si>
  <si>
    <t>3.96k</t>
  </si>
  <si>
    <t>4.04k</t>
  </si>
  <si>
    <t>4.13k</t>
  </si>
  <si>
    <t>4.21k</t>
  </si>
  <si>
    <t>4.3k</t>
  </si>
  <si>
    <t>4.39k</t>
  </si>
  <si>
    <t>4.48k</t>
  </si>
  <si>
    <t>4.57k</t>
  </si>
  <si>
    <t>4.66k</t>
  </si>
  <si>
    <t>4.76k</t>
  </si>
  <si>
    <t>4.85k</t>
  </si>
  <si>
    <t>4.95k</t>
  </si>
  <si>
    <t>5.05k</t>
  </si>
  <si>
    <t>5.16k</t>
  </si>
  <si>
    <t>5.26k</t>
  </si>
  <si>
    <t>5.37k</t>
  </si>
  <si>
    <t>5.48k</t>
  </si>
  <si>
    <t>5.59k</t>
  </si>
  <si>
    <t>5.71k</t>
  </si>
  <si>
    <t>5.82k</t>
  </si>
  <si>
    <t>5.94k</t>
  </si>
  <si>
    <t>6.07k</t>
  </si>
  <si>
    <t>6.19k</t>
  </si>
  <si>
    <t>6.32k</t>
  </si>
  <si>
    <t>6.44k</t>
  </si>
  <si>
    <t>6.58k</t>
  </si>
  <si>
    <t>6.71k</t>
  </si>
  <si>
    <t>6.85k</t>
  </si>
  <si>
    <t>6.99k</t>
  </si>
  <si>
    <t>7.13k</t>
  </si>
  <si>
    <t>7.28k</t>
  </si>
  <si>
    <t>7.43k</t>
  </si>
  <si>
    <t>7.58k</t>
  </si>
  <si>
    <t>7.73k</t>
  </si>
  <si>
    <t>7.89k</t>
  </si>
  <si>
    <t>8.05k</t>
  </si>
  <si>
    <t>8.22k</t>
  </si>
  <si>
    <t>8.39k</t>
  </si>
  <si>
    <t>8.56k</t>
  </si>
  <si>
    <t>8.73k</t>
  </si>
  <si>
    <t>8.91k</t>
  </si>
  <si>
    <t>9.09k</t>
  </si>
  <si>
    <t>9.28k</t>
  </si>
  <si>
    <t>9.47k</t>
  </si>
  <si>
    <t>9.66k</t>
  </si>
  <si>
    <t>9.86k</t>
  </si>
  <si>
    <t>10k</t>
  </si>
  <si>
    <t>10.3k</t>
  </si>
  <si>
    <t>10.5k</t>
  </si>
  <si>
    <t>10.7k</t>
  </si>
  <si>
    <t>10.9k</t>
  </si>
  <si>
    <t>11.1k</t>
  </si>
  <si>
    <t>11.4k</t>
  </si>
  <si>
    <t>11.6k</t>
  </si>
  <si>
    <t>11.8k</t>
  </si>
  <si>
    <t>12.1k</t>
  </si>
  <si>
    <t>12.3k</t>
  </si>
  <si>
    <t>12.6k</t>
  </si>
  <si>
    <t>12.8k</t>
  </si>
  <si>
    <t>13.1k</t>
  </si>
  <si>
    <t>13.4k</t>
  </si>
  <si>
    <t>13.6k</t>
  </si>
  <si>
    <t>13.9k</t>
  </si>
  <si>
    <t>14.2k</t>
  </si>
  <si>
    <t>14.5k</t>
  </si>
  <si>
    <t>14.8k</t>
  </si>
  <si>
    <t>15.1k</t>
  </si>
  <si>
    <t>15.4k</t>
  </si>
  <si>
    <t>15.7k</t>
  </si>
  <si>
    <t>16k</t>
  </si>
  <si>
    <t>16.4k</t>
  </si>
  <si>
    <t>16.7k</t>
  </si>
  <si>
    <t>17k</t>
  </si>
  <si>
    <t>17.4k</t>
  </si>
  <si>
    <t>17.7k</t>
  </si>
  <si>
    <t>18.1k</t>
  </si>
  <si>
    <t>18.5k</t>
  </si>
  <si>
    <t>18.9k</t>
  </si>
  <si>
    <t>19.2k</t>
  </si>
  <si>
    <t>19.6k</t>
  </si>
  <si>
    <t>20k</t>
  </si>
  <si>
    <t>20.4k</t>
  </si>
  <si>
    <t>20.9k</t>
  </si>
  <si>
    <t>21.3k</t>
  </si>
  <si>
    <t>21.7k</t>
  </si>
  <si>
    <t>22.2k</t>
  </si>
  <si>
    <t>22.6k</t>
  </si>
  <si>
    <t>23.1k</t>
  </si>
  <si>
    <t>23.6k</t>
  </si>
  <si>
    <t>24k</t>
  </si>
  <si>
    <t>24.5k</t>
  </si>
  <si>
    <t>25k</t>
  </si>
  <si>
    <t>25.5k</t>
  </si>
  <si>
    <t>26.1k</t>
  </si>
  <si>
    <t>26.6k</t>
  </si>
  <si>
    <t>27.1k</t>
  </si>
  <si>
    <t>27.7k</t>
  </si>
  <si>
    <t>28.3k</t>
  </si>
  <si>
    <t>28.8k</t>
  </si>
  <si>
    <t>29.4k</t>
  </si>
  <si>
    <t>30k</t>
  </si>
  <si>
    <t>30.7k</t>
  </si>
  <si>
    <t>31.3k</t>
  </si>
  <si>
    <t>31.9k</t>
  </si>
  <si>
    <t>32.6k</t>
  </si>
  <si>
    <t>33.2k</t>
  </si>
  <si>
    <t>33.9k</t>
  </si>
  <si>
    <t>34.6k</t>
  </si>
  <si>
    <t>35.3k</t>
  </si>
  <si>
    <t>36k</t>
  </si>
  <si>
    <t>36.8k</t>
  </si>
  <si>
    <t>37.5k</t>
  </si>
  <si>
    <t>38.3k</t>
  </si>
  <si>
    <t>39.1k</t>
  </si>
  <si>
    <t>39.9k</t>
  </si>
  <si>
    <t>40.7k</t>
  </si>
  <si>
    <t>41.5k</t>
  </si>
  <si>
    <t>42.4k</t>
  </si>
  <si>
    <t>43.3k</t>
  </si>
  <si>
    <t>44.1k</t>
  </si>
  <si>
    <t>45k</t>
  </si>
  <si>
    <t>46k</t>
  </si>
  <si>
    <t>46.9k</t>
  </si>
  <si>
    <t>47.9k</t>
  </si>
  <si>
    <t>48.8k</t>
  </si>
  <si>
    <t>49.8k</t>
  </si>
  <si>
    <t>50.9k</t>
  </si>
  <si>
    <t>51.9k</t>
  </si>
  <si>
    <t>53k</t>
  </si>
  <si>
    <t>54k</t>
  </si>
  <si>
    <t>55.2k</t>
  </si>
  <si>
    <t>56.3k</t>
  </si>
  <si>
    <t>57.4k</t>
  </si>
  <si>
    <t>58.6k</t>
  </si>
  <si>
    <t>59.8k</t>
  </si>
  <si>
    <t>61k</t>
  </si>
  <si>
    <t>62.3k</t>
  </si>
  <si>
    <t>63.6k</t>
  </si>
  <si>
    <t>64.9k</t>
  </si>
  <si>
    <t>66.2k</t>
  </si>
  <si>
    <t>67.5k</t>
  </si>
  <si>
    <t>68.9k</t>
  </si>
  <si>
    <t>70.3k</t>
  </si>
  <si>
    <t>71.8k</t>
  </si>
  <si>
    <t>73.2k</t>
  </si>
  <si>
    <t>74.7k</t>
  </si>
  <si>
    <t>76.3k</t>
  </si>
  <si>
    <t>77.8k</t>
  </si>
  <si>
    <t>79.4k</t>
  </si>
  <si>
    <t>81k</t>
  </si>
  <si>
    <t>82.7k</t>
  </si>
  <si>
    <t>84.4k</t>
  </si>
  <si>
    <t>86.1k</t>
  </si>
  <si>
    <t>87.9k</t>
  </si>
  <si>
    <t>89.7k</t>
  </si>
  <si>
    <t>91.5k</t>
  </si>
  <si>
    <t>93.4k</t>
  </si>
  <si>
    <t>95.3k</t>
  </si>
  <si>
    <t>97.2k</t>
  </si>
  <si>
    <t>99.2k</t>
  </si>
  <si>
    <t>100k</t>
  </si>
  <si>
    <t>103k</t>
  </si>
  <si>
    <t>105k</t>
  </si>
  <si>
    <t>108k</t>
  </si>
  <si>
    <t>110k</t>
  </si>
  <si>
    <t>112k</t>
  </si>
  <si>
    <t>114k</t>
  </si>
  <si>
    <t>117k</t>
  </si>
  <si>
    <t>119k</t>
  </si>
  <si>
    <t>122k</t>
  </si>
  <si>
    <t>124k</t>
  </si>
  <si>
    <t>127k</t>
  </si>
  <si>
    <t>129k</t>
  </si>
  <si>
    <t>132k</t>
  </si>
  <si>
    <t>134k</t>
  </si>
  <si>
    <t>137k</t>
  </si>
  <si>
    <t>140k</t>
  </si>
  <si>
    <t>143k</t>
  </si>
  <si>
    <t>146k</t>
  </si>
  <si>
    <t>149k</t>
  </si>
  <si>
    <t>152k</t>
  </si>
  <si>
    <t>155k</t>
  </si>
  <si>
    <t>158k</t>
  </si>
  <si>
    <t>161k</t>
  </si>
  <si>
    <t>165k</t>
  </si>
  <si>
    <t>168k</t>
  </si>
  <si>
    <t>171k</t>
  </si>
  <si>
    <t>175k</t>
  </si>
  <si>
    <t>179k</t>
  </si>
  <si>
    <t>182k</t>
  </si>
  <si>
    <t>186k</t>
  </si>
  <si>
    <t>190k</t>
  </si>
  <si>
    <t>194k</t>
  </si>
  <si>
    <t>198k</t>
  </si>
  <si>
    <t>202k</t>
  </si>
  <si>
    <t>206k</t>
  </si>
  <si>
    <t>210k</t>
  </si>
  <si>
    <t>214k</t>
  </si>
  <si>
    <t>219k</t>
  </si>
  <si>
    <t>223k</t>
  </si>
  <si>
    <t>228k</t>
  </si>
  <si>
    <t>232k</t>
  </si>
  <si>
    <t>237k</t>
  </si>
  <si>
    <t>242k</t>
  </si>
  <si>
    <t>247k</t>
  </si>
  <si>
    <t>252k</t>
  </si>
  <si>
    <t>257k</t>
  </si>
  <si>
    <t>262k</t>
  </si>
  <si>
    <t>268k</t>
  </si>
  <si>
    <t>273k</t>
  </si>
  <si>
    <t>279k</t>
  </si>
  <si>
    <t>284k</t>
  </si>
  <si>
    <t>290k</t>
  </si>
  <si>
    <t>296k</t>
  </si>
  <si>
    <t>302k</t>
  </si>
  <si>
    <t>308k</t>
  </si>
  <si>
    <t>315k</t>
  </si>
  <si>
    <t>321k</t>
  </si>
  <si>
    <t>328k</t>
  </si>
  <si>
    <t>335k</t>
  </si>
  <si>
    <t>341k</t>
  </si>
  <si>
    <t>348k</t>
  </si>
  <si>
    <t>355k</t>
  </si>
  <si>
    <t>363k</t>
  </si>
  <si>
    <t>370k</t>
  </si>
  <si>
    <t>378k</t>
  </si>
  <si>
    <t>385k</t>
  </si>
  <si>
    <t>393k</t>
  </si>
  <si>
    <t>401k</t>
  </si>
  <si>
    <t>410k</t>
  </si>
  <si>
    <t>418k</t>
  </si>
  <si>
    <t>427k</t>
  </si>
  <si>
    <t>435k</t>
  </si>
  <si>
    <t>444k</t>
  </si>
  <si>
    <t>453k</t>
  </si>
  <si>
    <t>463k</t>
  </si>
  <si>
    <t>472k</t>
  </si>
  <si>
    <t>482k</t>
  </si>
  <si>
    <t>492k</t>
  </si>
  <si>
    <t>502k</t>
  </si>
  <si>
    <t>512k</t>
  </si>
  <si>
    <t>522k</t>
  </si>
  <si>
    <t>533k</t>
  </si>
  <si>
    <t>544k</t>
  </si>
  <si>
    <t>555k</t>
  </si>
  <si>
    <t>566k</t>
  </si>
  <si>
    <t>578k</t>
  </si>
  <si>
    <t>590k</t>
  </si>
  <si>
    <t>602k</t>
  </si>
  <si>
    <t>614k</t>
  </si>
  <si>
    <t>627k</t>
  </si>
  <si>
    <t>640k</t>
  </si>
  <si>
    <t>653k</t>
  </si>
  <si>
    <t>666k</t>
  </si>
  <si>
    <t>680k</t>
  </si>
  <si>
    <t>694k</t>
  </si>
  <si>
    <t>708k</t>
  </si>
  <si>
    <t>722k</t>
  </si>
  <si>
    <t>737k</t>
  </si>
  <si>
    <t>752k</t>
  </si>
  <si>
    <t>767k</t>
  </si>
  <si>
    <t>783k</t>
  </si>
  <si>
    <t>799k</t>
  </si>
  <si>
    <t>816k</t>
  </si>
  <si>
    <t>832k</t>
  </si>
  <si>
    <t>849k</t>
  </si>
  <si>
    <t>867k</t>
  </si>
  <si>
    <t>884k</t>
  </si>
  <si>
    <t>902k</t>
  </si>
  <si>
    <t>921k</t>
  </si>
  <si>
    <t>940k</t>
  </si>
  <si>
    <t>959k</t>
  </si>
  <si>
    <t>979k</t>
  </si>
  <si>
    <t>999k</t>
  </si>
  <si>
    <t>1M</t>
  </si>
  <si>
    <t>1.04M</t>
  </si>
  <si>
    <t>1.06M</t>
  </si>
  <si>
    <t>1.08M</t>
  </si>
  <si>
    <t>1.11M</t>
  </si>
  <si>
    <t>1.13M</t>
  </si>
  <si>
    <t>1.15M</t>
  </si>
  <si>
    <t>1.17M</t>
  </si>
  <si>
    <t>1.2M</t>
  </si>
  <si>
    <t>1.22M</t>
  </si>
  <si>
    <t>1.25M</t>
  </si>
  <si>
    <t>1.27M</t>
  </si>
  <si>
    <t>1.3M</t>
  </si>
  <si>
    <t>1.33M</t>
  </si>
  <si>
    <t>1.35M</t>
  </si>
  <si>
    <t>1.38M</t>
  </si>
  <si>
    <t>1.41M</t>
  </si>
  <si>
    <t>1.44M</t>
  </si>
  <si>
    <t>1.47M</t>
  </si>
  <si>
    <t>1.5M</t>
  </si>
  <si>
    <t>1.53M</t>
  </si>
  <si>
    <t>1.56M</t>
  </si>
  <si>
    <t>1.59M</t>
  </si>
  <si>
    <t>1.62M</t>
  </si>
  <si>
    <t>1.66M</t>
  </si>
  <si>
    <t>1.69M</t>
  </si>
  <si>
    <t>1.73M</t>
  </si>
  <si>
    <t>1.76M</t>
  </si>
  <si>
    <t>1.8M</t>
  </si>
  <si>
    <t>1.83M</t>
  </si>
  <si>
    <t>1.87M</t>
  </si>
  <si>
    <t>1.91M</t>
  </si>
  <si>
    <t>1.95M</t>
  </si>
  <si>
    <t>1.99M</t>
  </si>
  <si>
    <t>2.03M</t>
  </si>
  <si>
    <t>2.07M</t>
  </si>
  <si>
    <t>2.11M</t>
  </si>
  <si>
    <t>2.16M</t>
  </si>
  <si>
    <t>2.2M</t>
  </si>
  <si>
    <t>2.25M</t>
  </si>
  <si>
    <t>2.29M</t>
  </si>
  <si>
    <t>2.34M</t>
  </si>
  <si>
    <t>2.39M</t>
  </si>
  <si>
    <t>2.43M</t>
  </si>
  <si>
    <t>2.48M</t>
  </si>
  <si>
    <t>2.54M</t>
  </si>
  <si>
    <t>2.59M</t>
  </si>
  <si>
    <t>2.64M</t>
  </si>
  <si>
    <t>2.69M</t>
  </si>
  <si>
    <t>2.75M</t>
  </si>
  <si>
    <t>2.81M</t>
  </si>
  <si>
    <t>2.86M</t>
  </si>
  <si>
    <t>2.92M</t>
  </si>
  <si>
    <t>2.98M</t>
  </si>
  <si>
    <t>3.04M</t>
  </si>
  <si>
    <t>3.1M</t>
  </si>
  <si>
    <t>3.17M</t>
  </si>
  <si>
    <t>3.23M</t>
  </si>
  <si>
    <t>3.3M</t>
  </si>
  <si>
    <t>3.37M</t>
  </si>
  <si>
    <t>3.44M</t>
  </si>
  <si>
    <t>3.51M</t>
  </si>
  <si>
    <t>3.58M</t>
  </si>
  <si>
    <t>3.65M</t>
  </si>
  <si>
    <t>3.73M</t>
  </si>
  <si>
    <t>3.8M</t>
  </si>
  <si>
    <t>3.88M</t>
  </si>
  <si>
    <t>3.96M</t>
  </si>
  <si>
    <t>4.04M</t>
  </si>
  <si>
    <t>4.12M</t>
  </si>
  <si>
    <t>4.21M</t>
  </si>
  <si>
    <t>4.29M</t>
  </si>
  <si>
    <t>4.38M</t>
  </si>
  <si>
    <t>4.47M</t>
  </si>
  <si>
    <t>4.56M</t>
  </si>
  <si>
    <t>4.65M</t>
  </si>
  <si>
    <t>4.75M</t>
  </si>
  <si>
    <t>4.85M</t>
  </si>
  <si>
    <t>4.95M</t>
  </si>
  <si>
    <t>5.05M</t>
  </si>
  <si>
    <t>5.15M</t>
  </si>
  <si>
    <t>5.26M</t>
  </si>
  <si>
    <t>5.36M</t>
  </si>
  <si>
    <t>5.47M</t>
  </si>
  <si>
    <t>5.59M</t>
  </si>
  <si>
    <t>5.7M</t>
  </si>
  <si>
    <t>5.82M</t>
  </si>
  <si>
    <t>5.94M</t>
  </si>
  <si>
    <t>6.06M</t>
  </si>
  <si>
    <t>6.18M</t>
  </si>
  <si>
    <t>6.31M</t>
  </si>
  <si>
    <t>6.44M</t>
  </si>
  <si>
    <t>6.57M</t>
  </si>
  <si>
    <t>6.7M</t>
  </si>
  <si>
    <t>6.84M</t>
  </si>
  <si>
    <t>6.98M</t>
  </si>
  <si>
    <t>7.12M</t>
  </si>
  <si>
    <t>7.27M</t>
  </si>
  <si>
    <t>7.42M</t>
  </si>
  <si>
    <t>7.57M</t>
  </si>
  <si>
    <t>7.72M</t>
  </si>
  <si>
    <t>7.88M</t>
  </si>
  <si>
    <t>8.04M</t>
  </si>
  <si>
    <t>8.21M</t>
  </si>
  <si>
    <t>8.37M</t>
  </si>
  <si>
    <t>8.55M</t>
  </si>
  <si>
    <t>8.72M</t>
  </si>
  <si>
    <t>8.9M</t>
  </si>
  <si>
    <t>9.08M</t>
  </si>
  <si>
    <t>9.27M</t>
  </si>
  <si>
    <t>9.46M</t>
  </si>
  <si>
    <t>9.65M</t>
  </si>
  <si>
    <t>9.85M</t>
  </si>
  <si>
    <t>10M</t>
  </si>
  <si>
    <t>10.5M</t>
  </si>
  <si>
    <t>10.7M</t>
  </si>
  <si>
    <t>10.9M</t>
  </si>
  <si>
    <t>11.1M</t>
  </si>
  <si>
    <t>11.3M</t>
  </si>
  <si>
    <t>11.6M</t>
  </si>
  <si>
    <t>11.8M</t>
  </si>
  <si>
    <t>12.1M</t>
  </si>
  <si>
    <t>12.3M</t>
  </si>
  <si>
    <t>12.6M</t>
  </si>
  <si>
    <t>12.8M</t>
  </si>
  <si>
    <t>13.1M</t>
  </si>
  <si>
    <t>13.3M</t>
  </si>
  <si>
    <t>13.6M</t>
  </si>
  <si>
    <t>13.9M</t>
  </si>
  <si>
    <t>14.2M</t>
  </si>
  <si>
    <t>14.5M</t>
  </si>
  <si>
    <t>14.8M</t>
  </si>
  <si>
    <t>15.1M</t>
  </si>
  <si>
    <t>15.4M</t>
  </si>
  <si>
    <t>15.7M</t>
  </si>
  <si>
    <t>16M</t>
  </si>
  <si>
    <t>16.3M</t>
  </si>
  <si>
    <t>16.7M</t>
  </si>
  <si>
    <t>17M</t>
  </si>
  <si>
    <t>17.4M</t>
  </si>
  <si>
    <t>17.7M</t>
  </si>
  <si>
    <t>18.1M</t>
  </si>
  <si>
    <t>18.5M</t>
  </si>
  <si>
    <t>18.8M</t>
  </si>
  <si>
    <t>19.2M</t>
  </si>
  <si>
    <t>19.6M</t>
  </si>
  <si>
    <t>20M</t>
  </si>
  <si>
    <t>20.4M</t>
  </si>
  <si>
    <t>20.8M</t>
  </si>
  <si>
    <t>21.3M</t>
  </si>
  <si>
    <t>21.7M</t>
  </si>
  <si>
    <t>22.1M</t>
  </si>
  <si>
    <t>22.6M</t>
  </si>
  <si>
    <t>23.1M</t>
  </si>
  <si>
    <t>23.5M</t>
  </si>
  <si>
    <t>24M</t>
  </si>
  <si>
    <t>24.5M</t>
  </si>
  <si>
    <t>25M</t>
  </si>
  <si>
    <t>解析対象の回路図</t>
  </si>
  <si>
    <t>FG2とAC115VN用コンデンサの接続点を閉じ、10 µF の表示を上へ移動しました。</t>
  </si>
  <si>
    <t>技術報告書：解析方法・数式・シート対応</t>
  </si>
  <si>
    <t>1. 目的</t>
  </si>
  <si>
    <t>本報告書は、MVVS 0.5sq 2芯シールドケーブル 6 m と UL1007 AWG20 GND 線 6 m から構成される回路について、差動モードおよび同相モードの入力インピーダンスを 1 kHz〜25 MHz で解析する手順と数式を整理したものである。</t>
  </si>
  <si>
    <t>2. 対象回路</t>
  </si>
  <si>
    <t>対象回路は『回路図』シートに示す。遠端では 2 芯を短絡し、各芯から 10 µF コンデンサで FG2 に接続する。シールドは近端 FG1 に接続し、遠端開放とする。GND 線は FG1 と FG2 を接続する。</t>
  </si>
  <si>
    <t>3. 解析項目</t>
  </si>
  <si>
    <t>（1）差動モード： AC115VU と AC115VN 間の入力インピーダンス ZDM を求める。
（2）同相モード： 近端で AC115VU と AC115VN を一括した導体束 P と FG1 の間の入力インピーダンス ZCM を求める。</t>
  </si>
  <si>
    <t>4. 使用シートと役割</t>
  </si>
  <si>
    <t>『入力・概要』：形状、損失、コンデンサ、掃引条件などの入力。
『3導体RLGC』：3導体系の R, L, G, C 行列。
『差動モデル』：差動モードの周波数ごとの計算。
『同相3導体』：3導体同相モデルの周波数ごとの計算。
『グラフ』：振幅・位相のグラフ。
『実測比較_差動』『実測比較_同相』：実測値との比較。</t>
  </si>
  <si>
    <t>5. 差動モードの仮定</t>
  </si>
  <si>
    <t>差動モードでは 2 芯のみが主に寄与し、シールドや GND 線への同相成分は小さいと仮定する。したがって AC115VU−AC115VN の 2 導体損失線路として扱う。遠端の 2 芯短絡は寄生抵抗 Rshort と寄生インダクタンス Lshort を持つ終端負荷とする。</t>
  </si>
  <si>
    <t>6. 差動モードの基本式</t>
  </si>
  <si>
    <t>差動モードの入力インピーダンスは
Zin,DM = Z0d × (ZL,DM + Z0d·tanh(γd·l)) / (Z0d + ZL,DM·tanh(γd·l))
で計算する。ここで ZL,DM = Rshort + jωLshort、γd·l = Ad + jθd である。θd = 2πfTd、Td = l / (VFd·c) である。</t>
  </si>
  <si>
    <t>7. 差動モードの損失</t>
  </si>
  <si>
    <t>差動モードの減衰 Ad は、導体抵抗および誘電損失を簡略化して
Ad = A0d + k√f,d·√(f/MHz) + (tanδd/2)·θd
で表す。A0d は低周波直流抵抗に相当する固定成分で、入力・概要の差動特性インピーダンス Z0d と直流ループ抵抗から近似的に与える。
この計算は『差動モデル』シートの D〜E 列で行っている。</t>
  </si>
  <si>
    <t>8. 同相 3導体モデルの導体定義</t>
  </si>
  <si>
    <t>同相モードでは、P = 2 芯束、S = 編組シールド、G = GND 線の 3 物理導体を扱う。G を基準導体としたときの導体系電圧と電流は
V = [VP−VG, VS−VG]^T,  I = [IP, IS]^T
である。</t>
  </si>
  <si>
    <t>9. モード変換</t>
  </si>
  <si>
    <t>理想シールド近似により、3 導体問題を次の 2 つの固有モードへ分解する。
内部モード：  v1 = VP−VS,   i1 = IP
外部モード：  v2 = VS−VG,   i2 = IP + IS = −IG
内部モードは P-S 間、外部モードは S-G 間の損失線路として扱える。</t>
  </si>
  <si>
    <t>10. 内部モード定数</t>
  </si>
  <si>
    <t>内部モードの代表値は『入力・概要』の C(P-S), 速度係数, tanδ, 追加損失から定義する。
Z01 = 1 / (c·VF1·C1)
L1 = Z01 / (c·VF1)
Td1 = l / (VF1·c)
これらは『入力・概要』派生値の内部モード Z01, L1, 片道遅延, 1/4波長として表示される。</t>
  </si>
  <si>
    <t>11. 外部モード定数</t>
  </si>
  <si>
    <t>外部モードは、シールドと GND 線を 2 本平行導体として近似する。
中心間距離を d、シールド外半径を a、GND 導体外半径を b とすると、
χ = acosh((d^2 − a^2 − b^2)/(2ab))
C2 = 2π·ε0·εeff / χ
L2 = μ0·χ / (2π)
Z02 = √(L2/C2)
VF2 = 1/√εeff
で与える。これらは『入力・概要』派生値の外部モード C2, L2, Z02, 速度係数, 片道遅延に対応する。</t>
  </si>
  <si>
    <t>12. 3導体 RLGC 行列</t>
  </si>
  <si>
    <t>導体系座標での L 行列と C 行列は、内部モード定数 L1, C1 と外部モード定数 L2, C2 から次式で求める。
L = [[L1+L2, L2], [L2, L2]]
C = [[C1, −C1], [−C1, C1+C2]]
同様に、R 行列は内部モード直列抵抗 r1 と外部モード直列抵抗 r2 を用いて
R = [[r1+r2, r2], [r2, r2]]
とし、G 行列は tanδ による漏れコンダクタンスから近似する。
これらを『3導体RLGC』シートに整理してある。</t>
  </si>
  <si>
    <t>13. 同相モードの境界条件</t>
  </si>
  <si>
    <t>近端では S と G が FG1 で短絡されるため VSG(0)=0。
遠端ではシールドが開放であるため IS(l)=0。
P は 2 個の 10 µF コンデンサ負荷で G に接続される。
各コンデンサのインピーダンスは
ZC1 = ESR1 + jωESL1 + 1/(jωC1)
ZC2 = ESR2 + jωESL2 + 1/(jωC2)
であり、並列合成負荷は
ZC = ZC1 || ZC2
とする。</t>
  </si>
  <si>
    <t>14. 外部モードから見た遠端インピーダンス</t>
  </si>
  <si>
    <t>外部モードは近端短絡・遠端自由の境界を持つ。遠端側から内部モードへ見込まれる外部モードのインピーダンスを
Zext = Z02·tanh(γ2·l)
とする。ここで γ2·l = A2 + jθ2、A2 は外部モードの損失、θ2 = 2πfTd2 である。
この計算は『同相3導体』シートの H〜S 列で行っている。</t>
  </si>
  <si>
    <t>15. 内部モードの実効終端負荷</t>
  </si>
  <si>
    <t>内部モードに対する遠端の実効負荷は
ZL,eff = ZC + Zext
で与える。これは、遠端で P から S を経て G に戻る経路を、コンデンサ負荷と外部モードの直列和としてみなすものである。
『同相3導体』シートでは T〜U 列に相当する。</t>
  </si>
  <si>
    <t>16. 同相入力インピーダンス</t>
  </si>
  <si>
    <t>最終的な同相入力インピーダンスは、内部モード線路の入力インピーダンスとして
Zin,CM = Z01 × (ZL,eff + Z01·tanh(γ1·l)) / (Z01 + ZL,eff·tanh(γ1·l))
により求める。
『同相3導体』シートでは V〜AB 列で計算し、AB 列が振幅、AC 列が位相である。</t>
  </si>
  <si>
    <t>17. グラフの見方</t>
  </si>
  <si>
    <t>『グラフ』シートでは、差動と同相の振幅・位相を表示する。
振幅グラフは横軸・縦軸とも対数相当表示、位相グラフは横軸のみ対数相当表示である。
周波数軸ラベルは 1k, 10k, 100k, 1M, 10M, 25M とし、主目盛線と補助線を表示する。</t>
  </si>
  <si>
    <t>18. パラメータ調整の指針</t>
  </si>
  <si>
    <t>差動モードでは、共振周波数や山谷の位置は VFd、山谷の高さは損失係数、低域の値は Rshort・Lshort によって調整する。
同相モードでは、低周波側はコンデンサ容量、ESR、ESL の影響が大きい。
MHz 帯の山谷位置は内部／外部モードの VF と幾何寸法、ピーク高さは損失係数やシールド抵抗の影響を受ける。</t>
  </si>
  <si>
    <t>19. モデルの限界</t>
  </si>
  <si>
    <t>本モデルは理想シールド近似に基づく。編組の開口による直接 P-G 結合、移送インピーダンス、治具の寄生成分、ケーブルの曲がりや周辺物体との結合は厳密には含まれない。25 MHz 付近ではこれらの影響が無視できない場合がある。</t>
  </si>
  <si>
    <t>20. 実測との突き合わせ</t>
  </si>
  <si>
    <t>『実測比較_差動』『実測比較_同相』に周波数、実測振幅、実測位相を貼り付ければ、モデル値との誤差を確認できる。実測とのずれが大きい場合は、入力・概要の黄色セルを調整して再度グラフを確認する。</t>
  </si>
  <si>
    <t>21. 数式とシート列の対応（差動モデル）</t>
  </si>
  <si>
    <t>『差動モデル』シートでは、B列=周波数 f、C列=ω=2πf、D列=減衰 A、E列=電気角 θ、F〜G列=tanh(γl) の実部・虚部、H〜I列=遠端負荷 ZL の実部・虚部、J〜M列=損失線路式の分子・分母を構成する中間量、N〜O列=線路変換後インピーダンス、P〜Q列=測定治具の直列成分加算後の最終実部・虚部、R列=|ZDM|、S列=位相、T列=log10(f)、U列=log10(|ZDM|) である。</t>
  </si>
  <si>
    <t>22. 数式とシート列の対応（同相3導体）</t>
  </si>
  <si>
    <t>『同相3導体』シートでは、B列=周波数 f、C列=ω、D〜G列=内部モードの減衰 A1、電気角 θ1、tanh(γ1l) の実部・虚部、H〜K列=外部モードの減衰 A2、電気角 θ2、tanh(γ2l) の実部・虚部、L〜O列=各 10 µF コンデンサの複素インピーダンス、P〜Q列=並列合成負荷 ZC、R〜S列=外部モードから見込まれる Zext、T〜U列=内部モード実効負荷 ZL,eff、V〜Y列=内部モード損失線路式の分子・分母に相当する中間量、Z〜AA列=最終複素インピーダンスの実部・虚部、AB列=|ZCM|、AC列=位相、AD列=log10(f)、AE列=log10(|ZCM|)、AF列=|ZC|、AG列=|Zext| である。</t>
  </si>
  <si>
    <t>23. 入力セル対応表</t>
  </si>
  <si>
    <t>主な入力セルは次の通りである。『入力・概要』シート B12=内部モード C(P-S)、B13=内部モード速度係数、B14=外部モード実効比誘電率、B15=内部 tanδ、B16=外部 tanδ、B17=1芯導体抵抗、B18=シールド長手抵抗、B19=GND線導体抵抗、B20=内部追加損失、B21=外部追加損失、B24〜B29=10 µF コンデンサ2個の C/ESR/ESL、B30〜B37=差動モデルの Z0d、VFd、tanδ、追加損失、短絡 R/L、測定治具直列 R/L、B38〜B40=周波数掃引条件である。</t>
  </si>
  <si>
    <t>24. 追跡手順の例</t>
  </si>
  <si>
    <t>例えば 1 MHz における同相インピーダンスを追う場合、『同相3導体』で 1 MHz 近傍の行を選び、まず H〜K 列で外部モードの tanh(γ2l) を確認し、R〜S 列で Zext を得る。次に L〜Q 列でコンデンサ並列負荷 ZC を確認し、T〜U 列で ZL,eff = ZC + Zext を得る。最後に V〜AA 列で内部モード線路式を通した入力インピーダンスを計算し、AB 列と AC 列で振幅・位相を読む。差動モードも同様に、H〜I 列の終端負荷から J〜Q 列の線路計算をたどって R, S 列を読む。</t>
  </si>
  <si>
    <t>前提・代表値・出典</t>
  </si>
  <si>
    <t>項目</t>
  </si>
  <si>
    <t>初期値</t>
  </si>
  <si>
    <t>区分</t>
  </si>
  <si>
    <t>説明</t>
  </si>
  <si>
    <t>出典URL</t>
  </si>
  <si>
    <t>MVVS 0.5sq×2芯</t>
  </si>
  <si>
    <t>芯外径1.9 mm、シールド外径約4.3 mm、仕上外径約6.2 mm</t>
  </si>
  <si>
    <t>メーカー仕様</t>
  </si>
  <si>
    <t>富士電線工業 MVVS仕様書</t>
  </si>
  <si>
    <t>https://www.fujiewc.co.jp/wp-content/uploads/2025/02/92-217.pdf</t>
  </si>
  <si>
    <t>UL1007 AWG20</t>
  </si>
  <si>
    <t>導体外径0.95 mm、絶縁標準厚0.41 mm、仕上外径約1.8 mm</t>
  </si>
  <si>
    <t>メーカー資料</t>
  </si>
  <si>
    <t>協和ハーモネット Vol.4</t>
  </si>
  <si>
    <t>https://www.harmonet.co.jp/PDF/KYOWAcatalog-vol04.pdf</t>
  </si>
  <si>
    <t>内部C(P-S)</t>
  </si>
  <si>
    <t>200 pF/m</t>
  </si>
  <si>
    <t>代表仮定</t>
  </si>
  <si>
    <t>2芯を一括したときのシールド間容量。実測後に更新推奨</t>
  </si>
  <si>
    <t>内部VF</t>
  </si>
  <si>
    <t>PVC内部モードの代表値</t>
  </si>
  <si>
    <t>外部εeff</t>
  </si>
  <si>
    <t>PVC被覆と空気が混在する外部電界の実効値</t>
  </si>
  <si>
    <t>tanδ</t>
  </si>
  <si>
    <t>内部0.03、外部0.02</t>
  </si>
  <si>
    <t>MHz帯PVCの損失を表す調整値</t>
  </si>
  <si>
    <t>シールド抵抗</t>
  </si>
  <si>
    <t>0.025 Ω/m</t>
  </si>
  <si>
    <t>編組の長手方向抵抗。実測後に更新推奨</t>
  </si>
  <si>
    <t>GND線抵抗</t>
  </si>
  <si>
    <t>0.035 Ω/m</t>
  </si>
  <si>
    <t>AWG20の一般的な値</t>
  </si>
  <si>
    <t>モデルの適用範囲：理想的に閉じたシールドを仮定し、P-S内部モードとS-G外部モードは線路途中では独立です。近端・遠端の境界条件を通して両モードが結合します。MVVSは編組シールドのため、実物では開口による直接P-G結合、移送インピーダンス、GND線との配置ばらつきが存在します。初期解析には有効ですが、25 MHzまでの定量精度には容量・抵抗・共振周波数の実測による更新が必要です。</t>
  </si>
  <si>
    <t>5 m開放・短絡同時フィッティング結果の6 mモデルへの反映</t>
  </si>
  <si>
    <t>富士電線工業 MVVS 0.5 sq・2芯、長さ5 mの遠端開放／遠端短絡データを、同一ケーブル・同一治具・同一校正条件として同時フィットしました。線路固有値は6 mへ適用し、治具および短絡端の集中定数はフィット値をそのまま使用します。</t>
  </si>
  <si>
    <t>5 m同時フィット値</t>
  </si>
  <si>
    <t>6 m Excel入力</t>
  </si>
  <si>
    <t>扱い</t>
  </si>
  <si>
    <t>フィット評価</t>
  </si>
  <si>
    <t>値</t>
  </si>
  <si>
    <t>単位</t>
  </si>
  <si>
    <t>差動特性インピーダンス Z0d [Ω]</t>
  </si>
  <si>
    <t>線路固有値：長さによらず共通</t>
  </si>
  <si>
    <t>開放 振幅RMSE</t>
  </si>
  <si>
    <t>dB</t>
  </si>
  <si>
    <t>差動速度係数 VFd [-]</t>
  </si>
  <si>
    <t>開放 位相RMSE</t>
  </si>
  <si>
    <t>deg</t>
  </si>
  <si>
    <t>差動有効 tanδ [-]</t>
  </si>
  <si>
    <t>有効損失値：5 m測定から同定</t>
  </si>
  <si>
    <t>短絡 振幅RMSE</t>
  </si>
  <si>
    <t>差動追加損失 k√f [Np/√MHz]</t>
  </si>
  <si>
    <t>短絡 位相RMSE</t>
  </si>
  <si>
    <t>遠端短絡抵抗 [Ω]</t>
  </si>
  <si>
    <t>集中定数：6 mでも同じ値</t>
  </si>
  <si>
    <t>開放フィット範囲</t>
  </si>
  <si>
    <t>50.35 kHz～25 MHz</t>
  </si>
  <si>
    <t>遠端短絡インダクタンス [nH]</t>
  </si>
  <si>
    <t>短絡フィット範囲</t>
  </si>
  <si>
    <t>1 kHz～25 MHz</t>
  </si>
  <si>
    <t>測定治具直列抵抗 [Ω]</t>
  </si>
  <si>
    <t>共通治具：6 mでも同じ値</t>
  </si>
  <si>
    <t>測定治具直列インダクタンス [nH]</t>
  </si>
  <si>
    <t>測定データ</t>
  </si>
  <si>
    <t>ファイル名</t>
  </si>
  <si>
    <t>遠端開放</t>
  </si>
  <si>
    <t>Zm_2C_normal_20260712.csv</t>
  </si>
  <si>
    <t>5 m・2芯間</t>
  </si>
  <si>
    <t>6 mでの派生値</t>
  </si>
  <si>
    <t>計算式</t>
  </si>
  <si>
    <t>遠端短絡</t>
  </si>
  <si>
    <t>Zm_2C_normal_short_20260712.csv</t>
  </si>
  <si>
    <t>入力・概要!B6</t>
  </si>
  <si>
    <t>線間容量 C'</t>
  </si>
  <si>
    <t>1/(Z0·c·VF)</t>
  </si>
  <si>
    <t>線間インダクタンス L'</t>
  </si>
  <si>
    <t>Z0/(c·VF)</t>
  </si>
  <si>
    <t>6 m片道遅延</t>
  </si>
  <si>
    <t>l/(c·VF)</t>
  </si>
  <si>
    <t>6 m 1/4波長周波数</t>
  </si>
  <si>
    <t>1/(4Td)</t>
  </si>
  <si>
    <t>6 m 1/2波長周波数</t>
  </si>
  <si>
    <t>1/(2Td)</t>
  </si>
  <si>
    <t>6 mケーブル直流ループ抵抗</t>
  </si>
  <si>
    <t>2·r芯·l</t>
  </si>
  <si>
    <t>低周波短絡入力抵抗概算</t>
  </si>
  <si>
    <t>Rloop+Rshort+Rfixture</t>
  </si>
  <si>
    <t>注意：差動有効 tanδ と k√f は、ケーブル材料固有値だけではなく、測定治具、編組構造、Open/Short補正残差などを含む有効損失値です。6 mへの適用は、同じケーブル構造・同じ測定構成を前提とする外挿です。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</si>
</sst>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0.000E+00"/>
    <numFmt numFmtId="178" formatCode="0.000"/>
    <numFmt numFmtId="179" formatCode="0.000000"/>
    <numFmt numFmtId="180" formatCode="0.000000000"/>
  </numFmts>
  <fonts count="21">
    <font>
      <sz val="11"/>
      <name val="Carlito"/>
    </font>
    <font>
      <b/>
      <sz val="16"/>
      <color rgb="FFFFFFFF"/>
      <name val="Yu Gothic"/>
      <family val="3"/>
      <charset val="128"/>
    </font>
    <font>
      <sz val="11"/>
      <name val="Yu Gothic"/>
      <family val="3"/>
      <charset val="128"/>
    </font>
    <font>
      <sz val="11"/>
      <color rgb="FF404040"/>
      <name val="Yu Gothic"/>
      <family val="3"/>
      <charset val="128"/>
    </font>
    <font>
      <b/>
      <sz val="11"/>
      <color rgb="FF17365D"/>
      <name val="Yu Gothic"/>
      <family val="3"/>
      <charset val="128"/>
    </font>
    <font>
      <b/>
      <sz val="11"/>
      <name val="Yu Gothic"/>
      <family val="3"/>
      <charset val="128"/>
    </font>
    <font>
      <sz val="11"/>
      <color rgb="FF7F6000"/>
      <name val="Yu Gothic"/>
      <family val="3"/>
      <charset val="128"/>
    </font>
    <font>
      <sz val="11"/>
      <color rgb="FF666666"/>
      <name val="Yu Gothic"/>
      <family val="3"/>
      <charset val="128"/>
    </font>
    <font>
      <sz val="11"/>
      <color rgb="FF375623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11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1"/>
      <color rgb="FF17365D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sz val="11"/>
      <color rgb="FF404040"/>
      <name val="Yu Gothic"/>
      <family val="3"/>
      <charset val="128"/>
    </font>
    <font>
      <b/>
      <sz val="11"/>
      <color rgb="FF375623"/>
      <name val="Yu Gothic"/>
      <family val="3"/>
      <charset val="128"/>
    </font>
    <font>
      <b/>
      <sz val="11"/>
      <color rgb="FF7F6000"/>
      <name val="Yu Gothic"/>
      <family val="3"/>
      <charset val="128"/>
    </font>
    <font>
      <sz val="10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A5A5A5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  <diagonal/>
    </border>
  </borders>
  <cellStyleXfs count="2">
    <xf numFmtId="0" fontId="0" fillId="0" borderId="9"/>
    <xf numFmtId="0" fontId="19" fillId="0" borderId="9"/>
  </cellStyleXfs>
  <cellXfs count="78">
    <xf numFmtId="0" fontId="0" fillId="0" borderId="0" xfId="0" applyBorder="1"/>
    <xf numFmtId="176" fontId="0" fillId="0" borderId="0" xfId="1" applyNumberFormat="1" applyFont="1" applyBorder="1"/>
    <xf numFmtId="177" fontId="0" fillId="0" borderId="0" xfId="1" applyNumberFormat="1" applyFont="1" applyBorder="1"/>
    <xf numFmtId="177" fontId="0" fillId="5" borderId="0" xfId="1" applyNumberFormat="1" applyFont="1" applyFill="1" applyBorder="1"/>
    <xf numFmtId="176" fontId="0" fillId="5" borderId="0" xfId="1" applyNumberFormat="1" applyFont="1" applyFill="1" applyBorder="1"/>
    <xf numFmtId="0" fontId="2" fillId="0" borderId="0" xfId="1" applyFont="1" applyBorder="1"/>
    <xf numFmtId="176" fontId="6" fillId="5" borderId="0" xfId="1" applyNumberFormat="1" applyFont="1" applyFill="1" applyBorder="1" applyAlignment="1">
      <alignment horizontal="right"/>
    </xf>
    <xf numFmtId="176" fontId="8" fillId="6" borderId="0" xfId="1" applyNumberFormat="1" applyFont="1" applyFill="1" applyBorder="1" applyAlignment="1">
      <alignment horizontal="right"/>
    </xf>
    <xf numFmtId="177" fontId="6" fillId="5" borderId="0" xfId="1" applyNumberFormat="1" applyFont="1" applyFill="1" applyBorder="1" applyAlignment="1">
      <alignment horizontal="right"/>
    </xf>
    <xf numFmtId="0" fontId="9" fillId="7" borderId="0" xfId="1" applyFont="1" applyFill="1" applyBorder="1" applyAlignment="1">
      <alignment horizontal="center" vertical="center" wrapText="1"/>
    </xf>
    <xf numFmtId="176" fontId="2" fillId="0" borderId="0" xfId="1" applyNumberFormat="1" applyFont="1" applyBorder="1"/>
    <xf numFmtId="177" fontId="2" fillId="0" borderId="0" xfId="1" applyNumberFormat="1" applyFont="1" applyBorder="1"/>
    <xf numFmtId="177" fontId="2" fillId="5" borderId="0" xfId="1" applyNumberFormat="1" applyFont="1" applyFill="1" applyBorder="1"/>
    <xf numFmtId="176" fontId="2" fillId="5" borderId="0" xfId="1" applyNumberFormat="1" applyFont="1" applyFill="1" applyBorder="1"/>
    <xf numFmtId="0" fontId="2" fillId="0" borderId="0" xfId="1" applyFont="1" applyBorder="1" applyAlignment="1">
      <alignment vertical="top" wrapText="1"/>
    </xf>
    <xf numFmtId="0" fontId="5" fillId="0" borderId="1" xfId="1" applyFont="1" applyBorder="1"/>
    <xf numFmtId="176" fontId="6" fillId="5" borderId="2" xfId="1" applyNumberFormat="1" applyFont="1" applyFill="1" applyBorder="1" applyAlignment="1">
      <alignment horizontal="right"/>
    </xf>
    <xf numFmtId="0" fontId="7" fillId="0" borderId="3" xfId="1" applyFont="1" applyBorder="1"/>
    <xf numFmtId="0" fontId="5" fillId="0" borderId="4" xfId="1" applyFont="1" applyBorder="1"/>
    <xf numFmtId="0" fontId="7" fillId="0" borderId="5" xfId="1" applyFont="1" applyBorder="1"/>
    <xf numFmtId="0" fontId="5" fillId="0" borderId="6" xfId="1" applyFont="1" applyBorder="1"/>
    <xf numFmtId="176" fontId="6" fillId="5" borderId="7" xfId="1" applyNumberFormat="1" applyFont="1" applyFill="1" applyBorder="1" applyAlignment="1">
      <alignment horizontal="right"/>
    </xf>
    <xf numFmtId="0" fontId="7" fillId="0" borderId="8" xfId="1" applyFont="1" applyBorder="1"/>
    <xf numFmtId="1" fontId="6" fillId="5" borderId="7" xfId="1" applyNumberFormat="1" applyFont="1" applyFill="1" applyBorder="1" applyAlignment="1">
      <alignment horizontal="right"/>
    </xf>
    <xf numFmtId="176" fontId="8" fillId="6" borderId="2" xfId="1" applyNumberFormat="1" applyFont="1" applyFill="1" applyBorder="1" applyAlignment="1">
      <alignment horizontal="right"/>
    </xf>
    <xf numFmtId="176" fontId="8" fillId="6" borderId="7" xfId="1" applyNumberFormat="1" applyFont="1" applyFill="1" applyBorder="1" applyAlignment="1">
      <alignment horizontal="right"/>
    </xf>
    <xf numFmtId="0" fontId="9" fillId="7" borderId="1" xfId="1" applyFont="1" applyFill="1" applyBorder="1" applyAlignment="1">
      <alignment horizontal="center" vertical="center" wrapText="1"/>
    </xf>
    <xf numFmtId="0" fontId="9" fillId="7" borderId="2" xfId="1" applyFont="1" applyFill="1" applyBorder="1" applyAlignment="1">
      <alignment horizontal="center" vertical="center" wrapText="1"/>
    </xf>
    <xf numFmtId="0" fontId="9" fillId="7" borderId="3" xfId="1" applyFont="1" applyFill="1" applyBorder="1" applyAlignment="1">
      <alignment horizontal="center" vertical="center" wrapText="1"/>
    </xf>
    <xf numFmtId="0" fontId="2" fillId="0" borderId="4" xfId="1" applyFont="1" applyBorder="1"/>
    <xf numFmtId="176" fontId="2" fillId="0" borderId="5" xfId="1" applyNumberFormat="1" applyFont="1" applyBorder="1"/>
    <xf numFmtId="0" fontId="2" fillId="0" borderId="6" xfId="1" applyFont="1" applyBorder="1"/>
    <xf numFmtId="0" fontId="2" fillId="0" borderId="7" xfId="1" applyFont="1" applyBorder="1"/>
    <xf numFmtId="0" fontId="2" fillId="0" borderId="8" xfId="1" applyFont="1" applyBorder="1"/>
    <xf numFmtId="0" fontId="2" fillId="0" borderId="5" xfId="1" applyFont="1" applyBorder="1"/>
    <xf numFmtId="0" fontId="15" fillId="13" borderId="0" xfId="1" applyFont="1" applyFill="1" applyBorder="1" applyAlignment="1">
      <alignment vertical="center" wrapText="1"/>
    </xf>
    <xf numFmtId="178" fontId="16" fillId="14" borderId="0" xfId="1" applyNumberFormat="1" applyFont="1" applyFill="1" applyBorder="1" applyAlignment="1">
      <alignment horizontal="right"/>
    </xf>
    <xf numFmtId="179" fontId="15" fillId="13" borderId="0" xfId="1" applyNumberFormat="1" applyFont="1" applyFill="1" applyBorder="1" applyAlignment="1">
      <alignment horizontal="right"/>
    </xf>
    <xf numFmtId="180" fontId="15" fillId="13" borderId="0" xfId="1" applyNumberFormat="1" applyFont="1" applyFill="1" applyBorder="1" applyAlignment="1">
      <alignment horizontal="right"/>
    </xf>
    <xf numFmtId="177" fontId="15" fillId="13" borderId="0" xfId="1" applyNumberFormat="1" applyFont="1" applyFill="1" applyBorder="1" applyAlignment="1">
      <alignment horizontal="right"/>
    </xf>
    <xf numFmtId="0" fontId="9" fillId="17" borderId="10" xfId="1" applyFont="1" applyFill="1" applyBorder="1" applyAlignment="1">
      <alignment horizontal="center" vertical="center"/>
    </xf>
    <xf numFmtId="0" fontId="9" fillId="17" borderId="11" xfId="1" applyFont="1" applyFill="1" applyBorder="1" applyAlignment="1">
      <alignment horizontal="center" vertical="center"/>
    </xf>
    <xf numFmtId="0" fontId="0" fillId="0" borderId="11" xfId="1" applyFont="1" applyBorder="1"/>
    <xf numFmtId="0" fontId="9" fillId="19" borderId="11" xfId="1" applyFont="1" applyFill="1" applyBorder="1" applyAlignment="1">
      <alignment horizontal="center"/>
    </xf>
    <xf numFmtId="0" fontId="9" fillId="19" borderId="12" xfId="1" applyFont="1" applyFill="1" applyBorder="1" applyAlignment="1">
      <alignment horizontal="center"/>
    </xf>
    <xf numFmtId="0" fontId="17" fillId="0" borderId="14" xfId="1" applyFont="1" applyBorder="1"/>
    <xf numFmtId="0" fontId="17" fillId="0" borderId="15" xfId="1" applyFont="1" applyBorder="1"/>
    <xf numFmtId="0" fontId="18" fillId="20" borderId="14" xfId="1" applyFont="1" applyFill="1" applyBorder="1"/>
    <xf numFmtId="0" fontId="18" fillId="20" borderId="15" xfId="1" applyFont="1" applyFill="1" applyBorder="1"/>
    <xf numFmtId="0" fontId="18" fillId="18" borderId="14" xfId="1" applyFont="1" applyFill="1" applyBorder="1" applyAlignment="1">
      <alignment horizontal="center"/>
    </xf>
    <xf numFmtId="0" fontId="17" fillId="0" borderId="17" xfId="1" applyFont="1" applyBorder="1"/>
    <xf numFmtId="0" fontId="17" fillId="0" borderId="18" xfId="1" applyFont="1" applyBorder="1"/>
    <xf numFmtId="0" fontId="17" fillId="0" borderId="13" xfId="1" applyFont="1" applyBorder="1" applyAlignment="1">
      <alignment wrapText="1"/>
    </xf>
    <xf numFmtId="0" fontId="18" fillId="18" borderId="13" xfId="1" applyFont="1" applyFill="1" applyBorder="1" applyAlignment="1">
      <alignment horizontal="center" wrapText="1"/>
    </xf>
    <xf numFmtId="0" fontId="17" fillId="0" borderId="16" xfId="1" applyFont="1" applyBorder="1" applyAlignment="1">
      <alignment wrapText="1"/>
    </xf>
    <xf numFmtId="0" fontId="17" fillId="0" borderId="14" xfId="1" applyFont="1" applyBorder="1" applyAlignment="1">
      <alignment wrapText="1"/>
    </xf>
    <xf numFmtId="0" fontId="18" fillId="20" borderId="14" xfId="1" applyFont="1" applyFill="1" applyBorder="1" applyAlignment="1">
      <alignment wrapText="1"/>
    </xf>
    <xf numFmtId="180" fontId="17" fillId="0" borderId="14" xfId="1" applyNumberFormat="1" applyFont="1" applyBorder="1"/>
    <xf numFmtId="178" fontId="17" fillId="0" borderId="14" xfId="1" applyNumberFormat="1" applyFont="1" applyBorder="1"/>
    <xf numFmtId="179" fontId="17" fillId="0" borderId="14" xfId="1" applyNumberFormat="1" applyFont="1" applyBorder="1"/>
    <xf numFmtId="179" fontId="17" fillId="0" borderId="17" xfId="1" applyNumberFormat="1" applyFont="1" applyBorder="1"/>
    <xf numFmtId="176" fontId="17" fillId="0" borderId="14" xfId="1" applyNumberFormat="1" applyFont="1" applyBorder="1"/>
    <xf numFmtId="0" fontId="4" fillId="4" borderId="9" xfId="1" applyFont="1" applyFill="1" applyAlignment="1">
      <alignment horizontal="left" vertical="center"/>
    </xf>
    <xf numFmtId="0" fontId="0" fillId="0" borderId="9" xfId="1" applyFont="1"/>
    <xf numFmtId="0" fontId="3" fillId="3" borderId="9" xfId="1" applyFont="1" applyFill="1" applyAlignment="1">
      <alignment vertical="top" wrapText="1"/>
    </xf>
    <xf numFmtId="0" fontId="15" fillId="13" borderId="0" xfId="1" applyFont="1" applyFill="1" applyBorder="1" applyAlignment="1">
      <alignment vertical="center" wrapText="1"/>
    </xf>
    <xf numFmtId="0" fontId="0" fillId="0" borderId="0" xfId="0" applyBorder="1"/>
    <xf numFmtId="0" fontId="1" fillId="2" borderId="9" xfId="1" applyFont="1" applyFill="1" applyAlignment="1">
      <alignment horizontal="left" vertical="center"/>
    </xf>
    <xf numFmtId="0" fontId="10" fillId="8" borderId="9" xfId="1" applyFont="1" applyFill="1" applyAlignment="1">
      <alignment wrapText="1"/>
    </xf>
    <xf numFmtId="0" fontId="13" fillId="11" borderId="9" xfId="1" applyFont="1" applyFill="1" applyAlignment="1">
      <alignment vertical="center"/>
    </xf>
    <xf numFmtId="0" fontId="14" fillId="12" borderId="9" xfId="1" applyFont="1" applyFill="1" applyAlignment="1">
      <alignment vertical="top" wrapText="1"/>
    </xf>
    <xf numFmtId="0" fontId="12" fillId="10" borderId="9" xfId="1" applyFont="1" applyFill="1" applyAlignment="1">
      <alignment vertical="center"/>
    </xf>
    <xf numFmtId="0" fontId="10" fillId="8" borderId="9" xfId="1" applyFont="1" applyFill="1" applyAlignment="1">
      <alignment vertical="top" wrapText="1"/>
    </xf>
    <xf numFmtId="0" fontId="11" fillId="9" borderId="9" xfId="1" applyFont="1" applyFill="1" applyAlignment="1">
      <alignment vertical="center"/>
    </xf>
    <xf numFmtId="0" fontId="1" fillId="15" borderId="0" xfId="1" applyFont="1" applyFill="1" applyBorder="1" applyAlignment="1">
      <alignment vertical="center"/>
    </xf>
    <xf numFmtId="0" fontId="3" fillId="16" borderId="0" xfId="1" applyFont="1" applyFill="1" applyBorder="1" applyAlignment="1">
      <alignment vertical="center" wrapText="1"/>
    </xf>
    <xf numFmtId="0" fontId="16" fillId="14" borderId="0" xfId="1" applyFont="1" applyFill="1" applyBorder="1" applyAlignment="1">
      <alignment vertical="center" wrapText="1"/>
    </xf>
    <xf numFmtId="0" fontId="2" fillId="0" borderId="0" xfId="1" applyNumberFormat="1" applyFont="1" applyBorder="1" applyAlignment="1">
      <alignment horizontal="left"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/>
              <a:t>差動 </a:t>
            </a:r>
            <a:r>
              <a:rPr lang="en-US" altLang="ja-JP"/>
              <a:t>|</a:t>
            </a:r>
            <a:r>
              <a:rPr lang="en-US"/>
              <a:t>ZDM|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差動 |ZDM|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グラフ!$P$4:$P$804</c:f>
              <c:strCache>
                <c:ptCount val="501"/>
                <c:pt idx="0">
                  <c:v>1k</c:v>
                </c:pt>
                <c:pt idx="1">
                  <c:v>1.02k</c:v>
                </c:pt>
                <c:pt idx="2">
                  <c:v>1.04k</c:v>
                </c:pt>
                <c:pt idx="3">
                  <c:v>1.06k</c:v>
                </c:pt>
                <c:pt idx="4">
                  <c:v>1.08k</c:v>
                </c:pt>
                <c:pt idx="5">
                  <c:v>1.11k</c:v>
                </c:pt>
                <c:pt idx="6">
                  <c:v>1.13k</c:v>
                </c:pt>
                <c:pt idx="7">
                  <c:v>1.15k</c:v>
                </c:pt>
                <c:pt idx="8">
                  <c:v>1.18k</c:v>
                </c:pt>
                <c:pt idx="9">
                  <c:v>1.2k</c:v>
                </c:pt>
                <c:pt idx="10">
                  <c:v>1.22k</c:v>
                </c:pt>
                <c:pt idx="11">
                  <c:v>1.25k</c:v>
                </c:pt>
                <c:pt idx="12">
                  <c:v>1.28k</c:v>
                </c:pt>
                <c:pt idx="13">
                  <c:v>1.3k</c:v>
                </c:pt>
                <c:pt idx="14">
                  <c:v>1.33k</c:v>
                </c:pt>
                <c:pt idx="15">
                  <c:v>1.35k</c:v>
                </c:pt>
                <c:pt idx="16">
                  <c:v>1.38k</c:v>
                </c:pt>
                <c:pt idx="17">
                  <c:v>1.41k</c:v>
                </c:pt>
                <c:pt idx="18">
                  <c:v>1.44k</c:v>
                </c:pt>
                <c:pt idx="19">
                  <c:v>1.47k</c:v>
                </c:pt>
                <c:pt idx="20">
                  <c:v>1.5k</c:v>
                </c:pt>
                <c:pt idx="21">
                  <c:v>1.53k</c:v>
                </c:pt>
                <c:pt idx="22">
                  <c:v>1.56k</c:v>
                </c:pt>
                <c:pt idx="23">
                  <c:v>1.59k</c:v>
                </c:pt>
                <c:pt idx="24">
                  <c:v>1.63k</c:v>
                </c:pt>
                <c:pt idx="25">
                  <c:v>1.66k</c:v>
                </c:pt>
                <c:pt idx="26">
                  <c:v>1.69k</c:v>
                </c:pt>
                <c:pt idx="27">
                  <c:v>1.73k</c:v>
                </c:pt>
                <c:pt idx="28">
                  <c:v>1.76k</c:v>
                </c:pt>
                <c:pt idx="29">
                  <c:v>1.8k</c:v>
                </c:pt>
                <c:pt idx="30">
                  <c:v>1.84k</c:v>
                </c:pt>
                <c:pt idx="31">
                  <c:v>1.87k</c:v>
                </c:pt>
                <c:pt idx="32">
                  <c:v>1.91k</c:v>
                </c:pt>
                <c:pt idx="33">
                  <c:v>1.95k</c:v>
                </c:pt>
                <c:pt idx="34">
                  <c:v>1.99k</c:v>
                </c:pt>
                <c:pt idx="35">
                  <c:v>2.03k</c:v>
                </c:pt>
                <c:pt idx="36">
                  <c:v>2.07k</c:v>
                </c:pt>
                <c:pt idx="37">
                  <c:v>2.12k</c:v>
                </c:pt>
                <c:pt idx="38">
                  <c:v>2.16k</c:v>
                </c:pt>
                <c:pt idx="39">
                  <c:v>2.2k</c:v>
                </c:pt>
                <c:pt idx="40">
                  <c:v>2.25k</c:v>
                </c:pt>
                <c:pt idx="41">
                  <c:v>2.29k</c:v>
                </c:pt>
                <c:pt idx="42">
                  <c:v>2.34k</c:v>
                </c:pt>
                <c:pt idx="43">
                  <c:v>2.39k</c:v>
                </c:pt>
                <c:pt idx="44">
                  <c:v>2.44k</c:v>
                </c:pt>
                <c:pt idx="45">
                  <c:v>2.49k</c:v>
                </c:pt>
                <c:pt idx="46">
                  <c:v>2.54k</c:v>
                </c:pt>
                <c:pt idx="47">
                  <c:v>2.59k</c:v>
                </c:pt>
                <c:pt idx="48">
                  <c:v>2.64k</c:v>
                </c:pt>
                <c:pt idx="49">
                  <c:v>2.7k</c:v>
                </c:pt>
                <c:pt idx="50">
                  <c:v>2.75k</c:v>
                </c:pt>
                <c:pt idx="51">
                  <c:v>2.81k</c:v>
                </c:pt>
                <c:pt idx="52">
                  <c:v>2.87k</c:v>
                </c:pt>
                <c:pt idx="53">
                  <c:v>2.93k</c:v>
                </c:pt>
                <c:pt idx="54">
                  <c:v>2.99k</c:v>
                </c:pt>
                <c:pt idx="55">
                  <c:v>3.05k</c:v>
                </c:pt>
                <c:pt idx="56">
                  <c:v>3.11k</c:v>
                </c:pt>
                <c:pt idx="57">
                  <c:v>3.17k</c:v>
                </c:pt>
                <c:pt idx="58">
                  <c:v>3.24k</c:v>
                </c:pt>
                <c:pt idx="59">
                  <c:v>3.3k</c:v>
                </c:pt>
                <c:pt idx="60">
                  <c:v>3.37k</c:v>
                </c:pt>
                <c:pt idx="61">
                  <c:v>3.44k</c:v>
                </c:pt>
                <c:pt idx="62">
                  <c:v>3.51k</c:v>
                </c:pt>
                <c:pt idx="63">
                  <c:v>3.58k</c:v>
                </c:pt>
                <c:pt idx="64">
                  <c:v>3.66k</c:v>
                </c:pt>
                <c:pt idx="65">
                  <c:v>3.73k</c:v>
                </c:pt>
                <c:pt idx="66">
                  <c:v>3.81k</c:v>
                </c:pt>
                <c:pt idx="67">
                  <c:v>3.88k</c:v>
                </c:pt>
                <c:pt idx="68">
                  <c:v>3.96k</c:v>
                </c:pt>
                <c:pt idx="69">
                  <c:v>4.04k</c:v>
                </c:pt>
                <c:pt idx="70">
                  <c:v>4.13k</c:v>
                </c:pt>
                <c:pt idx="71">
                  <c:v>4.21k</c:v>
                </c:pt>
                <c:pt idx="72">
                  <c:v>4.3k</c:v>
                </c:pt>
                <c:pt idx="73">
                  <c:v>4.39k</c:v>
                </c:pt>
                <c:pt idx="74">
                  <c:v>4.48k</c:v>
                </c:pt>
                <c:pt idx="75">
                  <c:v>4.57k</c:v>
                </c:pt>
                <c:pt idx="76">
                  <c:v>4.66k</c:v>
                </c:pt>
                <c:pt idx="77">
                  <c:v>4.76k</c:v>
                </c:pt>
                <c:pt idx="78">
                  <c:v>4.85k</c:v>
                </c:pt>
                <c:pt idx="79">
                  <c:v>4.95k</c:v>
                </c:pt>
                <c:pt idx="80">
                  <c:v>5.05k</c:v>
                </c:pt>
                <c:pt idx="81">
                  <c:v>5.16k</c:v>
                </c:pt>
                <c:pt idx="82">
                  <c:v>5.26k</c:v>
                </c:pt>
                <c:pt idx="83">
                  <c:v>5.37k</c:v>
                </c:pt>
                <c:pt idx="84">
                  <c:v>5.48k</c:v>
                </c:pt>
                <c:pt idx="85">
                  <c:v>5.59k</c:v>
                </c:pt>
                <c:pt idx="86">
                  <c:v>5.71k</c:v>
                </c:pt>
                <c:pt idx="87">
                  <c:v>5.82k</c:v>
                </c:pt>
                <c:pt idx="88">
                  <c:v>5.94k</c:v>
                </c:pt>
                <c:pt idx="89">
                  <c:v>6.07k</c:v>
                </c:pt>
                <c:pt idx="90">
                  <c:v>6.19k</c:v>
                </c:pt>
                <c:pt idx="91">
                  <c:v>6.32k</c:v>
                </c:pt>
                <c:pt idx="92">
                  <c:v>6.44k</c:v>
                </c:pt>
                <c:pt idx="93">
                  <c:v>6.58k</c:v>
                </c:pt>
                <c:pt idx="94">
                  <c:v>6.71k</c:v>
                </c:pt>
                <c:pt idx="95">
                  <c:v>6.85k</c:v>
                </c:pt>
                <c:pt idx="96">
                  <c:v>6.99k</c:v>
                </c:pt>
                <c:pt idx="97">
                  <c:v>7.13k</c:v>
                </c:pt>
                <c:pt idx="98">
                  <c:v>7.28k</c:v>
                </c:pt>
                <c:pt idx="99">
                  <c:v>7.43k</c:v>
                </c:pt>
                <c:pt idx="100">
                  <c:v>7.58k</c:v>
                </c:pt>
                <c:pt idx="101">
                  <c:v>7.73k</c:v>
                </c:pt>
                <c:pt idx="102">
                  <c:v>7.89k</c:v>
                </c:pt>
                <c:pt idx="103">
                  <c:v>8.05k</c:v>
                </c:pt>
                <c:pt idx="104">
                  <c:v>8.22k</c:v>
                </c:pt>
                <c:pt idx="105">
                  <c:v>8.39k</c:v>
                </c:pt>
                <c:pt idx="106">
                  <c:v>8.56k</c:v>
                </c:pt>
                <c:pt idx="107">
                  <c:v>8.73k</c:v>
                </c:pt>
                <c:pt idx="108">
                  <c:v>8.91k</c:v>
                </c:pt>
                <c:pt idx="109">
                  <c:v>9.09k</c:v>
                </c:pt>
                <c:pt idx="110">
                  <c:v>9.28k</c:v>
                </c:pt>
                <c:pt idx="111">
                  <c:v>9.47k</c:v>
                </c:pt>
                <c:pt idx="112">
                  <c:v>9.66k</c:v>
                </c:pt>
                <c:pt idx="113">
                  <c:v>9.86k</c:v>
                </c:pt>
                <c:pt idx="114">
                  <c:v>10k</c:v>
                </c:pt>
                <c:pt idx="115">
                  <c:v>10.3k</c:v>
                </c:pt>
                <c:pt idx="116">
                  <c:v>10.5k</c:v>
                </c:pt>
                <c:pt idx="117">
                  <c:v>10.7k</c:v>
                </c:pt>
                <c:pt idx="118">
                  <c:v>10.9k</c:v>
                </c:pt>
                <c:pt idx="119">
                  <c:v>11.1k</c:v>
                </c:pt>
                <c:pt idx="120">
                  <c:v>11.4k</c:v>
                </c:pt>
                <c:pt idx="121">
                  <c:v>11.6k</c:v>
                </c:pt>
                <c:pt idx="122">
                  <c:v>11.8k</c:v>
                </c:pt>
                <c:pt idx="123">
                  <c:v>12.1k</c:v>
                </c:pt>
                <c:pt idx="124">
                  <c:v>12.3k</c:v>
                </c:pt>
                <c:pt idx="125">
                  <c:v>12.6k</c:v>
                </c:pt>
                <c:pt idx="126">
                  <c:v>12.8k</c:v>
                </c:pt>
                <c:pt idx="127">
                  <c:v>13.1k</c:v>
                </c:pt>
                <c:pt idx="128">
                  <c:v>13.4k</c:v>
                </c:pt>
                <c:pt idx="129">
                  <c:v>13.6k</c:v>
                </c:pt>
                <c:pt idx="130">
                  <c:v>13.9k</c:v>
                </c:pt>
                <c:pt idx="131">
                  <c:v>14.2k</c:v>
                </c:pt>
                <c:pt idx="132">
                  <c:v>14.5k</c:v>
                </c:pt>
                <c:pt idx="133">
                  <c:v>14.8k</c:v>
                </c:pt>
                <c:pt idx="134">
                  <c:v>15.1k</c:v>
                </c:pt>
                <c:pt idx="135">
                  <c:v>15.4k</c:v>
                </c:pt>
                <c:pt idx="136">
                  <c:v>15.7k</c:v>
                </c:pt>
                <c:pt idx="137">
                  <c:v>16k</c:v>
                </c:pt>
                <c:pt idx="138">
                  <c:v>16.4k</c:v>
                </c:pt>
                <c:pt idx="139">
                  <c:v>16.7k</c:v>
                </c:pt>
                <c:pt idx="140">
                  <c:v>17k</c:v>
                </c:pt>
                <c:pt idx="141">
                  <c:v>17.4k</c:v>
                </c:pt>
                <c:pt idx="142">
                  <c:v>17.7k</c:v>
                </c:pt>
                <c:pt idx="143">
                  <c:v>18.1k</c:v>
                </c:pt>
                <c:pt idx="144">
                  <c:v>18.5k</c:v>
                </c:pt>
                <c:pt idx="145">
                  <c:v>18.9k</c:v>
                </c:pt>
                <c:pt idx="146">
                  <c:v>19.2k</c:v>
                </c:pt>
                <c:pt idx="147">
                  <c:v>19.6k</c:v>
                </c:pt>
                <c:pt idx="148">
                  <c:v>20k</c:v>
                </c:pt>
                <c:pt idx="149">
                  <c:v>20.4k</c:v>
                </c:pt>
                <c:pt idx="150">
                  <c:v>20.9k</c:v>
                </c:pt>
                <c:pt idx="151">
                  <c:v>21.3k</c:v>
                </c:pt>
                <c:pt idx="152">
                  <c:v>21.7k</c:v>
                </c:pt>
                <c:pt idx="153">
                  <c:v>22.2k</c:v>
                </c:pt>
                <c:pt idx="154">
                  <c:v>22.6k</c:v>
                </c:pt>
                <c:pt idx="155">
                  <c:v>23.1k</c:v>
                </c:pt>
                <c:pt idx="156">
                  <c:v>23.6k</c:v>
                </c:pt>
                <c:pt idx="157">
                  <c:v>24k</c:v>
                </c:pt>
                <c:pt idx="158">
                  <c:v>24.5k</c:v>
                </c:pt>
                <c:pt idx="159">
                  <c:v>25k</c:v>
                </c:pt>
                <c:pt idx="160">
                  <c:v>25.5k</c:v>
                </c:pt>
                <c:pt idx="161">
                  <c:v>26.1k</c:v>
                </c:pt>
                <c:pt idx="162">
                  <c:v>26.6k</c:v>
                </c:pt>
                <c:pt idx="163">
                  <c:v>27.1k</c:v>
                </c:pt>
                <c:pt idx="164">
                  <c:v>27.7k</c:v>
                </c:pt>
                <c:pt idx="165">
                  <c:v>28.3k</c:v>
                </c:pt>
                <c:pt idx="166">
                  <c:v>28.8k</c:v>
                </c:pt>
                <c:pt idx="167">
                  <c:v>29.4k</c:v>
                </c:pt>
                <c:pt idx="168">
                  <c:v>30k</c:v>
                </c:pt>
                <c:pt idx="169">
                  <c:v>30.7k</c:v>
                </c:pt>
                <c:pt idx="170">
                  <c:v>31.3k</c:v>
                </c:pt>
                <c:pt idx="171">
                  <c:v>31.9k</c:v>
                </c:pt>
                <c:pt idx="172">
                  <c:v>32.6k</c:v>
                </c:pt>
                <c:pt idx="173">
                  <c:v>33.2k</c:v>
                </c:pt>
                <c:pt idx="174">
                  <c:v>33.9k</c:v>
                </c:pt>
                <c:pt idx="175">
                  <c:v>34.6k</c:v>
                </c:pt>
                <c:pt idx="176">
                  <c:v>35.3k</c:v>
                </c:pt>
                <c:pt idx="177">
                  <c:v>36k</c:v>
                </c:pt>
                <c:pt idx="178">
                  <c:v>36.8k</c:v>
                </c:pt>
                <c:pt idx="179">
                  <c:v>37.5k</c:v>
                </c:pt>
                <c:pt idx="180">
                  <c:v>38.3k</c:v>
                </c:pt>
                <c:pt idx="181">
                  <c:v>39.1k</c:v>
                </c:pt>
                <c:pt idx="182">
                  <c:v>39.9k</c:v>
                </c:pt>
                <c:pt idx="183">
                  <c:v>40.7k</c:v>
                </c:pt>
                <c:pt idx="184">
                  <c:v>41.5k</c:v>
                </c:pt>
                <c:pt idx="185">
                  <c:v>42.4k</c:v>
                </c:pt>
                <c:pt idx="186">
                  <c:v>43.3k</c:v>
                </c:pt>
                <c:pt idx="187">
                  <c:v>44.1k</c:v>
                </c:pt>
                <c:pt idx="188">
                  <c:v>45k</c:v>
                </c:pt>
                <c:pt idx="189">
                  <c:v>46k</c:v>
                </c:pt>
                <c:pt idx="190">
                  <c:v>46.9k</c:v>
                </c:pt>
                <c:pt idx="191">
                  <c:v>47.9k</c:v>
                </c:pt>
                <c:pt idx="192">
                  <c:v>48.8k</c:v>
                </c:pt>
                <c:pt idx="193">
                  <c:v>49.8k</c:v>
                </c:pt>
                <c:pt idx="194">
                  <c:v>50.9k</c:v>
                </c:pt>
                <c:pt idx="195">
                  <c:v>51.9k</c:v>
                </c:pt>
                <c:pt idx="196">
                  <c:v>53k</c:v>
                </c:pt>
                <c:pt idx="197">
                  <c:v>54k</c:v>
                </c:pt>
                <c:pt idx="198">
                  <c:v>55.2k</c:v>
                </c:pt>
                <c:pt idx="199">
                  <c:v>56.3k</c:v>
                </c:pt>
                <c:pt idx="200">
                  <c:v>57.4k</c:v>
                </c:pt>
                <c:pt idx="201">
                  <c:v>58.6k</c:v>
                </c:pt>
                <c:pt idx="202">
                  <c:v>59.8k</c:v>
                </c:pt>
                <c:pt idx="203">
                  <c:v>61k</c:v>
                </c:pt>
                <c:pt idx="204">
                  <c:v>62.3k</c:v>
                </c:pt>
                <c:pt idx="205">
                  <c:v>63.6k</c:v>
                </c:pt>
                <c:pt idx="206">
                  <c:v>64.9k</c:v>
                </c:pt>
                <c:pt idx="207">
                  <c:v>66.2k</c:v>
                </c:pt>
                <c:pt idx="208">
                  <c:v>67.5k</c:v>
                </c:pt>
                <c:pt idx="209">
                  <c:v>68.9k</c:v>
                </c:pt>
                <c:pt idx="210">
                  <c:v>70.3k</c:v>
                </c:pt>
                <c:pt idx="211">
                  <c:v>71.8k</c:v>
                </c:pt>
                <c:pt idx="212">
                  <c:v>73.2k</c:v>
                </c:pt>
                <c:pt idx="213">
                  <c:v>74.7k</c:v>
                </c:pt>
                <c:pt idx="214">
                  <c:v>76.3k</c:v>
                </c:pt>
                <c:pt idx="215">
                  <c:v>77.8k</c:v>
                </c:pt>
                <c:pt idx="216">
                  <c:v>79.4k</c:v>
                </c:pt>
                <c:pt idx="217">
                  <c:v>81k</c:v>
                </c:pt>
                <c:pt idx="218">
                  <c:v>82.7k</c:v>
                </c:pt>
                <c:pt idx="219">
                  <c:v>84.4k</c:v>
                </c:pt>
                <c:pt idx="220">
                  <c:v>86.1k</c:v>
                </c:pt>
                <c:pt idx="221">
                  <c:v>87.9k</c:v>
                </c:pt>
                <c:pt idx="222">
                  <c:v>89.7k</c:v>
                </c:pt>
                <c:pt idx="223">
                  <c:v>91.5k</c:v>
                </c:pt>
                <c:pt idx="224">
                  <c:v>93.4k</c:v>
                </c:pt>
                <c:pt idx="225">
                  <c:v>95.3k</c:v>
                </c:pt>
                <c:pt idx="226">
                  <c:v>97.2k</c:v>
                </c:pt>
                <c:pt idx="227">
                  <c:v>99.2k</c:v>
                </c:pt>
                <c:pt idx="228">
                  <c:v>100k</c:v>
                </c:pt>
                <c:pt idx="229">
                  <c:v>103k</c:v>
                </c:pt>
                <c:pt idx="230">
                  <c:v>105k</c:v>
                </c:pt>
                <c:pt idx="231">
                  <c:v>108k</c:v>
                </c:pt>
                <c:pt idx="232">
                  <c:v>110k</c:v>
                </c:pt>
                <c:pt idx="233">
                  <c:v>112k</c:v>
                </c:pt>
                <c:pt idx="234">
                  <c:v>114k</c:v>
                </c:pt>
                <c:pt idx="235">
                  <c:v>117k</c:v>
                </c:pt>
                <c:pt idx="236">
                  <c:v>119k</c:v>
                </c:pt>
                <c:pt idx="237">
                  <c:v>122k</c:v>
                </c:pt>
                <c:pt idx="238">
                  <c:v>124k</c:v>
                </c:pt>
                <c:pt idx="239">
                  <c:v>127k</c:v>
                </c:pt>
                <c:pt idx="240">
                  <c:v>129k</c:v>
                </c:pt>
                <c:pt idx="241">
                  <c:v>132k</c:v>
                </c:pt>
                <c:pt idx="242">
                  <c:v>134k</c:v>
                </c:pt>
                <c:pt idx="243">
                  <c:v>137k</c:v>
                </c:pt>
                <c:pt idx="244">
                  <c:v>140k</c:v>
                </c:pt>
                <c:pt idx="245">
                  <c:v>143k</c:v>
                </c:pt>
                <c:pt idx="246">
                  <c:v>146k</c:v>
                </c:pt>
                <c:pt idx="247">
                  <c:v>149k</c:v>
                </c:pt>
                <c:pt idx="248">
                  <c:v>152k</c:v>
                </c:pt>
                <c:pt idx="249">
                  <c:v>155k</c:v>
                </c:pt>
                <c:pt idx="250">
                  <c:v>158k</c:v>
                </c:pt>
                <c:pt idx="251">
                  <c:v>161k</c:v>
                </c:pt>
                <c:pt idx="252">
                  <c:v>165k</c:v>
                </c:pt>
                <c:pt idx="253">
                  <c:v>168k</c:v>
                </c:pt>
                <c:pt idx="254">
                  <c:v>171k</c:v>
                </c:pt>
                <c:pt idx="255">
                  <c:v>175k</c:v>
                </c:pt>
                <c:pt idx="256">
                  <c:v>179k</c:v>
                </c:pt>
                <c:pt idx="257">
                  <c:v>182k</c:v>
                </c:pt>
                <c:pt idx="258">
                  <c:v>186k</c:v>
                </c:pt>
                <c:pt idx="259">
                  <c:v>190k</c:v>
                </c:pt>
                <c:pt idx="260">
                  <c:v>194k</c:v>
                </c:pt>
                <c:pt idx="261">
                  <c:v>198k</c:v>
                </c:pt>
                <c:pt idx="262">
                  <c:v>202k</c:v>
                </c:pt>
                <c:pt idx="263">
                  <c:v>206k</c:v>
                </c:pt>
                <c:pt idx="264">
                  <c:v>210k</c:v>
                </c:pt>
                <c:pt idx="265">
                  <c:v>214k</c:v>
                </c:pt>
                <c:pt idx="266">
                  <c:v>219k</c:v>
                </c:pt>
                <c:pt idx="267">
                  <c:v>223k</c:v>
                </c:pt>
                <c:pt idx="268">
                  <c:v>228k</c:v>
                </c:pt>
                <c:pt idx="269">
                  <c:v>232k</c:v>
                </c:pt>
                <c:pt idx="270">
                  <c:v>237k</c:v>
                </c:pt>
                <c:pt idx="271">
                  <c:v>242k</c:v>
                </c:pt>
                <c:pt idx="272">
                  <c:v>247k</c:v>
                </c:pt>
                <c:pt idx="273">
                  <c:v>252k</c:v>
                </c:pt>
                <c:pt idx="274">
                  <c:v>257k</c:v>
                </c:pt>
                <c:pt idx="275">
                  <c:v>262k</c:v>
                </c:pt>
                <c:pt idx="276">
                  <c:v>268k</c:v>
                </c:pt>
                <c:pt idx="277">
                  <c:v>273k</c:v>
                </c:pt>
                <c:pt idx="278">
                  <c:v>279k</c:v>
                </c:pt>
                <c:pt idx="279">
                  <c:v>284k</c:v>
                </c:pt>
                <c:pt idx="280">
                  <c:v>290k</c:v>
                </c:pt>
                <c:pt idx="281">
                  <c:v>296k</c:v>
                </c:pt>
                <c:pt idx="282">
                  <c:v>302k</c:v>
                </c:pt>
                <c:pt idx="283">
                  <c:v>308k</c:v>
                </c:pt>
                <c:pt idx="284">
                  <c:v>315k</c:v>
                </c:pt>
                <c:pt idx="285">
                  <c:v>321k</c:v>
                </c:pt>
                <c:pt idx="286">
                  <c:v>328k</c:v>
                </c:pt>
                <c:pt idx="287">
                  <c:v>335k</c:v>
                </c:pt>
                <c:pt idx="288">
                  <c:v>341k</c:v>
                </c:pt>
                <c:pt idx="289">
                  <c:v>348k</c:v>
                </c:pt>
                <c:pt idx="290">
                  <c:v>355k</c:v>
                </c:pt>
                <c:pt idx="291">
                  <c:v>363k</c:v>
                </c:pt>
                <c:pt idx="292">
                  <c:v>370k</c:v>
                </c:pt>
                <c:pt idx="293">
                  <c:v>378k</c:v>
                </c:pt>
                <c:pt idx="294">
                  <c:v>385k</c:v>
                </c:pt>
                <c:pt idx="295">
                  <c:v>393k</c:v>
                </c:pt>
                <c:pt idx="296">
                  <c:v>401k</c:v>
                </c:pt>
                <c:pt idx="297">
                  <c:v>410k</c:v>
                </c:pt>
                <c:pt idx="298">
                  <c:v>418k</c:v>
                </c:pt>
                <c:pt idx="299">
                  <c:v>427k</c:v>
                </c:pt>
                <c:pt idx="300">
                  <c:v>435k</c:v>
                </c:pt>
                <c:pt idx="301">
                  <c:v>444k</c:v>
                </c:pt>
                <c:pt idx="302">
                  <c:v>453k</c:v>
                </c:pt>
                <c:pt idx="303">
                  <c:v>463k</c:v>
                </c:pt>
                <c:pt idx="304">
                  <c:v>472k</c:v>
                </c:pt>
                <c:pt idx="305">
                  <c:v>482k</c:v>
                </c:pt>
                <c:pt idx="306">
                  <c:v>492k</c:v>
                </c:pt>
                <c:pt idx="307">
                  <c:v>502k</c:v>
                </c:pt>
                <c:pt idx="308">
                  <c:v>512k</c:v>
                </c:pt>
                <c:pt idx="309">
                  <c:v>522k</c:v>
                </c:pt>
                <c:pt idx="310">
                  <c:v>533k</c:v>
                </c:pt>
                <c:pt idx="311">
                  <c:v>544k</c:v>
                </c:pt>
                <c:pt idx="312">
                  <c:v>555k</c:v>
                </c:pt>
                <c:pt idx="313">
                  <c:v>566k</c:v>
                </c:pt>
                <c:pt idx="314">
                  <c:v>578k</c:v>
                </c:pt>
                <c:pt idx="315">
                  <c:v>590k</c:v>
                </c:pt>
                <c:pt idx="316">
                  <c:v>602k</c:v>
                </c:pt>
                <c:pt idx="317">
                  <c:v>614k</c:v>
                </c:pt>
                <c:pt idx="318">
                  <c:v>627k</c:v>
                </c:pt>
                <c:pt idx="319">
                  <c:v>640k</c:v>
                </c:pt>
                <c:pt idx="320">
                  <c:v>653k</c:v>
                </c:pt>
                <c:pt idx="321">
                  <c:v>666k</c:v>
                </c:pt>
                <c:pt idx="322">
                  <c:v>680k</c:v>
                </c:pt>
                <c:pt idx="323">
                  <c:v>694k</c:v>
                </c:pt>
                <c:pt idx="324">
                  <c:v>708k</c:v>
                </c:pt>
                <c:pt idx="325">
                  <c:v>722k</c:v>
                </c:pt>
                <c:pt idx="326">
                  <c:v>737k</c:v>
                </c:pt>
                <c:pt idx="327">
                  <c:v>752k</c:v>
                </c:pt>
                <c:pt idx="328">
                  <c:v>767k</c:v>
                </c:pt>
                <c:pt idx="329">
                  <c:v>783k</c:v>
                </c:pt>
                <c:pt idx="330">
                  <c:v>799k</c:v>
                </c:pt>
                <c:pt idx="331">
                  <c:v>816k</c:v>
                </c:pt>
                <c:pt idx="332">
                  <c:v>832k</c:v>
                </c:pt>
                <c:pt idx="333">
                  <c:v>849k</c:v>
                </c:pt>
                <c:pt idx="334">
                  <c:v>867k</c:v>
                </c:pt>
                <c:pt idx="335">
                  <c:v>884k</c:v>
                </c:pt>
                <c:pt idx="336">
                  <c:v>902k</c:v>
                </c:pt>
                <c:pt idx="337">
                  <c:v>921k</c:v>
                </c:pt>
                <c:pt idx="338">
                  <c:v>940k</c:v>
                </c:pt>
                <c:pt idx="339">
                  <c:v>959k</c:v>
                </c:pt>
                <c:pt idx="340">
                  <c:v>979k</c:v>
                </c:pt>
                <c:pt idx="341">
                  <c:v>999k</c:v>
                </c:pt>
                <c:pt idx="342">
                  <c:v>1M</c:v>
                </c:pt>
                <c:pt idx="343">
                  <c:v>1.04M</c:v>
                </c:pt>
                <c:pt idx="344">
                  <c:v>1.06M</c:v>
                </c:pt>
                <c:pt idx="345">
                  <c:v>1.08M</c:v>
                </c:pt>
                <c:pt idx="346">
                  <c:v>1.11M</c:v>
                </c:pt>
                <c:pt idx="347">
                  <c:v>1.13M</c:v>
                </c:pt>
                <c:pt idx="348">
                  <c:v>1.15M</c:v>
                </c:pt>
                <c:pt idx="349">
                  <c:v>1.17M</c:v>
                </c:pt>
                <c:pt idx="350">
                  <c:v>1.2M</c:v>
                </c:pt>
                <c:pt idx="351">
                  <c:v>1.22M</c:v>
                </c:pt>
                <c:pt idx="352">
                  <c:v>1.25M</c:v>
                </c:pt>
                <c:pt idx="353">
                  <c:v>1.27M</c:v>
                </c:pt>
                <c:pt idx="354">
                  <c:v>1.3M</c:v>
                </c:pt>
                <c:pt idx="355">
                  <c:v>1.33M</c:v>
                </c:pt>
                <c:pt idx="356">
                  <c:v>1.35M</c:v>
                </c:pt>
                <c:pt idx="357">
                  <c:v>1.38M</c:v>
                </c:pt>
                <c:pt idx="358">
                  <c:v>1.41M</c:v>
                </c:pt>
                <c:pt idx="359">
                  <c:v>1.44M</c:v>
                </c:pt>
                <c:pt idx="360">
                  <c:v>1.47M</c:v>
                </c:pt>
                <c:pt idx="361">
                  <c:v>1.5M</c:v>
                </c:pt>
                <c:pt idx="362">
                  <c:v>1.53M</c:v>
                </c:pt>
                <c:pt idx="363">
                  <c:v>1.56M</c:v>
                </c:pt>
                <c:pt idx="364">
                  <c:v>1.59M</c:v>
                </c:pt>
                <c:pt idx="365">
                  <c:v>1.62M</c:v>
                </c:pt>
                <c:pt idx="366">
                  <c:v>1.66M</c:v>
                </c:pt>
                <c:pt idx="367">
                  <c:v>1.69M</c:v>
                </c:pt>
                <c:pt idx="368">
                  <c:v>1.73M</c:v>
                </c:pt>
                <c:pt idx="369">
                  <c:v>1.76M</c:v>
                </c:pt>
                <c:pt idx="370">
                  <c:v>1.8M</c:v>
                </c:pt>
                <c:pt idx="371">
                  <c:v>1.83M</c:v>
                </c:pt>
                <c:pt idx="372">
                  <c:v>1.87M</c:v>
                </c:pt>
                <c:pt idx="373">
                  <c:v>1.91M</c:v>
                </c:pt>
                <c:pt idx="374">
                  <c:v>1.95M</c:v>
                </c:pt>
                <c:pt idx="375">
                  <c:v>1.99M</c:v>
                </c:pt>
                <c:pt idx="376">
                  <c:v>2.03M</c:v>
                </c:pt>
                <c:pt idx="377">
                  <c:v>2.07M</c:v>
                </c:pt>
                <c:pt idx="378">
                  <c:v>2.11M</c:v>
                </c:pt>
                <c:pt idx="379">
                  <c:v>2.16M</c:v>
                </c:pt>
                <c:pt idx="380">
                  <c:v>2.2M</c:v>
                </c:pt>
                <c:pt idx="381">
                  <c:v>2.25M</c:v>
                </c:pt>
                <c:pt idx="382">
                  <c:v>2.29M</c:v>
                </c:pt>
                <c:pt idx="383">
                  <c:v>2.34M</c:v>
                </c:pt>
                <c:pt idx="384">
                  <c:v>2.39M</c:v>
                </c:pt>
                <c:pt idx="385">
                  <c:v>2.43M</c:v>
                </c:pt>
                <c:pt idx="386">
                  <c:v>2.48M</c:v>
                </c:pt>
                <c:pt idx="387">
                  <c:v>2.54M</c:v>
                </c:pt>
                <c:pt idx="388">
                  <c:v>2.59M</c:v>
                </c:pt>
                <c:pt idx="389">
                  <c:v>2.64M</c:v>
                </c:pt>
                <c:pt idx="390">
                  <c:v>2.69M</c:v>
                </c:pt>
                <c:pt idx="391">
                  <c:v>2.75M</c:v>
                </c:pt>
                <c:pt idx="392">
                  <c:v>2.81M</c:v>
                </c:pt>
                <c:pt idx="393">
                  <c:v>2.86M</c:v>
                </c:pt>
                <c:pt idx="394">
                  <c:v>2.92M</c:v>
                </c:pt>
                <c:pt idx="395">
                  <c:v>2.98M</c:v>
                </c:pt>
                <c:pt idx="396">
                  <c:v>3.04M</c:v>
                </c:pt>
                <c:pt idx="397">
                  <c:v>3.1M</c:v>
                </c:pt>
                <c:pt idx="398">
                  <c:v>3.17M</c:v>
                </c:pt>
                <c:pt idx="399">
                  <c:v>3.23M</c:v>
                </c:pt>
                <c:pt idx="400">
                  <c:v>3.3M</c:v>
                </c:pt>
                <c:pt idx="401">
                  <c:v>3.37M</c:v>
                </c:pt>
                <c:pt idx="402">
                  <c:v>3.44M</c:v>
                </c:pt>
                <c:pt idx="403">
                  <c:v>3.51M</c:v>
                </c:pt>
                <c:pt idx="404">
                  <c:v>3.58M</c:v>
                </c:pt>
                <c:pt idx="405">
                  <c:v>3.65M</c:v>
                </c:pt>
                <c:pt idx="406">
                  <c:v>3.73M</c:v>
                </c:pt>
                <c:pt idx="407">
                  <c:v>3.8M</c:v>
                </c:pt>
                <c:pt idx="408">
                  <c:v>3.88M</c:v>
                </c:pt>
                <c:pt idx="409">
                  <c:v>3.96M</c:v>
                </c:pt>
                <c:pt idx="410">
                  <c:v>4.04M</c:v>
                </c:pt>
                <c:pt idx="411">
                  <c:v>4.12M</c:v>
                </c:pt>
                <c:pt idx="412">
                  <c:v>4.21M</c:v>
                </c:pt>
                <c:pt idx="413">
                  <c:v>4.29M</c:v>
                </c:pt>
                <c:pt idx="414">
                  <c:v>4.38M</c:v>
                </c:pt>
                <c:pt idx="415">
                  <c:v>4.47M</c:v>
                </c:pt>
                <c:pt idx="416">
                  <c:v>4.56M</c:v>
                </c:pt>
                <c:pt idx="417">
                  <c:v>4.65M</c:v>
                </c:pt>
                <c:pt idx="418">
                  <c:v>4.75M</c:v>
                </c:pt>
                <c:pt idx="419">
                  <c:v>4.85M</c:v>
                </c:pt>
                <c:pt idx="420">
                  <c:v>4.95M</c:v>
                </c:pt>
                <c:pt idx="421">
                  <c:v>5.05M</c:v>
                </c:pt>
                <c:pt idx="422">
                  <c:v>5.15M</c:v>
                </c:pt>
                <c:pt idx="423">
                  <c:v>5.26M</c:v>
                </c:pt>
                <c:pt idx="424">
                  <c:v>5.36M</c:v>
                </c:pt>
                <c:pt idx="425">
                  <c:v>5.47M</c:v>
                </c:pt>
                <c:pt idx="426">
                  <c:v>5.59M</c:v>
                </c:pt>
                <c:pt idx="427">
                  <c:v>5.7M</c:v>
                </c:pt>
                <c:pt idx="428">
                  <c:v>5.82M</c:v>
                </c:pt>
                <c:pt idx="429">
                  <c:v>5.94M</c:v>
                </c:pt>
                <c:pt idx="430">
                  <c:v>6.06M</c:v>
                </c:pt>
                <c:pt idx="431">
                  <c:v>6.18M</c:v>
                </c:pt>
                <c:pt idx="432">
                  <c:v>6.31M</c:v>
                </c:pt>
                <c:pt idx="433">
                  <c:v>6.44M</c:v>
                </c:pt>
                <c:pt idx="434">
                  <c:v>6.57M</c:v>
                </c:pt>
                <c:pt idx="435">
                  <c:v>6.7M</c:v>
                </c:pt>
                <c:pt idx="436">
                  <c:v>6.84M</c:v>
                </c:pt>
                <c:pt idx="437">
                  <c:v>6.98M</c:v>
                </c:pt>
                <c:pt idx="438">
                  <c:v>7.12M</c:v>
                </c:pt>
                <c:pt idx="439">
                  <c:v>7.27M</c:v>
                </c:pt>
                <c:pt idx="440">
                  <c:v>7.42M</c:v>
                </c:pt>
                <c:pt idx="441">
                  <c:v>7.57M</c:v>
                </c:pt>
                <c:pt idx="442">
                  <c:v>7.72M</c:v>
                </c:pt>
                <c:pt idx="443">
                  <c:v>7.88M</c:v>
                </c:pt>
                <c:pt idx="444">
                  <c:v>8.04M</c:v>
                </c:pt>
                <c:pt idx="445">
                  <c:v>8.21M</c:v>
                </c:pt>
                <c:pt idx="446">
                  <c:v>8.37M</c:v>
                </c:pt>
                <c:pt idx="447">
                  <c:v>8.55M</c:v>
                </c:pt>
                <c:pt idx="448">
                  <c:v>8.72M</c:v>
                </c:pt>
                <c:pt idx="449">
                  <c:v>8.9M</c:v>
                </c:pt>
                <c:pt idx="450">
                  <c:v>9.08M</c:v>
                </c:pt>
                <c:pt idx="451">
                  <c:v>9.27M</c:v>
                </c:pt>
                <c:pt idx="452">
                  <c:v>9.46M</c:v>
                </c:pt>
                <c:pt idx="453">
                  <c:v>9.65M</c:v>
                </c:pt>
                <c:pt idx="454">
                  <c:v>9.85M</c:v>
                </c:pt>
                <c:pt idx="455">
                  <c:v>10M</c:v>
                </c:pt>
                <c:pt idx="456">
                  <c:v>10M</c:v>
                </c:pt>
                <c:pt idx="457">
                  <c:v>10.5M</c:v>
                </c:pt>
                <c:pt idx="458">
                  <c:v>10.7M</c:v>
                </c:pt>
                <c:pt idx="459">
                  <c:v>10.9M</c:v>
                </c:pt>
                <c:pt idx="460">
                  <c:v>11.1M</c:v>
                </c:pt>
                <c:pt idx="461">
                  <c:v>11.3M</c:v>
                </c:pt>
                <c:pt idx="462">
                  <c:v>11.6M</c:v>
                </c:pt>
                <c:pt idx="463">
                  <c:v>11.8M</c:v>
                </c:pt>
                <c:pt idx="464">
                  <c:v>12.1M</c:v>
                </c:pt>
                <c:pt idx="465">
                  <c:v>12.3M</c:v>
                </c:pt>
                <c:pt idx="466">
                  <c:v>12.6M</c:v>
                </c:pt>
                <c:pt idx="467">
                  <c:v>12.8M</c:v>
                </c:pt>
                <c:pt idx="468">
                  <c:v>13.1M</c:v>
                </c:pt>
                <c:pt idx="469">
                  <c:v>13.3M</c:v>
                </c:pt>
                <c:pt idx="470">
                  <c:v>13.6M</c:v>
                </c:pt>
                <c:pt idx="471">
                  <c:v>13.9M</c:v>
                </c:pt>
                <c:pt idx="472">
                  <c:v>14.2M</c:v>
                </c:pt>
                <c:pt idx="473">
                  <c:v>14.5M</c:v>
                </c:pt>
                <c:pt idx="474">
                  <c:v>14.8M</c:v>
                </c:pt>
                <c:pt idx="475">
                  <c:v>15.1M</c:v>
                </c:pt>
                <c:pt idx="476">
                  <c:v>15.4M</c:v>
                </c:pt>
                <c:pt idx="477">
                  <c:v>15.7M</c:v>
                </c:pt>
                <c:pt idx="478">
                  <c:v>16M</c:v>
                </c:pt>
                <c:pt idx="479">
                  <c:v>16.3M</c:v>
                </c:pt>
                <c:pt idx="480">
                  <c:v>16.7M</c:v>
                </c:pt>
                <c:pt idx="481">
                  <c:v>17M</c:v>
                </c:pt>
                <c:pt idx="482">
                  <c:v>17.4M</c:v>
                </c:pt>
                <c:pt idx="483">
                  <c:v>17.7M</c:v>
                </c:pt>
                <c:pt idx="484">
                  <c:v>18.1M</c:v>
                </c:pt>
                <c:pt idx="485">
                  <c:v>18.5M</c:v>
                </c:pt>
                <c:pt idx="486">
                  <c:v>18.8M</c:v>
                </c:pt>
                <c:pt idx="487">
                  <c:v>19.2M</c:v>
                </c:pt>
                <c:pt idx="488">
                  <c:v>19.6M</c:v>
                </c:pt>
                <c:pt idx="489">
                  <c:v>20M</c:v>
                </c:pt>
                <c:pt idx="490">
                  <c:v>20.4M</c:v>
                </c:pt>
                <c:pt idx="491">
                  <c:v>20.8M</c:v>
                </c:pt>
                <c:pt idx="492">
                  <c:v>21.3M</c:v>
                </c:pt>
                <c:pt idx="493">
                  <c:v>21.7M</c:v>
                </c:pt>
                <c:pt idx="494">
                  <c:v>22.1M</c:v>
                </c:pt>
                <c:pt idx="495">
                  <c:v>22.6M</c:v>
                </c:pt>
                <c:pt idx="496">
                  <c:v>23.1M</c:v>
                </c:pt>
                <c:pt idx="497">
                  <c:v>23.5M</c:v>
                </c:pt>
                <c:pt idx="498">
                  <c:v>24M</c:v>
                </c:pt>
                <c:pt idx="499">
                  <c:v>24.5M</c:v>
                </c:pt>
                <c:pt idx="500">
                  <c:v>25M</c:v>
                </c:pt>
              </c:strCache>
            </c:strRef>
          </c:cat>
          <c:val>
            <c:numRef>
              <c:f>差動モデル!$U$4:$U$804</c:f>
              <c:numCache>
                <c:formatCode>0.0000</c:formatCode>
                <c:ptCount val="801"/>
                <c:pt idx="0">
                  <c:v>-0.22879442484854581</c:v>
                </c:pt>
                <c:pt idx="1">
                  <c:v>-0.22876962256973979</c:v>
                </c:pt>
                <c:pt idx="2">
                  <c:v>-0.22874421175481741</c:v>
                </c:pt>
                <c:pt idx="3">
                  <c:v>-0.22871817390662122</c:v>
                </c:pt>
                <c:pt idx="4">
                  <c:v>-0.2286914898836867</c:v>
                </c:pt>
                <c:pt idx="5">
                  <c:v>-0.22866413987613257</c:v>
                </c:pt>
                <c:pt idx="6">
                  <c:v>-0.22863610338061791</c:v>
                </c:pt>
                <c:pt idx="7">
                  <c:v>-0.22860735917433919</c:v>
                </c:pt>
                <c:pt idx="8">
                  <c:v>-0.22857788528802275</c:v>
                </c:pt>
                <c:pt idx="9">
                  <c:v>-0.22854765897788099</c:v>
                </c:pt>
                <c:pt idx="10">
                  <c:v>-0.22851665669648852</c:v>
                </c:pt>
                <c:pt idx="11">
                  <c:v>-0.22848485406253757</c:v>
                </c:pt>
                <c:pt idx="12">
                  <c:v>-0.22845222582943273</c:v>
                </c:pt>
                <c:pt idx="13">
                  <c:v>-0.22841874585267744</c:v>
                </c:pt>
                <c:pt idx="14">
                  <c:v>-0.22838438705600839</c:v>
                </c:pt>
                <c:pt idx="15">
                  <c:v>-0.22834912139623079</c:v>
                </c:pt>
                <c:pt idx="16">
                  <c:v>-0.22831291982670499</c:v>
                </c:pt>
                <c:pt idx="17">
                  <c:v>-0.22827575225943206</c:v>
                </c:pt>
                <c:pt idx="18">
                  <c:v>-0.22823758752569032</c:v>
                </c:pt>
                <c:pt idx="19">
                  <c:v>-0.22819839333516095</c:v>
                </c:pt>
                <c:pt idx="20">
                  <c:v>-0.22815813623349721</c:v>
                </c:pt>
                <c:pt idx="21">
                  <c:v>-0.22811678155826695</c:v>
                </c:pt>
                <c:pt idx="22">
                  <c:v>-0.22807429339321886</c:v>
                </c:pt>
                <c:pt idx="23">
                  <c:v>-0.22803063452080333</c:v>
                </c:pt>
                <c:pt idx="24">
                  <c:v>-0.22798576637288598</c:v>
                </c:pt>
                <c:pt idx="25">
                  <c:v>-0.22793964897959015</c:v>
                </c:pt>
                <c:pt idx="26">
                  <c:v>-0.2278922409161952</c:v>
                </c:pt>
                <c:pt idx="27">
                  <c:v>-0.22784349924802183</c:v>
                </c:pt>
                <c:pt idx="28">
                  <c:v>-0.22779337947323366</c:v>
                </c:pt>
                <c:pt idx="29">
                  <c:v>-0.22774183546347604</c:v>
                </c:pt>
                <c:pt idx="30">
                  <c:v>-0.22768881940227631</c:v>
                </c:pt>
                <c:pt idx="31">
                  <c:v>-0.22763428172112643</c:v>
                </c:pt>
                <c:pt idx="32">
                  <c:v>-0.22757817103316172</c:v>
                </c:pt>
                <c:pt idx="33">
                  <c:v>-0.22752043406435626</c:v>
                </c:pt>
                <c:pt idx="34">
                  <c:v>-0.22746101558214205</c:v>
                </c:pt>
                <c:pt idx="35">
                  <c:v>-0.22739985832136522</c:v>
                </c:pt>
                <c:pt idx="36">
                  <c:v>-0.22733690290748532</c:v>
                </c:pt>
                <c:pt idx="37">
                  <c:v>-0.22727208777692262</c:v>
                </c:pt>
                <c:pt idx="38">
                  <c:v>-0.227205349094457</c:v>
                </c:pt>
                <c:pt idx="39">
                  <c:v>-0.22713662066757517</c:v>
                </c:pt>
                <c:pt idx="40">
                  <c:v>-0.22706583385766577</c:v>
                </c:pt>
                <c:pt idx="41">
                  <c:v>-0.22699291748795627</c:v>
                </c:pt>
                <c:pt idx="42">
                  <c:v>-0.22691779774808077</c:v>
                </c:pt>
                <c:pt idx="43">
                  <c:v>-0.2268403980951739</c:v>
                </c:pt>
                <c:pt idx="44">
                  <c:v>-0.22676063915137004</c:v>
                </c:pt>
                <c:pt idx="45">
                  <c:v>-0.22667843859759867</c:v>
                </c:pt>
                <c:pt idx="46">
                  <c:v>-0.22659371106355247</c:v>
                </c:pt>
                <c:pt idx="47">
                  <c:v>-0.22650636801371193</c:v>
                </c:pt>
                <c:pt idx="48">
                  <c:v>-0.22641631762930015</c:v>
                </c:pt>
                <c:pt idx="49">
                  <c:v>-0.226323464686045</c:v>
                </c:pt>
                <c:pt idx="50">
                  <c:v>-0.2262277104276216</c:v>
                </c:pt>
                <c:pt idx="51">
                  <c:v>-0.22612895243464401</c:v>
                </c:pt>
                <c:pt idx="52">
                  <c:v>-0.22602708448907871</c:v>
                </c:pt>
                <c:pt idx="53">
                  <c:v>-0.22592199643394531</c:v>
                </c:pt>
                <c:pt idx="54">
                  <c:v>-0.22581357402817165</c:v>
                </c:pt>
                <c:pt idx="55">
                  <c:v>-0.22570169879646973</c:v>
                </c:pt>
                <c:pt idx="56">
                  <c:v>-0.22558624787409506</c:v>
                </c:pt>
                <c:pt idx="57">
                  <c:v>-0.22546709384635621</c:v>
                </c:pt>
                <c:pt idx="58">
                  <c:v>-0.22534410458273627</c:v>
                </c:pt>
                <c:pt idx="59">
                  <c:v>-0.2252171430654912</c:v>
                </c:pt>
                <c:pt idx="60">
                  <c:v>-0.22508606721259064</c:v>
                </c:pt>
                <c:pt idx="61">
                  <c:v>-0.22495072969486621</c:v>
                </c:pt>
                <c:pt idx="62">
                  <c:v>-0.22481097774723557</c:v>
                </c:pt>
                <c:pt idx="63">
                  <c:v>-0.22466665297387009</c:v>
                </c:pt>
                <c:pt idx="64">
                  <c:v>-0.22451759114718281</c:v>
                </c:pt>
                <c:pt idx="65">
                  <c:v>-0.22436362200050788</c:v>
                </c:pt>
                <c:pt idx="66">
                  <c:v>-0.22420456901435457</c:v>
                </c:pt>
                <c:pt idx="67">
                  <c:v>-0.22404024919612106</c:v>
                </c:pt>
                <c:pt idx="68">
                  <c:v>-0.22387047285315689</c:v>
                </c:pt>
                <c:pt idx="69">
                  <c:v>-0.22369504335907522</c:v>
                </c:pt>
                <c:pt idx="70">
                  <c:v>-0.22351375691321715</c:v>
                </c:pt>
                <c:pt idx="71">
                  <c:v>-0.2233264022931854</c:v>
                </c:pt>
                <c:pt idx="72">
                  <c:v>-0.22313276060037077</c:v>
                </c:pt>
                <c:pt idx="73">
                  <c:v>-0.22293260499840903</c:v>
                </c:pt>
                <c:pt idx="74">
                  <c:v>-0.2227257004445132</c:v>
                </c:pt>
                <c:pt idx="75">
                  <c:v>-0.22251180341365165</c:v>
                </c:pt>
                <c:pt idx="76">
                  <c:v>-0.22229066161554342</c:v>
                </c:pt>
                <c:pt idx="77">
                  <c:v>-0.22206201370447251</c:v>
                </c:pt>
                <c:pt idx="78">
                  <c:v>-0.22182558898193649</c:v>
                </c:pt>
                <c:pt idx="79">
                  <c:v>-0.22158110709216483</c:v>
                </c:pt>
                <c:pt idx="80">
                  <c:v>-0.22132827771056993</c:v>
                </c:pt>
                <c:pt idx="81">
                  <c:v>-0.22106680022521644</c:v>
                </c:pt>
                <c:pt idx="82">
                  <c:v>-0.22079636341142433</c:v>
                </c:pt>
                <c:pt idx="83">
                  <c:v>-0.22051664509964772</c:v>
                </c:pt>
                <c:pt idx="84">
                  <c:v>-0.22022731183681132</c:v>
                </c:pt>
                <c:pt idx="85">
                  <c:v>-0.21992801854131466</c:v>
                </c:pt>
                <c:pt idx="86">
                  <c:v>-0.21961840815195699</c:v>
                </c:pt>
                <c:pt idx="87">
                  <c:v>-0.21929811127107887</c:v>
                </c:pt>
                <c:pt idx="88">
                  <c:v>-0.21896674580225528</c:v>
                </c:pt>
                <c:pt idx="89">
                  <c:v>-0.21862391658292907</c:v>
                </c:pt>
                <c:pt idx="90">
                  <c:v>-0.21826921501242424</c:v>
                </c:pt>
                <c:pt idx="91">
                  <c:v>-0.21790221867582968</c:v>
                </c:pt>
                <c:pt idx="92">
                  <c:v>-0.21752249096430487</c:v>
                </c:pt>
                <c:pt idx="93">
                  <c:v>-0.21712958069242813</c:v>
                </c:pt>
                <c:pt idx="94">
                  <c:v>-0.21672302171325869</c:v>
                </c:pt>
                <c:pt idx="95">
                  <c:v>-0.2163023325318752</c:v>
                </c:pt>
                <c:pt idx="96">
                  <c:v>-0.21586701591820609</c:v>
                </c:pt>
                <c:pt idx="97">
                  <c:v>-0.21541655852006472</c:v>
                </c:pt>
                <c:pt idx="98">
                  <c:v>-0.21495043047737231</c:v>
                </c:pt>
                <c:pt idx="99">
                  <c:v>-0.21446808503864292</c:v>
                </c:pt>
                <c:pt idx="100">
                  <c:v>-0.21396895818089762</c:v>
                </c:pt>
                <c:pt idx="101">
                  <c:v>-0.21345246823426489</c:v>
                </c:pt>
                <c:pt idx="102">
                  <c:v>-0.21291801551262918</c:v>
                </c:pt>
                <c:pt idx="103">
                  <c:v>-0.21236498195178585</c:v>
                </c:pt>
                <c:pt idx="104">
                  <c:v>-0.21179273075667004</c:v>
                </c:pt>
                <c:pt idx="105">
                  <c:v>-0.21120060605933949</c:v>
                </c:pt>
                <c:pt idx="106">
                  <c:v>-0.21058793258949521</c:v>
                </c:pt>
                <c:pt idx="107">
                  <c:v>-0.20995401535944697</c:v>
                </c:pt>
                <c:pt idx="108">
                  <c:v>-0.20929813936554117</c:v>
                </c:pt>
                <c:pt idx="109">
                  <c:v>-0.2086195693081947</c:v>
                </c:pt>
                <c:pt idx="110">
                  <c:v>-0.207917549332786</c:v>
                </c:pt>
                <c:pt idx="111">
                  <c:v>-0.207191302793787</c:v>
                </c:pt>
                <c:pt idx="112">
                  <c:v>-0.20644003204462835</c:v>
                </c:pt>
                <c:pt idx="113">
                  <c:v>-0.2056629182559129</c:v>
                </c:pt>
                <c:pt idx="114">
                  <c:v>-0.20485912126470548</c:v>
                </c:pt>
                <c:pt idx="115">
                  <c:v>-0.20402777945773809</c:v>
                </c:pt>
                <c:pt idx="116">
                  <c:v>-0.20316800969147297</c:v>
                </c:pt>
                <c:pt idx="117">
                  <c:v>-0.20227890725207304</c:v>
                </c:pt>
                <c:pt idx="118">
                  <c:v>-0.20135954585841048</c:v>
                </c:pt>
                <c:pt idx="119">
                  <c:v>-0.20040897771133531</c:v>
                </c:pt>
                <c:pt idx="120">
                  <c:v>-0.19942623359249154</c:v>
                </c:pt>
                <c:pt idx="121">
                  <c:v>-0.19841032301603273</c:v>
                </c:pt>
                <c:pt idx="122">
                  <c:v>-0.19736023443662185</c:v>
                </c:pt>
                <c:pt idx="123">
                  <c:v>-0.19627493551713907</c:v>
                </c:pt>
                <c:pt idx="124">
                  <c:v>-0.19515337345952205</c:v>
                </c:pt>
                <c:pt idx="125">
                  <c:v>-0.19399447540214895</c:v>
                </c:pt>
                <c:pt idx="126">
                  <c:v>-0.19279714888713953</c:v>
                </c:pt>
                <c:pt idx="127">
                  <c:v>-0.19156028240089207</c:v>
                </c:pt>
                <c:pt idx="128">
                  <c:v>-0.19028274599107647</c:v>
                </c:pt>
                <c:pt idx="129">
                  <c:v>-0.18896339196318504</c:v>
                </c:pt>
                <c:pt idx="130">
                  <c:v>-0.18760105565960031</c:v>
                </c:pt>
                <c:pt idx="131">
                  <c:v>-0.18619455632394097</c:v>
                </c:pt>
                <c:pt idx="132">
                  <c:v>-0.18474269805323457</c:v>
                </c:pt>
                <c:pt idx="133">
                  <c:v>-0.18324427084020142</c:v>
                </c:pt>
                <c:pt idx="134">
                  <c:v>-0.18169805170764197</c:v>
                </c:pt>
                <c:pt idx="135">
                  <c:v>-0.18010280593657413</c:v>
                </c:pt>
                <c:pt idx="136">
                  <c:v>-0.17845728838939795</c:v>
                </c:pt>
                <c:pt idx="137">
                  <c:v>-0.17676024492893389</c:v>
                </c:pt>
                <c:pt idx="138">
                  <c:v>-0.1750104139337291</c:v>
                </c:pt>
                <c:pt idx="139">
                  <c:v>-0.17320652790951621</c:v>
                </c:pt>
                <c:pt idx="140">
                  <c:v>-0.17134731519617108</c:v>
                </c:pt>
                <c:pt idx="141">
                  <c:v>-0.16943150176893043</c:v>
                </c:pt>
                <c:pt idx="142">
                  <c:v>-0.16745781313201941</c:v>
                </c:pt>
                <c:pt idx="143">
                  <c:v>-0.16542497630218089</c:v>
                </c:pt>
                <c:pt idx="144">
                  <c:v>-0.16333172187892384</c:v>
                </c:pt>
                <c:pt idx="145">
                  <c:v>-0.16117678619760278</c:v>
                </c:pt>
                <c:pt idx="146">
                  <c:v>-0.15895891356070674</c:v>
                </c:pt>
                <c:pt idx="147">
                  <c:v>-0.15667685854200261</c:v>
                </c:pt>
                <c:pt idx="148">
                  <c:v>-0.15432938835743124</c:v>
                </c:pt>
                <c:pt idx="149">
                  <c:v>-0.15191528529588716</c:v>
                </c:pt>
                <c:pt idx="150">
                  <c:v>-0.14943334920229109</c:v>
                </c:pt>
                <c:pt idx="151">
                  <c:v>-0.14688240000461739</c:v>
                </c:pt>
                <c:pt idx="152">
                  <c:v>-0.14426128027583665</c:v>
                </c:pt>
                <c:pt idx="153">
                  <c:v>-0.14156885782106376</c:v>
                </c:pt>
                <c:pt idx="154">
                  <c:v>-0.13880402827955909</c:v>
                </c:pt>
                <c:pt idx="155">
                  <c:v>-0.13596571773065796</c:v>
                </c:pt>
                <c:pt idx="156">
                  <c:v>-0.13305288529217413</c:v>
                </c:pt>
                <c:pt idx="157">
                  <c:v>-0.13006452569936794</c:v>
                </c:pt>
                <c:pt idx="158">
                  <c:v>-0.12699967185220778</c:v>
                </c:pt>
                <c:pt idx="159">
                  <c:v>-0.1238573973183484</c:v>
                </c:pt>
                <c:pt idx="160">
                  <c:v>-0.12063681877906253</c:v>
                </c:pt>
                <c:pt idx="161">
                  <c:v>-0.11733709840527454</c:v>
                </c:pt>
                <c:pt idx="162">
                  <c:v>-0.11395744615084352</c:v>
                </c:pt>
                <c:pt idx="163">
                  <c:v>-0.11049712195037617</c:v>
                </c:pt>
                <c:pt idx="164">
                  <c:v>-0.10695543780908746</c:v>
                </c:pt>
                <c:pt idx="165">
                  <c:v>-0.10333175977257691</c:v>
                </c:pt>
                <c:pt idx="166">
                  <c:v>-9.9625509764851863E-2</c:v>
                </c:pt>
                <c:pt idx="167">
                  <c:v>-9.5836167283529325E-2</c:v>
                </c:pt>
                <c:pt idx="168">
                  <c:v>-9.1963270941827921E-2</c:v>
                </c:pt>
                <c:pt idx="169">
                  <c:v>-8.8006419847769024E-2</c:v>
                </c:pt>
                <c:pt idx="170">
                  <c:v>-8.3965274811909046E-2</c:v>
                </c:pt>
                <c:pt idx="171">
                  <c:v>-7.9839559375923339E-2</c:v>
                </c:pt>
                <c:pt idx="172">
                  <c:v>-7.562906065542839E-2</c:v>
                </c:pt>
                <c:pt idx="173">
                  <c:v>-7.1333629991598146E-2</c:v>
                </c:pt>
                <c:pt idx="174">
                  <c:v>-6.6953183407315514E-2</c:v>
                </c:pt>
                <c:pt idx="175">
                  <c:v>-6.2487701864888383E-2</c:v>
                </c:pt>
                <c:pt idx="176">
                  <c:v>-5.7937231323618145E-2</c:v>
                </c:pt>
                <c:pt idx="177">
                  <c:v>-5.3301882596844208E-2</c:v>
                </c:pt>
                <c:pt idx="178">
                  <c:v>-4.8581831009391604E-2</c:v>
                </c:pt>
                <c:pt idx="179">
                  <c:v>-4.3777315857649511E-2</c:v>
                </c:pt>
                <c:pt idx="180">
                  <c:v>-3.8888639675791752E-2</c:v>
                </c:pt>
                <c:pt idx="181">
                  <c:v>-3.3916167312897913E-2</c:v>
                </c:pt>
                <c:pt idx="182">
                  <c:v>-2.8860324826898934E-2</c:v>
                </c:pt>
                <c:pt idx="183">
                  <c:v>-2.3721598202419626E-2</c:v>
                </c:pt>
                <c:pt idx="184">
                  <c:v>-1.8500531900608061E-2</c:v>
                </c:pt>
                <c:pt idx="185">
                  <c:v>-1.31977272500278E-2</c:v>
                </c:pt>
                <c:pt idx="186">
                  <c:v>-7.8138406885234109E-3</c:v>
                </c:pt>
                <c:pt idx="187">
                  <c:v>-2.3495818667466591E-3</c:v>
                </c:pt>
                <c:pt idx="188">
                  <c:v>3.1942883753251329E-3</c:v>
                </c:pt>
                <c:pt idx="189">
                  <c:v>8.8169601470116966E-3</c:v>
                </c:pt>
                <c:pt idx="190">
                  <c:v>1.4517576748408319E-2</c:v>
                </c:pt>
                <c:pt idx="191">
                  <c:v>2.0295237002122476E-2</c:v>
                </c:pt>
                <c:pt idx="192">
                  <c:v>2.6148997662484019E-2</c:v>
                </c:pt>
                <c:pt idx="193">
                  <c:v>3.2077875889372262E-2</c:v>
                </c:pt>
                <c:pt idx="194">
                  <c:v>3.8080851773834926E-2</c:v>
                </c:pt>
                <c:pt idx="195">
                  <c:v>4.4156870902794805E-2</c:v>
                </c:pt>
                <c:pt idx="196">
                  <c:v>5.0304846950408828E-2</c:v>
                </c:pt>
                <c:pt idx="197">
                  <c:v>5.652366428392213E-2</c:v>
                </c:pt>
                <c:pt idx="198">
                  <c:v>6.2812180572322837E-2</c:v>
                </c:pt>
                <c:pt idx="199">
                  <c:v>6.9169229386537162E-2</c:v>
                </c:pt>
                <c:pt idx="200">
                  <c:v>7.5593622780479958E-2</c:v>
                </c:pt>
                <c:pt idx="201">
                  <c:v>8.2084153842884089E-2</c:v>
                </c:pt>
                <c:pt idx="202">
                  <c:v>8.8639599210457887E-2</c:v>
                </c:pt>
                <c:pt idx="203">
                  <c:v>9.5258721533642968E-2</c:v>
                </c:pt>
                <c:pt idx="204">
                  <c:v>0.101940271886937</c:v>
                </c:pt>
                <c:pt idx="205">
                  <c:v>0.10868299211648523</c:v>
                </c:pt>
                <c:pt idx="206">
                  <c:v>0.1154856171184193</c:v>
                </c:pt>
                <c:pt idx="207">
                  <c:v>0.12234687704213289</c:v>
                </c:pt>
                <c:pt idx="208">
                  <c:v>0.12926549941346061</c:v>
                </c:pt>
                <c:pt idx="209">
                  <c:v>0.13624021117345175</c:v>
                </c:pt>
                <c:pt idx="210">
                  <c:v>0.14326974062915171</c:v>
                </c:pt>
                <c:pt idx="211">
                  <c:v>0.15035281931349789</c:v>
                </c:pt>
                <c:pt idx="212">
                  <c:v>0.15748818375209889</c:v>
                </c:pt>
                <c:pt idx="213">
                  <c:v>0.16467457713531963</c:v>
                </c:pt>
                <c:pt idx="214">
                  <c:v>0.17191075089469288</c:v>
                </c:pt>
                <c:pt idx="215">
                  <c:v>0.17919546618321563</c:v>
                </c:pt>
                <c:pt idx="216">
                  <c:v>0.18652749525967002</c:v>
                </c:pt>
                <c:pt idx="217">
                  <c:v>0.19390562277753587</c:v>
                </c:pt>
                <c:pt idx="218">
                  <c:v>0.2013286469795553</c:v>
                </c:pt>
                <c:pt idx="219">
                  <c:v>0.20879538079937601</c:v>
                </c:pt>
                <c:pt idx="220">
                  <c:v>0.21630465287208991</c:v>
                </c:pt>
                <c:pt idx="221">
                  <c:v>0.22385530845579193</c:v>
                </c:pt>
                <c:pt idx="222">
                  <c:v>0.23144621026655343</c:v>
                </c:pt>
                <c:pt idx="223">
                  <c:v>0.23907623922948901</c:v>
                </c:pt>
                <c:pt idx="224">
                  <c:v>0.24674429514875207</c:v>
                </c:pt>
                <c:pt idx="225">
                  <c:v>0.25444929729949783</c:v>
                </c:pt>
                <c:pt idx="226">
                  <c:v>0.26219018494498386</c:v>
                </c:pt>
                <c:pt idx="227">
                  <c:v>0.26996591778208484</c:v>
                </c:pt>
                <c:pt idx="228">
                  <c:v>0.2777754763185768</c:v>
                </c:pt>
                <c:pt idx="229">
                  <c:v>0.28561786218558988</c:v>
                </c:pt>
                <c:pt idx="230">
                  <c:v>0.29349209838867335</c:v>
                </c:pt>
                <c:pt idx="231">
                  <c:v>0.30139722950091485</c:v>
                </c:pt>
                <c:pt idx="232">
                  <c:v>0.30933232180152026</c:v>
                </c:pt>
                <c:pt idx="233">
                  <c:v>0.31729646336325695</c:v>
                </c:pt>
                <c:pt idx="234">
                  <c:v>0.32528876409211471</c:v>
                </c:pt>
                <c:pt idx="235">
                  <c:v>0.3333083557224269</c:v>
                </c:pt>
                <c:pt idx="236">
                  <c:v>0.34135439177069782</c:v>
                </c:pt>
                <c:pt idx="237">
                  <c:v>0.34942604745121048</c:v>
                </c:pt>
                <c:pt idx="238">
                  <c:v>0.35752251955648134</c:v>
                </c:pt>
                <c:pt idx="239">
                  <c:v>0.36564302630544476</c:v>
                </c:pt>
                <c:pt idx="240">
                  <c:v>0.3737868071621982</c:v>
                </c:pt>
                <c:pt idx="241">
                  <c:v>0.38195312262802189</c:v>
                </c:pt>
                <c:pt idx="242">
                  <c:v>0.39014125400923211</c:v>
                </c:pt>
                <c:pt idx="243">
                  <c:v>0.39835050316336335</c:v>
                </c:pt>
                <c:pt idx="244">
                  <c:v>0.4065801922260186</c:v>
                </c:pt>
                <c:pt idx="245">
                  <c:v>0.4148296633206261</c:v>
                </c:pt>
                <c:pt idx="246">
                  <c:v>0.4230982782532085</c:v>
                </c:pt>
                <c:pt idx="247">
                  <c:v>0.43138541819418458</c:v>
                </c:pt>
                <c:pt idx="248">
                  <c:v>0.43969048334906469</c:v>
                </c:pt>
                <c:pt idx="249">
                  <c:v>0.44801289261982008</c:v>
                </c:pt>
                <c:pt idx="250">
                  <c:v>0.45635208325859278</c:v>
                </c:pt>
                <c:pt idx="251">
                  <c:v>0.4647075105152958</c:v>
                </c:pt>
                <c:pt idx="252">
                  <c:v>0.47307864728055349</c:v>
                </c:pt>
                <c:pt idx="253">
                  <c:v>0.48146498372533625</c:v>
                </c:pt>
                <c:pt idx="254">
                  <c:v>0.48986602693854736</c:v>
                </c:pt>
                <c:pt idx="255">
                  <c:v>0.49828130056373099</c:v>
                </c:pt>
                <c:pt idx="256">
                  <c:v>0.50671034443596097</c:v>
                </c:pt>
                <c:pt idx="257">
                  <c:v>0.51515271421992526</c:v>
                </c:pt>
                <c:pt idx="258">
                  <c:v>0.52360798105011241</c:v>
                </c:pt>
                <c:pt idx="259">
                  <c:v>0.53207573117392692</c:v>
                </c:pt>
                <c:pt idx="260">
                  <c:v>0.54055556559853002</c:v>
                </c:pt>
                <c:pt idx="261">
                  <c:v>0.54904709974207389</c:v>
                </c:pt>
                <c:pt idx="262">
                  <c:v>0.5575499630900026</c:v>
                </c:pt>
                <c:pt idx="263">
                  <c:v>0.56606379885696578</c:v>
                </c:pt>
                <c:pt idx="264">
                  <c:v>0.57458826365490245</c:v>
                </c:pt>
                <c:pt idx="265">
                  <c:v>0.58312302716774944</c:v>
                </c:pt>
                <c:pt idx="266">
                  <c:v>0.59166777183319996</c:v>
                </c:pt>
                <c:pt idx="267">
                  <c:v>0.60022219253190867</c:v>
                </c:pt>
                <c:pt idx="268">
                  <c:v>0.60878599628447705</c:v>
                </c:pt>
                <c:pt idx="269">
                  <c:v>0.61735890195651988</c:v>
                </c:pt>
                <c:pt idx="270">
                  <c:v>0.62594063997208294</c:v>
                </c:pt>
                <c:pt idx="271">
                  <c:v>0.634530952035671</c:v>
                </c:pt>
                <c:pt idx="272">
                  <c:v>0.64312959086306143</c:v>
                </c:pt>
                <c:pt idx="273">
                  <c:v>0.65173631992111247</c:v>
                </c:pt>
                <c:pt idx="274">
                  <c:v>0.66035091317672301</c:v>
                </c:pt>
                <c:pt idx="275">
                  <c:v>0.66897315485507924</c:v>
                </c:pt>
                <c:pt idx="276">
                  <c:v>0.67760283920731235</c:v>
                </c:pt>
                <c:pt idx="277">
                  <c:v>0.6862397702876647</c:v>
                </c:pt>
                <c:pt idx="278">
                  <c:v>0.69488376174027744</c:v>
                </c:pt>
                <c:pt idx="279">
                  <c:v>0.7035346365956523</c:v>
                </c:pt>
                <c:pt idx="280">
                  <c:v>0.71219222707686791</c:v>
                </c:pt>
                <c:pt idx="281">
                  <c:v>0.72085637441561357</c:v>
                </c:pt>
                <c:pt idx="282">
                  <c:v>0.72952692867809243</c:v>
                </c:pt>
                <c:pt idx="283">
                  <c:v>0.73820374860082949</c:v>
                </c:pt>
                <c:pt idx="284">
                  <c:v>0.74688670143644775</c:v>
                </c:pt>
                <c:pt idx="285">
                  <c:v>0.7555756628094441</c:v>
                </c:pt>
                <c:pt idx="286">
                  <c:v>0.76427051658199641</c:v>
                </c:pt>
                <c:pt idx="287">
                  <c:v>0.77297115472987243</c:v>
                </c:pt>
                <c:pt idx="288">
                  <c:v>0.78167747722844438</c:v>
                </c:pt>
                <c:pt idx="289">
                  <c:v>0.79038939194889257</c:v>
                </c:pt>
                <c:pt idx="290">
                  <c:v>0.79910681456461985</c:v>
                </c:pt>
                <c:pt idx="291">
                  <c:v>0.80782966846795023</c:v>
                </c:pt>
                <c:pt idx="292">
                  <c:v>0.81655788469716817</c:v>
                </c:pt>
                <c:pt idx="293">
                  <c:v>0.82529140187396177</c:v>
                </c:pt>
                <c:pt idx="294">
                  <c:v>0.83403016615135461</c:v>
                </c:pt>
                <c:pt idx="295">
                  <c:v>0.84277413117222</c:v>
                </c:pt>
                <c:pt idx="296">
                  <c:v>0.85152325803845408</c:v>
                </c:pt>
                <c:pt idx="297">
                  <c:v>0.86027751529093899</c:v>
                </c:pt>
                <c:pt idx="298">
                  <c:v>0.86903687890040549</c:v>
                </c:pt>
                <c:pt idx="299">
                  <c:v>0.87780133226933932</c:v>
                </c:pt>
                <c:pt idx="300">
                  <c:v>0.88657086624506876</c:v>
                </c:pt>
                <c:pt idx="301">
                  <c:v>0.89534547914421159</c:v>
                </c:pt>
                <c:pt idx="302">
                  <c:v>0.90412517678866089</c:v>
                </c:pt>
                <c:pt idx="303">
                  <c:v>0.91290997255330364</c:v>
                </c:pt>
                <c:pt idx="304">
                  <c:v>0.92169988742569398</c:v>
                </c:pt>
                <c:pt idx="305">
                  <c:v>0.93049495007792871</c:v>
                </c:pt>
                <c:pt idx="306">
                  <c:v>0.93929519695097929</c:v>
                </c:pt>
                <c:pt idx="307">
                  <c:v>0.94810067235174955</c:v>
                </c:pt>
                <c:pt idx="308">
                  <c:v>0.9569114285632021</c:v>
                </c:pt>
                <c:pt idx="309">
                  <c:v>0.96572752596784706</c:v>
                </c:pt>
                <c:pt idx="310">
                  <c:v>0.97454903318497654</c:v>
                </c:pt>
                <c:pt idx="311">
                  <c:v>0.98337602722202333</c:v>
                </c:pt>
                <c:pt idx="312">
                  <c:v>0.99220859364047387</c:v>
                </c:pt>
                <c:pt idx="313">
                  <c:v>1.0010468267367665</c:v>
                </c:pt>
                <c:pt idx="314">
                  <c:v>1.0098908297386704</c:v>
                </c:pt>
                <c:pt idx="315">
                  <c:v>1.0187407150176742</c:v>
                </c:pt>
                <c:pt idx="316">
                  <c:v>1.0275966043179232</c:v>
                </c:pt>
                <c:pt idx="317">
                  <c:v>1.0364586290023152</c:v>
                </c:pt>
                <c:pt idx="318">
                  <c:v>1.045326930316397</c:v>
                </c:pt>
                <c:pt idx="319">
                  <c:v>1.0542016596707506</c:v>
                </c:pt>
                <c:pt idx="320">
                  <c:v>1.0630829789425931</c:v>
                </c:pt>
                <c:pt idx="321">
                  <c:v>1.0719710607973922</c:v>
                </c:pt>
                <c:pt idx="322">
                  <c:v>1.0808660890313442</c:v>
                </c:pt>
                <c:pt idx="323">
                  <c:v>1.0897682589355917</c:v>
                </c:pt>
                <c:pt idx="324">
                  <c:v>1.0986777776831811</c:v>
                </c:pt>
                <c:pt idx="325">
                  <c:v>1.1075948647397618</c:v>
                </c:pt>
                <c:pt idx="326">
                  <c:v>1.1165197522991561</c:v>
                </c:pt>
                <c:pt idx="327">
                  <c:v>1.1254526857449672</c:v>
                </c:pt>
                <c:pt idx="328">
                  <c:v>1.1343939241394847</c:v>
                </c:pt>
                <c:pt idx="329">
                  <c:v>1.1433437407412739</c:v>
                </c:pt>
                <c:pt idx="330">
                  <c:v>1.1523024235528476</c:v>
                </c:pt>
                <c:pt idx="331">
                  <c:v>1.1612702759000109</c:v>
                </c:pt>
                <c:pt idx="332">
                  <c:v>1.1702476170445231</c:v>
                </c:pt>
                <c:pt idx="333">
                  <c:v>1.179234782831857</c:v>
                </c:pt>
                <c:pt idx="334">
                  <c:v>1.1882321263759512</c:v>
                </c:pt>
                <c:pt idx="335">
                  <c:v>1.1972400187830328</c:v>
                </c:pt>
                <c:pt idx="336">
                  <c:v>1.2062588499166549</c:v>
                </c:pt>
                <c:pt idx="337">
                  <c:v>1.215289029206333</c:v>
                </c:pt>
                <c:pt idx="338">
                  <c:v>1.224330986502298</c:v>
                </c:pt>
                <c:pt idx="339">
                  <c:v>1.2333851729790746</c:v>
                </c:pt>
                <c:pt idx="340">
                  <c:v>1.2424520620907991</c:v>
                </c:pt>
                <c:pt idx="341">
                  <c:v>1.2515321505814112</c:v>
                </c:pt>
                <c:pt idx="342">
                  <c:v>1.2606259595531066</c:v>
                </c:pt>
                <c:pt idx="343">
                  <c:v>1.2697340355966624</c:v>
                </c:pt>
                <c:pt idx="344">
                  <c:v>1.278856951987561</c:v>
                </c:pt>
                <c:pt idx="345">
                  <c:v>1.2879953099521433</c:v>
                </c:pt>
                <c:pt idx="346">
                  <c:v>1.2971497400083312</c:v>
                </c:pt>
                <c:pt idx="347">
                  <c:v>1.3063209033858447</c:v>
                </c:pt>
                <c:pt idx="348">
                  <c:v>1.315509493531241</c:v>
                </c:pt>
                <c:pt idx="349">
                  <c:v>1.3247162377035169</c:v>
                </c:pt>
                <c:pt idx="350">
                  <c:v>1.3339418986665088</c:v>
                </c:pt>
                <c:pt idx="351">
                  <c:v>1.3431872764848372</c:v>
                </c:pt>
                <c:pt idx="352">
                  <c:v>1.3524532104307108</c:v>
                </c:pt>
                <c:pt idx="353">
                  <c:v>1.3617405810095518</c:v>
                </c:pt>
                <c:pt idx="354">
                  <c:v>1.3710503121130402</c:v>
                </c:pt>
                <c:pt idx="355">
                  <c:v>1.3803833733089976</c:v>
                </c:pt>
                <c:pt idx="356">
                  <c:v>1.3897407822783148</c:v>
                </c:pt>
                <c:pt idx="357">
                  <c:v>1.3991236074100448</c:v>
                </c:pt>
                <c:pt idx="358">
                  <c:v>1.4085329705668301</c:v>
                </c:pt>
                <c:pt idx="359">
                  <c:v>1.4179700500339079</c:v>
                </c:pt>
                <c:pt idx="360">
                  <c:v>1.4274360836661923</c:v>
                </c:pt>
                <c:pt idx="361">
                  <c:v>1.4369323722492906</c:v>
                </c:pt>
                <c:pt idx="362">
                  <c:v>1.4464602830918456</c:v>
                </c:pt>
                <c:pt idx="363">
                  <c:v>1.4560212538682424</c:v>
                </c:pt>
                <c:pt idx="364">
                  <c:v>1.4656167967326144</c:v>
                </c:pt>
                <c:pt idx="365">
                  <c:v>1.4752485027271578</c:v>
                </c:pt>
                <c:pt idx="366">
                  <c:v>1.4849180465100797</c:v>
                </c:pt>
                <c:pt idx="367">
                  <c:v>1.4946271914310838</c:v>
                </c:pt>
                <c:pt idx="368">
                  <c:v>1.5043777949852004</c:v>
                </c:pt>
                <c:pt idx="369">
                  <c:v>1.5141718146790173</c:v>
                </c:pt>
                <c:pt idx="370">
                  <c:v>1.5240113143469614</c:v>
                </c:pt>
                <c:pt idx="371">
                  <c:v>1.5338984709593748</c:v>
                </c:pt>
                <c:pt idx="372">
                  <c:v>1.5438355819687453</c:v>
                </c:pt>
                <c:pt idx="373">
                  <c:v>1.5538250732455432</c:v>
                </c:pt>
                <c:pt idx="374">
                  <c:v>1.5638695076610076</c:v>
                </c:pt>
                <c:pt idx="375">
                  <c:v>1.5739715943807895</c:v>
                </c:pt>
                <c:pt idx="376">
                  <c:v>1.5841341989407978</c:v>
                </c:pt>
                <c:pt idx="377">
                  <c:v>1.5943603541851199</c:v>
                </c:pt>
                <c:pt idx="378">
                  <c:v>1.6046532721554234</c:v>
                </c:pt>
                <c:pt idx="379">
                  <c:v>1.6150163570323162</c:v>
                </c:pt>
                <c:pt idx="380">
                  <c:v>1.6254532192415587</c:v>
                </c:pt>
                <c:pt idx="381">
                  <c:v>1.6359676908524075</c:v>
                </c:pt>
                <c:pt idx="382">
                  <c:v>1.6465638424117566</c:v>
                </c:pt>
                <c:pt idx="383">
                  <c:v>1.6572460013766119</c:v>
                </c:pt>
                <c:pt idx="384">
                  <c:v>1.6680187723291451</c:v>
                </c:pt>
                <c:pt idx="385">
                  <c:v>1.6788870591836698</c:v>
                </c:pt>
                <c:pt idx="386">
                  <c:v>1.6898560896239385</c:v>
                </c:pt>
                <c:pt idx="387">
                  <c:v>1.7009314420427781</c:v>
                </c:pt>
                <c:pt idx="388">
                  <c:v>1.7121190752953834</c:v>
                </c:pt>
                <c:pt idx="389">
                  <c:v>1.7234253616232591</c:v>
                </c:pt>
                <c:pt idx="390">
                  <c:v>1.7348571231594021</c:v>
                </c:pt>
                <c:pt idx="391">
                  <c:v>1.7464216724881207</c:v>
                </c:pt>
                <c:pt idx="392">
                  <c:v>1.7581268578069158</c:v>
                </c:pt>
                <c:pt idx="393">
                  <c:v>1.7699811133253127</c:v>
                </c:pt>
                <c:pt idx="394">
                  <c:v>1.7819935156390816</c:v>
                </c:pt>
                <c:pt idx="395">
                  <c:v>1.794173846941667</c:v>
                </c:pt>
                <c:pt idx="396">
                  <c:v>1.8065326660817846</c:v>
                </c:pt>
                <c:pt idx="397">
                  <c:v>1.8190813886525663</c:v>
                </c:pt>
                <c:pt idx="398">
                  <c:v>1.8318323775099203</c:v>
                </c:pt>
                <c:pt idx="399">
                  <c:v>1.8447990453742977</c:v>
                </c:pt>
                <c:pt idx="400">
                  <c:v>1.8579959714813261</c:v>
                </c:pt>
                <c:pt idx="401">
                  <c:v>1.8714390346262939</c:v>
                </c:pt>
                <c:pt idx="402">
                  <c:v>1.8851455654123903</c:v>
                </c:pt>
                <c:pt idx="403">
                  <c:v>1.8991345210848456</c:v>
                </c:pt>
                <c:pt idx="404">
                  <c:v>1.9134266870413597</c:v>
                </c:pt>
                <c:pt idx="405">
                  <c:v>1.9280449099903822</c:v>
                </c:pt>
                <c:pt idx="406">
                  <c:v>1.9430143688315045</c:v>
                </c:pt>
                <c:pt idx="407">
                  <c:v>1.9583628907204043</c:v>
                </c:pt>
                <c:pt idx="408">
                  <c:v>1.974121321539382</c:v>
                </c:pt>
                <c:pt idx="409">
                  <c:v>1.9903239622371149</c:v>
                </c:pt>
                <c:pt idx="410">
                  <c:v>2.0070090853808482</c:v>
                </c:pt>
                <c:pt idx="411">
                  <c:v>2.0242195499884548</c:v>
                </c:pt>
                <c:pt idx="412">
                  <c:v>2.0420035375612873</c:v>
                </c:pt>
                <c:pt idx="413">
                  <c:v>2.0604154386134428</c:v>
                </c:pt>
                <c:pt idx="414">
                  <c:v>2.0795169274352552</c:v>
                </c:pt>
                <c:pt idx="415">
                  <c:v>2.0993782741036378</c:v>
                </c:pt>
                <c:pt idx="416">
                  <c:v>2.1200799579415199</c:v>
                </c:pt>
                <c:pt idx="417">
                  <c:v>2.1417146672723781</c:v>
                </c:pt>
                <c:pt idx="418">
                  <c:v>2.1643897986170386</c:v>
                </c:pt>
                <c:pt idx="419">
                  <c:v>2.1882306076001865</c:v>
                </c:pt>
                <c:pt idx="420">
                  <c:v>2.2133842183037231</c:v>
                </c:pt>
                <c:pt idx="421">
                  <c:v>2.2400247740494432</c:v>
                </c:pt>
                <c:pt idx="422">
                  <c:v>2.2683601194887371</c:v>
                </c:pt>
                <c:pt idx="423">
                  <c:v>2.2986405529121652</c:v>
                </c:pt>
                <c:pt idx="424">
                  <c:v>2.3311703913692936</c:v>
                </c:pt>
                <c:pt idx="425">
                  <c:v>2.3663233553275353</c:v>
                </c:pt>
                <c:pt idx="426">
                  <c:v>2.4045630763059624</c:v>
                </c:pt>
                <c:pt idx="427">
                  <c:v>2.4464702113837915</c:v>
                </c:pt>
                <c:pt idx="428">
                  <c:v>2.492777166051892</c:v>
                </c:pt>
                <c:pt idx="429">
                  <c:v>2.5444084444929436</c:v>
                </c:pt>
                <c:pt idx="430">
                  <c:v>2.6025130695981114</c:v>
                </c:pt>
                <c:pt idx="431">
                  <c:v>2.6684347939900048</c:v>
                </c:pt>
                <c:pt idx="432">
                  <c:v>2.7434255447823079</c:v>
                </c:pt>
                <c:pt idx="433">
                  <c:v>2.8274361660664358</c:v>
                </c:pt>
                <c:pt idx="434">
                  <c:v>2.9149752435800789</c:v>
                </c:pt>
                <c:pt idx="435">
                  <c:v>2.985029961877343</c:v>
                </c:pt>
                <c:pt idx="436">
                  <c:v>2.9981604839032192</c:v>
                </c:pt>
                <c:pt idx="437">
                  <c:v>2.9408864347649204</c:v>
                </c:pt>
                <c:pt idx="438">
                  <c:v>2.8482840877104514</c:v>
                </c:pt>
                <c:pt idx="439">
                  <c:v>2.7518884412638216</c:v>
                </c:pt>
                <c:pt idx="440">
                  <c:v>2.6629247943669023</c:v>
                </c:pt>
                <c:pt idx="441">
                  <c:v>2.5831521024459021</c:v>
                </c:pt>
                <c:pt idx="442">
                  <c:v>2.5116337571929872</c:v>
                </c:pt>
                <c:pt idx="443">
                  <c:v>2.4469576083451003</c:v>
                </c:pt>
                <c:pt idx="444">
                  <c:v>2.3878223219998036</c:v>
                </c:pt>
                <c:pt idx="445">
                  <c:v>2.3331474127747329</c:v>
                </c:pt>
                <c:pt idx="446">
                  <c:v>2.2820578897530783</c:v>
                </c:pt>
                <c:pt idx="447">
                  <c:v>2.233843578227571</c:v>
                </c:pt>
                <c:pt idx="448">
                  <c:v>2.1879198900381938</c:v>
                </c:pt>
                <c:pt idx="449">
                  <c:v>2.1437956750453093</c:v>
                </c:pt>
                <c:pt idx="450">
                  <c:v>2.1010479671442415</c:v>
                </c:pt>
                <c:pt idx="451">
                  <c:v>2.059302123513346</c:v>
                </c:pt>
                <c:pt idx="452">
                  <c:v>2.0182158015728207</c:v>
                </c:pt>
                <c:pt idx="453">
                  <c:v>1.9774654443987163</c:v>
                </c:pt>
                <c:pt idx="454">
                  <c:v>1.9367341646410061</c:v>
                </c:pt>
                <c:pt idx="455">
                  <c:v>1.8957000527079226</c:v>
                </c:pt>
                <c:pt idx="456">
                  <c:v>1.8540239693218687</c:v>
                </c:pt>
                <c:pt idx="457">
                  <c:v>1.8113358080854469</c:v>
                </c:pt>
                <c:pt idx="458">
                  <c:v>1.7672180192613913</c:v>
                </c:pt>
                <c:pt idx="459">
                  <c:v>1.7211848593135923</c:v>
                </c:pt>
                <c:pt idx="460">
                  <c:v>1.6726553864451152</c:v>
                </c:pt>
                <c:pt idx="461">
                  <c:v>1.6209178056809459</c:v>
                </c:pt>
                <c:pt idx="462">
                  <c:v>1.5650830132016427</c:v>
                </c:pt>
                <c:pt idx="463">
                  <c:v>1.5040284722595094</c:v>
                </c:pt>
                <c:pt idx="464">
                  <c:v>1.4363484582227366</c:v>
                </c:pt>
                <c:pt idx="465">
                  <c:v>1.360384696635131</c:v>
                </c:pt>
                <c:pt idx="466">
                  <c:v>1.2746298604189181</c:v>
                </c:pt>
                <c:pt idx="467">
                  <c:v>1.1795924753554032</c:v>
                </c:pt>
                <c:pt idx="468">
                  <c:v>1.0845226942036872</c:v>
                </c:pt>
                <c:pt idx="469">
                  <c:v>1.0220306114547608</c:v>
                </c:pt>
                <c:pt idx="470">
                  <c:v>1.0375073722292625</c:v>
                </c:pt>
                <c:pt idx="471">
                  <c:v>1.1207932213805483</c:v>
                </c:pt>
                <c:pt idx="472">
                  <c:v>1.2245748991881475</c:v>
                </c:pt>
                <c:pt idx="473">
                  <c:v>1.3243721925441911</c:v>
                </c:pt>
                <c:pt idx="474">
                  <c:v>1.4147296780540082</c:v>
                </c:pt>
                <c:pt idx="475">
                  <c:v>1.4962275979552448</c:v>
                </c:pt>
                <c:pt idx="476">
                  <c:v>1.570676718977285</c:v>
                </c:pt>
                <c:pt idx="477">
                  <c:v>1.6398813424551781</c:v>
                </c:pt>
                <c:pt idx="478">
                  <c:v>1.7054094730558558</c:v>
                </c:pt>
                <c:pt idx="479">
                  <c:v>1.7686145465215317</c:v>
                </c:pt>
                <c:pt idx="480">
                  <c:v>1.8307105889379278</c:v>
                </c:pt>
                <c:pt idx="481">
                  <c:v>1.8928535710114276</c:v>
                </c:pt>
                <c:pt idx="482">
                  <c:v>1.9562218160081799</c:v>
                </c:pt>
                <c:pt idx="483">
                  <c:v>2.0220975006530328</c:v>
                </c:pt>
                <c:pt idx="484">
                  <c:v>2.0919475328230561</c:v>
                </c:pt>
                <c:pt idx="485">
                  <c:v>2.1674775693363086</c:v>
                </c:pt>
                <c:pt idx="486">
                  <c:v>2.2505377834159339</c:v>
                </c:pt>
                <c:pt idx="487">
                  <c:v>2.3423996966038931</c:v>
                </c:pt>
                <c:pt idx="488">
                  <c:v>2.4406492392317443</c:v>
                </c:pt>
                <c:pt idx="489">
                  <c:v>2.5290612905233978</c:v>
                </c:pt>
                <c:pt idx="490">
                  <c:v>2.5641546099864967</c:v>
                </c:pt>
                <c:pt idx="491">
                  <c:v>2.5132472508393748</c:v>
                </c:pt>
                <c:pt idx="492">
                  <c:v>2.4107028761604878</c:v>
                </c:pt>
                <c:pt idx="493">
                  <c:v>2.298688617385038</c:v>
                </c:pt>
                <c:pt idx="494">
                  <c:v>2.1921411163637892</c:v>
                </c:pt>
                <c:pt idx="495">
                  <c:v>2.0926854445055665</c:v>
                </c:pt>
                <c:pt idx="496">
                  <c:v>1.9983441626261469</c:v>
                </c:pt>
                <c:pt idx="497">
                  <c:v>1.9064317337146859</c:v>
                </c:pt>
                <c:pt idx="498">
                  <c:v>1.8141780167616737</c:v>
                </c:pt>
                <c:pt idx="499">
                  <c:v>1.718802220882206</c:v>
                </c:pt>
                <c:pt idx="500">
                  <c:v>1.6176993403615507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3-4F3A-9336-128B97C59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B7B7B7"/>
              </a:solidFill>
              <a:prstDash val="solid"/>
            </a:ln>
          </c:spPr>
        </c:majorGridlines>
        <c:minorGridlines>
          <c:spPr>
            <a:ln w="4763"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r>
                  <a:rPr lang="ja-JP" altLang="en-US" sz="825" b="1"/>
                  <a:t>周波数 </a:t>
                </a:r>
                <a:r>
                  <a:rPr lang="en-US" altLang="ja-JP" sz="825" b="1"/>
                  <a:t>[</a:t>
                </a:r>
                <a:r>
                  <a:rPr lang="en-US" sz="825" b="1"/>
                  <a:t>Hz]None</a:t>
                </a: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spPr>
          <a:ln w="9525">
            <a:solidFill>
              <a:srgbClr val="808080"/>
            </a:solidFill>
            <a:prstDash val="solid"/>
          </a:ln>
        </c:spPr>
        <c:txPr>
          <a:bodyPr anchorCtr="1"/>
          <a:lstStyle/>
          <a:p>
            <a:pPr>
              <a:defRPr sz="750"/>
            </a:pPr>
            <a:endParaRPr lang="ja-JP"/>
          </a:p>
        </c:txPr>
        <c:crossAx val="48672768"/>
        <c:crosses val="autoZero"/>
        <c:auto val="1"/>
        <c:lblAlgn val="ctr"/>
        <c:lblOffset val="100"/>
        <c:tickLblSkip val="114"/>
        <c:tickMarkSkip val="14"/>
        <c:noMultiLvlLbl val="0"/>
      </c:catAx>
      <c:valAx>
        <c:axId val="48672768"/>
        <c:scaling>
          <c:orientation val="minMax"/>
          <c:max val="6"/>
          <c:min val="-1"/>
        </c:scaling>
        <c:delete val="0"/>
        <c:axPos val="l"/>
        <c:majorGridlines>
          <c:spPr>
            <a:ln w="9525">
              <a:solidFill>
                <a:srgbClr val="B7B7B7"/>
              </a:solidFill>
              <a:prstDash val="solid"/>
            </a:ln>
          </c:spPr>
        </c:majorGridlines>
        <c:minorGridlines>
          <c:spPr>
            <a:ln w="4763"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r>
                  <a:rPr lang="en-US" sz="825" b="1"/>
                  <a:t>|Z| [</a:t>
                </a:r>
                <a:r>
                  <a:rPr lang="el-GR" sz="825" b="1"/>
                  <a:t>Ω]（</a:t>
                </a:r>
                <a:r>
                  <a:rPr lang="ja-JP" altLang="en-US" sz="825" b="1"/>
                  <a:t>対数目盛）</a:t>
                </a:r>
                <a:r>
                  <a:rPr lang="en-US" sz="825" b="1"/>
                  <a:t>None</a:t>
                </a:r>
              </a:p>
            </c:rich>
          </c:tx>
          <c:overlay val="0"/>
        </c:title>
        <c:numFmt formatCode="&quot;10^&quot;0" sourceLinked="0"/>
        <c:majorTickMark val="out"/>
        <c:minorTickMark val="in"/>
        <c:tickLblPos val="nextTo"/>
        <c:spPr>
          <a:ln w="9525">
            <a:solidFill>
              <a:srgbClr val="808080"/>
            </a:solidFill>
            <a:prstDash val="solid"/>
          </a:ln>
        </c:spPr>
        <c:txPr>
          <a:bodyPr anchorCtr="1"/>
          <a:lstStyle/>
          <a:p>
            <a:pPr>
              <a:defRPr sz="750"/>
            </a:pPr>
            <a:endParaRPr lang="ja-JP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/>
              <a:t>差動 位相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差動 位相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グラフ!$P$4:$P$804</c:f>
              <c:strCache>
                <c:ptCount val="501"/>
                <c:pt idx="0">
                  <c:v>1k</c:v>
                </c:pt>
                <c:pt idx="1">
                  <c:v>1.02k</c:v>
                </c:pt>
                <c:pt idx="2">
                  <c:v>1.04k</c:v>
                </c:pt>
                <c:pt idx="3">
                  <c:v>1.06k</c:v>
                </c:pt>
                <c:pt idx="4">
                  <c:v>1.08k</c:v>
                </c:pt>
                <c:pt idx="5">
                  <c:v>1.11k</c:v>
                </c:pt>
                <c:pt idx="6">
                  <c:v>1.13k</c:v>
                </c:pt>
                <c:pt idx="7">
                  <c:v>1.15k</c:v>
                </c:pt>
                <c:pt idx="8">
                  <c:v>1.18k</c:v>
                </c:pt>
                <c:pt idx="9">
                  <c:v>1.2k</c:v>
                </c:pt>
                <c:pt idx="10">
                  <c:v>1.22k</c:v>
                </c:pt>
                <c:pt idx="11">
                  <c:v>1.25k</c:v>
                </c:pt>
                <c:pt idx="12">
                  <c:v>1.28k</c:v>
                </c:pt>
                <c:pt idx="13">
                  <c:v>1.3k</c:v>
                </c:pt>
                <c:pt idx="14">
                  <c:v>1.33k</c:v>
                </c:pt>
                <c:pt idx="15">
                  <c:v>1.35k</c:v>
                </c:pt>
                <c:pt idx="16">
                  <c:v>1.38k</c:v>
                </c:pt>
                <c:pt idx="17">
                  <c:v>1.41k</c:v>
                </c:pt>
                <c:pt idx="18">
                  <c:v>1.44k</c:v>
                </c:pt>
                <c:pt idx="19">
                  <c:v>1.47k</c:v>
                </c:pt>
                <c:pt idx="20">
                  <c:v>1.5k</c:v>
                </c:pt>
                <c:pt idx="21">
                  <c:v>1.53k</c:v>
                </c:pt>
                <c:pt idx="22">
                  <c:v>1.56k</c:v>
                </c:pt>
                <c:pt idx="23">
                  <c:v>1.59k</c:v>
                </c:pt>
                <c:pt idx="24">
                  <c:v>1.63k</c:v>
                </c:pt>
                <c:pt idx="25">
                  <c:v>1.66k</c:v>
                </c:pt>
                <c:pt idx="26">
                  <c:v>1.69k</c:v>
                </c:pt>
                <c:pt idx="27">
                  <c:v>1.73k</c:v>
                </c:pt>
                <c:pt idx="28">
                  <c:v>1.76k</c:v>
                </c:pt>
                <c:pt idx="29">
                  <c:v>1.8k</c:v>
                </c:pt>
                <c:pt idx="30">
                  <c:v>1.84k</c:v>
                </c:pt>
                <c:pt idx="31">
                  <c:v>1.87k</c:v>
                </c:pt>
                <c:pt idx="32">
                  <c:v>1.91k</c:v>
                </c:pt>
                <c:pt idx="33">
                  <c:v>1.95k</c:v>
                </c:pt>
                <c:pt idx="34">
                  <c:v>1.99k</c:v>
                </c:pt>
                <c:pt idx="35">
                  <c:v>2.03k</c:v>
                </c:pt>
                <c:pt idx="36">
                  <c:v>2.07k</c:v>
                </c:pt>
                <c:pt idx="37">
                  <c:v>2.12k</c:v>
                </c:pt>
                <c:pt idx="38">
                  <c:v>2.16k</c:v>
                </c:pt>
                <c:pt idx="39">
                  <c:v>2.2k</c:v>
                </c:pt>
                <c:pt idx="40">
                  <c:v>2.25k</c:v>
                </c:pt>
                <c:pt idx="41">
                  <c:v>2.29k</c:v>
                </c:pt>
                <c:pt idx="42">
                  <c:v>2.34k</c:v>
                </c:pt>
                <c:pt idx="43">
                  <c:v>2.39k</c:v>
                </c:pt>
                <c:pt idx="44">
                  <c:v>2.44k</c:v>
                </c:pt>
                <c:pt idx="45">
                  <c:v>2.49k</c:v>
                </c:pt>
                <c:pt idx="46">
                  <c:v>2.54k</c:v>
                </c:pt>
                <c:pt idx="47">
                  <c:v>2.59k</c:v>
                </c:pt>
                <c:pt idx="48">
                  <c:v>2.64k</c:v>
                </c:pt>
                <c:pt idx="49">
                  <c:v>2.7k</c:v>
                </c:pt>
                <c:pt idx="50">
                  <c:v>2.75k</c:v>
                </c:pt>
                <c:pt idx="51">
                  <c:v>2.81k</c:v>
                </c:pt>
                <c:pt idx="52">
                  <c:v>2.87k</c:v>
                </c:pt>
                <c:pt idx="53">
                  <c:v>2.93k</c:v>
                </c:pt>
                <c:pt idx="54">
                  <c:v>2.99k</c:v>
                </c:pt>
                <c:pt idx="55">
                  <c:v>3.05k</c:v>
                </c:pt>
                <c:pt idx="56">
                  <c:v>3.11k</c:v>
                </c:pt>
                <c:pt idx="57">
                  <c:v>3.17k</c:v>
                </c:pt>
                <c:pt idx="58">
                  <c:v>3.24k</c:v>
                </c:pt>
                <c:pt idx="59">
                  <c:v>3.3k</c:v>
                </c:pt>
                <c:pt idx="60">
                  <c:v>3.37k</c:v>
                </c:pt>
                <c:pt idx="61">
                  <c:v>3.44k</c:v>
                </c:pt>
                <c:pt idx="62">
                  <c:v>3.51k</c:v>
                </c:pt>
                <c:pt idx="63">
                  <c:v>3.58k</c:v>
                </c:pt>
                <c:pt idx="64">
                  <c:v>3.66k</c:v>
                </c:pt>
                <c:pt idx="65">
                  <c:v>3.73k</c:v>
                </c:pt>
                <c:pt idx="66">
                  <c:v>3.81k</c:v>
                </c:pt>
                <c:pt idx="67">
                  <c:v>3.88k</c:v>
                </c:pt>
                <c:pt idx="68">
                  <c:v>3.96k</c:v>
                </c:pt>
                <c:pt idx="69">
                  <c:v>4.04k</c:v>
                </c:pt>
                <c:pt idx="70">
                  <c:v>4.13k</c:v>
                </c:pt>
                <c:pt idx="71">
                  <c:v>4.21k</c:v>
                </c:pt>
                <c:pt idx="72">
                  <c:v>4.3k</c:v>
                </c:pt>
                <c:pt idx="73">
                  <c:v>4.39k</c:v>
                </c:pt>
                <c:pt idx="74">
                  <c:v>4.48k</c:v>
                </c:pt>
                <c:pt idx="75">
                  <c:v>4.57k</c:v>
                </c:pt>
                <c:pt idx="76">
                  <c:v>4.66k</c:v>
                </c:pt>
                <c:pt idx="77">
                  <c:v>4.76k</c:v>
                </c:pt>
                <c:pt idx="78">
                  <c:v>4.85k</c:v>
                </c:pt>
                <c:pt idx="79">
                  <c:v>4.95k</c:v>
                </c:pt>
                <c:pt idx="80">
                  <c:v>5.05k</c:v>
                </c:pt>
                <c:pt idx="81">
                  <c:v>5.16k</c:v>
                </c:pt>
                <c:pt idx="82">
                  <c:v>5.26k</c:v>
                </c:pt>
                <c:pt idx="83">
                  <c:v>5.37k</c:v>
                </c:pt>
                <c:pt idx="84">
                  <c:v>5.48k</c:v>
                </c:pt>
                <c:pt idx="85">
                  <c:v>5.59k</c:v>
                </c:pt>
                <c:pt idx="86">
                  <c:v>5.71k</c:v>
                </c:pt>
                <c:pt idx="87">
                  <c:v>5.82k</c:v>
                </c:pt>
                <c:pt idx="88">
                  <c:v>5.94k</c:v>
                </c:pt>
                <c:pt idx="89">
                  <c:v>6.07k</c:v>
                </c:pt>
                <c:pt idx="90">
                  <c:v>6.19k</c:v>
                </c:pt>
                <c:pt idx="91">
                  <c:v>6.32k</c:v>
                </c:pt>
                <c:pt idx="92">
                  <c:v>6.44k</c:v>
                </c:pt>
                <c:pt idx="93">
                  <c:v>6.58k</c:v>
                </c:pt>
                <c:pt idx="94">
                  <c:v>6.71k</c:v>
                </c:pt>
                <c:pt idx="95">
                  <c:v>6.85k</c:v>
                </c:pt>
                <c:pt idx="96">
                  <c:v>6.99k</c:v>
                </c:pt>
                <c:pt idx="97">
                  <c:v>7.13k</c:v>
                </c:pt>
                <c:pt idx="98">
                  <c:v>7.28k</c:v>
                </c:pt>
                <c:pt idx="99">
                  <c:v>7.43k</c:v>
                </c:pt>
                <c:pt idx="100">
                  <c:v>7.58k</c:v>
                </c:pt>
                <c:pt idx="101">
                  <c:v>7.73k</c:v>
                </c:pt>
                <c:pt idx="102">
                  <c:v>7.89k</c:v>
                </c:pt>
                <c:pt idx="103">
                  <c:v>8.05k</c:v>
                </c:pt>
                <c:pt idx="104">
                  <c:v>8.22k</c:v>
                </c:pt>
                <c:pt idx="105">
                  <c:v>8.39k</c:v>
                </c:pt>
                <c:pt idx="106">
                  <c:v>8.56k</c:v>
                </c:pt>
                <c:pt idx="107">
                  <c:v>8.73k</c:v>
                </c:pt>
                <c:pt idx="108">
                  <c:v>8.91k</c:v>
                </c:pt>
                <c:pt idx="109">
                  <c:v>9.09k</c:v>
                </c:pt>
                <c:pt idx="110">
                  <c:v>9.28k</c:v>
                </c:pt>
                <c:pt idx="111">
                  <c:v>9.47k</c:v>
                </c:pt>
                <c:pt idx="112">
                  <c:v>9.66k</c:v>
                </c:pt>
                <c:pt idx="113">
                  <c:v>9.86k</c:v>
                </c:pt>
                <c:pt idx="114">
                  <c:v>10k</c:v>
                </c:pt>
                <c:pt idx="115">
                  <c:v>10.3k</c:v>
                </c:pt>
                <c:pt idx="116">
                  <c:v>10.5k</c:v>
                </c:pt>
                <c:pt idx="117">
                  <c:v>10.7k</c:v>
                </c:pt>
                <c:pt idx="118">
                  <c:v>10.9k</c:v>
                </c:pt>
                <c:pt idx="119">
                  <c:v>11.1k</c:v>
                </c:pt>
                <c:pt idx="120">
                  <c:v>11.4k</c:v>
                </c:pt>
                <c:pt idx="121">
                  <c:v>11.6k</c:v>
                </c:pt>
                <c:pt idx="122">
                  <c:v>11.8k</c:v>
                </c:pt>
                <c:pt idx="123">
                  <c:v>12.1k</c:v>
                </c:pt>
                <c:pt idx="124">
                  <c:v>12.3k</c:v>
                </c:pt>
                <c:pt idx="125">
                  <c:v>12.6k</c:v>
                </c:pt>
                <c:pt idx="126">
                  <c:v>12.8k</c:v>
                </c:pt>
                <c:pt idx="127">
                  <c:v>13.1k</c:v>
                </c:pt>
                <c:pt idx="128">
                  <c:v>13.4k</c:v>
                </c:pt>
                <c:pt idx="129">
                  <c:v>13.6k</c:v>
                </c:pt>
                <c:pt idx="130">
                  <c:v>13.9k</c:v>
                </c:pt>
                <c:pt idx="131">
                  <c:v>14.2k</c:v>
                </c:pt>
                <c:pt idx="132">
                  <c:v>14.5k</c:v>
                </c:pt>
                <c:pt idx="133">
                  <c:v>14.8k</c:v>
                </c:pt>
                <c:pt idx="134">
                  <c:v>15.1k</c:v>
                </c:pt>
                <c:pt idx="135">
                  <c:v>15.4k</c:v>
                </c:pt>
                <c:pt idx="136">
                  <c:v>15.7k</c:v>
                </c:pt>
                <c:pt idx="137">
                  <c:v>16k</c:v>
                </c:pt>
                <c:pt idx="138">
                  <c:v>16.4k</c:v>
                </c:pt>
                <c:pt idx="139">
                  <c:v>16.7k</c:v>
                </c:pt>
                <c:pt idx="140">
                  <c:v>17k</c:v>
                </c:pt>
                <c:pt idx="141">
                  <c:v>17.4k</c:v>
                </c:pt>
                <c:pt idx="142">
                  <c:v>17.7k</c:v>
                </c:pt>
                <c:pt idx="143">
                  <c:v>18.1k</c:v>
                </c:pt>
                <c:pt idx="144">
                  <c:v>18.5k</c:v>
                </c:pt>
                <c:pt idx="145">
                  <c:v>18.9k</c:v>
                </c:pt>
                <c:pt idx="146">
                  <c:v>19.2k</c:v>
                </c:pt>
                <c:pt idx="147">
                  <c:v>19.6k</c:v>
                </c:pt>
                <c:pt idx="148">
                  <c:v>20k</c:v>
                </c:pt>
                <c:pt idx="149">
                  <c:v>20.4k</c:v>
                </c:pt>
                <c:pt idx="150">
                  <c:v>20.9k</c:v>
                </c:pt>
                <c:pt idx="151">
                  <c:v>21.3k</c:v>
                </c:pt>
                <c:pt idx="152">
                  <c:v>21.7k</c:v>
                </c:pt>
                <c:pt idx="153">
                  <c:v>22.2k</c:v>
                </c:pt>
                <c:pt idx="154">
                  <c:v>22.6k</c:v>
                </c:pt>
                <c:pt idx="155">
                  <c:v>23.1k</c:v>
                </c:pt>
                <c:pt idx="156">
                  <c:v>23.6k</c:v>
                </c:pt>
                <c:pt idx="157">
                  <c:v>24k</c:v>
                </c:pt>
                <c:pt idx="158">
                  <c:v>24.5k</c:v>
                </c:pt>
                <c:pt idx="159">
                  <c:v>25k</c:v>
                </c:pt>
                <c:pt idx="160">
                  <c:v>25.5k</c:v>
                </c:pt>
                <c:pt idx="161">
                  <c:v>26.1k</c:v>
                </c:pt>
                <c:pt idx="162">
                  <c:v>26.6k</c:v>
                </c:pt>
                <c:pt idx="163">
                  <c:v>27.1k</c:v>
                </c:pt>
                <c:pt idx="164">
                  <c:v>27.7k</c:v>
                </c:pt>
                <c:pt idx="165">
                  <c:v>28.3k</c:v>
                </c:pt>
                <c:pt idx="166">
                  <c:v>28.8k</c:v>
                </c:pt>
                <c:pt idx="167">
                  <c:v>29.4k</c:v>
                </c:pt>
                <c:pt idx="168">
                  <c:v>30k</c:v>
                </c:pt>
                <c:pt idx="169">
                  <c:v>30.7k</c:v>
                </c:pt>
                <c:pt idx="170">
                  <c:v>31.3k</c:v>
                </c:pt>
                <c:pt idx="171">
                  <c:v>31.9k</c:v>
                </c:pt>
                <c:pt idx="172">
                  <c:v>32.6k</c:v>
                </c:pt>
                <c:pt idx="173">
                  <c:v>33.2k</c:v>
                </c:pt>
                <c:pt idx="174">
                  <c:v>33.9k</c:v>
                </c:pt>
                <c:pt idx="175">
                  <c:v>34.6k</c:v>
                </c:pt>
                <c:pt idx="176">
                  <c:v>35.3k</c:v>
                </c:pt>
                <c:pt idx="177">
                  <c:v>36k</c:v>
                </c:pt>
                <c:pt idx="178">
                  <c:v>36.8k</c:v>
                </c:pt>
                <c:pt idx="179">
                  <c:v>37.5k</c:v>
                </c:pt>
                <c:pt idx="180">
                  <c:v>38.3k</c:v>
                </c:pt>
                <c:pt idx="181">
                  <c:v>39.1k</c:v>
                </c:pt>
                <c:pt idx="182">
                  <c:v>39.9k</c:v>
                </c:pt>
                <c:pt idx="183">
                  <c:v>40.7k</c:v>
                </c:pt>
                <c:pt idx="184">
                  <c:v>41.5k</c:v>
                </c:pt>
                <c:pt idx="185">
                  <c:v>42.4k</c:v>
                </c:pt>
                <c:pt idx="186">
                  <c:v>43.3k</c:v>
                </c:pt>
                <c:pt idx="187">
                  <c:v>44.1k</c:v>
                </c:pt>
                <c:pt idx="188">
                  <c:v>45k</c:v>
                </c:pt>
                <c:pt idx="189">
                  <c:v>46k</c:v>
                </c:pt>
                <c:pt idx="190">
                  <c:v>46.9k</c:v>
                </c:pt>
                <c:pt idx="191">
                  <c:v>47.9k</c:v>
                </c:pt>
                <c:pt idx="192">
                  <c:v>48.8k</c:v>
                </c:pt>
                <c:pt idx="193">
                  <c:v>49.8k</c:v>
                </c:pt>
                <c:pt idx="194">
                  <c:v>50.9k</c:v>
                </c:pt>
                <c:pt idx="195">
                  <c:v>51.9k</c:v>
                </c:pt>
                <c:pt idx="196">
                  <c:v>53k</c:v>
                </c:pt>
                <c:pt idx="197">
                  <c:v>54k</c:v>
                </c:pt>
                <c:pt idx="198">
                  <c:v>55.2k</c:v>
                </c:pt>
                <c:pt idx="199">
                  <c:v>56.3k</c:v>
                </c:pt>
                <c:pt idx="200">
                  <c:v>57.4k</c:v>
                </c:pt>
                <c:pt idx="201">
                  <c:v>58.6k</c:v>
                </c:pt>
                <c:pt idx="202">
                  <c:v>59.8k</c:v>
                </c:pt>
                <c:pt idx="203">
                  <c:v>61k</c:v>
                </c:pt>
                <c:pt idx="204">
                  <c:v>62.3k</c:v>
                </c:pt>
                <c:pt idx="205">
                  <c:v>63.6k</c:v>
                </c:pt>
                <c:pt idx="206">
                  <c:v>64.9k</c:v>
                </c:pt>
                <c:pt idx="207">
                  <c:v>66.2k</c:v>
                </c:pt>
                <c:pt idx="208">
                  <c:v>67.5k</c:v>
                </c:pt>
                <c:pt idx="209">
                  <c:v>68.9k</c:v>
                </c:pt>
                <c:pt idx="210">
                  <c:v>70.3k</c:v>
                </c:pt>
                <c:pt idx="211">
                  <c:v>71.8k</c:v>
                </c:pt>
                <c:pt idx="212">
                  <c:v>73.2k</c:v>
                </c:pt>
                <c:pt idx="213">
                  <c:v>74.7k</c:v>
                </c:pt>
                <c:pt idx="214">
                  <c:v>76.3k</c:v>
                </c:pt>
                <c:pt idx="215">
                  <c:v>77.8k</c:v>
                </c:pt>
                <c:pt idx="216">
                  <c:v>79.4k</c:v>
                </c:pt>
                <c:pt idx="217">
                  <c:v>81k</c:v>
                </c:pt>
                <c:pt idx="218">
                  <c:v>82.7k</c:v>
                </c:pt>
                <c:pt idx="219">
                  <c:v>84.4k</c:v>
                </c:pt>
                <c:pt idx="220">
                  <c:v>86.1k</c:v>
                </c:pt>
                <c:pt idx="221">
                  <c:v>87.9k</c:v>
                </c:pt>
                <c:pt idx="222">
                  <c:v>89.7k</c:v>
                </c:pt>
                <c:pt idx="223">
                  <c:v>91.5k</c:v>
                </c:pt>
                <c:pt idx="224">
                  <c:v>93.4k</c:v>
                </c:pt>
                <c:pt idx="225">
                  <c:v>95.3k</c:v>
                </c:pt>
                <c:pt idx="226">
                  <c:v>97.2k</c:v>
                </c:pt>
                <c:pt idx="227">
                  <c:v>99.2k</c:v>
                </c:pt>
                <c:pt idx="228">
                  <c:v>100k</c:v>
                </c:pt>
                <c:pt idx="229">
                  <c:v>103k</c:v>
                </c:pt>
                <c:pt idx="230">
                  <c:v>105k</c:v>
                </c:pt>
                <c:pt idx="231">
                  <c:v>108k</c:v>
                </c:pt>
                <c:pt idx="232">
                  <c:v>110k</c:v>
                </c:pt>
                <c:pt idx="233">
                  <c:v>112k</c:v>
                </c:pt>
                <c:pt idx="234">
                  <c:v>114k</c:v>
                </c:pt>
                <c:pt idx="235">
                  <c:v>117k</c:v>
                </c:pt>
                <c:pt idx="236">
                  <c:v>119k</c:v>
                </c:pt>
                <c:pt idx="237">
                  <c:v>122k</c:v>
                </c:pt>
                <c:pt idx="238">
                  <c:v>124k</c:v>
                </c:pt>
                <c:pt idx="239">
                  <c:v>127k</c:v>
                </c:pt>
                <c:pt idx="240">
                  <c:v>129k</c:v>
                </c:pt>
                <c:pt idx="241">
                  <c:v>132k</c:v>
                </c:pt>
                <c:pt idx="242">
                  <c:v>134k</c:v>
                </c:pt>
                <c:pt idx="243">
                  <c:v>137k</c:v>
                </c:pt>
                <c:pt idx="244">
                  <c:v>140k</c:v>
                </c:pt>
                <c:pt idx="245">
                  <c:v>143k</c:v>
                </c:pt>
                <c:pt idx="246">
                  <c:v>146k</c:v>
                </c:pt>
                <c:pt idx="247">
                  <c:v>149k</c:v>
                </c:pt>
                <c:pt idx="248">
                  <c:v>152k</c:v>
                </c:pt>
                <c:pt idx="249">
                  <c:v>155k</c:v>
                </c:pt>
                <c:pt idx="250">
                  <c:v>158k</c:v>
                </c:pt>
                <c:pt idx="251">
                  <c:v>161k</c:v>
                </c:pt>
                <c:pt idx="252">
                  <c:v>165k</c:v>
                </c:pt>
                <c:pt idx="253">
                  <c:v>168k</c:v>
                </c:pt>
                <c:pt idx="254">
                  <c:v>171k</c:v>
                </c:pt>
                <c:pt idx="255">
                  <c:v>175k</c:v>
                </c:pt>
                <c:pt idx="256">
                  <c:v>179k</c:v>
                </c:pt>
                <c:pt idx="257">
                  <c:v>182k</c:v>
                </c:pt>
                <c:pt idx="258">
                  <c:v>186k</c:v>
                </c:pt>
                <c:pt idx="259">
                  <c:v>190k</c:v>
                </c:pt>
                <c:pt idx="260">
                  <c:v>194k</c:v>
                </c:pt>
                <c:pt idx="261">
                  <c:v>198k</c:v>
                </c:pt>
                <c:pt idx="262">
                  <c:v>202k</c:v>
                </c:pt>
                <c:pt idx="263">
                  <c:v>206k</c:v>
                </c:pt>
                <c:pt idx="264">
                  <c:v>210k</c:v>
                </c:pt>
                <c:pt idx="265">
                  <c:v>214k</c:v>
                </c:pt>
                <c:pt idx="266">
                  <c:v>219k</c:v>
                </c:pt>
                <c:pt idx="267">
                  <c:v>223k</c:v>
                </c:pt>
                <c:pt idx="268">
                  <c:v>228k</c:v>
                </c:pt>
                <c:pt idx="269">
                  <c:v>232k</c:v>
                </c:pt>
                <c:pt idx="270">
                  <c:v>237k</c:v>
                </c:pt>
                <c:pt idx="271">
                  <c:v>242k</c:v>
                </c:pt>
                <c:pt idx="272">
                  <c:v>247k</c:v>
                </c:pt>
                <c:pt idx="273">
                  <c:v>252k</c:v>
                </c:pt>
                <c:pt idx="274">
                  <c:v>257k</c:v>
                </c:pt>
                <c:pt idx="275">
                  <c:v>262k</c:v>
                </c:pt>
                <c:pt idx="276">
                  <c:v>268k</c:v>
                </c:pt>
                <c:pt idx="277">
                  <c:v>273k</c:v>
                </c:pt>
                <c:pt idx="278">
                  <c:v>279k</c:v>
                </c:pt>
                <c:pt idx="279">
                  <c:v>284k</c:v>
                </c:pt>
                <c:pt idx="280">
                  <c:v>290k</c:v>
                </c:pt>
                <c:pt idx="281">
                  <c:v>296k</c:v>
                </c:pt>
                <c:pt idx="282">
                  <c:v>302k</c:v>
                </c:pt>
                <c:pt idx="283">
                  <c:v>308k</c:v>
                </c:pt>
                <c:pt idx="284">
                  <c:v>315k</c:v>
                </c:pt>
                <c:pt idx="285">
                  <c:v>321k</c:v>
                </c:pt>
                <c:pt idx="286">
                  <c:v>328k</c:v>
                </c:pt>
                <c:pt idx="287">
                  <c:v>335k</c:v>
                </c:pt>
                <c:pt idx="288">
                  <c:v>341k</c:v>
                </c:pt>
                <c:pt idx="289">
                  <c:v>348k</c:v>
                </c:pt>
                <c:pt idx="290">
                  <c:v>355k</c:v>
                </c:pt>
                <c:pt idx="291">
                  <c:v>363k</c:v>
                </c:pt>
                <c:pt idx="292">
                  <c:v>370k</c:v>
                </c:pt>
                <c:pt idx="293">
                  <c:v>378k</c:v>
                </c:pt>
                <c:pt idx="294">
                  <c:v>385k</c:v>
                </c:pt>
                <c:pt idx="295">
                  <c:v>393k</c:v>
                </c:pt>
                <c:pt idx="296">
                  <c:v>401k</c:v>
                </c:pt>
                <c:pt idx="297">
                  <c:v>410k</c:v>
                </c:pt>
                <c:pt idx="298">
                  <c:v>418k</c:v>
                </c:pt>
                <c:pt idx="299">
                  <c:v>427k</c:v>
                </c:pt>
                <c:pt idx="300">
                  <c:v>435k</c:v>
                </c:pt>
                <c:pt idx="301">
                  <c:v>444k</c:v>
                </c:pt>
                <c:pt idx="302">
                  <c:v>453k</c:v>
                </c:pt>
                <c:pt idx="303">
                  <c:v>463k</c:v>
                </c:pt>
                <c:pt idx="304">
                  <c:v>472k</c:v>
                </c:pt>
                <c:pt idx="305">
                  <c:v>482k</c:v>
                </c:pt>
                <c:pt idx="306">
                  <c:v>492k</c:v>
                </c:pt>
                <c:pt idx="307">
                  <c:v>502k</c:v>
                </c:pt>
                <c:pt idx="308">
                  <c:v>512k</c:v>
                </c:pt>
                <c:pt idx="309">
                  <c:v>522k</c:v>
                </c:pt>
                <c:pt idx="310">
                  <c:v>533k</c:v>
                </c:pt>
                <c:pt idx="311">
                  <c:v>544k</c:v>
                </c:pt>
                <c:pt idx="312">
                  <c:v>555k</c:v>
                </c:pt>
                <c:pt idx="313">
                  <c:v>566k</c:v>
                </c:pt>
                <c:pt idx="314">
                  <c:v>578k</c:v>
                </c:pt>
                <c:pt idx="315">
                  <c:v>590k</c:v>
                </c:pt>
                <c:pt idx="316">
                  <c:v>602k</c:v>
                </c:pt>
                <c:pt idx="317">
                  <c:v>614k</c:v>
                </c:pt>
                <c:pt idx="318">
                  <c:v>627k</c:v>
                </c:pt>
                <c:pt idx="319">
                  <c:v>640k</c:v>
                </c:pt>
                <c:pt idx="320">
                  <c:v>653k</c:v>
                </c:pt>
                <c:pt idx="321">
                  <c:v>666k</c:v>
                </c:pt>
                <c:pt idx="322">
                  <c:v>680k</c:v>
                </c:pt>
                <c:pt idx="323">
                  <c:v>694k</c:v>
                </c:pt>
                <c:pt idx="324">
                  <c:v>708k</c:v>
                </c:pt>
                <c:pt idx="325">
                  <c:v>722k</c:v>
                </c:pt>
                <c:pt idx="326">
                  <c:v>737k</c:v>
                </c:pt>
                <c:pt idx="327">
                  <c:v>752k</c:v>
                </c:pt>
                <c:pt idx="328">
                  <c:v>767k</c:v>
                </c:pt>
                <c:pt idx="329">
                  <c:v>783k</c:v>
                </c:pt>
                <c:pt idx="330">
                  <c:v>799k</c:v>
                </c:pt>
                <c:pt idx="331">
                  <c:v>816k</c:v>
                </c:pt>
                <c:pt idx="332">
                  <c:v>832k</c:v>
                </c:pt>
                <c:pt idx="333">
                  <c:v>849k</c:v>
                </c:pt>
                <c:pt idx="334">
                  <c:v>867k</c:v>
                </c:pt>
                <c:pt idx="335">
                  <c:v>884k</c:v>
                </c:pt>
                <c:pt idx="336">
                  <c:v>902k</c:v>
                </c:pt>
                <c:pt idx="337">
                  <c:v>921k</c:v>
                </c:pt>
                <c:pt idx="338">
                  <c:v>940k</c:v>
                </c:pt>
                <c:pt idx="339">
                  <c:v>959k</c:v>
                </c:pt>
                <c:pt idx="340">
                  <c:v>979k</c:v>
                </c:pt>
                <c:pt idx="341">
                  <c:v>999k</c:v>
                </c:pt>
                <c:pt idx="342">
                  <c:v>1M</c:v>
                </c:pt>
                <c:pt idx="343">
                  <c:v>1.04M</c:v>
                </c:pt>
                <c:pt idx="344">
                  <c:v>1.06M</c:v>
                </c:pt>
                <c:pt idx="345">
                  <c:v>1.08M</c:v>
                </c:pt>
                <c:pt idx="346">
                  <c:v>1.11M</c:v>
                </c:pt>
                <c:pt idx="347">
                  <c:v>1.13M</c:v>
                </c:pt>
                <c:pt idx="348">
                  <c:v>1.15M</c:v>
                </c:pt>
                <c:pt idx="349">
                  <c:v>1.17M</c:v>
                </c:pt>
                <c:pt idx="350">
                  <c:v>1.2M</c:v>
                </c:pt>
                <c:pt idx="351">
                  <c:v>1.22M</c:v>
                </c:pt>
                <c:pt idx="352">
                  <c:v>1.25M</c:v>
                </c:pt>
                <c:pt idx="353">
                  <c:v>1.27M</c:v>
                </c:pt>
                <c:pt idx="354">
                  <c:v>1.3M</c:v>
                </c:pt>
                <c:pt idx="355">
                  <c:v>1.33M</c:v>
                </c:pt>
                <c:pt idx="356">
                  <c:v>1.35M</c:v>
                </c:pt>
                <c:pt idx="357">
                  <c:v>1.38M</c:v>
                </c:pt>
                <c:pt idx="358">
                  <c:v>1.41M</c:v>
                </c:pt>
                <c:pt idx="359">
                  <c:v>1.44M</c:v>
                </c:pt>
                <c:pt idx="360">
                  <c:v>1.47M</c:v>
                </c:pt>
                <c:pt idx="361">
                  <c:v>1.5M</c:v>
                </c:pt>
                <c:pt idx="362">
                  <c:v>1.53M</c:v>
                </c:pt>
                <c:pt idx="363">
                  <c:v>1.56M</c:v>
                </c:pt>
                <c:pt idx="364">
                  <c:v>1.59M</c:v>
                </c:pt>
                <c:pt idx="365">
                  <c:v>1.62M</c:v>
                </c:pt>
                <c:pt idx="366">
                  <c:v>1.66M</c:v>
                </c:pt>
                <c:pt idx="367">
                  <c:v>1.69M</c:v>
                </c:pt>
                <c:pt idx="368">
                  <c:v>1.73M</c:v>
                </c:pt>
                <c:pt idx="369">
                  <c:v>1.76M</c:v>
                </c:pt>
                <c:pt idx="370">
                  <c:v>1.8M</c:v>
                </c:pt>
                <c:pt idx="371">
                  <c:v>1.83M</c:v>
                </c:pt>
                <c:pt idx="372">
                  <c:v>1.87M</c:v>
                </c:pt>
                <c:pt idx="373">
                  <c:v>1.91M</c:v>
                </c:pt>
                <c:pt idx="374">
                  <c:v>1.95M</c:v>
                </c:pt>
                <c:pt idx="375">
                  <c:v>1.99M</c:v>
                </c:pt>
                <c:pt idx="376">
                  <c:v>2.03M</c:v>
                </c:pt>
                <c:pt idx="377">
                  <c:v>2.07M</c:v>
                </c:pt>
                <c:pt idx="378">
                  <c:v>2.11M</c:v>
                </c:pt>
                <c:pt idx="379">
                  <c:v>2.16M</c:v>
                </c:pt>
                <c:pt idx="380">
                  <c:v>2.2M</c:v>
                </c:pt>
                <c:pt idx="381">
                  <c:v>2.25M</c:v>
                </c:pt>
                <c:pt idx="382">
                  <c:v>2.29M</c:v>
                </c:pt>
                <c:pt idx="383">
                  <c:v>2.34M</c:v>
                </c:pt>
                <c:pt idx="384">
                  <c:v>2.39M</c:v>
                </c:pt>
                <c:pt idx="385">
                  <c:v>2.43M</c:v>
                </c:pt>
                <c:pt idx="386">
                  <c:v>2.48M</c:v>
                </c:pt>
                <c:pt idx="387">
                  <c:v>2.54M</c:v>
                </c:pt>
                <c:pt idx="388">
                  <c:v>2.59M</c:v>
                </c:pt>
                <c:pt idx="389">
                  <c:v>2.64M</c:v>
                </c:pt>
                <c:pt idx="390">
                  <c:v>2.69M</c:v>
                </c:pt>
                <c:pt idx="391">
                  <c:v>2.75M</c:v>
                </c:pt>
                <c:pt idx="392">
                  <c:v>2.81M</c:v>
                </c:pt>
                <c:pt idx="393">
                  <c:v>2.86M</c:v>
                </c:pt>
                <c:pt idx="394">
                  <c:v>2.92M</c:v>
                </c:pt>
                <c:pt idx="395">
                  <c:v>2.98M</c:v>
                </c:pt>
                <c:pt idx="396">
                  <c:v>3.04M</c:v>
                </c:pt>
                <c:pt idx="397">
                  <c:v>3.1M</c:v>
                </c:pt>
                <c:pt idx="398">
                  <c:v>3.17M</c:v>
                </c:pt>
                <c:pt idx="399">
                  <c:v>3.23M</c:v>
                </c:pt>
                <c:pt idx="400">
                  <c:v>3.3M</c:v>
                </c:pt>
                <c:pt idx="401">
                  <c:v>3.37M</c:v>
                </c:pt>
                <c:pt idx="402">
                  <c:v>3.44M</c:v>
                </c:pt>
                <c:pt idx="403">
                  <c:v>3.51M</c:v>
                </c:pt>
                <c:pt idx="404">
                  <c:v>3.58M</c:v>
                </c:pt>
                <c:pt idx="405">
                  <c:v>3.65M</c:v>
                </c:pt>
                <c:pt idx="406">
                  <c:v>3.73M</c:v>
                </c:pt>
                <c:pt idx="407">
                  <c:v>3.8M</c:v>
                </c:pt>
                <c:pt idx="408">
                  <c:v>3.88M</c:v>
                </c:pt>
                <c:pt idx="409">
                  <c:v>3.96M</c:v>
                </c:pt>
                <c:pt idx="410">
                  <c:v>4.04M</c:v>
                </c:pt>
                <c:pt idx="411">
                  <c:v>4.12M</c:v>
                </c:pt>
                <c:pt idx="412">
                  <c:v>4.21M</c:v>
                </c:pt>
                <c:pt idx="413">
                  <c:v>4.29M</c:v>
                </c:pt>
                <c:pt idx="414">
                  <c:v>4.38M</c:v>
                </c:pt>
                <c:pt idx="415">
                  <c:v>4.47M</c:v>
                </c:pt>
                <c:pt idx="416">
                  <c:v>4.56M</c:v>
                </c:pt>
                <c:pt idx="417">
                  <c:v>4.65M</c:v>
                </c:pt>
                <c:pt idx="418">
                  <c:v>4.75M</c:v>
                </c:pt>
                <c:pt idx="419">
                  <c:v>4.85M</c:v>
                </c:pt>
                <c:pt idx="420">
                  <c:v>4.95M</c:v>
                </c:pt>
                <c:pt idx="421">
                  <c:v>5.05M</c:v>
                </c:pt>
                <c:pt idx="422">
                  <c:v>5.15M</c:v>
                </c:pt>
                <c:pt idx="423">
                  <c:v>5.26M</c:v>
                </c:pt>
                <c:pt idx="424">
                  <c:v>5.36M</c:v>
                </c:pt>
                <c:pt idx="425">
                  <c:v>5.47M</c:v>
                </c:pt>
                <c:pt idx="426">
                  <c:v>5.59M</c:v>
                </c:pt>
                <c:pt idx="427">
                  <c:v>5.7M</c:v>
                </c:pt>
                <c:pt idx="428">
                  <c:v>5.82M</c:v>
                </c:pt>
                <c:pt idx="429">
                  <c:v>5.94M</c:v>
                </c:pt>
                <c:pt idx="430">
                  <c:v>6.06M</c:v>
                </c:pt>
                <c:pt idx="431">
                  <c:v>6.18M</c:v>
                </c:pt>
                <c:pt idx="432">
                  <c:v>6.31M</c:v>
                </c:pt>
                <c:pt idx="433">
                  <c:v>6.44M</c:v>
                </c:pt>
                <c:pt idx="434">
                  <c:v>6.57M</c:v>
                </c:pt>
                <c:pt idx="435">
                  <c:v>6.7M</c:v>
                </c:pt>
                <c:pt idx="436">
                  <c:v>6.84M</c:v>
                </c:pt>
                <c:pt idx="437">
                  <c:v>6.98M</c:v>
                </c:pt>
                <c:pt idx="438">
                  <c:v>7.12M</c:v>
                </c:pt>
                <c:pt idx="439">
                  <c:v>7.27M</c:v>
                </c:pt>
                <c:pt idx="440">
                  <c:v>7.42M</c:v>
                </c:pt>
                <c:pt idx="441">
                  <c:v>7.57M</c:v>
                </c:pt>
                <c:pt idx="442">
                  <c:v>7.72M</c:v>
                </c:pt>
                <c:pt idx="443">
                  <c:v>7.88M</c:v>
                </c:pt>
                <c:pt idx="444">
                  <c:v>8.04M</c:v>
                </c:pt>
                <c:pt idx="445">
                  <c:v>8.21M</c:v>
                </c:pt>
                <c:pt idx="446">
                  <c:v>8.37M</c:v>
                </c:pt>
                <c:pt idx="447">
                  <c:v>8.55M</c:v>
                </c:pt>
                <c:pt idx="448">
                  <c:v>8.72M</c:v>
                </c:pt>
                <c:pt idx="449">
                  <c:v>8.9M</c:v>
                </c:pt>
                <c:pt idx="450">
                  <c:v>9.08M</c:v>
                </c:pt>
                <c:pt idx="451">
                  <c:v>9.27M</c:v>
                </c:pt>
                <c:pt idx="452">
                  <c:v>9.46M</c:v>
                </c:pt>
                <c:pt idx="453">
                  <c:v>9.65M</c:v>
                </c:pt>
                <c:pt idx="454">
                  <c:v>9.85M</c:v>
                </c:pt>
                <c:pt idx="455">
                  <c:v>10M</c:v>
                </c:pt>
                <c:pt idx="456">
                  <c:v>10M</c:v>
                </c:pt>
                <c:pt idx="457">
                  <c:v>10.5M</c:v>
                </c:pt>
                <c:pt idx="458">
                  <c:v>10.7M</c:v>
                </c:pt>
                <c:pt idx="459">
                  <c:v>10.9M</c:v>
                </c:pt>
                <c:pt idx="460">
                  <c:v>11.1M</c:v>
                </c:pt>
                <c:pt idx="461">
                  <c:v>11.3M</c:v>
                </c:pt>
                <c:pt idx="462">
                  <c:v>11.6M</c:v>
                </c:pt>
                <c:pt idx="463">
                  <c:v>11.8M</c:v>
                </c:pt>
                <c:pt idx="464">
                  <c:v>12.1M</c:v>
                </c:pt>
                <c:pt idx="465">
                  <c:v>12.3M</c:v>
                </c:pt>
                <c:pt idx="466">
                  <c:v>12.6M</c:v>
                </c:pt>
                <c:pt idx="467">
                  <c:v>12.8M</c:v>
                </c:pt>
                <c:pt idx="468">
                  <c:v>13.1M</c:v>
                </c:pt>
                <c:pt idx="469">
                  <c:v>13.3M</c:v>
                </c:pt>
                <c:pt idx="470">
                  <c:v>13.6M</c:v>
                </c:pt>
                <c:pt idx="471">
                  <c:v>13.9M</c:v>
                </c:pt>
                <c:pt idx="472">
                  <c:v>14.2M</c:v>
                </c:pt>
                <c:pt idx="473">
                  <c:v>14.5M</c:v>
                </c:pt>
                <c:pt idx="474">
                  <c:v>14.8M</c:v>
                </c:pt>
                <c:pt idx="475">
                  <c:v>15.1M</c:v>
                </c:pt>
                <c:pt idx="476">
                  <c:v>15.4M</c:v>
                </c:pt>
                <c:pt idx="477">
                  <c:v>15.7M</c:v>
                </c:pt>
                <c:pt idx="478">
                  <c:v>16M</c:v>
                </c:pt>
                <c:pt idx="479">
                  <c:v>16.3M</c:v>
                </c:pt>
                <c:pt idx="480">
                  <c:v>16.7M</c:v>
                </c:pt>
                <c:pt idx="481">
                  <c:v>17M</c:v>
                </c:pt>
                <c:pt idx="482">
                  <c:v>17.4M</c:v>
                </c:pt>
                <c:pt idx="483">
                  <c:v>17.7M</c:v>
                </c:pt>
                <c:pt idx="484">
                  <c:v>18.1M</c:v>
                </c:pt>
                <c:pt idx="485">
                  <c:v>18.5M</c:v>
                </c:pt>
                <c:pt idx="486">
                  <c:v>18.8M</c:v>
                </c:pt>
                <c:pt idx="487">
                  <c:v>19.2M</c:v>
                </c:pt>
                <c:pt idx="488">
                  <c:v>19.6M</c:v>
                </c:pt>
                <c:pt idx="489">
                  <c:v>20M</c:v>
                </c:pt>
                <c:pt idx="490">
                  <c:v>20.4M</c:v>
                </c:pt>
                <c:pt idx="491">
                  <c:v>20.8M</c:v>
                </c:pt>
                <c:pt idx="492">
                  <c:v>21.3M</c:v>
                </c:pt>
                <c:pt idx="493">
                  <c:v>21.7M</c:v>
                </c:pt>
                <c:pt idx="494">
                  <c:v>22.1M</c:v>
                </c:pt>
                <c:pt idx="495">
                  <c:v>22.6M</c:v>
                </c:pt>
                <c:pt idx="496">
                  <c:v>23.1M</c:v>
                </c:pt>
                <c:pt idx="497">
                  <c:v>23.5M</c:v>
                </c:pt>
                <c:pt idx="498">
                  <c:v>24M</c:v>
                </c:pt>
                <c:pt idx="499">
                  <c:v>24.5M</c:v>
                </c:pt>
                <c:pt idx="500">
                  <c:v>25M</c:v>
                </c:pt>
              </c:strCache>
            </c:strRef>
          </c:cat>
          <c:val>
            <c:numRef>
              <c:f>差動モデル!$S$4:$S$804</c:f>
              <c:numCache>
                <c:formatCode>0.0000</c:formatCode>
                <c:ptCount val="801"/>
                <c:pt idx="0">
                  <c:v>1.6989569559752349</c:v>
                </c:pt>
                <c:pt idx="1">
                  <c:v>1.7336286525563391</c:v>
                </c:pt>
                <c:pt idx="2">
                  <c:v>1.7690058778217395</c:v>
                </c:pt>
                <c:pt idx="3">
                  <c:v>1.8051028883051805</c:v>
                </c:pt>
                <c:pt idx="4">
                  <c:v>1.8419342234034739</c:v>
                </c:pt>
                <c:pt idx="5">
                  <c:v>1.8795147107025154</c:v>
                </c:pt>
                <c:pt idx="6">
                  <c:v>1.9178594713870099</c:v>
                </c:pt>
                <c:pt idx="7">
                  <c:v>1.9569839257342851</c:v>
                </c:pt>
                <c:pt idx="8">
                  <c:v>1.9969037986923519</c:v>
                </c:pt>
                <c:pt idx="9">
                  <c:v>2.0376351255424172</c:v>
                </c:pt>
                <c:pt idx="10">
                  <c:v>2.0791942576458053</c:v>
                </c:pt>
                <c:pt idx="11">
                  <c:v>2.1215978682753529</c:v>
                </c:pt>
                <c:pt idx="12">
                  <c:v>2.1648629585310228</c:v>
                </c:pt>
                <c:pt idx="13">
                  <c:v>2.2090068633395687</c:v>
                </c:pt>
                <c:pt idx="14">
                  <c:v>2.2540472575378194</c:v>
                </c:pt>
                <c:pt idx="15">
                  <c:v>2.3000021620390796</c:v>
                </c:pt>
                <c:pt idx="16">
                  <c:v>2.3468899500820632</c:v>
                </c:pt>
                <c:pt idx="17">
                  <c:v>2.3947293535614982</c:v>
                </c:pt>
                <c:pt idx="18">
                  <c:v>2.4435394694395063</c:v>
                </c:pt>
                <c:pt idx="19">
                  <c:v>2.4933397662366303</c:v>
                </c:pt>
                <c:pt idx="20">
                  <c:v>2.544150090601216</c:v>
                </c:pt>
                <c:pt idx="21">
                  <c:v>2.5959906739556646</c:v>
                </c:pt>
                <c:pt idx="22">
                  <c:v>2.648882139217883</c:v>
                </c:pt>
                <c:pt idx="23">
                  <c:v>2.7028455075959719</c:v>
                </c:pt>
                <c:pt idx="24">
                  <c:v>2.7579022054540503</c:v>
                </c:pt>
                <c:pt idx="25">
                  <c:v>2.8140740712468202</c:v>
                </c:pt>
                <c:pt idx="26">
                  <c:v>2.8713833625201706</c:v>
                </c:pt>
                <c:pt idx="27">
                  <c:v>2.9298527629749058</c:v>
                </c:pt>
                <c:pt idx="28">
                  <c:v>2.9895053895903332</c:v>
                </c:pt>
                <c:pt idx="29">
                  <c:v>3.0503647998041514</c:v>
                </c:pt>
                <c:pt idx="30">
                  <c:v>3.1124549987446999</c:v>
                </c:pt>
                <c:pt idx="31">
                  <c:v>3.1758004465112872</c:v>
                </c:pt>
                <c:pt idx="32">
                  <c:v>3.2404260654979762</c:v>
                </c:pt>
                <c:pt idx="33">
                  <c:v>3.3063572477556837</c:v>
                </c:pt>
                <c:pt idx="34">
                  <c:v>3.3736198623871174</c:v>
                </c:pt>
                <c:pt idx="35">
                  <c:v>3.4422402629685589</c:v>
                </c:pt>
                <c:pt idx="36">
                  <c:v>3.5122452949919856</c:v>
                </c:pt>
                <c:pt idx="37">
                  <c:v>3.5836623033206343</c:v>
                </c:pt>
                <c:pt idx="38">
                  <c:v>3.6565191396503414</c:v>
                </c:pt>
                <c:pt idx="39">
                  <c:v>3.7308441699686061</c:v>
                </c:pt>
                <c:pt idx="40">
                  <c:v>3.8066662820025878</c:v>
                </c:pt>
                <c:pt idx="41">
                  <c:v>3.8840148926466767</c:v>
                </c:pt>
                <c:pt idx="42">
                  <c:v>3.9629199553594825</c:v>
                </c:pt>
                <c:pt idx="43">
                  <c:v>4.0434119675194466</c:v>
                </c:pt>
                <c:pt idx="44">
                  <c:v>4.1255219777274679</c:v>
                </c:pt>
                <c:pt idx="45">
                  <c:v>4.2092815930441363</c:v>
                </c:pt>
                <c:pt idx="46">
                  <c:v>4.2947229861482432</c:v>
                </c:pt>
                <c:pt idx="47">
                  <c:v>4.3818789024024278</c:v>
                </c:pt>
                <c:pt idx="48">
                  <c:v>4.4707826668107495</c:v>
                </c:pt>
                <c:pt idx="49">
                  <c:v>4.5614681908521559</c:v>
                </c:pt>
                <c:pt idx="50">
                  <c:v>4.6539699791724205</c:v>
                </c:pt>
                <c:pt idx="51">
                  <c:v>4.7483231361163689</c:v>
                </c:pt>
                <c:pt idx="52">
                  <c:v>4.8445633720808301</c:v>
                </c:pt>
                <c:pt idx="53">
                  <c:v>4.9427270096674683</c:v>
                </c:pt>
                <c:pt idx="54">
                  <c:v>5.0428509896136164</c:v>
                </c:pt>
                <c:pt idx="55">
                  <c:v>5.1449728764774756</c:v>
                </c:pt>
                <c:pt idx="56">
                  <c:v>5.2491308640529484</c:v>
                </c:pt>
                <c:pt idx="57">
                  <c:v>5.3553637804878083</c:v>
                </c:pt>
                <c:pt idx="58">
                  <c:v>5.463711093076987</c:v>
                </c:pt>
                <c:pt idx="59">
                  <c:v>5.5742129127018725</c:v>
                </c:pt>
                <c:pt idx="60">
                  <c:v>5.6869099978838031</c:v>
                </c:pt>
                <c:pt idx="61">
                  <c:v>5.8018437584190847</c:v>
                </c:pt>
                <c:pt idx="62">
                  <c:v>5.9190562585602589</c:v>
                </c:pt>
                <c:pt idx="63">
                  <c:v>6.0385902197068626</c:v>
                </c:pt>
                <c:pt idx="64">
                  <c:v>6.1604890225667077</c:v>
                </c:pt>
                <c:pt idx="65">
                  <c:v>6.2847967087463514</c:v>
                </c:pt>
                <c:pt idx="66">
                  <c:v>6.4115579817278183</c:v>
                </c:pt>
                <c:pt idx="67">
                  <c:v>6.5408182071856356</c:v>
                </c:pt>
                <c:pt idx="68">
                  <c:v>6.6726234125964394</c:v>
                </c:pt>
                <c:pt idx="69">
                  <c:v>6.8070202860905002</c:v>
                </c:pt>
                <c:pt idx="70">
                  <c:v>6.9440561744923741</c:v>
                </c:pt>
                <c:pt idx="71">
                  <c:v>7.0837790804949048</c:v>
                </c:pt>
                <c:pt idx="72">
                  <c:v>7.2262376589083512</c:v>
                </c:pt>
                <c:pt idx="73">
                  <c:v>7.3714812119233288</c:v>
                </c:pt>
                <c:pt idx="74">
                  <c:v>7.5195596833238589</c:v>
                </c:pt>
                <c:pt idx="75">
                  <c:v>7.6705236515831459</c:v>
                </c:pt>
                <c:pt idx="76">
                  <c:v>7.824424321772657</c:v>
                </c:pt>
                <c:pt idx="77">
                  <c:v>7.9813135162109292</c:v>
                </c:pt>
                <c:pt idx="78">
                  <c:v>8.1412436637764216</c:v>
                </c:pt>
                <c:pt idx="79">
                  <c:v>8.3042677878046547</c:v>
                </c:pt>
                <c:pt idx="80">
                  <c:v>8.4704394924874524</c:v>
                </c:pt>
                <c:pt idx="81">
                  <c:v>8.6398129476882382</c:v>
                </c:pt>
                <c:pt idx="82">
                  <c:v>8.8124428720845867</c:v>
                </c:pt>
                <c:pt idx="83">
                  <c:v>8.9883845145453556</c:v>
                </c:pt>
                <c:pt idx="84">
                  <c:v>9.1676936336473673</c:v>
                </c:pt>
                <c:pt idx="85">
                  <c:v>9.3504264752324548</c:v>
                </c:pt>
                <c:pt idx="86">
                  <c:v>9.536639747903326</c:v>
                </c:pt>
                <c:pt idx="87">
                  <c:v>9.7263905963529709</c:v>
                </c:pt>
                <c:pt idx="88">
                  <c:v>9.919736572419998</c:v>
                </c:pt>
                <c:pt idx="89">
                  <c:v>10.116735603758958</c:v>
                </c:pt>
                <c:pt idx="90">
                  <c:v>10.317445960012163</c:v>
                </c:pt>
                <c:pt idx="91">
                  <c:v>10.521926216367209</c:v>
                </c:pt>
                <c:pt idx="92">
                  <c:v>10.730235214381885</c:v>
                </c:pt>
                <c:pt idx="93">
                  <c:v>10.942432019956467</c:v>
                </c:pt>
                <c:pt idx="94">
                  <c:v>11.158575878331209</c:v>
                </c:pt>
                <c:pt idx="95">
                  <c:v>11.378726165986226</c:v>
                </c:pt>
                <c:pt idx="96">
                  <c:v>11.602942339319569</c:v>
                </c:pt>
                <c:pt idx="97">
                  <c:v>11.831283879978786</c:v>
                </c:pt>
                <c:pt idx="98">
                  <c:v>12.063810236721883</c:v>
                </c:pt>
                <c:pt idx="99">
                  <c:v>12.300580763683666</c:v>
                </c:pt>
                <c:pt idx="100">
                  <c:v>12.541654654925191</c:v>
                </c:pt>
                <c:pt idx="101">
                  <c:v>12.78709087514566</c:v>
                </c:pt>
                <c:pt idx="102">
                  <c:v>13.036948086439562</c:v>
                </c:pt>
                <c:pt idx="103">
                  <c:v>13.291284570984811</c:v>
                </c:pt>
                <c:pt idx="104">
                  <c:v>13.550158149552978</c:v>
                </c:pt>
                <c:pt idx="105">
                  <c:v>13.813626095737565</c:v>
                </c:pt>
                <c:pt idx="106">
                  <c:v>14.081745045804299</c:v>
                </c:pt>
                <c:pt idx="107">
                  <c:v>14.35457090407367</c:v>
                </c:pt>
                <c:pt idx="108">
                  <c:v>14.632158743757406</c:v>
                </c:pt>
                <c:pt idx="109">
                  <c:v>14.914562703178863</c:v>
                </c:pt>
                <c:pt idx="110">
                  <c:v>15.201835877321617</c:v>
                </c:pt>
                <c:pt idx="111">
                  <c:v>15.494030204662613</c:v>
                </c:pt>
                <c:pt idx="112">
                  <c:v>15.791196349262657</c:v>
                </c:pt>
                <c:pt idx="113">
                  <c:v>16.093383578103584</c:v>
                </c:pt>
                <c:pt idx="114">
                  <c:v>16.400639633680196</c:v>
                </c:pt>
                <c:pt idx="115">
                  <c:v>16.713010601876416</c:v>
                </c:pt>
                <c:pt idx="116">
                  <c:v>17.030540775177521</c:v>
                </c:pt>
                <c:pt idx="117">
                  <c:v>17.353272511294449</c:v>
                </c:pt>
                <c:pt idx="118">
                  <c:v>17.681246087304185</c:v>
                </c:pt>
                <c:pt idx="119">
                  <c:v>18.014499549438035</c:v>
                </c:pt>
                <c:pt idx="120">
                  <c:v>18.353068558680697</c:v>
                </c:pt>
                <c:pt idx="121">
                  <c:v>18.696986232376545</c:v>
                </c:pt>
                <c:pt idx="122">
                  <c:v>19.046282982074171</c:v>
                </c:pt>
                <c:pt idx="123">
                  <c:v>19.400986347877296</c:v>
                </c:pt>
                <c:pt idx="124">
                  <c:v>19.761120829609027</c:v>
                </c:pt>
                <c:pt idx="125">
                  <c:v>20.126707715138146</c:v>
                </c:pt>
                <c:pt idx="126">
                  <c:v>20.497764906257146</c:v>
                </c:pt>
                <c:pt idx="127">
                  <c:v>20.874306742546771</c:v>
                </c:pt>
                <c:pt idx="128">
                  <c:v>21.256343823706793</c:v>
                </c:pt>
                <c:pt idx="129">
                  <c:v>21.643882830879225</c:v>
                </c:pt>
                <c:pt idx="130">
                  <c:v>22.036926347536898</c:v>
                </c:pt>
                <c:pt idx="131">
                  <c:v>22.435472680558131</c:v>
                </c:pt>
                <c:pt idx="132">
                  <c:v>22.839515682155604</c:v>
                </c:pt>
                <c:pt idx="133">
                  <c:v>23.249044573375539</c:v>
                </c:pt>
                <c:pt idx="134">
                  <c:v>23.664043769927755</c:v>
                </c:pt>
                <c:pt idx="135">
                  <c:v>24.08449271115472</c:v>
                </c:pt>
                <c:pt idx="136">
                  <c:v>24.510365692988522</c:v>
                </c:pt>
                <c:pt idx="137">
                  <c:v>24.941631705787568</c:v>
                </c:pt>
                <c:pt idx="138">
                  <c:v>25.378254277980101</c:v>
                </c:pt>
                <c:pt idx="139">
                  <c:v>25.82019132647801</c:v>
                </c:pt>
                <c:pt idx="140">
                  <c:v>26.267395014852063</c:v>
                </c:pt>
                <c:pt idx="141">
                  <c:v>26.719811620285075</c:v>
                </c:pt>
                <c:pt idx="142">
                  <c:v>27.177381410337993</c:v>
                </c:pt>
                <c:pt idx="143">
                  <c:v>27.64003853057655</c:v>
                </c:pt>
                <c:pt idx="144">
                  <c:v>28.107710904110718</c:v>
                </c:pt>
                <c:pt idx="145">
                  <c:v>28.580320144096987</c:v>
                </c:pt>
                <c:pt idx="146">
                  <c:v>29.057781480242916</c:v>
                </c:pt>
                <c:pt idx="147">
                  <c:v>29.540003700333028</c:v>
                </c:pt>
                <c:pt idx="148">
                  <c:v>30.026889107765324</c:v>
                </c:pt>
                <c:pt idx="149">
                  <c:v>30.518333496050786</c:v>
                </c:pt>
                <c:pt idx="150">
                  <c:v>31.014226141175865</c:v>
                </c:pt>
                <c:pt idx="151">
                  <c:v>31.514449812670481</c:v>
                </c:pt>
                <c:pt idx="152">
                  <c:v>32.018880804153568</c:v>
                </c:pt>
                <c:pt idx="153">
                  <c:v>32.527388984046297</c:v>
                </c:pt>
                <c:pt idx="154">
                  <c:v>33.039837867053848</c:v>
                </c:pt>
                <c:pt idx="155">
                  <c:v>33.556084706914682</c:v>
                </c:pt>
                <c:pt idx="156">
                  <c:v>34.075980610805125</c:v>
                </c:pt>
                <c:pt idx="157">
                  <c:v>34.599370675670386</c:v>
                </c:pt>
                <c:pt idx="158">
                  <c:v>35.126094146621689</c:v>
                </c:pt>
                <c:pt idx="159">
                  <c:v>35.655984597408626</c:v>
                </c:pt>
                <c:pt idx="160">
                  <c:v>36.188870132832669</c:v>
                </c:pt>
                <c:pt idx="161">
                  <c:v>36.724573612822951</c:v>
                </c:pt>
                <c:pt idx="162">
                  <c:v>37.262912897747427</c:v>
                </c:pt>
                <c:pt idx="163">
                  <c:v>37.803701114381049</c:v>
                </c:pt>
                <c:pt idx="164">
                  <c:v>38.346746941801499</c:v>
                </c:pt>
                <c:pt idx="165">
                  <c:v>38.891854916333564</c:v>
                </c:pt>
                <c:pt idx="166">
                  <c:v>39.43882575451773</c:v>
                </c:pt>
                <c:pt idx="167">
                  <c:v>39.987456692934558</c:v>
                </c:pt>
                <c:pt idx="168">
                  <c:v>40.537541843582822</c:v>
                </c:pt>
                <c:pt idx="169">
                  <c:v>41.088872563382367</c:v>
                </c:pt>
                <c:pt idx="170">
                  <c:v>41.641237836255151</c:v>
                </c:pt>
                <c:pt idx="171">
                  <c:v>42.194424666131397</c:v>
                </c:pt>
                <c:pt idx="172">
                  <c:v>42.748218479137563</c:v>
                </c:pt>
                <c:pt idx="173">
                  <c:v>43.302403533140179</c:v>
                </c:pt>
                <c:pt idx="174">
                  <c:v>43.856763332760671</c:v>
                </c:pt>
                <c:pt idx="175">
                  <c:v>44.411081047923652</c:v>
                </c:pt>
                <c:pt idx="176">
                  <c:v>44.965139933974854</c:v>
                </c:pt>
                <c:pt idx="177">
                  <c:v>45.518723751388173</c:v>
                </c:pt>
                <c:pt idx="178">
                  <c:v>46.071617183085834</c:v>
                </c:pt>
                <c:pt idx="179">
                  <c:v>46.623606247417207</c:v>
                </c:pt>
                <c:pt idx="180">
                  <c:v>47.174478704878439</c:v>
                </c:pt>
                <c:pt idx="181">
                  <c:v>47.724024456710119</c:v>
                </c:pt>
                <c:pt idx="182">
                  <c:v>48.272035933580234</c:v>
                </c:pt>
                <c:pt idx="183">
                  <c:v>48.818308472644198</c:v>
                </c:pt>
                <c:pt idx="184">
                  <c:v>49.362640681372127</c:v>
                </c:pt>
                <c:pt idx="185">
                  <c:v>49.904834786643661</c:v>
                </c:pt>
                <c:pt idx="186">
                  <c:v>50.444696967733258</c:v>
                </c:pt>
                <c:pt idx="187">
                  <c:v>50.982037671938187</c:v>
                </c:pt>
                <c:pt idx="188">
                  <c:v>51.51667191174009</c:v>
                </c:pt>
                <c:pt idx="189">
                  <c:v>52.048419542534738</c:v>
                </c:pt>
                <c:pt idx="190">
                  <c:v>52.577105520113712</c:v>
                </c:pt>
                <c:pt idx="191">
                  <c:v>53.102560137230576</c:v>
                </c:pt>
                <c:pt idx="192">
                  <c:v>53.624619238735782</c:v>
                </c:pt>
                <c:pt idx="193">
                  <c:v>54.143124414915654</c:v>
                </c:pt>
                <c:pt idx="194">
                  <c:v>54.657923172817043</c:v>
                </c:pt>
                <c:pt idx="195">
                  <c:v>55.168869085482761</c:v>
                </c:pt>
                <c:pt idx="196">
                  <c:v>55.675821919162864</c:v>
                </c:pt>
                <c:pt idx="197">
                  <c:v>56.178647738695865</c:v>
                </c:pt>
                <c:pt idx="198">
                  <c:v>56.677218991381309</c:v>
                </c:pt>
                <c:pt idx="199">
                  <c:v>57.171414569777951</c:v>
                </c:pt>
                <c:pt idx="200">
                  <c:v>57.661119853969723</c:v>
                </c:pt>
                <c:pt idx="201">
                  <c:v>58.146226733939578</c:v>
                </c:pt>
                <c:pt idx="202">
                  <c:v>58.626633612775215</c:v>
                </c:pt>
                <c:pt idx="203">
                  <c:v>59.102245391510031</c:v>
                </c:pt>
                <c:pt idx="204">
                  <c:v>59.572973436466562</c:v>
                </c:pt>
                <c:pt idx="205">
                  <c:v>60.038735530025029</c:v>
                </c:pt>
                <c:pt idx="206">
                  <c:v>60.49945580578644</c:v>
                </c:pt>
                <c:pt idx="207">
                  <c:v>60.955064669132369</c:v>
                </c:pt>
                <c:pt idx="208">
                  <c:v>61.405498704210089</c:v>
                </c:pt>
                <c:pt idx="209">
                  <c:v>61.850700568388049</c:v>
                </c:pt>
                <c:pt idx="210">
                  <c:v>62.29061887523325</c:v>
                </c:pt>
                <c:pt idx="211">
                  <c:v>62.725208067062184</c:v>
                </c:pt>
                <c:pt idx="212">
                  <c:v>63.154428278107389</c:v>
                </c:pt>
                <c:pt idx="213">
                  <c:v>63.578245189328733</c:v>
                </c:pt>
                <c:pt idx="214">
                  <c:v>63.996629875875527</c:v>
                </c:pt>
                <c:pt idx="215">
                  <c:v>64.409558648179157</c:v>
                </c:pt>
                <c:pt idx="216">
                  <c:v>64.81701288762558</c:v>
                </c:pt>
                <c:pt idx="217">
                  <c:v>65.218978877720232</c:v>
                </c:pt>
                <c:pt idx="218">
                  <c:v>65.615447631619546</c:v>
                </c:pt>
                <c:pt idx="219">
                  <c:v>66.006414716861102</c:v>
                </c:pt>
                <c:pt idx="220">
                  <c:v>66.391880078081002</c:v>
                </c:pt>
                <c:pt idx="221">
                  <c:v>66.771847858460958</c:v>
                </c:pt>
                <c:pt idx="222">
                  <c:v>67.146326220600145</c:v>
                </c:pt>
                <c:pt idx="223">
                  <c:v>67.515327167461436</c:v>
                </c:pt>
                <c:pt idx="224">
                  <c:v>67.878866363991975</c:v>
                </c:pt>
                <c:pt idx="225">
                  <c:v>68.236962959971422</c:v>
                </c:pt>
                <c:pt idx="226">
                  <c:v>68.589639414594743</c:v>
                </c:pt>
                <c:pt idx="227">
                  <c:v>68.936921323250402</c:v>
                </c:pt>
                <c:pt idx="228">
                  <c:v>69.278837246909205</c:v>
                </c:pt>
                <c:pt idx="229">
                  <c:v>69.615418544496777</c:v>
                </c:pt>
                <c:pt idx="230">
                  <c:v>69.946699208579872</c:v>
                </c:pt>
                <c:pt idx="231">
                  <c:v>70.272715704657998</c:v>
                </c:pt>
                <c:pt idx="232">
                  <c:v>70.593506814311425</c:v>
                </c:pt>
                <c:pt idx="233">
                  <c:v>70.909113482422626</c:v>
                </c:pt>
                <c:pt idx="234">
                  <c:v>71.21957866865327</c:v>
                </c:pt>
                <c:pt idx="235">
                  <c:v>71.524947203325496</c:v>
                </c:pt>
                <c:pt idx="236">
                  <c:v>71.825265647828274</c:v>
                </c:pt>
                <c:pt idx="237">
                  <c:v>72.120582159639696</c:v>
                </c:pt>
                <c:pt idx="238">
                  <c:v>72.410946362031822</c:v>
                </c:pt>
                <c:pt idx="239">
                  <c:v>72.696409218499184</c:v>
                </c:pt>
                <c:pt idx="240">
                  <c:v>72.977022911931243</c:v>
                </c:pt>
                <c:pt idx="241">
                  <c:v>73.252840728529293</c:v>
                </c:pt>
                <c:pt idx="242">
                  <c:v>73.523916946448679</c:v>
                </c:pt>
                <c:pt idx="243">
                  <c:v>73.790306729132709</c:v>
                </c:pt>
                <c:pt idx="244">
                  <c:v>74.05206602328856</c:v>
                </c:pt>
                <c:pt idx="245">
                  <c:v>74.309251461443225</c:v>
                </c:pt>
                <c:pt idx="246">
                  <c:v>74.561920269005341</c:v>
                </c:pt>
                <c:pt idx="247">
                  <c:v>74.810130175749791</c:v>
                </c:pt>
                <c:pt idx="248">
                  <c:v>75.053939331631625</c:v>
                </c:pt>
                <c:pt idx="249">
                  <c:v>75.293406226829546</c:v>
                </c:pt>
                <c:pt idx="250">
                  <c:v>75.528589615912679</c:v>
                </c:pt>
                <c:pt idx="251">
                  <c:v>75.75954844601867</c:v>
                </c:pt>
                <c:pt idx="252">
                  <c:v>75.986341788927206</c:v>
                </c:pt>
                <c:pt idx="253">
                  <c:v>76.209028776909577</c:v>
                </c:pt>
                <c:pt idx="254">
                  <c:v>76.427668542232738</c:v>
                </c:pt>
                <c:pt idx="255">
                  <c:v>76.64232016019406</c:v>
                </c:pt>
                <c:pt idx="256">
                  <c:v>76.853042595562073</c:v>
                </c:pt>
                <c:pt idx="257">
                  <c:v>77.059894652298354</c:v>
                </c:pt>
                <c:pt idx="258">
                  <c:v>77.262934926435605</c:v>
                </c:pt>
                <c:pt idx="259">
                  <c:v>77.462221761987337</c:v>
                </c:pt>
                <c:pt idx="260">
                  <c:v>77.657813209766175</c:v>
                </c:pt>
                <c:pt idx="261">
                  <c:v>77.849766988988677</c:v>
                </c:pt>
                <c:pt idx="262">
                  <c:v>78.038140451546994</c:v>
                </c:pt>
                <c:pt idx="263">
                  <c:v>78.222990548828747</c:v>
                </c:pt>
                <c:pt idx="264">
                  <c:v>78.404373800970376</c:v>
                </c:pt>
                <c:pt idx="265">
                  <c:v>78.582346268429916</c:v>
                </c:pt>
                <c:pt idx="266">
                  <c:v>78.756963525769336</c:v>
                </c:pt>
                <c:pt idx="267">
                  <c:v>78.928280637538904</c:v>
                </c:pt>
                <c:pt idx="268">
                  <c:v>79.0963521361587</c:v>
                </c:pt>
                <c:pt idx="269">
                  <c:v>79.261232001696214</c:v>
                </c:pt>
                <c:pt idx="270">
                  <c:v>79.422973643441068</c:v>
                </c:pt>
                <c:pt idx="271">
                  <c:v>79.581629883182501</c:v>
                </c:pt>
                <c:pt idx="272">
                  <c:v>79.73725294009671</c:v>
                </c:pt>
                <c:pt idx="273">
                  <c:v>79.889894417156086</c:v>
                </c:pt>
                <c:pt idx="274">
                  <c:v>80.039605288974073</c:v>
                </c:pt>
                <c:pt idx="275">
                  <c:v>80.186435891003867</c:v>
                </c:pt>
                <c:pt idx="276">
                  <c:v>80.330435910011104</c:v>
                </c:pt>
                <c:pt idx="277">
                  <c:v>80.471654375744734</c:v>
                </c:pt>
                <c:pt idx="278">
                  <c:v>80.610139653732915</c:v>
                </c:pt>
                <c:pt idx="279">
                  <c:v>80.745939439133622</c:v>
                </c:pt>
                <c:pt idx="280">
                  <c:v>80.87910075157275</c:v>
                </c:pt>
                <c:pt idx="281">
                  <c:v>81.009669930905417</c:v>
                </c:pt>
                <c:pt idx="282">
                  <c:v>81.137692633838796</c:v>
                </c:pt>
                <c:pt idx="283">
                  <c:v>81.263213831357319</c:v>
                </c:pt>
                <c:pt idx="284">
                  <c:v>81.386277806894114</c:v>
                </c:pt>
                <c:pt idx="285">
                  <c:v>81.506928155194672</c:v>
                </c:pt>
                <c:pt idx="286">
                  <c:v>81.625207781821175</c:v>
                </c:pt>
                <c:pt idx="287">
                  <c:v>81.741158903248532</c:v>
                </c:pt>
                <c:pt idx="288">
                  <c:v>81.854823047505079</c:v>
                </c:pt>
                <c:pt idx="289">
                  <c:v>81.966241055313191</c:v>
                </c:pt>
                <c:pt idx="290">
                  <c:v>82.075453081686987</c:v>
                </c:pt>
                <c:pt idx="291">
                  <c:v>82.182498597946449</c:v>
                </c:pt>
                <c:pt idx="292">
                  <c:v>82.287416394109016</c:v>
                </c:pt>
                <c:pt idx="293">
                  <c:v>82.390244581621417</c:v>
                </c:pt>
                <c:pt idx="294">
                  <c:v>82.49102059639624</c:v>
                </c:pt>
                <c:pt idx="295">
                  <c:v>82.589781202119596</c:v>
                </c:pt>
                <c:pt idx="296">
                  <c:v>82.686562493797211</c:v>
                </c:pt>
                <c:pt idx="297">
                  <c:v>82.781399901508024</c:v>
                </c:pt>
                <c:pt idx="298">
                  <c:v>82.874328194335874</c:v>
                </c:pt>
                <c:pt idx="299">
                  <c:v>82.965381484450688</c:v>
                </c:pt>
                <c:pt idx="300">
                  <c:v>83.054593231311955</c:v>
                </c:pt>
                <c:pt idx="301">
                  <c:v>83.141996245968443</c:v>
                </c:pt>
                <c:pt idx="302">
                  <c:v>83.227622695429034</c:v>
                </c:pt>
                <c:pt idx="303">
                  <c:v>83.311504107080324</c:v>
                </c:pt>
                <c:pt idx="304">
                  <c:v>83.39367137312766</c:v>
                </c:pt>
                <c:pt idx="305">
                  <c:v>83.474154755037205</c:v>
                </c:pt>
                <c:pt idx="306">
                  <c:v>83.552983887956813</c:v>
                </c:pt>
                <c:pt idx="307">
                  <c:v>83.630187785094549</c:v>
                </c:pt>
                <c:pt idx="308">
                  <c:v>83.70579484203401</c:v>
                </c:pt>
                <c:pt idx="309">
                  <c:v>83.779832840966321</c:v>
                </c:pt>
                <c:pt idx="310">
                  <c:v>83.852328954818375</c:v>
                </c:pt>
                <c:pt idx="311">
                  <c:v>83.923309751258216</c:v>
                </c:pt>
                <c:pt idx="312">
                  <c:v>83.992801196557721</c:v>
                </c:pt>
                <c:pt idx="313">
                  <c:v>84.060828659293406</c:v>
                </c:pt>
                <c:pt idx="314">
                  <c:v>84.127416913866028</c:v>
                </c:pt>
                <c:pt idx="315">
                  <c:v>84.192590143819899</c:v>
                </c:pt>
                <c:pt idx="316">
                  <c:v>84.256371944942231</c:v>
                </c:pt>
                <c:pt idx="317">
                  <c:v>84.318785328122956</c:v>
                </c:pt>
                <c:pt idx="318">
                  <c:v>84.379852721955388</c:v>
                </c:pt>
                <c:pt idx="319">
                  <c:v>84.43959597505696</c:v>
                </c:pt>
                <c:pt idx="320">
                  <c:v>84.49803635808972</c:v>
                </c:pt>
                <c:pt idx="321">
                  <c:v>84.555194565458677</c:v>
                </c:pt>
                <c:pt idx="322">
                  <c:v>84.611090716666425</c:v>
                </c:pt>
                <c:pt idx="323">
                  <c:v>84.665744357300639</c:v>
                </c:pt>
                <c:pt idx="324">
                  <c:v>84.719174459630878</c:v>
                </c:pt>
                <c:pt idx="325">
                  <c:v>84.771399422789514</c:v>
                </c:pt>
                <c:pt idx="326">
                  <c:v>84.822437072510709</c:v>
                </c:pt>
                <c:pt idx="327">
                  <c:v>84.872304660399919</c:v>
                </c:pt>
                <c:pt idx="328">
                  <c:v>84.921018862704429</c:v>
                </c:pt>
                <c:pt idx="329">
                  <c:v>84.9685957785548</c:v>
                </c:pt>
                <c:pt idx="330">
                  <c:v>85.015050927643728</c:v>
                </c:pt>
                <c:pt idx="331">
                  <c:v>85.060399247307984</c:v>
                </c:pt>
                <c:pt idx="332">
                  <c:v>85.104655088976045</c:v>
                </c:pt>
                <c:pt idx="333">
                  <c:v>85.147832213941697</c:v>
                </c:pt>
                <c:pt idx="334">
                  <c:v>85.189943788421076</c:v>
                </c:pt>
                <c:pt idx="335">
                  <c:v>85.231002377847318</c:v>
                </c:pt>
                <c:pt idx="336">
                  <c:v>85.271019940353739</c:v>
                </c:pt>
                <c:pt idx="337">
                  <c:v>85.310007819392425</c:v>
                </c:pt>
                <c:pt idx="338">
                  <c:v>85.347976735431402</c:v>
                </c:pt>
                <c:pt idx="339">
                  <c:v>85.384936776668212</c:v>
                </c:pt>
                <c:pt idx="340">
                  <c:v>85.42089738869349</c:v>
                </c:pt>
                <c:pt idx="341">
                  <c:v>85.455867363031885</c:v>
                </c:pt>
                <c:pt idx="342">
                  <c:v>85.489854824482023</c:v>
                </c:pt>
                <c:pt idx="343">
                  <c:v>85.522867217170145</c:v>
                </c:pt>
                <c:pt idx="344">
                  <c:v>85.554911289224719</c:v>
                </c:pt>
                <c:pt idx="345">
                  <c:v>85.585993075971132</c:v>
                </c:pt>
                <c:pt idx="346">
                  <c:v>85.616117881536468</c:v>
                </c:pt>
                <c:pt idx="347">
                  <c:v>85.645290258744467</c:v>
                </c:pt>
                <c:pt idx="348">
                  <c:v>85.673513987169244</c:v>
                </c:pt>
                <c:pt idx="349">
                  <c:v>85.700792049204992</c:v>
                </c:pt>
                <c:pt idx="350">
                  <c:v>85.727126603994336</c:v>
                </c:pt>
                <c:pt idx="351">
                  <c:v>85.75251895904367</c:v>
                </c:pt>
                <c:pt idx="352">
                  <c:v>85.776969539336704</c:v>
                </c:pt>
                <c:pt idx="353">
                  <c:v>85.800477853739409</c:v>
                </c:pt>
                <c:pt idx="354">
                  <c:v>85.823042458468379</c:v>
                </c:pt>
                <c:pt idx="355">
                  <c:v>85.844660917372124</c:v>
                </c:pt>
                <c:pt idx="356">
                  <c:v>85.865329758749212</c:v>
                </c:pt>
                <c:pt idx="357">
                  <c:v>85.885044428398373</c:v>
                </c:pt>
                <c:pt idx="358">
                  <c:v>85.903799238564389</c:v>
                </c:pt>
                <c:pt idx="359">
                  <c:v>85.921587312407439</c:v>
                </c:pt>
                <c:pt idx="360">
                  <c:v>85.93840052358405</c:v>
                </c:pt>
                <c:pt idx="361">
                  <c:v>85.954229430482982</c:v>
                </c:pt>
                <c:pt idx="362">
                  <c:v>85.969063204608901</c:v>
                </c:pt>
                <c:pt idx="363">
                  <c:v>85.982889552550901</c:v>
                </c:pt>
                <c:pt idx="364">
                  <c:v>85.995694630908204</c:v>
                </c:pt>
                <c:pt idx="365">
                  <c:v>86.007462953474715</c:v>
                </c:pt>
                <c:pt idx="366">
                  <c:v>86.018177289902297</c:v>
                </c:pt>
                <c:pt idx="367">
                  <c:v>86.027818554970892</c:v>
                </c:pt>
                <c:pt idx="368">
                  <c:v>86.036365687490019</c:v>
                </c:pt>
                <c:pt idx="369">
                  <c:v>86.043795517737365</c:v>
                </c:pt>
                <c:pt idx="370">
                  <c:v>86.050082622206446</c:v>
                </c:pt>
                <c:pt idx="371">
                  <c:v>86.055199164281603</c:v>
                </c:pt>
                <c:pt idx="372">
                  <c:v>86.059114719284054</c:v>
                </c:pt>
                <c:pt idx="373">
                  <c:v>86.061796082132801</c:v>
                </c:pt>
                <c:pt idx="374">
                  <c:v>86.063207055634308</c:v>
                </c:pt>
                <c:pt idx="375">
                  <c:v>86.063308217152482</c:v>
                </c:pt>
                <c:pt idx="376">
                  <c:v>86.062056661106453</c:v>
                </c:pt>
                <c:pt idx="377">
                  <c:v>86.05940571439497</c:v>
                </c:pt>
                <c:pt idx="378">
                  <c:v>86.055304621441394</c:v>
                </c:pt>
                <c:pt idx="379">
                  <c:v>86.04969819508527</c:v>
                </c:pt>
                <c:pt idx="380">
                  <c:v>86.042526429002862</c:v>
                </c:pt>
                <c:pt idx="381">
                  <c:v>86.033724066705233</c:v>
                </c:pt>
                <c:pt idx="382">
                  <c:v>86.023220121423506</c:v>
                </c:pt>
                <c:pt idx="383">
                  <c:v>86.010937340325313</c:v>
                </c:pt>
                <c:pt idx="384">
                  <c:v>85.996791605491325</c:v>
                </c:pt>
                <c:pt idx="385">
                  <c:v>85.980691262884832</c:v>
                </c:pt>
                <c:pt idx="386">
                  <c:v>85.962536369136359</c:v>
                </c:pt>
                <c:pt idx="387">
                  <c:v>85.942217844294376</c:v>
                </c:pt>
                <c:pt idx="388">
                  <c:v>85.919616516708345</c:v>
                </c:pt>
                <c:pt idx="389">
                  <c:v>85.89460204384423</c:v>
                </c:pt>
                <c:pt idx="390">
                  <c:v>85.867031690004183</c:v>
                </c:pt>
                <c:pt idx="391">
                  <c:v>85.836748938526384</c:v>
                </c:pt>
                <c:pt idx="392">
                  <c:v>85.803581911951255</c:v>
                </c:pt>
                <c:pt idx="393">
                  <c:v>85.767341568694121</c:v>
                </c:pt>
                <c:pt idx="394">
                  <c:v>85.727819638759343</c:v>
                </c:pt>
                <c:pt idx="395">
                  <c:v>85.684786253708737</c:v>
                </c:pt>
                <c:pt idx="396">
                  <c:v>85.637987217130217</c:v>
                </c:pt>
                <c:pt idx="397">
                  <c:v>85.587140850820745</c:v>
                </c:pt>
                <c:pt idx="398">
                  <c:v>85.531934338259447</c:v>
                </c:pt>
                <c:pt idx="399">
                  <c:v>85.472019470002991</c:v>
                </c:pt>
                <c:pt idx="400">
                  <c:v>85.407007674470123</c:v>
                </c:pt>
                <c:pt idx="401">
                  <c:v>85.336464191001269</c:v>
                </c:pt>
                <c:pt idx="402">
                  <c:v>85.25990120849653</c:v>
                </c:pt>
                <c:pt idx="403">
                  <c:v>85.176769750250699</c:v>
                </c:pt>
                <c:pt idx="404">
                  <c:v>85.086450030993376</c:v>
                </c:pt>
                <c:pt idx="405">
                  <c:v>84.98823994180087</c:v>
                </c:pt>
                <c:pt idx="406">
                  <c:v>84.881341227281908</c:v>
                </c:pt>
                <c:pt idx="407">
                  <c:v>84.764842800127013</c:v>
                </c:pt>
                <c:pt idx="408">
                  <c:v>84.637700480860701</c:v>
                </c:pt>
                <c:pt idx="409">
                  <c:v>84.498712241601282</c:v>
                </c:pt>
                <c:pt idx="410">
                  <c:v>84.346487752212624</c:v>
                </c:pt>
                <c:pt idx="411">
                  <c:v>84.179410647376557</c:v>
                </c:pt>
                <c:pt idx="412">
                  <c:v>83.995591413196067</c:v>
                </c:pt>
                <c:pt idx="413">
                  <c:v>83.792808072385014</c:v>
                </c:pt>
                <c:pt idx="414">
                  <c:v>83.56843083934487</c:v>
                </c:pt>
                <c:pt idx="415">
                  <c:v>83.319325486928847</c:v>
                </c:pt>
                <c:pt idx="416">
                  <c:v>83.041728110918882</c:v>
                </c:pt>
                <c:pt idx="417">
                  <c:v>82.731080977728681</c:v>
                </c:pt>
                <c:pt idx="418">
                  <c:v>82.381814690793703</c:v>
                </c:pt>
                <c:pt idx="419">
                  <c:v>81.987055195826997</c:v>
                </c:pt>
                <c:pt idx="420">
                  <c:v>81.538223818936657</c:v>
                </c:pt>
                <c:pt idx="421">
                  <c:v>81.024482324248183</c:v>
                </c:pt>
                <c:pt idx="422">
                  <c:v>80.431948965217657</c:v>
                </c:pt>
                <c:pt idx="423">
                  <c:v>79.742568724888272</c:v>
                </c:pt>
                <c:pt idx="424">
                  <c:v>78.932448693869205</c:v>
                </c:pt>
                <c:pt idx="425">
                  <c:v>77.969343945296927</c:v>
                </c:pt>
                <c:pt idx="426">
                  <c:v>76.808754027375286</c:v>
                </c:pt>
                <c:pt idx="427">
                  <c:v>75.387672620958554</c:v>
                </c:pt>
                <c:pt idx="428">
                  <c:v>73.614232018619958</c:v>
                </c:pt>
                <c:pt idx="429">
                  <c:v>71.34989844862254</c:v>
                </c:pt>
                <c:pt idx="430">
                  <c:v>68.377666484478354</c:v>
                </c:pt>
                <c:pt idx="431">
                  <c:v>64.343286214908929</c:v>
                </c:pt>
                <c:pt idx="432">
                  <c:v>58.645307389629991</c:v>
                </c:pt>
                <c:pt idx="433">
                  <c:v>50.243068554844683</c:v>
                </c:pt>
                <c:pt idx="434">
                  <c:v>37.450178644631031</c:v>
                </c:pt>
                <c:pt idx="435">
                  <c:v>18.483908123916137</c:v>
                </c:pt>
                <c:pt idx="436">
                  <c:v>-5.2191527553519625</c:v>
                </c:pt>
                <c:pt idx="437">
                  <c:v>-26.988715851353124</c:v>
                </c:pt>
                <c:pt idx="438">
                  <c:v>-42.544979781177027</c:v>
                </c:pt>
                <c:pt idx="439">
                  <c:v>-52.749093568797733</c:v>
                </c:pt>
                <c:pt idx="440">
                  <c:v>-59.521631157972145</c:v>
                </c:pt>
                <c:pt idx="441">
                  <c:v>-64.195032810897075</c:v>
                </c:pt>
                <c:pt idx="442">
                  <c:v>-67.548892871898957</c:v>
                </c:pt>
                <c:pt idx="443">
                  <c:v>-70.035691037830659</c:v>
                </c:pt>
                <c:pt idx="444">
                  <c:v>-71.92670169133784</c:v>
                </c:pt>
                <c:pt idx="445">
                  <c:v>-73.391143491068277</c:v>
                </c:pt>
                <c:pt idx="446">
                  <c:v>-74.538538842307659</c:v>
                </c:pt>
                <c:pt idx="447">
                  <c:v>-75.44198879503071</c:v>
                </c:pt>
                <c:pt idx="448">
                  <c:v>-76.151424505600318</c:v>
                </c:pt>
                <c:pt idx="449">
                  <c:v>-76.701415765283826</c:v>
                </c:pt>
                <c:pt idx="450">
                  <c:v>-77.115903598847225</c:v>
                </c:pt>
                <c:pt idx="451">
                  <c:v>-77.411117438657527</c:v>
                </c:pt>
                <c:pt idx="452">
                  <c:v>-77.597366165072657</c:v>
                </c:pt>
                <c:pt idx="453">
                  <c:v>-77.680084197579475</c:v>
                </c:pt>
                <c:pt idx="454">
                  <c:v>-77.660337078377694</c:v>
                </c:pt>
                <c:pt idx="455">
                  <c:v>-77.534878789175622</c:v>
                </c:pt>
                <c:pt idx="456">
                  <c:v>-77.29576804532438</c:v>
                </c:pt>
                <c:pt idx="457">
                  <c:v>-76.929467318497586</c:v>
                </c:pt>
                <c:pt idx="458">
                  <c:v>-76.415241050101685</c:v>
                </c:pt>
                <c:pt idx="459">
                  <c:v>-75.722502369880431</c:v>
                </c:pt>
                <c:pt idx="460">
                  <c:v>-74.806466060998162</c:v>
                </c:pt>
                <c:pt idx="461">
                  <c:v>-73.600920448904944</c:v>
                </c:pt>
                <c:pt idx="462">
                  <c:v>-72.005858779058002</c:v>
                </c:pt>
                <c:pt idx="463">
                  <c:v>-69.865511151695827</c:v>
                </c:pt>
                <c:pt idx="464">
                  <c:v>-66.927666490384979</c:v>
                </c:pt>
                <c:pt idx="465">
                  <c:v>-62.765371144712752</c:v>
                </c:pt>
                <c:pt idx="466">
                  <c:v>-56.623970181677798</c:v>
                </c:pt>
                <c:pt idx="467">
                  <c:v>-47.147600562794963</c:v>
                </c:pt>
                <c:pt idx="468">
                  <c:v>-32.148573018322445</c:v>
                </c:pt>
                <c:pt idx="469">
                  <c:v>-9.9736230452740902</c:v>
                </c:pt>
                <c:pt idx="470">
                  <c:v>15.284849970170381</c:v>
                </c:pt>
                <c:pt idx="471">
                  <c:v>35.44597088437132</c:v>
                </c:pt>
                <c:pt idx="472">
                  <c:v>48.557076440337624</c:v>
                </c:pt>
                <c:pt idx="473">
                  <c:v>56.794971927941738</c:v>
                </c:pt>
                <c:pt idx="474">
                  <c:v>62.119907980123855</c:v>
                </c:pt>
                <c:pt idx="475">
                  <c:v>65.676868404906742</c:v>
                </c:pt>
                <c:pt idx="476">
                  <c:v>68.096772279690896</c:v>
                </c:pt>
                <c:pt idx="477">
                  <c:v>69.733142045148412</c:v>
                </c:pt>
                <c:pt idx="478">
                  <c:v>70.787575492374003</c:v>
                </c:pt>
                <c:pt idx="479">
                  <c:v>71.372547403260569</c:v>
                </c:pt>
                <c:pt idx="480">
                  <c:v>71.542201637087643</c:v>
                </c:pt>
                <c:pt idx="481">
                  <c:v>71.305717587404985</c:v>
                </c:pt>
                <c:pt idx="482">
                  <c:v>70.62916391632082</c:v>
                </c:pt>
                <c:pt idx="483">
                  <c:v>69.42659450064771</c:v>
                </c:pt>
                <c:pt idx="484">
                  <c:v>67.536423633496369</c:v>
                </c:pt>
                <c:pt idx="485">
                  <c:v>64.671966660351742</c:v>
                </c:pt>
                <c:pt idx="486">
                  <c:v>60.321522339773416</c:v>
                </c:pt>
                <c:pt idx="487">
                  <c:v>53.551933054695077</c:v>
                </c:pt>
                <c:pt idx="488">
                  <c:v>42.689872436939133</c:v>
                </c:pt>
                <c:pt idx="489">
                  <c:v>25.34588874189005</c:v>
                </c:pt>
                <c:pt idx="490">
                  <c:v>1.3019518567727111</c:v>
                </c:pt>
                <c:pt idx="491">
                  <c:v>-22.506118983926505</c:v>
                </c:pt>
                <c:pt idx="492">
                  <c:v>-39.385216470228571</c:v>
                </c:pt>
                <c:pt idx="493">
                  <c:v>-49.739823753557836</c:v>
                </c:pt>
                <c:pt idx="494">
                  <c:v>-55.925735968158868</c:v>
                </c:pt>
                <c:pt idx="495">
                  <c:v>-59.535195062322515</c:v>
                </c:pt>
                <c:pt idx="496">
                  <c:v>-61.405145597629108</c:v>
                </c:pt>
                <c:pt idx="497">
                  <c:v>-61.91519284140125</c:v>
                </c:pt>
                <c:pt idx="498">
                  <c:v>-61.145325433318007</c:v>
                </c:pt>
                <c:pt idx="499">
                  <c:v>-58.906857629455452</c:v>
                </c:pt>
                <c:pt idx="500">
                  <c:v>-54.657357056296881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2-4010-BA8C-7E16DA97A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B7B7B7"/>
              </a:solidFill>
              <a:prstDash val="solid"/>
            </a:ln>
          </c:spPr>
        </c:majorGridlines>
        <c:minorGridlines>
          <c:spPr>
            <a:ln w="4763"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r>
                  <a:rPr lang="ja-JP" altLang="en-US" sz="825" b="1"/>
                  <a:t>周波数 </a:t>
                </a:r>
                <a:r>
                  <a:rPr lang="en-US" altLang="ja-JP" sz="825" b="1"/>
                  <a:t>[</a:t>
                </a:r>
                <a:r>
                  <a:rPr lang="en-US" sz="825" b="1"/>
                  <a:t>Hz]None</a:t>
                </a: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spPr>
          <a:ln w="9525">
            <a:solidFill>
              <a:srgbClr val="808080"/>
            </a:solidFill>
            <a:prstDash val="solid"/>
          </a:ln>
        </c:spPr>
        <c:txPr>
          <a:bodyPr anchorCtr="1"/>
          <a:lstStyle/>
          <a:p>
            <a:pPr>
              <a:defRPr sz="750"/>
            </a:pPr>
            <a:endParaRPr lang="ja-JP"/>
          </a:p>
        </c:txPr>
        <c:crossAx val="48672768"/>
        <c:crosses val="autoZero"/>
        <c:auto val="1"/>
        <c:lblAlgn val="ctr"/>
        <c:lblOffset val="100"/>
        <c:tickLblSkip val="114"/>
        <c:tickMarkSkip val="14"/>
        <c:noMultiLvlLbl val="0"/>
      </c:catAx>
      <c:valAx>
        <c:axId val="48672768"/>
        <c:scaling>
          <c:orientation val="minMax"/>
          <c:max val="180"/>
          <c:min val="-180"/>
        </c:scaling>
        <c:delete val="0"/>
        <c:axPos val="l"/>
        <c:majorGridlines>
          <c:spPr>
            <a:ln w="9525">
              <a:solidFill>
                <a:srgbClr val="B7B7B7"/>
              </a:solidFill>
              <a:prstDash val="solid"/>
            </a:ln>
          </c:spPr>
        </c:majorGridlines>
        <c:minorGridlines>
          <c:spPr>
            <a:ln w="4763"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r>
                  <a:rPr lang="ja-JP" altLang="en-US" sz="825" b="1"/>
                  <a:t>位相 </a:t>
                </a:r>
                <a:r>
                  <a:rPr lang="en-US" altLang="ja-JP" sz="825" b="1"/>
                  <a:t>[</a:t>
                </a:r>
                <a:r>
                  <a:rPr lang="en-US" sz="825" b="1"/>
                  <a:t>deg]None</a:t>
                </a:r>
              </a:p>
            </c:rich>
          </c:tx>
          <c:overlay val="0"/>
        </c:title>
        <c:numFmt formatCode="0" sourceLinked="0"/>
        <c:majorTickMark val="out"/>
        <c:minorTickMark val="in"/>
        <c:tickLblPos val="nextTo"/>
        <c:spPr>
          <a:ln w="9525">
            <a:solidFill>
              <a:srgbClr val="808080"/>
            </a:solidFill>
            <a:prstDash val="solid"/>
          </a:ln>
        </c:spPr>
        <c:txPr>
          <a:bodyPr anchorCtr="1"/>
          <a:lstStyle/>
          <a:p>
            <a:pPr>
              <a:defRPr sz="750"/>
            </a:pPr>
            <a:endParaRPr lang="ja-JP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/>
              <a:t>同相</a:t>
            </a:r>
            <a:r>
              <a:rPr lang="en-US" altLang="ja-JP"/>
              <a:t>3</a:t>
            </a:r>
            <a:r>
              <a:rPr lang="ja-JP" altLang="en-US"/>
              <a:t>導体 </a:t>
            </a:r>
            <a:r>
              <a:rPr lang="en-US" altLang="ja-JP"/>
              <a:t>|</a:t>
            </a:r>
            <a:r>
              <a:rPr lang="en-US"/>
              <a:t>ZCM|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同相3導体 |ZCM|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グラフ!$Q$4:$Q$804</c:f>
              <c:strCache>
                <c:ptCount val="501"/>
                <c:pt idx="0">
                  <c:v>1k</c:v>
                </c:pt>
                <c:pt idx="1">
                  <c:v>1.02k</c:v>
                </c:pt>
                <c:pt idx="2">
                  <c:v>1.04k</c:v>
                </c:pt>
                <c:pt idx="3">
                  <c:v>1.06k</c:v>
                </c:pt>
                <c:pt idx="4">
                  <c:v>1.08k</c:v>
                </c:pt>
                <c:pt idx="5">
                  <c:v>1.11k</c:v>
                </c:pt>
                <c:pt idx="6">
                  <c:v>1.13k</c:v>
                </c:pt>
                <c:pt idx="7">
                  <c:v>1.15k</c:v>
                </c:pt>
                <c:pt idx="8">
                  <c:v>1.18k</c:v>
                </c:pt>
                <c:pt idx="9">
                  <c:v>1.2k</c:v>
                </c:pt>
                <c:pt idx="10">
                  <c:v>1.22k</c:v>
                </c:pt>
                <c:pt idx="11">
                  <c:v>1.25k</c:v>
                </c:pt>
                <c:pt idx="12">
                  <c:v>1.28k</c:v>
                </c:pt>
                <c:pt idx="13">
                  <c:v>1.3k</c:v>
                </c:pt>
                <c:pt idx="14">
                  <c:v>1.33k</c:v>
                </c:pt>
                <c:pt idx="15">
                  <c:v>1.35k</c:v>
                </c:pt>
                <c:pt idx="16">
                  <c:v>1.38k</c:v>
                </c:pt>
                <c:pt idx="17">
                  <c:v>1.41k</c:v>
                </c:pt>
                <c:pt idx="18">
                  <c:v>1.44k</c:v>
                </c:pt>
                <c:pt idx="19">
                  <c:v>1.47k</c:v>
                </c:pt>
                <c:pt idx="20">
                  <c:v>1.5k</c:v>
                </c:pt>
                <c:pt idx="21">
                  <c:v>1.53k</c:v>
                </c:pt>
                <c:pt idx="22">
                  <c:v>1.56k</c:v>
                </c:pt>
                <c:pt idx="23">
                  <c:v>1.59k</c:v>
                </c:pt>
                <c:pt idx="24">
                  <c:v>1.63k</c:v>
                </c:pt>
                <c:pt idx="25">
                  <c:v>1.66k</c:v>
                </c:pt>
                <c:pt idx="26">
                  <c:v>1.69k</c:v>
                </c:pt>
                <c:pt idx="27">
                  <c:v>1.73k</c:v>
                </c:pt>
                <c:pt idx="28">
                  <c:v>1.76k</c:v>
                </c:pt>
                <c:pt idx="29">
                  <c:v>1.8k</c:v>
                </c:pt>
                <c:pt idx="30">
                  <c:v>1.84k</c:v>
                </c:pt>
                <c:pt idx="31">
                  <c:v>1.87k</c:v>
                </c:pt>
                <c:pt idx="32">
                  <c:v>1.91k</c:v>
                </c:pt>
                <c:pt idx="33">
                  <c:v>1.95k</c:v>
                </c:pt>
                <c:pt idx="34">
                  <c:v>1.99k</c:v>
                </c:pt>
                <c:pt idx="35">
                  <c:v>2.03k</c:v>
                </c:pt>
                <c:pt idx="36">
                  <c:v>2.07k</c:v>
                </c:pt>
                <c:pt idx="37">
                  <c:v>2.12k</c:v>
                </c:pt>
                <c:pt idx="38">
                  <c:v>2.16k</c:v>
                </c:pt>
                <c:pt idx="39">
                  <c:v>2.2k</c:v>
                </c:pt>
                <c:pt idx="40">
                  <c:v>2.25k</c:v>
                </c:pt>
                <c:pt idx="41">
                  <c:v>2.29k</c:v>
                </c:pt>
                <c:pt idx="42">
                  <c:v>2.34k</c:v>
                </c:pt>
                <c:pt idx="43">
                  <c:v>2.39k</c:v>
                </c:pt>
                <c:pt idx="44">
                  <c:v>2.44k</c:v>
                </c:pt>
                <c:pt idx="45">
                  <c:v>2.49k</c:v>
                </c:pt>
                <c:pt idx="46">
                  <c:v>2.54k</c:v>
                </c:pt>
                <c:pt idx="47">
                  <c:v>2.59k</c:v>
                </c:pt>
                <c:pt idx="48">
                  <c:v>2.64k</c:v>
                </c:pt>
                <c:pt idx="49">
                  <c:v>2.7k</c:v>
                </c:pt>
                <c:pt idx="50">
                  <c:v>2.75k</c:v>
                </c:pt>
                <c:pt idx="51">
                  <c:v>2.81k</c:v>
                </c:pt>
                <c:pt idx="52">
                  <c:v>2.87k</c:v>
                </c:pt>
                <c:pt idx="53">
                  <c:v>2.93k</c:v>
                </c:pt>
                <c:pt idx="54">
                  <c:v>2.99k</c:v>
                </c:pt>
                <c:pt idx="55">
                  <c:v>3.05k</c:v>
                </c:pt>
                <c:pt idx="56">
                  <c:v>3.11k</c:v>
                </c:pt>
                <c:pt idx="57">
                  <c:v>3.17k</c:v>
                </c:pt>
                <c:pt idx="58">
                  <c:v>3.24k</c:v>
                </c:pt>
                <c:pt idx="59">
                  <c:v>3.3k</c:v>
                </c:pt>
                <c:pt idx="60">
                  <c:v>3.37k</c:v>
                </c:pt>
                <c:pt idx="61">
                  <c:v>3.44k</c:v>
                </c:pt>
                <c:pt idx="62">
                  <c:v>3.51k</c:v>
                </c:pt>
                <c:pt idx="63">
                  <c:v>3.58k</c:v>
                </c:pt>
                <c:pt idx="64">
                  <c:v>3.66k</c:v>
                </c:pt>
                <c:pt idx="65">
                  <c:v>3.73k</c:v>
                </c:pt>
                <c:pt idx="66">
                  <c:v>3.81k</c:v>
                </c:pt>
                <c:pt idx="67">
                  <c:v>3.88k</c:v>
                </c:pt>
                <c:pt idx="68">
                  <c:v>3.96k</c:v>
                </c:pt>
                <c:pt idx="69">
                  <c:v>4.04k</c:v>
                </c:pt>
                <c:pt idx="70">
                  <c:v>4.13k</c:v>
                </c:pt>
                <c:pt idx="71">
                  <c:v>4.21k</c:v>
                </c:pt>
                <c:pt idx="72">
                  <c:v>4.3k</c:v>
                </c:pt>
                <c:pt idx="73">
                  <c:v>4.39k</c:v>
                </c:pt>
                <c:pt idx="74">
                  <c:v>4.48k</c:v>
                </c:pt>
                <c:pt idx="75">
                  <c:v>4.57k</c:v>
                </c:pt>
                <c:pt idx="76">
                  <c:v>4.66k</c:v>
                </c:pt>
                <c:pt idx="77">
                  <c:v>4.76k</c:v>
                </c:pt>
                <c:pt idx="78">
                  <c:v>4.85k</c:v>
                </c:pt>
                <c:pt idx="79">
                  <c:v>4.95k</c:v>
                </c:pt>
                <c:pt idx="80">
                  <c:v>5.05k</c:v>
                </c:pt>
                <c:pt idx="81">
                  <c:v>5.16k</c:v>
                </c:pt>
                <c:pt idx="82">
                  <c:v>5.26k</c:v>
                </c:pt>
                <c:pt idx="83">
                  <c:v>5.37k</c:v>
                </c:pt>
                <c:pt idx="84">
                  <c:v>5.48k</c:v>
                </c:pt>
                <c:pt idx="85">
                  <c:v>5.59k</c:v>
                </c:pt>
                <c:pt idx="86">
                  <c:v>5.71k</c:v>
                </c:pt>
                <c:pt idx="87">
                  <c:v>5.82k</c:v>
                </c:pt>
                <c:pt idx="88">
                  <c:v>5.94k</c:v>
                </c:pt>
                <c:pt idx="89">
                  <c:v>6.07k</c:v>
                </c:pt>
                <c:pt idx="90">
                  <c:v>6.19k</c:v>
                </c:pt>
                <c:pt idx="91">
                  <c:v>6.32k</c:v>
                </c:pt>
                <c:pt idx="92">
                  <c:v>6.44k</c:v>
                </c:pt>
                <c:pt idx="93">
                  <c:v>6.58k</c:v>
                </c:pt>
                <c:pt idx="94">
                  <c:v>6.71k</c:v>
                </c:pt>
                <c:pt idx="95">
                  <c:v>6.85k</c:v>
                </c:pt>
                <c:pt idx="96">
                  <c:v>6.99k</c:v>
                </c:pt>
                <c:pt idx="97">
                  <c:v>7.13k</c:v>
                </c:pt>
                <c:pt idx="98">
                  <c:v>7.28k</c:v>
                </c:pt>
                <c:pt idx="99">
                  <c:v>7.43k</c:v>
                </c:pt>
                <c:pt idx="100">
                  <c:v>7.58k</c:v>
                </c:pt>
                <c:pt idx="101">
                  <c:v>7.73k</c:v>
                </c:pt>
                <c:pt idx="102">
                  <c:v>7.89k</c:v>
                </c:pt>
                <c:pt idx="103">
                  <c:v>8.05k</c:v>
                </c:pt>
                <c:pt idx="104">
                  <c:v>8.22k</c:v>
                </c:pt>
                <c:pt idx="105">
                  <c:v>8.39k</c:v>
                </c:pt>
                <c:pt idx="106">
                  <c:v>8.56k</c:v>
                </c:pt>
                <c:pt idx="107">
                  <c:v>8.73k</c:v>
                </c:pt>
                <c:pt idx="108">
                  <c:v>8.91k</c:v>
                </c:pt>
                <c:pt idx="109">
                  <c:v>9.09k</c:v>
                </c:pt>
                <c:pt idx="110">
                  <c:v>9.28k</c:v>
                </c:pt>
                <c:pt idx="111">
                  <c:v>9.47k</c:v>
                </c:pt>
                <c:pt idx="112">
                  <c:v>9.66k</c:v>
                </c:pt>
                <c:pt idx="113">
                  <c:v>9.86k</c:v>
                </c:pt>
                <c:pt idx="114">
                  <c:v>10k</c:v>
                </c:pt>
                <c:pt idx="115">
                  <c:v>10.3k</c:v>
                </c:pt>
                <c:pt idx="116">
                  <c:v>10.5k</c:v>
                </c:pt>
                <c:pt idx="117">
                  <c:v>10.7k</c:v>
                </c:pt>
                <c:pt idx="118">
                  <c:v>10.9k</c:v>
                </c:pt>
                <c:pt idx="119">
                  <c:v>11.1k</c:v>
                </c:pt>
                <c:pt idx="120">
                  <c:v>11.4k</c:v>
                </c:pt>
                <c:pt idx="121">
                  <c:v>11.6k</c:v>
                </c:pt>
                <c:pt idx="122">
                  <c:v>11.8k</c:v>
                </c:pt>
                <c:pt idx="123">
                  <c:v>12.1k</c:v>
                </c:pt>
                <c:pt idx="124">
                  <c:v>12.3k</c:v>
                </c:pt>
                <c:pt idx="125">
                  <c:v>12.6k</c:v>
                </c:pt>
                <c:pt idx="126">
                  <c:v>12.8k</c:v>
                </c:pt>
                <c:pt idx="127">
                  <c:v>13.1k</c:v>
                </c:pt>
                <c:pt idx="128">
                  <c:v>13.4k</c:v>
                </c:pt>
                <c:pt idx="129">
                  <c:v>13.6k</c:v>
                </c:pt>
                <c:pt idx="130">
                  <c:v>13.9k</c:v>
                </c:pt>
                <c:pt idx="131">
                  <c:v>14.2k</c:v>
                </c:pt>
                <c:pt idx="132">
                  <c:v>14.5k</c:v>
                </c:pt>
                <c:pt idx="133">
                  <c:v>14.8k</c:v>
                </c:pt>
                <c:pt idx="134">
                  <c:v>15.1k</c:v>
                </c:pt>
                <c:pt idx="135">
                  <c:v>15.4k</c:v>
                </c:pt>
                <c:pt idx="136">
                  <c:v>15.7k</c:v>
                </c:pt>
                <c:pt idx="137">
                  <c:v>16k</c:v>
                </c:pt>
                <c:pt idx="138">
                  <c:v>16.4k</c:v>
                </c:pt>
                <c:pt idx="139">
                  <c:v>16.7k</c:v>
                </c:pt>
                <c:pt idx="140">
                  <c:v>17k</c:v>
                </c:pt>
                <c:pt idx="141">
                  <c:v>17.4k</c:v>
                </c:pt>
                <c:pt idx="142">
                  <c:v>17.7k</c:v>
                </c:pt>
                <c:pt idx="143">
                  <c:v>18.1k</c:v>
                </c:pt>
                <c:pt idx="144">
                  <c:v>18.5k</c:v>
                </c:pt>
                <c:pt idx="145">
                  <c:v>18.9k</c:v>
                </c:pt>
                <c:pt idx="146">
                  <c:v>19.2k</c:v>
                </c:pt>
                <c:pt idx="147">
                  <c:v>19.6k</c:v>
                </c:pt>
                <c:pt idx="148">
                  <c:v>20k</c:v>
                </c:pt>
                <c:pt idx="149">
                  <c:v>20.4k</c:v>
                </c:pt>
                <c:pt idx="150">
                  <c:v>20.9k</c:v>
                </c:pt>
                <c:pt idx="151">
                  <c:v>21.3k</c:v>
                </c:pt>
                <c:pt idx="152">
                  <c:v>21.7k</c:v>
                </c:pt>
                <c:pt idx="153">
                  <c:v>22.2k</c:v>
                </c:pt>
                <c:pt idx="154">
                  <c:v>22.6k</c:v>
                </c:pt>
                <c:pt idx="155">
                  <c:v>23.1k</c:v>
                </c:pt>
                <c:pt idx="156">
                  <c:v>23.6k</c:v>
                </c:pt>
                <c:pt idx="157">
                  <c:v>24k</c:v>
                </c:pt>
                <c:pt idx="158">
                  <c:v>24.5k</c:v>
                </c:pt>
                <c:pt idx="159">
                  <c:v>25k</c:v>
                </c:pt>
                <c:pt idx="160">
                  <c:v>25.5k</c:v>
                </c:pt>
                <c:pt idx="161">
                  <c:v>26.1k</c:v>
                </c:pt>
                <c:pt idx="162">
                  <c:v>26.6k</c:v>
                </c:pt>
                <c:pt idx="163">
                  <c:v>27.1k</c:v>
                </c:pt>
                <c:pt idx="164">
                  <c:v>27.7k</c:v>
                </c:pt>
                <c:pt idx="165">
                  <c:v>28.3k</c:v>
                </c:pt>
                <c:pt idx="166">
                  <c:v>28.8k</c:v>
                </c:pt>
                <c:pt idx="167">
                  <c:v>29.4k</c:v>
                </c:pt>
                <c:pt idx="168">
                  <c:v>30k</c:v>
                </c:pt>
                <c:pt idx="169">
                  <c:v>30.7k</c:v>
                </c:pt>
                <c:pt idx="170">
                  <c:v>31.3k</c:v>
                </c:pt>
                <c:pt idx="171">
                  <c:v>31.9k</c:v>
                </c:pt>
                <c:pt idx="172">
                  <c:v>32.6k</c:v>
                </c:pt>
                <c:pt idx="173">
                  <c:v>33.2k</c:v>
                </c:pt>
                <c:pt idx="174">
                  <c:v>33.9k</c:v>
                </c:pt>
                <c:pt idx="175">
                  <c:v>34.6k</c:v>
                </c:pt>
                <c:pt idx="176">
                  <c:v>35.3k</c:v>
                </c:pt>
                <c:pt idx="177">
                  <c:v>36k</c:v>
                </c:pt>
                <c:pt idx="178">
                  <c:v>36.8k</c:v>
                </c:pt>
                <c:pt idx="179">
                  <c:v>37.5k</c:v>
                </c:pt>
                <c:pt idx="180">
                  <c:v>38.3k</c:v>
                </c:pt>
                <c:pt idx="181">
                  <c:v>39.1k</c:v>
                </c:pt>
                <c:pt idx="182">
                  <c:v>39.9k</c:v>
                </c:pt>
                <c:pt idx="183">
                  <c:v>40.7k</c:v>
                </c:pt>
                <c:pt idx="184">
                  <c:v>41.5k</c:v>
                </c:pt>
                <c:pt idx="185">
                  <c:v>42.4k</c:v>
                </c:pt>
                <c:pt idx="186">
                  <c:v>43.3k</c:v>
                </c:pt>
                <c:pt idx="187">
                  <c:v>44.1k</c:v>
                </c:pt>
                <c:pt idx="188">
                  <c:v>45k</c:v>
                </c:pt>
                <c:pt idx="189">
                  <c:v>46k</c:v>
                </c:pt>
                <c:pt idx="190">
                  <c:v>46.9k</c:v>
                </c:pt>
                <c:pt idx="191">
                  <c:v>47.9k</c:v>
                </c:pt>
                <c:pt idx="192">
                  <c:v>48.8k</c:v>
                </c:pt>
                <c:pt idx="193">
                  <c:v>49.8k</c:v>
                </c:pt>
                <c:pt idx="194">
                  <c:v>50.9k</c:v>
                </c:pt>
                <c:pt idx="195">
                  <c:v>51.9k</c:v>
                </c:pt>
                <c:pt idx="196">
                  <c:v>53k</c:v>
                </c:pt>
                <c:pt idx="197">
                  <c:v>54k</c:v>
                </c:pt>
                <c:pt idx="198">
                  <c:v>55.2k</c:v>
                </c:pt>
                <c:pt idx="199">
                  <c:v>56.3k</c:v>
                </c:pt>
                <c:pt idx="200">
                  <c:v>57.4k</c:v>
                </c:pt>
                <c:pt idx="201">
                  <c:v>58.6k</c:v>
                </c:pt>
                <c:pt idx="202">
                  <c:v>59.8k</c:v>
                </c:pt>
                <c:pt idx="203">
                  <c:v>61k</c:v>
                </c:pt>
                <c:pt idx="204">
                  <c:v>62.3k</c:v>
                </c:pt>
                <c:pt idx="205">
                  <c:v>63.6k</c:v>
                </c:pt>
                <c:pt idx="206">
                  <c:v>64.9k</c:v>
                </c:pt>
                <c:pt idx="207">
                  <c:v>66.2k</c:v>
                </c:pt>
                <c:pt idx="208">
                  <c:v>67.5k</c:v>
                </c:pt>
                <c:pt idx="209">
                  <c:v>68.9k</c:v>
                </c:pt>
                <c:pt idx="210">
                  <c:v>70.3k</c:v>
                </c:pt>
                <c:pt idx="211">
                  <c:v>71.8k</c:v>
                </c:pt>
                <c:pt idx="212">
                  <c:v>73.2k</c:v>
                </c:pt>
                <c:pt idx="213">
                  <c:v>74.7k</c:v>
                </c:pt>
                <c:pt idx="214">
                  <c:v>76.3k</c:v>
                </c:pt>
                <c:pt idx="215">
                  <c:v>77.8k</c:v>
                </c:pt>
                <c:pt idx="216">
                  <c:v>79.4k</c:v>
                </c:pt>
                <c:pt idx="217">
                  <c:v>81k</c:v>
                </c:pt>
                <c:pt idx="218">
                  <c:v>82.7k</c:v>
                </c:pt>
                <c:pt idx="219">
                  <c:v>84.4k</c:v>
                </c:pt>
                <c:pt idx="220">
                  <c:v>86.1k</c:v>
                </c:pt>
                <c:pt idx="221">
                  <c:v>87.9k</c:v>
                </c:pt>
                <c:pt idx="222">
                  <c:v>89.7k</c:v>
                </c:pt>
                <c:pt idx="223">
                  <c:v>91.5k</c:v>
                </c:pt>
                <c:pt idx="224">
                  <c:v>93.4k</c:v>
                </c:pt>
                <c:pt idx="225">
                  <c:v>95.3k</c:v>
                </c:pt>
                <c:pt idx="226">
                  <c:v>97.2k</c:v>
                </c:pt>
                <c:pt idx="227">
                  <c:v>99.2k</c:v>
                </c:pt>
                <c:pt idx="228">
                  <c:v>100k</c:v>
                </c:pt>
                <c:pt idx="229">
                  <c:v>103k</c:v>
                </c:pt>
                <c:pt idx="230">
                  <c:v>105k</c:v>
                </c:pt>
                <c:pt idx="231">
                  <c:v>108k</c:v>
                </c:pt>
                <c:pt idx="232">
                  <c:v>110k</c:v>
                </c:pt>
                <c:pt idx="233">
                  <c:v>112k</c:v>
                </c:pt>
                <c:pt idx="234">
                  <c:v>114k</c:v>
                </c:pt>
                <c:pt idx="235">
                  <c:v>117k</c:v>
                </c:pt>
                <c:pt idx="236">
                  <c:v>119k</c:v>
                </c:pt>
                <c:pt idx="237">
                  <c:v>122k</c:v>
                </c:pt>
                <c:pt idx="238">
                  <c:v>124k</c:v>
                </c:pt>
                <c:pt idx="239">
                  <c:v>127k</c:v>
                </c:pt>
                <c:pt idx="240">
                  <c:v>129k</c:v>
                </c:pt>
                <c:pt idx="241">
                  <c:v>132k</c:v>
                </c:pt>
                <c:pt idx="242">
                  <c:v>134k</c:v>
                </c:pt>
                <c:pt idx="243">
                  <c:v>137k</c:v>
                </c:pt>
                <c:pt idx="244">
                  <c:v>140k</c:v>
                </c:pt>
                <c:pt idx="245">
                  <c:v>143k</c:v>
                </c:pt>
                <c:pt idx="246">
                  <c:v>146k</c:v>
                </c:pt>
                <c:pt idx="247">
                  <c:v>149k</c:v>
                </c:pt>
                <c:pt idx="248">
                  <c:v>152k</c:v>
                </c:pt>
                <c:pt idx="249">
                  <c:v>155k</c:v>
                </c:pt>
                <c:pt idx="250">
                  <c:v>158k</c:v>
                </c:pt>
                <c:pt idx="251">
                  <c:v>161k</c:v>
                </c:pt>
                <c:pt idx="252">
                  <c:v>165k</c:v>
                </c:pt>
                <c:pt idx="253">
                  <c:v>168k</c:v>
                </c:pt>
                <c:pt idx="254">
                  <c:v>171k</c:v>
                </c:pt>
                <c:pt idx="255">
                  <c:v>175k</c:v>
                </c:pt>
                <c:pt idx="256">
                  <c:v>179k</c:v>
                </c:pt>
                <c:pt idx="257">
                  <c:v>182k</c:v>
                </c:pt>
                <c:pt idx="258">
                  <c:v>186k</c:v>
                </c:pt>
                <c:pt idx="259">
                  <c:v>190k</c:v>
                </c:pt>
                <c:pt idx="260">
                  <c:v>194k</c:v>
                </c:pt>
                <c:pt idx="261">
                  <c:v>198k</c:v>
                </c:pt>
                <c:pt idx="262">
                  <c:v>202k</c:v>
                </c:pt>
                <c:pt idx="263">
                  <c:v>206k</c:v>
                </c:pt>
                <c:pt idx="264">
                  <c:v>210k</c:v>
                </c:pt>
                <c:pt idx="265">
                  <c:v>214k</c:v>
                </c:pt>
                <c:pt idx="266">
                  <c:v>219k</c:v>
                </c:pt>
                <c:pt idx="267">
                  <c:v>223k</c:v>
                </c:pt>
                <c:pt idx="268">
                  <c:v>228k</c:v>
                </c:pt>
                <c:pt idx="269">
                  <c:v>232k</c:v>
                </c:pt>
                <c:pt idx="270">
                  <c:v>237k</c:v>
                </c:pt>
                <c:pt idx="271">
                  <c:v>242k</c:v>
                </c:pt>
                <c:pt idx="272">
                  <c:v>247k</c:v>
                </c:pt>
                <c:pt idx="273">
                  <c:v>252k</c:v>
                </c:pt>
                <c:pt idx="274">
                  <c:v>257k</c:v>
                </c:pt>
                <c:pt idx="275">
                  <c:v>262k</c:v>
                </c:pt>
                <c:pt idx="276">
                  <c:v>268k</c:v>
                </c:pt>
                <c:pt idx="277">
                  <c:v>273k</c:v>
                </c:pt>
                <c:pt idx="278">
                  <c:v>279k</c:v>
                </c:pt>
                <c:pt idx="279">
                  <c:v>284k</c:v>
                </c:pt>
                <c:pt idx="280">
                  <c:v>290k</c:v>
                </c:pt>
                <c:pt idx="281">
                  <c:v>296k</c:v>
                </c:pt>
                <c:pt idx="282">
                  <c:v>302k</c:v>
                </c:pt>
                <c:pt idx="283">
                  <c:v>308k</c:v>
                </c:pt>
                <c:pt idx="284">
                  <c:v>315k</c:v>
                </c:pt>
                <c:pt idx="285">
                  <c:v>321k</c:v>
                </c:pt>
                <c:pt idx="286">
                  <c:v>328k</c:v>
                </c:pt>
                <c:pt idx="287">
                  <c:v>335k</c:v>
                </c:pt>
                <c:pt idx="288">
                  <c:v>341k</c:v>
                </c:pt>
                <c:pt idx="289">
                  <c:v>348k</c:v>
                </c:pt>
                <c:pt idx="290">
                  <c:v>355k</c:v>
                </c:pt>
                <c:pt idx="291">
                  <c:v>363k</c:v>
                </c:pt>
                <c:pt idx="292">
                  <c:v>370k</c:v>
                </c:pt>
                <c:pt idx="293">
                  <c:v>378k</c:v>
                </c:pt>
                <c:pt idx="294">
                  <c:v>385k</c:v>
                </c:pt>
                <c:pt idx="295">
                  <c:v>393k</c:v>
                </c:pt>
                <c:pt idx="296">
                  <c:v>401k</c:v>
                </c:pt>
                <c:pt idx="297">
                  <c:v>410k</c:v>
                </c:pt>
                <c:pt idx="298">
                  <c:v>418k</c:v>
                </c:pt>
                <c:pt idx="299">
                  <c:v>427k</c:v>
                </c:pt>
                <c:pt idx="300">
                  <c:v>435k</c:v>
                </c:pt>
                <c:pt idx="301">
                  <c:v>444k</c:v>
                </c:pt>
                <c:pt idx="302">
                  <c:v>453k</c:v>
                </c:pt>
                <c:pt idx="303">
                  <c:v>463k</c:v>
                </c:pt>
                <c:pt idx="304">
                  <c:v>472k</c:v>
                </c:pt>
                <c:pt idx="305">
                  <c:v>482k</c:v>
                </c:pt>
                <c:pt idx="306">
                  <c:v>492k</c:v>
                </c:pt>
                <c:pt idx="307">
                  <c:v>502k</c:v>
                </c:pt>
                <c:pt idx="308">
                  <c:v>512k</c:v>
                </c:pt>
                <c:pt idx="309">
                  <c:v>522k</c:v>
                </c:pt>
                <c:pt idx="310">
                  <c:v>533k</c:v>
                </c:pt>
                <c:pt idx="311">
                  <c:v>544k</c:v>
                </c:pt>
                <c:pt idx="312">
                  <c:v>555k</c:v>
                </c:pt>
                <c:pt idx="313">
                  <c:v>566k</c:v>
                </c:pt>
                <c:pt idx="314">
                  <c:v>578k</c:v>
                </c:pt>
                <c:pt idx="315">
                  <c:v>590k</c:v>
                </c:pt>
                <c:pt idx="316">
                  <c:v>602k</c:v>
                </c:pt>
                <c:pt idx="317">
                  <c:v>614k</c:v>
                </c:pt>
                <c:pt idx="318">
                  <c:v>627k</c:v>
                </c:pt>
                <c:pt idx="319">
                  <c:v>640k</c:v>
                </c:pt>
                <c:pt idx="320">
                  <c:v>653k</c:v>
                </c:pt>
                <c:pt idx="321">
                  <c:v>666k</c:v>
                </c:pt>
                <c:pt idx="322">
                  <c:v>680k</c:v>
                </c:pt>
                <c:pt idx="323">
                  <c:v>694k</c:v>
                </c:pt>
                <c:pt idx="324">
                  <c:v>708k</c:v>
                </c:pt>
                <c:pt idx="325">
                  <c:v>722k</c:v>
                </c:pt>
                <c:pt idx="326">
                  <c:v>737k</c:v>
                </c:pt>
                <c:pt idx="327">
                  <c:v>752k</c:v>
                </c:pt>
                <c:pt idx="328">
                  <c:v>767k</c:v>
                </c:pt>
                <c:pt idx="329">
                  <c:v>783k</c:v>
                </c:pt>
                <c:pt idx="330">
                  <c:v>799k</c:v>
                </c:pt>
                <c:pt idx="331">
                  <c:v>816k</c:v>
                </c:pt>
                <c:pt idx="332">
                  <c:v>832k</c:v>
                </c:pt>
                <c:pt idx="333">
                  <c:v>849k</c:v>
                </c:pt>
                <c:pt idx="334">
                  <c:v>867k</c:v>
                </c:pt>
                <c:pt idx="335">
                  <c:v>884k</c:v>
                </c:pt>
                <c:pt idx="336">
                  <c:v>902k</c:v>
                </c:pt>
                <c:pt idx="337">
                  <c:v>921k</c:v>
                </c:pt>
                <c:pt idx="338">
                  <c:v>940k</c:v>
                </c:pt>
                <c:pt idx="339">
                  <c:v>959k</c:v>
                </c:pt>
                <c:pt idx="340">
                  <c:v>979k</c:v>
                </c:pt>
                <c:pt idx="341">
                  <c:v>999k</c:v>
                </c:pt>
                <c:pt idx="342">
                  <c:v>1M</c:v>
                </c:pt>
                <c:pt idx="343">
                  <c:v>1.04M</c:v>
                </c:pt>
                <c:pt idx="344">
                  <c:v>1.06M</c:v>
                </c:pt>
                <c:pt idx="345">
                  <c:v>1.08M</c:v>
                </c:pt>
                <c:pt idx="346">
                  <c:v>1.11M</c:v>
                </c:pt>
                <c:pt idx="347">
                  <c:v>1.13M</c:v>
                </c:pt>
                <c:pt idx="348">
                  <c:v>1.15M</c:v>
                </c:pt>
                <c:pt idx="349">
                  <c:v>1.17M</c:v>
                </c:pt>
                <c:pt idx="350">
                  <c:v>1.2M</c:v>
                </c:pt>
                <c:pt idx="351">
                  <c:v>1.22M</c:v>
                </c:pt>
                <c:pt idx="352">
                  <c:v>1.25M</c:v>
                </c:pt>
                <c:pt idx="353">
                  <c:v>1.27M</c:v>
                </c:pt>
                <c:pt idx="354">
                  <c:v>1.3M</c:v>
                </c:pt>
                <c:pt idx="355">
                  <c:v>1.33M</c:v>
                </c:pt>
                <c:pt idx="356">
                  <c:v>1.35M</c:v>
                </c:pt>
                <c:pt idx="357">
                  <c:v>1.38M</c:v>
                </c:pt>
                <c:pt idx="358">
                  <c:v>1.41M</c:v>
                </c:pt>
                <c:pt idx="359">
                  <c:v>1.44M</c:v>
                </c:pt>
                <c:pt idx="360">
                  <c:v>1.47M</c:v>
                </c:pt>
                <c:pt idx="361">
                  <c:v>1.5M</c:v>
                </c:pt>
                <c:pt idx="362">
                  <c:v>1.53M</c:v>
                </c:pt>
                <c:pt idx="363">
                  <c:v>1.56M</c:v>
                </c:pt>
                <c:pt idx="364">
                  <c:v>1.59M</c:v>
                </c:pt>
                <c:pt idx="365">
                  <c:v>1.62M</c:v>
                </c:pt>
                <c:pt idx="366">
                  <c:v>1.66M</c:v>
                </c:pt>
                <c:pt idx="367">
                  <c:v>1.69M</c:v>
                </c:pt>
                <c:pt idx="368">
                  <c:v>1.73M</c:v>
                </c:pt>
                <c:pt idx="369">
                  <c:v>1.76M</c:v>
                </c:pt>
                <c:pt idx="370">
                  <c:v>1.8M</c:v>
                </c:pt>
                <c:pt idx="371">
                  <c:v>1.83M</c:v>
                </c:pt>
                <c:pt idx="372">
                  <c:v>1.87M</c:v>
                </c:pt>
                <c:pt idx="373">
                  <c:v>1.91M</c:v>
                </c:pt>
                <c:pt idx="374">
                  <c:v>1.95M</c:v>
                </c:pt>
                <c:pt idx="375">
                  <c:v>1.99M</c:v>
                </c:pt>
                <c:pt idx="376">
                  <c:v>2.03M</c:v>
                </c:pt>
                <c:pt idx="377">
                  <c:v>2.07M</c:v>
                </c:pt>
                <c:pt idx="378">
                  <c:v>2.11M</c:v>
                </c:pt>
                <c:pt idx="379">
                  <c:v>2.16M</c:v>
                </c:pt>
                <c:pt idx="380">
                  <c:v>2.2M</c:v>
                </c:pt>
                <c:pt idx="381">
                  <c:v>2.25M</c:v>
                </c:pt>
                <c:pt idx="382">
                  <c:v>2.29M</c:v>
                </c:pt>
                <c:pt idx="383">
                  <c:v>2.34M</c:v>
                </c:pt>
                <c:pt idx="384">
                  <c:v>2.39M</c:v>
                </c:pt>
                <c:pt idx="385">
                  <c:v>2.43M</c:v>
                </c:pt>
                <c:pt idx="386">
                  <c:v>2.48M</c:v>
                </c:pt>
                <c:pt idx="387">
                  <c:v>2.54M</c:v>
                </c:pt>
                <c:pt idx="388">
                  <c:v>2.59M</c:v>
                </c:pt>
                <c:pt idx="389">
                  <c:v>2.64M</c:v>
                </c:pt>
                <c:pt idx="390">
                  <c:v>2.69M</c:v>
                </c:pt>
                <c:pt idx="391">
                  <c:v>2.75M</c:v>
                </c:pt>
                <c:pt idx="392">
                  <c:v>2.81M</c:v>
                </c:pt>
                <c:pt idx="393">
                  <c:v>2.86M</c:v>
                </c:pt>
                <c:pt idx="394">
                  <c:v>2.92M</c:v>
                </c:pt>
                <c:pt idx="395">
                  <c:v>2.98M</c:v>
                </c:pt>
                <c:pt idx="396">
                  <c:v>3.04M</c:v>
                </c:pt>
                <c:pt idx="397">
                  <c:v>3.1M</c:v>
                </c:pt>
                <c:pt idx="398">
                  <c:v>3.17M</c:v>
                </c:pt>
                <c:pt idx="399">
                  <c:v>3.23M</c:v>
                </c:pt>
                <c:pt idx="400">
                  <c:v>3.3M</c:v>
                </c:pt>
                <c:pt idx="401">
                  <c:v>3.37M</c:v>
                </c:pt>
                <c:pt idx="402">
                  <c:v>3.44M</c:v>
                </c:pt>
                <c:pt idx="403">
                  <c:v>3.51M</c:v>
                </c:pt>
                <c:pt idx="404">
                  <c:v>3.58M</c:v>
                </c:pt>
                <c:pt idx="405">
                  <c:v>3.65M</c:v>
                </c:pt>
                <c:pt idx="406">
                  <c:v>3.73M</c:v>
                </c:pt>
                <c:pt idx="407">
                  <c:v>3.8M</c:v>
                </c:pt>
                <c:pt idx="408">
                  <c:v>3.88M</c:v>
                </c:pt>
                <c:pt idx="409">
                  <c:v>3.96M</c:v>
                </c:pt>
                <c:pt idx="410">
                  <c:v>4.04M</c:v>
                </c:pt>
                <c:pt idx="411">
                  <c:v>4.12M</c:v>
                </c:pt>
                <c:pt idx="412">
                  <c:v>4.21M</c:v>
                </c:pt>
                <c:pt idx="413">
                  <c:v>4.29M</c:v>
                </c:pt>
                <c:pt idx="414">
                  <c:v>4.38M</c:v>
                </c:pt>
                <c:pt idx="415">
                  <c:v>4.47M</c:v>
                </c:pt>
                <c:pt idx="416">
                  <c:v>4.56M</c:v>
                </c:pt>
                <c:pt idx="417">
                  <c:v>4.65M</c:v>
                </c:pt>
                <c:pt idx="418">
                  <c:v>4.75M</c:v>
                </c:pt>
                <c:pt idx="419">
                  <c:v>4.85M</c:v>
                </c:pt>
                <c:pt idx="420">
                  <c:v>4.95M</c:v>
                </c:pt>
                <c:pt idx="421">
                  <c:v>5.05M</c:v>
                </c:pt>
                <c:pt idx="422">
                  <c:v>5.15M</c:v>
                </c:pt>
                <c:pt idx="423">
                  <c:v>5.26M</c:v>
                </c:pt>
                <c:pt idx="424">
                  <c:v>5.36M</c:v>
                </c:pt>
                <c:pt idx="425">
                  <c:v>5.47M</c:v>
                </c:pt>
                <c:pt idx="426">
                  <c:v>5.59M</c:v>
                </c:pt>
                <c:pt idx="427">
                  <c:v>5.7M</c:v>
                </c:pt>
                <c:pt idx="428">
                  <c:v>5.82M</c:v>
                </c:pt>
                <c:pt idx="429">
                  <c:v>5.94M</c:v>
                </c:pt>
                <c:pt idx="430">
                  <c:v>6.06M</c:v>
                </c:pt>
                <c:pt idx="431">
                  <c:v>6.18M</c:v>
                </c:pt>
                <c:pt idx="432">
                  <c:v>6.31M</c:v>
                </c:pt>
                <c:pt idx="433">
                  <c:v>6.44M</c:v>
                </c:pt>
                <c:pt idx="434">
                  <c:v>6.57M</c:v>
                </c:pt>
                <c:pt idx="435">
                  <c:v>6.7M</c:v>
                </c:pt>
                <c:pt idx="436">
                  <c:v>6.84M</c:v>
                </c:pt>
                <c:pt idx="437">
                  <c:v>6.98M</c:v>
                </c:pt>
                <c:pt idx="438">
                  <c:v>7.12M</c:v>
                </c:pt>
                <c:pt idx="439">
                  <c:v>7.27M</c:v>
                </c:pt>
                <c:pt idx="440">
                  <c:v>7.42M</c:v>
                </c:pt>
                <c:pt idx="441">
                  <c:v>7.57M</c:v>
                </c:pt>
                <c:pt idx="442">
                  <c:v>7.72M</c:v>
                </c:pt>
                <c:pt idx="443">
                  <c:v>7.88M</c:v>
                </c:pt>
                <c:pt idx="444">
                  <c:v>8.04M</c:v>
                </c:pt>
                <c:pt idx="445">
                  <c:v>8.21M</c:v>
                </c:pt>
                <c:pt idx="446">
                  <c:v>8.37M</c:v>
                </c:pt>
                <c:pt idx="447">
                  <c:v>8.55M</c:v>
                </c:pt>
                <c:pt idx="448">
                  <c:v>8.72M</c:v>
                </c:pt>
                <c:pt idx="449">
                  <c:v>8.9M</c:v>
                </c:pt>
                <c:pt idx="450">
                  <c:v>9.08M</c:v>
                </c:pt>
                <c:pt idx="451">
                  <c:v>9.27M</c:v>
                </c:pt>
                <c:pt idx="452">
                  <c:v>9.46M</c:v>
                </c:pt>
                <c:pt idx="453">
                  <c:v>9.65M</c:v>
                </c:pt>
                <c:pt idx="454">
                  <c:v>9.85M</c:v>
                </c:pt>
                <c:pt idx="455">
                  <c:v>10M</c:v>
                </c:pt>
                <c:pt idx="456">
                  <c:v>10M</c:v>
                </c:pt>
                <c:pt idx="457">
                  <c:v>10.5M</c:v>
                </c:pt>
                <c:pt idx="458">
                  <c:v>10.7M</c:v>
                </c:pt>
                <c:pt idx="459">
                  <c:v>10.9M</c:v>
                </c:pt>
                <c:pt idx="460">
                  <c:v>11.1M</c:v>
                </c:pt>
                <c:pt idx="461">
                  <c:v>11.3M</c:v>
                </c:pt>
                <c:pt idx="462">
                  <c:v>11.6M</c:v>
                </c:pt>
                <c:pt idx="463">
                  <c:v>11.8M</c:v>
                </c:pt>
                <c:pt idx="464">
                  <c:v>12.1M</c:v>
                </c:pt>
                <c:pt idx="465">
                  <c:v>12.3M</c:v>
                </c:pt>
                <c:pt idx="466">
                  <c:v>12.6M</c:v>
                </c:pt>
                <c:pt idx="467">
                  <c:v>12.8M</c:v>
                </c:pt>
                <c:pt idx="468">
                  <c:v>13.1M</c:v>
                </c:pt>
                <c:pt idx="469">
                  <c:v>13.3M</c:v>
                </c:pt>
                <c:pt idx="470">
                  <c:v>13.6M</c:v>
                </c:pt>
                <c:pt idx="471">
                  <c:v>13.9M</c:v>
                </c:pt>
                <c:pt idx="472">
                  <c:v>14.2M</c:v>
                </c:pt>
                <c:pt idx="473">
                  <c:v>14.5M</c:v>
                </c:pt>
                <c:pt idx="474">
                  <c:v>14.8M</c:v>
                </c:pt>
                <c:pt idx="475">
                  <c:v>15.1M</c:v>
                </c:pt>
                <c:pt idx="476">
                  <c:v>15.4M</c:v>
                </c:pt>
                <c:pt idx="477">
                  <c:v>15.7M</c:v>
                </c:pt>
                <c:pt idx="478">
                  <c:v>16M</c:v>
                </c:pt>
                <c:pt idx="479">
                  <c:v>16.3M</c:v>
                </c:pt>
                <c:pt idx="480">
                  <c:v>16.7M</c:v>
                </c:pt>
                <c:pt idx="481">
                  <c:v>17M</c:v>
                </c:pt>
                <c:pt idx="482">
                  <c:v>17.4M</c:v>
                </c:pt>
                <c:pt idx="483">
                  <c:v>17.7M</c:v>
                </c:pt>
                <c:pt idx="484">
                  <c:v>18.1M</c:v>
                </c:pt>
                <c:pt idx="485">
                  <c:v>18.5M</c:v>
                </c:pt>
                <c:pt idx="486">
                  <c:v>18.8M</c:v>
                </c:pt>
                <c:pt idx="487">
                  <c:v>19.2M</c:v>
                </c:pt>
                <c:pt idx="488">
                  <c:v>19.6M</c:v>
                </c:pt>
                <c:pt idx="489">
                  <c:v>20M</c:v>
                </c:pt>
                <c:pt idx="490">
                  <c:v>20.4M</c:v>
                </c:pt>
                <c:pt idx="491">
                  <c:v>20.8M</c:v>
                </c:pt>
                <c:pt idx="492">
                  <c:v>21.3M</c:v>
                </c:pt>
                <c:pt idx="493">
                  <c:v>21.7M</c:v>
                </c:pt>
                <c:pt idx="494">
                  <c:v>22.1M</c:v>
                </c:pt>
                <c:pt idx="495">
                  <c:v>22.6M</c:v>
                </c:pt>
                <c:pt idx="496">
                  <c:v>23.1M</c:v>
                </c:pt>
                <c:pt idx="497">
                  <c:v>23.5M</c:v>
                </c:pt>
                <c:pt idx="498">
                  <c:v>24M</c:v>
                </c:pt>
                <c:pt idx="499">
                  <c:v>24.5M</c:v>
                </c:pt>
                <c:pt idx="500">
                  <c:v>25M</c:v>
                </c:pt>
              </c:strCache>
            </c:strRef>
          </c:cat>
          <c:val>
            <c:numRef>
              <c:f>同相3導体!$AE$4:$AE$804</c:f>
              <c:numCache>
                <c:formatCode>0.0000</c:formatCode>
                <c:ptCount val="801"/>
                <c:pt idx="0">
                  <c:v>0.90091682027278652</c:v>
                </c:pt>
                <c:pt idx="1">
                  <c:v>0.89213081229566205</c:v>
                </c:pt>
                <c:pt idx="2">
                  <c:v>0.88334525243961526</c:v>
                </c:pt>
                <c:pt idx="3">
                  <c:v>0.87456016205001719</c:v>
                </c:pt>
                <c:pt idx="4">
                  <c:v>0.86577556349801665</c:v>
                </c:pt>
                <c:pt idx="5">
                  <c:v>0.85699148023274219</c:v>
                </c:pt>
                <c:pt idx="6">
                  <c:v>0.84820793683626727</c:v>
                </c:pt>
                <c:pt idx="7">
                  <c:v>0.8394249590814834</c:v>
                </c:pt>
                <c:pt idx="8">
                  <c:v>0.8306425739930493</c:v>
                </c:pt>
                <c:pt idx="9">
                  <c:v>0.82186080991158705</c:v>
                </c:pt>
                <c:pt idx="10">
                  <c:v>0.81307969656132062</c:v>
                </c:pt>
                <c:pt idx="11">
                  <c:v>0.80429926512134053</c:v>
                </c:pt>
                <c:pt idx="12">
                  <c:v>0.79551954830071681</c:v>
                </c:pt>
                <c:pt idx="13">
                  <c:v>0.78674058041766715</c:v>
                </c:pt>
                <c:pt idx="14">
                  <c:v>0.77796239748302942</c:v>
                </c:pt>
                <c:pt idx="15">
                  <c:v>0.76918503728827925</c:v>
                </c:pt>
                <c:pt idx="16">
                  <c:v>0.76040853949835585</c:v>
                </c:pt>
                <c:pt idx="17">
                  <c:v>0.75163294574958361</c:v>
                </c:pt>
                <c:pt idx="18">
                  <c:v>0.74285829975298379</c:v>
                </c:pt>
                <c:pt idx="19">
                  <c:v>0.73408464740329149</c:v>
                </c:pt>
                <c:pt idx="20">
                  <c:v>0.72531203689401813</c:v>
                </c:pt>
                <c:pt idx="21">
                  <c:v>0.71654051883891245</c:v>
                </c:pt>
                <c:pt idx="22">
                  <c:v>0.70777014640020042</c:v>
                </c:pt>
                <c:pt idx="23">
                  <c:v>0.69900097542401107</c:v>
                </c:pt>
                <c:pt idx="24">
                  <c:v>0.69023306458341294</c:v>
                </c:pt>
                <c:pt idx="25">
                  <c:v>0.68146647552951245</c:v>
                </c:pt>
                <c:pt idx="26">
                  <c:v>0.67270127305111127</c:v>
                </c:pt>
                <c:pt idx="27">
                  <c:v>0.66393752524341776</c:v>
                </c:pt>
                <c:pt idx="28">
                  <c:v>0.65517530368638033</c:v>
                </c:pt>
                <c:pt idx="29">
                  <c:v>0.6464146836332042</c:v>
                </c:pt>
                <c:pt idx="30">
                  <c:v>0.63765574420968363</c:v>
                </c:pt>
                <c:pt idx="31">
                  <c:v>0.62889856862500237</c:v>
                </c:pt>
                <c:pt idx="32">
                  <c:v>0.62014324439469581</c:v>
                </c:pt>
                <c:pt idx="33">
                  <c:v>0.61138986357652392</c:v>
                </c:pt>
                <c:pt idx="34">
                  <c:v>0.60263852302004328</c:v>
                </c:pt>
                <c:pt idx="35">
                  <c:v>0.59388932463071586</c:v>
                </c:pt>
                <c:pt idx="36">
                  <c:v>0.58514237564945115</c:v>
                </c:pt>
                <c:pt idx="37">
                  <c:v>0.57639778894852212</c:v>
                </c:pt>
                <c:pt idx="38">
                  <c:v>0.56765568334487593</c:v>
                </c:pt>
                <c:pt idx="39">
                  <c:v>0.55891618393190412</c:v>
                </c:pt>
                <c:pt idx="40">
                  <c:v>0.5501794224308153</c:v>
                </c:pt>
                <c:pt idx="41">
                  <c:v>0.54144553756281688</c:v>
                </c:pt>
                <c:pt idx="42">
                  <c:v>0.53271467544340301</c:v>
                </c:pt>
                <c:pt idx="43">
                  <c:v>0.52398699000010684</c:v>
                </c:pt>
                <c:pt idx="44">
                  <c:v>0.51526264341517436</c:v>
                </c:pt>
                <c:pt idx="45">
                  <c:v>0.50654180659470072</c:v>
                </c:pt>
                <c:pt idx="46">
                  <c:v>0.49782465966586797</c:v>
                </c:pt>
                <c:pt idx="47">
                  <c:v>0.48911139250401869</c:v>
                </c:pt>
                <c:pt idx="48">
                  <c:v>0.48040220529141481</c:v>
                </c:pt>
                <c:pt idx="49">
                  <c:v>0.47169730910962449</c:v>
                </c:pt>
                <c:pt idx="50">
                  <c:v>0.46299692656762204</c:v>
                </c:pt>
                <c:pt idx="51">
                  <c:v>0.4543012924677855</c:v>
                </c:pt>
                <c:pt idx="52">
                  <c:v>0.44561065451211979</c:v>
                </c:pt>
                <c:pt idx="53">
                  <c:v>0.43692527405116227</c:v>
                </c:pt>
                <c:pt idx="54">
                  <c:v>0.42824542687816541</c:v>
                </c:pt>
                <c:pt idx="55">
                  <c:v>0.41957140407131133</c:v>
                </c:pt>
                <c:pt idx="56">
                  <c:v>0.41090351288685101</c:v>
                </c:pt>
                <c:pt idx="57">
                  <c:v>0.40224207770622178</c:v>
                </c:pt>
                <c:pt idx="58">
                  <c:v>0.39358744104037924</c:v>
                </c:pt>
                <c:pt idx="59">
                  <c:v>0.38493996459470642</c:v>
                </c:pt>
                <c:pt idx="60">
                  <c:v>0.37630003039809556</c:v>
                </c:pt>
                <c:pt idx="61">
                  <c:v>0.36766804199991227</c:v>
                </c:pt>
                <c:pt idx="62">
                  <c:v>0.35904442573878548</c:v>
                </c:pt>
                <c:pt idx="63">
                  <c:v>0.35042963208730332</c:v>
                </c:pt>
                <c:pt idx="64">
                  <c:v>0.34182413707690712</c:v>
                </c:pt>
                <c:pt idx="65">
                  <c:v>0.33322844380745004</c:v>
                </c:pt>
                <c:pt idx="66">
                  <c:v>0.32464308404604542</c:v>
                </c:pt>
                <c:pt idx="67">
                  <c:v>0.31606861992002622</c:v>
                </c:pt>
                <c:pt idx="68">
                  <c:v>0.30750564570897965</c:v>
                </c:pt>
                <c:pt idx="69">
                  <c:v>0.29895478974099454</c:v>
                </c:pt>
                <c:pt idx="70">
                  <c:v>0.29041671639836464</c:v>
                </c:pt>
                <c:pt idx="71">
                  <c:v>0.28189212823813525</c:v>
                </c:pt>
                <c:pt idx="72">
                  <c:v>0.27338176823295579</c:v>
                </c:pt>
                <c:pt idx="73">
                  <c:v>0.26488642213777369</c:v>
                </c:pt>
                <c:pt idx="74">
                  <c:v>0.25640692098790774</c:v>
                </c:pt>
                <c:pt idx="75">
                  <c:v>0.24794414373405271</c:v>
                </c:pt>
                <c:pt idx="76">
                  <c:v>0.23949902001964024</c:v>
                </c:pt>
                <c:pt idx="77">
                  <c:v>0.23107253310591366</c:v>
                </c:pt>
                <c:pt idx="78">
                  <c:v>0.2226657229497834</c:v>
                </c:pt>
                <c:pt idx="79">
                  <c:v>0.21427968943930414</c:v>
                </c:pt>
                <c:pt idx="80">
                  <c:v>0.20591559579115376</c:v>
                </c:pt>
                <c:pt idx="81">
                  <c:v>0.19757467211403493</c:v>
                </c:pt>
                <c:pt idx="82">
                  <c:v>0.18925821914122268</c:v>
                </c:pt>
                <c:pt idx="83">
                  <c:v>0.18096761213473522</c:v>
                </c:pt>
                <c:pt idx="84">
                  <c:v>0.17270430496258318</c:v>
                </c:pt>
                <c:pt idx="85">
                  <c:v>0.16446983434943965</c:v>
                </c:pt>
                <c:pt idx="86">
                  <c:v>0.15626582429965225</c:v>
                </c:pt>
                <c:pt idx="87">
                  <c:v>0.14809399068993767</c:v>
                </c:pt>
                <c:pt idx="88">
                  <c:v>0.1399561460271625</c:v>
                </c:pt>
                <c:pt idx="89">
                  <c:v>0.13185420436446152</c:v>
                </c:pt>
                <c:pt idx="90">
                  <c:v>0.12379018636641584</c:v>
                </c:pt>
                <c:pt idx="91">
                  <c:v>0.11576622451112123</c:v>
                </c:pt>
                <c:pt idx="92">
                  <c:v>0.10778456841374681</c:v>
                </c:pt>
                <c:pt idx="93">
                  <c:v>9.9847590252470572E-2</c:v>
                </c:pt>
                <c:pt idx="94">
                  <c:v>9.1957790273592119E-2</c:v>
                </c:pt>
                <c:pt idx="95">
                  <c:v>8.4117802347988116E-2</c:v>
                </c:pt>
                <c:pt idx="96">
                  <c:v>7.6330399546025024E-2</c:v>
                </c:pt>
                <c:pt idx="97">
                  <c:v>6.8598499692445372E-2</c:v>
                </c:pt>
                <c:pt idx="98">
                  <c:v>6.0925170856627263E-2</c:v>
                </c:pt>
                <c:pt idx="99">
                  <c:v>5.3313636727027131E-2</c:v>
                </c:pt>
                <c:pt idx="100">
                  <c:v>4.5767281811487023E-2</c:v>
                </c:pt>
                <c:pt idx="101">
                  <c:v>3.8289656397537897E-2</c:v>
                </c:pt>
                <c:pt idx="102">
                  <c:v>3.0884481198815775E-2</c:v>
                </c:pt>
                <c:pt idx="103">
                  <c:v>2.3555651605402472E-2</c:v>
                </c:pt>
                <c:pt idx="104">
                  <c:v>1.6307241447303347E-2</c:v>
                </c:pt>
                <c:pt idx="105">
                  <c:v>9.1435061715938876E-3</c:v>
                </c:pt>
                <c:pt idx="106">
                  <c:v>2.0688853250790929E-3</c:v>
                </c:pt>
                <c:pt idx="107">
                  <c:v>-4.9119957740859279E-3</c:v>
                </c:pt>
                <c:pt idx="108">
                  <c:v>-1.1794325300367361E-2</c:v>
                </c:pt>
                <c:pt idx="109">
                  <c:v>-1.8573105252144898E-2</c:v>
                </c:pt>
                <c:pt idx="110">
                  <c:v>-2.5243152988254289E-2</c:v>
                </c:pt>
                <c:pt idx="111">
                  <c:v>-3.1799104112416821E-2</c:v>
                </c:pt>
                <c:pt idx="112">
                  <c:v>-3.8235416851144212E-2</c:v>
                </c:pt>
                <c:pt idx="113">
                  <c:v>-4.4546378071376527E-2</c:v>
                </c:pt>
                <c:pt idx="114">
                  <c:v>-5.0726111082084732E-2</c:v>
                </c:pt>
                <c:pt idx="115">
                  <c:v>-5.6768585358894098E-2</c:v>
                </c:pt>
                <c:pt idx="116">
                  <c:v>-6.2667628321957214E-2</c:v>
                </c:pt>
                <c:pt idx="117">
                  <c:v>-6.8416939284359643E-2</c:v>
                </c:pt>
                <c:pt idx="118">
                  <c:v>-7.4010105670981305E-2</c:v>
                </c:pt>
                <c:pt idx="119">
                  <c:v>-7.9440621585462071E-2</c:v>
                </c:pt>
                <c:pt idx="120">
                  <c:v>-8.470190877563924E-2</c:v>
                </c:pt>
                <c:pt idx="121">
                  <c:v>-8.9787340015345357E-2</c:v>
                </c:pt>
                <c:pt idx="122">
                  <c:v>-9.469026488288082E-2</c:v>
                </c:pt>
                <c:pt idx="123">
                  <c:v>-9.9404037874013099E-2</c:v>
                </c:pt>
                <c:pt idx="124">
                  <c:v>-0.1039220487405151</c:v>
                </c:pt>
                <c:pt idx="125">
                  <c:v>-0.1082377548947592</c:v>
                </c:pt>
                <c:pt idx="126">
                  <c:v>-0.11234471566764231</c:v>
                </c:pt>
                <c:pt idx="127">
                  <c:v>-0.11623662815244278</c:v>
                </c:pt>
                <c:pt idx="128">
                  <c:v>-0.11990736431253235</c:v>
                </c:pt>
                <c:pt idx="129">
                  <c:v>-0.1233510089778771</c:v>
                </c:pt>
                <c:pt idx="130">
                  <c:v>-0.1265618983058428</c:v>
                </c:pt>
                <c:pt idx="131">
                  <c:v>-0.12953465823792215</c:v>
                </c:pt>
                <c:pt idx="132">
                  <c:v>-0.13226424244763502</c:v>
                </c:pt>
                <c:pt idx="133">
                  <c:v>-0.13474596924791449</c:v>
                </c:pt>
                <c:pt idx="134">
                  <c:v>-0.13697555691054014</c:v>
                </c:pt>
                <c:pt idx="135">
                  <c:v>-0.13894915684711093</c:v>
                </c:pt>
                <c:pt idx="136">
                  <c:v>-0.14066338411168894</c:v>
                </c:pt>
                <c:pt idx="137">
                  <c:v>-0.14211534471027562</c:v>
                </c:pt>
                <c:pt idx="138">
                  <c:v>-0.14330265924170713</c:v>
                </c:pt>
                <c:pt idx="139">
                  <c:v>-0.14422348244790972</c:v>
                </c:pt>
                <c:pt idx="140">
                  <c:v>-0.14487651831756979</c:v>
                </c:pt>
                <c:pt idx="141">
                  <c:v>-0.14526103046448013</c:v>
                </c:pt>
                <c:pt idx="142">
                  <c:v>-0.14537684758787478</c:v>
                </c:pt>
                <c:pt idx="143">
                  <c:v>-0.14522436391432922</c:v>
                </c:pt>
                <c:pt idx="144">
                  <c:v>-0.1448045346163235</c:v>
                </c:pt>
                <c:pt idx="145">
                  <c:v>-0.1441188662982171</c:v>
                </c:pt>
                <c:pt idx="146">
                  <c:v>-0.14316940273306869</c:v>
                </c:pt>
                <c:pt idx="147">
                  <c:v>-0.14195870612044972</c:v>
                </c:pt>
                <c:pt idx="148">
                  <c:v>-0.14048983421350145</c:v>
                </c:pt>
                <c:pt idx="149">
                  <c:v>-0.13876631373066733</c:v>
                </c:pt>
                <c:pt idx="150">
                  <c:v>-0.13679211052208581</c:v>
                </c:pt>
                <c:pt idx="151">
                  <c:v>-0.13457159700135554</c:v>
                </c:pt>
                <c:pt idx="152">
                  <c:v>-0.13210951737969492</c:v>
                </c:pt>
                <c:pt idx="153">
                  <c:v>-0.12941095125148713</c:v>
                </c:pt>
                <c:pt idx="154">
                  <c:v>-0.12648127607832435</c:v>
                </c:pt>
                <c:pt idx="155">
                  <c:v>-0.12332612910403475</c:v>
                </c:pt>
                <c:pt idx="156">
                  <c:v>-0.11995136920724307</c:v>
                </c:pt>
                <c:pt idx="157">
                  <c:v>-0.11636303916243741</c:v>
                </c:pt>
                <c:pt idx="158">
                  <c:v>-0.1125673287373091</c:v>
                </c:pt>
                <c:pt idx="159">
                  <c:v>-0.10857053900517544</c:v>
                </c:pt>
                <c:pt idx="160">
                  <c:v>-0.10437904819864414</c:v>
                </c:pt>
                <c:pt idx="161">
                  <c:v>-9.9999279376171979E-2</c:v>
                </c:pt>
                <c:pt idx="162">
                  <c:v>-9.5437670118496562E-2</c:v>
                </c:pt>
                <c:pt idx="163">
                  <c:v>-9.0700644418628726E-2</c:v>
                </c:pt>
                <c:pt idx="164">
                  <c:v>-8.5794586878393836E-2</c:v>
                </c:pt>
                <c:pt idx="165">
                  <c:v>-8.0725819277397123E-2</c:v>
                </c:pt>
                <c:pt idx="166">
                  <c:v>-7.550057953753285E-2</c:v>
                </c:pt>
                <c:pt idx="167">
                  <c:v>-7.0125003068224764E-2</c:v>
                </c:pt>
                <c:pt idx="168">
                  <c:v>-6.4605106444744834E-2</c:v>
                </c:pt>
                <c:pt idx="169">
                  <c:v>-5.8946773344290701E-2</c:v>
                </c:pt>
                <c:pt idx="170">
                  <c:v>-5.315574264191214E-2</c:v>
                </c:pt>
                <c:pt idx="171">
                  <c:v>-4.7237598550643058E-2</c:v>
                </c:pt>
                <c:pt idx="172">
                  <c:v>-4.1197762676957787E-2</c:v>
                </c:pt>
                <c:pt idx="173">
                  <c:v>-3.5041487853591929E-2</c:v>
                </c:pt>
                <c:pt idx="174">
                  <c:v>-2.8773853606307825E-2</c:v>
                </c:pt>
                <c:pt idx="175">
                  <c:v>-2.2399763109001748E-2</c:v>
                </c:pt>
                <c:pt idx="176">
                  <c:v>-1.5923941482030003E-2</c:v>
                </c:pt>
                <c:pt idx="177">
                  <c:v>-9.3509352914372436E-3</c:v>
                </c:pt>
                <c:pt idx="178">
                  <c:v>-2.6851131114204959E-3</c:v>
                </c:pt>
                <c:pt idx="179">
                  <c:v>4.069332981579586E-3</c:v>
                </c:pt>
                <c:pt idx="180">
                  <c:v>1.0908385107578637E-2</c:v>
                </c:pt>
                <c:pt idx="181">
                  <c:v>1.7828196591030476E-2</c:v>
                </c:pt>
                <c:pt idx="182">
                  <c:v>2.4825088386176006E-2</c:v>
                </c:pt>
                <c:pt idx="183">
                  <c:v>3.1895545019171696E-2</c:v>
                </c:pt>
                <c:pt idx="184">
                  <c:v>3.9036210137699791E-2</c:v>
                </c:pt>
                <c:pt idx="185">
                  <c:v>4.6243881750166131E-2</c:v>
                </c:pt>
                <c:pt idx="186">
                  <c:v>5.3515507228234782E-2</c:v>
                </c:pt>
                <c:pt idx="187">
                  <c:v>6.0848178138438139E-2</c:v>
                </c:pt>
                <c:pt idx="188">
                  <c:v>6.8239124960985026E-2</c:v>
                </c:pt>
                <c:pt idx="189">
                  <c:v>7.5685711746766041E-2</c:v>
                </c:pt>
                <c:pt idx="190">
                  <c:v>8.3185430756917741E-2</c:v>
                </c:pt>
                <c:pt idx="191">
                  <c:v>9.0735897123165377E-2</c:v>
                </c:pt>
                <c:pt idx="192">
                  <c:v>9.8334843561554655E-2</c:v>
                </c:pt>
                <c:pt idx="193">
                  <c:v>0.10598011516709581</c:v>
                </c:pt>
                <c:pt idx="194">
                  <c:v>0.11366966431221853</c:v>
                </c:pt>
                <c:pt idx="195">
                  <c:v>0.12140154566779612</c:v>
                </c:pt>
                <c:pt idx="196">
                  <c:v>0.12917391136184042</c:v>
                </c:pt>
                <c:pt idx="197">
                  <c:v>0.13698500628765475</c:v>
                </c:pt>
                <c:pt idx="198">
                  <c:v>0.1448331635704157</c:v>
                </c:pt>
                <c:pt idx="199">
                  <c:v>0.15271680019858869</c:v>
                </c:pt>
                <c:pt idx="200">
                  <c:v>0.16063441282442378</c:v>
                </c:pt>
                <c:pt idx="201">
                  <c:v>0.16858457373590727</c:v>
                </c:pt>
                <c:pt idx="202">
                  <c:v>0.17656592700090332</c:v>
                </c:pt>
                <c:pt idx="203">
                  <c:v>0.18457718478288779</c:v>
                </c:pt>
                <c:pt idx="204">
                  <c:v>0.1926171238265133</c:v>
                </c:pt>
                <c:pt idx="205">
                  <c:v>0.200684582110287</c:v>
                </c:pt>
                <c:pt idx="206">
                  <c:v>0.20877845566289924</c:v>
                </c:pt>
                <c:pt idx="207">
                  <c:v>0.21689769553907251</c:v>
                </c:pt>
                <c:pt idx="208">
                  <c:v>0.2250413049503365</c:v>
                </c:pt>
                <c:pt idx="209">
                  <c:v>0.23320833654574968</c:v>
                </c:pt>
                <c:pt idx="210">
                  <c:v>0.24139788983731933</c:v>
                </c:pt>
                <c:pt idx="211">
                  <c:v>0.24960910876467216</c:v>
                </c:pt>
                <c:pt idx="212">
                  <c:v>0.257841179393417</c:v>
                </c:pt>
                <c:pt idx="213">
                  <c:v>0.26609332774159578</c:v>
                </c:pt>
                <c:pt idx="214">
                  <c:v>0.27436481772862453</c:v>
                </c:pt>
                <c:pt idx="215">
                  <c:v>0.28265494924113926</c:v>
                </c:pt>
                <c:pt idx="216">
                  <c:v>0.29096305631030145</c:v>
                </c:pt>
                <c:pt idx="217">
                  <c:v>0.29928850539516749</c:v>
                </c:pt>
                <c:pt idx="218">
                  <c:v>0.30763069376692331</c:v>
                </c:pt>
                <c:pt idx="219">
                  <c:v>0.31598904798888605</c:v>
                </c:pt>
                <c:pt idx="220">
                  <c:v>0.32436302248739146</c:v>
                </c:pt>
                <c:pt idx="221">
                  <c:v>0.33275209820884172</c:v>
                </c:pt>
                <c:pt idx="222">
                  <c:v>0.34115578135836877</c:v>
                </c:pt>
                <c:pt idx="223">
                  <c:v>0.34957360221580497</c:v>
                </c:pt>
                <c:pt idx="224">
                  <c:v>0.35800511402479374</c:v>
                </c:pt>
                <c:pt idx="225">
                  <c:v>0.366449891951111</c:v>
                </c:pt>
                <c:pt idx="226">
                  <c:v>0.37490753210643968</c:v>
                </c:pt>
                <c:pt idx="227">
                  <c:v>0.38337765063405788</c:v>
                </c:pt>
                <c:pt idx="228">
                  <c:v>0.39185988285306222</c:v>
                </c:pt>
                <c:pt idx="229">
                  <c:v>0.40035388245795106</c:v>
                </c:pt>
                <c:pt idx="230">
                  <c:v>0.40885932077057158</c:v>
                </c:pt>
                <c:pt idx="231">
                  <c:v>0.41737588604161446</c:v>
                </c:pt>
                <c:pt idx="232">
                  <c:v>0.42590328279898554</c:v>
                </c:pt>
                <c:pt idx="233">
                  <c:v>0.43444123124057532</c:v>
                </c:pt>
                <c:pt idx="234">
                  <c:v>0.44298946666910355</c:v>
                </c:pt>
                <c:pt idx="235">
                  <c:v>0.45154773896682687</c:v>
                </c:pt>
                <c:pt idx="236">
                  <c:v>0.4601158121081047</c:v>
                </c:pt>
                <c:pt idx="237">
                  <c:v>0.46869346370789078</c:v>
                </c:pt>
                <c:pt idx="238">
                  <c:v>0.47728048460441658</c:v>
                </c:pt>
                <c:pt idx="239">
                  <c:v>0.48587667847439192</c:v>
                </c:pt>
                <c:pt idx="240">
                  <c:v>0.49448186147921219</c:v>
                </c:pt>
                <c:pt idx="241">
                  <c:v>0.50309586194078193</c:v>
                </c:pt>
                <c:pt idx="242">
                  <c:v>0.51171852004562202</c:v>
                </c:pt>
                <c:pt idx="243">
                  <c:v>0.52034968757609412</c:v>
                </c:pt>
                <c:pt idx="244">
                  <c:v>0.52898922766763512</c:v>
                </c:pt>
                <c:pt idx="245">
                  <c:v>0.53763701459099966</c:v>
                </c:pt>
                <c:pt idx="246">
                  <c:v>0.54629293355859909</c:v>
                </c:pt>
                <c:pt idx="247">
                  <c:v>0.55495688055412384</c:v>
                </c:pt>
                <c:pt idx="248">
                  <c:v>0.56362876218469271</c:v>
                </c:pt>
                <c:pt idx="249">
                  <c:v>0.57230849555486707</c:v>
                </c:pt>
                <c:pt idx="250">
                  <c:v>0.58099600816195118</c:v>
                </c:pt>
                <c:pt idx="251">
                  <c:v>0.58969123781205934</c:v>
                </c:pt>
                <c:pt idx="252">
                  <c:v>0.59839413255649665</c:v>
                </c:pt>
                <c:pt idx="253">
                  <c:v>0.60710465064808439</c:v>
                </c:pt>
                <c:pt idx="254">
                  <c:v>0.61582276051711127</c:v>
                </c:pt>
                <c:pt idx="255">
                  <c:v>0.62454844076667448</c:v>
                </c:pt>
                <c:pt idx="256">
                  <c:v>0.63328168018719422</c:v>
                </c:pt>
                <c:pt idx="257">
                  <c:v>0.64202247779000343</c:v>
                </c:pt>
                <c:pt idx="258">
                  <c:v>0.65077084285992892</c:v>
                </c:pt>
                <c:pt idx="259">
                  <c:v>0.65952679502684763</c:v>
                </c:pt>
                <c:pt idx="260">
                  <c:v>0.66829036435628497</c:v>
                </c:pt>
                <c:pt idx="261">
                  <c:v>0.67706159145912792</c:v>
                </c:pt>
                <c:pt idx="262">
                  <c:v>0.68584052762064418</c:v>
                </c:pt>
                <c:pt idx="263">
                  <c:v>0.69462723494899448</c:v>
                </c:pt>
                <c:pt idx="264">
                  <c:v>0.70342178654353482</c:v>
                </c:pt>
                <c:pt idx="265">
                  <c:v>0.71222426668322769</c:v>
                </c:pt>
                <c:pt idx="266">
                  <c:v>0.7210347710355417</c:v>
                </c:pt>
                <c:pt idx="267">
                  <c:v>0.72985340688631029</c:v>
                </c:pt>
                <c:pt idx="268">
                  <c:v>0.73868029339104002</c:v>
                </c:pt>
                <c:pt idx="269">
                  <c:v>0.74751556184824586</c:v>
                </c:pt>
                <c:pt idx="270">
                  <c:v>0.75635935599543891</c:v>
                </c:pt>
                <c:pt idx="271">
                  <c:v>0.76521183232849788</c:v>
                </c:pt>
                <c:pt idx="272">
                  <c:v>0.77407316044515206</c:v>
                </c:pt>
                <c:pt idx="273">
                  <c:v>0.78294352341344997</c:v>
                </c:pt>
                <c:pt idx="274">
                  <c:v>0.79182311816612183</c:v>
                </c:pt>
                <c:pt idx="275">
                  <c:v>0.80071215592183342</c:v>
                </c:pt>
                <c:pt idx="276">
                  <c:v>0.80961086263440996</c:v>
                </c:pt>
                <c:pt idx="277">
                  <c:v>0.81851947947119219</c:v>
                </c:pt>
                <c:pt idx="278">
                  <c:v>0.82743826332180503</c:v>
                </c:pt>
                <c:pt idx="279">
                  <c:v>0.83636748733867561</c:v>
                </c:pt>
                <c:pt idx="280">
                  <c:v>0.84530744151076909</c:v>
                </c:pt>
                <c:pt idx="281">
                  <c:v>0.85425843327212769</c:v>
                </c:pt>
                <c:pt idx="282">
                  <c:v>0.86322078814689707</c:v>
                </c:pt>
                <c:pt idx="283">
                  <c:v>0.87219485043265232</c:v>
                </c:pt>
                <c:pt idx="284">
                  <c:v>0.88118098392399813</c:v>
                </c:pt>
                <c:pt idx="285">
                  <c:v>0.89017957267852899</c:v>
                </c:pt>
                <c:pt idx="286">
                  <c:v>0.8991910218274034</c:v>
                </c:pt>
                <c:pt idx="287">
                  <c:v>0.90821575843298019</c:v>
                </c:pt>
                <c:pt idx="288">
                  <c:v>0.91725423239608794</c:v>
                </c:pt>
                <c:pt idx="289">
                  <c:v>0.92630691741576276</c:v>
                </c:pt>
                <c:pt idx="290">
                  <c:v>0.93537431200443699</c:v>
                </c:pt>
                <c:pt idx="291">
                  <c:v>0.94445694056183793</c:v>
                </c:pt>
                <c:pt idx="292">
                  <c:v>0.95355535451107509</c:v>
                </c:pt>
                <c:pt idx="293">
                  <c:v>0.96267013350065733</c:v>
                </c:pt>
                <c:pt idx="294">
                  <c:v>0.97180188667649714</c:v>
                </c:pt>
                <c:pt idx="295">
                  <c:v>0.98095125402825478</c:v>
                </c:pt>
                <c:pt idx="296">
                  <c:v>0.99011890781470513</c:v>
                </c:pt>
                <c:pt idx="297">
                  <c:v>0.99930555407320998</c:v>
                </c:pt>
                <c:pt idx="298">
                  <c:v>1.0085119342187681</c:v>
                </c:pt>
                <c:pt idx="299">
                  <c:v>1.0177388267385568</c:v>
                </c:pt>
                <c:pt idx="300">
                  <c:v>1.0269870489883564</c:v>
                </c:pt>
                <c:pt idx="301">
                  <c:v>1.0362574590977942</c:v>
                </c:pt>
                <c:pt idx="302">
                  <c:v>1.0455509579919084</c:v>
                </c:pt>
                <c:pt idx="303">
                  <c:v>1.0548684915371542</c:v>
                </c:pt>
                <c:pt idx="304">
                  <c:v>1.0642110528206896</c:v>
                </c:pt>
                <c:pt idx="305">
                  <c:v>1.0735796845725356</c:v>
                </c:pt>
                <c:pt idx="306">
                  <c:v>1.0829754817410202</c:v>
                </c:pt>
                <c:pt idx="307">
                  <c:v>1.0923995942328515</c:v>
                </c:pt>
                <c:pt idx="308">
                  <c:v>1.1018532298302</c:v>
                </c:pt>
                <c:pt idx="309">
                  <c:v>1.1113376572982405</c:v>
                </c:pt>
                <c:pt idx="310">
                  <c:v>1.1208542096978771</c:v>
                </c:pt>
                <c:pt idx="311">
                  <c:v>1.1304042879197296</c:v>
                </c:pt>
                <c:pt idx="312">
                  <c:v>1.1399893644569798</c:v>
                </c:pt>
                <c:pt idx="313">
                  <c:v>1.1496109874363198</c:v>
                </c:pt>
                <c:pt idx="314">
                  <c:v>1.1592707849281469</c:v>
                </c:pt>
                <c:pt idx="315">
                  <c:v>1.1689704695592043</c:v>
                </c:pt>
                <c:pt idx="316">
                  <c:v>1.1787118434531467</c:v>
                </c:pt>
                <c:pt idx="317">
                  <c:v>1.1884968035271055</c:v>
                </c:pt>
                <c:pt idx="318">
                  <c:v>1.1983273471751783</c:v>
                </c:pt>
                <c:pt idx="319">
                  <c:v>1.2082055783729808</c:v>
                </c:pt>
                <c:pt idx="320">
                  <c:v>1.2181337142409578</c:v>
                </c:pt>
                <c:pt idx="321">
                  <c:v>1.2281140921082097</c:v>
                </c:pt>
                <c:pt idx="322">
                  <c:v>1.2381491771230941</c:v>
                </c:pt>
                <c:pt idx="323">
                  <c:v>1.2482415704619136</c:v>
                </c:pt>
                <c:pt idx="324">
                  <c:v>1.2583940181927948</c:v>
                </c:pt>
                <c:pt idx="325">
                  <c:v>1.2686094208582666</c:v>
                </c:pt>
                <c:pt idx="326">
                  <c:v>1.2788908438474198</c:v>
                </c:pt>
                <c:pt idx="327">
                  <c:v>1.2892415286367824</c:v>
                </c:pt>
                <c:pt idx="328">
                  <c:v>1.2996649049884743</c:v>
                </c:pt>
                <c:pt idx="329">
                  <c:v>1.3101646042049704</c:v>
                </c:pt>
                <c:pt idx="330">
                  <c:v>1.320744473551914</c:v>
                </c:pt>
                <c:pt idx="331">
                  <c:v>1.3314085919745022</c:v>
                </c:pt>
                <c:pt idx="332">
                  <c:v>1.3421612872488746</c:v>
                </c:pt>
                <c:pt idx="333">
                  <c:v>1.3530071547283187</c:v>
                </c:pt>
                <c:pt idx="334">
                  <c:v>1.3639510778651984</c:v>
                </c:pt>
                <c:pt idx="335">
                  <c:v>1.3749982507139207</c:v>
                </c:pt>
                <c:pt idx="336">
                  <c:v>1.3861542026483058</c:v>
                </c:pt>
                <c:pt idx="337">
                  <c:v>1.3974248255594688</c:v>
                </c:pt>
                <c:pt idx="338">
                  <c:v>1.4088164038382101</c:v>
                </c:pt>
                <c:pt idx="339">
                  <c:v>1.4203356474901523</c:v>
                </c:pt>
                <c:pt idx="340">
                  <c:v>1.4319897287835803</c:v>
                </c:pt>
                <c:pt idx="341">
                  <c:v>1.443786322890579</c:v>
                </c:pt>
                <c:pt idx="342">
                  <c:v>1.4557336530534593</c:v>
                </c:pt>
                <c:pt idx="343">
                  <c:v>1.4678405408926183</c:v>
                </c:pt>
                <c:pt idx="344">
                  <c:v>1.4801164625717995</c:v>
                </c:pt>
                <c:pt idx="345">
                  <c:v>1.4925716116553041</c:v>
                </c:pt>
                <c:pt idx="346">
                  <c:v>1.5052169696331619</c:v>
                </c:pt>
                <c:pt idx="347">
                  <c:v>1.5180643852597961</c:v>
                </c:pt>
                <c:pt idx="348">
                  <c:v>1.5311266640555681</c:v>
                </c:pt>
                <c:pt idx="349">
                  <c:v>1.5444176695668019</c:v>
                </c:pt>
                <c:pt idx="350">
                  <c:v>1.5579524382786345</c:v>
                </c:pt>
                <c:pt idx="351">
                  <c:v>1.5717473104392012</c:v>
                </c:pt>
                <c:pt idx="352">
                  <c:v>1.5858200794997395</c:v>
                </c:pt>
                <c:pt idx="353">
                  <c:v>1.6001901634244347</c:v>
                </c:pt>
                <c:pt idx="354">
                  <c:v>1.6148788018037143</c:v>
                </c:pt>
                <c:pt idx="355">
                  <c:v>1.6299092835512468</c:v>
                </c:pt>
                <c:pt idx="356">
                  <c:v>1.6453072110250517</c:v>
                </c:pt>
                <c:pt idx="357">
                  <c:v>1.661100807749369</c:v>
                </c:pt>
                <c:pt idx="358">
                  <c:v>1.6773212786093745</c:v>
                </c:pt>
                <c:pt idx="359">
                  <c:v>1.6940032335570443</c:v>
                </c:pt>
                <c:pt idx="360">
                  <c:v>1.7111851886549714</c:v>
                </c:pt>
                <c:pt idx="361">
                  <c:v>1.7289101619027145</c:v>
                </c:pt>
                <c:pt idx="362">
                  <c:v>1.7472263860231616</c:v>
                </c:pt>
                <c:pt idx="363">
                  <c:v>1.7661881666328674</c:v>
                </c:pt>
                <c:pt idx="364">
                  <c:v>1.7858569225421739</c:v>
                </c:pt>
                <c:pt idx="365">
                  <c:v>1.806302456127979</c:v>
                </c:pt>
                <c:pt idx="366">
                  <c:v>1.8276045169472479</c:v>
                </c:pt>
                <c:pt idx="367">
                  <c:v>1.8498547426944172</c:v>
                </c:pt>
                <c:pt idx="368">
                  <c:v>1.8731590907339932</c:v>
                </c:pt>
                <c:pt idx="369">
                  <c:v>1.8976409144756907</c:v>
                </c:pt>
                <c:pt idx="370">
                  <c:v>1.9234448974315397</c:v>
                </c:pt>
                <c:pt idx="371">
                  <c:v>1.950742142538284</c:v>
                </c:pt>
                <c:pt idx="372">
                  <c:v>1.979736838645437</c:v>
                </c:pt>
                <c:pt idx="373">
                  <c:v>2.0106751109428571</c:v>
                </c:pt>
                <c:pt idx="374">
                  <c:v>2.0438569405055858</c:v>
                </c:pt>
                <c:pt idx="375">
                  <c:v>2.0796524614881591</c:v>
                </c:pt>
                <c:pt idx="376">
                  <c:v>2.118524590386917</c:v>
                </c:pt>
                <c:pt idx="377">
                  <c:v>2.1610609159217944</c:v>
                </c:pt>
                <c:pt idx="378">
                  <c:v>2.208019177723791</c:v>
                </c:pt>
                <c:pt idx="379">
                  <c:v>2.2603923638613441</c:v>
                </c:pt>
                <c:pt idx="380">
                  <c:v>2.3195001647054223</c:v>
                </c:pt>
                <c:pt idx="381">
                  <c:v>2.3871066555117606</c:v>
                </c:pt>
                <c:pt idx="382">
                  <c:v>2.4655195983808524</c:v>
                </c:pt>
                <c:pt idx="383">
                  <c:v>2.5574068199609314</c:v>
                </c:pt>
                <c:pt idx="384">
                  <c:v>2.6640332658208918</c:v>
                </c:pt>
                <c:pt idx="385">
                  <c:v>2.7763981565364158</c:v>
                </c:pt>
                <c:pt idx="386">
                  <c:v>2.8492015182584822</c:v>
                </c:pt>
                <c:pt idx="387">
                  <c:v>2.8164155632655405</c:v>
                </c:pt>
                <c:pt idx="388">
                  <c:v>2.7096538957827487</c:v>
                </c:pt>
                <c:pt idx="389">
                  <c:v>2.5944434861601295</c:v>
                </c:pt>
                <c:pt idx="390">
                  <c:v>2.492243948354472</c:v>
                </c:pt>
                <c:pt idx="391">
                  <c:v>2.4044866951994095</c:v>
                </c:pt>
                <c:pt idx="392">
                  <c:v>2.3287029307024003</c:v>
                </c:pt>
                <c:pt idx="393">
                  <c:v>2.2623482947594482</c:v>
                </c:pt>
                <c:pt idx="394">
                  <c:v>2.2034093218103252</c:v>
                </c:pt>
                <c:pt idx="395">
                  <c:v>2.150370872517843</c:v>
                </c:pt>
                <c:pt idx="396">
                  <c:v>2.1020951770090699</c:v>
                </c:pt>
                <c:pt idx="397">
                  <c:v>2.0577172737029605</c:v>
                </c:pt>
                <c:pt idx="398">
                  <c:v>2.0165686341052607</c:v>
                </c:pt>
                <c:pt idx="399">
                  <c:v>1.9781235588449257</c:v>
                </c:pt>
                <c:pt idx="400">
                  <c:v>1.9419616871852228</c:v>
                </c:pt>
                <c:pt idx="401">
                  <c:v>1.9077415257429549</c:v>
                </c:pt>
                <c:pt idx="402">
                  <c:v>1.8751814864070615</c:v>
                </c:pt>
                <c:pt idx="403">
                  <c:v>1.8440460830341241</c:v>
                </c:pt>
                <c:pt idx="404">
                  <c:v>1.814135716870547</c:v>
                </c:pt>
                <c:pt idx="405">
                  <c:v>1.7852789933384012</c:v>
                </c:pt>
                <c:pt idx="406">
                  <c:v>1.7573268489228342</c:v>
                </c:pt>
                <c:pt idx="407">
                  <c:v>1.7301479887870685</c:v>
                </c:pt>
                <c:pt idx="408">
                  <c:v>1.7036252838203065</c:v>
                </c:pt>
                <c:pt idx="409">
                  <c:v>1.6776528758314537</c:v>
                </c:pt>
                <c:pt idx="410">
                  <c:v>1.6521338079147017</c:v>
                </c:pt>
                <c:pt idx="411">
                  <c:v>1.6269780441129218</c:v>
                </c:pt>
                <c:pt idx="412">
                  <c:v>1.6021007751532816</c:v>
                </c:pt>
                <c:pt idx="413">
                  <c:v>1.5774209296208532</c:v>
                </c:pt>
                <c:pt idx="414">
                  <c:v>1.5528598253313843</c:v>
                </c:pt>
                <c:pt idx="415">
                  <c:v>1.5283399057115346</c:v>
                </c:pt>
                <c:pt idx="416">
                  <c:v>1.5037835118434815</c:v>
                </c:pt>
                <c:pt idx="417">
                  <c:v>1.4791116431235565</c:v>
                </c:pt>
                <c:pt idx="418">
                  <c:v>1.4542426584565069</c:v>
                </c:pt>
                <c:pt idx="419">
                  <c:v>1.4290908654209018</c:v>
                </c:pt>
                <c:pt idx="420">
                  <c:v>1.4035649363602711</c:v>
                </c:pt>
                <c:pt idx="421">
                  <c:v>1.3775660768485596</c:v>
                </c:pt>
                <c:pt idx="422">
                  <c:v>1.3509858517385427</c:v>
                </c:pt>
                <c:pt idx="423">
                  <c:v>1.3237035443189833</c:v>
                </c:pt>
                <c:pt idx="424">
                  <c:v>1.2955828807282825</c:v>
                </c:pt>
                <c:pt idx="425">
                  <c:v>1.2664678879843239</c:v>
                </c:pt>
                <c:pt idx="426">
                  <c:v>1.2361775590435167</c:v>
                </c:pt>
                <c:pt idx="427">
                  <c:v>1.2044988546648232</c:v>
                </c:pt>
                <c:pt idx="428">
                  <c:v>1.17117735029814</c:v>
                </c:pt>
                <c:pt idx="429">
                  <c:v>1.1359044867988479</c:v>
                </c:pt>
                <c:pt idx="430">
                  <c:v>1.0982998188284214</c:v>
                </c:pt>
                <c:pt idx="431">
                  <c:v>1.0578857159488444</c:v>
                </c:pt>
                <c:pt idx="432">
                  <c:v>1.0140503637081126</c:v>
                </c:pt>
                <c:pt idx="433">
                  <c:v>0.96599206950642136</c:v>
                </c:pt>
                <c:pt idx="434">
                  <c:v>0.912632686767057</c:v>
                </c:pt>
                <c:pt idx="435">
                  <c:v>0.85247821684946179</c:v>
                </c:pt>
                <c:pt idx="436">
                  <c:v>0.78338611824378668</c:v>
                </c:pt>
                <c:pt idx="437">
                  <c:v>0.70216556380332296</c:v>
                </c:pt>
                <c:pt idx="438">
                  <c:v>0.60389869779004568</c:v>
                </c:pt>
                <c:pt idx="439">
                  <c:v>0.48104189777405498</c:v>
                </c:pt>
                <c:pt idx="440">
                  <c:v>0.32508218640265135</c:v>
                </c:pt>
                <c:pt idx="441">
                  <c:v>0.16013088359463981</c:v>
                </c:pt>
                <c:pt idx="442">
                  <c:v>0.16113102632840554</c:v>
                </c:pt>
                <c:pt idx="443">
                  <c:v>0.33140628870651523</c:v>
                </c:pt>
                <c:pt idx="444">
                  <c:v>0.49411544672479601</c:v>
                </c:pt>
                <c:pt idx="445">
                  <c:v>0.62376304580865405</c:v>
                </c:pt>
                <c:pt idx="446">
                  <c:v>0.72883838636023091</c:v>
                </c:pt>
                <c:pt idx="447">
                  <c:v>0.81698462149028905</c:v>
                </c:pt>
                <c:pt idx="448">
                  <c:v>0.8932124676270049</c:v>
                </c:pt>
                <c:pt idx="449">
                  <c:v>0.96079774669509632</c:v>
                </c:pt>
                <c:pt idx="450">
                  <c:v>1.0219672024168522</c:v>
                </c:pt>
                <c:pt idx="451">
                  <c:v>1.0783039242109989</c:v>
                </c:pt>
                <c:pt idx="452">
                  <c:v>1.1309846884837633</c:v>
                </c:pt>
                <c:pt idx="453">
                  <c:v>1.1809238518796477</c:v>
                </c:pt>
                <c:pt idx="454">
                  <c:v>1.2288649548006549</c:v>
                </c:pt>
                <c:pt idx="455">
                  <c:v>1.2754425963221903</c:v>
                </c:pt>
                <c:pt idx="456">
                  <c:v>1.3212274780943796</c:v>
                </c:pt>
                <c:pt idx="457">
                  <c:v>1.3667625764568589</c:v>
                </c:pt>
                <c:pt idx="458">
                  <c:v>1.4125960282779424</c:v>
                </c:pt>
                <c:pt idx="459">
                  <c:v>1.4593155231633432</c:v>
                </c:pt>
                <c:pt idx="460">
                  <c:v>1.5075894804029384</c:v>
                </c:pt>
                <c:pt idx="461">
                  <c:v>1.5582222859238062</c:v>
                </c:pt>
                <c:pt idx="462">
                  <c:v>1.612235300900611</c:v>
                </c:pt>
                <c:pt idx="463">
                  <c:v>1.6709944728739983</c:v>
                </c:pt>
                <c:pt idx="464">
                  <c:v>1.7364243322303714</c:v>
                </c:pt>
                <c:pt idx="465">
                  <c:v>1.8113887223576284</c:v>
                </c:pt>
                <c:pt idx="466">
                  <c:v>1.9004054801755534</c:v>
                </c:pt>
                <c:pt idx="467">
                  <c:v>2.0110126702156905</c:v>
                </c:pt>
                <c:pt idx="468">
                  <c:v>2.1557982942002996</c:v>
                </c:pt>
                <c:pt idx="469">
                  <c:v>2.3445135846901382</c:v>
                </c:pt>
                <c:pt idx="470">
                  <c:v>2.4469031443183358</c:v>
                </c:pt>
                <c:pt idx="471">
                  <c:v>2.2533047570388907</c:v>
                </c:pt>
                <c:pt idx="472">
                  <c:v>2.0330986713916732</c:v>
                </c:pt>
                <c:pt idx="473">
                  <c:v>1.8529856624342866</c:v>
                </c:pt>
                <c:pt idx="474">
                  <c:v>1.6962339419349679</c:v>
                </c:pt>
                <c:pt idx="475">
                  <c:v>1.547017625018708</c:v>
                </c:pt>
                <c:pt idx="476">
                  <c:v>1.3909283331834716</c:v>
                </c:pt>
                <c:pt idx="477">
                  <c:v>1.2097624208011912</c:v>
                </c:pt>
                <c:pt idx="478">
                  <c:v>0.98040477223394173</c:v>
                </c:pt>
                <c:pt idx="479">
                  <c:v>0.80958440804275411</c:v>
                </c:pt>
                <c:pt idx="480">
                  <c:v>1.0159120113539244</c:v>
                </c:pt>
                <c:pt idx="481">
                  <c:v>1.2594052183480893</c:v>
                </c:pt>
                <c:pt idx="482">
                  <c:v>1.4634874105064788</c:v>
                </c:pt>
                <c:pt idx="483">
                  <c:v>1.6589290937408037</c:v>
                </c:pt>
                <c:pt idx="484">
                  <c:v>1.8764429587582621</c:v>
                </c:pt>
                <c:pt idx="485">
                  <c:v>2.132365385021068</c:v>
                </c:pt>
                <c:pt idx="486">
                  <c:v>2.1908663717921835</c:v>
                </c:pt>
                <c:pt idx="487">
                  <c:v>1.9644301268529591</c:v>
                </c:pt>
                <c:pt idx="488">
                  <c:v>1.7676138852079006</c:v>
                </c:pt>
                <c:pt idx="489">
                  <c:v>1.6110709794688285</c:v>
                </c:pt>
                <c:pt idx="490">
                  <c:v>1.4745153293870983</c:v>
                </c:pt>
                <c:pt idx="491">
                  <c:v>1.344342272782709</c:v>
                </c:pt>
                <c:pt idx="492">
                  <c:v>1.2097577328446283</c:v>
                </c:pt>
                <c:pt idx="493">
                  <c:v>1.0588038336069339</c:v>
                </c:pt>
                <c:pt idx="494">
                  <c:v>0.87422231527572836</c:v>
                </c:pt>
                <c:pt idx="495">
                  <c:v>0.63914318457476993</c:v>
                </c:pt>
                <c:pt idx="496">
                  <c:v>0.51220106031107349</c:v>
                </c:pt>
                <c:pt idx="497">
                  <c:v>0.71286448415622705</c:v>
                </c:pt>
                <c:pt idx="498">
                  <c:v>0.91172594812351893</c:v>
                </c:pt>
                <c:pt idx="499">
                  <c:v>1.0619890059790327</c:v>
                </c:pt>
                <c:pt idx="500">
                  <c:v>1.1832459186658946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1D-4C49-A933-DB9F118CD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B7B7B7"/>
              </a:solidFill>
              <a:prstDash val="solid"/>
            </a:ln>
          </c:spPr>
        </c:majorGridlines>
        <c:minorGridlines>
          <c:spPr>
            <a:ln w="4763"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r>
                  <a:rPr lang="ja-JP" altLang="en-US" sz="825" b="1"/>
                  <a:t>周波数 </a:t>
                </a:r>
                <a:r>
                  <a:rPr lang="en-US" altLang="ja-JP" sz="825" b="1"/>
                  <a:t>[</a:t>
                </a:r>
                <a:r>
                  <a:rPr lang="en-US" sz="825" b="1"/>
                  <a:t>Hz]None</a:t>
                </a: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spPr>
          <a:ln w="9525">
            <a:solidFill>
              <a:srgbClr val="808080"/>
            </a:solidFill>
            <a:prstDash val="solid"/>
          </a:ln>
        </c:spPr>
        <c:txPr>
          <a:bodyPr anchorCtr="1"/>
          <a:lstStyle/>
          <a:p>
            <a:pPr>
              <a:defRPr sz="750"/>
            </a:pPr>
            <a:endParaRPr lang="ja-JP"/>
          </a:p>
        </c:txPr>
        <c:crossAx val="48672768"/>
        <c:crosses val="autoZero"/>
        <c:auto val="1"/>
        <c:lblAlgn val="ctr"/>
        <c:lblOffset val="100"/>
        <c:tickLblSkip val="114"/>
        <c:tickMarkSkip val="14"/>
        <c:noMultiLvlLbl val="0"/>
      </c:catAx>
      <c:valAx>
        <c:axId val="48672768"/>
        <c:scaling>
          <c:orientation val="minMax"/>
          <c:max val="6"/>
          <c:min val="-1"/>
        </c:scaling>
        <c:delete val="0"/>
        <c:axPos val="l"/>
        <c:majorGridlines>
          <c:spPr>
            <a:ln w="9525">
              <a:solidFill>
                <a:srgbClr val="B7B7B7"/>
              </a:solidFill>
              <a:prstDash val="solid"/>
            </a:ln>
          </c:spPr>
        </c:majorGridlines>
        <c:minorGridlines>
          <c:spPr>
            <a:ln w="4763"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r>
                  <a:rPr lang="en-US" sz="825" b="1"/>
                  <a:t>|Z| [</a:t>
                </a:r>
                <a:r>
                  <a:rPr lang="el-GR" sz="825" b="1"/>
                  <a:t>Ω]（</a:t>
                </a:r>
                <a:r>
                  <a:rPr lang="ja-JP" altLang="en-US" sz="825" b="1"/>
                  <a:t>対数目盛）</a:t>
                </a:r>
                <a:r>
                  <a:rPr lang="en-US" sz="825" b="1"/>
                  <a:t>None</a:t>
                </a:r>
              </a:p>
            </c:rich>
          </c:tx>
          <c:overlay val="0"/>
        </c:title>
        <c:numFmt formatCode="&quot;10^&quot;0" sourceLinked="0"/>
        <c:majorTickMark val="out"/>
        <c:minorTickMark val="in"/>
        <c:tickLblPos val="nextTo"/>
        <c:spPr>
          <a:ln w="9525">
            <a:solidFill>
              <a:srgbClr val="808080"/>
            </a:solidFill>
            <a:prstDash val="solid"/>
          </a:ln>
        </c:spPr>
        <c:txPr>
          <a:bodyPr anchorCtr="1"/>
          <a:lstStyle/>
          <a:p>
            <a:pPr>
              <a:defRPr sz="750"/>
            </a:pPr>
            <a:endParaRPr lang="ja-JP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/>
              <a:t>同相</a:t>
            </a:r>
            <a:r>
              <a:rPr lang="en-US" altLang="ja-JP"/>
              <a:t>3</a:t>
            </a:r>
            <a:r>
              <a:rPr lang="ja-JP" altLang="en-US"/>
              <a:t>導体 位相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同相3導体 位相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グラフ!$Q$4:$Q$804</c:f>
              <c:strCache>
                <c:ptCount val="501"/>
                <c:pt idx="0">
                  <c:v>1k</c:v>
                </c:pt>
                <c:pt idx="1">
                  <c:v>1.02k</c:v>
                </c:pt>
                <c:pt idx="2">
                  <c:v>1.04k</c:v>
                </c:pt>
                <c:pt idx="3">
                  <c:v>1.06k</c:v>
                </c:pt>
                <c:pt idx="4">
                  <c:v>1.08k</c:v>
                </c:pt>
                <c:pt idx="5">
                  <c:v>1.11k</c:v>
                </c:pt>
                <c:pt idx="6">
                  <c:v>1.13k</c:v>
                </c:pt>
                <c:pt idx="7">
                  <c:v>1.15k</c:v>
                </c:pt>
                <c:pt idx="8">
                  <c:v>1.18k</c:v>
                </c:pt>
                <c:pt idx="9">
                  <c:v>1.2k</c:v>
                </c:pt>
                <c:pt idx="10">
                  <c:v>1.22k</c:v>
                </c:pt>
                <c:pt idx="11">
                  <c:v>1.25k</c:v>
                </c:pt>
                <c:pt idx="12">
                  <c:v>1.28k</c:v>
                </c:pt>
                <c:pt idx="13">
                  <c:v>1.3k</c:v>
                </c:pt>
                <c:pt idx="14">
                  <c:v>1.33k</c:v>
                </c:pt>
                <c:pt idx="15">
                  <c:v>1.35k</c:v>
                </c:pt>
                <c:pt idx="16">
                  <c:v>1.38k</c:v>
                </c:pt>
                <c:pt idx="17">
                  <c:v>1.41k</c:v>
                </c:pt>
                <c:pt idx="18">
                  <c:v>1.44k</c:v>
                </c:pt>
                <c:pt idx="19">
                  <c:v>1.47k</c:v>
                </c:pt>
                <c:pt idx="20">
                  <c:v>1.5k</c:v>
                </c:pt>
                <c:pt idx="21">
                  <c:v>1.53k</c:v>
                </c:pt>
                <c:pt idx="22">
                  <c:v>1.56k</c:v>
                </c:pt>
                <c:pt idx="23">
                  <c:v>1.59k</c:v>
                </c:pt>
                <c:pt idx="24">
                  <c:v>1.63k</c:v>
                </c:pt>
                <c:pt idx="25">
                  <c:v>1.66k</c:v>
                </c:pt>
                <c:pt idx="26">
                  <c:v>1.69k</c:v>
                </c:pt>
                <c:pt idx="27">
                  <c:v>1.73k</c:v>
                </c:pt>
                <c:pt idx="28">
                  <c:v>1.76k</c:v>
                </c:pt>
                <c:pt idx="29">
                  <c:v>1.8k</c:v>
                </c:pt>
                <c:pt idx="30">
                  <c:v>1.84k</c:v>
                </c:pt>
                <c:pt idx="31">
                  <c:v>1.87k</c:v>
                </c:pt>
                <c:pt idx="32">
                  <c:v>1.91k</c:v>
                </c:pt>
                <c:pt idx="33">
                  <c:v>1.95k</c:v>
                </c:pt>
                <c:pt idx="34">
                  <c:v>1.99k</c:v>
                </c:pt>
                <c:pt idx="35">
                  <c:v>2.03k</c:v>
                </c:pt>
                <c:pt idx="36">
                  <c:v>2.07k</c:v>
                </c:pt>
                <c:pt idx="37">
                  <c:v>2.12k</c:v>
                </c:pt>
                <c:pt idx="38">
                  <c:v>2.16k</c:v>
                </c:pt>
                <c:pt idx="39">
                  <c:v>2.2k</c:v>
                </c:pt>
                <c:pt idx="40">
                  <c:v>2.25k</c:v>
                </c:pt>
                <c:pt idx="41">
                  <c:v>2.29k</c:v>
                </c:pt>
                <c:pt idx="42">
                  <c:v>2.34k</c:v>
                </c:pt>
                <c:pt idx="43">
                  <c:v>2.39k</c:v>
                </c:pt>
                <c:pt idx="44">
                  <c:v>2.44k</c:v>
                </c:pt>
                <c:pt idx="45">
                  <c:v>2.49k</c:v>
                </c:pt>
                <c:pt idx="46">
                  <c:v>2.54k</c:v>
                </c:pt>
                <c:pt idx="47">
                  <c:v>2.59k</c:v>
                </c:pt>
                <c:pt idx="48">
                  <c:v>2.64k</c:v>
                </c:pt>
                <c:pt idx="49">
                  <c:v>2.7k</c:v>
                </c:pt>
                <c:pt idx="50">
                  <c:v>2.75k</c:v>
                </c:pt>
                <c:pt idx="51">
                  <c:v>2.81k</c:v>
                </c:pt>
                <c:pt idx="52">
                  <c:v>2.87k</c:v>
                </c:pt>
                <c:pt idx="53">
                  <c:v>2.93k</c:v>
                </c:pt>
                <c:pt idx="54">
                  <c:v>2.99k</c:v>
                </c:pt>
                <c:pt idx="55">
                  <c:v>3.05k</c:v>
                </c:pt>
                <c:pt idx="56">
                  <c:v>3.11k</c:v>
                </c:pt>
                <c:pt idx="57">
                  <c:v>3.17k</c:v>
                </c:pt>
                <c:pt idx="58">
                  <c:v>3.24k</c:v>
                </c:pt>
                <c:pt idx="59">
                  <c:v>3.3k</c:v>
                </c:pt>
                <c:pt idx="60">
                  <c:v>3.37k</c:v>
                </c:pt>
                <c:pt idx="61">
                  <c:v>3.44k</c:v>
                </c:pt>
                <c:pt idx="62">
                  <c:v>3.51k</c:v>
                </c:pt>
                <c:pt idx="63">
                  <c:v>3.58k</c:v>
                </c:pt>
                <c:pt idx="64">
                  <c:v>3.66k</c:v>
                </c:pt>
                <c:pt idx="65">
                  <c:v>3.73k</c:v>
                </c:pt>
                <c:pt idx="66">
                  <c:v>3.81k</c:v>
                </c:pt>
                <c:pt idx="67">
                  <c:v>3.88k</c:v>
                </c:pt>
                <c:pt idx="68">
                  <c:v>3.96k</c:v>
                </c:pt>
                <c:pt idx="69">
                  <c:v>4.04k</c:v>
                </c:pt>
                <c:pt idx="70">
                  <c:v>4.13k</c:v>
                </c:pt>
                <c:pt idx="71">
                  <c:v>4.21k</c:v>
                </c:pt>
                <c:pt idx="72">
                  <c:v>4.3k</c:v>
                </c:pt>
                <c:pt idx="73">
                  <c:v>4.39k</c:v>
                </c:pt>
                <c:pt idx="74">
                  <c:v>4.48k</c:v>
                </c:pt>
                <c:pt idx="75">
                  <c:v>4.57k</c:v>
                </c:pt>
                <c:pt idx="76">
                  <c:v>4.66k</c:v>
                </c:pt>
                <c:pt idx="77">
                  <c:v>4.76k</c:v>
                </c:pt>
                <c:pt idx="78">
                  <c:v>4.85k</c:v>
                </c:pt>
                <c:pt idx="79">
                  <c:v>4.95k</c:v>
                </c:pt>
                <c:pt idx="80">
                  <c:v>5.05k</c:v>
                </c:pt>
                <c:pt idx="81">
                  <c:v>5.16k</c:v>
                </c:pt>
                <c:pt idx="82">
                  <c:v>5.26k</c:v>
                </c:pt>
                <c:pt idx="83">
                  <c:v>5.37k</c:v>
                </c:pt>
                <c:pt idx="84">
                  <c:v>5.48k</c:v>
                </c:pt>
                <c:pt idx="85">
                  <c:v>5.59k</c:v>
                </c:pt>
                <c:pt idx="86">
                  <c:v>5.71k</c:v>
                </c:pt>
                <c:pt idx="87">
                  <c:v>5.82k</c:v>
                </c:pt>
                <c:pt idx="88">
                  <c:v>5.94k</c:v>
                </c:pt>
                <c:pt idx="89">
                  <c:v>6.07k</c:v>
                </c:pt>
                <c:pt idx="90">
                  <c:v>6.19k</c:v>
                </c:pt>
                <c:pt idx="91">
                  <c:v>6.32k</c:v>
                </c:pt>
                <c:pt idx="92">
                  <c:v>6.44k</c:v>
                </c:pt>
                <c:pt idx="93">
                  <c:v>6.58k</c:v>
                </c:pt>
                <c:pt idx="94">
                  <c:v>6.71k</c:v>
                </c:pt>
                <c:pt idx="95">
                  <c:v>6.85k</c:v>
                </c:pt>
                <c:pt idx="96">
                  <c:v>6.99k</c:v>
                </c:pt>
                <c:pt idx="97">
                  <c:v>7.13k</c:v>
                </c:pt>
                <c:pt idx="98">
                  <c:v>7.28k</c:v>
                </c:pt>
                <c:pt idx="99">
                  <c:v>7.43k</c:v>
                </c:pt>
                <c:pt idx="100">
                  <c:v>7.58k</c:v>
                </c:pt>
                <c:pt idx="101">
                  <c:v>7.73k</c:v>
                </c:pt>
                <c:pt idx="102">
                  <c:v>7.89k</c:v>
                </c:pt>
                <c:pt idx="103">
                  <c:v>8.05k</c:v>
                </c:pt>
                <c:pt idx="104">
                  <c:v>8.22k</c:v>
                </c:pt>
                <c:pt idx="105">
                  <c:v>8.39k</c:v>
                </c:pt>
                <c:pt idx="106">
                  <c:v>8.56k</c:v>
                </c:pt>
                <c:pt idx="107">
                  <c:v>8.73k</c:v>
                </c:pt>
                <c:pt idx="108">
                  <c:v>8.91k</c:v>
                </c:pt>
                <c:pt idx="109">
                  <c:v>9.09k</c:v>
                </c:pt>
                <c:pt idx="110">
                  <c:v>9.28k</c:v>
                </c:pt>
                <c:pt idx="111">
                  <c:v>9.47k</c:v>
                </c:pt>
                <c:pt idx="112">
                  <c:v>9.66k</c:v>
                </c:pt>
                <c:pt idx="113">
                  <c:v>9.86k</c:v>
                </c:pt>
                <c:pt idx="114">
                  <c:v>10k</c:v>
                </c:pt>
                <c:pt idx="115">
                  <c:v>10.3k</c:v>
                </c:pt>
                <c:pt idx="116">
                  <c:v>10.5k</c:v>
                </c:pt>
                <c:pt idx="117">
                  <c:v>10.7k</c:v>
                </c:pt>
                <c:pt idx="118">
                  <c:v>10.9k</c:v>
                </c:pt>
                <c:pt idx="119">
                  <c:v>11.1k</c:v>
                </c:pt>
                <c:pt idx="120">
                  <c:v>11.4k</c:v>
                </c:pt>
                <c:pt idx="121">
                  <c:v>11.6k</c:v>
                </c:pt>
                <c:pt idx="122">
                  <c:v>11.8k</c:v>
                </c:pt>
                <c:pt idx="123">
                  <c:v>12.1k</c:v>
                </c:pt>
                <c:pt idx="124">
                  <c:v>12.3k</c:v>
                </c:pt>
                <c:pt idx="125">
                  <c:v>12.6k</c:v>
                </c:pt>
                <c:pt idx="126">
                  <c:v>12.8k</c:v>
                </c:pt>
                <c:pt idx="127">
                  <c:v>13.1k</c:v>
                </c:pt>
                <c:pt idx="128">
                  <c:v>13.4k</c:v>
                </c:pt>
                <c:pt idx="129">
                  <c:v>13.6k</c:v>
                </c:pt>
                <c:pt idx="130">
                  <c:v>13.9k</c:v>
                </c:pt>
                <c:pt idx="131">
                  <c:v>14.2k</c:v>
                </c:pt>
                <c:pt idx="132">
                  <c:v>14.5k</c:v>
                </c:pt>
                <c:pt idx="133">
                  <c:v>14.8k</c:v>
                </c:pt>
                <c:pt idx="134">
                  <c:v>15.1k</c:v>
                </c:pt>
                <c:pt idx="135">
                  <c:v>15.4k</c:v>
                </c:pt>
                <c:pt idx="136">
                  <c:v>15.7k</c:v>
                </c:pt>
                <c:pt idx="137">
                  <c:v>16k</c:v>
                </c:pt>
                <c:pt idx="138">
                  <c:v>16.4k</c:v>
                </c:pt>
                <c:pt idx="139">
                  <c:v>16.7k</c:v>
                </c:pt>
                <c:pt idx="140">
                  <c:v>17k</c:v>
                </c:pt>
                <c:pt idx="141">
                  <c:v>17.4k</c:v>
                </c:pt>
                <c:pt idx="142">
                  <c:v>17.7k</c:v>
                </c:pt>
                <c:pt idx="143">
                  <c:v>18.1k</c:v>
                </c:pt>
                <c:pt idx="144">
                  <c:v>18.5k</c:v>
                </c:pt>
                <c:pt idx="145">
                  <c:v>18.9k</c:v>
                </c:pt>
                <c:pt idx="146">
                  <c:v>19.2k</c:v>
                </c:pt>
                <c:pt idx="147">
                  <c:v>19.6k</c:v>
                </c:pt>
                <c:pt idx="148">
                  <c:v>20k</c:v>
                </c:pt>
                <c:pt idx="149">
                  <c:v>20.4k</c:v>
                </c:pt>
                <c:pt idx="150">
                  <c:v>20.9k</c:v>
                </c:pt>
                <c:pt idx="151">
                  <c:v>21.3k</c:v>
                </c:pt>
                <c:pt idx="152">
                  <c:v>21.7k</c:v>
                </c:pt>
                <c:pt idx="153">
                  <c:v>22.2k</c:v>
                </c:pt>
                <c:pt idx="154">
                  <c:v>22.6k</c:v>
                </c:pt>
                <c:pt idx="155">
                  <c:v>23.1k</c:v>
                </c:pt>
                <c:pt idx="156">
                  <c:v>23.6k</c:v>
                </c:pt>
                <c:pt idx="157">
                  <c:v>24k</c:v>
                </c:pt>
                <c:pt idx="158">
                  <c:v>24.5k</c:v>
                </c:pt>
                <c:pt idx="159">
                  <c:v>25k</c:v>
                </c:pt>
                <c:pt idx="160">
                  <c:v>25.5k</c:v>
                </c:pt>
                <c:pt idx="161">
                  <c:v>26.1k</c:v>
                </c:pt>
                <c:pt idx="162">
                  <c:v>26.6k</c:v>
                </c:pt>
                <c:pt idx="163">
                  <c:v>27.1k</c:v>
                </c:pt>
                <c:pt idx="164">
                  <c:v>27.7k</c:v>
                </c:pt>
                <c:pt idx="165">
                  <c:v>28.3k</c:v>
                </c:pt>
                <c:pt idx="166">
                  <c:v>28.8k</c:v>
                </c:pt>
                <c:pt idx="167">
                  <c:v>29.4k</c:v>
                </c:pt>
                <c:pt idx="168">
                  <c:v>30k</c:v>
                </c:pt>
                <c:pt idx="169">
                  <c:v>30.7k</c:v>
                </c:pt>
                <c:pt idx="170">
                  <c:v>31.3k</c:v>
                </c:pt>
                <c:pt idx="171">
                  <c:v>31.9k</c:v>
                </c:pt>
                <c:pt idx="172">
                  <c:v>32.6k</c:v>
                </c:pt>
                <c:pt idx="173">
                  <c:v>33.2k</c:v>
                </c:pt>
                <c:pt idx="174">
                  <c:v>33.9k</c:v>
                </c:pt>
                <c:pt idx="175">
                  <c:v>34.6k</c:v>
                </c:pt>
                <c:pt idx="176">
                  <c:v>35.3k</c:v>
                </c:pt>
                <c:pt idx="177">
                  <c:v>36k</c:v>
                </c:pt>
                <c:pt idx="178">
                  <c:v>36.8k</c:v>
                </c:pt>
                <c:pt idx="179">
                  <c:v>37.5k</c:v>
                </c:pt>
                <c:pt idx="180">
                  <c:v>38.3k</c:v>
                </c:pt>
                <c:pt idx="181">
                  <c:v>39.1k</c:v>
                </c:pt>
                <c:pt idx="182">
                  <c:v>39.9k</c:v>
                </c:pt>
                <c:pt idx="183">
                  <c:v>40.7k</c:v>
                </c:pt>
                <c:pt idx="184">
                  <c:v>41.5k</c:v>
                </c:pt>
                <c:pt idx="185">
                  <c:v>42.4k</c:v>
                </c:pt>
                <c:pt idx="186">
                  <c:v>43.3k</c:v>
                </c:pt>
                <c:pt idx="187">
                  <c:v>44.1k</c:v>
                </c:pt>
                <c:pt idx="188">
                  <c:v>45k</c:v>
                </c:pt>
                <c:pt idx="189">
                  <c:v>46k</c:v>
                </c:pt>
                <c:pt idx="190">
                  <c:v>46.9k</c:v>
                </c:pt>
                <c:pt idx="191">
                  <c:v>47.9k</c:v>
                </c:pt>
                <c:pt idx="192">
                  <c:v>48.8k</c:v>
                </c:pt>
                <c:pt idx="193">
                  <c:v>49.8k</c:v>
                </c:pt>
                <c:pt idx="194">
                  <c:v>50.9k</c:v>
                </c:pt>
                <c:pt idx="195">
                  <c:v>51.9k</c:v>
                </c:pt>
                <c:pt idx="196">
                  <c:v>53k</c:v>
                </c:pt>
                <c:pt idx="197">
                  <c:v>54k</c:v>
                </c:pt>
                <c:pt idx="198">
                  <c:v>55.2k</c:v>
                </c:pt>
                <c:pt idx="199">
                  <c:v>56.3k</c:v>
                </c:pt>
                <c:pt idx="200">
                  <c:v>57.4k</c:v>
                </c:pt>
                <c:pt idx="201">
                  <c:v>58.6k</c:v>
                </c:pt>
                <c:pt idx="202">
                  <c:v>59.8k</c:v>
                </c:pt>
                <c:pt idx="203">
                  <c:v>61k</c:v>
                </c:pt>
                <c:pt idx="204">
                  <c:v>62.3k</c:v>
                </c:pt>
                <c:pt idx="205">
                  <c:v>63.6k</c:v>
                </c:pt>
                <c:pt idx="206">
                  <c:v>64.9k</c:v>
                </c:pt>
                <c:pt idx="207">
                  <c:v>66.2k</c:v>
                </c:pt>
                <c:pt idx="208">
                  <c:v>67.5k</c:v>
                </c:pt>
                <c:pt idx="209">
                  <c:v>68.9k</c:v>
                </c:pt>
                <c:pt idx="210">
                  <c:v>70.3k</c:v>
                </c:pt>
                <c:pt idx="211">
                  <c:v>71.8k</c:v>
                </c:pt>
                <c:pt idx="212">
                  <c:v>73.2k</c:v>
                </c:pt>
                <c:pt idx="213">
                  <c:v>74.7k</c:v>
                </c:pt>
                <c:pt idx="214">
                  <c:v>76.3k</c:v>
                </c:pt>
                <c:pt idx="215">
                  <c:v>77.8k</c:v>
                </c:pt>
                <c:pt idx="216">
                  <c:v>79.4k</c:v>
                </c:pt>
                <c:pt idx="217">
                  <c:v>81k</c:v>
                </c:pt>
                <c:pt idx="218">
                  <c:v>82.7k</c:v>
                </c:pt>
                <c:pt idx="219">
                  <c:v>84.4k</c:v>
                </c:pt>
                <c:pt idx="220">
                  <c:v>86.1k</c:v>
                </c:pt>
                <c:pt idx="221">
                  <c:v>87.9k</c:v>
                </c:pt>
                <c:pt idx="222">
                  <c:v>89.7k</c:v>
                </c:pt>
                <c:pt idx="223">
                  <c:v>91.5k</c:v>
                </c:pt>
                <c:pt idx="224">
                  <c:v>93.4k</c:v>
                </c:pt>
                <c:pt idx="225">
                  <c:v>95.3k</c:v>
                </c:pt>
                <c:pt idx="226">
                  <c:v>97.2k</c:v>
                </c:pt>
                <c:pt idx="227">
                  <c:v>99.2k</c:v>
                </c:pt>
                <c:pt idx="228">
                  <c:v>100k</c:v>
                </c:pt>
                <c:pt idx="229">
                  <c:v>103k</c:v>
                </c:pt>
                <c:pt idx="230">
                  <c:v>105k</c:v>
                </c:pt>
                <c:pt idx="231">
                  <c:v>108k</c:v>
                </c:pt>
                <c:pt idx="232">
                  <c:v>110k</c:v>
                </c:pt>
                <c:pt idx="233">
                  <c:v>112k</c:v>
                </c:pt>
                <c:pt idx="234">
                  <c:v>114k</c:v>
                </c:pt>
                <c:pt idx="235">
                  <c:v>117k</c:v>
                </c:pt>
                <c:pt idx="236">
                  <c:v>119k</c:v>
                </c:pt>
                <c:pt idx="237">
                  <c:v>122k</c:v>
                </c:pt>
                <c:pt idx="238">
                  <c:v>124k</c:v>
                </c:pt>
                <c:pt idx="239">
                  <c:v>127k</c:v>
                </c:pt>
                <c:pt idx="240">
                  <c:v>129k</c:v>
                </c:pt>
                <c:pt idx="241">
                  <c:v>132k</c:v>
                </c:pt>
                <c:pt idx="242">
                  <c:v>134k</c:v>
                </c:pt>
                <c:pt idx="243">
                  <c:v>137k</c:v>
                </c:pt>
                <c:pt idx="244">
                  <c:v>140k</c:v>
                </c:pt>
                <c:pt idx="245">
                  <c:v>143k</c:v>
                </c:pt>
                <c:pt idx="246">
                  <c:v>146k</c:v>
                </c:pt>
                <c:pt idx="247">
                  <c:v>149k</c:v>
                </c:pt>
                <c:pt idx="248">
                  <c:v>152k</c:v>
                </c:pt>
                <c:pt idx="249">
                  <c:v>155k</c:v>
                </c:pt>
                <c:pt idx="250">
                  <c:v>158k</c:v>
                </c:pt>
                <c:pt idx="251">
                  <c:v>161k</c:v>
                </c:pt>
                <c:pt idx="252">
                  <c:v>165k</c:v>
                </c:pt>
                <c:pt idx="253">
                  <c:v>168k</c:v>
                </c:pt>
                <c:pt idx="254">
                  <c:v>171k</c:v>
                </c:pt>
                <c:pt idx="255">
                  <c:v>175k</c:v>
                </c:pt>
                <c:pt idx="256">
                  <c:v>179k</c:v>
                </c:pt>
                <c:pt idx="257">
                  <c:v>182k</c:v>
                </c:pt>
                <c:pt idx="258">
                  <c:v>186k</c:v>
                </c:pt>
                <c:pt idx="259">
                  <c:v>190k</c:v>
                </c:pt>
                <c:pt idx="260">
                  <c:v>194k</c:v>
                </c:pt>
                <c:pt idx="261">
                  <c:v>198k</c:v>
                </c:pt>
                <c:pt idx="262">
                  <c:v>202k</c:v>
                </c:pt>
                <c:pt idx="263">
                  <c:v>206k</c:v>
                </c:pt>
                <c:pt idx="264">
                  <c:v>210k</c:v>
                </c:pt>
                <c:pt idx="265">
                  <c:v>214k</c:v>
                </c:pt>
                <c:pt idx="266">
                  <c:v>219k</c:v>
                </c:pt>
                <c:pt idx="267">
                  <c:v>223k</c:v>
                </c:pt>
                <c:pt idx="268">
                  <c:v>228k</c:v>
                </c:pt>
                <c:pt idx="269">
                  <c:v>232k</c:v>
                </c:pt>
                <c:pt idx="270">
                  <c:v>237k</c:v>
                </c:pt>
                <c:pt idx="271">
                  <c:v>242k</c:v>
                </c:pt>
                <c:pt idx="272">
                  <c:v>247k</c:v>
                </c:pt>
                <c:pt idx="273">
                  <c:v>252k</c:v>
                </c:pt>
                <c:pt idx="274">
                  <c:v>257k</c:v>
                </c:pt>
                <c:pt idx="275">
                  <c:v>262k</c:v>
                </c:pt>
                <c:pt idx="276">
                  <c:v>268k</c:v>
                </c:pt>
                <c:pt idx="277">
                  <c:v>273k</c:v>
                </c:pt>
                <c:pt idx="278">
                  <c:v>279k</c:v>
                </c:pt>
                <c:pt idx="279">
                  <c:v>284k</c:v>
                </c:pt>
                <c:pt idx="280">
                  <c:v>290k</c:v>
                </c:pt>
                <c:pt idx="281">
                  <c:v>296k</c:v>
                </c:pt>
                <c:pt idx="282">
                  <c:v>302k</c:v>
                </c:pt>
                <c:pt idx="283">
                  <c:v>308k</c:v>
                </c:pt>
                <c:pt idx="284">
                  <c:v>315k</c:v>
                </c:pt>
                <c:pt idx="285">
                  <c:v>321k</c:v>
                </c:pt>
                <c:pt idx="286">
                  <c:v>328k</c:v>
                </c:pt>
                <c:pt idx="287">
                  <c:v>335k</c:v>
                </c:pt>
                <c:pt idx="288">
                  <c:v>341k</c:v>
                </c:pt>
                <c:pt idx="289">
                  <c:v>348k</c:v>
                </c:pt>
                <c:pt idx="290">
                  <c:v>355k</c:v>
                </c:pt>
                <c:pt idx="291">
                  <c:v>363k</c:v>
                </c:pt>
                <c:pt idx="292">
                  <c:v>370k</c:v>
                </c:pt>
                <c:pt idx="293">
                  <c:v>378k</c:v>
                </c:pt>
                <c:pt idx="294">
                  <c:v>385k</c:v>
                </c:pt>
                <c:pt idx="295">
                  <c:v>393k</c:v>
                </c:pt>
                <c:pt idx="296">
                  <c:v>401k</c:v>
                </c:pt>
                <c:pt idx="297">
                  <c:v>410k</c:v>
                </c:pt>
                <c:pt idx="298">
                  <c:v>418k</c:v>
                </c:pt>
                <c:pt idx="299">
                  <c:v>427k</c:v>
                </c:pt>
                <c:pt idx="300">
                  <c:v>435k</c:v>
                </c:pt>
                <c:pt idx="301">
                  <c:v>444k</c:v>
                </c:pt>
                <c:pt idx="302">
                  <c:v>453k</c:v>
                </c:pt>
                <c:pt idx="303">
                  <c:v>463k</c:v>
                </c:pt>
                <c:pt idx="304">
                  <c:v>472k</c:v>
                </c:pt>
                <c:pt idx="305">
                  <c:v>482k</c:v>
                </c:pt>
                <c:pt idx="306">
                  <c:v>492k</c:v>
                </c:pt>
                <c:pt idx="307">
                  <c:v>502k</c:v>
                </c:pt>
                <c:pt idx="308">
                  <c:v>512k</c:v>
                </c:pt>
                <c:pt idx="309">
                  <c:v>522k</c:v>
                </c:pt>
                <c:pt idx="310">
                  <c:v>533k</c:v>
                </c:pt>
                <c:pt idx="311">
                  <c:v>544k</c:v>
                </c:pt>
                <c:pt idx="312">
                  <c:v>555k</c:v>
                </c:pt>
                <c:pt idx="313">
                  <c:v>566k</c:v>
                </c:pt>
                <c:pt idx="314">
                  <c:v>578k</c:v>
                </c:pt>
                <c:pt idx="315">
                  <c:v>590k</c:v>
                </c:pt>
                <c:pt idx="316">
                  <c:v>602k</c:v>
                </c:pt>
                <c:pt idx="317">
                  <c:v>614k</c:v>
                </c:pt>
                <c:pt idx="318">
                  <c:v>627k</c:v>
                </c:pt>
                <c:pt idx="319">
                  <c:v>640k</c:v>
                </c:pt>
                <c:pt idx="320">
                  <c:v>653k</c:v>
                </c:pt>
                <c:pt idx="321">
                  <c:v>666k</c:v>
                </c:pt>
                <c:pt idx="322">
                  <c:v>680k</c:v>
                </c:pt>
                <c:pt idx="323">
                  <c:v>694k</c:v>
                </c:pt>
                <c:pt idx="324">
                  <c:v>708k</c:v>
                </c:pt>
                <c:pt idx="325">
                  <c:v>722k</c:v>
                </c:pt>
                <c:pt idx="326">
                  <c:v>737k</c:v>
                </c:pt>
                <c:pt idx="327">
                  <c:v>752k</c:v>
                </c:pt>
                <c:pt idx="328">
                  <c:v>767k</c:v>
                </c:pt>
                <c:pt idx="329">
                  <c:v>783k</c:v>
                </c:pt>
                <c:pt idx="330">
                  <c:v>799k</c:v>
                </c:pt>
                <c:pt idx="331">
                  <c:v>816k</c:v>
                </c:pt>
                <c:pt idx="332">
                  <c:v>832k</c:v>
                </c:pt>
                <c:pt idx="333">
                  <c:v>849k</c:v>
                </c:pt>
                <c:pt idx="334">
                  <c:v>867k</c:v>
                </c:pt>
                <c:pt idx="335">
                  <c:v>884k</c:v>
                </c:pt>
                <c:pt idx="336">
                  <c:v>902k</c:v>
                </c:pt>
                <c:pt idx="337">
                  <c:v>921k</c:v>
                </c:pt>
                <c:pt idx="338">
                  <c:v>940k</c:v>
                </c:pt>
                <c:pt idx="339">
                  <c:v>959k</c:v>
                </c:pt>
                <c:pt idx="340">
                  <c:v>979k</c:v>
                </c:pt>
                <c:pt idx="341">
                  <c:v>999k</c:v>
                </c:pt>
                <c:pt idx="342">
                  <c:v>1M</c:v>
                </c:pt>
                <c:pt idx="343">
                  <c:v>1.04M</c:v>
                </c:pt>
                <c:pt idx="344">
                  <c:v>1.06M</c:v>
                </c:pt>
                <c:pt idx="345">
                  <c:v>1.08M</c:v>
                </c:pt>
                <c:pt idx="346">
                  <c:v>1.11M</c:v>
                </c:pt>
                <c:pt idx="347">
                  <c:v>1.13M</c:v>
                </c:pt>
                <c:pt idx="348">
                  <c:v>1.15M</c:v>
                </c:pt>
                <c:pt idx="349">
                  <c:v>1.17M</c:v>
                </c:pt>
                <c:pt idx="350">
                  <c:v>1.2M</c:v>
                </c:pt>
                <c:pt idx="351">
                  <c:v>1.22M</c:v>
                </c:pt>
                <c:pt idx="352">
                  <c:v>1.25M</c:v>
                </c:pt>
                <c:pt idx="353">
                  <c:v>1.27M</c:v>
                </c:pt>
                <c:pt idx="354">
                  <c:v>1.3M</c:v>
                </c:pt>
                <c:pt idx="355">
                  <c:v>1.33M</c:v>
                </c:pt>
                <c:pt idx="356">
                  <c:v>1.35M</c:v>
                </c:pt>
                <c:pt idx="357">
                  <c:v>1.38M</c:v>
                </c:pt>
                <c:pt idx="358">
                  <c:v>1.41M</c:v>
                </c:pt>
                <c:pt idx="359">
                  <c:v>1.44M</c:v>
                </c:pt>
                <c:pt idx="360">
                  <c:v>1.47M</c:v>
                </c:pt>
                <c:pt idx="361">
                  <c:v>1.5M</c:v>
                </c:pt>
                <c:pt idx="362">
                  <c:v>1.53M</c:v>
                </c:pt>
                <c:pt idx="363">
                  <c:v>1.56M</c:v>
                </c:pt>
                <c:pt idx="364">
                  <c:v>1.59M</c:v>
                </c:pt>
                <c:pt idx="365">
                  <c:v>1.62M</c:v>
                </c:pt>
                <c:pt idx="366">
                  <c:v>1.66M</c:v>
                </c:pt>
                <c:pt idx="367">
                  <c:v>1.69M</c:v>
                </c:pt>
                <c:pt idx="368">
                  <c:v>1.73M</c:v>
                </c:pt>
                <c:pt idx="369">
                  <c:v>1.76M</c:v>
                </c:pt>
                <c:pt idx="370">
                  <c:v>1.8M</c:v>
                </c:pt>
                <c:pt idx="371">
                  <c:v>1.83M</c:v>
                </c:pt>
                <c:pt idx="372">
                  <c:v>1.87M</c:v>
                </c:pt>
                <c:pt idx="373">
                  <c:v>1.91M</c:v>
                </c:pt>
                <c:pt idx="374">
                  <c:v>1.95M</c:v>
                </c:pt>
                <c:pt idx="375">
                  <c:v>1.99M</c:v>
                </c:pt>
                <c:pt idx="376">
                  <c:v>2.03M</c:v>
                </c:pt>
                <c:pt idx="377">
                  <c:v>2.07M</c:v>
                </c:pt>
                <c:pt idx="378">
                  <c:v>2.11M</c:v>
                </c:pt>
                <c:pt idx="379">
                  <c:v>2.16M</c:v>
                </c:pt>
                <c:pt idx="380">
                  <c:v>2.2M</c:v>
                </c:pt>
                <c:pt idx="381">
                  <c:v>2.25M</c:v>
                </c:pt>
                <c:pt idx="382">
                  <c:v>2.29M</c:v>
                </c:pt>
                <c:pt idx="383">
                  <c:v>2.34M</c:v>
                </c:pt>
                <c:pt idx="384">
                  <c:v>2.39M</c:v>
                </c:pt>
                <c:pt idx="385">
                  <c:v>2.43M</c:v>
                </c:pt>
                <c:pt idx="386">
                  <c:v>2.48M</c:v>
                </c:pt>
                <c:pt idx="387">
                  <c:v>2.54M</c:v>
                </c:pt>
                <c:pt idx="388">
                  <c:v>2.59M</c:v>
                </c:pt>
                <c:pt idx="389">
                  <c:v>2.64M</c:v>
                </c:pt>
                <c:pt idx="390">
                  <c:v>2.69M</c:v>
                </c:pt>
                <c:pt idx="391">
                  <c:v>2.75M</c:v>
                </c:pt>
                <c:pt idx="392">
                  <c:v>2.81M</c:v>
                </c:pt>
                <c:pt idx="393">
                  <c:v>2.86M</c:v>
                </c:pt>
                <c:pt idx="394">
                  <c:v>2.92M</c:v>
                </c:pt>
                <c:pt idx="395">
                  <c:v>2.98M</c:v>
                </c:pt>
                <c:pt idx="396">
                  <c:v>3.04M</c:v>
                </c:pt>
                <c:pt idx="397">
                  <c:v>3.1M</c:v>
                </c:pt>
                <c:pt idx="398">
                  <c:v>3.17M</c:v>
                </c:pt>
                <c:pt idx="399">
                  <c:v>3.23M</c:v>
                </c:pt>
                <c:pt idx="400">
                  <c:v>3.3M</c:v>
                </c:pt>
                <c:pt idx="401">
                  <c:v>3.37M</c:v>
                </c:pt>
                <c:pt idx="402">
                  <c:v>3.44M</c:v>
                </c:pt>
                <c:pt idx="403">
                  <c:v>3.51M</c:v>
                </c:pt>
                <c:pt idx="404">
                  <c:v>3.58M</c:v>
                </c:pt>
                <c:pt idx="405">
                  <c:v>3.65M</c:v>
                </c:pt>
                <c:pt idx="406">
                  <c:v>3.73M</c:v>
                </c:pt>
                <c:pt idx="407">
                  <c:v>3.8M</c:v>
                </c:pt>
                <c:pt idx="408">
                  <c:v>3.88M</c:v>
                </c:pt>
                <c:pt idx="409">
                  <c:v>3.96M</c:v>
                </c:pt>
                <c:pt idx="410">
                  <c:v>4.04M</c:v>
                </c:pt>
                <c:pt idx="411">
                  <c:v>4.12M</c:v>
                </c:pt>
                <c:pt idx="412">
                  <c:v>4.21M</c:v>
                </c:pt>
                <c:pt idx="413">
                  <c:v>4.29M</c:v>
                </c:pt>
                <c:pt idx="414">
                  <c:v>4.38M</c:v>
                </c:pt>
                <c:pt idx="415">
                  <c:v>4.47M</c:v>
                </c:pt>
                <c:pt idx="416">
                  <c:v>4.56M</c:v>
                </c:pt>
                <c:pt idx="417">
                  <c:v>4.65M</c:v>
                </c:pt>
                <c:pt idx="418">
                  <c:v>4.75M</c:v>
                </c:pt>
                <c:pt idx="419">
                  <c:v>4.85M</c:v>
                </c:pt>
                <c:pt idx="420">
                  <c:v>4.95M</c:v>
                </c:pt>
                <c:pt idx="421">
                  <c:v>5.05M</c:v>
                </c:pt>
                <c:pt idx="422">
                  <c:v>5.15M</c:v>
                </c:pt>
                <c:pt idx="423">
                  <c:v>5.26M</c:v>
                </c:pt>
                <c:pt idx="424">
                  <c:v>5.36M</c:v>
                </c:pt>
                <c:pt idx="425">
                  <c:v>5.47M</c:v>
                </c:pt>
                <c:pt idx="426">
                  <c:v>5.59M</c:v>
                </c:pt>
                <c:pt idx="427">
                  <c:v>5.7M</c:v>
                </c:pt>
                <c:pt idx="428">
                  <c:v>5.82M</c:v>
                </c:pt>
                <c:pt idx="429">
                  <c:v>5.94M</c:v>
                </c:pt>
                <c:pt idx="430">
                  <c:v>6.06M</c:v>
                </c:pt>
                <c:pt idx="431">
                  <c:v>6.18M</c:v>
                </c:pt>
                <c:pt idx="432">
                  <c:v>6.31M</c:v>
                </c:pt>
                <c:pt idx="433">
                  <c:v>6.44M</c:v>
                </c:pt>
                <c:pt idx="434">
                  <c:v>6.57M</c:v>
                </c:pt>
                <c:pt idx="435">
                  <c:v>6.7M</c:v>
                </c:pt>
                <c:pt idx="436">
                  <c:v>6.84M</c:v>
                </c:pt>
                <c:pt idx="437">
                  <c:v>6.98M</c:v>
                </c:pt>
                <c:pt idx="438">
                  <c:v>7.12M</c:v>
                </c:pt>
                <c:pt idx="439">
                  <c:v>7.27M</c:v>
                </c:pt>
                <c:pt idx="440">
                  <c:v>7.42M</c:v>
                </c:pt>
                <c:pt idx="441">
                  <c:v>7.57M</c:v>
                </c:pt>
                <c:pt idx="442">
                  <c:v>7.72M</c:v>
                </c:pt>
                <c:pt idx="443">
                  <c:v>7.88M</c:v>
                </c:pt>
                <c:pt idx="444">
                  <c:v>8.04M</c:v>
                </c:pt>
                <c:pt idx="445">
                  <c:v>8.21M</c:v>
                </c:pt>
                <c:pt idx="446">
                  <c:v>8.37M</c:v>
                </c:pt>
                <c:pt idx="447">
                  <c:v>8.55M</c:v>
                </c:pt>
                <c:pt idx="448">
                  <c:v>8.72M</c:v>
                </c:pt>
                <c:pt idx="449">
                  <c:v>8.9M</c:v>
                </c:pt>
                <c:pt idx="450">
                  <c:v>9.08M</c:v>
                </c:pt>
                <c:pt idx="451">
                  <c:v>9.27M</c:v>
                </c:pt>
                <c:pt idx="452">
                  <c:v>9.46M</c:v>
                </c:pt>
                <c:pt idx="453">
                  <c:v>9.65M</c:v>
                </c:pt>
                <c:pt idx="454">
                  <c:v>9.85M</c:v>
                </c:pt>
                <c:pt idx="455">
                  <c:v>10M</c:v>
                </c:pt>
                <c:pt idx="456">
                  <c:v>10M</c:v>
                </c:pt>
                <c:pt idx="457">
                  <c:v>10.5M</c:v>
                </c:pt>
                <c:pt idx="458">
                  <c:v>10.7M</c:v>
                </c:pt>
                <c:pt idx="459">
                  <c:v>10.9M</c:v>
                </c:pt>
                <c:pt idx="460">
                  <c:v>11.1M</c:v>
                </c:pt>
                <c:pt idx="461">
                  <c:v>11.3M</c:v>
                </c:pt>
                <c:pt idx="462">
                  <c:v>11.6M</c:v>
                </c:pt>
                <c:pt idx="463">
                  <c:v>11.8M</c:v>
                </c:pt>
                <c:pt idx="464">
                  <c:v>12.1M</c:v>
                </c:pt>
                <c:pt idx="465">
                  <c:v>12.3M</c:v>
                </c:pt>
                <c:pt idx="466">
                  <c:v>12.6M</c:v>
                </c:pt>
                <c:pt idx="467">
                  <c:v>12.8M</c:v>
                </c:pt>
                <c:pt idx="468">
                  <c:v>13.1M</c:v>
                </c:pt>
                <c:pt idx="469">
                  <c:v>13.3M</c:v>
                </c:pt>
                <c:pt idx="470">
                  <c:v>13.6M</c:v>
                </c:pt>
                <c:pt idx="471">
                  <c:v>13.9M</c:v>
                </c:pt>
                <c:pt idx="472">
                  <c:v>14.2M</c:v>
                </c:pt>
                <c:pt idx="473">
                  <c:v>14.5M</c:v>
                </c:pt>
                <c:pt idx="474">
                  <c:v>14.8M</c:v>
                </c:pt>
                <c:pt idx="475">
                  <c:v>15.1M</c:v>
                </c:pt>
                <c:pt idx="476">
                  <c:v>15.4M</c:v>
                </c:pt>
                <c:pt idx="477">
                  <c:v>15.7M</c:v>
                </c:pt>
                <c:pt idx="478">
                  <c:v>16M</c:v>
                </c:pt>
                <c:pt idx="479">
                  <c:v>16.3M</c:v>
                </c:pt>
                <c:pt idx="480">
                  <c:v>16.7M</c:v>
                </c:pt>
                <c:pt idx="481">
                  <c:v>17M</c:v>
                </c:pt>
                <c:pt idx="482">
                  <c:v>17.4M</c:v>
                </c:pt>
                <c:pt idx="483">
                  <c:v>17.7M</c:v>
                </c:pt>
                <c:pt idx="484">
                  <c:v>18.1M</c:v>
                </c:pt>
                <c:pt idx="485">
                  <c:v>18.5M</c:v>
                </c:pt>
                <c:pt idx="486">
                  <c:v>18.8M</c:v>
                </c:pt>
                <c:pt idx="487">
                  <c:v>19.2M</c:v>
                </c:pt>
                <c:pt idx="488">
                  <c:v>19.6M</c:v>
                </c:pt>
                <c:pt idx="489">
                  <c:v>20M</c:v>
                </c:pt>
                <c:pt idx="490">
                  <c:v>20.4M</c:v>
                </c:pt>
                <c:pt idx="491">
                  <c:v>20.8M</c:v>
                </c:pt>
                <c:pt idx="492">
                  <c:v>21.3M</c:v>
                </c:pt>
                <c:pt idx="493">
                  <c:v>21.7M</c:v>
                </c:pt>
                <c:pt idx="494">
                  <c:v>22.1M</c:v>
                </c:pt>
                <c:pt idx="495">
                  <c:v>22.6M</c:v>
                </c:pt>
                <c:pt idx="496">
                  <c:v>23.1M</c:v>
                </c:pt>
                <c:pt idx="497">
                  <c:v>23.5M</c:v>
                </c:pt>
                <c:pt idx="498">
                  <c:v>24M</c:v>
                </c:pt>
                <c:pt idx="499">
                  <c:v>24.5M</c:v>
                </c:pt>
                <c:pt idx="500">
                  <c:v>25M</c:v>
                </c:pt>
              </c:strCache>
            </c:strRef>
          </c:cat>
          <c:val>
            <c:numRef>
              <c:f>同相3導体!$AC$4:$AC$804</c:f>
              <c:numCache>
                <c:formatCode>0.0000</c:formatCode>
                <c:ptCount val="801"/>
                <c:pt idx="0">
                  <c:v>-85.053381952229572</c:v>
                </c:pt>
                <c:pt idx="1">
                  <c:v>-84.957678821740885</c:v>
                </c:pt>
                <c:pt idx="2">
                  <c:v>-84.85983907569755</c:v>
                </c:pt>
                <c:pt idx="3">
                  <c:v>-84.759820132856518</c:v>
                </c:pt>
                <c:pt idx="4">
                  <c:v>-84.657578424650382</c:v>
                </c:pt>
                <c:pt idx="5">
                  <c:v>-84.553069373440692</c:v>
                </c:pt>
                <c:pt idx="6">
                  <c:v>-84.446247370187706</c:v>
                </c:pt>
                <c:pt idx="7">
                  <c:v>-84.337065751519319</c:v>
                </c:pt>
                <c:pt idx="8">
                  <c:v>-84.225476776182802</c:v>
                </c:pt>
                <c:pt idx="9">
                  <c:v>-84.111431600861138</c:v>
                </c:pt>
                <c:pt idx="10">
                  <c:v>-83.994880255336071</c:v>
                </c:pt>
                <c:pt idx="11">
                  <c:v>-83.875771616979165</c:v>
                </c:pt>
                <c:pt idx="12">
                  <c:v>-83.75405338455154</c:v>
                </c:pt>
                <c:pt idx="13">
                  <c:v>-83.629672051292246</c:v>
                </c:pt>
                <c:pt idx="14">
                  <c:v>-83.502572877275341</c:v>
                </c:pt>
                <c:pt idx="15">
                  <c:v>-83.372699861014283</c:v>
                </c:pt>
                <c:pt idx="16">
                  <c:v>-83.239995710292234</c:v>
                </c:pt>
                <c:pt idx="17">
                  <c:v>-83.10440181219623</c:v>
                </c:pt>
                <c:pt idx="18">
                  <c:v>-82.965858202332569</c:v>
                </c:pt>
                <c:pt idx="19">
                  <c:v>-82.824303533200023</c:v>
                </c:pt>
                <c:pt idx="20">
                  <c:v>-82.67967504169745</c:v>
                </c:pt>
                <c:pt idx="21">
                  <c:v>-82.53190851574125</c:v>
                </c:pt>
                <c:pt idx="22">
                  <c:v>-82.380938259968076</c:v>
                </c:pt>
                <c:pt idx="23">
                  <c:v>-82.226697060497585</c:v>
                </c:pt>
                <c:pt idx="24">
                  <c:v>-82.069116148729591</c:v>
                </c:pt>
                <c:pt idx="25">
                  <c:v>-81.908125164149482</c:v>
                </c:pt>
                <c:pt idx="26">
                  <c:v>-81.743652116115811</c:v>
                </c:pt>
                <c:pt idx="27">
                  <c:v>-81.575623344603187</c:v>
                </c:pt>
                <c:pt idx="28">
                  <c:v>-81.403963479873923</c:v>
                </c:pt>
                <c:pt idx="29">
                  <c:v>-81.228595401051152</c:v>
                </c:pt>
                <c:pt idx="30">
                  <c:v>-81.049440193567065</c:v>
                </c:pt>
                <c:pt idx="31">
                  <c:v>-80.866417105458879</c:v>
                </c:pt>
                <c:pt idx="32">
                  <c:v>-80.679443502486393</c:v>
                </c:pt>
                <c:pt idx="33">
                  <c:v>-80.488434822044653</c:v>
                </c:pt>
                <c:pt idx="34">
                  <c:v>-80.293304525846494</c:v>
                </c:pt>
                <c:pt idx="35">
                  <c:v>-80.093964051349587</c:v>
                </c:pt>
                <c:pt idx="36">
                  <c:v>-79.890322761904741</c:v>
                </c:pt>
                <c:pt idx="37">
                  <c:v>-79.682287895602229</c:v>
                </c:pt>
                <c:pt idx="38">
                  <c:v>-79.469764512795535</c:v>
                </c:pt>
                <c:pt idx="39">
                  <c:v>-79.252655442282929</c:v>
                </c:pt>
                <c:pt idx="40">
                  <c:v>-79.030861226130114</c:v>
                </c:pt>
                <c:pt idx="41">
                  <c:v>-78.804280063119165</c:v>
                </c:pt>
                <c:pt idx="42">
                  <c:v>-78.572807750812714</c:v>
                </c:pt>
                <c:pt idx="43">
                  <c:v>-78.336337626225685</c:v>
                </c:pt>
                <c:pt idx="44">
                  <c:v>-78.094760505100368</c:v>
                </c:pt>
                <c:pt idx="45">
                  <c:v>-77.847964619786922</c:v>
                </c:pt>
                <c:pt idx="46">
                  <c:v>-77.595835555735349</c:v>
                </c:pt>
                <c:pt idx="47">
                  <c:v>-77.338256186612199</c:v>
                </c:pt>
                <c:pt idx="48">
                  <c:v>-77.075106608062441</c:v>
                </c:pt>
                <c:pt idx="49">
                  <c:v>-76.806264070144309</c:v>
                </c:pt>
                <c:pt idx="50">
                  <c:v>-76.531602908475691</c:v>
                </c:pt>
                <c:pt idx="51">
                  <c:v>-76.250994474139375</c:v>
                </c:pt>
                <c:pt idx="52">
                  <c:v>-75.964307062407826</c:v>
                </c:pt>
                <c:pt idx="53">
                  <c:v>-75.671405840360435</c:v>
                </c:pt>
                <c:pt idx="54">
                  <c:v>-75.372152773481446</c:v>
                </c:pt>
                <c:pt idx="55">
                  <c:v>-75.066406551344144</c:v>
                </c:pt>
                <c:pt idx="56">
                  <c:v>-74.754022512504363</c:v>
                </c:pt>
                <c:pt idx="57">
                  <c:v>-74.434852568748539</c:v>
                </c:pt>
                <c:pt idx="58">
                  <c:v>-74.108745128864612</c:v>
                </c:pt>
                <c:pt idx="59">
                  <c:v>-73.775545022128838</c:v>
                </c:pt>
                <c:pt idx="60">
                  <c:v>-73.435093421733185</c:v>
                </c:pt>
                <c:pt idx="61">
                  <c:v>-73.087227768406876</c:v>
                </c:pt>
                <c:pt idx="62">
                  <c:v>-72.731781694524017</c:v>
                </c:pt>
                <c:pt idx="63">
                  <c:v>-72.368584949026598</c:v>
                </c:pt>
                <c:pt idx="64">
                  <c:v>-71.99746332353682</c:v>
                </c:pt>
                <c:pt idx="65">
                  <c:v>-71.618238580080543</c:v>
                </c:pt>
                <c:pt idx="66">
                  <c:v>-71.230728380895911</c:v>
                </c:pt>
                <c:pt idx="67">
                  <c:v>-70.834746220860183</c:v>
                </c:pt>
                <c:pt idx="68">
                  <c:v>-70.430101363131016</c:v>
                </c:pt>
                <c:pt idx="69">
                  <c:v>-70.016598778669362</c:v>
                </c:pt>
                <c:pt idx="70">
                  <c:v>-69.594039090386332</c:v>
                </c:pt>
                <c:pt idx="71">
                  <c:v>-69.162218522741995</c:v>
                </c:pt>
                <c:pt idx="72">
                  <c:v>-68.720928857713432</c:v>
                </c:pt>
                <c:pt idx="73">
                  <c:v>-68.269957398150694</c:v>
                </c:pt>
                <c:pt idx="74">
                  <c:v>-67.809086939645368</c:v>
                </c:pt>
                <c:pt idx="75">
                  <c:v>-67.338095752154999</c:v>
                </c:pt>
                <c:pt idx="76">
                  <c:v>-66.856757572751093</c:v>
                </c:pt>
                <c:pt idx="77">
                  <c:v>-66.364841610997374</c:v>
                </c:pt>
                <c:pt idx="78">
                  <c:v>-65.862112568607529</c:v>
                </c:pt>
                <c:pt idx="79">
                  <c:v>-65.34833067519277</c:v>
                </c:pt>
                <c:pt idx="80">
                  <c:v>-64.823251742072884</c:v>
                </c:pt>
                <c:pt idx="81">
                  <c:v>-64.286627236305705</c:v>
                </c:pt>
                <c:pt idx="82">
                  <c:v>-63.73820437727619</c:v>
                </c:pt>
                <c:pt idx="83">
                  <c:v>-63.177726258387146</c:v>
                </c:pt>
                <c:pt idx="84">
                  <c:v>-62.604931996599525</c:v>
                </c:pt>
                <c:pt idx="85">
                  <c:v>-62.019556912790009</c:v>
                </c:pt>
                <c:pt idx="86">
                  <c:v>-61.421332746115198</c:v>
                </c:pt>
                <c:pt idx="87">
                  <c:v>-60.809987905805976</c:v>
                </c:pt>
                <c:pt idx="88">
                  <c:v>-60.18524776404518</c:v>
                </c:pt>
                <c:pt idx="89">
                  <c:v>-59.546834993820859</c:v>
                </c:pt>
                <c:pt idx="90">
                  <c:v>-58.894469955878357</c:v>
                </c:pt>
                <c:pt idx="91">
                  <c:v>-58.227871139120609</c:v>
                </c:pt>
                <c:pt idx="92">
                  <c:v>-57.546755659022111</c:v>
                </c:pt>
                <c:pt idx="93">
                  <c:v>-56.850839818818322</c:v>
                </c:pt>
                <c:pt idx="94">
                  <c:v>-56.139839738407389</c:v>
                </c:pt>
                <c:pt idx="95">
                  <c:v>-55.413472056040256</c:v>
                </c:pt>
                <c:pt idx="96">
                  <c:v>-54.671454707975577</c:v>
                </c:pt>
                <c:pt idx="97">
                  <c:v>-53.913507791323987</c:v>
                </c:pt>
                <c:pt idx="98">
                  <c:v>-53.139354515286811</c:v>
                </c:pt>
                <c:pt idx="99">
                  <c:v>-52.348722245901733</c:v>
                </c:pt>
                <c:pt idx="100">
                  <c:v>-51.541343649219499</c:v>
                </c:pt>
                <c:pt idx="101">
                  <c:v>-50.716957937541551</c:v>
                </c:pt>
                <c:pt idx="102">
                  <c:v>-49.875312222924528</c:v>
                </c:pt>
                <c:pt idx="103">
                  <c:v>-49.016162981595222</c:v>
                </c:pt>
                <c:pt idx="104">
                  <c:v>-48.139277632188687</c:v>
                </c:pt>
                <c:pt idx="105">
                  <c:v>-47.244436229814724</c:v>
                </c:pt>
                <c:pt idx="106">
                  <c:v>-46.331433276842247</c:v>
                </c:pt>
                <c:pt idx="107">
                  <c:v>-45.40007964996736</c:v>
                </c:pt>
                <c:pt idx="108">
                  <c:v>-44.450204641558571</c:v>
                </c:pt>
                <c:pt idx="109">
                  <c:v>-43.481658111468299</c:v>
                </c:pt>
                <c:pt idx="110">
                  <c:v>-42.494312743423087</c:v>
                </c:pt>
                <c:pt idx="111">
                  <c:v>-41.488066397781708</c:v>
                </c:pt>
                <c:pt idx="112">
                  <c:v>-40.462844549859632</c:v>
                </c:pt>
                <c:pt idx="113">
                  <c:v>-39.418602800190371</c:v>
                </c:pt>
                <c:pt idx="114">
                  <c:v>-38.355329440040961</c:v>
                </c:pt>
                <c:pt idx="115">
                  <c:v>-37.273048052255874</c:v>
                </c:pt>
                <c:pt idx="116">
                  <c:v>-36.171820124122405</c:v>
                </c:pt>
                <c:pt idx="117">
                  <c:v>-35.051747645492043</c:v>
                </c:pt>
                <c:pt idx="118">
                  <c:v>-33.912975661926474</c:v>
                </c:pt>
                <c:pt idx="119">
                  <c:v>-32.755694749270063</c:v>
                </c:pt>
                <c:pt idx="120">
                  <c:v>-31.58014337288175</c:v>
                </c:pt>
                <c:pt idx="121">
                  <c:v>-30.386610091913582</c:v>
                </c:pt>
                <c:pt idx="122">
                  <c:v>-29.175435566635137</c:v>
                </c:pt>
                <c:pt idx="123">
                  <c:v>-27.947014325019779</c:v>
                </c:pt>
                <c:pt idx="124">
                  <c:v>-26.701796243769966</c:v>
                </c:pt>
                <c:pt idx="125">
                  <c:v>-25.440287698808319</c:v>
                </c:pt>
                <c:pt idx="126">
                  <c:v>-24.16305234114698</c:v>
                </c:pt>
                <c:pt idx="127">
                  <c:v>-22.870711456067333</c:v>
                </c:pt>
                <c:pt idx="128">
                  <c:v>-21.56394386680331</c:v>
                </c:pt>
                <c:pt idx="129">
                  <c:v>-20.243485348473229</c:v>
                </c:pt>
                <c:pt idx="130">
                  <c:v>-18.910127523867807</c:v>
                </c:pt>
                <c:pt idx="131">
                  <c:v>-17.564716219836807</c:v>
                </c:pt>
                <c:pt idx="132">
                  <c:v>-16.208149271333319</c:v>
                </c:pt>
                <c:pt idx="133">
                  <c:v>-14.841373769530549</c:v>
                </c:pt>
                <c:pt idx="134">
                  <c:v>-13.465382760616897</c:v>
                </c:pt>
                <c:pt idx="135">
                  <c:v>-12.081211412624947</c:v>
                </c:pt>
                <c:pt idx="136">
                  <c:v>-10.689932678683943</c:v>
                </c:pt>
                <c:pt idx="137">
                  <c:v>-9.2926524960246297</c:v>
                </c:pt>
                <c:pt idx="138">
                  <c:v>-7.8905045705796235</c:v>
                </c:pt>
                <c:pt idx="139">
                  <c:v>-6.4846448067121383</c:v>
                </c:pt>
                <c:pt idx="140">
                  <c:v>-5.076245450140223</c:v>
                </c:pt>
                <c:pt idx="141">
                  <c:v>-3.6664890191574888</c:v>
                </c:pt>
                <c:pt idx="142">
                  <c:v>-2.2565621045218882</c:v>
                </c:pt>
                <c:pt idx="143">
                  <c:v>-0.84764912167379625</c:v>
                </c:pt>
                <c:pt idx="144">
                  <c:v>0.55907389987394052</c:v>
                </c:pt>
                <c:pt idx="145">
                  <c:v>1.9624454061121965</c:v>
                </c:pt>
                <c:pt idx="146">
                  <c:v>3.3613242063148121</c:v>
                </c:pt>
                <c:pt idx="147">
                  <c:v>4.7545950833485104</c:v>
                </c:pt>
                <c:pt idx="148">
                  <c:v>6.1411740577198222</c:v>
                </c:pt>
                <c:pt idx="149">
                  <c:v>7.5200132449705679</c:v>
                </c:pt>
                <c:pt idx="150">
                  <c:v>8.8901052556229203</c:v>
                </c:pt>
                <c:pt idx="151">
                  <c:v>10.250487097318139</c:v>
                </c:pt>
                <c:pt idx="152">
                  <c:v>11.600243549708079</c:v>
                </c:pt>
                <c:pt idx="153">
                  <c:v>12.938509993673827</c:v>
                </c:pt>
                <c:pt idx="154">
                  <c:v>14.264474687236872</c:v>
                </c:pt>
                <c:pt idx="155">
                  <c:v>15.577380490762081</c:v>
                </c:pt>
                <c:pt idx="156">
                  <c:v>16.87652605347996</c:v>
                </c:pt>
                <c:pt idx="157">
                  <c:v>18.161266481768507</c:v>
                </c:pt>
                <c:pt idx="158">
                  <c:v>19.431013516861881</c:v>
                </c:pt>
                <c:pt idx="159">
                  <c:v>20.685235255630047</c:v>
                </c:pt>
                <c:pt idx="160">
                  <c:v>21.923455452730291</c:v>
                </c:pt>
                <c:pt idx="161">
                  <c:v>23.14525244579837</c:v>
                </c:pt>
                <c:pt idx="162">
                  <c:v>24.350257747475279</c:v>
                </c:pt>
                <c:pt idx="163">
                  <c:v>25.538154349035487</c:v>
                </c:pt>
                <c:pt idx="164">
                  <c:v>26.708674780320322</c:v>
                </c:pt>
                <c:pt idx="165">
                  <c:v>27.861598969713281</c:v>
                </c:pt>
                <c:pt idx="166">
                  <c:v>28.996751946171258</c:v>
                </c:pt>
                <c:pt idx="167">
                  <c:v>30.114001422982078</c:v>
                </c:pt>
                <c:pt idx="168">
                  <c:v>31.213255300114824</c:v>
                </c:pt>
                <c:pt idx="169">
                  <c:v>32.294459118886707</c:v>
                </c:pt>
                <c:pt idx="170">
                  <c:v>33.35759349931692</c:v>
                </c:pt>
                <c:pt idx="171">
                  <c:v>34.402671587084455</c:v>
                </c:pt>
                <c:pt idx="172">
                  <c:v>35.429736533551832</c:v>
                </c:pt>
                <c:pt idx="173">
                  <c:v>36.438859028925862</c:v>
                </c:pt>
                <c:pt idx="174">
                  <c:v>37.430134905384691</c:v>
                </c:pt>
                <c:pt idx="175">
                  <c:v>38.403682823928072</c:v>
                </c:pt>
                <c:pt idx="176">
                  <c:v>39.359642055872456</c:v>
                </c:pt>
                <c:pt idx="177">
                  <c:v>40.29817036730698</c:v>
                </c:pt>
                <c:pt idx="178">
                  <c:v>41.219442012483519</c:v>
                </c:pt>
                <c:pt idx="179">
                  <c:v>42.12364584003268</c:v>
                </c:pt>
                <c:pt idx="180">
                  <c:v>43.01098351406899</c:v>
                </c:pt>
                <c:pt idx="181">
                  <c:v>43.881667850671214</c:v>
                </c:pt>
                <c:pt idx="182">
                  <c:v>44.735921268884724</c:v>
                </c:pt>
                <c:pt idx="183">
                  <c:v>45.573974354268664</c:v>
                </c:pt>
                <c:pt idx="184">
                  <c:v>46.396064532093881</c:v>
                </c:pt>
                <c:pt idx="185">
                  <c:v>47.202434846560742</c:v>
                </c:pt>
                <c:pt idx="186">
                  <c:v>47.993332841836875</c:v>
                </c:pt>
                <c:pt idx="187">
                  <c:v>48.76900954028816</c:v>
                </c:pt>
                <c:pt idx="188">
                  <c:v>49.529718512977922</c:v>
                </c:pt>
                <c:pt idx="189">
                  <c:v>50.275715037320481</c:v>
                </c:pt>
                <c:pt idx="190">
                  <c:v>51.007255336681844</c:v>
                </c:pt>
                <c:pt idx="191">
                  <c:v>51.72459589669991</c:v>
                </c:pt>
                <c:pt idx="192">
                  <c:v>52.42799285314787</c:v>
                </c:pt>
                <c:pt idx="193">
                  <c:v>53.117701446264356</c:v>
                </c:pt>
                <c:pt idx="194">
                  <c:v>53.793975536617708</c:v>
                </c:pt>
                <c:pt idx="195">
                  <c:v>54.457067177746247</c:v>
                </c:pt>
                <c:pt idx="196">
                  <c:v>55.107226241019745</c:v>
                </c:pt>
                <c:pt idx="197">
                  <c:v>55.744700088381386</c:v>
                </c:pt>
                <c:pt idx="198">
                  <c:v>56.369733288863465</c:v>
                </c:pt>
                <c:pt idx="199">
                  <c:v>56.982567375001999</c:v>
                </c:pt>
                <c:pt idx="200">
                  <c:v>57.583440635515366</c:v>
                </c:pt>
                <c:pt idx="201">
                  <c:v>58.17258794085064</c:v>
                </c:pt>
                <c:pt idx="202">
                  <c:v>58.750240598430906</c:v>
                </c:pt>
                <c:pt idx="203">
                  <c:v>59.316626234668135</c:v>
                </c:pt>
                <c:pt idx="204">
                  <c:v>59.871968701022496</c:v>
                </c:pt>
                <c:pt idx="205">
                  <c:v>60.416488001600761</c:v>
                </c:pt>
                <c:pt idx="206">
                  <c:v>60.950400239988134</c:v>
                </c:pt>
                <c:pt idx="207">
                  <c:v>61.47391758319592</c:v>
                </c:pt>
                <c:pt idx="208">
                  <c:v>61.987248240788432</c:v>
                </c:pt>
                <c:pt idx="209">
                  <c:v>62.490596457420807</c:v>
                </c:pt>
                <c:pt idx="210">
                  <c:v>62.984162517177197</c:v>
                </c:pt>
                <c:pt idx="211">
                  <c:v>63.468142758245421</c:v>
                </c:pt>
                <c:pt idx="212">
                  <c:v>63.942729596600898</c:v>
                </c:pt>
                <c:pt idx="213">
                  <c:v>64.408111557499765</c:v>
                </c:pt>
                <c:pt idx="214">
                  <c:v>64.864473313697815</c:v>
                </c:pt>
                <c:pt idx="215">
                  <c:v>65.311995729418385</c:v>
                </c:pt>
                <c:pt idx="216">
                  <c:v>65.750855909193859</c:v>
                </c:pt>
                <c:pt idx="217">
                  <c:v>66.181227250793228</c:v>
                </c:pt>
                <c:pt idx="218">
                  <c:v>66.603279501534161</c:v>
                </c:pt>
                <c:pt idx="219">
                  <c:v>67.01717881735118</c:v>
                </c:pt>
                <c:pt idx="220">
                  <c:v>67.423087824062961</c:v>
                </c:pt>
                <c:pt idx="221">
                  <c:v>67.821165680342887</c:v>
                </c:pt>
                <c:pt idx="222">
                  <c:v>68.211568141954643</c:v>
                </c:pt>
                <c:pt idx="223">
                  <c:v>68.594447626867208</c:v>
                </c:pt>
                <c:pt idx="224">
                  <c:v>68.969953280908314</c:v>
                </c:pt>
                <c:pt idx="225">
                  <c:v>69.338231043659633</c:v>
                </c:pt>
                <c:pt idx="226">
                  <c:v>69.699423714333363</c:v>
                </c:pt>
                <c:pt idx="227">
                  <c:v>70.05367101740552</c:v>
                </c:pt>
                <c:pt idx="228">
                  <c:v>70.401109667810559</c:v>
                </c:pt>
                <c:pt idx="229">
                  <c:v>70.74187343552984</c:v>
                </c:pt>
                <c:pt idx="230">
                  <c:v>71.076093209431633</c:v>
                </c:pt>
                <c:pt idx="231">
                  <c:v>71.40389706024142</c:v>
                </c:pt>
                <c:pt idx="232">
                  <c:v>71.725410302540979</c:v>
                </c:pt>
                <c:pt idx="233">
                  <c:v>72.040755555711982</c:v>
                </c:pt>
                <c:pt idx="234">
                  <c:v>72.350052803755958</c:v>
                </c:pt>
                <c:pt idx="235">
                  <c:v>72.653419453934205</c:v>
                </c:pt>
                <c:pt idx="236">
                  <c:v>72.950970394185291</c:v>
                </c:pt>
                <c:pt idx="237">
                  <c:v>73.242818049286242</c:v>
                </c:pt>
                <c:pt idx="238">
                  <c:v>73.529072435734761</c:v>
                </c:pt>
                <c:pt idx="239">
                  <c:v>73.809841215335481</c:v>
                </c:pt>
                <c:pt idx="240">
                  <c:v>74.085229747481833</c:v>
                </c:pt>
                <c:pt idx="241">
                  <c:v>74.35534114013106</c:v>
                </c:pt>
                <c:pt idx="242">
                  <c:v>74.620276299473502</c:v>
                </c:pt>
                <c:pt idx="243">
                  <c:v>74.88013397830349</c:v>
                </c:pt>
                <c:pt idx="244">
                  <c:v>75.135010823101652</c:v>
                </c:pt>
                <c:pt idx="245">
                  <c:v>75.385001419842027</c:v>
                </c:pt>
                <c:pt idx="246">
                  <c:v>75.63019833853933</c:v>
                </c:pt>
                <c:pt idx="247">
                  <c:v>75.870692176555139</c:v>
                </c:pt>
                <c:pt idx="248">
                  <c:v>76.10657160068142</c:v>
                </c:pt>
                <c:pt idx="249">
                  <c:v>76.337923388022745</c:v>
                </c:pt>
                <c:pt idx="250">
                  <c:v>76.564832465698601</c:v>
                </c:pt>
                <c:pt idx="251">
                  <c:v>76.787381949388347</c:v>
                </c:pt>
                <c:pt idx="252">
                  <c:v>77.005653180741035</c:v>
                </c:pt>
                <c:pt idx="253">
                  <c:v>77.219725763673168</c:v>
                </c:pt>
                <c:pt idx="254">
                  <c:v>77.429677599577161</c:v>
                </c:pt>
                <c:pt idx="255">
                  <c:v>77.635584921463121</c:v>
                </c:pt>
                <c:pt idx="256">
                  <c:v>77.837522327055481</c:v>
                </c:pt>
                <c:pt idx="257">
                  <c:v>78.03556281086675</c:v>
                </c:pt>
                <c:pt idx="258">
                  <c:v>78.229777795269285</c:v>
                </c:pt>
                <c:pt idx="259">
                  <c:v>78.420237160584549</c:v>
                </c:pt>
                <c:pt idx="260">
                  <c:v>78.607009274210483</c:v>
                </c:pt>
                <c:pt idx="261">
                  <c:v>78.790161018803914</c:v>
                </c:pt>
                <c:pt idx="262">
                  <c:v>78.969757819536937</c:v>
                </c:pt>
                <c:pt idx="263">
                  <c:v>79.145863670442353</c:v>
                </c:pt>
                <c:pt idx="264">
                  <c:v>79.31854115986431</c:v>
                </c:pt>
                <c:pt idx="265">
                  <c:v>79.487851495027613</c:v>
                </c:pt>
                <c:pt idx="266">
                  <c:v>79.65385452573868</c:v>
                </c:pt>
                <c:pt idx="267">
                  <c:v>79.816608767229638</c:v>
                </c:pt>
                <c:pt idx="268">
                  <c:v>79.976171422155673</c:v>
                </c:pt>
                <c:pt idx="269">
                  <c:v>80.132598401754237</c:v>
                </c:pt>
                <c:pt idx="270">
                  <c:v>80.285944346173395</c:v>
                </c:pt>
                <c:pt idx="271">
                  <c:v>80.43626264397534</c:v>
                </c:pt>
                <c:pt idx="272">
                  <c:v>80.583605450818638</c:v>
                </c:pt>
                <c:pt idx="273">
                  <c:v>80.72802370732218</c:v>
                </c:pt>
                <c:pt idx="274">
                  <c:v>80.869567156111557</c:v>
                </c:pt>
                <c:pt idx="275">
                  <c:v>81.008284358046723</c:v>
                </c:pt>
                <c:pt idx="276">
                  <c:v>81.144222707628217</c:v>
                </c:pt>
                <c:pt idx="277">
                  <c:v>81.277428447577009</c:v>
                </c:pt>
                <c:pt idx="278">
                  <c:v>81.407946682581382</c:v>
                </c:pt>
                <c:pt idx="279">
                  <c:v>81.535821392201498</c:v>
                </c:pt>
                <c:pt idx="280">
                  <c:v>81.661095442920427</c:v>
                </c:pt>
                <c:pt idx="281">
                  <c:v>81.783810599328078</c:v>
                </c:pt>
                <c:pt idx="282">
                  <c:v>81.90400753442151</c:v>
                </c:pt>
                <c:pt idx="283">
                  <c:v>82.021725839002698</c:v>
                </c:pt>
                <c:pt idx="284">
                  <c:v>82.137004030151672</c:v>
                </c:pt>
                <c:pt idx="285">
                  <c:v>82.249879558750294</c:v>
                </c:pt>
                <c:pt idx="286">
                  <c:v>82.360388816027708</c:v>
                </c:pt>
                <c:pt idx="287">
                  <c:v>82.468567139095939</c:v>
                </c:pt>
                <c:pt idx="288">
                  <c:v>82.574448815439439</c:v>
                </c:pt>
                <c:pt idx="289">
                  <c:v>82.678067086318649</c:v>
                </c:pt>
                <c:pt idx="290">
                  <c:v>82.779454149042905</c:v>
                </c:pt>
                <c:pt idx="291">
                  <c:v>82.87864115806309</c:v>
                </c:pt>
                <c:pt idx="292">
                  <c:v>82.975658224829331</c:v>
                </c:pt>
                <c:pt idx="293">
                  <c:v>83.07053441635297</c:v>
                </c:pt>
                <c:pt idx="294">
                  <c:v>83.163297752405725</c:v>
                </c:pt>
                <c:pt idx="295">
                  <c:v>83.253975201282401</c:v>
                </c:pt>
                <c:pt idx="296">
                  <c:v>83.34259267404525</c:v>
                </c:pt>
                <c:pt idx="297">
                  <c:v>83.429175017160574</c:v>
                </c:pt>
                <c:pt idx="298">
                  <c:v>83.513746003428395</c:v>
                </c:pt>
                <c:pt idx="299">
                  <c:v>83.59632832109655</c:v>
                </c:pt>
                <c:pt idx="300">
                  <c:v>83.676943561038925</c:v>
                </c:pt>
                <c:pt idx="301">
                  <c:v>83.755612201866114</c:v>
                </c:pt>
                <c:pt idx="302">
                  <c:v>83.832353592822713</c:v>
                </c:pt>
                <c:pt idx="303">
                  <c:v>83.907185934311016</c:v>
                </c:pt>
                <c:pt idx="304">
                  <c:v>83.980126255864192</c:v>
                </c:pt>
                <c:pt idx="305">
                  <c:v>84.051190391374035</c:v>
                </c:pt>
                <c:pt idx="306">
                  <c:v>84.120392951357829</c:v>
                </c:pt>
                <c:pt idx="307">
                  <c:v>84.187747292026515</c:v>
                </c:pt>
                <c:pt idx="308">
                  <c:v>84.25326548089123</c:v>
                </c:pt>
                <c:pt idx="309">
                  <c:v>84.31695825861722</c:v>
                </c:pt>
                <c:pt idx="310">
                  <c:v>84.378834996802837</c:v>
                </c:pt>
                <c:pt idx="311">
                  <c:v>84.438903651326314</c:v>
                </c:pt>
                <c:pt idx="312">
                  <c:v>84.497170710863998</c:v>
                </c:pt>
                <c:pt idx="313">
                  <c:v>84.553641140139121</c:v>
                </c:pt>
                <c:pt idx="314">
                  <c:v>84.608318317411445</c:v>
                </c:pt>
                <c:pt idx="315">
                  <c:v>84.66120396566177</c:v>
                </c:pt>
                <c:pt idx="316">
                  <c:v>84.71229807686268</c:v>
                </c:pt>
                <c:pt idx="317">
                  <c:v>84.761598828655991</c:v>
                </c:pt>
                <c:pt idx="318">
                  <c:v>84.809102492676885</c:v>
                </c:pt>
                <c:pt idx="319">
                  <c:v>84.85480333367363</c:v>
                </c:pt>
                <c:pt idx="320">
                  <c:v>84.898693498468717</c:v>
                </c:pt>
                <c:pt idx="321">
                  <c:v>84.940762893688913</c:v>
                </c:pt>
                <c:pt idx="322">
                  <c:v>84.980999051058646</c:v>
                </c:pt>
                <c:pt idx="323">
                  <c:v>85.019386978896847</c:v>
                </c:pt>
                <c:pt idx="324">
                  <c:v>85.055908998283371</c:v>
                </c:pt>
                <c:pt idx="325">
                  <c:v>85.090544562159167</c:v>
                </c:pt>
                <c:pt idx="326">
                  <c:v>85.123270055394173</c:v>
                </c:pt>
                <c:pt idx="327">
                  <c:v>85.154058573590959</c:v>
                </c:pt>
                <c:pt idx="328">
                  <c:v>85.182879678084944</c:v>
                </c:pt>
                <c:pt idx="329">
                  <c:v>85.209699124247663</c:v>
                </c:pt>
                <c:pt idx="330">
                  <c:v>85.234478559787391</c:v>
                </c:pt>
                <c:pt idx="331">
                  <c:v>85.257175189263464</c:v>
                </c:pt>
                <c:pt idx="332">
                  <c:v>85.277741400472564</c:v>
                </c:pt>
                <c:pt idx="333">
                  <c:v>85.296124347713999</c:v>
                </c:pt>
                <c:pt idx="334">
                  <c:v>85.312265486177068</c:v>
                </c:pt>
                <c:pt idx="335">
                  <c:v>85.32610005079701</c:v>
                </c:pt>
                <c:pt idx="336">
                  <c:v>85.337556471867984</c:v>
                </c:pt>
                <c:pt idx="337">
                  <c:v>85.346555718452322</c:v>
                </c:pt>
                <c:pt idx="338">
                  <c:v>85.353010559142689</c:v>
                </c:pt>
                <c:pt idx="339">
                  <c:v>85.356824727970661</c:v>
                </c:pt>
                <c:pt idx="340">
                  <c:v>85.357891981149976</c:v>
                </c:pt>
                <c:pt idx="341">
                  <c:v>85.356095027821056</c:v>
                </c:pt>
                <c:pt idx="342">
                  <c:v>85.351304314930289</c:v>
                </c:pt>
                <c:pt idx="343">
                  <c:v>85.343376642717772</c:v>
                </c:pt>
                <c:pt idx="344">
                  <c:v>85.332153582850268</c:v>
                </c:pt>
                <c:pt idx="345">
                  <c:v>85.31745966583749</c:v>
                </c:pt>
                <c:pt idx="346">
                  <c:v>85.299100297770437</c:v>
                </c:pt>
                <c:pt idx="347">
                  <c:v>85.276859358317282</c:v>
                </c:pt>
                <c:pt idx="348">
                  <c:v>85.250496421914121</c:v>
                </c:pt>
                <c:pt idx="349">
                  <c:v>85.219743531691421</c:v>
                </c:pt>
                <c:pt idx="350">
                  <c:v>85.184301440223791</c:v>
                </c:pt>
                <c:pt idx="351">
                  <c:v>85.143835211822747</c:v>
                </c:pt>
                <c:pt idx="352">
                  <c:v>85.097969056675865</c:v>
                </c:pt>
                <c:pt idx="353">
                  <c:v>85.046280236167235</c:v>
                </c:pt>
                <c:pt idx="354">
                  <c:v>84.988291839182537</c:v>
                </c:pt>
                <c:pt idx="355">
                  <c:v>84.923464178396472</c:v>
                </c:pt>
                <c:pt idx="356">
                  <c:v>84.851184489776344</c:v>
                </c:pt>
                <c:pt idx="357">
                  <c:v>84.770754532762581</c:v>
                </c:pt>
                <c:pt idx="358">
                  <c:v>84.681375575813263</c:v>
                </c:pt>
                <c:pt idx="359">
                  <c:v>84.582130102458464</c:v>
                </c:pt>
                <c:pt idx="360">
                  <c:v>84.4719593729031</c:v>
                </c:pt>
                <c:pt idx="361">
                  <c:v>84.349635705846808</c:v>
                </c:pt>
                <c:pt idx="362">
                  <c:v>84.213727976089089</c:v>
                </c:pt>
                <c:pt idx="363">
                  <c:v>84.062558314003127</c:v>
                </c:pt>
                <c:pt idx="364">
                  <c:v>83.894147281306218</c:v>
                </c:pt>
                <c:pt idx="365">
                  <c:v>83.706143790738381</c:v>
                </c:pt>
                <c:pt idx="366">
                  <c:v>83.495734593139446</c:v>
                </c:pt>
                <c:pt idx="367">
                  <c:v>83.259526053002091</c:v>
                </c:pt>
                <c:pt idx="368">
                  <c:v>82.993387823031711</c:v>
                </c:pt>
                <c:pt idx="369">
                  <c:v>82.692243344683334</c:v>
                </c:pt>
                <c:pt idx="370">
                  <c:v>82.349784913247547</c:v>
                </c:pt>
                <c:pt idx="371">
                  <c:v>81.958079779333971</c:v>
                </c:pt>
                <c:pt idx="372">
                  <c:v>81.507015687833587</c:v>
                </c:pt>
                <c:pt idx="373">
                  <c:v>80.983504524762054</c:v>
                </c:pt>
                <c:pt idx="374">
                  <c:v>80.370312430352413</c:v>
                </c:pt>
                <c:pt idx="375">
                  <c:v>79.644296886299031</c:v>
                </c:pt>
                <c:pt idx="376">
                  <c:v>78.773672435153685</c:v>
                </c:pt>
                <c:pt idx="377">
                  <c:v>77.713628030794709</c:v>
                </c:pt>
                <c:pt idx="378">
                  <c:v>76.399032513891399</c:v>
                </c:pt>
                <c:pt idx="379">
                  <c:v>74.731756045648027</c:v>
                </c:pt>
                <c:pt idx="380">
                  <c:v>72.557511150507381</c:v>
                </c:pt>
                <c:pt idx="381">
                  <c:v>69.621110461157897</c:v>
                </c:pt>
                <c:pt idx="382">
                  <c:v>65.474700806782806</c:v>
                </c:pt>
                <c:pt idx="383">
                  <c:v>59.279715754814752</c:v>
                </c:pt>
                <c:pt idx="384">
                  <c:v>49.384399001788104</c:v>
                </c:pt>
                <c:pt idx="385">
                  <c:v>32.714500125806637</c:v>
                </c:pt>
                <c:pt idx="386">
                  <c:v>6.4235305069868973</c:v>
                </c:pt>
                <c:pt idx="387">
                  <c:v>-22.889796350081465</c:v>
                </c:pt>
                <c:pt idx="388">
                  <c:v>-43.859595426726372</c:v>
                </c:pt>
                <c:pt idx="389">
                  <c:v>-56.355175309836589</c:v>
                </c:pt>
                <c:pt idx="390">
                  <c:v>-63.950834428752785</c:v>
                </c:pt>
                <c:pt idx="391">
                  <c:v>-68.885165257781054</c:v>
                </c:pt>
                <c:pt idx="392">
                  <c:v>-72.294829761954887</c:v>
                </c:pt>
                <c:pt idx="393">
                  <c:v>-74.770488463715708</c:v>
                </c:pt>
                <c:pt idx="394">
                  <c:v>-76.638978055362671</c:v>
                </c:pt>
                <c:pt idx="395">
                  <c:v>-78.092832008818064</c:v>
                </c:pt>
                <c:pt idx="396">
                  <c:v>-79.251822742329693</c:v>
                </c:pt>
                <c:pt idx="397">
                  <c:v>-80.193965512628409</c:v>
                </c:pt>
                <c:pt idx="398">
                  <c:v>-80.97207680996496</c:v>
                </c:pt>
                <c:pt idx="399">
                  <c:v>-81.623095771720813</c:v>
                </c:pt>
                <c:pt idx="400">
                  <c:v>-82.173579126391957</c:v>
                </c:pt>
                <c:pt idx="401">
                  <c:v>-82.643072856018364</c:v>
                </c:pt>
                <c:pt idx="402">
                  <c:v>-83.046254363683843</c:v>
                </c:pt>
                <c:pt idx="403">
                  <c:v>-83.394335462743641</c:v>
                </c:pt>
                <c:pt idx="404">
                  <c:v>-83.69600598240288</c:v>
                </c:pt>
                <c:pt idx="405">
                  <c:v>-83.958083335141268</c:v>
                </c:pt>
                <c:pt idx="406">
                  <c:v>-84.185968840583314</c:v>
                </c:pt>
                <c:pt idx="407">
                  <c:v>-84.383973970622023</c:v>
                </c:pt>
                <c:pt idx="408">
                  <c:v>-84.555557081187672</c:v>
                </c:pt>
                <c:pt idx="409">
                  <c:v>-84.703497250644403</c:v>
                </c:pt>
                <c:pt idx="410">
                  <c:v>-84.830023021636734</c:v>
                </c:pt>
                <c:pt idx="411">
                  <c:v>-84.936908127308214</c:v>
                </c:pt>
                <c:pt idx="412">
                  <c:v>-85.02554249252556</c:v>
                </c:pt>
                <c:pt idx="413">
                  <c:v>-85.096984224682487</c:v>
                </c:pt>
                <c:pt idx="414">
                  <c:v>-85.151996507040522</c:v>
                </c:pt>
                <c:pt idx="415">
                  <c:v>-85.191072000288074</c:v>
                </c:pt>
                <c:pt idx="416">
                  <c:v>-85.214446359623508</c:v>
                </c:pt>
                <c:pt idx="417">
                  <c:v>-85.222101655135191</c:v>
                </c:pt>
                <c:pt idx="418">
                  <c:v>-85.213759742641429</c:v>
                </c:pt>
                <c:pt idx="419">
                  <c:v>-85.188864882637702</c:v>
                </c:pt>
                <c:pt idx="420">
                  <c:v>-85.146554055415365</c:v>
                </c:pt>
                <c:pt idx="421">
                  <c:v>-85.085612359711973</c:v>
                </c:pt>
                <c:pt idx="422">
                  <c:v>-85.004409457522769</c:v>
                </c:pt>
                <c:pt idx="423">
                  <c:v>-84.900811010675739</c:v>
                </c:pt>
                <c:pt idx="424">
                  <c:v>-84.772056086271149</c:v>
                </c:pt>
                <c:pt idx="425">
                  <c:v>-84.614587001200846</c:v>
                </c:pt>
                <c:pt idx="426">
                  <c:v>-84.423811040974641</c:v>
                </c:pt>
                <c:pt idx="427">
                  <c:v>-84.193762205019254</c:v>
                </c:pt>
                <c:pt idx="428">
                  <c:v>-83.9166125158211</c:v>
                </c:pt>
                <c:pt idx="429">
                  <c:v>-83.581950764446489</c:v>
                </c:pt>
                <c:pt idx="430">
                  <c:v>-83.175690842157778</c:v>
                </c:pt>
                <c:pt idx="431">
                  <c:v>-82.67836992784764</c:v>
                </c:pt>
                <c:pt idx="432">
                  <c:v>-82.06240223410218</c:v>
                </c:pt>
                <c:pt idx="433">
                  <c:v>-81.287463303804287</c:v>
                </c:pt>
                <c:pt idx="434">
                  <c:v>-80.292348013414923</c:v>
                </c:pt>
                <c:pt idx="435">
                  <c:v>-78.979748243068386</c:v>
                </c:pt>
                <c:pt idx="436">
                  <c:v>-77.185700266227101</c:v>
                </c:pt>
                <c:pt idx="437">
                  <c:v>-74.612634981350922</c:v>
                </c:pt>
                <c:pt idx="438">
                  <c:v>-70.665707564100188</c:v>
                </c:pt>
                <c:pt idx="439">
                  <c:v>-63.996078701594975</c:v>
                </c:pt>
                <c:pt idx="440">
                  <c:v>-51.062740726055708</c:v>
                </c:pt>
                <c:pt idx="441">
                  <c:v>-22.688794841900819</c:v>
                </c:pt>
                <c:pt idx="442">
                  <c:v>21.97850407739671</c:v>
                </c:pt>
                <c:pt idx="443">
                  <c:v>50.699650605484081</c:v>
                </c:pt>
                <c:pt idx="444">
                  <c:v>63.779454887649194</c:v>
                </c:pt>
                <c:pt idx="445">
                  <c:v>70.496310387170212</c:v>
                </c:pt>
                <c:pt idx="446">
                  <c:v>74.450515751786909</c:v>
                </c:pt>
                <c:pt idx="447">
                  <c:v>77.010144692993649</c:v>
                </c:pt>
                <c:pt idx="448">
                  <c:v>78.776659873351051</c:v>
                </c:pt>
                <c:pt idx="449">
                  <c:v>80.049835546121102</c:v>
                </c:pt>
                <c:pt idx="450">
                  <c:v>80.993954742142179</c:v>
                </c:pt>
                <c:pt idx="451">
                  <c:v>81.705613606858904</c:v>
                </c:pt>
                <c:pt idx="452">
                  <c:v>82.244556856301188</c:v>
                </c:pt>
                <c:pt idx="453">
                  <c:v>82.64894499999474</c:v>
                </c:pt>
                <c:pt idx="454">
                  <c:v>82.943409016797943</c:v>
                </c:pt>
                <c:pt idx="455">
                  <c:v>83.143471000884261</c:v>
                </c:pt>
                <c:pt idx="456">
                  <c:v>83.257972407747303</c:v>
                </c:pt>
                <c:pt idx="457">
                  <c:v>83.290287250923782</c:v>
                </c:pt>
                <c:pt idx="458">
                  <c:v>83.238664322841103</c:v>
                </c:pt>
                <c:pt idx="459">
                  <c:v>83.095777005114243</c:v>
                </c:pt>
                <c:pt idx="460">
                  <c:v>82.847326107065541</c:v>
                </c:pt>
                <c:pt idx="461">
                  <c:v>82.469226197319429</c:v>
                </c:pt>
                <c:pt idx="462">
                  <c:v>81.922329704996571</c:v>
                </c:pt>
                <c:pt idx="463">
                  <c:v>81.142399415513353</c:v>
                </c:pt>
                <c:pt idx="464">
                  <c:v>80.020038503830492</c:v>
                </c:pt>
                <c:pt idx="465">
                  <c:v>78.357218479714078</c:v>
                </c:pt>
                <c:pt idx="466">
                  <c:v>75.762452765968035</c:v>
                </c:pt>
                <c:pt idx="467">
                  <c:v>71.359223545485989</c:v>
                </c:pt>
                <c:pt idx="468">
                  <c:v>62.811295143929655</c:v>
                </c:pt>
                <c:pt idx="469">
                  <c:v>42.544647641747872</c:v>
                </c:pt>
                <c:pt idx="470">
                  <c:v>-4.8763687370797886</c:v>
                </c:pt>
                <c:pt idx="471">
                  <c:v>-45.494673434937177</c:v>
                </c:pt>
                <c:pt idx="472">
                  <c:v>-61.284938167329685</c:v>
                </c:pt>
                <c:pt idx="473">
                  <c:v>-67.790182457270674</c:v>
                </c:pt>
                <c:pt idx="474">
                  <c:v>-70.510548684976243</c:v>
                </c:pt>
                <c:pt idx="475">
                  <c:v>-70.946104585567312</c:v>
                </c:pt>
                <c:pt idx="476">
                  <c:v>-69.088064423529588</c:v>
                </c:pt>
                <c:pt idx="477">
                  <c:v>-63.277419130588875</c:v>
                </c:pt>
                <c:pt idx="478">
                  <c:v>-46.613941677945171</c:v>
                </c:pt>
                <c:pt idx="479">
                  <c:v>2.1844743733869945</c:v>
                </c:pt>
                <c:pt idx="480">
                  <c:v>47.850460376499697</c:v>
                </c:pt>
                <c:pt idx="481">
                  <c:v>62.475041620462775</c:v>
                </c:pt>
                <c:pt idx="482">
                  <c:v>66.495978501966661</c:v>
                </c:pt>
                <c:pt idx="483">
                  <c:v>65.236568605371758</c:v>
                </c:pt>
                <c:pt idx="484">
                  <c:v>57.478117201560039</c:v>
                </c:pt>
                <c:pt idx="485">
                  <c:v>32.58642000360031</c:v>
                </c:pt>
                <c:pt idx="486">
                  <c:v>-23.770450925184306</c:v>
                </c:pt>
                <c:pt idx="487">
                  <c:v>-56.280198262953007</c:v>
                </c:pt>
                <c:pt idx="488">
                  <c:v>-67.358630097653148</c:v>
                </c:pt>
                <c:pt idx="489">
                  <c:v>-71.820742322456425</c:v>
                </c:pt>
                <c:pt idx="490">
                  <c:v>-73.568205660112866</c:v>
                </c:pt>
                <c:pt idx="491">
                  <c:v>-73.691534514673137</c:v>
                </c:pt>
                <c:pt idx="492">
                  <c:v>-72.320906074149221</c:v>
                </c:pt>
                <c:pt idx="493">
                  <c:v>-68.818782022291899</c:v>
                </c:pt>
                <c:pt idx="494">
                  <c:v>-60.872090037319623</c:v>
                </c:pt>
                <c:pt idx="495">
                  <c:v>-39.944669868302164</c:v>
                </c:pt>
                <c:pt idx="496">
                  <c:v>12.640463241826394</c:v>
                </c:pt>
                <c:pt idx="497">
                  <c:v>52.832814061385342</c:v>
                </c:pt>
                <c:pt idx="498">
                  <c:v>67.150875237329913</c:v>
                </c:pt>
                <c:pt idx="499">
                  <c:v>73.211117151249212</c:v>
                </c:pt>
                <c:pt idx="500">
                  <c:v>76.213083566864924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7-4645-B716-D51D61E71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B7B7B7"/>
              </a:solidFill>
              <a:prstDash val="solid"/>
            </a:ln>
          </c:spPr>
        </c:majorGridlines>
        <c:minorGridlines>
          <c:spPr>
            <a:ln w="4763"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r>
                  <a:rPr lang="ja-JP" altLang="en-US" sz="825" b="1"/>
                  <a:t>周波数 </a:t>
                </a:r>
                <a:r>
                  <a:rPr lang="en-US" altLang="ja-JP" sz="825" b="1"/>
                  <a:t>[</a:t>
                </a:r>
                <a:r>
                  <a:rPr lang="en-US" sz="825" b="1"/>
                  <a:t>Hz]None</a:t>
                </a: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spPr>
          <a:ln w="9525">
            <a:solidFill>
              <a:srgbClr val="808080"/>
            </a:solidFill>
            <a:prstDash val="solid"/>
          </a:ln>
        </c:spPr>
        <c:txPr>
          <a:bodyPr anchorCtr="1"/>
          <a:lstStyle/>
          <a:p>
            <a:pPr>
              <a:defRPr sz="750"/>
            </a:pPr>
            <a:endParaRPr lang="ja-JP"/>
          </a:p>
        </c:txPr>
        <c:crossAx val="48672768"/>
        <c:crosses val="autoZero"/>
        <c:auto val="1"/>
        <c:lblAlgn val="ctr"/>
        <c:lblOffset val="100"/>
        <c:tickLblSkip val="114"/>
        <c:tickMarkSkip val="14"/>
        <c:noMultiLvlLbl val="0"/>
      </c:catAx>
      <c:valAx>
        <c:axId val="48672768"/>
        <c:scaling>
          <c:orientation val="minMax"/>
          <c:max val="180"/>
          <c:min val="-180"/>
        </c:scaling>
        <c:delete val="0"/>
        <c:axPos val="l"/>
        <c:majorGridlines>
          <c:spPr>
            <a:ln w="9525">
              <a:solidFill>
                <a:srgbClr val="B7B7B7"/>
              </a:solidFill>
              <a:prstDash val="solid"/>
            </a:ln>
          </c:spPr>
        </c:majorGridlines>
        <c:minorGridlines>
          <c:spPr>
            <a:ln w="4763"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r>
                  <a:rPr lang="ja-JP" altLang="en-US" sz="825" b="1"/>
                  <a:t>位相 </a:t>
                </a:r>
                <a:r>
                  <a:rPr lang="en-US" altLang="ja-JP" sz="825" b="1"/>
                  <a:t>[</a:t>
                </a:r>
                <a:r>
                  <a:rPr lang="en-US" sz="825" b="1"/>
                  <a:t>deg]None</a:t>
                </a:r>
              </a:p>
            </c:rich>
          </c:tx>
          <c:overlay val="0"/>
        </c:title>
        <c:numFmt formatCode="0" sourceLinked="0"/>
        <c:majorTickMark val="out"/>
        <c:minorTickMark val="in"/>
        <c:tickLblPos val="nextTo"/>
        <c:spPr>
          <a:ln w="9525">
            <a:solidFill>
              <a:srgbClr val="808080"/>
            </a:solidFill>
            <a:prstDash val="solid"/>
          </a:ln>
        </c:spPr>
        <c:txPr>
          <a:bodyPr anchorCtr="1"/>
          <a:lstStyle/>
          <a:p>
            <a:pPr>
              <a:defRPr sz="750"/>
            </a:pPr>
            <a:endParaRPr lang="ja-JP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14</xdr:col>
      <xdr:colOff>0</xdr:colOff>
      <xdr:row>62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14</xdr:col>
      <xdr:colOff>0</xdr:colOff>
      <xdr:row>82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14287500" cy="7762875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"/>
  <sheetViews>
    <sheetView workbookViewId="0">
      <selection sqref="A1:N1"/>
    </sheetView>
  </sheetViews>
  <sheetFormatPr defaultRowHeight="13.8"/>
  <cols>
    <col min="1" max="1" width="31" customWidth="1"/>
    <col min="2" max="2" width="15" customWidth="1"/>
    <col min="3" max="3" width="25" customWidth="1"/>
    <col min="4" max="4" width="30" customWidth="1"/>
    <col min="5" max="5" width="15" customWidth="1"/>
    <col min="6" max="6" width="18" customWidth="1"/>
  </cols>
  <sheetData>
    <row r="1" spans="1:33" ht="24" customHeight="1">
      <c r="A1" s="67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22.35" customHeight="1">
      <c r="A2" s="64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22.35" customHeight="1">
      <c r="A3" s="65" t="s">
        <v>2</v>
      </c>
      <c r="B3" s="65"/>
      <c r="C3" s="65"/>
      <c r="D3" s="65"/>
      <c r="E3" s="65"/>
      <c r="F3" s="65"/>
      <c r="G3" s="63"/>
      <c r="H3" s="63"/>
      <c r="I3" s="63"/>
      <c r="J3" s="63"/>
      <c r="K3" s="63"/>
      <c r="L3" s="63"/>
      <c r="M3" s="63"/>
      <c r="N3" s="63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8">
      <c r="A4" s="35"/>
      <c r="B4" s="35"/>
      <c r="C4" s="35"/>
      <c r="D4" s="35"/>
      <c r="E4" s="35"/>
      <c r="F4" s="3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8">
      <c r="A5" s="62" t="s">
        <v>3</v>
      </c>
      <c r="B5" s="63"/>
      <c r="C5" s="63"/>
      <c r="D5" s="62" t="s">
        <v>4</v>
      </c>
      <c r="E5" s="63"/>
      <c r="F5" s="6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8">
      <c r="A6" s="15" t="s">
        <v>5</v>
      </c>
      <c r="B6" s="36">
        <v>6</v>
      </c>
      <c r="C6" s="17" t="s">
        <v>6</v>
      </c>
      <c r="D6" s="15" t="s">
        <v>7</v>
      </c>
      <c r="E6" s="24">
        <f>(B7+B10)/2</f>
        <v>4</v>
      </c>
      <c r="F6" s="17" t="s">
        <v>8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18">
      <c r="A7" s="18" t="s">
        <v>9</v>
      </c>
      <c r="B7" s="6">
        <v>6.2</v>
      </c>
      <c r="C7" s="19" t="s">
        <v>8</v>
      </c>
      <c r="D7" s="18" t="s">
        <v>10</v>
      </c>
      <c r="E7" s="7">
        <f>E6-B8/2-B11/2</f>
        <v>1.375</v>
      </c>
      <c r="F7" s="19" t="s">
        <v>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18">
      <c r="A8" s="18" t="s">
        <v>11</v>
      </c>
      <c r="B8" s="6">
        <v>4.3</v>
      </c>
      <c r="C8" s="19" t="s">
        <v>8</v>
      </c>
      <c r="D8" s="18" t="s">
        <v>12</v>
      </c>
      <c r="E8" s="7">
        <f>ACOSH(((E6/1000)^2-(B8/2000)^2-(B11/2000)^2)/(2*(B8/2000)*(B11/2000)))</f>
        <v>2.3820865130154467</v>
      </c>
      <c r="F8" s="19" t="s">
        <v>13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8">
      <c r="A9" s="18" t="s">
        <v>14</v>
      </c>
      <c r="B9" s="6">
        <v>1.9</v>
      </c>
      <c r="C9" s="19" t="s">
        <v>8</v>
      </c>
      <c r="D9" s="18" t="s">
        <v>15</v>
      </c>
      <c r="E9" s="7">
        <f>1/(299792458*B13*B12*0.000000000001)</f>
        <v>26.900330257915488</v>
      </c>
      <c r="F9" s="19" t="s">
        <v>16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8">
      <c r="A10" s="18" t="s">
        <v>17</v>
      </c>
      <c r="B10" s="6">
        <v>1.8</v>
      </c>
      <c r="C10" s="19" t="s">
        <v>8</v>
      </c>
      <c r="D10" s="18" t="s">
        <v>18</v>
      </c>
      <c r="E10" s="7">
        <f>E9/(299792458*B13)*1000000000</f>
        <v>144.7255535969847</v>
      </c>
      <c r="F10" s="19" t="s">
        <v>19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18">
      <c r="A11" s="18" t="s">
        <v>20</v>
      </c>
      <c r="B11" s="6">
        <v>0.95</v>
      </c>
      <c r="C11" s="19" t="s">
        <v>8</v>
      </c>
      <c r="D11" s="18" t="s">
        <v>21</v>
      </c>
      <c r="E11" s="7">
        <f>B6/(299792458*B13)*1000000000</f>
        <v>32.280396309498585</v>
      </c>
      <c r="F11" s="19" t="s">
        <v>22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18">
      <c r="A12" s="18" t="s">
        <v>23</v>
      </c>
      <c r="B12" s="6">
        <v>200</v>
      </c>
      <c r="C12" s="19" t="s">
        <v>24</v>
      </c>
      <c r="D12" s="18" t="s">
        <v>25</v>
      </c>
      <c r="E12" s="7">
        <f>1/(4*E11*0.000000001)/1000000</f>
        <v>7.7446384983333321</v>
      </c>
      <c r="F12" s="19" t="s">
        <v>26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8">
      <c r="A13" s="18" t="s">
        <v>27</v>
      </c>
      <c r="B13" s="6">
        <v>0.62</v>
      </c>
      <c r="C13" s="19" t="s">
        <v>13</v>
      </c>
      <c r="D13" s="18" t="s">
        <v>28</v>
      </c>
      <c r="E13" s="7">
        <f>2*PI()*8.854187817E-12*B14/E8*1000000000000</f>
        <v>51.379958489580154</v>
      </c>
      <c r="F13" s="19" t="s">
        <v>29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8">
      <c r="A14" s="18" t="s">
        <v>30</v>
      </c>
      <c r="B14" s="6">
        <v>2.2000000000000002</v>
      </c>
      <c r="C14" s="19" t="s">
        <v>31</v>
      </c>
      <c r="D14" s="18" t="s">
        <v>32</v>
      </c>
      <c r="E14" s="7">
        <f>4*PI()*0.0000001*E8/(2*PI())*1000000000</f>
        <v>476.41730260308941</v>
      </c>
      <c r="F14" s="19" t="s">
        <v>19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8">
      <c r="A15" s="18" t="s">
        <v>33</v>
      </c>
      <c r="B15" s="6">
        <v>0.03</v>
      </c>
      <c r="C15" s="19" t="s">
        <v>13</v>
      </c>
      <c r="D15" s="18" t="s">
        <v>34</v>
      </c>
      <c r="E15" s="7">
        <f>SQRT(E14*0.000000001/(E13*0.000000000001))</f>
        <v>96.293481380409659</v>
      </c>
      <c r="F15" s="19" t="s">
        <v>16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8">
      <c r="A16" s="18" t="s">
        <v>35</v>
      </c>
      <c r="B16" s="6">
        <v>0.02</v>
      </c>
      <c r="C16" s="19" t="s">
        <v>13</v>
      </c>
      <c r="D16" s="18" t="s">
        <v>36</v>
      </c>
      <c r="E16" s="7">
        <f>1/SQRT(B14)</f>
        <v>0.67419986246324204</v>
      </c>
      <c r="F16" s="19" t="s">
        <v>13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8">
      <c r="A17" s="18" t="s">
        <v>37</v>
      </c>
      <c r="B17" s="6">
        <v>3.78E-2</v>
      </c>
      <c r="C17" s="19" t="s">
        <v>38</v>
      </c>
      <c r="D17" s="18" t="s">
        <v>39</v>
      </c>
      <c r="E17" s="7">
        <f>B6/(299792458*E16)*1000000000</f>
        <v>29.685330457895628</v>
      </c>
      <c r="F17" s="19" t="s">
        <v>22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8">
      <c r="A18" s="18" t="s">
        <v>40</v>
      </c>
      <c r="B18" s="6">
        <v>2.5000000000000001E-2</v>
      </c>
      <c r="C18" s="19" t="s">
        <v>41</v>
      </c>
      <c r="D18" s="18" t="s">
        <v>42</v>
      </c>
      <c r="E18" s="7">
        <f>1/(4*E17*0.000000001)/1000000</f>
        <v>8.4216680812965521</v>
      </c>
      <c r="F18" s="19" t="s">
        <v>26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8">
      <c r="A19" s="18" t="s">
        <v>43</v>
      </c>
      <c r="B19" s="6">
        <v>3.5000000000000003E-2</v>
      </c>
      <c r="C19" s="19" t="s">
        <v>41</v>
      </c>
      <c r="D19" s="18" t="s">
        <v>44</v>
      </c>
      <c r="E19" s="7">
        <f>B17/2</f>
        <v>1.89E-2</v>
      </c>
      <c r="F19" s="19" t="s">
        <v>45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8">
      <c r="A20" s="18" t="s">
        <v>46</v>
      </c>
      <c r="B20" s="6">
        <v>3.0000000000000001E-3</v>
      </c>
      <c r="C20" s="19" t="s">
        <v>47</v>
      </c>
      <c r="D20" s="18" t="s">
        <v>48</v>
      </c>
      <c r="E20" s="7">
        <f>(E19+B18)*B6</f>
        <v>0.26340000000000002</v>
      </c>
      <c r="F20" s="19" t="s">
        <v>49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8">
      <c r="A21" s="20" t="s">
        <v>50</v>
      </c>
      <c r="B21" s="21">
        <v>4.0000000000000001E-3</v>
      </c>
      <c r="C21" s="22" t="s">
        <v>47</v>
      </c>
      <c r="D21" s="18" t="s">
        <v>51</v>
      </c>
      <c r="E21" s="7">
        <f>(B18+B19)*B6</f>
        <v>0.36000000000000004</v>
      </c>
      <c r="F21" s="19" t="s">
        <v>49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8">
      <c r="A22" s="5"/>
      <c r="B22" s="5"/>
      <c r="C22" s="5"/>
      <c r="D22" s="18" t="s">
        <v>52</v>
      </c>
      <c r="E22" s="7">
        <f>B24+B27</f>
        <v>20</v>
      </c>
      <c r="F22" s="19" t="s">
        <v>53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8">
      <c r="A23" s="62" t="s">
        <v>54</v>
      </c>
      <c r="B23" s="63"/>
      <c r="C23" s="63"/>
      <c r="D23" s="18" t="s">
        <v>55</v>
      </c>
      <c r="E23" s="7">
        <f>IF(AND(B25=B28),B25/2,NA())</f>
        <v>2.5000000000000001E-2</v>
      </c>
      <c r="F23" s="19" t="s">
        <v>16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8">
      <c r="A24" s="15" t="s">
        <v>56</v>
      </c>
      <c r="B24" s="16">
        <v>10</v>
      </c>
      <c r="C24" s="17" t="s">
        <v>53</v>
      </c>
      <c r="D24" s="18" t="s">
        <v>57</v>
      </c>
      <c r="E24" s="7">
        <f>IF(AND(B26=B29),B26/2,NA())</f>
        <v>10</v>
      </c>
      <c r="F24" s="19" t="s">
        <v>58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18">
      <c r="A25" s="18" t="s">
        <v>59</v>
      </c>
      <c r="B25" s="6">
        <v>0.05</v>
      </c>
      <c r="C25" s="19" t="s">
        <v>16</v>
      </c>
      <c r="D25" s="18" t="s">
        <v>60</v>
      </c>
      <c r="E25" s="7">
        <f>1/(2*PI()*SQRT(((E10+E14)*0.000000001*B6+E24*0.000000001)*E22*0.000001))/1000</f>
        <v>18.409919369933903</v>
      </c>
      <c r="F25" s="19" t="s">
        <v>61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8">
      <c r="A26" s="18" t="s">
        <v>62</v>
      </c>
      <c r="B26" s="6">
        <v>20</v>
      </c>
      <c r="C26" s="19" t="s">
        <v>58</v>
      </c>
      <c r="D26" s="18" t="s">
        <v>63</v>
      </c>
      <c r="E26" s="7">
        <f>B31*299792458/(4*B6)/1000000</f>
        <v>6.8400128094740218</v>
      </c>
      <c r="F26" s="19" t="s">
        <v>26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8">
      <c r="A27" s="18" t="s">
        <v>64</v>
      </c>
      <c r="B27" s="6">
        <v>10</v>
      </c>
      <c r="C27" s="19" t="s">
        <v>53</v>
      </c>
      <c r="D27" s="20" t="s">
        <v>65</v>
      </c>
      <c r="E27" s="25">
        <f>B31*299792458/(2*B6)/1000000</f>
        <v>13.680025618948044</v>
      </c>
      <c r="F27" s="22" t="s">
        <v>26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8">
      <c r="A28" s="18" t="s">
        <v>66</v>
      </c>
      <c r="B28" s="6">
        <v>0.05</v>
      </c>
      <c r="C28" s="19" t="s">
        <v>16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8">
      <c r="A29" s="18" t="s">
        <v>67</v>
      </c>
      <c r="B29" s="6">
        <v>20</v>
      </c>
      <c r="C29" s="19" t="s">
        <v>58</v>
      </c>
      <c r="D29" s="62" t="s">
        <v>68</v>
      </c>
      <c r="E29" s="63"/>
      <c r="F29" s="6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8">
      <c r="A30" s="18" t="s">
        <v>69</v>
      </c>
      <c r="B30" s="37">
        <v>74.967863664084447</v>
      </c>
      <c r="C30" s="19" t="s">
        <v>16</v>
      </c>
      <c r="D30" s="64" t="s">
        <v>70</v>
      </c>
      <c r="E30" s="63"/>
      <c r="F30" s="6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8">
      <c r="A31" s="18" t="s">
        <v>71</v>
      </c>
      <c r="B31" s="38">
        <v>0.54757984414463334</v>
      </c>
      <c r="C31" s="19" t="s">
        <v>13</v>
      </c>
      <c r="D31" s="63"/>
      <c r="E31" s="66"/>
      <c r="F31" s="6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8">
      <c r="A32" s="18" t="s">
        <v>72</v>
      </c>
      <c r="B32" s="38">
        <v>8.449982519177654E-2</v>
      </c>
      <c r="C32" s="19" t="s">
        <v>73</v>
      </c>
      <c r="D32" s="63"/>
      <c r="E32" s="66"/>
      <c r="F32" s="6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8">
      <c r="A33" s="18" t="s">
        <v>74</v>
      </c>
      <c r="B33" s="38">
        <v>3.3667211877921145E-4</v>
      </c>
      <c r="C33" s="19" t="s">
        <v>47</v>
      </c>
      <c r="D33" s="63"/>
      <c r="E33" s="66"/>
      <c r="F33" s="63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8">
      <c r="A34" s="18" t="s">
        <v>75</v>
      </c>
      <c r="B34" s="37">
        <v>0.13510189711528384</v>
      </c>
      <c r="C34" s="19" t="s">
        <v>16</v>
      </c>
      <c r="D34" s="63"/>
      <c r="E34" s="66"/>
      <c r="F34" s="63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8">
      <c r="A35" s="18" t="s">
        <v>76</v>
      </c>
      <c r="B35" s="37">
        <v>12.540612072064816</v>
      </c>
      <c r="C35" s="19" t="s">
        <v>58</v>
      </c>
      <c r="D35" s="63"/>
      <c r="E35" s="66"/>
      <c r="F35" s="6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8">
      <c r="A36" s="18" t="s">
        <v>77</v>
      </c>
      <c r="B36" s="39">
        <v>2.5604562027497168E-13</v>
      </c>
      <c r="C36" s="19" t="s">
        <v>16</v>
      </c>
      <c r="D36" s="63"/>
      <c r="E36" s="66"/>
      <c r="F36" s="6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8">
      <c r="A37" s="18" t="s">
        <v>78</v>
      </c>
      <c r="B37" s="37">
        <v>33.842607802304649</v>
      </c>
      <c r="C37" s="19" t="s">
        <v>58</v>
      </c>
      <c r="D37" s="63"/>
      <c r="E37" s="66"/>
      <c r="F37" s="6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8">
      <c r="A38" s="18" t="s">
        <v>79</v>
      </c>
      <c r="B38" s="6">
        <v>1000</v>
      </c>
      <c r="C38" s="19" t="s">
        <v>80</v>
      </c>
      <c r="D38" s="63"/>
      <c r="E38" s="66"/>
      <c r="F38" s="6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8">
      <c r="A39" s="18" t="s">
        <v>81</v>
      </c>
      <c r="B39" s="8">
        <v>25000000</v>
      </c>
      <c r="C39" s="19" t="s">
        <v>80</v>
      </c>
      <c r="D39" s="63"/>
      <c r="E39" s="66"/>
      <c r="F39" s="6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8">
      <c r="A40" s="20" t="s">
        <v>82</v>
      </c>
      <c r="B40" s="23">
        <v>501</v>
      </c>
      <c r="C40" s="22" t="s">
        <v>83</v>
      </c>
      <c r="D40" s="63"/>
      <c r="E40" s="63"/>
      <c r="F40" s="6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8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8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8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8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8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8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8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8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8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8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8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8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</sheetData>
  <mergeCells count="7">
    <mergeCell ref="D30:F40"/>
    <mergeCell ref="A1:N1"/>
    <mergeCell ref="D29:F29"/>
    <mergeCell ref="D5:F5"/>
    <mergeCell ref="A5:C5"/>
    <mergeCell ref="A23:C23"/>
    <mergeCell ref="A2:N3"/>
  </mergeCells>
  <phoneticPr fontId="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0"/>
  <sheetViews>
    <sheetView workbookViewId="0">
      <selection sqref="A1:J1"/>
    </sheetView>
  </sheetViews>
  <sheetFormatPr defaultRowHeight="13.8"/>
  <cols>
    <col min="1" max="1" width="20" customWidth="1"/>
    <col min="2" max="4" width="15" customWidth="1"/>
    <col min="5" max="5" width="20" customWidth="1"/>
    <col min="6" max="7" width="15" customWidth="1"/>
    <col min="8" max="10" width="12" customWidth="1"/>
  </cols>
  <sheetData>
    <row r="1" spans="1:33" ht="26.4">
      <c r="A1" s="67" t="s">
        <v>84</v>
      </c>
      <c r="B1" s="63"/>
      <c r="C1" s="63"/>
      <c r="D1" s="63"/>
      <c r="E1" s="63"/>
      <c r="F1" s="63"/>
      <c r="G1" s="63"/>
      <c r="H1" s="63"/>
      <c r="I1" s="63"/>
      <c r="J1" s="6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8">
      <c r="A2" s="64" t="s">
        <v>85</v>
      </c>
      <c r="B2" s="63"/>
      <c r="C2" s="63"/>
      <c r="D2" s="63"/>
      <c r="E2" s="63"/>
      <c r="F2" s="63"/>
      <c r="G2" s="63"/>
      <c r="H2" s="63"/>
      <c r="I2" s="63"/>
      <c r="J2" s="6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18">
      <c r="A3" s="63"/>
      <c r="B3" s="63"/>
      <c r="C3" s="63"/>
      <c r="D3" s="63"/>
      <c r="E3" s="63"/>
      <c r="F3" s="63"/>
      <c r="G3" s="63"/>
      <c r="H3" s="63"/>
      <c r="I3" s="63"/>
      <c r="J3" s="6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8">
      <c r="A5" s="26" t="s">
        <v>86</v>
      </c>
      <c r="B5" s="27" t="s">
        <v>87</v>
      </c>
      <c r="C5" s="27" t="s">
        <v>88</v>
      </c>
      <c r="D5" s="28" t="s">
        <v>89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8">
      <c r="A6" s="29" t="s">
        <v>90</v>
      </c>
      <c r="B6" s="10">
        <f>入力・概要!E9</f>
        <v>26.900330257915488</v>
      </c>
      <c r="C6" s="10">
        <f>入力・概要!E10</f>
        <v>144.7255535969847</v>
      </c>
      <c r="D6" s="30">
        <f>入力・概要!B12</f>
        <v>200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18">
      <c r="A7" s="29" t="s">
        <v>91</v>
      </c>
      <c r="B7" s="10">
        <f>入力・概要!E15</f>
        <v>96.293481380409659</v>
      </c>
      <c r="C7" s="10">
        <f>入力・概要!E14</f>
        <v>476.41730260308941</v>
      </c>
      <c r="D7" s="30">
        <f>入力・概要!E13</f>
        <v>51.379958489580154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18">
      <c r="A8" s="31" t="s">
        <v>92</v>
      </c>
      <c r="B8" s="32" t="s">
        <v>93</v>
      </c>
      <c r="C8" s="32" t="s">
        <v>94</v>
      </c>
      <c r="D8" s="33" t="s">
        <v>95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8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8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18">
      <c r="A11" s="26" t="s">
        <v>96</v>
      </c>
      <c r="B11" s="27" t="s">
        <v>97</v>
      </c>
      <c r="C11" s="28" t="s">
        <v>98</v>
      </c>
      <c r="D11" s="5"/>
      <c r="E11" s="26" t="s">
        <v>99</v>
      </c>
      <c r="F11" s="27" t="s">
        <v>97</v>
      </c>
      <c r="G11" s="28" t="s">
        <v>98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18">
      <c r="A12" s="29" t="s">
        <v>97</v>
      </c>
      <c r="B12" s="5">
        <f>入力・概要!E10+入力・概要!E14</f>
        <v>621.14285620007411</v>
      </c>
      <c r="C12" s="34">
        <f>入力・概要!E14</f>
        <v>476.41730260308941</v>
      </c>
      <c r="D12" s="5"/>
      <c r="E12" s="29" t="s">
        <v>97</v>
      </c>
      <c r="F12" s="5">
        <f>入力・概要!B12</f>
        <v>200</v>
      </c>
      <c r="G12" s="34">
        <f>-入力・概要!B12</f>
        <v>-200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8">
      <c r="A13" s="29" t="s">
        <v>98</v>
      </c>
      <c r="B13" s="5">
        <f>入力・概要!E14</f>
        <v>476.41730260308941</v>
      </c>
      <c r="C13" s="34">
        <f>入力・概要!E14</f>
        <v>476.41730260308941</v>
      </c>
      <c r="D13" s="5"/>
      <c r="E13" s="29" t="s">
        <v>98</v>
      </c>
      <c r="F13" s="5">
        <f>-入力・概要!B12</f>
        <v>-200</v>
      </c>
      <c r="G13" s="34">
        <f>入力・概要!B12+入力・概要!E13</f>
        <v>251.37995848958016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8">
      <c r="A14" s="31" t="s">
        <v>100</v>
      </c>
      <c r="B14" s="32" t="s">
        <v>101</v>
      </c>
      <c r="C14" s="33" t="s">
        <v>102</v>
      </c>
      <c r="D14" s="5"/>
      <c r="E14" s="31" t="s">
        <v>100</v>
      </c>
      <c r="F14" s="32" t="s">
        <v>103</v>
      </c>
      <c r="G14" s="33" t="s">
        <v>104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8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8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8">
      <c r="A17" s="26" t="s">
        <v>105</v>
      </c>
      <c r="B17" s="27" t="s">
        <v>97</v>
      </c>
      <c r="C17" s="28" t="s">
        <v>98</v>
      </c>
      <c r="D17" s="5"/>
      <c r="E17" s="26" t="s">
        <v>106</v>
      </c>
      <c r="F17" s="27" t="s">
        <v>97</v>
      </c>
      <c r="G17" s="28" t="s">
        <v>98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8">
      <c r="A18" s="29" t="s">
        <v>97</v>
      </c>
      <c r="B18" s="5">
        <f>(入力・概要!E19+入力・概要!B18)+(入力・概要!B18+入力・概要!B19)</f>
        <v>0.10390000000000001</v>
      </c>
      <c r="C18" s="34">
        <f>(入力・概要!B18+入力・概要!B19)</f>
        <v>6.0000000000000005E-2</v>
      </c>
      <c r="D18" s="5"/>
      <c r="E18" s="29" t="s">
        <v>97</v>
      </c>
      <c r="F18" s="5">
        <f>2*PI()*1000000*入力・概要!B12*0.000000000001*入力・概要!B15*1000000</f>
        <v>37.69911184307751</v>
      </c>
      <c r="G18" s="34">
        <f>-2*PI()*1000000*入力・概要!B12*0.000000000001*入力・概要!B15*1000000</f>
        <v>-37.69911184307751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8">
      <c r="A19" s="29" t="s">
        <v>98</v>
      </c>
      <c r="B19" s="5">
        <f>(入力・概要!B18+入力・概要!B19)</f>
        <v>6.0000000000000005E-2</v>
      </c>
      <c r="C19" s="34">
        <f>(入力・概要!B18+入力・概要!B19)</f>
        <v>6.0000000000000005E-2</v>
      </c>
      <c r="D19" s="5"/>
      <c r="E19" s="29" t="s">
        <v>98</v>
      </c>
      <c r="F19" s="5">
        <f>-2*PI()*1000000*入力・概要!B12*0.000000000001*入力・概要!B15*1000000</f>
        <v>-37.69911184307751</v>
      </c>
      <c r="G19" s="34">
        <f>2*PI()*1000000*(入力・概要!B12*0.000000000001*入力・概要!B15+入力・概要!E13*0.000000000001*入力・概要!B16)*1000000</f>
        <v>44.155707848382058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8">
      <c r="A20" s="31" t="s">
        <v>100</v>
      </c>
      <c r="B20" s="32" t="s">
        <v>107</v>
      </c>
      <c r="C20" s="33" t="s">
        <v>108</v>
      </c>
      <c r="D20" s="5"/>
      <c r="E20" s="31" t="s">
        <v>100</v>
      </c>
      <c r="F20" s="32" t="s">
        <v>109</v>
      </c>
      <c r="G20" s="33" t="s">
        <v>110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8">
      <c r="A23" s="64" t="s">
        <v>111</v>
      </c>
      <c r="B23" s="63"/>
      <c r="C23" s="63"/>
      <c r="D23" s="63"/>
      <c r="E23" s="63"/>
      <c r="F23" s="63"/>
      <c r="G23" s="63"/>
      <c r="H23" s="63"/>
      <c r="I23" s="63"/>
      <c r="J23" s="6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8">
      <c r="A24" s="63"/>
      <c r="B24" s="66"/>
      <c r="C24" s="66"/>
      <c r="D24" s="66"/>
      <c r="E24" s="66"/>
      <c r="F24" s="66"/>
      <c r="G24" s="66"/>
      <c r="H24" s="66"/>
      <c r="I24" s="66"/>
      <c r="J24" s="6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18">
      <c r="A25" s="63"/>
      <c r="B25" s="66"/>
      <c r="C25" s="66"/>
      <c r="D25" s="66"/>
      <c r="E25" s="66"/>
      <c r="F25" s="66"/>
      <c r="G25" s="66"/>
      <c r="H25" s="66"/>
      <c r="I25" s="66"/>
      <c r="J25" s="6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8">
      <c r="A26" s="63"/>
      <c r="B26" s="66"/>
      <c r="C26" s="66"/>
      <c r="D26" s="66"/>
      <c r="E26" s="66"/>
      <c r="F26" s="66"/>
      <c r="G26" s="66"/>
      <c r="H26" s="66"/>
      <c r="I26" s="66"/>
      <c r="J26" s="6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8">
      <c r="A27" s="63"/>
      <c r="B27" s="66"/>
      <c r="C27" s="66"/>
      <c r="D27" s="66"/>
      <c r="E27" s="66"/>
      <c r="F27" s="66"/>
      <c r="G27" s="66"/>
      <c r="H27" s="66"/>
      <c r="I27" s="66"/>
      <c r="J27" s="6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8">
      <c r="A28" s="63"/>
      <c r="B28" s="66"/>
      <c r="C28" s="66"/>
      <c r="D28" s="66"/>
      <c r="E28" s="66"/>
      <c r="F28" s="66"/>
      <c r="G28" s="66"/>
      <c r="H28" s="66"/>
      <c r="I28" s="66"/>
      <c r="J28" s="6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8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8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8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8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8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8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8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8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8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8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8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8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8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8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8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8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8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8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</sheetData>
  <mergeCells count="3">
    <mergeCell ref="A1:J1"/>
    <mergeCell ref="A2:J3"/>
    <mergeCell ref="A23:J29"/>
  </mergeCells>
  <phoneticPr fontId="2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804"/>
  <sheetViews>
    <sheetView workbookViewId="0">
      <selection sqref="A1:U1"/>
    </sheetView>
  </sheetViews>
  <sheetFormatPr defaultRowHeight="13.8"/>
  <cols>
    <col min="1" max="1" width="7" customWidth="1"/>
    <col min="2" max="3" width="15" customWidth="1"/>
    <col min="4" max="7" width="12" customWidth="1"/>
    <col min="8" max="13" width="13" customWidth="1"/>
    <col min="14" max="17" width="14" customWidth="1"/>
    <col min="18" max="18" width="15" customWidth="1"/>
    <col min="19" max="19" width="13" customWidth="1"/>
    <col min="20" max="21" width="12" customWidth="1"/>
  </cols>
  <sheetData>
    <row r="1" spans="1:33" ht="26.4">
      <c r="A1" s="67" t="s">
        <v>112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36">
      <c r="A3" s="9" t="s">
        <v>113</v>
      </c>
      <c r="B3" s="9" t="s">
        <v>114</v>
      </c>
      <c r="C3" s="9" t="s">
        <v>115</v>
      </c>
      <c r="D3" s="9" t="s">
        <v>116</v>
      </c>
      <c r="E3" s="9" t="s">
        <v>117</v>
      </c>
      <c r="F3" s="9" t="s">
        <v>118</v>
      </c>
      <c r="G3" s="9" t="s">
        <v>119</v>
      </c>
      <c r="H3" s="9" t="s">
        <v>120</v>
      </c>
      <c r="I3" s="9" t="s">
        <v>121</v>
      </c>
      <c r="J3" s="9" t="s">
        <v>122</v>
      </c>
      <c r="K3" s="9" t="s">
        <v>123</v>
      </c>
      <c r="L3" s="9" t="s">
        <v>124</v>
      </c>
      <c r="M3" s="9" t="s">
        <v>125</v>
      </c>
      <c r="N3" s="9" t="s">
        <v>126</v>
      </c>
      <c r="O3" s="9" t="s">
        <v>127</v>
      </c>
      <c r="P3" s="9" t="s">
        <v>128</v>
      </c>
      <c r="Q3" s="9" t="s">
        <v>129</v>
      </c>
      <c r="R3" s="9" t="s">
        <v>130</v>
      </c>
      <c r="S3" s="9" t="s">
        <v>131</v>
      </c>
      <c r="T3" s="9" t="s">
        <v>132</v>
      </c>
      <c r="U3" s="9" t="s">
        <v>133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8">
      <c r="A4" s="5">
        <v>1</v>
      </c>
      <c r="B4" s="11">
        <f>IF(A4&lt;=入力・概要!$B$40,10^(LOG10(入力・概要!$B$38)+(A4-1)*(LOG10(入力・概要!$B$39)-LOG10(入力・概要!$B$38))/(入力・概要!$B$40-1)),"")</f>
        <v>1000</v>
      </c>
      <c r="C4" s="10">
        <f t="shared" ref="C4:C67" si="0">IF(B4="","",2*PI()*B4)</f>
        <v>6283.1853071795858</v>
      </c>
      <c r="D4" s="10">
        <f>IF(B4="","",ATANH(MIN(0.999999,(2*入力・概要!$B$17*入力・概要!$B$6)/入力・概要!$B$30))+入力・概要!$B$33*SQRT(B4/1000000)+(2*PI()*B4*入力・概要!$B$6/(299792458*入力・概要!$B$31))*入力・概要!$B$32/2)</f>
        <v>6.0710155450735938E-3</v>
      </c>
      <c r="E4" s="10">
        <f>IF(B4="","",2*PI()*B4*入力・概要!$B$6/(299792458*入力・概要!$B$31))</f>
        <v>2.2964815571970928E-4</v>
      </c>
      <c r="F4" s="10">
        <f t="shared" ref="F4:F67" si="1">IF(B4="","",SINH(2*D4)/(COSH(2*D4)+COS(2*E4)))</f>
        <v>6.0709412793941214E-3</v>
      </c>
      <c r="G4" s="10">
        <f t="shared" ref="G4:G67" si="2">IF(B4="","",SIN(2*E4)/(COSH(2*D4)+COS(2*E4)))</f>
        <v>2.296396957693336E-4</v>
      </c>
      <c r="H4" s="10">
        <f>IF(B4="","",入力・概要!$B$34)</f>
        <v>0.13510189711528384</v>
      </c>
      <c r="I4" s="10">
        <f>IF(B4="","",C4*入力・概要!$B$35*0.000000001)</f>
        <v>7.8794989514236586E-5</v>
      </c>
      <c r="J4" s="10">
        <f>IF(B4="","",H4+入力・概要!$B$30*F4)</f>
        <v>0.59022739526156476</v>
      </c>
      <c r="K4" s="10">
        <f>IF(B4="","",I4+入力・概要!$B$30*G4)</f>
        <v>1.7294392393811468E-2</v>
      </c>
      <c r="L4" s="10">
        <f>IF(B4="","",入力・概要!$B$30+H4*F4-I4*G4)</f>
        <v>74.968683841674121</v>
      </c>
      <c r="M4" s="10">
        <f t="shared" ref="M4:M67" si="3">IF(B4="","",H4*G4+I4*F4)</f>
        <v>3.1503118305864996E-5</v>
      </c>
      <c r="N4" s="10">
        <f>IF(B4="","",入力・概要!$B$30*(J4*L4+K4*M4)/(L4^2+M4^2))</f>
        <v>0.59022094528213187</v>
      </c>
      <c r="O4" s="10">
        <f>IF(B4="","",入力・概要!$B$30*(K4*L4-J4*M4)/(L4^2+M4^2))</f>
        <v>1.7293955167603747E-2</v>
      </c>
      <c r="P4" s="10">
        <f>IF(B4="","",N4+入力・概要!$B$36)</f>
        <v>0.59022094528238789</v>
      </c>
      <c r="Q4" s="10">
        <f>IF(B4="","",O4+C4*入力・概要!$B$37*0.000000001)</f>
        <v>1.7506594543703829E-2</v>
      </c>
      <c r="R4" s="10">
        <f t="shared" ref="R4:R67" si="4">IF(B4="","",SQRT(P4^2+Q4^2))</f>
        <v>0.59048052051067124</v>
      </c>
      <c r="S4" s="10">
        <f t="shared" ref="S4:S67" si="5">IF(B4="","",IF(P4&gt;0,DEGREES(ATAN(Q4/P4)),IF(P4&lt;0,IF(Q4&gt;=0,DEGREES(ATAN(Q4/P4))+180,DEGREES(ATAN(Q4/P4))-180),IF(Q4&gt;0,90,IF(Q4&lt;0,-90,0)))))</f>
        <v>1.6989569559752349</v>
      </c>
      <c r="T4" s="10">
        <f t="shared" ref="T4:T67" si="6">IF(B4="","",LOG10(B4))</f>
        <v>3</v>
      </c>
      <c r="U4" s="10">
        <f t="shared" ref="U4:U67" si="7">IF(R4="","",LOG10(MAX(R4,0.000000000001)))</f>
        <v>-0.22879442484854581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8">
      <c r="A5" s="5">
        <v>2</v>
      </c>
      <c r="B5" s="11">
        <f>IF(A5&lt;=入力・概要!$B$40,10^(LOG10(入力・概要!$B$38)+(A5-1)*(LOG10(入力・概要!$B$39)-LOG10(入力・概要!$B$38))/(入力・概要!$B$40-1)),"")</f>
        <v>1020.4597511919403</v>
      </c>
      <c r="C5" s="10">
        <f t="shared" si="0"/>
        <v>6411.7377152573354</v>
      </c>
      <c r="D5" s="10">
        <f>IF(B5="","",ATANH(MIN(0.999999,(2*入力・概要!$B$17*入力・概要!$B$6)/入力・概要!$B$30))+入力・概要!$B$33*SQRT(B5/1000000)+(2*PI()*B5*入力・概要!$B$6/(299792458*入力・概要!$B$31))*入力・概要!$B$32/2)</f>
        <v>6.0713224191431469E-3</v>
      </c>
      <c r="E5" s="10">
        <f>IF(B5="","",2*PI()*B5*入力・概要!$B$6/(299792458*入力・概要!$B$31))</f>
        <v>2.343466998474225E-4</v>
      </c>
      <c r="F5" s="10">
        <f t="shared" si="1"/>
        <v>6.0712481554044762E-3</v>
      </c>
      <c r="G5" s="10">
        <f t="shared" si="2"/>
        <v>2.343380661056692E-4</v>
      </c>
      <c r="H5" s="10">
        <f>IF(B5="","",入力・概要!$B$34)</f>
        <v>0.13510189711528384</v>
      </c>
      <c r="I5" s="10">
        <f>IF(B5="","",C5*入力・概要!$B$35*0.000000001)</f>
        <v>8.0407115394869432E-5</v>
      </c>
      <c r="J5" s="10">
        <f>IF(B5="","",H5+入力・概要!$B$30*F5)</f>
        <v>0.59025040110047078</v>
      </c>
      <c r="K5" s="10">
        <f>IF(B5="","",I5+入力・概要!$B$30*G5)</f>
        <v>1.7648231306509887E-2</v>
      </c>
      <c r="L5" s="10">
        <f>IF(B5="","",入力・概要!$B$30+H5*F5-I5*G5)</f>
        <v>74.968683882385662</v>
      </c>
      <c r="M5" s="10">
        <f t="shared" si="3"/>
        <v>3.2147688848225201E-5</v>
      </c>
      <c r="N5" s="10">
        <f>IF(B5="","",入力・概要!$B$30*(J5*L5+K5*M5)/(L5^2+M5^2))</f>
        <v>0.59024395084923598</v>
      </c>
      <c r="O5" s="10">
        <f>IF(B5="","",入力・概要!$B$30*(K5*L5-J5*M5)/(L5^2+M5^2))</f>
        <v>1.7647785115121085E-2</v>
      </c>
      <c r="P5" s="10">
        <f>IF(B5="","",N5+入力・概要!$B$36)</f>
        <v>0.59024395084949199</v>
      </c>
      <c r="Q5" s="10">
        <f>IF(B5="","",O5+C5*入力・概要!$B$37*0.000000001)</f>
        <v>1.7864775039949786E-2</v>
      </c>
      <c r="R5" s="10">
        <f t="shared" si="4"/>
        <v>0.5905142434367231</v>
      </c>
      <c r="S5" s="10">
        <f t="shared" si="5"/>
        <v>1.7336286525563391</v>
      </c>
      <c r="T5" s="10">
        <f t="shared" si="6"/>
        <v>3.008795880017344</v>
      </c>
      <c r="U5" s="10">
        <f t="shared" si="7"/>
        <v>-0.22876962256973979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8">
      <c r="A6" s="5">
        <v>3</v>
      </c>
      <c r="B6" s="11">
        <f>IF(A6&lt;=入力・概要!$B$40,10^(LOG10(入力・概要!$B$38)+(A6-1)*(LOG10(入力・概要!$B$39)-LOG10(入力・概要!$B$38))/(入力・概要!$B$40-1)),"")</f>
        <v>1041.338103802716</v>
      </c>
      <c r="C6" s="10">
        <f t="shared" si="0"/>
        <v>6542.9202736194757</v>
      </c>
      <c r="D6" s="10">
        <f>IF(B6="","",ATANH(MIN(0.999999,(2*入力・概要!$B$17*入力・概要!$B$6)/入力・概要!$B$30))+入力・概要!$B$33*SQRT(B6/1000000)+(2*PI()*B6*入力・概要!$B$6/(299792458*入力・概要!$B$31))*入力・概要!$B$32/2)</f>
        <v>6.0716344576476197E-3</v>
      </c>
      <c r="E6" s="10">
        <f>IF(B6="","",2*PI()*B6*入力・概要!$B$6/(299792458*入力・概要!$B$31))</f>
        <v>2.3914137501895294E-4</v>
      </c>
      <c r="F6" s="10">
        <f t="shared" si="1"/>
        <v>6.0715601962070169E-3</v>
      </c>
      <c r="G6" s="10">
        <f t="shared" si="2"/>
        <v>2.391325639078539E-4</v>
      </c>
      <c r="H6" s="10">
        <f>IF(B6="","",入力・概要!$B$34)</f>
        <v>0.13510189711528384</v>
      </c>
      <c r="I6" s="10">
        <f>IF(B6="","",C6*入力・概要!$B$35*0.000000001)</f>
        <v>8.2052224969910031E-5</v>
      </c>
      <c r="J6" s="10">
        <f>IF(B6="","",H6+入力・概要!$B$30*F6)</f>
        <v>0.59027379413281333</v>
      </c>
      <c r="K6" s="10">
        <f>IF(B6="","",I6+入力・概要!$B$30*G6)</f>
        <v>1.8009309673656861E-2</v>
      </c>
      <c r="L6" s="10">
        <f>IF(B6="","",入力・概要!$B$30+H6*F6-I6*G6)</f>
        <v>74.968683923764047</v>
      </c>
      <c r="M6" s="10">
        <f t="shared" si="3"/>
        <v>3.2805448069130446E-5</v>
      </c>
      <c r="N6" s="10">
        <f>IF(B6="","",入力・概要!$B$30*(J6*L6+K6*M6)/(L6^2+M6^2))</f>
        <v>0.59026734361268418</v>
      </c>
      <c r="O6" s="10">
        <f>IF(B6="","",入力・概要!$B$30*(K6*L6-J6*M6)/(L6^2+M6^2))</f>
        <v>1.8008854332926788E-2</v>
      </c>
      <c r="P6" s="10">
        <f>IF(B6="","",N6+入力・概要!$B$36)</f>
        <v>0.5902673436129402</v>
      </c>
      <c r="Q6" s="10">
        <f>IF(B6="","",O6+C6*入力・概要!$B$37*0.000000001)</f>
        <v>1.8230283817628638E-2</v>
      </c>
      <c r="R6" s="10">
        <f t="shared" si="4"/>
        <v>0.59054879576877306</v>
      </c>
      <c r="S6" s="10">
        <f t="shared" si="5"/>
        <v>1.7690058778217395</v>
      </c>
      <c r="T6" s="10">
        <f t="shared" si="6"/>
        <v>3.017591760034688</v>
      </c>
      <c r="U6" s="10">
        <f t="shared" si="7"/>
        <v>-0.22874421175481741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18">
      <c r="A7" s="5">
        <v>4</v>
      </c>
      <c r="B7" s="11">
        <f>IF(A7&lt;=入力・概要!$B$40,10^(LOG10(入力・概要!$B$38)+(A7-1)*(LOG10(入力・概要!$B$39)-LOG10(入力・概要!$B$38))/(入力・概要!$B$40-1)),"")</f>
        <v>1062.6436223132077</v>
      </c>
      <c r="C7" s="10">
        <f t="shared" si="0"/>
        <v>6676.7867944864402</v>
      </c>
      <c r="D7" s="10">
        <f>IF(B7="","",ATANH(MIN(0.999999,(2*入力・概要!$B$17*入力・概要!$B$6)/入力・概要!$B$30))+入力・概要!$B$33*SQRT(B7/1000000)+(2*PI()*B7*入力・概要!$B$6/(299792458*入力・概要!$B$31))*入力・概要!$B$32/2)</f>
        <v>6.0719517549103381E-3</v>
      </c>
      <c r="E7" s="10">
        <f>IF(B7="","",2*PI()*B7*入力・概要!$B$6/(299792458*入力・概要!$B$31))</f>
        <v>2.4403414805153947E-4</v>
      </c>
      <c r="F7" s="10">
        <f t="shared" si="1"/>
        <v>6.0718774961442748E-3</v>
      </c>
      <c r="G7" s="10">
        <f t="shared" si="2"/>
        <v>2.4402515591932737E-4</v>
      </c>
      <c r="H7" s="10">
        <f>IF(B7="","",入力・概要!$B$34)</f>
        <v>0.13510189711528384</v>
      </c>
      <c r="I7" s="10">
        <f>IF(B7="","",C7*入力・概要!$B$35*0.000000001)</f>
        <v>8.3730993077539594E-5</v>
      </c>
      <c r="J7" s="10">
        <f>IF(B7="","",H7+入力・概要!$B$30*F7)</f>
        <v>0.59029758143125022</v>
      </c>
      <c r="K7" s="10">
        <f>IF(B7="","",I7+入力・概要!$B$30*G7)</f>
        <v>1.8377775612644625E-2</v>
      </c>
      <c r="L7" s="10">
        <f>IF(B7="","",入力・概要!$B$30+H7*F7-I7*G7)</f>
        <v>74.968683965820759</v>
      </c>
      <c r="M7" s="10">
        <f t="shared" si="3"/>
        <v>3.3476665841151389E-5</v>
      </c>
      <c r="N7" s="10">
        <f>IF(B7="","",入力・概要!$B$30*(J7*L7+K7*M7)/(L7^2+M7^2))</f>
        <v>0.590291130645478</v>
      </c>
      <c r="O7" s="10">
        <f>IF(B7="","",入力・概要!$B$30*(K7*L7-J7*M7)/(L7^2+M7^2))</f>
        <v>1.8377310934617329E-2</v>
      </c>
      <c r="P7" s="10">
        <f>IF(B7="","",N7+入力・概要!$B$36)</f>
        <v>0.59029113064573402</v>
      </c>
      <c r="Q7" s="10">
        <f>IF(B7="","",O7+C7*入力・概要!$B$37*0.000000001)</f>
        <v>1.860327081148274E-2</v>
      </c>
      <c r="R7" s="10">
        <f t="shared" si="4"/>
        <v>0.59058420280592028</v>
      </c>
      <c r="S7" s="10">
        <f t="shared" si="5"/>
        <v>1.8051028883051805</v>
      </c>
      <c r="T7" s="10">
        <f t="shared" si="6"/>
        <v>3.0263876400520329</v>
      </c>
      <c r="U7" s="10">
        <f t="shared" si="7"/>
        <v>-0.22871817390662122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18">
      <c r="A8" s="5">
        <v>5</v>
      </c>
      <c r="B8" s="11">
        <f>IF(A8&lt;=入力・概要!$B$40,10^(LOG10(入力・概要!$B$38)+(A8-1)*(LOG10(入力・概要!$B$39)-LOG10(入力・概要!$B$38))/(入力・概要!$B$40-1)),"")</f>
        <v>1084.3850464314373</v>
      </c>
      <c r="C8" s="10">
        <f t="shared" si="0"/>
        <v>6813.3921910632607</v>
      </c>
      <c r="D8" s="10">
        <f>IF(B8="","",ATANH(MIN(0.999999,(2*入力・概要!$B$17*入力・概要!$B$6)/入力・概要!$B$30))+入力・概要!$B$33*SQRT(B8/1000000)+(2*PI()*B8*入力・概要!$B$6/(299792458*入力・概要!$B$31))*入力・概要!$B$32/2)</f>
        <v>6.0722744070690476E-3</v>
      </c>
      <c r="E8" s="10">
        <f>IF(B8="","",2*PI()*B8*入力・概要!$B$6/(299792458*入力・概要!$B$31))</f>
        <v>2.4902702600301091E-4</v>
      </c>
      <c r="F8" s="10">
        <f t="shared" si="1"/>
        <v>6.0722001513740815E-3</v>
      </c>
      <c r="G8" s="10">
        <f t="shared" si="2"/>
        <v>2.4901784912260218E-4</v>
      </c>
      <c r="H8" s="10">
        <f>IF(B8="","",入力・概要!$B$34)</f>
        <v>0.13510189711528384</v>
      </c>
      <c r="I8" s="10">
        <f>IF(B8="","",C8*入力・概要!$B$35*0.000000001)</f>
        <v>8.5444108362960075E-5</v>
      </c>
      <c r="J8" s="10">
        <f>IF(B8="","",H8+入力・概要!$B$30*F8)</f>
        <v>0.59032177020452892</v>
      </c>
      <c r="K8" s="10">
        <f>IF(B8="","",I8+入力・概要!$B$30*G8)</f>
        <v>1.8753780271309754E-2</v>
      </c>
      <c r="L8" s="10">
        <f>IF(B8="","",入力・概要!$B$30+H8*F8-I8*G8)</f>
        <v>74.968684008567465</v>
      </c>
      <c r="M8" s="10">
        <f t="shared" si="3"/>
        <v>3.4161617559766665E-5</v>
      </c>
      <c r="N8" s="10">
        <f>IF(B8="","",入力・概要!$B$30*(J8*L8+K8*M8)/(L8^2+M8^2))</f>
        <v>0.59031531915672797</v>
      </c>
      <c r="O8" s="10">
        <f>IF(B8="","",入力・概要!$B$30*(K8*L8-J8*M8)/(L8^2+M8^2))</f>
        <v>1.8753306064154807E-2</v>
      </c>
      <c r="P8" s="10">
        <f>IF(B8="","",N8+入力・概要!$B$36)</f>
        <v>0.59031531915698399</v>
      </c>
      <c r="Q8" s="10">
        <f>IF(B8="","",O8+C8*入力・概要!$B$37*0.000000001)</f>
        <v>1.8983889023880245E-2</v>
      </c>
      <c r="R8" s="10">
        <f t="shared" si="4"/>
        <v>0.59062049073316347</v>
      </c>
      <c r="S8" s="10">
        <f t="shared" si="5"/>
        <v>1.8419342234034739</v>
      </c>
      <c r="T8" s="10">
        <f t="shared" si="6"/>
        <v>3.0351835200693769</v>
      </c>
      <c r="U8" s="10">
        <f t="shared" si="7"/>
        <v>-0.2286914898836867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8">
      <c r="A9" s="5">
        <v>6</v>
      </c>
      <c r="B9" s="11">
        <f>IF(A9&lt;=入力・概要!$B$40,10^(LOG10(入力・概要!$B$38)+(A9-1)*(LOG10(入力・概要!$B$39)-LOG10(入力・概要!$B$38))/(入力・概要!$B$40-1)),"")</f>
        <v>1106.5712946776846</v>
      </c>
      <c r="C9" s="10">
        <f t="shared" si="0"/>
        <v>6952.7925000655205</v>
      </c>
      <c r="D9" s="10">
        <f>IF(B9="","",ATANH(MIN(0.999999,(2*入力・概要!$B$17*入力・概要!$B$6)/入力・概要!$B$30))+入力・概要!$B$33*SQRT(B9/1000000)+(2*PI()*B9*入力・概要!$B$6/(299792458*入力・概要!$B$31))*入力・概要!$B$32/2)</f>
        <v>6.0726025121118528E-3</v>
      </c>
      <c r="E9" s="10">
        <f>IF(B9="","",2*PI()*B9*入力・概要!$B$6/(299792458*入力・概要!$B$31))</f>
        <v>2.5412205699510126E-4</v>
      </c>
      <c r="F9" s="10">
        <f t="shared" si="1"/>
        <v>6.0725282599055318E-3</v>
      </c>
      <c r="G9" s="10">
        <f t="shared" si="2"/>
        <v>2.541126915625483E-4</v>
      </c>
      <c r="H9" s="10">
        <f>IF(B9="","",入力・概要!$B$34)</f>
        <v>0.13510189711528384</v>
      </c>
      <c r="I9" s="10">
        <f>IF(B9="","",C9*入力・概要!$B$35*0.000000001)</f>
        <v>8.7192273560883379E-5</v>
      </c>
      <c r="J9" s="10">
        <f>IF(B9="","",H9+入力・概要!$B$30*F9)</f>
        <v>0.59034636780018168</v>
      </c>
      <c r="K9" s="10">
        <f>IF(B9="","",I9+入力・概要!$B$30*G9)</f>
        <v>1.9137477889935545E-2</v>
      </c>
      <c r="L9" s="10">
        <f>IF(B9="","",入力・概要!$B$30+H9*F9-I9*G9)</f>
        <v>74.968684052015973</v>
      </c>
      <c r="M9" s="10">
        <f t="shared" si="3"/>
        <v>3.4860584256415134E-5</v>
      </c>
      <c r="N9" s="10">
        <f>IF(B9="","",入力・概要!$B$30*(J9*L9+K9*M9)/(L9^2+M9^2))</f>
        <v>0.59033991649434792</v>
      </c>
      <c r="O9" s="10">
        <f>IF(B9="","",入力・概要!$B$30*(K9*L9-J9*M9)/(L9^2+M9^2))</f>
        <v>1.9136993957867665E-2</v>
      </c>
      <c r="P9" s="10">
        <f>IF(B9="","",N9+入力・概要!$B$36)</f>
        <v>0.59033991649460393</v>
      </c>
      <c r="Q9" s="10">
        <f>IF(B9="","",O9+C9*入力・概要!$B$37*0.000000001)</f>
        <v>1.9372294587578189E-2</v>
      </c>
      <c r="R9" s="10">
        <f t="shared" si="4"/>
        <v>0.5906576866548372</v>
      </c>
      <c r="S9" s="10">
        <f t="shared" si="5"/>
        <v>1.8795147107025154</v>
      </c>
      <c r="T9" s="10">
        <f t="shared" si="6"/>
        <v>3.0439794000867209</v>
      </c>
      <c r="U9" s="10">
        <f t="shared" si="7"/>
        <v>-0.22866413987613257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8">
      <c r="A10" s="5">
        <v>7</v>
      </c>
      <c r="B10" s="11">
        <f>IF(A10&lt;=入力・概要!$B$40,10^(LOG10(入力・概要!$B$38)+(A10-1)*(LOG10(入力・概要!$B$39)-LOG10(入力・概要!$B$38))/(入力・概要!$B$40-1)),"")</f>
        <v>1129.2114680429324</v>
      </c>
      <c r="C10" s="10">
        <f t="shared" si="0"/>
        <v>7095.0449047060438</v>
      </c>
      <c r="D10" s="10">
        <f>IF(B10="","",ATANH(MIN(0.999999,(2*入力・概要!$B$17*入力・概要!$B$6)/入力・概要!$B$30))+入力・概要!$B$33*SQRT(B10/1000000)+(2*PI()*B10*入力・概要!$B$6/(299792458*入力・概要!$B$31))*入力・概要!$B$32/2)</f>
        <v>6.0729361699138956E-3</v>
      </c>
      <c r="E10" s="10">
        <f>IF(B10="","",2*PI()*B10*入力・概要!$B$6/(299792458*入力・概要!$B$31))</f>
        <v>2.5932133105360491E-4</v>
      </c>
      <c r="F10" s="10">
        <f t="shared" si="1"/>
        <v>6.0728619216357214E-3</v>
      </c>
      <c r="G10" s="10">
        <f t="shared" si="2"/>
        <v>2.5931177318651766E-4</v>
      </c>
      <c r="H10" s="10">
        <f>IF(B10="","",入力・概要!$B$34)</f>
        <v>0.13510189711528384</v>
      </c>
      <c r="I10" s="10">
        <f>IF(B10="","",C10*入力・概要!$B$35*0.000000001)</f>
        <v>8.8976205783798581E-5</v>
      </c>
      <c r="J10" s="10">
        <f>IF(B10="","",H10+入力・概要!$B$30*F10)</f>
        <v>0.59037138170728054</v>
      </c>
      <c r="K10" s="10">
        <f>IF(B10="","",I10+入力・概要!$B$30*G10)</f>
        <v>1.9529025864522643E-2</v>
      </c>
      <c r="L10" s="10">
        <f>IF(B10="","",入力・概要!$B$30+H10*F10-I10*G10)</f>
        <v>74.968684096178407</v>
      </c>
      <c r="M10" s="10">
        <f t="shared" si="3"/>
        <v>3.5573852713862777E-5</v>
      </c>
      <c r="N10" s="10">
        <f>IF(B10="","",入力・概要!$B$30*(J10*L10+K10*M10)/(L10^2+M10^2))</f>
        <v>0.59036493014781122</v>
      </c>
      <c r="O10" s="10">
        <f>IF(B10="","",入力・概要!$B$30*(K10*L10-J10*M10)/(L10^2+M10^2))</f>
        <v>1.9528532007719607E-2</v>
      </c>
      <c r="P10" s="10">
        <f>IF(B10="","",N10+入力・概要!$B$36)</f>
        <v>0.59036493014806724</v>
      </c>
      <c r="Q10" s="10">
        <f>IF(B10="","",O10+C10*入力・概要!$B$37*0.000000001)</f>
        <v>1.9768646829769313E-2</v>
      </c>
      <c r="R10" s="10">
        <f t="shared" si="4"/>
        <v>0.59069581862936227</v>
      </c>
      <c r="S10" s="10">
        <f t="shared" si="5"/>
        <v>1.9178594713870099</v>
      </c>
      <c r="T10" s="10">
        <f t="shared" si="6"/>
        <v>3.0527752801040644</v>
      </c>
      <c r="U10" s="10">
        <f t="shared" si="7"/>
        <v>-0.22863610338061791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18">
      <c r="A11" s="5">
        <v>8</v>
      </c>
      <c r="B11" s="11">
        <f>IF(A11&lt;=入力・概要!$B$40,10^(LOG10(入力・概要!$B$38)+(A11-1)*(LOG10(入力・概要!$B$39)-LOG10(入力・概要!$B$38))/(入力・概要!$B$40-1)),"")</f>
        <v>1152.3148537221768</v>
      </c>
      <c r="C11" s="10">
        <f t="shared" si="0"/>
        <v>7240.2077581519761</v>
      </c>
      <c r="D11" s="10">
        <f>IF(B11="","",ATANH(MIN(0.999999,(2*入力・概要!$B$17*入力・概要!$B$6)/入力・概要!$B$30))+入力・概要!$B$33*SQRT(B11/1000000)+(2*PI()*B11*入力・概要!$B$6/(299792458*入力・概要!$B$31))*入力・概要!$B$32/2)</f>
        <v>6.0732754822747604E-3</v>
      </c>
      <c r="E11" s="10">
        <f>IF(B11="","",2*PI()*B11*入力・概要!$B$6/(299792458*入力・概要!$B$31))</f>
        <v>2.6462698096572451E-4</v>
      </c>
      <c r="F11" s="10">
        <f t="shared" si="1"/>
        <v>6.0732012383871679E-3</v>
      </c>
      <c r="G11" s="10">
        <f t="shared" si="2"/>
        <v>2.6461722670166008E-4</v>
      </c>
      <c r="H11" s="10">
        <f>IF(B11="","",入力・概要!$B$34)</f>
        <v>0.13510189711528384</v>
      </c>
      <c r="I11" s="10">
        <f>IF(B11="","",C11*入力・概要!$B$35*0.000000001)</f>
        <v>9.0796636816138019E-5</v>
      </c>
      <c r="J11" s="10">
        <f>IF(B11="","",H11+入力・概要!$B$30*F11)</f>
        <v>0.59039681955924184</v>
      </c>
      <c r="K11" s="10">
        <f>IF(B11="","",I11+入力・概要!$B$30*G11)</f>
        <v>1.992858481135432E-2</v>
      </c>
      <c r="L11" s="10">
        <f>IF(B11="","",入力・概要!$B$30+H11*F11-I11*G11)</f>
        <v>74.968684141066973</v>
      </c>
      <c r="M11" s="10">
        <f t="shared" si="3"/>
        <v>3.630171558393258E-5</v>
      </c>
      <c r="N11" s="10">
        <f>IF(B11="","",入力・概要!$B$30*(J11*L11+K11*M11)/(L11^2+M11^2))</f>
        <v>0.59039036775095644</v>
      </c>
      <c r="O11" s="10">
        <f>IF(B11="","",入力・概要!$B$30*(K11*L11-J11*M11)/(L11^2+M11^2))</f>
        <v>1.9928080825873204E-2</v>
      </c>
      <c r="P11" s="10">
        <f>IF(B11="","",N11+入力・概要!$B$36)</f>
        <v>0.59039036775121245</v>
      </c>
      <c r="Q11" s="10">
        <f>IF(B11="","",O11+C11*入力・概要!$B$37*0.000000001)</f>
        <v>2.0173108337439544E-2</v>
      </c>
      <c r="R11" s="10">
        <f t="shared" si="4"/>
        <v>0.5907349157053492</v>
      </c>
      <c r="S11" s="10">
        <f t="shared" si="5"/>
        <v>1.9569839257342851</v>
      </c>
      <c r="T11" s="10">
        <f t="shared" si="6"/>
        <v>3.0615711601214088</v>
      </c>
      <c r="U11" s="10">
        <f t="shared" si="7"/>
        <v>-0.22860735917433919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18">
      <c r="A12" s="5">
        <v>9</v>
      </c>
      <c r="B12" s="11">
        <f>IF(A12&lt;=入力・概要!$B$40,10^(LOG10(入力・概要!$B$38)+(A12-1)*(LOG10(入力・概要!$B$39)-LOG10(入力・概要!$B$38))/(入力・概要!$B$40-1)),"")</f>
        <v>1175.8909289241087</v>
      </c>
      <c r="C12" s="10">
        <f t="shared" si="0"/>
        <v>7388.3406074617151</v>
      </c>
      <c r="D12" s="10">
        <f>IF(B12="","",ATANH(MIN(0.999999,(2*入力・概要!$B$17*入力・概要!$B$6)/入力・概要!$B$30))+入力・概要!$B$33*SQRT(B12/1000000)+(2*PI()*B12*入力・概要!$B$6/(299792458*入力・概要!$B$31))*入力・概要!$B$32/2)</f>
        <v>6.0736205529566354E-3</v>
      </c>
      <c r="E12" s="10">
        <f>IF(B12="","",2*PI()*B12*入力・概要!$B$6/(299792458*入力・概要!$B$31))</f>
        <v>2.7004118315495734E-4</v>
      </c>
      <c r="F12" s="10">
        <f t="shared" si="1"/>
        <v>6.0735463139460358E-3</v>
      </c>
      <c r="G12" s="10">
        <f t="shared" si="2"/>
        <v>2.700312284497782E-4</v>
      </c>
      <c r="H12" s="10">
        <f>IF(B12="","",入力・概要!$B$34)</f>
        <v>0.13510189711528384</v>
      </c>
      <c r="I12" s="10">
        <f>IF(B12="","",C12*入力・概要!$B$35*0.000000001)</f>
        <v>9.2654313414461089E-5</v>
      </c>
      <c r="J12" s="10">
        <f>IF(B12="","",H12+入力・概要!$B$30*F12)</f>
        <v>0.59042268913669294</v>
      </c>
      <c r="K12" s="10">
        <f>IF(B12="","",I12+入力・概要!$B$30*G12)</f>
        <v>2.0336318632882676E-2</v>
      </c>
      <c r="L12" s="10">
        <f>IF(B12="","",入力・概要!$B$30+H12*F12-I12*G12)</f>
        <v>74.968684186694119</v>
      </c>
      <c r="M12" s="10">
        <f t="shared" si="3"/>
        <v>3.7044471507645244E-5</v>
      </c>
      <c r="N12" s="10">
        <f>IF(B12="","",入力・概要!$B$30*(J12*L12+K12*M12)/(L12^2+M12^2))</f>
        <v>0.59041623708485513</v>
      </c>
      <c r="O12" s="10">
        <f>IF(B12="","",入力・概要!$B$30*(K12*L12-J12*M12)/(L12^2+M12^2))</f>
        <v>2.0335804310574281E-2</v>
      </c>
      <c r="P12" s="10">
        <f>IF(B12="","",N12+入力・概要!$B$36)</f>
        <v>0.59041623708511115</v>
      </c>
      <c r="Q12" s="10">
        <f>IF(B12="","",O12+C12*入力・概要!$B$37*0.000000001)</f>
        <v>2.0585845024062448E-2</v>
      </c>
      <c r="R12" s="10">
        <f t="shared" si="4"/>
        <v>0.59077500795911886</v>
      </c>
      <c r="S12" s="10">
        <f t="shared" si="5"/>
        <v>1.9969037986923519</v>
      </c>
      <c r="T12" s="10">
        <f t="shared" si="6"/>
        <v>3.0703670401387528</v>
      </c>
      <c r="U12" s="10">
        <f t="shared" si="7"/>
        <v>-0.22857788528802275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8">
      <c r="A13" s="5">
        <v>10</v>
      </c>
      <c r="B13" s="11">
        <f>IF(A13&lt;=入力・概要!$B$40,10^(LOG10(入力・概要!$B$38)+(A13-1)*(LOG10(入力・概要!$B$39)-LOG10(入力・概要!$B$38))/(入力・概要!$B$40-1)),"")</f>
        <v>1199.949364758756</v>
      </c>
      <c r="C13" s="10">
        <f t="shared" si="0"/>
        <v>7539.5042180116934</v>
      </c>
      <c r="D13" s="10">
        <f>IF(B13="","",ATANH(MIN(0.999999,(2*入力・概要!$B$17*入力・概要!$B$6)/入力・概要!$B$30))+入力・概要!$B$33*SQRT(B13/1000000)+(2*PI()*B13*入力・概要!$B$6/(299792458*入力・概要!$B$31))*入力・概要!$B$32/2)</f>
        <v>6.0739714877232516E-3</v>
      </c>
      <c r="E13" s="10">
        <f>IF(B13="","",2*PI()*B13*入力・概要!$B$6/(299792458*入力・概要!$B$31))</f>
        <v>2.7556615857388502E-4</v>
      </c>
      <c r="F13" s="10">
        <f t="shared" si="1"/>
        <v>6.0738972541011125E-3</v>
      </c>
      <c r="G13" s="10">
        <f t="shared" si="2"/>
        <v>2.7555599930008471E-4</v>
      </c>
      <c r="H13" s="10">
        <f>IF(B13="","",入力・概要!$B$34)</f>
        <v>0.13510189711528384</v>
      </c>
      <c r="I13" s="10">
        <f>IF(B13="","",C13*入力・概要!$B$35*0.000000001)</f>
        <v>9.4549997613781046E-5</v>
      </c>
      <c r="J13" s="10">
        <f>IF(B13="","",H13+入力・概要!$B$30*F13)</f>
        <v>0.59044899837039289</v>
      </c>
      <c r="K13" s="10">
        <f>IF(B13="","",I13+入力・概要!$B$30*G13)</f>
        <v>2.0752394584963082E-2</v>
      </c>
      <c r="L13" s="10">
        <f>IF(B13="","",入力・概要!$B$30+H13*F13-I13*G13)</f>
        <v>74.968684233072537</v>
      </c>
      <c r="M13" s="10">
        <f t="shared" si="3"/>
        <v>3.7802425237820882E-5</v>
      </c>
      <c r="N13" s="10">
        <f>IF(B13="","",入力・概要!$B$30*(J13*L13+K13*M13)/(L13^2+M13^2))</f>
        <v>0.59044254608073288</v>
      </c>
      <c r="O13" s="10">
        <f>IF(B13="","",入力・概要!$B$30*(K13*L13-J13*M13)/(L13^2+M13^2))</f>
        <v>2.0751869713384597E-2</v>
      </c>
      <c r="P13" s="10">
        <f>IF(B13="","",N13+入力・概要!$B$36)</f>
        <v>0.59044254608098889</v>
      </c>
      <c r="Q13" s="10">
        <f>IF(B13="","",O13+C13*入力・概要!$B$37*0.000000001)</f>
        <v>2.1007026197658589E-2</v>
      </c>
      <c r="R13" s="10">
        <f t="shared" si="4"/>
        <v>0.5908161265336872</v>
      </c>
      <c r="S13" s="10">
        <f t="shared" si="5"/>
        <v>2.0376351255424172</v>
      </c>
      <c r="T13" s="10">
        <f t="shared" si="6"/>
        <v>3.0791629201560973</v>
      </c>
      <c r="U13" s="10">
        <f t="shared" si="7"/>
        <v>-0.22854765897788099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8">
      <c r="A14" s="5">
        <v>11</v>
      </c>
      <c r="B14" s="11">
        <f>IF(A14&lt;=入力・概要!$B$40,10^(LOG10(入力・概要!$B$38)+(A14-1)*(LOG10(入力・概要!$B$39)-LOG10(入力・概要!$B$38))/(入力・概要!$B$40-1)),"")</f>
        <v>1224.500030204646</v>
      </c>
      <c r="C14" s="10">
        <f t="shared" si="0"/>
        <v>7693.7605984227912</v>
      </c>
      <c r="D14" s="10">
        <f>IF(B14="","",ATANH(MIN(0.999999,(2*入力・概要!$B$17*入力・概要!$B$6)/入力・概要!$B$30))+入力・概要!$B$33*SQRT(B14/1000000)+(2*PI()*B14*入力・概要!$B$6/(299792458*入力・概要!$B$31))*入力・概要!$B$32/2)</f>
        <v>6.0743283943795884E-3</v>
      </c>
      <c r="E14" s="10">
        <f>IF(B14="","",2*PI()*B14*入力・概要!$B$6/(299792458*入力・概要!$B$31))</f>
        <v>2.8120417361522524E-4</v>
      </c>
      <c r="F14" s="10">
        <f t="shared" si="1"/>
        <v>6.0742541666835587E-3</v>
      </c>
      <c r="G14" s="10">
        <f t="shared" si="2"/>
        <v>2.8119380556022031E-4</v>
      </c>
      <c r="H14" s="10">
        <f>IF(B14="","",入力・概要!$B$34)</f>
        <v>0.13510189711528384</v>
      </c>
      <c r="I14" s="10">
        <f>IF(B14="","",C14*入力・概要!$B$35*0.000000001)</f>
        <v>9.6484467040157477E-5</v>
      </c>
      <c r="J14" s="10">
        <f>IF(B14="","",H14+入力・概要!$B$30*F14)</f>
        <v>0.5904757553442137</v>
      </c>
      <c r="K14" s="10">
        <f>IF(B14="","",I14+入力・概要!$B$30*G14)</f>
        <v>2.1176983345463824E-2</v>
      </c>
      <c r="L14" s="10">
        <f>IF(B14="","",入力・概要!$B$30+H14*F14-I14*G14)</f>
        <v>74.968684280215086</v>
      </c>
      <c r="M14" s="10">
        <f t="shared" si="3"/>
        <v>3.8575887764190932E-5</v>
      </c>
      <c r="N14" s="10">
        <f>IF(B14="","",入力・概要!$B$30*(J14*L14+K14*M14)/(L14^2+M14^2))</f>
        <v>0.59046930282295151</v>
      </c>
      <c r="O14" s="10">
        <f>IF(B14="","",入力・概要!$B$30*(K14*L14-J14*M14)/(L14^2+M14^2))</f>
        <v>2.1176447707789627E-2</v>
      </c>
      <c r="P14" s="10">
        <f>IF(B14="","",N14+入力・概要!$B$36)</f>
        <v>0.59046930282320753</v>
      </c>
      <c r="Q14" s="10">
        <f>IF(B14="","",O14+C14*入力・概要!$B$37*0.000000001)</f>
        <v>2.1436824630246872E-2</v>
      </c>
      <c r="R14" s="10">
        <f t="shared" si="4"/>
        <v>0.59085830367927705</v>
      </c>
      <c r="S14" s="10">
        <f t="shared" si="5"/>
        <v>2.0791942576458053</v>
      </c>
      <c r="T14" s="10">
        <f t="shared" si="6"/>
        <v>3.0879588001734408</v>
      </c>
      <c r="U14" s="10">
        <f t="shared" si="7"/>
        <v>-0.22851665669648852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8">
      <c r="A15" s="5">
        <v>12</v>
      </c>
      <c r="B15" s="11">
        <f>IF(A15&lt;=入力・概要!$B$40,10^(LOG10(入力・概要!$B$38)+(A15-1)*(LOG10(入力・概要!$B$39)-LOG10(入力・概要!$B$38))/(入力・概要!$B$40-1)),"")</f>
        <v>1249.5529961571569</v>
      </c>
      <c r="C15" s="10">
        <f t="shared" si="0"/>
        <v>7851.1730259968781</v>
      </c>
      <c r="D15" s="10">
        <f>IF(B15="","",ATANH(MIN(0.999999,(2*入力・概要!$B$17*入力・概要!$B$6)/入力・概要!$B$30))+入力・概要!$B$33*SQRT(B15/1000000)+(2*PI()*B15*入力・概要!$B$6/(299792458*入力・概要!$B$31))*入力・概要!$B$32/2)</f>
        <v>6.0746913828123974E-3</v>
      </c>
      <c r="E15" s="10">
        <f>IF(B15="","",2*PI()*B15*入力・概要!$B$6/(299792458*入力・概要!$B$31))</f>
        <v>2.8695754104152805E-4</v>
      </c>
      <c r="F15" s="10">
        <f t="shared" si="1"/>
        <v>6.0746171616074818E-3</v>
      </c>
      <c r="G15" s="10">
        <f t="shared" si="2"/>
        <v>2.8694695990591696E-4</v>
      </c>
      <c r="H15" s="10">
        <f>IF(B15="","",入力・概要!$B$34)</f>
        <v>0.13510189711528384</v>
      </c>
      <c r="I15" s="10">
        <f>IF(B15="","",C15*入力・概要!$B$35*0.000000001)</f>
        <v>9.8458515229686116E-5</v>
      </c>
      <c r="J15" s="10">
        <f>IF(B15="","",H15+入力・概要!$B$30*F15)</f>
        <v>0.59050296829818116</v>
      </c>
      <c r="K15" s="10">
        <f>IF(B15="","",I15+入力・概要!$B$30*G15)</f>
        <v>2.1610259084279972E-2</v>
      </c>
      <c r="L15" s="10">
        <f>IF(B15="","",入力・概要!$B$30+H15*F15-I15*G15)</f>
        <v>74.968684328134856</v>
      </c>
      <c r="M15" s="10">
        <f t="shared" si="3"/>
        <v>3.9365176441073313E-5</v>
      </c>
      <c r="N15" s="10">
        <f>IF(B15="","",入力・概要!$B$30*(J15*L15+K15*M15)/(L15^2+M15^2))</f>
        <v>0.59049651555205207</v>
      </c>
      <c r="O15" s="10">
        <f>IF(B15="","",入力・概要!$B$30*(K15*L15-J15*M15)/(L15^2+M15^2))</f>
        <v>2.1609712459210579E-2</v>
      </c>
      <c r="P15" s="10">
        <f>IF(B15="","",N15+入力・概要!$B$36)</f>
        <v>0.59049651555230809</v>
      </c>
      <c r="Q15" s="10">
        <f>IF(B15="","",O15+C15*入力・概要!$B$37*0.000000001)</f>
        <v>2.1875416628717424E-2</v>
      </c>
      <c r="R15" s="10">
        <f t="shared" si="4"/>
        <v>0.59090157279541677</v>
      </c>
      <c r="S15" s="10">
        <f t="shared" si="5"/>
        <v>2.1215978682753529</v>
      </c>
      <c r="T15" s="10">
        <f t="shared" si="6"/>
        <v>3.0967546801907853</v>
      </c>
      <c r="U15" s="10">
        <f t="shared" si="7"/>
        <v>-0.22848485406253757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8">
      <c r="A16" s="5">
        <v>13</v>
      </c>
      <c r="B16" s="11">
        <f>IF(A16&lt;=入力・概要!$B$40,10^(LOG10(入力・概要!$B$38)+(A16-1)*(LOG10(入力・概要!$B$39)-LOG10(入力・概要!$B$38))/(入力・概要!$B$40-1)),"")</f>
        <v>1275.1185395596749</v>
      </c>
      <c r="C16" s="10">
        <f t="shared" si="0"/>
        <v>8011.8060726736412</v>
      </c>
      <c r="D16" s="10">
        <f>IF(B16="","",ATANH(MIN(0.999999,(2*入力・概要!$B$17*入力・概要!$B$6)/入力・概要!$B$30))+入力・概要!$B$33*SQRT(B16/1000000)+(2*PI()*B16*入力・概要!$B$6/(299792458*入力・概要!$B$31))*入力・概要!$B$32/2)</f>
        <v>6.0750605650315244E-3</v>
      </c>
      <c r="E16" s="10">
        <f>IF(B16="","",2*PI()*B16*入力・概要!$B$6/(299792458*入力・概要!$B$31))</f>
        <v>2.9282862093388853E-4</v>
      </c>
      <c r="F16" s="10">
        <f t="shared" si="1"/>
        <v>6.0749863509113088E-3</v>
      </c>
      <c r="G16" s="10">
        <f t="shared" si="2"/>
        <v>2.9281782232967632E-4</v>
      </c>
      <c r="H16" s="10">
        <f>IF(B16="","",入力・概要!$B$34)</f>
        <v>0.13510189711528384</v>
      </c>
      <c r="I16" s="10">
        <f>IF(B16="","",C16*入力・概要!$B$35*0.000000001)</f>
        <v>1.0047295195401327E-4</v>
      </c>
      <c r="J16" s="10">
        <f>IF(B16="","",H16+入力・概要!$B$30*F16)</f>
        <v>0.59053064563157676</v>
      </c>
      <c r="K16" s="10">
        <f>IF(B16="","",I16+入力・概要!$B$30*G16)</f>
        <v>2.2052399534779291E-2</v>
      </c>
      <c r="L16" s="10">
        <f>IF(B16="","",入力・概要!$B$30+H16*F16-I16*G16)</f>
        <v>74.968684376845133</v>
      </c>
      <c r="M16" s="10">
        <f t="shared" si="3"/>
        <v>4.0170615117661793E-5</v>
      </c>
      <c r="N16" s="10">
        <f>IF(B16="","",入力・概要!$B$30*(J16*L16+K16*M16)/(L16^2+M16^2))</f>
        <v>0.59052419266785705</v>
      </c>
      <c r="O16" s="10">
        <f>IF(B16="","",入力・概要!$B$30*(K16*L16-J16*M16)/(L16^2+M16^2))</f>
        <v>2.2051841696448377E-2</v>
      </c>
      <c r="P16" s="10">
        <f>IF(B16="","",N16+入力・概要!$B$36)</f>
        <v>0.59052419266811307</v>
      </c>
      <c r="Q16" s="10">
        <f>IF(B16="","",O16+C16*入力・概要!$B$37*0.000000001)</f>
        <v>2.2322982107153996E-2</v>
      </c>
      <c r="R16" s="10">
        <f t="shared" si="4"/>
        <v>0.59094596847468472</v>
      </c>
      <c r="S16" s="10">
        <f t="shared" si="5"/>
        <v>2.1648629585310228</v>
      </c>
      <c r="T16" s="10">
        <f t="shared" si="6"/>
        <v>3.1055505602081293</v>
      </c>
      <c r="U16" s="10">
        <f t="shared" si="7"/>
        <v>-0.22845222582943273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8">
      <c r="A17" s="5">
        <v>14</v>
      </c>
      <c r="B17" s="11">
        <f>IF(A17&lt;=入力・概要!$B$40,10^(LOG10(入力・概要!$B$38)+(A17-1)*(LOG10(入力・概要!$B$39)-LOG10(入力・概要!$B$38))/(入力・概要!$B$40-1)),"")</f>
        <v>1301.2071476192953</v>
      </c>
      <c r="C17" s="10">
        <f t="shared" si="0"/>
        <v>8175.725631518615</v>
      </c>
      <c r="D17" s="10">
        <f>IF(B17="","",ATANH(MIN(0.999999,(2*入力・概要!$B$17*入力・概要!$B$6)/入力・概要!$B$30))+入力・概要!$B$33*SQRT(B17/1000000)+(2*PI()*B17*入力・概要!$B$6/(299792458*入力・概要!$B$31))*入力・概要!$B$32/2)</f>
        <v>6.0754360552120832E-3</v>
      </c>
      <c r="E17" s="10">
        <f>IF(B17="","",2*PI()*B17*入力・概要!$B$6/(299792458*入力・概要!$B$31))</f>
        <v>2.9881982166007464E-4</v>
      </c>
      <c r="F17" s="10">
        <f t="shared" si="1"/>
        <v>6.075361848800016E-3</v>
      </c>
      <c r="G17" s="10">
        <f t="shared" si="2"/>
        <v>2.9880880110886264E-4</v>
      </c>
      <c r="H17" s="10">
        <f>IF(B17="","",入力・概要!$B$34)</f>
        <v>0.13510189711528384</v>
      </c>
      <c r="I17" s="10">
        <f>IF(B17="","",C17*入力・概要!$B$35*0.000000001)</f>
        <v>1.0252860355251209E-4</v>
      </c>
      <c r="J17" s="10">
        <f>IF(B17="","",H17+入力・概要!$B$30*F17)</f>
        <v>0.5905587959061035</v>
      </c>
      <c r="K17" s="10">
        <f>IF(B17="","",I17+入力・概要!$B$30*G17)</f>
        <v>2.2503586066710251E-2</v>
      </c>
      <c r="L17" s="10">
        <f>IF(B17="","",入力・概要!$B$30+H17*F17-I17*G17)</f>
        <v>74.968684426359445</v>
      </c>
      <c r="M17" s="10">
        <f t="shared" si="3"/>
        <v>4.0992534270984546E-5</v>
      </c>
      <c r="N17" s="10">
        <f>IF(B17="","",入力・概要!$B$30*(J17*L17+K17*M17)/(L17^2+M17^2))</f>
        <v>0.5905523427326369</v>
      </c>
      <c r="O17" s="10">
        <f>IF(B17="","",入力・概要!$B$30*(K17*L17-J17*M17)/(L17^2+M17^2))</f>
        <v>2.2503016784589713E-2</v>
      </c>
      <c r="P17" s="10">
        <f>IF(B17="","",N17+入力・概要!$B$36)</f>
        <v>0.59055234273289292</v>
      </c>
      <c r="Q17" s="10">
        <f>IF(B17="","",O17+C17*入力・概要!$B$37*0.000000001)</f>
        <v>2.2779704660636446E-2</v>
      </c>
      <c r="R17" s="10">
        <f t="shared" si="4"/>
        <v>0.59099152654816811</v>
      </c>
      <c r="S17" s="10">
        <f t="shared" si="5"/>
        <v>2.2090068633395687</v>
      </c>
      <c r="T17" s="10">
        <f t="shared" si="6"/>
        <v>3.1143464402254728</v>
      </c>
      <c r="U17" s="10">
        <f t="shared" si="7"/>
        <v>-0.22841874585267744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8">
      <c r="A18" s="5">
        <v>15</v>
      </c>
      <c r="B18" s="11">
        <f>IF(A18&lt;=入力・概要!$B$40,10^(LOG10(入力・概要!$B$38)+(A18-1)*(LOG10(入力・概要!$B$39)-LOG10(入力・概要!$B$38))/(入力・概要!$B$40-1)),"")</f>
        <v>1327.8295221087619</v>
      </c>
      <c r="C18" s="10">
        <f t="shared" si="0"/>
        <v>8342.9989437530639</v>
      </c>
      <c r="D18" s="10">
        <f>IF(B18="","",ATANH(MIN(0.999999,(2*入力・概要!$B$17*入力・概要!$B$6)/入力・概要!$B$30))+入力・概要!$B$33*SQRT(B18/1000000)+(2*PI()*B18*入力・概要!$B$6/(299792458*入力・概要!$B$31))*入力・概要!$B$32/2)</f>
        <v>6.0758179697374638E-3</v>
      </c>
      <c r="E18" s="10">
        <f>IF(B18="","",2*PI()*B18*入力・概要!$B$6/(299792458*入力・概要!$B$31))</f>
        <v>3.0493360086246012E-4</v>
      </c>
      <c r="F18" s="10">
        <f t="shared" si="1"/>
        <v>6.0757437716881853E-3</v>
      </c>
      <c r="G18" s="10">
        <f t="shared" si="2"/>
        <v>3.0492235379360049E-4</v>
      </c>
      <c r="H18" s="10">
        <f>IF(B18="","",入力・概要!$B$34)</f>
        <v>0.13510189711528384</v>
      </c>
      <c r="I18" s="10">
        <f>IF(B18="","",C18*入力・概要!$B$35*0.000000001)</f>
        <v>1.0462631327125368E-4</v>
      </c>
      <c r="J18" s="10">
        <f>IF(B18="","",H18+入力・概要!$B$30*F18)</f>
        <v>0.59058742784911389</v>
      </c>
      <c r="K18" s="10">
        <f>IF(B18="","",I18+入力・概要!$B$30*G18)</f>
        <v>2.2964003760601617E-2</v>
      </c>
      <c r="L18" s="10">
        <f>IF(B18="","",入力・概要!$B$30+H18*F18-I18*G18)</f>
        <v>74.968684476691493</v>
      </c>
      <c r="M18" s="10">
        <f t="shared" si="3"/>
        <v>4.1831271141585712E-5</v>
      </c>
      <c r="N18" s="10">
        <f>IF(B18="","",入力・概要!$B$30*(J18*L18+K18*M18)/(L18^2+M18^2))</f>
        <v>0.59058097447434077</v>
      </c>
      <c r="O18" s="10">
        <f>IF(B18="","",入力・概要!$B$30*(K18*L18-J18*M18)/(L18^2+M18^2))</f>
        <v>2.296342279940464E-2</v>
      </c>
      <c r="P18" s="10">
        <f>IF(B18="","",N18+入力・概要!$B$36)</f>
        <v>0.59058097447459679</v>
      </c>
      <c r="Q18" s="10">
        <f>IF(B18="","",O18+C18*入力・概要!$B$37*0.000000001)</f>
        <v>2.3245771640553116E-2</v>
      </c>
      <c r="R18" s="10">
        <f t="shared" si="4"/>
        <v>0.59103828413270243</v>
      </c>
      <c r="S18" s="10">
        <f t="shared" si="5"/>
        <v>2.2540472575378194</v>
      </c>
      <c r="T18" s="10">
        <f t="shared" si="6"/>
        <v>3.1231423202428177</v>
      </c>
      <c r="U18" s="10">
        <f t="shared" si="7"/>
        <v>-0.22838438705600839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8">
      <c r="A19" s="5">
        <v>16</v>
      </c>
      <c r="B19" s="11">
        <f>IF(A19&lt;=入力・概要!$B$40,10^(LOG10(入力・概要!$B$38)+(A19-1)*(LOG10(入力・概要!$B$39)-LOG10(入力・概要!$B$38))/(入力・概要!$B$40-1)),"")</f>
        <v>1354.9965837564193</v>
      </c>
      <c r="C19" s="10">
        <f t="shared" si="0"/>
        <v>8513.6946263368682</v>
      </c>
      <c r="D19" s="10">
        <f>IF(B19="","",ATANH(MIN(0.999999,(2*入力・概要!$B$17*入力・概要!$B$6)/入力・概要!$B$30))+入力・概要!$B$33*SQRT(B19/1000000)+(2*PI()*B19*入力・概要!$B$6/(299792458*入力・概要!$B$31))*入力・概要!$B$32/2)</f>
        <v>6.0762064272432146E-3</v>
      </c>
      <c r="E19" s="10">
        <f>IF(B19="","",2*PI()*B19*入力・概要!$B$6/(299792458*入力・概要!$B$31))</f>
        <v>3.1117246646616834E-4</v>
      </c>
      <c r="F19" s="10">
        <f t="shared" si="1"/>
        <v>6.0761322382439547E-3</v>
      </c>
      <c r="G19" s="10">
        <f t="shared" si="2"/>
        <v>3.1116098821488313E-4</v>
      </c>
      <c r="H19" s="10">
        <f>IF(B19="","",入力・概要!$B$34)</f>
        <v>0.13510189711528384</v>
      </c>
      <c r="I19" s="10">
        <f>IF(B19="","",C19*入力・概要!$B$35*0.000000001)</f>
        <v>1.0676694160891348E-4</v>
      </c>
      <c r="J19" s="10">
        <f>IF(B19="","",H19+入力・概要!$B$30*F19)</f>
        <v>0.59061655035690486</v>
      </c>
      <c r="K19" s="10">
        <f>IF(B19="","",I19+入力・概要!$B$30*G19)</f>
        <v>2.3433841483684058E-2</v>
      </c>
      <c r="L19" s="10">
        <f>IF(B19="","",入力・概要!$B$30+H19*F19-I19*G19)</f>
        <v>74.968684527855245</v>
      </c>
      <c r="M19" s="10">
        <f t="shared" si="3"/>
        <v>4.2687169871985815E-5</v>
      </c>
      <c r="N19" s="10">
        <f>IF(B19="","",入力・概要!$B$30*(J19*L19+K19*M19)/(L19^2+M19^2))</f>
        <v>0.59061009678989074</v>
      </c>
      <c r="O19" s="10">
        <f>IF(B19="","",入力・概要!$B$30*(K19*L19-J19*M19)/(L19^2+M19^2))</f>
        <v>2.3433248603266128E-2</v>
      </c>
      <c r="P19" s="10">
        <f>IF(B19="","",N19+入力・概要!$B$36)</f>
        <v>0.59061009679014675</v>
      </c>
      <c r="Q19" s="10">
        <f>IF(B19="","",O19+C19*入力・概要!$B$37*0.000000001)</f>
        <v>2.3721374231453835E-2</v>
      </c>
      <c r="R19" s="10">
        <f t="shared" si="4"/>
        <v>0.59108627967995941</v>
      </c>
      <c r="S19" s="10">
        <f t="shared" si="5"/>
        <v>2.3000021620390796</v>
      </c>
      <c r="T19" s="10">
        <f t="shared" si="6"/>
        <v>3.1319382002601617</v>
      </c>
      <c r="U19" s="10">
        <f t="shared" si="7"/>
        <v>-0.22834912139623079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8">
      <c r="A20" s="5">
        <v>17</v>
      </c>
      <c r="B20" s="11">
        <f>IF(A20&lt;=入力・概要!$B$40,10^(LOG10(入力・概要!$B$38)+(A20-1)*(LOG10(入力・概要!$B$39)-LOG10(入力・概要!$B$38))/(入力・概要!$B$40-1)),"")</f>
        <v>1382.7194767260039</v>
      </c>
      <c r="C20" s="10">
        <f t="shared" si="0"/>
        <v>8687.8827001158734</v>
      </c>
      <c r="D20" s="10">
        <f>IF(B20="","",ATANH(MIN(0.999999,(2*入力・概要!$B$17*入力・概要!$B$6)/入力・概要!$B$30))+入力・概要!$B$33*SQRT(B20/1000000)+(2*PI()*B20*入力・概要!$B$6/(299792458*入力・概要!$B$31))*入力・概要!$B$32/2)</f>
        <v>6.0766015486618087E-3</v>
      </c>
      <c r="E20" s="10">
        <f>IF(B20="","",2*PI()*B20*入力・概要!$B$6/(299792458*入力・概要!$B$31))</f>
        <v>3.175389777078483E-4</v>
      </c>
      <c r="F20" s="10">
        <f t="shared" si="1"/>
        <v>6.0765273694338255E-3</v>
      </c>
      <c r="G20" s="10">
        <f t="shared" si="2"/>
        <v>3.1752726351331123E-4</v>
      </c>
      <c r="H20" s="10">
        <f>IF(B20="","",入力・概要!$B$34)</f>
        <v>0.13510189711528384</v>
      </c>
      <c r="I20" s="10">
        <f>IF(B20="","",C20*入力・概要!$B$35*0.000000001)</f>
        <v>1.089513666697562E-4</v>
      </c>
      <c r="J20" s="10">
        <f>IF(B20="","",H20+入力・概要!$B$30*F20)</f>
        <v>0.5906461724980766</v>
      </c>
      <c r="K20" s="10">
        <f>IF(B20="","",I20+入力・概要!$B$30*G20)</f>
        <v>2.391329196736549E-2</v>
      </c>
      <c r="L20" s="10">
        <f>IF(B20="","",入力・概要!$B$30+H20*F20-I20*G20)</f>
        <v>74.968684579864899</v>
      </c>
      <c r="M20" s="10">
        <f t="shared" si="3"/>
        <v>4.3560581647978984E-5</v>
      </c>
      <c r="N20" s="10">
        <f>IF(B20="","",入力・概要!$B$30*(J20*L20+K20*M20)/(L20^2+M20^2))</f>
        <v>0.59063971874854337</v>
      </c>
      <c r="O20" s="10">
        <f>IF(B20="","",入力・概要!$B$30*(K20*L20-J20*M20)/(L20^2+M20^2))</f>
        <v>2.3912686922623331E-2</v>
      </c>
      <c r="P20" s="10">
        <f>IF(B20="","",N20+入力・概要!$B$36)</f>
        <v>0.59063971874879939</v>
      </c>
      <c r="Q20" s="10">
        <f>IF(B20="","",O20+C20*入力・概要!$B$37*0.000000001)</f>
        <v>2.420670752947578E-2</v>
      </c>
      <c r="R20" s="10">
        <f t="shared" si="4"/>
        <v>0.59113555302745779</v>
      </c>
      <c r="S20" s="10">
        <f t="shared" si="5"/>
        <v>2.3468899500820632</v>
      </c>
      <c r="T20" s="10">
        <f t="shared" si="6"/>
        <v>3.1407340802775057</v>
      </c>
      <c r="U20" s="10">
        <f t="shared" si="7"/>
        <v>-0.22831291982670499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8">
      <c r="A21" s="5">
        <v>18</v>
      </c>
      <c r="B21" s="11">
        <f>IF(A21&lt;=入力・概要!$B$40,10^(LOG10(入力・概要!$B$38)+(A21-1)*(LOG10(入力・概要!$B$39)-LOG10(入力・概要!$B$38))/(入力・概要!$B$40-1)),"")</f>
        <v>1411.009573188067</v>
      </c>
      <c r="C21" s="10">
        <f t="shared" si="0"/>
        <v>8865.634618545002</v>
      </c>
      <c r="D21" s="10">
        <f>IF(B21="","",ATANH(MIN(0.999999,(2*入力・概要!$B$17*入力・概要!$B$6)/入力・概要!$B$30))+入力・概要!$B$33*SQRT(B21/1000000)+(2*PI()*B21*入力・概要!$B$6/(299792458*入力・概要!$B$31))*入力・概要!$B$32/2)</f>
        <v>6.077003457268311E-3</v>
      </c>
      <c r="E21" s="10">
        <f>IF(B21="","",2*PI()*B21*入力・概要!$B$6/(299792458*入力・概要!$B$31))</f>
        <v>3.2403574618549379E-4</v>
      </c>
      <c r="F21" s="10">
        <f t="shared" si="1"/>
        <v>6.0769292885684166E-3</v>
      </c>
      <c r="G21" s="10">
        <f t="shared" si="2"/>
        <v>3.2402379118887608E-4</v>
      </c>
      <c r="H21" s="10">
        <f>IF(B21="","",入力・概要!$B$34)</f>
        <v>0.13510189711528384</v>
      </c>
      <c r="I21" s="10">
        <f>IF(B21="","",C21*入力・概要!$B$35*0.000000001)</f>
        <v>1.111804845238412E-4</v>
      </c>
      <c r="J21" s="10">
        <f>IF(B21="","",H21+入力・概要!$B$30*F21)</f>
        <v>0.59067630351696254</v>
      </c>
      <c r="K21" s="10">
        <f>IF(B21="","",I21+入力・概要!$B$30*G21)</f>
        <v>2.4402551886291268E-2</v>
      </c>
      <c r="L21" s="10">
        <f>IF(B21="","",入力・概要!$B$30+H21*F21-I21*G21)</f>
        <v>74.968684632734835</v>
      </c>
      <c r="M21" s="10">
        <f t="shared" si="3"/>
        <v>4.4451864842823907E-5</v>
      </c>
      <c r="N21" s="10">
        <f>IF(B21="","",入力・概要!$B$30*(J21*L21+K21*M21)/(L21^2+M21^2))</f>
        <v>0.59066984959532054</v>
      </c>
      <c r="O21" s="10">
        <f>IF(B21="","",入力・概要!$B$30*(K21*L21-J21*M21)/(L21^2+M21^2))</f>
        <v>2.4401934427059641E-2</v>
      </c>
      <c r="P21" s="10">
        <f>IF(B21="","",N21+入力・概要!$B$36)</f>
        <v>0.59066984959557656</v>
      </c>
      <c r="Q21" s="10">
        <f>IF(B21="","",O21+C21*入力・概要!$B$37*0.000000001)</f>
        <v>2.4701970622373594E-2</v>
      </c>
      <c r="R21" s="10">
        <f t="shared" si="4"/>
        <v>0.59118614545157411</v>
      </c>
      <c r="S21" s="10">
        <f t="shared" si="5"/>
        <v>2.3947293535614982</v>
      </c>
      <c r="T21" s="10">
        <f t="shared" si="6"/>
        <v>3.1495299602948497</v>
      </c>
      <c r="U21" s="10">
        <f t="shared" si="7"/>
        <v>-0.22827575225943206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8">
      <c r="A22" s="5">
        <v>19</v>
      </c>
      <c r="B22" s="11">
        <f>IF(A22&lt;=入力・概要!$B$40,10^(LOG10(入力・概要!$B$38)+(A22-1)*(LOG10(入力・概要!$B$39)-LOG10(入力・概要!$B$38))/(入力・概要!$B$40-1)),"")</f>
        <v>1439.8784779849398</v>
      </c>
      <c r="C22" s="10">
        <f t="shared" si="0"/>
        <v>9047.0232969990793</v>
      </c>
      <c r="D22" s="10">
        <f>IF(B22="","",ATANH(MIN(0.999999,(2*入力・概要!$B$17*入力・概要!$B$6)/入力・概要!$B$30))+入力・概要!$B$33*SQRT(B22/1000000)+(2*PI()*B22*入力・概要!$B$6/(299792458*入力・概要!$B$31))*入力・概要!$B$32/2)</f>
        <v>6.0774122787269659E-3</v>
      </c>
      <c r="E22" s="10">
        <f>IF(B22="","",2*PI()*B22*入力・概要!$B$6/(299792458*入力・概要!$B$31))</f>
        <v>3.3066543692974348E-4</v>
      </c>
      <c r="F22" s="10">
        <f t="shared" si="1"/>
        <v>6.0773381213490877E-3</v>
      </c>
      <c r="G22" s="10">
        <f t="shared" si="2"/>
        <v>3.3065323617222157E-4</v>
      </c>
      <c r="H22" s="10">
        <f>IF(B22="","",入力・概要!$B$34)</f>
        <v>0.13510189711528384</v>
      </c>
      <c r="I22" s="10">
        <f>IF(B22="","",C22*入力・概要!$B$35*0.000000001)</f>
        <v>1.1345520957459829E-4</v>
      </c>
      <c r="J22" s="10">
        <f>IF(B22="","",H22+入力・概要!$B$30*F22)</f>
        <v>0.59070695283712538</v>
      </c>
      <c r="K22" s="10">
        <f>IF(B22="","",I22+入力・概要!$B$30*G22)</f>
        <v>2.4901821939022021E-2</v>
      </c>
      <c r="L22" s="10">
        <f>IF(B22="","",入力・概要!$B$30+H22*F22-I22*G22)</f>
        <v>74.968684686479733</v>
      </c>
      <c r="M22" s="10">
        <f t="shared" si="3"/>
        <v>4.5361385164388483E-5</v>
      </c>
      <c r="N22" s="10">
        <f>IF(B22="","",入力・概要!$B$30*(J22*L22+K22*M22)/(L22^2+M22^2))</f>
        <v>0.5907004987545067</v>
      </c>
      <c r="O22" s="10">
        <f>IF(B22="","",入力・概要!$B$30*(K22*L22-J22*M22)/(L22^2+M22^2))</f>
        <v>2.4901191809968352E-2</v>
      </c>
      <c r="P22" s="10">
        <f>IF(B22="","",N22+入力・概要!$B$36)</f>
        <v>0.59070049875476272</v>
      </c>
      <c r="Q22" s="10">
        <f>IF(B22="","",O22+C22*入力・概要!$B$37*0.000000001)</f>
        <v>2.5207366671187004E-2</v>
      </c>
      <c r="R22" s="10">
        <f t="shared" si="4"/>
        <v>0.59123809972262542</v>
      </c>
      <c r="S22" s="10">
        <f t="shared" si="5"/>
        <v>2.4435394694395063</v>
      </c>
      <c r="T22" s="10">
        <f t="shared" si="6"/>
        <v>3.1583258403121932</v>
      </c>
      <c r="U22" s="10">
        <f t="shared" si="7"/>
        <v>-0.22823758752569032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8">
      <c r="A23" s="5">
        <v>20</v>
      </c>
      <c r="B23" s="11">
        <f>IF(A23&lt;=入力・概要!$B$40,10^(LOG10(入力・概要!$B$38)+(A23-1)*(LOG10(入力・概要!$B$39)-LOG10(入力・概要!$B$38))/(入力・概要!$B$40-1)),"")</f>
        <v>1469.3380333911416</v>
      </c>
      <c r="C23" s="10">
        <f t="shared" si="0"/>
        <v>9232.1231426833692</v>
      </c>
      <c r="D23" s="10">
        <f>IF(B23="","",ATANH(MIN(0.999999,(2*入力・概要!$B$17*入力・概要!$B$6)/入力・概要!$B$30))+入力・概要!$B$33*SQRT(B23/1000000)+(2*PI()*B23*入力・概要!$B$6/(299792458*入力・概要!$B$31))*入力・概要!$B$32/2)</f>
        <v>6.0778281411387296E-3</v>
      </c>
      <c r="E23" s="10">
        <f>IF(B23="","",2*PI()*B23*入力・概要!$B$6/(299792458*入力・概要!$B$31))</f>
        <v>3.3743076949710032E-4</v>
      </c>
      <c r="F23" s="10">
        <f t="shared" si="1"/>
        <v>6.0777539959155748E-3</v>
      </c>
      <c r="G23" s="10">
        <f t="shared" si="2"/>
        <v>3.3741831791782621E-4</v>
      </c>
      <c r="H23" s="10">
        <f>IF(B23="","",入力・概要!$B$34)</f>
        <v>0.13510189711528384</v>
      </c>
      <c r="I23" s="10">
        <f>IF(B23="","",C23*入力・概要!$B$35*0.000000001)</f>
        <v>1.1577647493392403E-4</v>
      </c>
      <c r="J23" s="10">
        <f>IF(B23="","",H23+入力・概要!$B$30*F23)</f>
        <v>0.59073813006492715</v>
      </c>
      <c r="K23" s="10">
        <f>IF(B23="","",I23+入力・概要!$B$30*G23)</f>
        <v>2.5411306930362219E-2</v>
      </c>
      <c r="L23" s="10">
        <f>IF(B23="","",入力・概要!$B$30+H23*F23-I23*G23)</f>
        <v>74.968684741114402</v>
      </c>
      <c r="M23" s="10">
        <f t="shared" si="3"/>
        <v>4.6289515805308964E-5</v>
      </c>
      <c r="N23" s="10">
        <f>IF(B23="","",入力・概要!$B$30*(J23*L23+K23*M23)/(L23^2+M23^2))</f>
        <v>0.5907316758332215</v>
      </c>
      <c r="O23" s="10">
        <f>IF(B23="","",入力・概要!$B$30*(K23*L23-J23*M23)/(L23^2+M23^2))</f>
        <v>2.5410663870879008E-2</v>
      </c>
      <c r="P23" s="10">
        <f>IF(B23="","",N23+入力・概要!$B$36)</f>
        <v>0.59073167583347752</v>
      </c>
      <c r="Q23" s="10">
        <f>IF(B23="","",O23+C23*入力・概要!$B$37*0.000000001)</f>
        <v>2.5723102993579421E-2</v>
      </c>
      <c r="R23" s="10">
        <f t="shared" si="4"/>
        <v>0.59129146016211587</v>
      </c>
      <c r="S23" s="10">
        <f t="shared" si="5"/>
        <v>2.4933397662366303</v>
      </c>
      <c r="T23" s="10">
        <f t="shared" si="6"/>
        <v>3.1671217203295376</v>
      </c>
      <c r="U23" s="10">
        <f t="shared" si="7"/>
        <v>-0.22819839333516095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8">
      <c r="A24" s="5">
        <v>21</v>
      </c>
      <c r="B24" s="11">
        <f>IF(A24&lt;=入力・概要!$B$40,10^(LOG10(入力・概要!$B$38)+(A24-1)*(LOG10(入力・概要!$B$39)-LOG10(入力・概要!$B$38))/(入力・概要!$B$40-1)),"")</f>
        <v>1499.4003239711797</v>
      </c>
      <c r="C24" s="10">
        <f t="shared" si="0"/>
        <v>9421.0100851560273</v>
      </c>
      <c r="D24" s="10">
        <f>IF(B24="","",ATANH(MIN(0.999999,(2*入力・概要!$B$17*入力・概要!$B$6)/入力・概要!$B$30))+入力・概要!$B$33*SQRT(B24/1000000)+(2*PI()*B24*入力・概要!$B$6/(299792458*入力・概要!$B$31))*入力・概要!$B$32/2)</f>
        <v>6.0782511750897515E-3</v>
      </c>
      <c r="E24" s="10">
        <f>IF(B24="","",2*PI()*B24*入力・概要!$B$6/(299792458*入力・概要!$B$31))</f>
        <v>3.4433451908551601E-4</v>
      </c>
      <c r="F24" s="10">
        <f t="shared" si="1"/>
        <v>6.0781770428945045E-3</v>
      </c>
      <c r="G24" s="10">
        <f t="shared" si="2"/>
        <v>3.443218115195482E-4</v>
      </c>
      <c r="H24" s="10">
        <f>IF(B24="","",入力・概要!$B$34)</f>
        <v>0.13510189711528384</v>
      </c>
      <c r="I24" s="10">
        <f>IF(B24="","",C24*入力・概要!$B$35*0.000000001)</f>
        <v>1.1814523280495206E-4</v>
      </c>
      <c r="J24" s="10">
        <f>IF(B24="","",H24+入力・概要!$B$30*F24)</f>
        <v>0.59076984499316698</v>
      </c>
      <c r="K24" s="10">
        <f>IF(B24="","",I24+入力・概要!$B$30*G24)</f>
        <v>2.5931215855373023E-2</v>
      </c>
      <c r="L24" s="10">
        <f>IF(B24="","",入力・概要!$B$30+H24*F24-I24*G24)</f>
        <v>74.96868479665396</v>
      </c>
      <c r="M24" s="10">
        <f t="shared" si="3"/>
        <v>4.7236637596224637E-5</v>
      </c>
      <c r="N24" s="10">
        <f>IF(B24="","",入力・概要!$B$30*(J24*L24+K24*M24)/(L24^2+M24^2))</f>
        <v>0.59076339062505745</v>
      </c>
      <c r="O24" s="10">
        <f>IF(B24="","",入力・概要!$B$30*(K24*L24-J24*M24)/(L24^2+M24^2))</f>
        <v>2.5930559599467943E-2</v>
      </c>
      <c r="P24" s="10">
        <f>IF(B24="","",N24+入力・概要!$B$36)</f>
        <v>0.59076339062531347</v>
      </c>
      <c r="Q24" s="10">
        <f>IF(B24="","",O24+C24*入力・概要!$B$37*0.000000001)</f>
        <v>2.6249391148881435E-2</v>
      </c>
      <c r="R24" s="10">
        <f t="shared" si="4"/>
        <v>0.59134627270221607</v>
      </c>
      <c r="S24" s="10">
        <f t="shared" si="5"/>
        <v>2.544150090601216</v>
      </c>
      <c r="T24" s="10">
        <f t="shared" si="6"/>
        <v>3.1759176003468821</v>
      </c>
      <c r="U24" s="10">
        <f t="shared" si="7"/>
        <v>-0.22815813623349721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18">
      <c r="A25" s="5">
        <v>22</v>
      </c>
      <c r="B25" s="11">
        <f>IF(A25&lt;=入力・概要!$B$40,10^(LOG10(入力・概要!$B$38)+(A25-1)*(LOG10(入力・概要!$B$39)-LOG10(入力・概要!$B$38))/(入力・概要!$B$40-1)),"")</f>
        <v>1530.0776815367435</v>
      </c>
      <c r="C25" s="10">
        <f t="shared" si="0"/>
        <v>9613.7616074750731</v>
      </c>
      <c r="D25" s="10">
        <f>IF(B25="","",ATANH(MIN(0.999999,(2*入力・概要!$B$17*入力・概要!$B$6)/入力・概要!$B$30))+入力・概要!$B$33*SQRT(B25/1000000)+(2*PI()*B25*入力・概要!$B$6/(299792458*入力・概要!$B$31))*入力・概要!$B$32/2)</f>
        <v>6.0786815137008465E-3</v>
      </c>
      <c r="E25" s="10">
        <f>IF(B25="","",2*PI()*B25*入力・概要!$B$6/(299792458*入力・概要!$B$31))</f>
        <v>3.5137951767280184E-4</v>
      </c>
      <c r="F25" s="10">
        <f t="shared" si="1"/>
        <v>6.0786073954489693E-3</v>
      </c>
      <c r="G25" s="10">
        <f t="shared" si="2"/>
        <v>3.5136654884899797E-4</v>
      </c>
      <c r="H25" s="10">
        <f>IF(B25="","",入力・概要!$B$34)</f>
        <v>0.13510189711528384</v>
      </c>
      <c r="I25" s="10">
        <f>IF(B25="","",C25*入力・概要!$B$35*0.000000001)</f>
        <v>1.2056245487265516E-4</v>
      </c>
      <c r="J25" s="10">
        <f>IF(B25="","",H25+入力・概要!$B$30*F25)</f>
        <v>0.59080210760479768</v>
      </c>
      <c r="K25" s="10">
        <f>IF(B25="","",I25+入力・概要!$B$30*G25)</f>
        <v>2.6461761985104203E-2</v>
      </c>
      <c r="L25" s="10">
        <f>IF(B25="","",入力・概要!$B$30+H25*F25-I25*G25)</f>
        <v>74.968684853113771</v>
      </c>
      <c r="M25" s="10">
        <f t="shared" si="3"/>
        <v>4.8203139162152084E-5</v>
      </c>
      <c r="N25" s="10">
        <f>IF(B25="","",入力・概要!$B$30*(J25*L25+K25*M25)/(L25^2+M25^2))</f>
        <v>0.59079565311379911</v>
      </c>
      <c r="O25" s="10">
        <f>IF(B25="","",入力・概要!$B$30*(K25*L25-J25*M25)/(L25^2+M25^2))</f>
        <v>2.646109226128791E-2</v>
      </c>
      <c r="P25" s="10">
        <f>IF(B25="","",N25+入力・概要!$B$36)</f>
        <v>0.59079565311405513</v>
      </c>
      <c r="Q25" s="10">
        <f>IF(B25="","",O25+C25*入力・概要!$B$37*0.000000001)</f>
        <v>2.6786447024874541E-2</v>
      </c>
      <c r="R25" s="10">
        <f t="shared" si="4"/>
        <v>0.5914025849475798</v>
      </c>
      <c r="S25" s="10">
        <f t="shared" si="5"/>
        <v>2.5959906739556646</v>
      </c>
      <c r="T25" s="10">
        <f t="shared" si="6"/>
        <v>3.1847134803642256</v>
      </c>
      <c r="U25" s="10">
        <f t="shared" si="7"/>
        <v>-0.22811678155826695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8">
      <c r="A26" s="5">
        <v>23</v>
      </c>
      <c r="B26" s="11">
        <f>IF(A26&lt;=入力・概要!$B$40,10^(LOG10(入力・概要!$B$38)+(A26-1)*(LOG10(入力・概要!$B$39)-LOG10(入力・概要!$B$38))/(入力・概要!$B$40-1)),"")</f>
        <v>1561.3826902053252</v>
      </c>
      <c r="C26" s="10">
        <f t="shared" si="0"/>
        <v>9810.4567779826339</v>
      </c>
      <c r="D26" s="10">
        <f>IF(B26="","",ATANH(MIN(0.999999,(2*入力・概要!$B$17*入力・概要!$B$6)/入力・概要!$B$30))+入力・概要!$B$33*SQRT(B26/1000000)+(2*PI()*B26*入力・概要!$B$6/(299792458*入力・概要!$B$31))*入力・概要!$B$32/2)</f>
        <v>6.0791192926779505E-3</v>
      </c>
      <c r="E26" s="10">
        <f>IF(B26="","",2*PI()*B26*入力・概要!$B$6/(299792458*入力・概要!$B$31))</f>
        <v>3.585686551783311E-4</v>
      </c>
      <c r="F26" s="10">
        <f t="shared" si="1"/>
        <v>6.0790451893290394E-3</v>
      </c>
      <c r="G26" s="10">
        <f t="shared" si="2"/>
        <v>3.5855541971720076E-4</v>
      </c>
      <c r="H26" s="10">
        <f>IF(B26="","",入力・概要!$B$34)</f>
        <v>0.13510189711528384</v>
      </c>
      <c r="I26" s="10">
        <f>IF(B26="","",C26*入力・概要!$B$35*0.000000001)</f>
        <v>1.2302913270243913E-4</v>
      </c>
      <c r="J26" s="10">
        <f>IF(B26="","",H26+入力・概要!$B$30*F26)</f>
        <v>0.59083492807671167</v>
      </c>
      <c r="K26" s="10">
        <f>IF(B26="","",I26+入力・概要!$B$30*G26)</f>
        <v>2.7003162954080121E-2</v>
      </c>
      <c r="L26" s="10">
        <f>IF(B26="","",入力・概要!$B$30+H26*F26-I26*G26)</f>
        <v>74.96868491050941</v>
      </c>
      <c r="M26" s="10">
        <f t="shared" si="3"/>
        <v>4.9189417082062754E-5</v>
      </c>
      <c r="N26" s="10">
        <f>IF(B26="","",入力・概要!$B$30*(J26*L26+K26*M26)/(L26^2+M26^2))</f>
        <v>0.59082847347721101</v>
      </c>
      <c r="O26" s="10">
        <f>IF(B26="","",入力・概要!$B$30*(K26*L26-J26*M26)/(L26^2+M26^2))</f>
        <v>2.7002479485251699E-2</v>
      </c>
      <c r="P26" s="10">
        <f>IF(B26="","",N26+入力・概要!$B$36)</f>
        <v>0.59082847347746703</v>
      </c>
      <c r="Q26" s="10">
        <f>IF(B26="","",O26+C26*入力・概要!$B$37*0.000000001)</f>
        <v>2.7334490926350426E-2</v>
      </c>
      <c r="R26" s="10">
        <f t="shared" si="4"/>
        <v>0.59146044623957461</v>
      </c>
      <c r="S26" s="10">
        <f t="shared" si="5"/>
        <v>2.648882139217883</v>
      </c>
      <c r="T26" s="10">
        <f t="shared" si="6"/>
        <v>3.1935093603815696</v>
      </c>
      <c r="U26" s="10">
        <f t="shared" si="7"/>
        <v>-0.22807429339321886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8">
      <c r="A27" s="5">
        <v>24</v>
      </c>
      <c r="B27" s="11">
        <f>IF(A27&lt;=入力・概要!$B$40,10^(LOG10(入力・概要!$B$38)+(A27-1)*(LOG10(入力・概要!$B$39)-LOG10(入力・概要!$B$38))/(入力・概要!$B$40-1)),"")</f>
        <v>1593.3281915623288</v>
      </c>
      <c r="C27" s="10">
        <f t="shared" si="0"/>
        <v>10011.176282739445</v>
      </c>
      <c r="D27" s="10">
        <f>IF(B27="","",ATANH(MIN(0.999999,(2*入力・概要!$B$17*入力・概要!$B$6)/入力・概要!$B$30))+入力・概要!$B$33*SQRT(B27/1000000)+(2*PI()*B27*入力・概要!$B$6/(299792458*入力・概要!$B$31))*入力・概要!$B$32/2)</f>
        <v>6.0795646503636067E-3</v>
      </c>
      <c r="E27" s="10">
        <f>IF(B27="","",2*PI()*B27*入力・概要!$B$6/(299792458*入力・概要!$B$31))</f>
        <v>3.6590488064850845E-4</v>
      </c>
      <c r="F27" s="10">
        <f t="shared" si="1"/>
        <v>6.079490562923345E-3</v>
      </c>
      <c r="G27" s="10">
        <f t="shared" si="2"/>
        <v>3.6589137306002598E-4</v>
      </c>
      <c r="H27" s="10">
        <f>IF(B27="","",入力・概要!$B$34)</f>
        <v>0.13510189711528384</v>
      </c>
      <c r="I27" s="10">
        <f>IF(B27="","",C27*入力・概要!$B$35*0.000000001)</f>
        <v>1.2554627814689127E-4</v>
      </c>
      <c r="J27" s="10">
        <f>IF(B27="","",H27+入力・概要!$B$30*F27)</f>
        <v>0.59086831678360918</v>
      </c>
      <c r="K27" s="10">
        <f>IF(B27="","",I27+入力・概要!$B$30*G27)</f>
        <v>2.7555640849575579E-2</v>
      </c>
      <c r="L27" s="10">
        <f>IF(B27="","",入力・概要!$B$30+H27*F27-I27*G27)</f>
        <v>74.968684968856692</v>
      </c>
      <c r="M27" s="10">
        <f t="shared" si="3"/>
        <v>5.0195876051729745E-5</v>
      </c>
      <c r="N27" s="10">
        <f>IF(B27="","",入力・概要!$B$30*(J27*L27+K27*M27)/(L27^2+M27^2))</f>
        <v>0.59086186209090608</v>
      </c>
      <c r="O27" s="10">
        <f>IF(B27="","",入力・概要!$B$30*(K27*L27-J27*M27)/(L27^2+M27^2))</f>
        <v>2.7554943352905512E-2</v>
      </c>
      <c r="P27" s="10">
        <f>IF(B27="","",N27+入力・概要!$B$36)</f>
        <v>0.59086186209116209</v>
      </c>
      <c r="Q27" s="10">
        <f>IF(B27="","",O27+C27*入力・概要!$B$37*0.000000001)</f>
        <v>2.7893747665481996E-2</v>
      </c>
      <c r="R27" s="10">
        <f t="shared" si="4"/>
        <v>0.5915199077230292</v>
      </c>
      <c r="S27" s="10">
        <f t="shared" si="5"/>
        <v>2.7028455075959719</v>
      </c>
      <c r="T27" s="10">
        <f t="shared" si="6"/>
        <v>3.2023052403989141</v>
      </c>
      <c r="U27" s="10">
        <f t="shared" si="7"/>
        <v>-0.22803063452080333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8">
      <c r="A28" s="5">
        <v>25</v>
      </c>
      <c r="B28" s="11">
        <f>IF(A28&lt;=入力・概要!$B$40,10^(LOG10(入力・概要!$B$38)+(A28-1)*(LOG10(入力・概要!$B$39)-LOG10(入力・概要!$B$38))/(入力・概要!$B$40-1)),"")</f>
        <v>1625.9272899287973</v>
      </c>
      <c r="C28" s="10">
        <f t="shared" si="0"/>
        <v>10216.002458622943</v>
      </c>
      <c r="D28" s="10">
        <f>IF(B28="","",ATANH(MIN(0.999999,(2*入力・概要!$B$17*入力・概要!$B$6)/入力・概要!$B$30))+入力・概要!$B$33*SQRT(B28/1000000)+(2*PI()*B28*入力・概要!$B$6/(299792458*入力・概要!$B$31))*入力・概要!$B$32/2)</f>
        <v>6.080017727789485E-3</v>
      </c>
      <c r="E28" s="10">
        <f>IF(B28="","",2*PI()*B28*入力・概要!$B$6/(299792458*入力・概要!$B$31))</f>
        <v>3.7339120346649343E-4</v>
      </c>
      <c r="F28" s="10">
        <f t="shared" si="1"/>
        <v>6.079943657311666E-3</v>
      </c>
      <c r="G28" s="10">
        <f t="shared" si="2"/>
        <v>3.7337741814786983E-4</v>
      </c>
      <c r="H28" s="10">
        <f>IF(B28="","",入力・概要!$B$34)</f>
        <v>0.13510189711528384</v>
      </c>
      <c r="I28" s="10">
        <f>IF(B28="","",C28*入力・概要!$B$35*0.000000001)</f>
        <v>1.2811492376085072E-4</v>
      </c>
      <c r="J28" s="10">
        <f>IF(B28="","",H28+入力・概要!$B$30*F28)</f>
        <v>0.59090228430193981</v>
      </c>
      <c r="K28" s="10">
        <f>IF(B28="","",I28+入力・概要!$B$30*G28)</f>
        <v>2.8119422302718206E-2</v>
      </c>
      <c r="L28" s="10">
        <f>IF(B28="","",入力・概要!$B$30+H28*F28-I28*G28)</f>
        <v>74.968685028171691</v>
      </c>
      <c r="M28" s="10">
        <f t="shared" si="3"/>
        <v>5.1222929049910576E-5</v>
      </c>
      <c r="N28" s="10">
        <f>IF(B28="","",入力・概要!$B$30*(J28*L28+K28*M28)/(L28^2+M28^2))</f>
        <v>0.59089582953229158</v>
      </c>
      <c r="O28" s="10">
        <f>IF(B28="","",入力・概要!$B$30*(K28*L28-J28*M28)/(L28^2+M28^2))</f>
        <v>2.8118710489528933E-2</v>
      </c>
      <c r="P28" s="10">
        <f>IF(B28="","",N28+入力・概要!$B$36)</f>
        <v>0.5908958295325476</v>
      </c>
      <c r="Q28" s="10">
        <f>IF(B28="","",O28+C28*入力・概要!$B$37*0.000000001)</f>
        <v>2.846444665404349E-2</v>
      </c>
      <c r="R28" s="10">
        <f t="shared" si="4"/>
        <v>0.59158102241559307</v>
      </c>
      <c r="S28" s="10">
        <f t="shared" si="5"/>
        <v>2.7579022054540503</v>
      </c>
      <c r="T28" s="10">
        <f t="shared" si="6"/>
        <v>3.2111011204162581</v>
      </c>
      <c r="U28" s="10">
        <f t="shared" si="7"/>
        <v>-0.22798576637288598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8">
      <c r="A29" s="5">
        <v>26</v>
      </c>
      <c r="B29" s="11">
        <f>IF(A29&lt;=入力・概要!$B$40,10^(LOG10(入力・概要!$B$38)+(A29-1)*(LOG10(入力・概要!$B$39)-LOG10(入力・概要!$B$38))/(入力・概要!$B$40-1)),"")</f>
        <v>1659.1933577369266</v>
      </c>
      <c r="C29" s="10">
        <f t="shared" si="0"/>
        <v>10425.01932710262</v>
      </c>
      <c r="D29" s="10">
        <f>IF(B29="","",ATANH(MIN(0.999999,(2*入力・概要!$B$17*入力・概要!$B$6)/入力・概要!$B$30))+入力・概要!$B$33*SQRT(B29/1000000)+(2*PI()*B29*入力・概要!$B$6/(299792458*入力・概要!$B$31))*入力・概要!$B$32/2)</f>
        <v>6.0804786687299614E-3</v>
      </c>
      <c r="E29" s="10">
        <f>IF(B29="","",2*PI()*B29*入力・概要!$B$6/(299792458*入力・概要!$B$31))</f>
        <v>3.81030694586677E-4</v>
      </c>
      <c r="F29" s="10">
        <f t="shared" si="1"/>
        <v>6.0804046163186057E-3</v>
      </c>
      <c r="G29" s="10">
        <f t="shared" si="2"/>
        <v>3.8101662582009147E-4</v>
      </c>
      <c r="H29" s="10">
        <f>IF(B29="","",入力・概要!$B$34)</f>
        <v>0.13510189711528384</v>
      </c>
      <c r="I29" s="10">
        <f>IF(B29="","",C29*入力・概要!$B$35*0.000000001)</f>
        <v>1.3073612322497214E-4</v>
      </c>
      <c r="J29" s="10">
        <f>IF(B29="","",H29+入力・概要!$B$30*F29)</f>
        <v>0.59093684141392677</v>
      </c>
      <c r="K29" s="10">
        <f>IF(B29="","",I29+入力・概要!$B$30*G29)</f>
        <v>2.8694738581455066E-2</v>
      </c>
      <c r="L29" s="10">
        <f>IF(B29="","",入力・概要!$B$30+H29*F29-I29*G29)</f>
        <v>74.968685088470693</v>
      </c>
      <c r="M29" s="10">
        <f t="shared" si="3"/>
        <v>5.2270997507935314E-5</v>
      </c>
      <c r="N29" s="10">
        <f>IF(B29="","",入力・概要!$B$30*(J29*L29+K29*M29)/(L29^2+M29^2))</f>
        <v>0.59093038658459296</v>
      </c>
      <c r="O29" s="10">
        <f>IF(B29="","",入力・概要!$B$30*(K29*L29-J29*M29)/(L29^2+M29^2))</f>
        <v>2.8694012157098974E-2</v>
      </c>
      <c r="P29" s="10">
        <f>IF(B29="","",N29+入力・概要!$B$36)</f>
        <v>0.59093038658484898</v>
      </c>
      <c r="Q29" s="10">
        <f>IF(B29="","",O29+C29*入力・概要!$B$37*0.000000001)</f>
        <v>2.9046821997517555E-2</v>
      </c>
      <c r="R29" s="10">
        <f t="shared" si="4"/>
        <v>0.59164384527980551</v>
      </c>
      <c r="S29" s="10">
        <f t="shared" si="5"/>
        <v>2.8140740712468202</v>
      </c>
      <c r="T29" s="10">
        <f t="shared" si="6"/>
        <v>3.2198970004336021</v>
      </c>
      <c r="U29" s="10">
        <f t="shared" si="7"/>
        <v>-0.22793964897959015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8">
      <c r="A30" s="5">
        <v>27</v>
      </c>
      <c r="B30" s="11">
        <f>IF(A30&lt;=入力・概要!$B$40,10^(LOG10(入力・概要!$B$38)+(A30-1)*(LOG10(入力・概要!$B$39)-LOG10(入力・概要!$B$38))/(入力・概要!$B$40-1)),"")</f>
        <v>1693.1400410155431</v>
      </c>
      <c r="C30" s="10">
        <f t="shared" si="0"/>
        <v>10638.312628706302</v>
      </c>
      <c r="D30" s="10">
        <f>IF(B30="","",ATANH(MIN(0.999999,(2*入力・概要!$B$17*入力・概要!$B$6)/入力・概要!$B$30))+入力・概要!$B$33*SQRT(B30/1000000)+(2*PI()*B30*入力・概要!$B$6/(299792458*入力・概要!$B$31))*入力・概要!$B$32/2)</f>
        <v>6.0809476197567804E-3</v>
      </c>
      <c r="E30" s="10">
        <f>IF(B30="","",2*PI()*B30*入力・概要!$B$6/(299792458*入力・概要!$B$31))</f>
        <v>3.8882648779441244E-4</v>
      </c>
      <c r="F30" s="10">
        <f t="shared" si="1"/>
        <v>6.0808735865683396E-3</v>
      </c>
      <c r="G30" s="10">
        <f t="shared" si="2"/>
        <v>3.8881212974470195E-4</v>
      </c>
      <c r="H30" s="10">
        <f>IF(B30="","",入力・概要!$B$34)</f>
        <v>0.13510189711528384</v>
      </c>
      <c r="I30" s="10">
        <f>IF(B30="","",C30*入力・概要!$B$35*0.000000001)</f>
        <v>1.3341095177795383E-4</v>
      </c>
      <c r="J30" s="10">
        <f>IF(B30="","",H30+入力・概要!$B$30*F30)</f>
        <v>0.59097199911167131</v>
      </c>
      <c r="K30" s="10">
        <f>IF(B30="","",I30+入力・概要!$B$30*G30)</f>
        <v>2.9281825685421085E-2</v>
      </c>
      <c r="L30" s="10">
        <f>IF(B30="","",入力・概要!$B$30+H30*F30-I30*G30)</f>
        <v>74.968685149770323</v>
      </c>
      <c r="M30" s="10">
        <f t="shared" si="3"/>
        <v>5.3340511482768616E-5</v>
      </c>
      <c r="N30" s="10">
        <f>IF(B30="","",入力・概要!$B$30*(J30*L30+K30*M30)/(L30^2+M30^2))</f>
        <v>0.59096554424096048</v>
      </c>
      <c r="O30" s="10">
        <f>IF(B30="","",入力・概要!$B$30*(K30*L30-J30*M30)/(L30^2+M30^2))</f>
        <v>2.9281084349155898E-2</v>
      </c>
      <c r="P30" s="10">
        <f>IF(B30="","",N30+入力・概要!$B$36)</f>
        <v>0.5909655442412165</v>
      </c>
      <c r="Q30" s="10">
        <f>IF(B30="","",O30+C30*入力・概要!$B$37*0.000000001)</f>
        <v>2.9641112591127509E-2</v>
      </c>
      <c r="R30" s="10">
        <f t="shared" si="4"/>
        <v>0.59170843329798595</v>
      </c>
      <c r="S30" s="10">
        <f t="shared" si="5"/>
        <v>2.8713833625201706</v>
      </c>
      <c r="T30" s="10">
        <f t="shared" si="6"/>
        <v>3.228692880450946</v>
      </c>
      <c r="U30" s="10">
        <f t="shared" si="7"/>
        <v>-0.2278922409161952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8">
      <c r="A31" s="5">
        <v>28</v>
      </c>
      <c r="B31" s="11">
        <f>IF(A31&lt;=入力・概要!$B$40,10^(LOG10(入力・概要!$B$38)+(A31-1)*(LOG10(入力・概要!$B$39)-LOG10(入力・概要!$B$38))/(入力・概要!$B$40-1)),"")</f>
        <v>1727.7812649878331</v>
      </c>
      <c r="C31" s="10">
        <f t="shared" si="0"/>
        <v>10855.969858191713</v>
      </c>
      <c r="D31" s="10">
        <f>IF(B31="","",ATANH(MIN(0.999999,(2*入力・概要!$B$17*入力・概要!$B$6)/入力・概要!$B$30))+入力・概要!$B$33*SQRT(B31/1000000)+(2*PI()*B31*入力・概要!$B$6/(299792458*入力・概要!$B$31))*入力・概要!$B$32/2)</f>
        <v>6.081424730294824E-3</v>
      </c>
      <c r="E31" s="10">
        <f>IF(B31="","",2*PI()*B31*入力・概要!$B$6/(299792458*入力・概要!$B$31))</f>
        <v>3.9678178099152223E-4</v>
      </c>
      <c r="F31" s="10">
        <f t="shared" si="1"/>
        <v>6.0813507175404794E-3</v>
      </c>
      <c r="G31" s="10">
        <f t="shared" si="2"/>
        <v>3.9676712770382903E-4</v>
      </c>
      <c r="H31" s="10">
        <f>IF(B31="","",入力・概要!$B$34)</f>
        <v>0.13510189711528384</v>
      </c>
      <c r="I31" s="10">
        <f>IF(B31="","",C31*入力・概要!$B$35*0.000000001)</f>
        <v>1.3614050665761078E-4</v>
      </c>
      <c r="J31" s="10">
        <f>IF(B31="","",H31+入力・概要!$B$30*F31)</f>
        <v>0.59100776860134063</v>
      </c>
      <c r="K31" s="10">
        <f>IF(B31="","",I31+入力・概要!$B$30*G31)</f>
        <v>2.988092444274865E-2</v>
      </c>
      <c r="L31" s="10">
        <f>IF(B31="","",入力・概要!$B$30+H31*F31-I31*G31)</f>
        <v>74.968685212087323</v>
      </c>
      <c r="M31" s="10">
        <f t="shared" si="3"/>
        <v>5.4431909833617979E-5</v>
      </c>
      <c r="N31" s="10">
        <f>IF(B31="","",入力・概要!$B$30*(J31*L31+K31*M31)/(L31^2+M31^2))</f>
        <v>0.59100131370866105</v>
      </c>
      <c r="O31" s="10">
        <f>IF(B31="","",入力・概要!$B$30*(K31*L31-J31*M31)/(L31^2+M31^2))</f>
        <v>2.9880167887610214E-2</v>
      </c>
      <c r="P31" s="10">
        <f>IF(B31="","",N31+入力・概要!$B$36)</f>
        <v>0.59100131370891706</v>
      </c>
      <c r="Q31" s="10">
        <f>IF(B31="","",O31+C31*入力・概要!$B$37*0.000000001)</f>
        <v>3.0247562217834638E-2</v>
      </c>
      <c r="R31" s="10">
        <f t="shared" si="4"/>
        <v>0.59177484555005166</v>
      </c>
      <c r="S31" s="10">
        <f t="shared" si="5"/>
        <v>2.9298527629749058</v>
      </c>
      <c r="T31" s="10">
        <f t="shared" si="6"/>
        <v>3.2374887604682905</v>
      </c>
      <c r="U31" s="10">
        <f t="shared" si="7"/>
        <v>-0.22784349924802183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8">
      <c r="A32" s="5">
        <v>29</v>
      </c>
      <c r="B32" s="11">
        <f>IF(A32&lt;=入力・概要!$B$40,10^(LOG10(入力・概要!$B$38)+(A32-1)*(LOG10(入力・概要!$B$39)-LOG10(入力・概要!$B$38))/(入力・概要!$B$40-1)),"")</f>
        <v>1763.1312397835788</v>
      </c>
      <c r="C32" s="10">
        <f t="shared" si="0"/>
        <v>11078.08030043751</v>
      </c>
      <c r="D32" s="10">
        <f>IF(B32="","",ATANH(MIN(0.999999,(2*入力・概要!$B$17*入力・概要!$B$6)/入力・概要!$B$30))+入力・概要!$B$33*SQRT(B32/1000000)+(2*PI()*B32*入力・概要!$B$6/(299792458*入力・概要!$B$31))*入力・概要!$B$32/2)</f>
        <v>6.0819101526789956E-3</v>
      </c>
      <c r="E32" s="10">
        <f>IF(B32="","",2*PI()*B32*入力・概要!$B$6/(299792458*入力・概要!$B$31))</f>
        <v>4.0489983750810341E-4</v>
      </c>
      <c r="F32" s="10">
        <f t="shared" si="1"/>
        <v>6.08183616162706E-3</v>
      </c>
      <c r="G32" s="10">
        <f t="shared" si="2"/>
        <v>4.0488488290548082E-4</v>
      </c>
      <c r="H32" s="10">
        <f>IF(B32="","",入力・概要!$B$34)</f>
        <v>0.13510189711528384</v>
      </c>
      <c r="I32" s="10">
        <f>IF(B32="","",C32*入力・概要!$B$35*0.000000001)</f>
        <v>1.3892590755097006E-4</v>
      </c>
      <c r="J32" s="10">
        <f>IF(B32="","",H32+入力・概要!$B$30*F32)</f>
        <v>0.59104416130743997</v>
      </c>
      <c r="K32" s="10">
        <f>IF(B32="","",I32+入力・概要!$B$30*G32)</f>
        <v>3.0492280608857853E-2</v>
      </c>
      <c r="L32" s="10">
        <f>IF(B32="","",入力・概要!$B$30+H32*F32-I32*G32)</f>
        <v>74.96868527543883</v>
      </c>
      <c r="M32" s="10">
        <f t="shared" si="3"/>
        <v>5.5545640402160362E-5</v>
      </c>
      <c r="N32" s="10">
        <f>IF(B32="","",入力・概要!$B$30*(J32*L32+K32*M32)/(L32^2+M32^2))</f>
        <v>0.59103770641335007</v>
      </c>
      <c r="O32" s="10">
        <f>IF(B32="","",入力・概要!$B$30*(K32*L32-J32*M32)/(L32^2+M32^2))</f>
        <v>3.0491508521530177E-2</v>
      </c>
      <c r="P32" s="10">
        <f>IF(B32="","",N32+入力・概要!$B$36)</f>
        <v>0.59103770641360609</v>
      </c>
      <c r="Q32" s="10">
        <f>IF(B32="","",O32+C32*入力・概要!$B$37*0.000000001)</f>
        <v>3.0866419648340322E-2</v>
      </c>
      <c r="R32" s="10">
        <f t="shared" si="4"/>
        <v>0.59184314329437282</v>
      </c>
      <c r="S32" s="10">
        <f t="shared" si="5"/>
        <v>2.9895053895903332</v>
      </c>
      <c r="T32" s="10">
        <f t="shared" si="6"/>
        <v>3.2462846404856345</v>
      </c>
      <c r="U32" s="10">
        <f t="shared" si="7"/>
        <v>-0.22779337947323366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8">
      <c r="A33" s="5">
        <v>30</v>
      </c>
      <c r="B33" s="11">
        <f>IF(A33&lt;=入力・概要!$B$40,10^(LOG10(入力・概要!$B$38)+(A33-1)*(LOG10(入力・概要!$B$39)-LOG10(入力・概要!$B$38))/(入力・概要!$B$40-1)),"")</f>
        <v>1799.204466268287</v>
      </c>
      <c r="C33" s="10">
        <f t="shared" si="0"/>
        <v>11304.73506706879</v>
      </c>
      <c r="D33" s="10">
        <f>IF(B33="","",ATANH(MIN(0.999999,(2*入力・概要!$B$17*入力・概要!$B$6)/入力・概要!$B$30))+入力・概要!$B$33*SQRT(B33/1000000)+(2*PI()*B33*入力・概要!$B$6/(299792458*入力・概要!$B$31))*入力・概要!$B$32/2)</f>
        <v>6.0824040422122671E-3</v>
      </c>
      <c r="E33" s="10">
        <f>IF(B33="","",2*PI()*B33*入力・概要!$B$6/(299792458*入力・概要!$B$31))</f>
        <v>4.1318398744117604E-4</v>
      </c>
      <c r="F33" s="10">
        <f t="shared" si="1"/>
        <v>6.0823300741906791E-3</v>
      </c>
      <c r="G33" s="10">
        <f t="shared" si="2"/>
        <v>4.1316872532215081E-4</v>
      </c>
      <c r="H33" s="10">
        <f>IF(B33="","",入力・概要!$B$34)</f>
        <v>0.13510189711528384</v>
      </c>
      <c r="I33" s="10">
        <f>IF(B33="","",C33*入力・概要!$B$35*0.000000001)</f>
        <v>1.4176829705357734E-4</v>
      </c>
      <c r="J33" s="10">
        <f>IF(B33="","",H33+入力・概要!$B$30*F33)</f>
        <v>0.59108118887717132</v>
      </c>
      <c r="K33" s="10">
        <f>IF(B33="","",I33+入力・概要!$B$30*G33)</f>
        <v>3.1116144967268135E-2</v>
      </c>
      <c r="L33" s="10">
        <f>IF(B33="","",入力・概要!$B$30+H33*F33-I33*G33)</f>
        <v>74.968685339842125</v>
      </c>
      <c r="M33" s="10">
        <f t="shared" si="3"/>
        <v>5.6682160196461955E-5</v>
      </c>
      <c r="N33" s="10">
        <f>IF(B33="","",入力・概要!$B$30*(J33*L33+K33*M33)/(L33^2+M33^2))</f>
        <v>0.59107473400343458</v>
      </c>
      <c r="O33" s="10">
        <f>IF(B33="","",入力・概要!$B$30*(K33*L33-J33*M33)/(L33^2+M33^2))</f>
        <v>3.1115357027950728E-2</v>
      </c>
      <c r="P33" s="10">
        <f>IF(B33="","",N33+入力・概要!$B$36)</f>
        <v>0.59107473400369059</v>
      </c>
      <c r="Q33" s="10">
        <f>IF(B33="","",O33+C33*入力・概要!$B$37*0.000000001)</f>
        <v>3.1497938743134495E-2</v>
      </c>
      <c r="R33" s="10">
        <f t="shared" si="4"/>
        <v>0.59191339005178778</v>
      </c>
      <c r="S33" s="10">
        <f t="shared" si="5"/>
        <v>3.0503647998041514</v>
      </c>
      <c r="T33" s="10">
        <f t="shared" si="6"/>
        <v>3.2550805205029785</v>
      </c>
      <c r="U33" s="10">
        <f t="shared" si="7"/>
        <v>-0.22774183546347604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8">
      <c r="A34" s="5">
        <v>31</v>
      </c>
      <c r="B34" s="11">
        <f>IF(A34&lt;=入力・概要!$B$40,10^(LOG10(入力・概要!$B$38)+(A34-1)*(LOG10(入力・概要!$B$39)-LOG10(入力・概要!$B$38))/(入力・概要!$B$40-1)),"")</f>
        <v>1836.0157419915643</v>
      </c>
      <c r="C34" s="10">
        <f t="shared" si="0"/>
        <v>11536.027133831823</v>
      </c>
      <c r="D34" s="10">
        <f>IF(B34="","",ATANH(MIN(0.999999,(2*入力・概要!$B$17*入力・概要!$B$6)/入力・概要!$B$30))+入力・概要!$B$33*SQRT(B34/1000000)+(2*PI()*B34*入力・概要!$B$6/(299792458*入力・概要!$B$31))*入力・概要!$B$32/2)</f>
        <v>6.0829065572248911E-3</v>
      </c>
      <c r="E34" s="10">
        <f>IF(B34="","",2*PI()*B34*入力・概要!$B$6/(299792458*入力・概要!$B$31))</f>
        <v>4.2163762902071636E-4</v>
      </c>
      <c r="F34" s="10">
        <f t="shared" si="1"/>
        <v>6.0828326136238217E-3</v>
      </c>
      <c r="G34" s="10">
        <f t="shared" si="2"/>
        <v>4.2162205305680837E-4</v>
      </c>
      <c r="H34" s="10">
        <f>IF(B34="","",入力・概要!$B$34)</f>
        <v>0.13510189711528384</v>
      </c>
      <c r="I34" s="10">
        <f>IF(B34="","",C34*入力・概要!$B$35*0.000000001)</f>
        <v>1.4466884113819865E-4</v>
      </c>
      <c r="J34" s="10">
        <f>IF(B34="","",H34+入力・概要!$B$30*F34)</f>
        <v>0.59111886318488094</v>
      </c>
      <c r="K34" s="10">
        <f>IF(B34="","",I34+入力・概要!$B$30*G34)</f>
        <v>3.1752773432472389E-2</v>
      </c>
      <c r="L34" s="10">
        <f>IF(B34="","",入力・概要!$B$30+H34*F34-I34*G34)</f>
        <v>74.968685405314801</v>
      </c>
      <c r="M34" s="10">
        <f t="shared" si="3"/>
        <v>5.7841935578666267E-5</v>
      </c>
      <c r="N34" s="10">
        <f>IF(B34="","",入力・概要!$B$30*(J34*L34+K34*M34)/(L34^2+M34^2))</f>
        <v>0.59111240835452161</v>
      </c>
      <c r="O34" s="10">
        <f>IF(B34="","",入力・概要!$B$30*(K34*L34-J34*M34)/(L34^2+M34^2))</f>
        <v>3.175196931474477E-2</v>
      </c>
      <c r="P34" s="10">
        <f>IF(B34="","",N34+入力・概要!$B$36)</f>
        <v>0.59111240835477763</v>
      </c>
      <c r="Q34" s="10">
        <f>IF(B34="","",O34+C34*入力・概要!$B$37*0.000000001)</f>
        <v>3.2142378556631782E-2</v>
      </c>
      <c r="R34" s="10">
        <f t="shared" si="4"/>
        <v>0.59198565169289641</v>
      </c>
      <c r="S34" s="10">
        <f t="shared" si="5"/>
        <v>3.1124549987446999</v>
      </c>
      <c r="T34" s="10">
        <f t="shared" si="6"/>
        <v>3.2638764005203225</v>
      </c>
      <c r="U34" s="10">
        <f t="shared" si="7"/>
        <v>-0.22768881940227631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8">
      <c r="A35" s="5">
        <v>32</v>
      </c>
      <c r="B35" s="11">
        <f>IF(A35&lt;=入力・概要!$B$40,10^(LOG10(入力・概要!$B$38)+(A35-1)*(LOG10(入力・概要!$B$39)-LOG10(入力・概要!$B$38))/(入力・概要!$B$40-1)),"")</f>
        <v>1873.5801672571979</v>
      </c>
      <c r="C35" s="10">
        <f t="shared" si="0"/>
        <v>11772.051378733497</v>
      </c>
      <c r="D35" s="10">
        <f>IF(B35="","",ATANH(MIN(0.999999,(2*入力・概要!$B$17*入力・概要!$B$6)/入力・概要!$B$30))+入力・概要!$B$33*SQRT(B35/1000000)+(2*PI()*B35*入力・概要!$B$6/(299792458*入力・概要!$B$31))*入力・概要!$B$32/2)</f>
        <v>6.0834178591348048E-3</v>
      </c>
      <c r="E35" s="10">
        <f>IF(B35="","",2*PI()*B35*入力・概要!$B$6/(299792458*入力・概要!$B$31))</f>
        <v>4.3026423000363997E-4</v>
      </c>
      <c r="F35" s="10">
        <f t="shared" si="1"/>
        <v>6.0833439414093799E-3</v>
      </c>
      <c r="G35" s="10">
        <f t="shared" si="2"/>
        <v>4.3024833373683829E-4</v>
      </c>
      <c r="H35" s="10">
        <f>IF(B35="","",入力・概要!$B$34)</f>
        <v>0.13510189711528384</v>
      </c>
      <c r="I35" s="10">
        <f>IF(B35="","",C35*入力・概要!$B$35*0.000000001)</f>
        <v>1.4762872963311257E-4</v>
      </c>
      <c r="J35" s="10">
        <f>IF(B35="","",H35+入力・概要!$B$30*F35)</f>
        <v>0.59115719633659636</v>
      </c>
      <c r="K35" s="10">
        <f>IF(B35="","",I35+入力・概要!$B$30*G35)</f>
        <v>3.2402427154915911E-2</v>
      </c>
      <c r="L35" s="10">
        <f>IF(B35="","",入力・概要!$B$30+H35*F35-I35*G35)</f>
        <v>74.968685471874721</v>
      </c>
      <c r="M35" s="10">
        <f t="shared" si="3"/>
        <v>5.9025442456528187E-5</v>
      </c>
      <c r="N35" s="10">
        <f>IF(B35="","",入力・概要!$B$30*(J35*L35+K35*M35)/(L35^2+M35^2))</f>
        <v>0.59115074157395753</v>
      </c>
      <c r="O35" s="10">
        <f>IF(B35="","",入力・概要!$B$30*(K35*L35-J35*M35)/(L35^2+M35^2))</f>
        <v>3.2401606525599119E-2</v>
      </c>
      <c r="P35" s="10">
        <f>IF(B35="","",N35+入力・概要!$B$36)</f>
        <v>0.59115074157421355</v>
      </c>
      <c r="Q35" s="10">
        <f>IF(B35="","",O35+C35*入力・概要!$B$37*0.000000001)</f>
        <v>3.2800003443438176E-2</v>
      </c>
      <c r="R35" s="10">
        <f t="shared" si="4"/>
        <v>0.59205999652875729</v>
      </c>
      <c r="S35" s="10">
        <f t="shared" si="5"/>
        <v>3.1758004465112872</v>
      </c>
      <c r="T35" s="10">
        <f t="shared" si="6"/>
        <v>3.2726722805376669</v>
      </c>
      <c r="U35" s="10">
        <f t="shared" si="7"/>
        <v>-0.22763428172112643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8">
      <c r="A36" s="5">
        <v>33</v>
      </c>
      <c r="B36" s="11">
        <f>IF(A36&lt;=入力・概要!$B$40,10^(LOG10(入力・概要!$B$38)+(A36-1)*(LOG10(入力・概要!$B$39)-LOG10(入力・概要!$B$38))/(入力・概要!$B$40-1)),"")</f>
        <v>1911.9131513174327</v>
      </c>
      <c r="C36" s="10">
        <f t="shared" si="0"/>
        <v>12012.904620961115</v>
      </c>
      <c r="D36" s="10">
        <f>IF(B36="","",ATANH(MIN(0.999999,(2*入力・概要!$B$17*入力・概要!$B$6)/入力・概要!$B$30))+入力・概要!$B$33*SQRT(B36/1000000)+(2*PI()*B36*入力・概要!$B$6/(299792458*入力・概要!$B$31))*入力・概要!$B$32/2)</f>
        <v>6.0839381125092672E-3</v>
      </c>
      <c r="E36" s="10">
        <f>IF(B36="","",2*PI()*B36*入力・概要!$B$6/(299792458*入力・概要!$B$31))</f>
        <v>4.39067329096306E-4</v>
      </c>
      <c r="F36" s="10">
        <f t="shared" si="1"/>
        <v>6.0838642221823927E-3</v>
      </c>
      <c r="G36" s="10">
        <f t="shared" si="2"/>
        <v>4.3905110593650098E-4</v>
      </c>
      <c r="H36" s="10">
        <f>IF(B36="","",入力・概要!$B$34)</f>
        <v>0.13510189711528384</v>
      </c>
      <c r="I36" s="10">
        <f>IF(B36="","",C36*入力・概要!$B$35*0.000000001)</f>
        <v>1.5064917671018816E-4</v>
      </c>
      <c r="J36" s="10">
        <f>IF(B36="","",H36+入力・概要!$B$30*F36)</f>
        <v>0.59119620067465461</v>
      </c>
      <c r="K36" s="10">
        <f>IF(B36="","",I36+入力・概要!$B$30*G36)</f>
        <v>3.3065372628123292E-2</v>
      </c>
      <c r="L36" s="10">
        <f>IF(B36="","",入力・概要!$B$30+H36*F36-I36*G36)</f>
        <v>74.968685539539962</v>
      </c>
      <c r="M36" s="10">
        <f t="shared" si="3"/>
        <v>6.023316647887309E-5</v>
      </c>
      <c r="N36" s="10">
        <f>IF(B36="","",入力・概要!$B$30*(J36*L36+K36*M36)/(L36^2+M36^2))</f>
        <v>0.59118974600546048</v>
      </c>
      <c r="O36" s="10">
        <f>IF(B36="","",入力・概要!$B$30*(K36*L36-J36*M36)/(L36^2+M36^2))</f>
        <v>3.3064535147138661E-2</v>
      </c>
      <c r="P36" s="10">
        <f>IF(B36="","",N36+入力・概要!$B$36)</f>
        <v>0.5911897460057165</v>
      </c>
      <c r="Q36" s="10">
        <f>IF(B36="","",O36+C36*入力・概要!$B$37*0.000000001)</f>
        <v>3.3471083166792343E-2</v>
      </c>
      <c r="R36" s="10">
        <f t="shared" si="4"/>
        <v>0.59213649540512359</v>
      </c>
      <c r="S36" s="10">
        <f t="shared" si="5"/>
        <v>3.2404260654979762</v>
      </c>
      <c r="T36" s="10">
        <f t="shared" si="6"/>
        <v>3.2814681605550109</v>
      </c>
      <c r="U36" s="10">
        <f t="shared" si="7"/>
        <v>-0.22757817103316172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8">
      <c r="A37" s="5">
        <v>34</v>
      </c>
      <c r="B37" s="11">
        <f>IF(A37&lt;=入力・概要!$B$40,10^(LOG10(入力・概要!$B$38)+(A37-1)*(LOG10(入力・概要!$B$39)-LOG10(入力・概要!$B$38))/(入力・概要!$B$40-1)),"")</f>
        <v>1951.0304186939845</v>
      </c>
      <c r="C37" s="10">
        <f t="shared" si="0"/>
        <v>12258.685660598479</v>
      </c>
      <c r="D37" s="10">
        <f>IF(B37="","",ATANH(MIN(0.999999,(2*入力・概要!$B$17*入力・概要!$B$6)/入力・概要!$B$30))+入力・概要!$B$33*SQRT(B37/1000000)+(2*PI()*B37*入力・概要!$B$6/(299792458*入力・概要!$B$31))*入力・概要!$B$32/2)</f>
        <v>6.084467485127725E-3</v>
      </c>
      <c r="E37" s="10">
        <f>IF(B37="","",2*PI()*B37*入力・概要!$B$6/(299792458*入力・概要!$B$31))</f>
        <v>4.4805053740612575E-4</v>
      </c>
      <c r="F37" s="10">
        <f t="shared" si="1"/>
        <v>6.0843936237930506E-3</v>
      </c>
      <c r="G37" s="10">
        <f t="shared" si="2"/>
        <v>4.4803398062849786E-4</v>
      </c>
      <c r="H37" s="10">
        <f>IF(B37="","",入力・概要!$B$34)</f>
        <v>0.13510189711528384</v>
      </c>
      <c r="I37" s="10">
        <f>IF(B37="","",C37*入力・概要!$B$35*0.000000001)</f>
        <v>1.5373142138294915E-4</v>
      </c>
      <c r="J37" s="10">
        <f>IF(B37="","",H37+入力・概要!$B$30*F37)</f>
        <v>0.59123588878242594</v>
      </c>
      <c r="K37" s="10">
        <f>IF(B37="","",I37+入力・概要!$B$30*G37)</f>
        <v>3.374188179801723E-2</v>
      </c>
      <c r="L37" s="10">
        <f>IF(B37="","",入力・概要!$B$30+H37*F37-I37*G37)</f>
        <v>74.968685608328911</v>
      </c>
      <c r="M37" s="10">
        <f t="shared" si="3"/>
        <v>6.1465603235061453E-5</v>
      </c>
      <c r="N37" s="10">
        <f>IF(B37="","",入力・概要!$B$30*(J37*L37+K37*M37)/(L37^2+M37^2))</f>
        <v>0.59122943423384489</v>
      </c>
      <c r="O37" s="10">
        <f>IF(B37="","",入力・概要!$B$30*(K37*L37-J37*M37)/(L37^2+M37^2))</f>
        <v>3.3741027118241979E-2</v>
      </c>
      <c r="P37" s="10">
        <f>IF(B37="","",N37+入力・概要!$B$36)</f>
        <v>0.5912294342341009</v>
      </c>
      <c r="Q37" s="10">
        <f>IF(B37="","",O37+C37*入力・概要!$B$37*0.000000001)</f>
        <v>3.4155893009225349E-2</v>
      </c>
      <c r="R37" s="10">
        <f t="shared" si="4"/>
        <v>0.5922152218003458</v>
      </c>
      <c r="S37" s="10">
        <f t="shared" si="5"/>
        <v>3.3063572477556837</v>
      </c>
      <c r="T37" s="10">
        <f t="shared" si="6"/>
        <v>3.2902640405723549</v>
      </c>
      <c r="U37" s="10">
        <f t="shared" si="7"/>
        <v>-0.22752043406435626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8">
      <c r="A38" s="5">
        <v>35</v>
      </c>
      <c r="B38" s="11">
        <f>IF(A38&lt;=入力・概要!$B$40,10^(LOG10(入力・概要!$B$38)+(A38-1)*(LOG10(入力・概要!$B$39)-LOG10(入力・概要!$B$38))/(入力・概要!$B$40-1)),"")</f>
        <v>1990.9480156283694</v>
      </c>
      <c r="C38" s="10">
        <f t="shared" si="0"/>
        <v>12509.495319154523</v>
      </c>
      <c r="D38" s="10">
        <f>IF(B38="","",ATANH(MIN(0.999999,(2*入力・概要!$B$17*入力・概要!$B$6)/入力・概要!$B$30))+入力・概要!$B$33*SQRT(B38/1000000)+(2*PI()*B38*入力・概要!$B$6/(299792458*入力・概要!$B$31))*入力・概要!$B$32/2)</f>
        <v>6.085006148045964E-3</v>
      </c>
      <c r="E38" s="10">
        <f>IF(B38="","",2*PI()*B38*入力・概要!$B$6/(299792458*入力・概要!$B$31))</f>
        <v>4.5721753992286997E-4</v>
      </c>
      <c r="F38" s="10">
        <f t="shared" si="1"/>
        <v>6.0849323173709563E-3</v>
      </c>
      <c r="G38" s="10">
        <f t="shared" si="2"/>
        <v>4.5720064266523299E-4</v>
      </c>
      <c r="H38" s="10">
        <f>IF(B38="","",入力・概要!$B$34)</f>
        <v>0.13510189711528384</v>
      </c>
      <c r="I38" s="10">
        <f>IF(B38="","",C38*入力・概要!$B$35*0.000000001)</f>
        <v>1.5687672801482751E-4</v>
      </c>
      <c r="J38" s="10">
        <f>IF(B38="","",H38+入力・概要!$B$30*F38)</f>
        <v>0.59127627348913114</v>
      </c>
      <c r="K38" s="10">
        <f>IF(B38="","",I38+入力・概要!$B$30*G38)</f>
        <v>3.4432232174473804E-2</v>
      </c>
      <c r="L38" s="10">
        <f>IF(B38="","",入力・概要!$B$30+H38*F38-I38*G38)</f>
        <v>74.968685678260201</v>
      </c>
      <c r="M38" s="10">
        <f t="shared" si="3"/>
        <v>6.2723258458540786E-5</v>
      </c>
      <c r="N38" s="10">
        <f>IF(B38="","",入力・概要!$B$30*(J38*L38+K38*M38)/(L38^2+M38^2))</f>
        <v>0.59126981908984255</v>
      </c>
      <c r="O38" s="10">
        <f>IF(B38="","",入力・概要!$B$30*(K38*L38-J38*M38)/(L38^2+M38^2))</f>
        <v>3.4431359941593631E-2</v>
      </c>
      <c r="P38" s="10">
        <f>IF(B38="","",N38+入力・概要!$B$36)</f>
        <v>0.59126981909009857</v>
      </c>
      <c r="Q38" s="10">
        <f>IF(B38="","",O38+C38*入力・概要!$B$37*0.000000001)</f>
        <v>3.4854713885484542E-2</v>
      </c>
      <c r="R38" s="10">
        <f t="shared" si="4"/>
        <v>0.59229625192708835</v>
      </c>
      <c r="S38" s="10">
        <f t="shared" si="5"/>
        <v>3.3736198623871174</v>
      </c>
      <c r="T38" s="10">
        <f t="shared" si="6"/>
        <v>3.2990599205896984</v>
      </c>
      <c r="U38" s="10">
        <f t="shared" si="7"/>
        <v>-0.22746101558214205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8">
      <c r="A39" s="5">
        <v>36</v>
      </c>
      <c r="B39" s="11">
        <f>IF(A39&lt;=入力・概要!$B$40,10^(LOG10(入力・概要!$B$38)+(A39-1)*(LOG10(入力・概要!$B$39)-LOG10(入力・概要!$B$38))/(入力・概要!$B$40-1)),"")</f>
        <v>2031.6823166642153</v>
      </c>
      <c r="C39" s="10">
        <f t="shared" si="0"/>
        <v>12765.43648092118</v>
      </c>
      <c r="D39" s="10">
        <f>IF(B39="","",ATANH(MIN(0.999999,(2*入力・概要!$B$17*入力・概要!$B$6)/入力・概要!$B$30))+入力・概要!$B$33*SQRT(B39/1000000)+(2*PI()*B39*入力・概要!$B$6/(299792458*入力・概要!$B$31))*入力・概要!$B$32/2)</f>
        <v>6.0855542756615456E-3</v>
      </c>
      <c r="E39" s="10">
        <f>IF(B39="","",2*PI()*B39*入力・概要!$B$6/(299792458*入力・概要!$B$31))</f>
        <v>4.6657209703028339E-4</v>
      </c>
      <c r="F39" s="10">
        <f t="shared" si="1"/>
        <v>6.085480477390698E-3</v>
      </c>
      <c r="G39" s="10">
        <f t="shared" si="2"/>
        <v>4.6655485229038453E-4</v>
      </c>
      <c r="H39" s="10">
        <f>IF(B39="","",入力・概要!$B$34)</f>
        <v>0.13510189711528384</v>
      </c>
      <c r="I39" s="10">
        <f>IF(B39="","",C39*入力・概要!$B$35*0.000000001)</f>
        <v>1.6008638683781676E-4</v>
      </c>
      <c r="J39" s="10">
        <f>IF(B39="","",H39+入力・概要!$B$30*F39)</f>
        <v>0.59131736787475719</v>
      </c>
      <c r="K39" s="10">
        <f>IF(B39="","",I39+入力・概要!$B$30*G39)</f>
        <v>3.5136706945160419E-2</v>
      </c>
      <c r="L39" s="10">
        <f>IF(B39="","",入力・概要!$B$30+H39*F39-I39*G39)</f>
        <v>74.968685749352716</v>
      </c>
      <c r="M39" s="10">
        <f t="shared" si="3"/>
        <v>6.4006648234569521E-5</v>
      </c>
      <c r="N39" s="10">
        <f>IF(B39="","",入力・概要!$B$30*(J39*L39+K39*M39)/(L39^2+M39^2))</f>
        <v>0.59131091365502131</v>
      </c>
      <c r="O39" s="10">
        <f>IF(B39="","",入力・概要!$B$30*(K39*L39-J39*M39)/(L39^2+M39^2))</f>
        <v>3.5135816797518961E-2</v>
      </c>
      <c r="P39" s="10">
        <f>IF(B39="","",N39+入力・概要!$B$36)</f>
        <v>0.59131091365527733</v>
      </c>
      <c r="Q39" s="10">
        <f>IF(B39="","",O39+C39*入力・概要!$B$37*0.000000001)</f>
        <v>3.5567832457768012E-2</v>
      </c>
      <c r="R39" s="10">
        <f t="shared" si="4"/>
        <v>0.5923796648380012</v>
      </c>
      <c r="S39" s="10">
        <f t="shared" si="5"/>
        <v>3.4422402629685589</v>
      </c>
      <c r="T39" s="10">
        <f t="shared" si="6"/>
        <v>3.3078558006070433</v>
      </c>
      <c r="U39" s="10">
        <f t="shared" si="7"/>
        <v>-0.22739985832136522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8">
      <c r="A40" s="5">
        <v>37</v>
      </c>
      <c r="B40" s="11">
        <f>IF(A40&lt;=入力・概要!$B$40,10^(LOG10(入力・概要!$B$38)+(A40-1)*(LOG10(入力・概要!$B$39)-LOG10(入力・概要!$B$38))/(入力・概要!$B$40-1)),"")</f>
        <v>2073.2500313642286</v>
      </c>
      <c r="C40" s="10">
        <f t="shared" si="0"/>
        <v>13026.614135177337</v>
      </c>
      <c r="D40" s="10">
        <f>IF(B40="","",ATANH(MIN(0.999999,(2*入力・概要!$B$17*入力・概要!$B$6)/入力・概要!$B$30))+入力・概要!$B$33*SQRT(B40/1000000)+(2*PI()*B40*入力・概要!$B$6/(299792458*入力・概要!$B$31))*入力・概要!$B$32/2)</f>
        <v>6.0861120457805749E-3</v>
      </c>
      <c r="E40" s="10">
        <f>IF(B40="","",2*PI()*B40*入力・概要!$B$6/(299792458*入力・概要!$B$31))</f>
        <v>4.7611804604862448E-4</v>
      </c>
      <c r="F40" s="10">
        <f t="shared" si="1"/>
        <v>6.0860382817387584E-3</v>
      </c>
      <c r="G40" s="10">
        <f t="shared" si="2"/>
        <v>4.7610044668139887E-4</v>
      </c>
      <c r="H40" s="10">
        <f>IF(B40="","",入力・概要!$B$34)</f>
        <v>0.13510189711528384</v>
      </c>
      <c r="I40" s="10">
        <f>IF(B40="","",C40*入力・概要!$B$35*0.000000001)</f>
        <v>1.6336171448173508E-4</v>
      </c>
      <c r="J40" s="10">
        <f>IF(B40="","",H40+入力・概要!$B$30*F40)</f>
        <v>0.59135918527507381</v>
      </c>
      <c r="K40" s="10">
        <f>IF(B40="","",I40+入力・概要!$B$30*G40)</f>
        <v>3.5855595091702552E-2</v>
      </c>
      <c r="L40" s="10">
        <f>IF(B40="","",入力・概要!$B$30+H40*F40-I40*G40)</f>
        <v>74.968685821625641</v>
      </c>
      <c r="M40" s="10">
        <f t="shared" si="3"/>
        <v>6.5316299212197346E-5</v>
      </c>
      <c r="N40" s="10">
        <f>IF(B40="","",入力・概要!$B$30*(J40*L40+K40*M40)/(L40^2+M40^2))</f>
        <v>0.59135273126680366</v>
      </c>
      <c r="O40" s="10">
        <f>IF(B40="","",入力・概要!$B$30*(K40*L40-J40*M40)/(L40^2+M40^2))</f>
        <v>3.58546866601476E-2</v>
      </c>
      <c r="P40" s="10">
        <f>IF(B40="","",N40+入力・概要!$B$36)</f>
        <v>0.59135273126705967</v>
      </c>
      <c r="Q40" s="10">
        <f>IF(B40="","",O40+C40*入力・概要!$B$37*0.000000001)</f>
        <v>3.6295541253316362E-2</v>
      </c>
      <c r="R40" s="10">
        <f t="shared" si="4"/>
        <v>0.59246554253549844</v>
      </c>
      <c r="S40" s="10">
        <f t="shared" si="5"/>
        <v>3.5122452949919856</v>
      </c>
      <c r="T40" s="10">
        <f t="shared" si="6"/>
        <v>3.3166516806243873</v>
      </c>
      <c r="U40" s="10">
        <f t="shared" si="7"/>
        <v>-0.22733690290748532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8">
      <c r="A41" s="5">
        <v>38</v>
      </c>
      <c r="B41" s="11">
        <f>IF(A41&lt;=入力・概要!$B$40,10^(LOG10(入力・概要!$B$38)+(A41-1)*(LOG10(入力・概要!$B$39)-LOG10(入力・概要!$B$38))/(入力・概要!$B$40-1)),"")</f>
        <v>2115.6682111646219</v>
      </c>
      <c r="C41" s="10">
        <f t="shared" si="0"/>
        <v>13293.13541925647</v>
      </c>
      <c r="D41" s="10">
        <f>IF(B41="","",ATANH(MIN(0.999999,(2*入力・概要!$B$17*入力・概要!$B$6)/入力・概要!$B$30))+入力・概要!$B$33*SQRT(B41/1000000)+(2*PI()*B41*入力・概要!$B$6/(299792458*入力・概要!$B$31))*入力・概要!$B$32/2)</f>
        <v>6.086679639685815E-3</v>
      </c>
      <c r="E41" s="10">
        <f>IF(B41="","",2*PI()*B41*入力・概要!$B$6/(299792458*入力・概要!$B$31))</f>
        <v>4.8585930280877192E-4</v>
      </c>
      <c r="F41" s="10">
        <f t="shared" si="1"/>
        <v>6.0866059117817692E-3</v>
      </c>
      <c r="G41" s="10">
        <f t="shared" si="2"/>
        <v>4.8584134152355286E-4</v>
      </c>
      <c r="H41" s="10">
        <f>IF(B41="","",入力・概要!$B$34)</f>
        <v>0.13510189711528384</v>
      </c>
      <c r="I41" s="10">
        <f>IF(B41="","",C41*入力・概要!$B$35*0.000000001)</f>
        <v>1.6670405451432008E-4</v>
      </c>
      <c r="J41" s="10">
        <f>IF(B41="","",H41+入力・概要!$B$30*F41)</f>
        <v>0.59140173928674988</v>
      </c>
      <c r="K41" s="10">
        <f>IF(B41="","",I41+入力・概要!$B$30*G41)</f>
        <v>3.6589191508227918E-2</v>
      </c>
      <c r="L41" s="10">
        <f>IF(B41="","",入力・概要!$B$30+H41*F41-I41*G41)</f>
        <v>74.968685895098403</v>
      </c>
      <c r="M41" s="10">
        <f t="shared" si="3"/>
        <v>6.6652748820591361E-5</v>
      </c>
      <c r="N41" s="10">
        <f>IF(B41="","",入力・概要!$B$30*(J41*L41+K41*M41)/(L41^2+M41^2))</f>
        <v>0.59139528552358755</v>
      </c>
      <c r="O41" s="10">
        <f>IF(B41="","",入力・概要!$B$30*(K41*L41-J41*M41)/(L41^2+M41^2))</f>
        <v>3.6588264415954343E-2</v>
      </c>
      <c r="P41" s="10">
        <f>IF(B41="","",N41+入力・概要!$B$36)</f>
        <v>0.59139528552384357</v>
      </c>
      <c r="Q41" s="10">
        <f>IF(B41="","",O41+C41*入力・概要!$B$37*0.000000001)</f>
        <v>3.7038138784411166E-2</v>
      </c>
      <c r="R41" s="10">
        <f t="shared" si="4"/>
        <v>0.5925539700857988</v>
      </c>
      <c r="S41" s="10">
        <f t="shared" si="5"/>
        <v>3.5836623033206343</v>
      </c>
      <c r="T41" s="10">
        <f t="shared" si="6"/>
        <v>3.3254475606417313</v>
      </c>
      <c r="U41" s="10">
        <f t="shared" si="7"/>
        <v>-0.22727208777692262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8">
      <c r="A42" s="5">
        <v>39</v>
      </c>
      <c r="B42" s="11">
        <f>IF(A42&lt;=入力・概要!$B$40,10^(LOG10(入力・概要!$B$38)+(A42-1)*(LOG10(入力・概要!$B$39)-LOG10(入力・概要!$B$38))/(入力・概要!$B$40-1)),"")</f>
        <v>2158.954256369746</v>
      </c>
      <c r="C42" s="10">
        <f t="shared" si="0"/>
        <v>13565.109662495217</v>
      </c>
      <c r="D42" s="10">
        <f>IF(B42="","",ATANH(MIN(0.999999,(2*入力・概要!$B$17*入力・概要!$B$6)/入力・概要!$B$30))+入力・概要!$B$33*SQRT(B42/1000000)+(2*PI()*B42*入力・概要!$B$6/(299792458*入力・概要!$B$31))*入力・概要!$B$32/2)</f>
        <v>6.0872572422061687E-3</v>
      </c>
      <c r="E42" s="10">
        <f>IF(B42="","",2*PI()*B42*入力・概要!$B$6/(299792458*入力・概要!$B$31))</f>
        <v>4.9579986325852857E-4</v>
      </c>
      <c r="F42" s="10">
        <f t="shared" si="1"/>
        <v>6.087183552436138E-3</v>
      </c>
      <c r="G42" s="10">
        <f t="shared" si="2"/>
        <v>4.9578153261621279E-4</v>
      </c>
      <c r="H42" s="10">
        <f>IF(B42="","",入力・概要!$B$34)</f>
        <v>0.13510189711528384</v>
      </c>
      <c r="I42" s="10">
        <f>IF(B42="","",C42*入力・概要!$B$35*0.000000001)</f>
        <v>1.701147779923706E-4</v>
      </c>
      <c r="J42" s="10">
        <f>IF(B42="","",H42+入力・概要!$B$30*F42)</f>
        <v>0.59144504377257345</v>
      </c>
      <c r="K42" s="10">
        <f>IF(B42="","",I42+入力・概要!$B$30*G42)</f>
        <v>3.7337797122335446E-2</v>
      </c>
      <c r="L42" s="10">
        <f>IF(B42="","",入力・概要!$B$30+H42*F42-I42*G42)</f>
        <v>74.968685969790712</v>
      </c>
      <c r="M42" s="10">
        <f t="shared" si="3"/>
        <v>6.8016545489794794E-5</v>
      </c>
      <c r="N42" s="10">
        <f>IF(B42="","",入力・概要!$B$30*(J42*L42+K42*M42)/(L42^2+M42^2))</f>
        <v>0.59143859028996859</v>
      </c>
      <c r="O42" s="10">
        <f>IF(B42="","",入力・概要!$B$30*(K42*L42-J42*M42)/(L42^2+M42^2))</f>
        <v>3.7336850984724834E-2</v>
      </c>
      <c r="P42" s="10">
        <f>IF(B42="","",N42+入力・概要!$B$36)</f>
        <v>0.59143859029022461</v>
      </c>
      <c r="Q42" s="10">
        <f>IF(B42="","",O42+C42*入力・概要!$B$37*0.000000001)</f>
        <v>3.7795929670827913E-2</v>
      </c>
      <c r="R42" s="10">
        <f t="shared" si="4"/>
        <v>0.59264503573738836</v>
      </c>
      <c r="S42" s="10">
        <f t="shared" si="5"/>
        <v>3.6565191396503414</v>
      </c>
      <c r="T42" s="10">
        <f t="shared" si="6"/>
        <v>3.3342434406590749</v>
      </c>
      <c r="U42" s="10">
        <f t="shared" si="7"/>
        <v>-0.227205349094457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8">
      <c r="A43" s="5">
        <v>40</v>
      </c>
      <c r="B43" s="11">
        <f>IF(A43&lt;=入力・概要!$B$40,10^(LOG10(入力・概要!$B$38)+(A43-1)*(LOG10(入力・概要!$B$39)-LOG10(入力・概要!$B$38))/(入力・概要!$B$40-1)),"")</f>
        <v>2203.1259232898519</v>
      </c>
      <c r="C43" s="10">
        <f t="shared" si="0"/>
        <v>13842.648431081258</v>
      </c>
      <c r="D43" s="10">
        <f>IF(B43="","",ATANH(MIN(0.999999,(2*入力・概要!$B$17*入力・概要!$B$6)/入力・概要!$B$30))+入力・概要!$B$33*SQRT(B43/1000000)+(2*PI()*B43*入力・概要!$B$6/(299792458*入力・概要!$B$31))*入力・概要!$B$32/2)</f>
        <v>6.0878450417875853E-3</v>
      </c>
      <c r="E43" s="10">
        <f>IF(B43="","",2*PI()*B43*入力・概要!$B$6/(299792458*入力・概要!$B$31))</f>
        <v>5.0594380510179623E-4</v>
      </c>
      <c r="F43" s="10">
        <f t="shared" si="1"/>
        <v>6.0877713922391115E-3</v>
      </c>
      <c r="G43" s="10">
        <f t="shared" si="2"/>
        <v>5.0592509751196427E-4</v>
      </c>
      <c r="H43" s="10">
        <f>IF(B43="","",入力・概要!$B$34)</f>
        <v>0.13510189711528384</v>
      </c>
      <c r="I43" s="10">
        <f>IF(B43="","",C43*入力・概要!$B$35*0.000000001)</f>
        <v>1.735952840241667E-4</v>
      </c>
      <c r="J43" s="10">
        <f>IF(B43="","",H43+入力・概要!$B$30*F43)</f>
        <v>0.59148911286677908</v>
      </c>
      <c r="K43" s="10">
        <f>IF(B43="","",I43+入力・概要!$B$30*G43)</f>
        <v>3.8101719018539731E-2</v>
      </c>
      <c r="L43" s="10">
        <f>IF(B43="","",入力・概要!$B$30+H43*F43-I43*G43)</f>
        <v>74.968686045722535</v>
      </c>
      <c r="M43" s="10">
        <f t="shared" si="3"/>
        <v>6.9408248876011281E-5</v>
      </c>
      <c r="N43" s="10">
        <f>IF(B43="","",入力・概要!$B$30*(J43*L43+K43*M43)/(L43^2+M43^2))</f>
        <v>0.59148265970207148</v>
      </c>
      <c r="O43" s="10">
        <f>IF(B43="","",入力・概要!$B$30*(K43*L43-J43*M43)/(L43^2+M43^2))</f>
        <v>3.8100753442996536E-2</v>
      </c>
      <c r="P43" s="10">
        <f>IF(B43="","",N43+入力・概要!$B$36)</f>
        <v>0.5914826597023275</v>
      </c>
      <c r="Q43" s="10">
        <f>IF(B43="","",O43+C43*入力・概要!$B$37*0.000000001)</f>
        <v>3.856922476479481E-2</v>
      </c>
      <c r="R43" s="10">
        <f t="shared" si="4"/>
        <v>0.5927388310440751</v>
      </c>
      <c r="S43" s="10">
        <f t="shared" si="5"/>
        <v>3.7308441699686061</v>
      </c>
      <c r="T43" s="10">
        <f t="shared" si="6"/>
        <v>3.3430393206764193</v>
      </c>
      <c r="U43" s="10">
        <f t="shared" si="7"/>
        <v>-0.22713662066757517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8">
      <c r="A44" s="5">
        <v>41</v>
      </c>
      <c r="B44" s="11">
        <f>IF(A44&lt;=入力・概要!$B$40,10^(LOG10(入力・概要!$B$38)+(A44-1)*(LOG10(入力・概要!$B$39)-LOG10(入力・概要!$B$38))/(入力・概要!$B$40-1)),"")</f>
        <v>2248.2013315248746</v>
      </c>
      <c r="C44" s="10">
        <f t="shared" si="0"/>
        <v>14125.865573818674</v>
      </c>
      <c r="D44" s="10">
        <f>IF(B44="","",ATANH(MIN(0.999999,(2*入力・概要!$B$17*入力・概要!$B$6)/入力・概要!$B$30))+入力・概要!$B$33*SQRT(B44/1000000)+(2*PI()*B44*入力・概要!$B$6/(299792458*入力・概要!$B$31))*入力・概要!$B$32/2)</f>
        <v>6.0884432305653869E-3</v>
      </c>
      <c r="E44" s="10">
        <f>IF(B44="","",2*PI()*B44*入力・概要!$B$6/(299792458*入力・概要!$B$31))</f>
        <v>5.1629528947128218E-4</v>
      </c>
      <c r="F44" s="10">
        <f t="shared" si="1"/>
        <v>6.0883696234212657E-3</v>
      </c>
      <c r="G44" s="10">
        <f t="shared" si="2"/>
        <v>5.1627619718927465E-4</v>
      </c>
      <c r="H44" s="10">
        <f>IF(B44="","",入力・概要!$B$34)</f>
        <v>0.13510189711528384</v>
      </c>
      <c r="I44" s="10">
        <f>IF(B44="","",C44*入力・概要!$B$35*0.000000001)</f>
        <v>1.7714700034339526E-4</v>
      </c>
      <c r="J44" s="10">
        <f>IF(B44="","",H44+入力・概要!$B$30*F44)</f>
        <v>0.5915339609804825</v>
      </c>
      <c r="K44" s="10">
        <f>IF(B44="","",I44+入力・概要!$B$30*G44)</f>
        <v>3.8881270564240913E-2</v>
      </c>
      <c r="L44" s="10">
        <f>IF(B44="","",入力・概要!$B$30+H44*F44-I44*G44)</f>
        <v>74.968686122914121</v>
      </c>
      <c r="M44" s="10">
        <f t="shared" si="3"/>
        <v>7.0828430091506294E-5</v>
      </c>
      <c r="N44" s="10">
        <f>IF(B44="","",入力・概要!$B$30*(J44*L44+K44*M44)/(L44^2+M44^2))</f>
        <v>0.5915275081729876</v>
      </c>
      <c r="O44" s="10">
        <f>IF(B44="","",入力・概要!$B$30*(K44*L44-J44*M44)/(L44^2+M44^2))</f>
        <v>3.8880285150025125E-2</v>
      </c>
      <c r="P44" s="10">
        <f>IF(B44="","",N44+入力・概要!$B$36)</f>
        <v>0.59152750817324362</v>
      </c>
      <c r="Q44" s="10">
        <f>IF(B44="","",O44+C44*入力・概要!$B$37*0.000000001)</f>
        <v>3.9358341278507944E-2</v>
      </c>
      <c r="R44" s="10">
        <f t="shared" si="4"/>
        <v>0.59283545099280488</v>
      </c>
      <c r="S44" s="10">
        <f t="shared" si="5"/>
        <v>3.8066662820025878</v>
      </c>
      <c r="T44" s="10">
        <f t="shared" si="6"/>
        <v>3.3518352006937633</v>
      </c>
      <c r="U44" s="10">
        <f t="shared" si="7"/>
        <v>-0.22706583385766577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8">
      <c r="A45" s="5">
        <v>42</v>
      </c>
      <c r="B45" s="11">
        <f>IF(A45&lt;=入力・概要!$B$40,10^(LOG10(入力・概要!$B$38)+(A45-1)*(LOG10(入力・概要!$B$39)-LOG10(入力・概要!$B$38))/(入力・概要!$B$40-1)),"")</f>
        <v>2294.1989713972612</v>
      </c>
      <c r="C45" s="10">
        <f t="shared" si="0"/>
        <v>14414.87726882979</v>
      </c>
      <c r="D45" s="10">
        <f>IF(B45="","",ATANH(MIN(0.999999,(2*入力・概要!$B$17*入力・概要!$B$6)/入力・概要!$B$30))+入力・概要!$B$33*SQRT(B45/1000000)+(2*PI()*B45*入力・概要!$B$6/(299792458*入力・概要!$B$31))*入力・概要!$B$32/2)</f>
        <v>6.0890520044380543E-3</v>
      </c>
      <c r="E45" s="10">
        <f>IF(B45="","",2*PI()*B45*入力・概要!$B$6/(299792458*入力・概要!$B$31))</f>
        <v>5.2685856263543504E-4</v>
      </c>
      <c r="F45" s="10">
        <f t="shared" si="1"/>
        <v>6.0889784419804584E-3</v>
      </c>
      <c r="G45" s="10">
        <f t="shared" si="2"/>
        <v>5.2683907775938333E-4</v>
      </c>
      <c r="H45" s="10">
        <f>IF(B45="","",入力・概要!$B$34)</f>
        <v>0.13510189711528384</v>
      </c>
      <c r="I45" s="10">
        <f>IF(B45="","",C45*入力・概要!$B$35*0.000000001)</f>
        <v>1.8077138389481959E-4</v>
      </c>
      <c r="J45" s="10">
        <f>IF(B45="","",H45+入力・概要!$B$30*F45)</f>
        <v>0.59157960280722421</v>
      </c>
      <c r="K45" s="10">
        <f>IF(B45="","",I45+入力・概要!$B$30*G45)</f>
        <v>3.9676771538272253E-2</v>
      </c>
      <c r="L45" s="10">
        <f>IF(B45="","",入力・概要!$B$30+H45*F45-I45*G45)</f>
        <v>74.968686201386035</v>
      </c>
      <c r="M45" s="10">
        <f t="shared" si="3"/>
        <v>7.2277671939221765E-5</v>
      </c>
      <c r="N45" s="10">
        <f>IF(B45="","",入力・概要!$B$30*(J45*L45+K45*M45)/(L45^2+M45^2))</f>
        <v>0.5915731503983227</v>
      </c>
      <c r="O45" s="10">
        <f>IF(B45="","",入力・概要!$B$30*(K45*L45-J45*M45)/(L45^2+M45^2))</f>
        <v>3.9675765876328449E-2</v>
      </c>
      <c r="P45" s="10">
        <f>IF(B45="","",N45+入力・概要!$B$36)</f>
        <v>0.59157315039857872</v>
      </c>
      <c r="Q45" s="10">
        <f>IF(B45="","",O45+C45*入力・概要!$B$37*0.000000001)</f>
        <v>4.016360291425581E-2</v>
      </c>
      <c r="R45" s="10">
        <f t="shared" si="4"/>
        <v>0.59293499413641748</v>
      </c>
      <c r="S45" s="10">
        <f t="shared" si="5"/>
        <v>3.8840148926466767</v>
      </c>
      <c r="T45" s="10">
        <f t="shared" si="6"/>
        <v>3.3606310807111073</v>
      </c>
      <c r="U45" s="10">
        <f t="shared" si="7"/>
        <v>-0.22699291748795627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8">
      <c r="A46" s="5">
        <v>43</v>
      </c>
      <c r="B46" s="11">
        <f>IF(A46&lt;=入力・概要!$B$40,10^(LOG10(入力・概要!$B$38)+(A46-1)*(LOG10(入力・概要!$B$39)-LOG10(入力・概要!$B$38))/(入力・概要!$B$40-1)),"")</f>
        <v>2341.137711536855</v>
      </c>
      <c r="C46" s="10">
        <f t="shared" si="0"/>
        <v>14709.802071212407</v>
      </c>
      <c r="D46" s="10">
        <f>IF(B46="","",ATANH(MIN(0.999999,(2*入力・概要!$B$17*入力・概要!$B$6)/入力・概要!$B$30))+入力・概要!$B$33*SQRT(B46/1000000)+(2*PI()*B46*入力・概要!$B$6/(299792458*入力・概要!$B$31))*入力・概要!$B$32/2)</f>
        <v>6.0896715631425192E-3</v>
      </c>
      <c r="E46" s="10">
        <f>IF(B46="","",2*PI()*B46*入力・概要!$B$6/(299792458*入力・概要!$B$31))</f>
        <v>5.3763795774029949E-4</v>
      </c>
      <c r="F46" s="10">
        <f t="shared" si="1"/>
        <v>6.0895980477572937E-3</v>
      </c>
      <c r="G46" s="10">
        <f t="shared" si="2"/>
        <v>5.3761807220811298E-4</v>
      </c>
      <c r="H46" s="10">
        <f>IF(B46="","",入力・概要!$B$34)</f>
        <v>0.13510189711528384</v>
      </c>
      <c r="I46" s="10">
        <f>IF(B46="","",C46*入力・概要!$B$35*0.000000001)</f>
        <v>1.8446992143193036E-4</v>
      </c>
      <c r="J46" s="10">
        <f>IF(B46="","",H46+入力・概要!$B$30*F46)</f>
        <v>0.59162605332862739</v>
      </c>
      <c r="K46" s="10">
        <f>IF(B46="","",I46+入力・概要!$B$30*G46)</f>
        <v>4.048854826207765E-2</v>
      </c>
      <c r="L46" s="10">
        <f>IF(B46="","",入力・概要!$B$30+H46*F46-I46*G46)</f>
        <v>74.968686281159009</v>
      </c>
      <c r="M46" s="10">
        <f t="shared" si="3"/>
        <v>7.3756569152199549E-5</v>
      </c>
      <c r="N46" s="10">
        <f>IF(B46="","",入力・概要!$B$30*(J46*L46+K46*M46)/(L46^2+M46^2))</f>
        <v>0.59161960136185965</v>
      </c>
      <c r="O46" s="10">
        <f>IF(B46="","",入力・概要!$B$30*(K46*L46-J46*M46)/(L46^2+M46^2))</f>
        <v>4.04875219348605E-2</v>
      </c>
      <c r="P46" s="10">
        <f>IF(B46="","",N46+入力・概要!$B$36)</f>
        <v>0.59161960136211567</v>
      </c>
      <c r="Q46" s="10">
        <f>IF(B46="","",O46+C46*入力・概要!$B$37*0.000000001)</f>
        <v>4.098533999720607E-2</v>
      </c>
      <c r="R46" s="10">
        <f t="shared" si="4"/>
        <v>0.59303756273153163</v>
      </c>
      <c r="S46" s="10">
        <f t="shared" si="5"/>
        <v>3.9629199553594825</v>
      </c>
      <c r="T46" s="10">
        <f t="shared" si="6"/>
        <v>3.3694269607284513</v>
      </c>
      <c r="U46" s="10">
        <f t="shared" si="7"/>
        <v>-0.22691779774808077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8">
      <c r="A47" s="5">
        <v>44</v>
      </c>
      <c r="B47" s="11">
        <f>IF(A47&lt;=入力・概要!$B$40,10^(LOG10(入力・概要!$B$38)+(A47-1)*(LOG10(入力・概要!$B$39)-LOG10(入力・概要!$B$38))/(入力・概要!$B$40-1)),"")</f>
        <v>2389.036806620968</v>
      </c>
      <c r="C47" s="10">
        <f t="shared" si="0"/>
        <v>15010.760961672106</v>
      </c>
      <c r="D47" s="10">
        <f>IF(B47="","",ATANH(MIN(0.999999,(2*入力・概要!$B$17*入力・概要!$B$6)/入力・概要!$B$30))+入力・概要!$B$33*SQRT(B47/1000000)+(2*PI()*B47*入力・概要!$B$6/(299792458*入力・概要!$B$31))*入力・概要!$B$32/2)</f>
        <v>6.0903021103309706E-3</v>
      </c>
      <c r="E47" s="10">
        <f>IF(B47="","",2*PI()*B47*入力・概要!$B$6/(299792458*入力・概要!$B$31))</f>
        <v>5.4863789658700921E-4</v>
      </c>
      <c r="F47" s="10">
        <f t="shared" si="1"/>
        <v>6.0902286445121178E-3</v>
      </c>
      <c r="G47" s="10">
        <f t="shared" si="2"/>
        <v>5.4861760217331842E-4</v>
      </c>
      <c r="H47" s="10">
        <f>IF(B47="","",入力・概要!$B$34)</f>
        <v>0.13510189711528384</v>
      </c>
      <c r="I47" s="10">
        <f>IF(B47="","",C47*入力・概要!$B$35*0.000000001)</f>
        <v>1.8824413012682447E-4</v>
      </c>
      <c r="J47" s="10">
        <f>IF(B47="","",H47+入力・概要!$B$30*F47)</f>
        <v>0.59167332782017013</v>
      </c>
      <c r="K47" s="10">
        <f>IF(B47="","",I47+入力・概要!$B$30*G47)</f>
        <v>4.1316933733573077E-2</v>
      </c>
      <c r="L47" s="10">
        <f>IF(B47="","",入力・概要!$B$30+H47*F47-I47*G47)</f>
        <v>74.968686362254147</v>
      </c>
      <c r="M47" s="10">
        <f t="shared" si="3"/>
        <v>7.5265728637913045E-5</v>
      </c>
      <c r="N47" s="10">
        <f>IF(B47="","",入力・概要!$B$30*(J47*L47+K47*M47)/(L47^2+M47^2))</f>
        <v>0.59166687634133219</v>
      </c>
      <c r="O47" s="10">
        <f>IF(B47="","",入力・概要!$B$30*(K47*L47-J47*M47)/(L47^2+M47^2))</f>
        <v>4.131588631486896E-2</v>
      </c>
      <c r="P47" s="10">
        <f>IF(B47="","",N47+入力・概要!$B$36)</f>
        <v>0.59166687634158821</v>
      </c>
      <c r="Q47" s="10">
        <f>IF(B47="","",O47+C47*入力・概要!$B$37*0.000000001)</f>
        <v>4.1823889610908972E-2</v>
      </c>
      <c r="R47" s="10">
        <f t="shared" si="4"/>
        <v>0.59314326288174068</v>
      </c>
      <c r="S47" s="10">
        <f t="shared" si="5"/>
        <v>4.0434119675194466</v>
      </c>
      <c r="T47" s="10">
        <f t="shared" si="6"/>
        <v>3.3782228407457957</v>
      </c>
      <c r="U47" s="10">
        <f t="shared" si="7"/>
        <v>-0.2268403980951739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8">
      <c r="A48" s="5">
        <v>45</v>
      </c>
      <c r="B48" s="11">
        <f>IF(A48&lt;=入力・概要!$B$40,10^(LOG10(入力・概要!$B$38)+(A48-1)*(LOG10(入力・概要!$B$39)-LOG10(入力・概要!$B$38))/(入力・概要!$B$40-1)),"")</f>
        <v>2437.9159052728191</v>
      </c>
      <c r="C48" s="10">
        <f t="shared" si="0"/>
        <v>15317.877396149597</v>
      </c>
      <c r="D48" s="10">
        <f>IF(B48="","",ATANH(MIN(0.999999,(2*入力・概要!$B$17*入力・概要!$B$6)/入力・概要!$B$30))+入力・概要!$B$33*SQRT(B48/1000000)+(2*PI()*B48*入力・概要!$B$6/(299792458*入力・概要!$B$31))*入力・概要!$B$32/2)</f>
        <v>6.0909438536492118E-3</v>
      </c>
      <c r="E48" s="10">
        <f>IF(B48="","",2*PI()*B48*入力・概要!$B$6/(299792458*入力・概要!$B$31))</f>
        <v>5.5986289144564847E-4</v>
      </c>
      <c r="F48" s="10">
        <f t="shared" si="1"/>
        <v>6.0908704400035587E-3</v>
      </c>
      <c r="G48" s="10">
        <f t="shared" si="2"/>
        <v>5.5984217975870376E-4</v>
      </c>
      <c r="H48" s="10">
        <f>IF(B48="","",入力・概要!$B$34)</f>
        <v>0.13510189711528384</v>
      </c>
      <c r="I48" s="10">
        <f>IF(B48="","",C48*入力・概要!$B$35*0.000000001)</f>
        <v>1.9209555819256241E-4</v>
      </c>
      <c r="J48" s="10">
        <f>IF(B48="","",H48+入力・概要!$B$30*F48)</f>
        <v>0.59172144185707265</v>
      </c>
      <c r="K48" s="10">
        <f>IF(B48="","",I48+入力・概要!$B$30*G48)</f>
        <v>4.2162267763746923E-2</v>
      </c>
      <c r="L48" s="10">
        <f>IF(B48="","",入力・概要!$B$30+H48*F48-I48*G48)</f>
        <v>74.968686444692779</v>
      </c>
      <c r="M48" s="10">
        <f t="shared" si="3"/>
        <v>7.6805769727607696E-5</v>
      </c>
      <c r="N48" s="10">
        <f>IF(B48="","",入力・概要!$B$30*(J48*L48+K48*M48)/(L48^2+M48^2))</f>
        <v>0.59171499091431912</v>
      </c>
      <c r="O48" s="10">
        <f>IF(B48="","",入力・概要!$B$30*(K48*L48-J48*M48)/(L48^2+M48^2))</f>
        <v>4.2161198818491827E-2</v>
      </c>
      <c r="P48" s="10">
        <f>IF(B48="","",N48+入力・概要!$B$36)</f>
        <v>0.59171499091457513</v>
      </c>
      <c r="Q48" s="10">
        <f>IF(B48="","",O48+C48*入力・概要!$B$37*0.000000001)</f>
        <v>4.2679595735573506E-2</v>
      </c>
      <c r="R48" s="10">
        <f t="shared" si="4"/>
        <v>0.59325220468632711</v>
      </c>
      <c r="S48" s="10">
        <f t="shared" si="5"/>
        <v>4.1255219777274679</v>
      </c>
      <c r="T48" s="10">
        <f t="shared" si="6"/>
        <v>3.3870187207631397</v>
      </c>
      <c r="U48" s="10">
        <f t="shared" si="7"/>
        <v>-0.22676063915137004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8">
      <c r="A49" s="5">
        <v>46</v>
      </c>
      <c r="B49" s="11">
        <f>IF(A49&lt;=入力・概要!$B$40,10^(LOG10(入力・概要!$B$38)+(A49-1)*(LOG10(入力・概要!$B$39)-LOG10(入力・概要!$B$38))/(入力・概要!$B$40-1)),"")</f>
        <v>2487.7950581215732</v>
      </c>
      <c r="C49" s="10">
        <f t="shared" si="0"/>
        <v>15631.277356463454</v>
      </c>
      <c r="D49" s="10">
        <f>IF(B49="","",ATANH(MIN(0.999999,(2*入力・概要!$B$17*入力・概要!$B$6)/入力・概要!$B$30))+入力・概要!$B$33*SQRT(B49/1000000)+(2*PI()*B49*入力・概要!$B$6/(299792458*入力・概要!$B$31))*入力・概要!$B$32/2)</f>
        <v>6.0915970048166113E-3</v>
      </c>
      <c r="E49" s="10">
        <f>IF(B49="","",2*PI()*B49*入力・概要!$B$6/(299792458*入力・概要!$B$31))</f>
        <v>5.7131754690622626E-4</v>
      </c>
      <c r="F49" s="10">
        <f t="shared" si="1"/>
        <v>6.0915236460686818E-3</v>
      </c>
      <c r="G49" s="10">
        <f t="shared" si="2"/>
        <v>5.712964093847545E-4</v>
      </c>
      <c r="H49" s="10">
        <f>IF(B49="","",入力・概要!$B$34)</f>
        <v>0.13510189711528384</v>
      </c>
      <c r="I49" s="10">
        <f>IF(B49="","",C49*入力・概要!$B$35*0.000000001)</f>
        <v>1.9602578551825901E-4</v>
      </c>
      <c r="J49" s="10">
        <f>IF(B49="","",H49+入力・概要!$B$30*F49)</f>
        <v>0.59177041132030739</v>
      </c>
      <c r="K49" s="10">
        <f>IF(B49="","",I49+入力・概要!$B$30*G49)</f>
        <v>4.3024897116055505E-2</v>
      </c>
      <c r="L49" s="10">
        <f>IF(B49="","",入力・概要!$B$30+H49*F49-I49*G49)</f>
        <v>74.968686528496534</v>
      </c>
      <c r="M49" s="10">
        <f t="shared" si="3"/>
        <v>7.837732443075384E-5</v>
      </c>
      <c r="N49" s="10">
        <f>IF(B49="","",入力・概要!$B$30*(J49*L49+K49*M49)/(L49^2+M49^2))</f>
        <v>0.59176396096425643</v>
      </c>
      <c r="O49" s="10">
        <f>IF(B49="","",入力・概要!$B$30*(K49*L49-J49*M49)/(L49^2+M49^2))</f>
        <v>4.3023806200148985E-2</v>
      </c>
      <c r="P49" s="10">
        <f>IF(B49="","",N49+入力・概要!$B$36)</f>
        <v>0.59176396096451245</v>
      </c>
      <c r="Q49" s="10">
        <f>IF(B49="","",O49+C49*入力・概要!$B$37*0.000000001)</f>
        <v>4.3552809389172824E-2</v>
      </c>
      <c r="R49" s="10">
        <f t="shared" si="4"/>
        <v>0.59336450239469052</v>
      </c>
      <c r="S49" s="10">
        <f t="shared" si="5"/>
        <v>4.2092815930441363</v>
      </c>
      <c r="T49" s="10">
        <f t="shared" si="6"/>
        <v>3.3958146007804837</v>
      </c>
      <c r="U49" s="10">
        <f t="shared" si="7"/>
        <v>-0.22667843859759867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8">
      <c r="A50" s="5">
        <v>47</v>
      </c>
      <c r="B50" s="11">
        <f>IF(A50&lt;=入力・概要!$B$40,10^(LOG10(入力・概要!$B$38)+(A50-1)*(LOG10(入力・概要!$B$39)-LOG10(入力・概要!$B$38))/(入力・概要!$B$40-1)),"")</f>
        <v>2538.6947260272777</v>
      </c>
      <c r="C50" s="10">
        <f t="shared" si="0"/>
        <v>15951.089401988896</v>
      </c>
      <c r="D50" s="10">
        <f>IF(B50="","",ATANH(MIN(0.999999,(2*入力・概要!$B$17*入力・概要!$B$6)/入力・概要!$B$30))+入力・概要!$B$33*SQRT(B50/1000000)+(2*PI()*B50*入力・概要!$B$6/(299792458*入力・概要!$B$31))*入力・概要!$B$32/2)</f>
        <v>6.0922617797076681E-3</v>
      </c>
      <c r="E50" s="10">
        <f>IF(B50="","",2*PI()*B50*入力・概要!$B$6/(299792458*入力・概要!$B$31))</f>
        <v>5.8300656176751701E-4</v>
      </c>
      <c r="F50" s="10">
        <f t="shared" si="1"/>
        <v>6.0921884787047574E-3</v>
      </c>
      <c r="G50" s="10">
        <f t="shared" si="2"/>
        <v>5.8298498967753484E-4</v>
      </c>
      <c r="H50" s="10">
        <f>IF(B50="","",入力・概要!$B$34)</f>
        <v>0.13510189711528384</v>
      </c>
      <c r="I50" s="10">
        <f>IF(B50="","",C50*入力・概要!$B$35*0.000000001)</f>
        <v>2.0003642431716713E-4</v>
      </c>
      <c r="J50" s="10">
        <f>IF(B50="","",H50+入力・概要!$B$30*F50)</f>
        <v>0.59182025240272818</v>
      </c>
      <c r="K50" s="10">
        <f>IF(B50="","",I50+入力・概要!$B$30*G50)</f>
        <v>4.3905175648670275E-2</v>
      </c>
      <c r="L50" s="10">
        <f>IF(B50="","",入力・概要!$B$30+H50*F50-I50*G50)</f>
        <v>74.968686613687268</v>
      </c>
      <c r="M50" s="10">
        <f t="shared" si="3"/>
        <v>7.9981037694715464E-5</v>
      </c>
      <c r="N50" s="10">
        <f>IF(B50="","",入力・概要!$B$30*(J50*L50+K50*M50)/(L50^2+M50^2))</f>
        <v>0.59181380268657291</v>
      </c>
      <c r="O50" s="10">
        <f>IF(B50="","",入力・概要!$B$30*(K50*L50-J50*M50)/(L50^2+M50^2))</f>
        <v>4.3904062308785415E-2</v>
      </c>
      <c r="P50" s="10">
        <f>IF(B50="","",N50+入力・概要!$B$36)</f>
        <v>0.59181380268682893</v>
      </c>
      <c r="Q50" s="10">
        <f>IF(B50="","",O50+C50*入力・概要!$B$37*0.000000001)</f>
        <v>4.4443888771436423E-2</v>
      </c>
      <c r="R50" s="10">
        <f t="shared" si="4"/>
        <v>0.59348027456670605</v>
      </c>
      <c r="S50" s="10">
        <f t="shared" si="5"/>
        <v>4.2947229861482432</v>
      </c>
      <c r="T50" s="10">
        <f t="shared" si="6"/>
        <v>3.4046104807978277</v>
      </c>
      <c r="U50" s="10">
        <f t="shared" si="7"/>
        <v>-0.22659371106355247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8">
      <c r="A51" s="5">
        <v>48</v>
      </c>
      <c r="B51" s="11">
        <f>IF(A51&lt;=入力・概要!$B$40,10^(LOG10(入力・概要!$B$38)+(A51-1)*(LOG10(入力・概要!$B$39)-LOG10(入力・概要!$B$38))/(入力・概要!$B$40-1)),"")</f>
        <v>2590.6357884740896</v>
      </c>
      <c r="C51" s="10">
        <f t="shared" si="0"/>
        <v>16277.444722394002</v>
      </c>
      <c r="D51" s="10">
        <f>IF(B51="","",ATANH(MIN(0.999999,(2*入力・概要!$B$17*入力・概要!$B$6)/入力・概要!$B$30))+入力・概要!$B$33*SQRT(B51/1000000)+(2*PI()*B51*入力・概要!$B$6/(299792458*入力・概要!$B$31))*入力・概要!$B$32/2)</f>
        <v>6.0929383984352267E-3</v>
      </c>
      <c r="E51" s="10">
        <f>IF(B51="","",2*PI()*B51*入力・概要!$B$6/(299792458*入力・概要!$B$31))</f>
        <v>5.9493473096454961E-4</v>
      </c>
      <c r="F51" s="10">
        <f t="shared" si="1"/>
        <v>6.0928651581526969E-3</v>
      </c>
      <c r="G51" s="10">
        <f t="shared" si="2"/>
        <v>5.9491271539613552E-4</v>
      </c>
      <c r="H51" s="10">
        <f>IF(B51="","",入力・概要!$B$34)</f>
        <v>0.13510189711528384</v>
      </c>
      <c r="I51" s="10">
        <f>IF(B51="","",C51*入力・概要!$B$35*0.000000001)</f>
        <v>2.0412911978802197E-4</v>
      </c>
      <c r="J51" s="10">
        <f>IF(B51="","",H51+入力・概要!$B$30*F51)</f>
        <v>0.59187098161532559</v>
      </c>
      <c r="K51" s="10">
        <f>IF(B51="","",I51+入力・概要!$B$30*G51)</f>
        <v>4.4803464459635782E-2</v>
      </c>
      <c r="L51" s="10">
        <f>IF(B51="","",入力・概要!$B$30+H51*F51-I51*G51)</f>
        <v>74.968686700287165</v>
      </c>
      <c r="M51" s="10">
        <f t="shared" si="3"/>
        <v>8.1617567669743665E-5</v>
      </c>
      <c r="N51" s="10">
        <f>IF(B51="","",入力・概要!$B$30*(J51*L51+K51*M51)/(L51^2+M51^2))</f>
        <v>0.59186453259494876</v>
      </c>
      <c r="O51" s="10">
        <f>IF(B51="","",入力・概要!$B$30*(K51*L51-J51*M51)/(L51^2+M51^2))</f>
        <v>4.4802328233025095E-2</v>
      </c>
      <c r="P51" s="10">
        <f>IF(B51="","",N51+入力・概要!$B$36)</f>
        <v>0.59186453259520477</v>
      </c>
      <c r="Q51" s="10">
        <f>IF(B51="","",O51+C51*入力・概要!$B$37*0.000000001)</f>
        <v>4.5353199410788768E-2</v>
      </c>
      <c r="R51" s="10">
        <f t="shared" si="4"/>
        <v>0.5935996442392254</v>
      </c>
      <c r="S51" s="10">
        <f t="shared" si="5"/>
        <v>4.3818789024024278</v>
      </c>
      <c r="T51" s="10">
        <f t="shared" si="6"/>
        <v>3.4134063608151721</v>
      </c>
      <c r="U51" s="10">
        <f t="shared" si="7"/>
        <v>-0.22650636801371193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8">
      <c r="A52" s="5">
        <v>49</v>
      </c>
      <c r="B52" s="11">
        <f>IF(A52&lt;=入力・概要!$B$40,10^(LOG10(入力・概要!$B$38)+(A52-1)*(LOG10(入力・概要!$B$39)-LOG10(入力・概要!$B$38))/(入力・概要!$B$40-1)),"")</f>
        <v>2643.6395521352038</v>
      </c>
      <c r="C52" s="10">
        <f t="shared" si="0"/>
        <v>16610.477191454735</v>
      </c>
      <c r="D52" s="10">
        <f>IF(B52="","",ATANH(MIN(0.999999,(2*入力・概要!$B$17*入力・概要!$B$6)/入力・概要!$B$30))+入力・概要!$B$33*SQRT(B52/1000000)+(2*PI()*B52*入力・概要!$B$6/(299792458*入力・概要!$B$31))*入力・概要!$B$32/2)</f>
        <v>6.0936270854353722E-3</v>
      </c>
      <c r="E52" s="10">
        <f>IF(B52="","",2*PI()*B52*入力・概要!$B$6/(299792458*入力・概要!$B$31))</f>
        <v>6.0710694753552785E-4</v>
      </c>
      <c r="F52" s="10">
        <f t="shared" si="1"/>
        <v>6.0935539089821654E-3</v>
      </c>
      <c r="G52" s="10">
        <f t="shared" si="2"/>
        <v>6.0708447939955231E-4</v>
      </c>
      <c r="H52" s="10">
        <f>IF(B52="","",入力・概要!$B$34)</f>
        <v>0.13510189711528384</v>
      </c>
      <c r="I52" s="10">
        <f>IF(B52="","",C52*入力・概要!$B$35*0.000000001)</f>
        <v>2.0830555078991454E-4</v>
      </c>
      <c r="J52" s="10">
        <f>IF(B52="","",H52+入力・概要!$B$30*F52)</f>
        <v>0.59192261579360761</v>
      </c>
      <c r="K52" s="10">
        <f>IF(B52="","",I52+入力・概要!$B$30*G52)</f>
        <v>4.5720132034997231E-2</v>
      </c>
      <c r="L52" s="10">
        <f>IF(B52="","",入力・概要!$B$30+H52*F52-I52*G52)</f>
        <v>74.968686788318649</v>
      </c>
      <c r="M52" s="10">
        <f t="shared" si="3"/>
        <v>8.3287585979402524E-5</v>
      </c>
      <c r="N52" s="10">
        <f>IF(B52="","",入力・概要!$B$30*(J52*L52+K52*M52)/(L52^2+M52^2))</f>
        <v>0.59191616752770226</v>
      </c>
      <c r="O52" s="10">
        <f>IF(B52="","",入力・概要!$B$30*(K52*L52-J52*M52)/(L52^2+M52^2))</f>
        <v>4.5718972449294334E-2</v>
      </c>
      <c r="P52" s="10">
        <f>IF(B52="","",N52+入力・概要!$B$36)</f>
        <v>0.59191616752795828</v>
      </c>
      <c r="Q52" s="10">
        <f>IF(B52="","",O52+C52*入力・概要!$B$37*0.000000001)</f>
        <v>4.6281114314293867E-2</v>
      </c>
      <c r="R52" s="10">
        <f t="shared" si="4"/>
        <v>0.59372273909894902</v>
      </c>
      <c r="S52" s="10">
        <f t="shared" si="5"/>
        <v>4.4707826668107495</v>
      </c>
      <c r="T52" s="10">
        <f t="shared" si="6"/>
        <v>3.4222022408325161</v>
      </c>
      <c r="U52" s="10">
        <f t="shared" si="7"/>
        <v>-0.22641631762930015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8">
      <c r="A53" s="5">
        <v>50</v>
      </c>
      <c r="B53" s="11">
        <f>IF(A53&lt;=入力・概要!$B$40,10^(LOG10(入力・概要!$B$38)+(A53-1)*(LOG10(入力・概要!$B$39)-LOG10(入力・概要!$B$38))/(入力・概要!$B$40-1)),"")</f>
        <v>2697.7277596130607</v>
      </c>
      <c r="C53" s="10">
        <f t="shared" si="0"/>
        <v>16950.323421971287</v>
      </c>
      <c r="D53" s="10">
        <f>IF(B53="","",ATANH(MIN(0.999999,(2*入力・概要!$B$17*入力・概要!$B$6)/入力・概要!$B$30))+入力・概要!$B$33*SQRT(B53/1000000)+(2*PI()*B53*入力・概要!$B$6/(299792458*入力・概要!$B$31))*入力・概要!$B$32/2)</f>
        <v>6.0943280695540556E-3</v>
      </c>
      <c r="E53" s="10">
        <f>IF(B53="","",2*PI()*B53*入力・概要!$B$6/(299792458*入力・概要!$B$31))</f>
        <v>6.1952820462900259E-4</v>
      </c>
      <c r="F53" s="10">
        <f t="shared" si="1"/>
        <v>6.0942549601784492E-3</v>
      </c>
      <c r="G53" s="10">
        <f t="shared" si="2"/>
        <v>6.1950527465381966E-4</v>
      </c>
      <c r="H53" s="10">
        <f>IF(B53="","",入力・概要!$B$34)</f>
        <v>0.13510189711528384</v>
      </c>
      <c r="I53" s="10">
        <f>IF(B53="","",C53*入力・概要!$B$35*0.000000001)</f>
        <v>2.1256743053097614E-4</v>
      </c>
      <c r="J53" s="10">
        <f>IF(B53="","",H53+入力・概要!$B$30*F53)</f>
        <v>0.59197517210411221</v>
      </c>
      <c r="K53" s="10">
        <f>IF(B53="","",I53+入力・概要!$B$30*G53)</f>
        <v>4.665555439995972E-2</v>
      </c>
      <c r="L53" s="10">
        <f>IF(B53="","",入力・概要!$B$30+H53*F53-I53*G53)</f>
        <v>74.96868687780443</v>
      </c>
      <c r="M53" s="10">
        <f t="shared" si="3"/>
        <v>8.4991777996541783E-5</v>
      </c>
      <c r="N53" s="10">
        <f>IF(B53="","",入力・概要!$B$30*(J53*L53+K53*M53)/(L53^2+M53^2))</f>
        <v>0.59196872465430683</v>
      </c>
      <c r="O53" s="10">
        <f>IF(B53="","",入力・概要!$B$30*(K53*L53-J53*M53)/(L53^2+M53^2))</f>
        <v>4.6654370972976845E-2</v>
      </c>
      <c r="P53" s="10">
        <f>IF(B53="","",N53+入力・概要!$B$36)</f>
        <v>0.59196872465456285</v>
      </c>
      <c r="Q53" s="10">
        <f>IF(B53="","",O53+C53*入力・概要!$B$37*0.000000001)</f>
        <v>4.7228014120668835E-2</v>
      </c>
      <c r="R53" s="10">
        <f t="shared" si="4"/>
        <v>0.59384969166189838</v>
      </c>
      <c r="S53" s="10">
        <f t="shared" si="5"/>
        <v>4.5614681908521559</v>
      </c>
      <c r="T53" s="10">
        <f t="shared" si="6"/>
        <v>3.4309981208498601</v>
      </c>
      <c r="U53" s="10">
        <f t="shared" si="7"/>
        <v>-0.226323464686045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8">
      <c r="A54" s="5">
        <v>51</v>
      </c>
      <c r="B54" s="11">
        <f>IF(A54&lt;=入力・概要!$B$40,10^(LOG10(入力・概要!$B$38)+(A54-1)*(LOG10(入力・概要!$B$39)-LOG10(入力・概要!$B$38))/(入力・概要!$B$40-1)),"")</f>
        <v>2752.9225983583328</v>
      </c>
      <c r="C54" s="10">
        <f t="shared" si="0"/>
        <v>17297.122821807727</v>
      </c>
      <c r="D54" s="10">
        <f>IF(B54="","",ATANH(MIN(0.999999,(2*入力・概要!$B$17*入力・概要!$B$6)/入力・概要!$B$30))+入力・概要!$B$33*SQRT(B54/1000000)+(2*PI()*B54*入力・概要!$B$6/(299792458*入力・概要!$B$31))*入力・概要!$B$32/2)</f>
        <v>6.095041584135462E-3</v>
      </c>
      <c r="E54" s="10">
        <f>IF(B54="","",2*PI()*B54*入力・概要!$B$6/(299792458*入力・概要!$B$31))</f>
        <v>6.3220359755210113E-4</v>
      </c>
      <c r="F54" s="10">
        <f t="shared" si="1"/>
        <v>6.0949685452310644E-3</v>
      </c>
      <c r="G54" s="10">
        <f t="shared" si="2"/>
        <v>6.3218019628019965E-4</v>
      </c>
      <c r="H54" s="10">
        <f>IF(B54="","",入力・概要!$B$34)</f>
        <v>0.13510189711528384</v>
      </c>
      <c r="I54" s="10">
        <f>IF(B54="","",C54*入力・概要!$B$35*0.000000001)</f>
        <v>2.1691650727114983E-4</v>
      </c>
      <c r="J54" s="10">
        <f>IF(B54="","",H54+入力・概要!$B$30*F54)</f>
        <v>0.59202866805104937</v>
      </c>
      <c r="K54" s="10">
        <f>IF(B54="","",I54+入力・概要!$B$30*G54)</f>
        <v>4.7610115273139304E-2</v>
      </c>
      <c r="L54" s="10">
        <f>IF(B54="","",入力・概要!$B$30+H54*F54-I54*G54)</f>
        <v>74.968686968767457</v>
      </c>
      <c r="M54" s="10">
        <f t="shared" si="3"/>
        <v>8.6730843124926515E-5</v>
      </c>
      <c r="N54" s="10">
        <f>IF(B54="","",入力・概要!$B$30*(J54*L54+K54*M54)/(L54^2+M54^2))</f>
        <v>0.59202222148203854</v>
      </c>
      <c r="O54" s="10">
        <f>IF(B54="","",入力・概要!$B$30*(K54*L54-J54*M54)/(L54^2+M54^2))</f>
        <v>4.7608907512660344E-2</v>
      </c>
      <c r="P54" s="10">
        <f>IF(B54="","",N54+入力・概要!$B$36)</f>
        <v>0.59202222148229455</v>
      </c>
      <c r="Q54" s="10">
        <f>IF(B54="","",O54+C54*入力・概要!$B$37*0.000000001)</f>
        <v>4.8194287256427076E-2</v>
      </c>
      <c r="R54" s="10">
        <f t="shared" si="4"/>
        <v>0.5939806394597269</v>
      </c>
      <c r="S54" s="10">
        <f t="shared" si="5"/>
        <v>4.6539699791724205</v>
      </c>
      <c r="T54" s="10">
        <f t="shared" si="6"/>
        <v>3.4397940008672041</v>
      </c>
      <c r="U54" s="10">
        <f t="shared" si="7"/>
        <v>-0.2262277104276216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8">
      <c r="A55" s="5">
        <v>52</v>
      </c>
      <c r="B55" s="11">
        <f>IF(A55&lt;=入力・概要!$B$40,10^(LOG10(入力・概要!$B$38)+(A55-1)*(LOG10(入力・概要!$B$39)-LOG10(入力・概要!$B$38))/(入力・概要!$B$40-1)),"")</f>
        <v>2809.2467097714125</v>
      </c>
      <c r="C55" s="10">
        <f t="shared" si="0"/>
        <v>17651.017651078335</v>
      </c>
      <c r="D55" s="10">
        <f>IF(B55="","",ATANH(MIN(0.999999,(2*入力・概要!$B$17*入力・概要!$B$6)/入力・概要!$B$30))+入力・概要!$B$33*SQRT(B55/1000000)+(2*PI()*B55*入力・概要!$B$6/(299792458*入力・概要!$B$31))*入力・概要!$B$32/2)</f>
        <v>6.0957678671121731E-3</v>
      </c>
      <c r="E55" s="10">
        <f>IF(B55="","",2*PI()*B55*入力・概要!$B$6/(299792458*入力・概要!$B$31))</f>
        <v>6.4513832586066632E-4</v>
      </c>
      <c r="F55" s="10">
        <f t="shared" si="1"/>
        <v>6.0956949022241674E-3</v>
      </c>
      <c r="G55" s="10">
        <f t="shared" si="2"/>
        <v>6.4511444364528394E-4</v>
      </c>
      <c r="H55" s="10">
        <f>IF(B55="","",入力・概要!$B$34)</f>
        <v>0.13510189711528384</v>
      </c>
      <c r="I55" s="10">
        <f>IF(B55="","",C55*入力・概要!$B$35*0.000000001)</f>
        <v>2.2135456503934213E-4</v>
      </c>
      <c r="J55" s="10">
        <f>IF(B55="","",H55+入力・概要!$B$30*F55)</f>
        <v>0.59208312148307984</v>
      </c>
      <c r="K55" s="10">
        <f>IF(B55="","",I55+入力・概要!$B$30*G55)</f>
        <v>4.858420622397068E-2</v>
      </c>
      <c r="L55" s="10">
        <f>IF(B55="","",入力・概要!$B$30+H55*F55-I55*G55)</f>
        <v>74.968687061230952</v>
      </c>
      <c r="M55" s="10">
        <f t="shared" si="3"/>
        <v>8.850549508664309E-5</v>
      </c>
      <c r="N55" s="10">
        <f>IF(B55="","",入力・概要!$B$30*(J55*L55+K55*M55)/(L55^2+M55^2))</f>
        <v>0.59207667586276103</v>
      </c>
      <c r="O55" s="10">
        <f>IF(B55="","",入力・概要!$B$30*(K55*L55-J55*M55)/(L55^2+M55^2))</f>
        <v>4.8582973627539841E-2</v>
      </c>
      <c r="P55" s="10">
        <f>IF(B55="","",N55+入力・概要!$B$36)</f>
        <v>0.59207667586301704</v>
      </c>
      <c r="Q55" s="10">
        <f>IF(B55="","",O55+C55*入力・概要!$B$37*0.000000001)</f>
        <v>4.9180330095216843E-2</v>
      </c>
      <c r="R55" s="10">
        <f t="shared" si="4"/>
        <v>0.59411572523311873</v>
      </c>
      <c r="S55" s="10">
        <f t="shared" si="5"/>
        <v>4.7483231361163689</v>
      </c>
      <c r="T55" s="10">
        <f t="shared" si="6"/>
        <v>3.4485898808845477</v>
      </c>
      <c r="U55" s="10">
        <f t="shared" si="7"/>
        <v>-0.22612895243464401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8">
      <c r="A56" s="5">
        <v>53</v>
      </c>
      <c r="B56" s="11">
        <f>IF(A56&lt;=入力・概要!$B$40,10^(LOG10(入力・概要!$B$38)+(A56-1)*(LOG10(入力・概要!$B$39)-LOG10(入力・概要!$B$38))/(入力・概要!$B$40-1)),"")</f>
        <v>2866.7231984901155</v>
      </c>
      <c r="C56" s="10">
        <f t="shared" si="0"/>
        <v>18012.153080503962</v>
      </c>
      <c r="D56" s="10">
        <f>IF(B56="","",ATANH(MIN(0.999999,(2*入力・概要!$B$17*入力・概要!$B$6)/入力・概要!$B$30))+入力・概要!$B$33*SQRT(B56/1000000)+(2*PI()*B56*入力・概要!$B$6/(299792458*入力・概要!$B$31))*入力・概要!$B$32/2)</f>
        <v>6.0965071610971505E-3</v>
      </c>
      <c r="E56" s="10">
        <f>IF(B56="","",2*PI()*B56*入力・概要!$B$6/(299792458*入力・概要!$B$31))</f>
        <v>6.5833769549216109E-4</v>
      </c>
      <c r="F56" s="10">
        <f t="shared" si="1"/>
        <v>6.0964342739288167E-3</v>
      </c>
      <c r="G56" s="10">
        <f t="shared" si="2"/>
        <v>6.5831332249386277E-4</v>
      </c>
      <c r="H56" s="10">
        <f>IF(B56="","",入力・概要!$B$34)</f>
        <v>0.13510189711528384</v>
      </c>
      <c r="I56" s="10">
        <f>IF(B56="","",C56*入力・概要!$B$35*0.000000001)</f>
        <v>2.2588342436524747E-4</v>
      </c>
      <c r="J56" s="10">
        <f>IF(B56="","",H56+入力・概要!$B$30*F56)</f>
        <v>0.59213855060023102</v>
      </c>
      <c r="K56" s="10">
        <f>IF(B56="","",I56+入力・概要!$B$30*G56)</f>
        <v>4.9578226833335612E-2</v>
      </c>
      <c r="L56" s="10">
        <f>IF(B56="","",入力・概要!$B$30+H56*F56-I56*G56)</f>
        <v>74.968687155218419</v>
      </c>
      <c r="M56" s="10">
        <f t="shared" si="3"/>
        <v>9.0316462215399223E-5</v>
      </c>
      <c r="N56" s="10">
        <f>IF(B56="","",入力・概要!$B$30*(J56*L56+K56*M56)/(L56^2+M56^2))</f>
        <v>0.59213210599984656</v>
      </c>
      <c r="O56" s="10">
        <f>IF(B56="","",入力・概要!$B$30*(K56*L56-J56*M56)/(L56^2+M56^2))</f>
        <v>4.9576968888041487E-2</v>
      </c>
      <c r="P56" s="10">
        <f>IF(B56="","",N56+入力・概要!$B$36)</f>
        <v>0.59213210600010258</v>
      </c>
      <c r="Q56" s="10">
        <f>IF(B56="","",O56+C56*入力・概要!$B$37*0.000000001)</f>
        <v>5.0186547120420054E-2</v>
      </c>
      <c r="R56" s="10">
        <f t="shared" si="4"/>
        <v>0.59425509713252511</v>
      </c>
      <c r="S56" s="10">
        <f t="shared" si="5"/>
        <v>4.8445633720808301</v>
      </c>
      <c r="T56" s="10">
        <f t="shared" si="6"/>
        <v>3.4573857609018925</v>
      </c>
      <c r="U56" s="10">
        <f t="shared" si="7"/>
        <v>-0.22602708448907871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8">
      <c r="A57" s="5">
        <v>54</v>
      </c>
      <c r="B57" s="11">
        <f>IF(A57&lt;=入力・概要!$B$40,10^(LOG10(入力・概要!$B$38)+(A57-1)*(LOG10(入力・概要!$B$39)-LOG10(入力・概要!$B$38))/(入力・概要!$B$40-1)),"")</f>
        <v>2925.3756418673847</v>
      </c>
      <c r="C57" s="10">
        <f t="shared" si="0"/>
        <v>18380.677250962202</v>
      </c>
      <c r="D57" s="10">
        <f>IF(B57="","",ATANH(MIN(0.999999,(2*入力・概要!$B$17*入力・概要!$B$6)/入力・概要!$B$30))+入力・概要!$B$33*SQRT(B57/1000000)+(2*PI()*B57*入力・概要!$B$6/(299792458*入力・概要!$B$31))*入力・概要!$B$32/2)</f>
        <v>6.0972597134775885E-3</v>
      </c>
      <c r="E57" s="10">
        <f>IF(B57="","",2*PI()*B57*入力・概要!$B$6/(299792458*入力・概要!$B$31))</f>
        <v>6.7180712094220565E-4</v>
      </c>
      <c r="F57" s="10">
        <f t="shared" si="1"/>
        <v>6.0971869078970961E-3</v>
      </c>
      <c r="G57" s="10">
        <f t="shared" si="2"/>
        <v>6.7178224712542603E-4</v>
      </c>
      <c r="H57" s="10">
        <f>IF(B57="","",入力・概要!$B$34)</f>
        <v>0.13510189711528384</v>
      </c>
      <c r="I57" s="10">
        <f>IF(B57="","",C57*入力・概要!$B$35*0.000000001)</f>
        <v>2.3050494302614375E-4</v>
      </c>
      <c r="J57" s="10">
        <f>IF(B57="","",H57+入力・概要!$B$30*F57)</f>
        <v>0.592194973960954</v>
      </c>
      <c r="K57" s="10">
        <f>IF(B57="","",I57+入力・概要!$B$30*G57)</f>
        <v>5.059258485747737E-2</v>
      </c>
      <c r="L57" s="10">
        <f>IF(B57="","",入力・概要!$B$30+H57*F57-I57*G57)</f>
        <v>74.968687250753632</v>
      </c>
      <c r="M57" s="10">
        <f t="shared" si="3"/>
        <v>9.2164487755838059E-5</v>
      </c>
      <c r="N57" s="10">
        <f>IF(B57="","",入力・概要!$B$30*(J57*L57+K57*M57)/(L57^2+M57^2))</f>
        <v>0.59218853045523867</v>
      </c>
      <c r="O57" s="10">
        <f>IF(B57="","",入力・概要!$B$30*(K57*L57-J57*M57)/(L57^2+M57^2))</f>
        <v>5.0591301039732355E-2</v>
      </c>
      <c r="P57" s="10">
        <f>IF(B57="","",N57+入力・概要!$B$36)</f>
        <v>0.59218853045549469</v>
      </c>
      <c r="Q57" s="10">
        <f>IF(B57="","",O57+C57*入力・概要!$B$37*0.000000001)</f>
        <v>5.1213351091077414E-2</v>
      </c>
      <c r="R57" s="10">
        <f t="shared" si="4"/>
        <v>0.59439890892650227</v>
      </c>
      <c r="S57" s="10">
        <f t="shared" si="5"/>
        <v>4.9427270096674683</v>
      </c>
      <c r="T57" s="10">
        <f t="shared" si="6"/>
        <v>3.4661816409192365</v>
      </c>
      <c r="U57" s="10">
        <f t="shared" si="7"/>
        <v>-0.22592199643394531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8">
      <c r="A58" s="5">
        <v>55</v>
      </c>
      <c r="B58" s="11">
        <f>IF(A58&lt;=入力・概要!$B$40,10^(LOG10(入力・概要!$B$38)+(A58-1)*(LOG10(入力・概要!$B$39)-LOG10(入力・概要!$B$38))/(入力・概要!$B$40-1)),"")</f>
        <v>2985.2280996429522</v>
      </c>
      <c r="C58" s="10">
        <f t="shared" si="0"/>
        <v>18756.741334256236</v>
      </c>
      <c r="D58" s="10">
        <f>IF(B58="","",ATANH(MIN(0.999999,(2*入力・概要!$B$17*入力・概要!$B$6)/入力・概要!$B$30))+入力・概要!$B$33*SQRT(B58/1000000)+(2*PI()*B58*入力・概要!$B$6/(299792458*入力・概要!$B$31))*入力・概要!$B$32/2)</f>
        <v>6.0980257765106656E-3</v>
      </c>
      <c r="E58" s="10">
        <f>IF(B58="","",2*PI()*B58*入力・概要!$B$6/(299792458*入力・概要!$B$31))</f>
        <v>6.8555212748565655E-4</v>
      </c>
      <c r="F58" s="10">
        <f t="shared" si="1"/>
        <v>6.0979530565581511E-3</v>
      </c>
      <c r="G58" s="10">
        <f t="shared" si="2"/>
        <v>6.8552674261521107E-4</v>
      </c>
      <c r="H58" s="10">
        <f>IF(B58="","",入力・概要!$B$34)</f>
        <v>0.13510189711528384</v>
      </c>
      <c r="I58" s="10">
        <f>IF(B58="","",C58*入力・概要!$B$35*0.000000001)</f>
        <v>2.3522101680897089E-4</v>
      </c>
      <c r="J58" s="10">
        <f>IF(B58="","",H58+入力・概要!$B$30*F58)</f>
        <v>0.59225241048932231</v>
      </c>
      <c r="K58" s="10">
        <f>IF(B58="","",I58+入力・概要!$B$30*G58)</f>
        <v>5.1627696395270026E-2</v>
      </c>
      <c r="L58" s="10">
        <f>IF(B58="","",入力・概要!$B$30+H58*F58-I58*G58)</f>
        <v>74.968687347860609</v>
      </c>
      <c r="M58" s="10">
        <f t="shared" si="3"/>
        <v>9.405033016899289E-5</v>
      </c>
      <c r="N58" s="10">
        <f>IF(B58="","",入力・概要!$B$30*(J58*L58+K58*M58)/(L58^2+M58^2))</f>
        <v>0.59224596815665875</v>
      </c>
      <c r="O58" s="10">
        <f>IF(B58="","",入力・概要!$B$30*(K58*L58-J58*M58)/(L58^2+M58^2))</f>
        <v>5.1626386170584987E-2</v>
      </c>
      <c r="P58" s="10">
        <f>IF(B58="","",N58+入力・概要!$B$36)</f>
        <v>0.59224596815691477</v>
      </c>
      <c r="Q58" s="10">
        <f>IF(B58="","",O58+C58*入力・概要!$B$37*0.000000001)</f>
        <v>5.2261163211209494E-2</v>
      </c>
      <c r="R58" s="10">
        <f t="shared" si="4"/>
        <v>0.59454732021792012</v>
      </c>
      <c r="S58" s="10">
        <f t="shared" si="5"/>
        <v>5.0428509896136164</v>
      </c>
      <c r="T58" s="10">
        <f t="shared" si="6"/>
        <v>3.4749775209365805</v>
      </c>
      <c r="U58" s="10">
        <f t="shared" si="7"/>
        <v>-0.22581357402817165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8">
      <c r="A59" s="5">
        <v>56</v>
      </c>
      <c r="B59" s="11">
        <f>IF(A59&lt;=入力・概要!$B$40,10^(LOG10(入力・概要!$B$38)+(A59-1)*(LOG10(入力・概要!$B$39)-LOG10(入力・概要!$B$38))/(入力・概要!$B$40-1)),"")</f>
        <v>3046.3051238128364</v>
      </c>
      <c r="C59" s="10">
        <f t="shared" si="0"/>
        <v>19140.499595126705</v>
      </c>
      <c r="D59" s="10">
        <f>IF(B59="","",ATANH(MIN(0.999999,(2*入力・概要!$B$17*入力・概要!$B$6)/入力・概要!$B$30))+入力・概要!$B$33*SQRT(B59/1000000)+(2*PI()*B59*入力・概要!$B$6/(299792458*入力・概要!$B$31))*入力・概要!$B$32/2)</f>
        <v>6.0988056074212293E-3</v>
      </c>
      <c r="E59" s="10">
        <f>IF(B59="","",2*PI()*B59*入力・概要!$B$6/(299792458*入力・概要!$B$31))</f>
        <v>6.9957835344311859E-4</v>
      </c>
      <c r="F59" s="10">
        <f t="shared" si="1"/>
        <v>6.0987329773161776E-3</v>
      </c>
      <c r="G59" s="10">
        <f t="shared" si="2"/>
        <v>6.9955244708068268E-4</v>
      </c>
      <c r="H59" s="10">
        <f>IF(B59="","",入力・概要!$B$34)</f>
        <v>0.13510189711528384</v>
      </c>
      <c r="I59" s="10">
        <f>IF(B59="","",C59*入力・概要!$B$35*0.000000001)</f>
        <v>2.4003358028799768E-4</v>
      </c>
      <c r="J59" s="10">
        <f>IF(B59="","",H59+入力・概要!$B$30*F59)</f>
        <v>0.59231087948237882</v>
      </c>
      <c r="K59" s="10">
        <f>IF(B59="","",I59+入力・概要!$B$30*G59)</f>
        <v>5.2683986058909268E-2</v>
      </c>
      <c r="L59" s="10">
        <f>IF(B59="","",入力・概要!$B$30+H59*F59-I59*G59)</f>
        <v>74.968687446563592</v>
      </c>
      <c r="M59" s="10">
        <f t="shared" si="3"/>
        <v>9.5974763444005117E-5</v>
      </c>
      <c r="N59" s="10">
        <f>IF(B59="","",入力・概要!$B$30*(J59*L59+K59*M59)/(L59^2+M59^2))</f>
        <v>0.59230443840495817</v>
      </c>
      <c r="O59" s="10">
        <f>IF(B59="","",入力・概要!$B$30*(K59*L59-J59*M59)/(L59^2+M59^2))</f>
        <v>5.2682648881663345E-2</v>
      </c>
      <c r="P59" s="10">
        <f>IF(B59="","",N59+入力・概要!$B$36)</f>
        <v>0.59230443840521418</v>
      </c>
      <c r="Q59" s="10">
        <f>IF(B59="","",O59+C59*入力・概要!$B$37*0.000000001)</f>
        <v>5.3330413302601389E-2</v>
      </c>
      <c r="R59" s="10">
        <f t="shared" si="4"/>
        <v>0.59470049666831659</v>
      </c>
      <c r="S59" s="10">
        <f t="shared" si="5"/>
        <v>5.1449728764774756</v>
      </c>
      <c r="T59" s="10">
        <f t="shared" si="6"/>
        <v>3.4837734009539245</v>
      </c>
      <c r="U59" s="10">
        <f t="shared" si="7"/>
        <v>-0.22570169879646973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8">
      <c r="A60" s="5">
        <v>57</v>
      </c>
      <c r="B60" s="11">
        <f>IF(A60&lt;=入力・概要!$B$40,10^(LOG10(入力・概要!$B$38)+(A60-1)*(LOG10(入力・概要!$B$39)-LOG10(入力・概要!$B$38))/(入力・概要!$B$40-1)),"")</f>
        <v>3108.631768700775</v>
      </c>
      <c r="C60" s="10">
        <f t="shared" si="0"/>
        <v>19532.109454532398</v>
      </c>
      <c r="D60" s="10">
        <f>IF(B60="","",ATANH(MIN(0.999999,(2*入力・概要!$B$17*入力・概要!$B$6)/入力・概要!$B$30))+入力・概要!$B$33*SQRT(B60/1000000)+(2*PI()*B60*入力・概要!$B$6/(299792458*入力・概要!$B$31))*入力・概要!$B$32/2)</f>
        <v>6.0995994685014675E-3</v>
      </c>
      <c r="E60" s="10">
        <f>IF(B60="","",2*PI()*B60*入力・概要!$B$6/(299792458*入力・概要!$B$31))</f>
        <v>7.1389155249383077E-4</v>
      </c>
      <c r="F60" s="10">
        <f t="shared" si="1"/>
        <v>6.0995269326504075E-3</v>
      </c>
      <c r="G60" s="10">
        <f t="shared" si="2"/>
        <v>7.1386511399439037E-4</v>
      </c>
      <c r="H60" s="10">
        <f>IF(B60="","",入力・概要!$B$34)</f>
        <v>0.13510189711528384</v>
      </c>
      <c r="I60" s="10">
        <f>IF(B60="","",C60*入力・概要!$B$35*0.000000001)</f>
        <v>2.4494460761840034E-4</v>
      </c>
      <c r="J60" s="10">
        <f>IF(B60="","",H60+入力・概要!$B$30*F60)</f>
        <v>0.5923704006176308</v>
      </c>
      <c r="K60" s="10">
        <f>IF(B60="","",I60+入力・概要!$B$30*G60)</f>
        <v>5.3761887148095953E-2</v>
      </c>
      <c r="L60" s="10">
        <f>IF(B60="","",入力・概要!$B$30+H60*F60-I60*G60)</f>
        <v>74.968687546887153</v>
      </c>
      <c r="M60" s="10">
        <f t="shared" si="3"/>
        <v>9.7938577416236417E-5</v>
      </c>
      <c r="N60" s="10">
        <f>IF(B60="","",入力・概要!$B$30*(J60*L60+K60*M60)/(L60^2+M60^2))</f>
        <v>0.59236396088162091</v>
      </c>
      <c r="O60" s="10">
        <f>IF(B60="","",入力・概要!$B$30*(K60*L60-J60*M60)/(L60^2+M60^2))</f>
        <v>5.3760522461301356E-2</v>
      </c>
      <c r="P60" s="10">
        <f>IF(B60="","",N60+入力・概要!$B$36)</f>
        <v>0.59236396088187693</v>
      </c>
      <c r="Q60" s="10">
        <f>IF(B60="","",O60+C60*入力・概要!$B$37*0.000000001)</f>
        <v>5.4421539981122785E-2</v>
      </c>
      <c r="R60" s="10">
        <f t="shared" si="4"/>
        <v>0.59485861023068565</v>
      </c>
      <c r="S60" s="10">
        <f t="shared" si="5"/>
        <v>5.2491308640529484</v>
      </c>
      <c r="T60" s="10">
        <f t="shared" si="6"/>
        <v>3.4925692809712681</v>
      </c>
      <c r="U60" s="10">
        <f t="shared" si="7"/>
        <v>-0.22558624787409506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>
      <c r="A61">
        <v>58</v>
      </c>
      <c r="B61" s="2">
        <f>IF(A61&lt;=入力・概要!$B$40,10^(LOG10(入力・概要!$B$38)+(A61-1)*(LOG10(入力・概要!$B$39)-LOG10(入力・概要!$B$38))/(入力・概要!$B$40-1)),"")</f>
        <v>3172.2336012357605</v>
      </c>
      <c r="C61" s="1">
        <f t="shared" si="0"/>
        <v>19931.731554225917</v>
      </c>
      <c r="D61" s="1">
        <f>IF(B61="","",ATANH(MIN(0.999999,(2*入力・概要!$B$17*入力・概要!$B$6)/入力・概要!$B$30))+入力・概要!$B$33*SQRT(B61/1000000)+(2*PI()*B61*入力・概要!$B$6/(299792458*入力・概要!$B$31))*入力・概要!$B$32/2)</f>
        <v>6.1004076272125965E-3</v>
      </c>
      <c r="E61" s="1">
        <f>IF(B61="","",2*PI()*B61*入力・概要!$B$6/(299792458*入力・概要!$B$31))</f>
        <v>7.284975960358841E-4</v>
      </c>
      <c r="F61" s="1">
        <f t="shared" si="1"/>
        <v>6.1003351902171234E-3</v>
      </c>
      <c r="G61" s="1">
        <f t="shared" si="2"/>
        <v>7.2847061454416094E-4</v>
      </c>
      <c r="H61" s="1">
        <f>IF(B61="","",入力・概要!$B$34)</f>
        <v>0.13510189711528384</v>
      </c>
      <c r="I61" s="1">
        <f>IF(B61="","",C61*入力・概要!$B$35*0.000000001)</f>
        <v>2.4995611334608075E-4</v>
      </c>
      <c r="J61" s="1">
        <f>IF(B61="","",H61+入力・概要!$B$30*F61)</f>
        <v>0.59243099396069776</v>
      </c>
      <c r="K61" s="1">
        <f>IF(B61="","",I61+入力・概要!$B$30*G61)</f>
        <v>5.4861841827784551E-2</v>
      </c>
      <c r="L61" s="1">
        <f>IF(B61="","",入力・概要!$B$30+H61*F61-I61*G61)</f>
        <v>74.968687648856005</v>
      </c>
      <c r="M61" s="1">
        <f t="shared" si="3"/>
        <v>9.9942578091907826E-5</v>
      </c>
      <c r="N61" s="1">
        <f>IF(B61="","",入力・概要!$B$30*(J61*L61+K61*M61)/(L61^2+M61^2))</f>
        <v>0.59242455565641849</v>
      </c>
      <c r="O61" s="1">
        <f>IF(B61="","",入力・概要!$B$30*(K61*L61-J61*M61)/(L61^2+M61^2))</f>
        <v>5.4860449062846324E-2</v>
      </c>
      <c r="P61" s="1">
        <f>IF(B61="","",N61+入力・概要!$B$36)</f>
        <v>0.59242455565667451</v>
      </c>
      <c r="Q61" s="1">
        <f>IF(B61="","",O61+C61*入力・概要!$B$37*0.000000001)</f>
        <v>5.5534990836656813E-2</v>
      </c>
      <c r="R61" s="1">
        <f t="shared" si="4"/>
        <v>0.59502183939098885</v>
      </c>
      <c r="S61" s="1">
        <f t="shared" si="5"/>
        <v>5.3553637804878083</v>
      </c>
      <c r="T61" s="1">
        <f t="shared" si="6"/>
        <v>3.5013651609886129</v>
      </c>
      <c r="U61" s="1">
        <f t="shared" si="7"/>
        <v>-0.22546709384635621</v>
      </c>
    </row>
    <row r="62" spans="1:33">
      <c r="A62">
        <v>59</v>
      </c>
      <c r="B62" s="2">
        <f>IF(A62&lt;=入力・概要!$B$40,10^(LOG10(入力・概要!$B$38)+(A62-1)*(LOG10(入力・概要!$B$39)-LOG10(入力・概要!$B$38))/(入力・概要!$B$40-1)),"")</f>
        <v>3237.1367114397522</v>
      </c>
      <c r="C62" s="1">
        <f t="shared" si="0"/>
        <v>20339.529822649896</v>
      </c>
      <c r="D62" s="1">
        <f>IF(B62="","",ATANH(MIN(0.999999,(2*入力・概要!$B$17*入力・概要!$B$6)/入力・概要!$B$30))+入力・概要!$B$33*SQRT(B62/1000000)+(2*PI()*B62*入力・概要!$B$6/(299792458*入力・概要!$B$31))*入力・概要!$B$32/2)</f>
        <v>6.1012303562886063E-3</v>
      </c>
      <c r="E62" s="1">
        <f>IF(B62="","",2*PI()*B62*入力・概要!$B$6/(299792458*入力・概要!$B$31))</f>
        <v>7.4340247559470391E-4</v>
      </c>
      <c r="F62" s="1">
        <f t="shared" si="1"/>
        <v>6.101158022953742E-3</v>
      </c>
      <c r="G62" s="1">
        <f t="shared" si="2"/>
        <v>7.4337494004155652E-4</v>
      </c>
      <c r="H62" s="1">
        <f>IF(B62="","",入力・概要!$B$34)</f>
        <v>0.13510189711528384</v>
      </c>
      <c r="I62" s="1">
        <f>IF(B62="","",C62*入力・概要!$B$35*0.000000001)</f>
        <v>2.5507015323404566E-4</v>
      </c>
      <c r="J62" s="1">
        <f>IF(B62="","",H62+入力・概要!$B$30*F62)</f>
        <v>0.59249267997311494</v>
      </c>
      <c r="K62" s="1">
        <f>IF(B62="","",I62+入力・概要!$B$30*G62)</f>
        <v>5.5984301309566407E-2</v>
      </c>
      <c r="L62" s="1">
        <f>IF(B62="","",入力・概要!$B$30+H62*F62-I62*G62)</f>
        <v>74.968687752495185</v>
      </c>
      <c r="M62" s="1">
        <f t="shared" si="3"/>
        <v>1.019875879793946E-4</v>
      </c>
      <c r="N62" s="1">
        <f>IF(B62="","",入力・概要!$B$30*(J62*L62+K62*M62)/(L62^2+M62^2))</f>
        <v>0.59248624319522014</v>
      </c>
      <c r="O62" s="1">
        <f>IF(B62="","",入力・概要!$B$30*(K62*L62-J62*M62)/(L62^2+M62^2))</f>
        <v>5.5982879886036903E-2</v>
      </c>
      <c r="P62" s="1">
        <f>IF(B62="","",N62+入力・概要!$B$36)</f>
        <v>0.59248624319547616</v>
      </c>
      <c r="Q62" s="1">
        <f>IF(B62="","",O62+C62*入力・概要!$B$37*0.000000001)</f>
        <v>5.6671222616708122E-2</v>
      </c>
      <c r="R62" s="1">
        <f t="shared" si="4"/>
        <v>0.59519036941869397</v>
      </c>
      <c r="S62" s="1">
        <f t="shared" si="5"/>
        <v>5.463711093076987</v>
      </c>
      <c r="T62" s="1">
        <f t="shared" si="6"/>
        <v>3.5101610410059569</v>
      </c>
      <c r="U62" s="1">
        <f t="shared" si="7"/>
        <v>-0.22534410458273627</v>
      </c>
    </row>
    <row r="63" spans="1:33">
      <c r="A63">
        <v>60</v>
      </c>
      <c r="B63" s="2">
        <f>IF(A63&lt;=入力・概要!$B$40,10^(LOG10(入力・概要!$B$38)+(A63-1)*(LOG10(入力・概要!$B$39)-LOG10(入力・概要!$B$38))/(入力・概要!$B$40-1)),"")</f>
        <v>3303.3677231301062</v>
      </c>
      <c r="C63" s="1">
        <f t="shared" si="0"/>
        <v>20755.671542182368</v>
      </c>
      <c r="D63" s="1">
        <f>IF(B63="","",ATANH(MIN(0.999999,(2*入力・概要!$B$17*入力・概要!$B$6)/入力・概要!$B$30))+入力・概要!$B$33*SQRT(B63/1000000)+(2*PI()*B63*入力・概要!$B$6/(299792458*入力・概要!$B$31))*入力・概要!$B$32/2)</f>
        <v>6.1020679338421131E-3</v>
      </c>
      <c r="E63" s="1">
        <f>IF(B63="","",2*PI()*B63*入力・概要!$B$6/(299792458*入力・概要!$B$31))</f>
        <v>7.586123052808442E-4</v>
      </c>
      <c r="F63" s="1">
        <f t="shared" si="1"/>
        <v>6.1019957091850239E-3</v>
      </c>
      <c r="G63" s="1">
        <f t="shared" si="2"/>
        <v>7.5858420437964827E-4</v>
      </c>
      <c r="H63" s="1">
        <f>IF(B63="","",入力・概要!$B$34)</f>
        <v>0.13510189711528384</v>
      </c>
      <c r="I63" s="1">
        <f>IF(B63="","",C63*入力・概要!$B$35*0.000000001)</f>
        <v>2.6028882510570437E-4</v>
      </c>
      <c r="J63" s="1">
        <f>IF(B63="","",H63+入力・概要!$B$30*F63)</f>
        <v>0.59255547952029497</v>
      </c>
      <c r="K63" s="1">
        <f>IF(B63="","",I63+入力・概要!$B$30*G63)</f>
        <v>5.7129726036767144E-2</v>
      </c>
      <c r="L63" s="1">
        <f>IF(B63="","",入力・概要!$B$30+H63*F63-I63*G63)</f>
        <v>74.968687857829963</v>
      </c>
      <c r="M63" s="1">
        <f t="shared" si="3"/>
        <v>1.0407444642732251E-4</v>
      </c>
      <c r="N63" s="1">
        <f>IF(B63="","",入力・概要!$B$30*(J63*L63+K63*M63)/(L63^2+M63^2))</f>
        <v>0.59254904436796352</v>
      </c>
      <c r="O63" s="1">
        <f>IF(B63="","",入力・概要!$B$30*(K63*L63-J63*M63)/(L63^2+M63^2))</f>
        <v>5.7128275362095311E-2</v>
      </c>
      <c r="P63" s="1">
        <f>IF(B63="","",N63+入力・概要!$B$36)</f>
        <v>0.59254904436821954</v>
      </c>
      <c r="Q63" s="1">
        <f>IF(B63="","",O63+C63*入力・概要!$B$37*0.000000001)</f>
        <v>5.7830701413770842E-2</v>
      </c>
      <c r="R63" s="1">
        <f t="shared" si="4"/>
        <v>0.5953643926266492</v>
      </c>
      <c r="S63" s="1">
        <f t="shared" si="5"/>
        <v>5.5742129127018725</v>
      </c>
      <c r="T63" s="1">
        <f t="shared" si="6"/>
        <v>3.5189569210233009</v>
      </c>
      <c r="U63" s="1">
        <f t="shared" si="7"/>
        <v>-0.2252171430654912</v>
      </c>
    </row>
    <row r="64" spans="1:33">
      <c r="A64">
        <v>61</v>
      </c>
      <c r="B64" s="2">
        <f>IF(A64&lt;=入力・概要!$B$40,10^(LOG10(入力・概要!$B$38)+(A64-1)*(LOG10(入力・概要!$B$39)-LOG10(入力・概要!$B$38))/(入力・概要!$B$40-1)),"")</f>
        <v>3370.9538048408294</v>
      </c>
      <c r="C64" s="1">
        <f t="shared" si="0"/>
        <v>21180.32741775702</v>
      </c>
      <c r="D64" s="1">
        <f>IF(B64="","",ATANH(MIN(0.999999,(2*入力・概要!$B$17*入力・概要!$B$6)/入力・概要!$B$30))+入力・概要!$B$33*SQRT(B64/1000000)+(2*PI()*B64*入力・概要!$B$6/(299792458*入力・概要!$B$31))*入力・概要!$B$32/2)</f>
        <v>6.1029206434723548E-3</v>
      </c>
      <c r="E64" s="1">
        <f>IF(B64="","",2*PI()*B64*入力・概要!$B$6/(299792458*入力・概要!$B$31))</f>
        <v>7.7413332429803329E-4</v>
      </c>
      <c r="F64" s="1">
        <f t="shared" si="1"/>
        <v>6.1028485327314372E-3</v>
      </c>
      <c r="G64" s="1">
        <f t="shared" si="2"/>
        <v>7.7410464654104538E-4</v>
      </c>
      <c r="H64" s="1">
        <f>IF(B64="","",入力・概要!$B$34)</f>
        <v>0.13510189711528384</v>
      </c>
      <c r="I64" s="1">
        <f>IF(B64="","",C64*入力・概要!$B$35*0.000000001)</f>
        <v>2.6561426970540911E-4</v>
      </c>
      <c r="J64" s="1">
        <f>IF(B64="","",H64+入力・概要!$B$30*F64)</f>
        <v>0.592619413879652</v>
      </c>
      <c r="K64" s="1">
        <f>IF(B64="","",I64+入力・概要!$B$30*G64)</f>
        <v>5.8298585873328777E-2</v>
      </c>
      <c r="L64" s="1">
        <f>IF(B64="","",入力・概要!$B$30+H64*F64-I64*G64)</f>
        <v>74.968687964885774</v>
      </c>
      <c r="M64" s="1">
        <f t="shared" si="3"/>
        <v>1.0620400996959565E-4</v>
      </c>
      <c r="N64" s="1">
        <f>IF(B64="","",入力・概要!$B$30*(J64*L64+K64*M64)/(L64^2+M64^2))</f>
        <v>0.5926129804567859</v>
      </c>
      <c r="O64" s="1">
        <f>IF(B64="","",入力・概要!$B$30*(K64*L64-J64*M64)/(L64^2+M64^2))</f>
        <v>5.8297105342603885E-2</v>
      </c>
      <c r="P64" s="1">
        <f>IF(B64="","",N64+入力・概要!$B$36)</f>
        <v>0.59261298045704192</v>
      </c>
      <c r="Q64" s="1">
        <f>IF(B64="","",O64+C64*入力・概要!$B$37*0.000000001)</f>
        <v>5.9013902856527432E-2</v>
      </c>
      <c r="R64" s="1">
        <f t="shared" si="4"/>
        <v>0.59554410864060947</v>
      </c>
      <c r="S64" s="1">
        <f t="shared" si="5"/>
        <v>5.6869099978838031</v>
      </c>
      <c r="T64" s="1">
        <f t="shared" si="6"/>
        <v>3.5277528010406445</v>
      </c>
      <c r="U64" s="1">
        <f t="shared" si="7"/>
        <v>-0.22508606721259064</v>
      </c>
    </row>
    <row r="65" spans="1:21">
      <c r="A65">
        <v>62</v>
      </c>
      <c r="B65" s="2">
        <f>IF(A65&lt;=入力・概要!$B$40,10^(LOG10(入力・概要!$B$38)+(A65-1)*(LOG10(入力・概要!$B$39)-LOG10(入力・概要!$B$38))/(入力・概要!$B$40-1)),"")</f>
        <v>3439.9226809673978</v>
      </c>
      <c r="C65" s="1">
        <f t="shared" si="0"/>
        <v>21613.671646888164</v>
      </c>
      <c r="D65" s="1">
        <f>IF(B65="","",ATANH(MIN(0.999999,(2*入力・概要!$B$17*入力・概要!$B$6)/入力・概要!$B$30))+入力・概要!$B$33*SQRT(B65/1000000)+(2*PI()*B65*入力・概要!$B$6/(299792458*入力・概要!$B$31))*入力・概要!$B$32/2)</f>
        <v>6.10378877437537E-3</v>
      </c>
      <c r="E65" s="1">
        <f>IF(B65="","",2*PI()*B65*入力・概要!$B$6/(299792458*入力・概要!$B$31))</f>
        <v>7.8997189950256075E-4</v>
      </c>
      <c r="F65" s="1">
        <f t="shared" si="1"/>
        <v>6.1037167830197249E-3</v>
      </c>
      <c r="G65" s="1">
        <f t="shared" si="2"/>
        <v>7.8994263315726779E-4</v>
      </c>
      <c r="H65" s="1">
        <f>IF(B65="","",入力・概要!$B$34)</f>
        <v>0.13510189711528384</v>
      </c>
      <c r="I65" s="1">
        <f>IF(B65="","",C65*入力・概要!$B$35*0.000000001)</f>
        <v>2.7104867157661081E-4</v>
      </c>
      <c r="J65" s="1">
        <f>IF(B65="","",H65+入力・概要!$B$30*F65)</f>
        <v>0.59268450474889067</v>
      </c>
      <c r="K65" s="1">
        <f>IF(B65="","",I65+入力・概要!$B$30*G65)</f>
        <v>5.9491360296558535E-2</v>
      </c>
      <c r="L65" s="1">
        <f>IF(B65="","",入力・概要!$B$30+H65*F65-I65*G65)</f>
        <v>74.968688073688384</v>
      </c>
      <c r="M65" s="1">
        <f t="shared" si="3"/>
        <v>1.0837715267750696E-4</v>
      </c>
      <c r="N65" s="1">
        <f>IF(B65="","",入力・概要!$B$30*(J65*L65+K65*M65)/(L65^2+M65^2))</f>
        <v>0.59267807316432219</v>
      </c>
      <c r="O65" s="1">
        <f>IF(B65="","",入力・概要!$B$30*(K65*L65-J65*M65)/(L65^2+M65^2))</f>
        <v>5.948984929224841E-2</v>
      </c>
      <c r="P65" s="1">
        <f>IF(B65="","",N65+入力・概要!$B$36)</f>
        <v>0.59267807316457821</v>
      </c>
      <c r="Q65" s="1">
        <f>IF(B65="","",O65+C65*入力・概要!$B$37*0.000000001)</f>
        <v>6.022131230496184E-2</v>
      </c>
      <c r="R65" s="1">
        <f t="shared" si="4"/>
        <v>0.5957297246787413</v>
      </c>
      <c r="S65" s="1">
        <f t="shared" si="5"/>
        <v>5.8018437584190847</v>
      </c>
      <c r="T65" s="1">
        <f t="shared" si="6"/>
        <v>3.5365486810579889</v>
      </c>
      <c r="U65" s="1">
        <f t="shared" si="7"/>
        <v>-0.22495072969486621</v>
      </c>
    </row>
    <row r="66" spans="1:21">
      <c r="A66">
        <v>63</v>
      </c>
      <c r="B66" s="2">
        <f>IF(A66&lt;=入力・概要!$B$40,10^(LOG10(入力・概要!$B$38)+(A66-1)*(LOG10(入力・概要!$B$39)-LOG10(入力・概要!$B$38))/(入力・概要!$B$40-1)),"")</f>
        <v>3510.3026431395037</v>
      </c>
      <c r="C66" s="1">
        <f t="shared" si="0"/>
        <v>22055.881991127797</v>
      </c>
      <c r="D66" s="1">
        <f>IF(B66="","",ATANH(MIN(0.999999,(2*入力・概要!$B$17*入力・概要!$B$6)/入力・概要!$B$30))+入力・概要!$B$33*SQRT(B66/1000000)+(2*PI()*B66*入力・概要!$B$6/(299792458*入力・概要!$B$31))*入力・概要!$B$32/2)</f>
        <v>6.1046726214564213E-3</v>
      </c>
      <c r="E66" s="1">
        <f>IF(B66="","",2*PI()*B66*入力・概要!$B$6/(299792458*入力・概要!$B$31))</f>
        <v>8.0613452801500793E-4</v>
      </c>
      <c r="F66" s="1">
        <f t="shared" si="1"/>
        <v>6.1046007551957245E-3</v>
      </c>
      <c r="G66" s="1">
        <f t="shared" si="2"/>
        <v>8.0610466112046727E-4</v>
      </c>
      <c r="H66" s="1">
        <f>IF(B66="","",入力・概要!$B$34)</f>
        <v>0.13510189711528384</v>
      </c>
      <c r="I66" s="1">
        <f>IF(B66="","",C66*入力・概要!$B$35*0.000000001)</f>
        <v>2.7659425995797422E-4</v>
      </c>
      <c r="J66" s="1">
        <f>IF(B66="","",H66+入力・概要!$B$30*F66)</f>
        <v>0.59275077425446387</v>
      </c>
      <c r="K66" s="1">
        <f>IF(B66="","",I66+入力・概要!$B$30*G66)</f>
        <v>6.0708538593820159E-2</v>
      </c>
      <c r="L66" s="1">
        <f>IF(B66="","",入力・概要!$B$30+H66*F66-I66*G66)</f>
        <v>74.968688184263684</v>
      </c>
      <c r="M66" s="1">
        <f t="shared" si="3"/>
        <v>1.1059476651907036E-4</v>
      </c>
      <c r="N66" s="1">
        <f>IF(B66="","",入力・概要!$B$30*(J66*L66+K66*M66)/(L66^2+M66^2))</f>
        <v>0.59274434462217063</v>
      </c>
      <c r="O66" s="1">
        <f>IF(B66="","",入力・概要!$B$30*(K66*L66-J66*M66)/(L66^2+M66^2))</f>
        <v>6.070699648550372E-2</v>
      </c>
      <c r="P66" s="1">
        <f>IF(B66="","",N66+入力・概要!$B$36)</f>
        <v>0.59274434462242664</v>
      </c>
      <c r="Q66" s="1">
        <f>IF(B66="","",O66+C66*入力・概要!$B$37*0.000000001)</f>
        <v>6.145342504946337E-2</v>
      </c>
      <c r="R66" s="1">
        <f t="shared" si="4"/>
        <v>0.59592145584143896</v>
      </c>
      <c r="S66" s="1">
        <f t="shared" si="5"/>
        <v>5.9190562585602589</v>
      </c>
      <c r="T66" s="1">
        <f t="shared" si="6"/>
        <v>3.5453445610753329</v>
      </c>
      <c r="U66" s="1">
        <f t="shared" si="7"/>
        <v>-0.22481097774723557</v>
      </c>
    </row>
    <row r="67" spans="1:21">
      <c r="A67">
        <v>64</v>
      </c>
      <c r="B67" s="2">
        <f>IF(A67&lt;=入力・概要!$B$40,10^(LOG10(入力・概要!$B$38)+(A67-1)*(LOG10(入力・概要!$B$39)-LOG10(入力・概要!$B$38))/(入力・概要!$B$40-1)),"")</f>
        <v>3582.122561826543</v>
      </c>
      <c r="C67" s="1">
        <f t="shared" si="0"/>
        <v>22507.139848985033</v>
      </c>
      <c r="D67" s="1">
        <f>IF(B67="","",ATANH(MIN(0.999999,(2*入力・概要!$B$17*入力・概要!$B$6)/入力・概要!$B$30))+入力・概要!$B$33*SQRT(B67/1000000)+(2*PI()*B67*入力・概要!$B$6/(299792458*入力・概要!$B$31))*入力・概要!$B$32/2)</f>
        <v>6.1055724854446854E-3</v>
      </c>
      <c r="E67" s="1">
        <f>IF(B67="","",2*PI()*B67*入力・概要!$B$6/(299792458*入力・概要!$B$31))</f>
        <v>8.2262783988542578E-4</v>
      </c>
      <c r="F67" s="1">
        <f t="shared" si="1"/>
        <v>6.1055007502394884E-3</v>
      </c>
      <c r="G67" s="1">
        <f t="shared" si="2"/>
        <v>8.2259736024860026E-4</v>
      </c>
      <c r="H67" s="1">
        <f>IF(B67="","",入力・概要!$B$34)</f>
        <v>0.13510189711528384</v>
      </c>
      <c r="I67" s="1">
        <f>IF(B67="","",C67*入力・概要!$B$35*0.000000001)</f>
        <v>2.822533096978328E-4</v>
      </c>
      <c r="J67" s="1">
        <f>IF(B67="","",H67+入力・概要!$B$30*F67)</f>
        <v>0.59281824496020308</v>
      </c>
      <c r="K67" s="1">
        <f>IF(B67="","",I67+入力・概要!$B$30*G67)</f>
        <v>6.195062006325066E-2</v>
      </c>
      <c r="L67" s="1">
        <f>IF(B67="","",入力・概要!$B$30+H67*F67-I67*G67)</f>
        <v>74.968688296637822</v>
      </c>
      <c r="M67" s="1">
        <f t="shared" si="3"/>
        <v>1.1285776172572815E-4</v>
      </c>
      <c r="N67" s="1">
        <f>IF(B67="","",入力・概要!$B$30*(J67*L67+K67*M67)/(L67^2+M67^2))</f>
        <v>0.5928118173995337</v>
      </c>
      <c r="O67" s="1">
        <f>IF(B67="","",入力・概要!$B$30*(K67*L67-J67*M67)/(L67^2+M67^2))</f>
        <v>6.1949046207344628E-2</v>
      </c>
      <c r="P67" s="1">
        <f>IF(B67="","",N67+入力・概要!$B$36)</f>
        <v>0.59281181739978972</v>
      </c>
      <c r="Q67" s="1">
        <f>IF(B67="","",O67+C67*入力・概要!$B$37*0.000000001)</f>
        <v>6.2710746514005447E-2</v>
      </c>
      <c r="R67" s="1">
        <f t="shared" si="4"/>
        <v>0.59611952541179647</v>
      </c>
      <c r="S67" s="1">
        <f t="shared" si="5"/>
        <v>6.0385902197068626</v>
      </c>
      <c r="T67" s="1">
        <f t="shared" si="6"/>
        <v>3.5541404410926765</v>
      </c>
      <c r="U67" s="1">
        <f t="shared" si="7"/>
        <v>-0.22466665297387009</v>
      </c>
    </row>
    <row r="68" spans="1:21">
      <c r="A68">
        <v>65</v>
      </c>
      <c r="B68" s="2">
        <f>IF(A68&lt;=入力・概要!$B$40,10^(LOG10(入力・概要!$B$38)+(A68-1)*(LOG10(入力・概要!$B$39)-LOG10(入力・概要!$B$38))/(入力・概要!$B$40-1)),"")</f>
        <v>3655.4118981805509</v>
      </c>
      <c r="C68" s="1">
        <f t="shared" ref="C68:C131" si="8">IF(B68="","",2*PI()*B68)</f>
        <v>22967.630330337481</v>
      </c>
      <c r="D68" s="1">
        <f>IF(B68="","",ATANH(MIN(0.999999,(2*入力・概要!$B$17*入力・概要!$B$6)/入力・概要!$B$30))+入力・概要!$B$33*SQRT(B68/1000000)+(2*PI()*B68*入力・概要!$B$6/(299792458*入力・概要!$B$31))*入力・概要!$B$32/2)</f>
        <v>6.1064886730102779E-3</v>
      </c>
      <c r="E68" s="1">
        <f>IF(B68="","",2*PI()*B68*入力・概要!$B$6/(299792458*入力・概要!$B$31))</f>
        <v>8.3945860081304543E-4</v>
      </c>
      <c r="F68" s="1">
        <f t="shared" ref="F68:F131" si="9">IF(B68="","",SINH(2*D68)/(COSH(2*D68)+COS(2*E68)))</f>
        <v>6.106417075082732E-3</v>
      </c>
      <c r="G68" s="1">
        <f t="shared" ref="G68:G131" si="10">IF(B68="","",SIN(2*E68)/(COSH(2*D68)+COS(2*E68)))</f>
        <v>8.3942749600513628E-4</v>
      </c>
      <c r="H68" s="1">
        <f>IF(B68="","",入力・概要!$B$34)</f>
        <v>0.13510189711528384</v>
      </c>
      <c r="I68" s="1">
        <f>IF(B68="","",C68*入力・概要!$B$35*0.000000001)</f>
        <v>2.8802814218735224E-4</v>
      </c>
      <c r="J68" s="1">
        <f>IF(B68="","",H68+入力・概要!$B$30*F68)</f>
        <v>0.5928869398761234</v>
      </c>
      <c r="K68" s="1">
        <f>IF(B68="","",I68+入力・概要!$B$30*G68)</f>
        <v>6.3218114218584198E-2</v>
      </c>
      <c r="L68" s="1">
        <f>IF(B68="","",入力・概要!$B$30+H68*F68-I68*G68)</f>
        <v>74.968688410837132</v>
      </c>
      <c r="M68" s="1">
        <f t="shared" ref="M68:M131" si="11">IF(B68="","",H68*G68+I68*F68)</f>
        <v>1.1516706716658347E-4</v>
      </c>
      <c r="N68" s="1">
        <f>IF(B68="","",入力・概要!$B$30*(J68*L68+K68*M68)/(L68^2+M68^2))</f>
        <v>0.59288051451203128</v>
      </c>
      <c r="O68" s="1">
        <f>IF(B68="","",入力・概要!$B$30*(K68*L68-J68*M68)/(L68^2+M68^2))</f>
        <v>6.3216507958063953E-2</v>
      </c>
      <c r="P68" s="1">
        <f>IF(B68="","",N68+入力・概要!$B$36)</f>
        <v>0.59288051451228729</v>
      </c>
      <c r="Q68" s="1">
        <f>IF(B68="","",O68+C68*入力・概要!$B$37*0.000000001)</f>
        <v>6.3993792463481886E-2</v>
      </c>
      <c r="R68" s="1">
        <f t="shared" ref="R68:R131" si="12">IF(B68="","",SQRT(P68^2+Q68^2))</f>
        <v>0.59632416516707898</v>
      </c>
      <c r="S68" s="1">
        <f t="shared" ref="S68:S131" si="13">IF(B68="","",IF(P68&gt;0,DEGREES(ATAN(Q68/P68)),IF(P68&lt;0,IF(Q68&gt;=0,DEGREES(ATAN(Q68/P68))+180,DEGREES(ATAN(Q68/P68))-180),IF(Q68&gt;0,90,IF(Q68&lt;0,-90,0)))))</f>
        <v>6.1604890225667077</v>
      </c>
      <c r="T68" s="1">
        <f t="shared" ref="T68:T131" si="14">IF(B68="","",LOG10(B68))</f>
        <v>3.5629363211100209</v>
      </c>
      <c r="U68" s="1">
        <f t="shared" ref="U68:U131" si="15">IF(R68="","",LOG10(MAX(R68,0.000000000001)))</f>
        <v>-0.22451759114718281</v>
      </c>
    </row>
    <row r="69" spans="1:21">
      <c r="A69">
        <v>66</v>
      </c>
      <c r="B69" s="2">
        <f>IF(A69&lt;=入力・概要!$B$40,10^(LOG10(入力・概要!$B$38)+(A69-1)*(LOG10(入力・概要!$B$39)-LOG10(入力・概要!$B$38))/(入力・概要!$B$40-1)),"")</f>
        <v>3730.2007161213837</v>
      </c>
      <c r="C69" s="1">
        <f t="shared" si="8"/>
        <v>23437.54233236465</v>
      </c>
      <c r="D69" s="1">
        <f>IF(B69="","",ATANH(MIN(0.999999,(2*入力・概要!$B$17*入力・概要!$B$6)/入力・概要!$B$30))+入力・概要!$B$33*SQRT(B69/1000000)+(2*PI()*B69*入力・概要!$B$6/(299792458*入力・概要!$B$31))*入力・概要!$B$32/2)</f>
        <v>6.1074214968836462E-3</v>
      </c>
      <c r="E69" s="1">
        <f>IF(B69="","",2*PI()*B69*入力・概要!$B$6/(299792458*入力・概要!$B$31))</f>
        <v>8.5663371492161462E-4</v>
      </c>
      <c r="F69" s="1">
        <f t="shared" si="9"/>
        <v>6.1073500427286922E-3</v>
      </c>
      <c r="G69" s="1">
        <f t="shared" si="10"/>
        <v>8.5660197227439957E-4</v>
      </c>
      <c r="H69" s="1">
        <f>IF(B69="","",入力・概要!$B$34)</f>
        <v>0.13510189711528384</v>
      </c>
      <c r="I69" s="1">
        <f>IF(B69="","",C69*入力・概要!$B$35*0.000000001)</f>
        <v>2.9392112631278233E-4</v>
      </c>
      <c r="J69" s="1">
        <f>IF(B69="","",H69+入力・概要!$B$30*F69)</f>
        <v>0.59295688246740874</v>
      </c>
      <c r="K69" s="1">
        <f>IF(B69="","",I69+入力・概要!$B$30*G69)</f>
        <v>6.451154099816582E-2</v>
      </c>
      <c r="L69" s="1">
        <f>IF(B69="","",入力・概要!$B$30+H69*F69-I69*G69)</f>
        <v>74.968688526888158</v>
      </c>
      <c r="M69" s="1">
        <f t="shared" si="11"/>
        <v>1.1752363073031038E-4</v>
      </c>
      <c r="N69" s="1">
        <f>IF(B69="","",入力・概要!$B$30*(J69*L69+K69*M69)/(L69^2+M69^2))</f>
        <v>0.59295045943069635</v>
      </c>
      <c r="O69" s="1">
        <f>IF(B69="","",入力・概要!$B$30*(K69*L69-J69*M69)/(L69^2+M69^2))</f>
        <v>6.4509901662280003E-2</v>
      </c>
      <c r="P69" s="1">
        <f>IF(B69="","",N69+入力・概要!$B$36)</f>
        <v>0.59295045943095237</v>
      </c>
      <c r="Q69" s="1">
        <f>IF(B69="","",O69+C69*入力・概要!$B$37*0.000000001)</f>
        <v>6.5303089215284132E-2</v>
      </c>
      <c r="R69" s="1">
        <f t="shared" si="12"/>
        <v>0.596535615701558</v>
      </c>
      <c r="S69" s="1">
        <f t="shared" si="13"/>
        <v>6.2847967087463514</v>
      </c>
      <c r="T69" s="1">
        <f t="shared" si="14"/>
        <v>3.5717322011273653</v>
      </c>
      <c r="U69" s="1">
        <f t="shared" si="15"/>
        <v>-0.22436362200050788</v>
      </c>
    </row>
    <row r="70" spans="1:21">
      <c r="A70">
        <v>67</v>
      </c>
      <c r="B70" s="2">
        <f>IF(A70&lt;=入力・概要!$B$40,10^(LOG10(入力・概要!$B$38)+(A70-1)*(LOG10(入力・概要!$B$39)-LOG10(入力・概要!$B$38))/(入力・概要!$B$40-1)),"")</f>
        <v>3806.5196946692258</v>
      </c>
      <c r="C70" s="1">
        <f t="shared" si="8"/>
        <v>23917.068617035406</v>
      </c>
      <c r="D70" s="1">
        <f>IF(B70="","",ATANH(MIN(0.999999,(2*入力・概要!$B$17*入力・概要!$B$6)/入力・概要!$B$30))+入力・概要!$B$33*SQRT(B70/1000000)+(2*PI()*B70*入力・概要!$B$6/(299792458*入力・概要!$B$31))*入力・概要!$B$32/2)</f>
        <v>6.1083712759773803E-3</v>
      </c>
      <c r="E70" s="1">
        <f>IF(B70="","",2*PI()*B70*入力・概要!$B$6/(299792458*入力・概要!$B$31))</f>
        <v>8.7416022759153873E-4</v>
      </c>
      <c r="F70" s="1">
        <f t="shared" si="9"/>
        <v>6.108299972374413E-3</v>
      </c>
      <c r="G70" s="1">
        <f t="shared" si="10"/>
        <v>8.7412783419372011E-4</v>
      </c>
      <c r="H70" s="1">
        <f>IF(B70="","",入力・概要!$B$34)</f>
        <v>0.13510189711528384</v>
      </c>
      <c r="I70" s="1">
        <f>IF(B70="","",C70*入力・概要!$B$35*0.000000001)</f>
        <v>2.9993467942719676E-4</v>
      </c>
      <c r="J70" s="1">
        <f>IF(B70="","",H70+入力・概要!$B$30*F70)</f>
        <v>0.59302809666357958</v>
      </c>
      <c r="K70" s="1">
        <f>IF(B70="","",I70+入力・概要!$B$30*G70)</f>
        <v>6.5831430978243427E-2</v>
      </c>
      <c r="L70" s="1">
        <f>IF(B70="","",入力・概要!$B$30+H70*F70-I70*G70)</f>
        <v>74.968688644817618</v>
      </c>
      <c r="M70" s="1">
        <f t="shared" si="11"/>
        <v>1.1992841971490513E-4</v>
      </c>
      <c r="N70" s="1">
        <f>IF(B70="","",入力・概要!$B$30*(J70*L70+K70*M70)/(L70^2+M70^2))</f>
        <v>0.59302167609115342</v>
      </c>
      <c r="O70" s="1">
        <f>IF(B70="","",入力・概要!$B$30*(K70*L70-J70*M70)/(L70^2+M70^2))</f>
        <v>6.582975788222252E-2</v>
      </c>
      <c r="P70" s="1">
        <f>IF(B70="","",N70+入力・概要!$B$36)</f>
        <v>0.59302167609140943</v>
      </c>
      <c r="Q70" s="1">
        <f>IF(B70="","",O70+C70*入力・概要!$B$37*0.000000001)</f>
        <v>6.6639173855209663E-2</v>
      </c>
      <c r="R70" s="1">
        <f t="shared" si="12"/>
        <v>0.59675412676107187</v>
      </c>
      <c r="S70" s="1">
        <f t="shared" si="13"/>
        <v>6.4115579817278183</v>
      </c>
      <c r="T70" s="1">
        <f t="shared" si="14"/>
        <v>3.5805280811447093</v>
      </c>
      <c r="U70" s="1">
        <f t="shared" si="15"/>
        <v>-0.22420456901435457</v>
      </c>
    </row>
    <row r="71" spans="1:21">
      <c r="A71">
        <v>68</v>
      </c>
      <c r="B71" s="2">
        <f>IF(A71&lt;=入力・概要!$B$40,10^(LOG10(入力・概要!$B$38)+(A71-1)*(LOG10(入力・概要!$B$39)-LOG10(入力・概要!$B$38))/(入力・概要!$B$40-1)),"")</f>
        <v>3884.4001405293729</v>
      </c>
      <c r="C71" s="1">
        <f t="shared" si="8"/>
        <v>24406.405890180475</v>
      </c>
      <c r="D71" s="1">
        <f>IF(B71="","",ATANH(MIN(0.999999,(2*入力・概要!$B$17*入力・概要!$B$6)/入力・概要!$B$30))+入力・概要!$B$33*SQRT(B71/1000000)+(2*PI()*B71*入力・概要!$B$6/(299792458*入力・概要!$B$31))*入力・概要!$B$32/2)</f>
        <v>6.1093383355104993E-3</v>
      </c>
      <c r="E71" s="1">
        <f>IF(B71="","",2*PI()*B71*入力・概要!$B$6/(299792458*入力・概要!$B$31))</f>
        <v>8.9204532834995015E-4</v>
      </c>
      <c r="F71" s="1">
        <f t="shared" si="9"/>
        <v>6.109267189535519E-3</v>
      </c>
      <c r="G71" s="1">
        <f t="shared" si="10"/>
        <v>8.9201227104351844E-4</v>
      </c>
      <c r="H71" s="1">
        <f>IF(B71="","",入力・概要!$B$34)</f>
        <v>0.13510189711528384</v>
      </c>
      <c r="I71" s="1">
        <f>IF(B71="","",C71*入力・概要!$B$35*0.000000001)</f>
        <v>3.0607126834211111E-4</v>
      </c>
      <c r="J71" s="1">
        <f>IF(B71="","",H71+入力・概要!$B$30*F71)</f>
        <v>0.59310060686784694</v>
      </c>
      <c r="K71" s="1">
        <f>IF(B71="","",I71+入力・概要!$B$30*G71)</f>
        <v>6.717832559062295E-2</v>
      </c>
      <c r="L71" s="1">
        <f>IF(B71="","",入力・概要!$B$30+H71*F71-I71*G71)</f>
        <v>74.968688764652413</v>
      </c>
      <c r="M71" s="1">
        <f t="shared" si="11"/>
        <v>1.223824212254341E-4</v>
      </c>
      <c r="N71" s="1">
        <f>IF(B71="","",入力・概要!$B$30*(J71*L71+K71*M71)/(L71^2+M71^2))</f>
        <v>0.5930941889029826</v>
      </c>
      <c r="O71" s="1">
        <f>IF(B71="","",入力・概要!$B$30*(K71*L71-J71*M71)/(L71^2+M71^2))</f>
        <v>6.7176618035381386E-2</v>
      </c>
      <c r="P71" s="1">
        <f>IF(B71="","",N71+入力・概要!$B$36)</f>
        <v>0.59309418890323862</v>
      </c>
      <c r="Q71" s="1">
        <f>IF(B71="","",O71+C71*入力・概要!$B$37*0.000000001)</f>
        <v>6.8002594457786628E-2</v>
      </c>
      <c r="R71" s="1">
        <f t="shared" si="12"/>
        <v>0.59697995758968381</v>
      </c>
      <c r="S71" s="1">
        <f t="shared" si="13"/>
        <v>6.5408182071856356</v>
      </c>
      <c r="T71" s="1">
        <f t="shared" si="14"/>
        <v>3.5893239611620529</v>
      </c>
      <c r="U71" s="1">
        <f t="shared" si="15"/>
        <v>-0.22404024919612106</v>
      </c>
    </row>
    <row r="72" spans="1:21">
      <c r="A72">
        <v>69</v>
      </c>
      <c r="B72" s="2">
        <f>IF(A72&lt;=入力・概要!$B$40,10^(LOG10(入力・概要!$B$38)+(A72-1)*(LOG10(入力・概要!$B$39)-LOG10(入力・概要!$B$38))/(入力・概要!$B$40-1)),"")</f>
        <v>3963.8740009345424</v>
      </c>
      <c r="C72" s="1">
        <f t="shared" si="8"/>
        <v>24905.754882183079</v>
      </c>
      <c r="D72" s="1">
        <f>IF(B72="","",ATANH(MIN(0.999999,(2*入力・概要!$B$17*入力・概要!$B$6)/入力・概要!$B$30))+入力・概要!$B$33*SQRT(B72/1000000)+(2*PI()*B72*入力・概要!$B$6/(299792458*入力・概要!$B$31))*入力・概要!$B$32/2)</f>
        <v>6.1103230071352594E-3</v>
      </c>
      <c r="E72" s="1">
        <f>IF(B72="","",2*PI()*B72*入力・概要!$B$6/(299792458*入力・概要!$B$31))</f>
        <v>9.1029635381992301E-4</v>
      </c>
      <c r="F72" s="1">
        <f t="shared" si="9"/>
        <v>6.1102520261735477E-3</v>
      </c>
      <c r="G72" s="1">
        <f t="shared" si="10"/>
        <v>9.1026261919654149E-4</v>
      </c>
      <c r="H72" s="1">
        <f>IF(B72="","",入力・概要!$B$34)</f>
        <v>0.13510189711528384</v>
      </c>
      <c r="I72" s="1">
        <f>IF(B72="","",C72*入力・概要!$B$35*0.000000001)</f>
        <v>3.1233341033939233E-4</v>
      </c>
      <c r="J72" s="1">
        <f>IF(B72="","",H72+入力・概要!$B$30*F72)</f>
        <v>0.59317443796665814</v>
      </c>
      <c r="K72" s="1">
        <f>IF(B72="","",I72+入力・概要!$B$30*G72)</f>
        <v>6.8552777344778132E-2</v>
      </c>
      <c r="L72" s="1">
        <f>IF(B72="","",入力・概要!$B$30+H72*F72-I72*G72)</f>
        <v>74.968688886419613</v>
      </c>
      <c r="M72" s="1">
        <f t="shared" si="11"/>
        <v>1.2488664257994791E-4</v>
      </c>
      <c r="N72" s="1">
        <f>IF(B72="","",入力・概要!$B$30*(J72*L72+K72*M72)/(L72^2+M72^2))</f>
        <v>0.59316802275927705</v>
      </c>
      <c r="O72" s="1">
        <f>IF(B72="","",入力・概要!$B$30*(K72*L72-J72*M72)/(L72^2+M72^2))</f>
        <v>6.8551034616609996E-2</v>
      </c>
      <c r="P72" s="1">
        <f>IF(B72="","",N72+入力・概要!$B$36)</f>
        <v>0.59316802275953306</v>
      </c>
      <c r="Q72" s="1">
        <f>IF(B72="","",O72+C72*入力・概要!$B$37*0.000000001)</f>
        <v>6.9393910311108059E-2</v>
      </c>
      <c r="R72" s="1">
        <f t="shared" si="12"/>
        <v>0.59721337728882129</v>
      </c>
      <c r="S72" s="1">
        <f t="shared" si="13"/>
        <v>6.6726234125964394</v>
      </c>
      <c r="T72" s="1">
        <f t="shared" si="14"/>
        <v>3.5981198411793973</v>
      </c>
      <c r="U72" s="1">
        <f t="shared" si="15"/>
        <v>-0.22387047285315689</v>
      </c>
    </row>
    <row r="73" spans="1:21">
      <c r="A73">
        <v>70</v>
      </c>
      <c r="B73" s="2">
        <f>IF(A73&lt;=入力・概要!$B$40,10^(LOG10(入力・概要!$B$38)+(A73-1)*(LOG10(入力・概要!$B$39)-LOG10(入力・概要!$B$38))/(入力・概要!$B$40-1)),"")</f>
        <v>4044.9738767498652</v>
      </c>
      <c r="C73" s="1">
        <f t="shared" si="8"/>
        <v>25415.320430320004</v>
      </c>
      <c r="D73" s="1">
        <f>IF(B73="","",ATANH(MIN(0.999999,(2*入力・概要!$B$17*入力・概要!$B$6)/入力・概要!$B$30))+入力・概要!$B$33*SQRT(B73/1000000)+(2*PI()*B73*入力・概要!$B$6/(299792458*入力・概要!$B$31))*入力・概要!$B$32/2)</f>
        <v>6.111325629066521E-3</v>
      </c>
      <c r="E73" s="1">
        <f>IF(B73="","",2*PI()*B73*入力・概要!$B$6/(299792458*入力・概要!$B$31))</f>
        <v>9.2892079073000921E-4</v>
      </c>
      <c r="F73" s="1">
        <f t="shared" si="9"/>
        <v>6.1112548208258535E-3</v>
      </c>
      <c r="G73" s="1">
        <f t="shared" si="10"/>
        <v>9.2888636512742989E-4</v>
      </c>
      <c r="H73" s="1">
        <f>IF(B73="","",入力・概要!$B$34)</f>
        <v>0.13510189711528384</v>
      </c>
      <c r="I73" s="1">
        <f>IF(B73="","",C73*入力・概要!$B$35*0.000000001)</f>
        <v>3.1872367420386659E-4</v>
      </c>
      <c r="J73" s="1">
        <f>IF(B73="","",H73+入力・概要!$B$30*F73)</f>
        <v>0.59324961533943521</v>
      </c>
      <c r="K73" s="1">
        <f>IF(B73="","",I73+入力・概要!$B$30*G73)</f>
        <v>6.9955350054503998E-2</v>
      </c>
      <c r="L73" s="1">
        <f>IF(B73="","",入力・概要!$B$30+H73*F73-I73*G73)</f>
        <v>74.96868901014642</v>
      </c>
      <c r="M73" s="1">
        <f t="shared" si="11"/>
        <v>1.2744211172372572E-4</v>
      </c>
      <c r="N73" s="1">
        <f>IF(B73="","",入力・概要!$B$30*(J73*L73+K73*M73)/(L73^2+M73^2))</f>
        <v>0.593243203046393</v>
      </c>
      <c r="O73" s="1">
        <f>IF(B73="","",入力・概要!$B$30*(K73*L73-J73*M73)/(L73^2+M73^2))</f>
        <v>6.9953571424771988E-2</v>
      </c>
      <c r="P73" s="1">
        <f>IF(B73="","",N73+入力・概要!$B$36)</f>
        <v>0.59324320304664901</v>
      </c>
      <c r="Q73" s="1">
        <f>IF(B73="","",O73+C73*入力・概要!$B$37*0.000000001)</f>
        <v>7.0813692146265206E-2</v>
      </c>
      <c r="R73" s="1">
        <f t="shared" si="12"/>
        <v>0.59745466518927914</v>
      </c>
      <c r="S73" s="1">
        <f t="shared" si="13"/>
        <v>6.8070202860905002</v>
      </c>
      <c r="T73" s="1">
        <f t="shared" si="14"/>
        <v>3.6069157211967418</v>
      </c>
      <c r="U73" s="1">
        <f t="shared" si="15"/>
        <v>-0.22369504335907522</v>
      </c>
    </row>
    <row r="74" spans="1:21">
      <c r="A74">
        <v>71</v>
      </c>
      <c r="B74" s="2">
        <f>IF(A74&lt;=入力・概要!$B$40,10^(LOG10(入力・概要!$B$38)+(A74-1)*(LOG10(入力・概要!$B$39)-LOG10(入力・概要!$B$38))/(入力・概要!$B$40-1)),"")</f>
        <v>4127.7330358460667</v>
      </c>
      <c r="C74" s="1">
        <f t="shared" si="8"/>
        <v>25935.311562787796</v>
      </c>
      <c r="D74" s="1">
        <f>IF(B74="","",ATANH(MIN(0.999999,(2*入力・概要!$B$17*入力・概要!$B$6)/入力・概要!$B$30))+入力・概要!$B$33*SQRT(B74/1000000)+(2*PI()*B74*入力・概要!$B$6/(299792458*入力・概要!$B$31))*入力・概要!$B$32/2)</f>
        <v>6.1123465462137611E-3</v>
      </c>
      <c r="E74" s="1">
        <f>IF(B74="","",2*PI()*B74*入力・概要!$B$6/(299792458*入力・概要!$B$31))</f>
        <v>9.4792627898536593E-4</v>
      </c>
      <c r="F74" s="1">
        <f t="shared" si="9"/>
        <v>6.1122759187381744E-3</v>
      </c>
      <c r="G74" s="1">
        <f t="shared" si="10"/>
        <v>9.4789114848388065E-4</v>
      </c>
      <c r="H74" s="1">
        <f>IF(B74="","",入力・概要!$B$34)</f>
        <v>0.13510189711528384</v>
      </c>
      <c r="I74" s="1">
        <f>IF(B74="","",C74*入力・概要!$B$35*0.000000001)</f>
        <v>3.2524468127705889E-4</v>
      </c>
      <c r="J74" s="1">
        <f>IF(B74="","",H74+入力・概要!$B$30*F74)</f>
        <v>0.59332616486851375</v>
      </c>
      <c r="K74" s="1">
        <f>IF(B74="","",I74+入力・概要!$B$30*G74)</f>
        <v>7.1386619069209054E-2</v>
      </c>
      <c r="L74" s="1">
        <f>IF(B74="","",入力・概要!$B$30+H74*F74-I74*G74)</f>
        <v>74.968689135860217</v>
      </c>
      <c r="M74" s="1">
        <f t="shared" si="11"/>
        <v>1.3004987765202492E-4</v>
      </c>
      <c r="N74" s="1">
        <f>IF(B74="","",入力・概要!$B$30*(J74*L74+K74*M74)/(L74^2+M74^2))</f>
        <v>0.59331975565390083</v>
      </c>
      <c r="O74" s="1">
        <f>IF(B74="","",入力・概要!$B$30*(K74*L74-J74*M74)/(L74^2+M74^2))</f>
        <v>7.1384803794026702E-2</v>
      </c>
      <c r="P74" s="1">
        <f>IF(B74="","",N74+入力・概要!$B$36)</f>
        <v>0.59331975565415684</v>
      </c>
      <c r="Q74" s="1">
        <f>IF(B74="","",O74+C74*入力・概要!$B$37*0.000000001)</f>
        <v>7.2262522371476706E-2</v>
      </c>
      <c r="R74" s="1">
        <f t="shared" si="12"/>
        <v>0.59770411123648504</v>
      </c>
      <c r="S74" s="1">
        <f t="shared" si="13"/>
        <v>6.9440561744923741</v>
      </c>
      <c r="T74" s="1">
        <f t="shared" si="14"/>
        <v>3.6157116012140857</v>
      </c>
      <c r="U74" s="1">
        <f t="shared" si="15"/>
        <v>-0.22351375691321715</v>
      </c>
    </row>
    <row r="75" spans="1:21">
      <c r="A75">
        <v>72</v>
      </c>
      <c r="B75" s="2">
        <f>IF(A75&lt;=入力・概要!$B$40,10^(LOG10(入力・概要!$B$38)+(A75-1)*(LOG10(入力・概要!$B$39)-LOG10(入力・概要!$B$38))/(入力・概要!$B$40-1)),"")</f>
        <v>4212.1854267462231</v>
      </c>
      <c r="C75" s="1">
        <f t="shared" si="8"/>
        <v>26465.941584447846</v>
      </c>
      <c r="D75" s="1">
        <f>IF(B75="","",ATANH(MIN(0.999999,(2*入力・概要!$B$17*入力・概要!$B$6)/入力・概要!$B$30))+入力・概要!$B$33*SQRT(B75/1000000)+(2*PI()*B75*入力・概要!$B$6/(299792458*入力・概要!$B$31))*入力・概要!$B$32/2)</f>
        <v>6.1133861103157411E-3</v>
      </c>
      <c r="E75" s="1">
        <f>IF(B75="","",2*PI()*B75*入力・概要!$B$6/(299792458*入力・概要!$B$31))</f>
        <v>9.6732061480170686E-4</v>
      </c>
      <c r="F75" s="1">
        <f t="shared" si="9"/>
        <v>6.1133156719998969E-3</v>
      </c>
      <c r="G75" s="1">
        <f t="shared" si="10"/>
        <v>9.6728476522064445E-4</v>
      </c>
      <c r="H75" s="1">
        <f>IF(B75="","",入力・概要!$B$34)</f>
        <v>0.13510189711528384</v>
      </c>
      <c r="I75" s="1">
        <f>IF(B75="","",C75*入力・概要!$B$35*0.000000001)</f>
        <v>3.3189910653248891E-4</v>
      </c>
      <c r="J75" s="1">
        <f>IF(B75="","",H75+入力・概要!$B$30*F75)</f>
        <v>0.59340411294928286</v>
      </c>
      <c r="K75" s="1">
        <f>IF(B75="","",I75+入力・概要!$B$30*G75)</f>
        <v>7.284717150993969E-2</v>
      </c>
      <c r="L75" s="1">
        <f>IF(B75="","",入力・概要!$B$30+H75*F75-I75*G75)</f>
        <v>74.968689263588459</v>
      </c>
      <c r="M75" s="1">
        <f t="shared" si="11"/>
        <v>1.3271101084150883E-4</v>
      </c>
      <c r="N75" s="1">
        <f>IF(B75="","",入力・概要!$B$30*(J75*L75+K75*M75)/(L75^2+M75^2))</f>
        <v>0.59339770698473748</v>
      </c>
      <c r="O75" s="1">
        <f>IF(B75="","",入力・概要!$B$30*(K75*L75-J75*M75)/(L75^2+M75^2))</f>
        <v>7.2845318829846753E-2</v>
      </c>
      <c r="P75" s="1">
        <f>IF(B75="","",N75+入力・概要!$B$36)</f>
        <v>0.5933977069849935</v>
      </c>
      <c r="Q75" s="1">
        <f>IF(B75="","",O75+C75*入力・概要!$B$37*0.000000001)</f>
        <v>7.3740995311007931E-2</v>
      </c>
      <c r="R75" s="1">
        <f t="shared" si="12"/>
        <v>0.59796201638942448</v>
      </c>
      <c r="S75" s="1">
        <f t="shared" si="13"/>
        <v>7.0837790804949048</v>
      </c>
      <c r="T75" s="1">
        <f t="shared" si="14"/>
        <v>3.6245074812314293</v>
      </c>
      <c r="U75" s="1">
        <f t="shared" si="15"/>
        <v>-0.2233264022931854</v>
      </c>
    </row>
    <row r="76" spans="1:21">
      <c r="A76">
        <v>73</v>
      </c>
      <c r="B76" s="2">
        <f>IF(A76&lt;=入力・概要!$B$40,10^(LOG10(入力・概要!$B$38)+(A76-1)*(LOG10(入力・概要!$B$39)-LOG10(入力・概要!$B$38))/(入力・概要!$B$40-1)),"")</f>
        <v>4298.3656925517689</v>
      </c>
      <c r="C76" s="1">
        <f t="shared" si="8"/>
        <v>27007.42816432608</v>
      </c>
      <c r="D76" s="1">
        <f>IF(B76="","",ATANH(MIN(0.999999,(2*入力・概要!$B$17*入力・概要!$B$6)/入力・概要!$B$30))+入力・概要!$B$33*SQRT(B76/1000000)+(2*PI()*B76*入力・概要!$B$6/(299792458*入力・概要!$B$31))*入力・概要!$B$32/2)</f>
        <v>6.1144446800779238E-3</v>
      </c>
      <c r="E76" s="1">
        <f>IF(B76="","",2*PI()*B76*入力・概要!$B$6/(299792458*入力・概要!$B$31))</f>
        <v>9.8711175390338475E-4</v>
      </c>
      <c r="F76" s="1">
        <f t="shared" si="9"/>
        <v>6.114374439682076E-3</v>
      </c>
      <c r="G76" s="1">
        <f t="shared" si="10"/>
        <v>9.8707517079766119E-4</v>
      </c>
      <c r="H76" s="1">
        <f>IF(B76="","",入力・概要!$B$34)</f>
        <v>0.13510189711528384</v>
      </c>
      <c r="I76" s="1">
        <f>IF(B76="","",C76*入力・概要!$B$35*0.000000001)</f>
        <v>3.3868967967297099E-4</v>
      </c>
      <c r="J76" s="1">
        <f>IF(B76="","",H76+入力・概要!$B$30*F76)</f>
        <v>0.5934834865005324</v>
      </c>
      <c r="K76" s="1">
        <f>IF(B76="","",I76+入力・概要!$B$30*G76)</f>
        <v>7.433760651023491E-2</v>
      </c>
      <c r="L76" s="1">
        <f>IF(B76="","",入力・概要!$B$30+H76*F76-I76*G76)</f>
        <v>74.968689393358744</v>
      </c>
      <c r="M76" s="1">
        <f t="shared" si="11"/>
        <v>1.3542660369053337E-4</v>
      </c>
      <c r="N76" s="1">
        <f>IF(B76="","",入力・概要!$B$30*(J76*L76+K76*M76)/(L76^2+M76^2))</f>
        <v>0.59347708396556753</v>
      </c>
      <c r="O76" s="1">
        <f>IF(B76="","",入力・概要!$B$30*(K76*L76-J76*M76)/(L76^2+M76^2))</f>
        <v>7.4335715649865436E-2</v>
      </c>
      <c r="P76" s="1">
        <f>IF(B76="","",N76+入力・概要!$B$36)</f>
        <v>0.59347708396582355</v>
      </c>
      <c r="Q76" s="1">
        <f>IF(B76="","",O76+C76*入力・概要!$B$37*0.000000001)</f>
        <v>7.5249717448979639E-2</v>
      </c>
      <c r="R76" s="1">
        <f t="shared" si="12"/>
        <v>0.5982286930336328</v>
      </c>
      <c r="S76" s="1">
        <f t="shared" si="13"/>
        <v>7.2262376589083512</v>
      </c>
      <c r="T76" s="1">
        <f t="shared" si="14"/>
        <v>3.6333033612487737</v>
      </c>
      <c r="U76" s="1">
        <f t="shared" si="15"/>
        <v>-0.22313276060037077</v>
      </c>
    </row>
    <row r="77" spans="1:21">
      <c r="A77">
        <v>74</v>
      </c>
      <c r="B77" s="2">
        <f>IF(A77&lt;=入力・概要!$B$40,10^(LOG10(入力・概要!$B$38)+(A77-1)*(LOG10(入力・概要!$B$39)-LOG10(入力・概要!$B$38))/(入力・概要!$B$40-1)),"")</f>
        <v>4386.3091851533436</v>
      </c>
      <c r="C77" s="1">
        <f t="shared" si="8"/>
        <v>27559.993424902354</v>
      </c>
      <c r="D77" s="1">
        <f>IF(B77="","",ATANH(MIN(0.999999,(2*入力・概要!$B$17*入力・概要!$B$6)/入力・概要!$B$30))+入力・概要!$B$33*SQRT(B77/1000000)+(2*PI()*B77*入力・概要!$B$6/(299792458*入力・概要!$B$31))*入力・概要!$B$32/2)</f>
        <v>6.1155226213126688E-3</v>
      </c>
      <c r="E77" s="1">
        <f>IF(B77="","",2*PI()*B77*入力・概要!$B$6/(299792458*入力・概要!$B$31))</f>
        <v>1.0073078147868864E-3</v>
      </c>
      <c r="F77" s="1">
        <f t="shared" si="9"/>
        <v>6.1154525879782602E-3</v>
      </c>
      <c r="G77" s="1">
        <f t="shared" si="10"/>
        <v>1.0072704834436189E-3</v>
      </c>
      <c r="H77" s="1">
        <f>IF(B77="","",入力・概要!$B$34)</f>
        <v>0.13510189711528384</v>
      </c>
      <c r="I77" s="1">
        <f>IF(B77="","",C77*入力・概要!$B$35*0.000000001)</f>
        <v>3.4561918625035745E-4</v>
      </c>
      <c r="J77" s="1">
        <f>IF(B77="","",H77+入力・概要!$B$30*F77)</f>
        <v>0.59356431297501044</v>
      </c>
      <c r="K77" s="1">
        <f>IF(B77="","",I77+入力・概要!$B$30*G77)</f>
        <v>7.5858535461908003E-2</v>
      </c>
      <c r="L77" s="1">
        <f>IF(B77="","",入力・概要!$B$30+H77*F77-I77*G77)</f>
        <v>74.968689525198798</v>
      </c>
      <c r="M77" s="1">
        <f t="shared" si="11"/>
        <v>1.3819777096847171E-4</v>
      </c>
      <c r="N77" s="1">
        <f>IF(B77="","",入力・概要!$B$30*(J77*L77+K77*M77)/(L77^2+M77^2))</f>
        <v>0.59355791405735325</v>
      </c>
      <c r="O77" s="1">
        <f>IF(B77="","",入力・概要!$B$30*(K77*L77-J77*M77)/(L77^2+M77^2))</f>
        <v>7.5856605629651255E-2</v>
      </c>
      <c r="P77" s="1">
        <f>IF(B77="","",N77+入力・概要!$B$36)</f>
        <v>0.59355791405760927</v>
      </c>
      <c r="Q77" s="1">
        <f>IF(B77="","",O77+C77*入力・概要!$B$37*0.000000001)</f>
        <v>7.6789307678164317E-2</v>
      </c>
      <c r="R77" s="1">
        <f t="shared" si="12"/>
        <v>0.59850446540866509</v>
      </c>
      <c r="S77" s="1">
        <f t="shared" si="13"/>
        <v>7.3714812119233288</v>
      </c>
      <c r="T77" s="1">
        <f t="shared" si="14"/>
        <v>3.6420992412661173</v>
      </c>
      <c r="U77" s="1">
        <f t="shared" si="15"/>
        <v>-0.22293260499840903</v>
      </c>
    </row>
    <row r="78" spans="1:21">
      <c r="A78">
        <v>75</v>
      </c>
      <c r="B78" s="2">
        <f>IF(A78&lt;=入力・概要!$B$40,10^(LOG10(入力・概要!$B$38)+(A78-1)*(LOG10(入力・概要!$B$39)-LOG10(入力・概要!$B$38))/(入力・概要!$B$40-1)),"")</f>
        <v>4476.0519797325123</v>
      </c>
      <c r="C78" s="1">
        <f t="shared" si="8"/>
        <v>28123.864033227419</v>
      </c>
      <c r="D78" s="1">
        <f>IF(B78="","",ATANH(MIN(0.999999,(2*入力・概要!$B$17*入力・概要!$B$6)/入力・概要!$B$30))+入力・概要!$B$33*SQRT(B78/1000000)+(2*PI()*B78*入力・概要!$B$6/(299792458*入力・概要!$B$31))*入力・概要!$B$32/2)</f>
        <v>6.1166203070822751E-3</v>
      </c>
      <c r="E78" s="1">
        <f>IF(B78="","",2*PI()*B78*入力・概要!$B$6/(299792458*入力・概要!$B$31))</f>
        <v>1.0279170820511249E-3</v>
      </c>
      <c r="F78" s="1">
        <f t="shared" si="9"/>
        <v>6.116550490348217E-3</v>
      </c>
      <c r="G78" s="1">
        <f t="shared" si="10"/>
        <v>1.0278789874863209E-3</v>
      </c>
      <c r="H78" s="1">
        <f>IF(B78="","",入力・概要!$B$34)</f>
        <v>0.13510189711528384</v>
      </c>
      <c r="I78" s="1">
        <f>IF(B78="","",C78*入力・概要!$B$35*0.000000001)</f>
        <v>3.5269046880820126E-4</v>
      </c>
      <c r="J78" s="1">
        <f>IF(B78="","",H78+入力・概要!$B$30*F78)</f>
        <v>0.59364662037019789</v>
      </c>
      <c r="K78" s="1">
        <f>IF(B78="","",I78+入力・概要!$B$30*G78)</f>
        <v>7.7410582265859867E-2</v>
      </c>
      <c r="L78" s="1">
        <f>IF(B78="","",入力・概要!$B$30+H78*F78-I78*G78)</f>
        <v>74.968689659136373</v>
      </c>
      <c r="M78" s="1">
        <f t="shared" si="11"/>
        <v>1.4102565027426897E-4</v>
      </c>
      <c r="N78" s="1">
        <f>IF(B78="","",入力・概要!$B$30*(J78*L78+K78*M78)/(L78^2+M78^2))</f>
        <v>0.59364022526614491</v>
      </c>
      <c r="O78" s="1">
        <f>IF(B78="","",入力・概要!$B$30*(K78*L78-J78*M78)/(L78^2+M78^2))</f>
        <v>7.740861265351387E-2</v>
      </c>
      <c r="P78" s="1">
        <f>IF(B78="","",N78+入力・概要!$B$36)</f>
        <v>0.59364022526640092</v>
      </c>
      <c r="Q78" s="1">
        <f>IF(B78="","",O78+C78*入力・概要!$B$37*0.000000001)</f>
        <v>7.8360397553875721E-2</v>
      </c>
      <c r="R78" s="1">
        <f t="shared" si="12"/>
        <v>0.59878967005046491</v>
      </c>
      <c r="S78" s="1">
        <f t="shared" si="13"/>
        <v>7.5195596833238589</v>
      </c>
      <c r="T78" s="1">
        <f t="shared" si="14"/>
        <v>3.6508951212834622</v>
      </c>
      <c r="U78" s="1">
        <f t="shared" si="15"/>
        <v>-0.2227257004445132</v>
      </c>
    </row>
    <row r="79" spans="1:21">
      <c r="A79">
        <v>76</v>
      </c>
      <c r="B79" s="2">
        <f>IF(A79&lt;=入力・概要!$B$40,10^(LOG10(入力・概要!$B$38)+(A79-1)*(LOG10(入力・概要!$B$39)-LOG10(入力・概要!$B$38))/(入力・概要!$B$40-1)),"")</f>
        <v>4567.6308895600241</v>
      </c>
      <c r="C79" s="1">
        <f t="shared" si="8"/>
        <v>28699.271293903166</v>
      </c>
      <c r="D79" s="1">
        <f>IF(B79="","",ATANH(MIN(0.999999,(2*入力・概要!$B$17*入力・概要!$B$6)/入力・概要!$B$30))+入力・概要!$B$33*SQRT(B79/1000000)+(2*PI()*B79*入力・概要!$B$6/(299792458*入力・概要!$B$31))*入力・概要!$B$32/2)</f>
        <v>6.1177381178449276E-3</v>
      </c>
      <c r="E79" s="1">
        <f>IF(B79="","",2*PI()*B79*入力・概要!$B$6/(299792458*入力・概要!$B$31))</f>
        <v>1.0489480097958348E-3</v>
      </c>
      <c r="F79" s="1">
        <f t="shared" si="9"/>
        <v>6.1176685276645446E-3</v>
      </c>
      <c r="G79" s="1">
        <f t="shared" si="10"/>
        <v>1.0489091367511633E-3</v>
      </c>
      <c r="H79" s="1">
        <f>IF(B79="","",入力・概要!$B$34)</f>
        <v>0.13510189711528384</v>
      </c>
      <c r="I79" s="1">
        <f>IF(B79="","",C79*入力・概要!$B$35*0.000000001)</f>
        <v>3.5990642804778527E-4</v>
      </c>
      <c r="J79" s="1">
        <f>IF(B79="","",H79+入力・概要!$B$30*F79)</f>
        <v>0.59373043723929964</v>
      </c>
      <c r="K79" s="1">
        <f>IF(B79="","",I79+入力・概要!$B$30*G79)</f>
        <v>7.8994383588021508E-2</v>
      </c>
      <c r="L79" s="1">
        <f>IF(B79="","",入力・概要!$B$30+H79*F79-I79*G79)</f>
        <v>74.968689795199325</v>
      </c>
      <c r="M79" s="1">
        <f t="shared" si="11"/>
        <v>1.4391140250440897E-4</v>
      </c>
      <c r="N79" s="1">
        <f>IF(B79="","",入力・概要!$B$30*(J79*L79+K79*M79)/(L79^2+M79^2))</f>
        <v>0.59372404615408636</v>
      </c>
      <c r="O79" s="1">
        <f>IF(B79="","",入力・概要!$B$30*(K79*L79-J79*M79)/(L79^2+M79^2))</f>
        <v>7.899237337043899E-2</v>
      </c>
      <c r="P79" s="1">
        <f>IF(B79="","",N79+入力・概要!$B$36)</f>
        <v>0.59372404615434238</v>
      </c>
      <c r="Q79" s="1">
        <f>IF(B79="","",O79+C79*入力・概要!$B$37*0.000000001)</f>
        <v>7.9963631553050502E-2</v>
      </c>
      <c r="R79" s="1">
        <f t="shared" si="12"/>
        <v>0.59908465624904439</v>
      </c>
      <c r="S79" s="1">
        <f t="shared" si="13"/>
        <v>7.6705236515831459</v>
      </c>
      <c r="T79" s="1">
        <f t="shared" si="14"/>
        <v>3.6596910013008057</v>
      </c>
      <c r="U79" s="1">
        <f t="shared" si="15"/>
        <v>-0.22251180341365165</v>
      </c>
    </row>
    <row r="80" spans="1:21">
      <c r="A80">
        <v>77</v>
      </c>
      <c r="B80" s="2">
        <f>IF(A80&lt;=入力・概要!$B$40,10^(LOG10(入力・概要!$B$38)+(A80-1)*(LOG10(入力・概要!$B$39)-LOG10(入力・概要!$B$38))/(入力・概要!$B$40-1)),"")</f>
        <v>4661.0834810970446</v>
      </c>
      <c r="C80" s="1">
        <f t="shared" si="8"/>
        <v>29286.451243966429</v>
      </c>
      <c r="D80" s="1">
        <f>IF(B80="","",ATANH(MIN(0.999999,(2*入力・概要!$B$17*入力・概要!$B$6)/入力・概要!$B$30))+入力・概要!$B$33*SQRT(B80/1000000)+(2*PI()*B80*入力・概要!$B$6/(299792458*入力・概要!$B$31))*入力・概要!$B$32/2)</f>
        <v>6.1188764416036032E-3</v>
      </c>
      <c r="E80" s="1">
        <f>IF(B80="","",2*PI()*B80*入力・概要!$B$6/(299792458*入力・概要!$B$31))</f>
        <v>1.0704092250895388E-3</v>
      </c>
      <c r="F80" s="1">
        <f t="shared" si="9"/>
        <v>6.1188070883623222E-3</v>
      </c>
      <c r="G80" s="1">
        <f t="shared" si="10"/>
        <v>1.070369558029201E-3</v>
      </c>
      <c r="H80" s="1">
        <f>IF(B80="","",入力・概要!$B$34)</f>
        <v>0.13510189711528384</v>
      </c>
      <c r="I80" s="1">
        <f>IF(B80="","",C80*入力・概要!$B$35*0.000000001)</f>
        <v>3.6727002401802308E-4</v>
      </c>
      <c r="J80" s="1">
        <f>IF(B80="","",H80+入力・概要!$B$30*F80)</f>
        <v>0.59381579270246387</v>
      </c>
      <c r="K80" s="1">
        <f>IF(B80="","",I80+入力・概要!$B$30*G80)</f>
        <v>8.0610589120537493E-2</v>
      </c>
      <c r="L80" s="1">
        <f>IF(B80="","",入力・概要!$B$30+H80*F80-I80*G80)</f>
        <v>74.968689933415519</v>
      </c>
      <c r="M80" s="1">
        <f t="shared" si="11"/>
        <v>1.4685621233049743E-4</v>
      </c>
      <c r="N80" s="1">
        <f>IF(B80="","",入力・概要!$B$30*(J80*L80+K80*M80)/(L80^2+M80^2))</f>
        <v>0.59380940585064945</v>
      </c>
      <c r="O80" s="1">
        <f>IF(B80="","",入力・概要!$B$30*(K80*L80-J80*M80)/(L80^2+M80^2))</f>
        <v>8.0608537455263946E-2</v>
      </c>
      <c r="P80" s="1">
        <f>IF(B80="","",N80+入力・概要!$B$36)</f>
        <v>0.59380940585090547</v>
      </c>
      <c r="Q80" s="1">
        <f>IF(B80="","",O80+C80*入力・概要!$B$37*0.000000001)</f>
        <v>8.1599667338634815E-2</v>
      </c>
      <c r="R80" s="1">
        <f t="shared" si="12"/>
        <v>0.59938978652191033</v>
      </c>
      <c r="S80" s="1">
        <f t="shared" si="13"/>
        <v>7.824424321772657</v>
      </c>
      <c r="T80" s="1">
        <f t="shared" si="14"/>
        <v>3.6684868813181502</v>
      </c>
      <c r="U80" s="1">
        <f t="shared" si="15"/>
        <v>-0.22229066161554342</v>
      </c>
    </row>
    <row r="81" spans="1:21">
      <c r="A81">
        <v>78</v>
      </c>
      <c r="B81" s="2">
        <f>IF(A81&lt;=入力・概要!$B$40,10^(LOG10(入力・概要!$B$38)+(A81-1)*(LOG10(入力・概要!$B$39)-LOG10(入力・概要!$B$38))/(入力・概要!$B$40-1)),"")</f>
        <v>4756.4480894051458</v>
      </c>
      <c r="C81" s="1">
        <f t="shared" si="8"/>
        <v>29885.644749712828</v>
      </c>
      <c r="D81" s="1">
        <f>IF(B81="","",ATANH(MIN(0.999999,(2*入力・概要!$B$17*入力・概要!$B$6)/入力・概要!$B$30))+入力・概要!$B$33*SQRT(B81/1000000)+(2*PI()*B81*入力・概要!$B$6/(299792458*入力・概要!$B$31))*入力・概要!$B$32/2)</f>
        <v>6.1200356740580006E-3</v>
      </c>
      <c r="E81" s="1">
        <f>IF(B81="","",2*PI()*B81*入力・概要!$B$6/(299792458*入力・概要!$B$31))</f>
        <v>1.0923095315084268E-3</v>
      </c>
      <c r="F81" s="1">
        <f t="shared" si="9"/>
        <v>6.1199665685917779E-3</v>
      </c>
      <c r="G81" s="1">
        <f t="shared" si="10"/>
        <v>1.0922690546161353E-3</v>
      </c>
      <c r="H81" s="1">
        <f>IF(B81="","",入力・概要!$B$34)</f>
        <v>0.13510189711528384</v>
      </c>
      <c r="I81" s="1">
        <f>IF(B81="","",C81*入力・概要!$B$35*0.000000001)</f>
        <v>3.7478427732968918E-4</v>
      </c>
      <c r="J81" s="1">
        <f>IF(B81="","",H81+入力・概要!$B$30*F81)</f>
        <v>0.59390271645822701</v>
      </c>
      <c r="K81" s="1">
        <f>IF(B81="","",I81+入力・概要!$B$30*G81)</f>
        <v>8.2259861848290525E-2</v>
      </c>
      <c r="L81" s="1">
        <f>IF(B81="","",入力・概要!$B$30+H81*F81-I81*G81)</f>
        <v>74.96869007381288</v>
      </c>
      <c r="M81" s="1">
        <f t="shared" si="11"/>
        <v>1.4986128868664899E-4</v>
      </c>
      <c r="N81" s="1">
        <f>IF(B81="","",入力・概要!$B$30*(J81*L81+K81*M81)/(L81^2+M81^2))</f>
        <v>0.59389633406409614</v>
      </c>
      <c r="O81" s="1">
        <f>IF(B81="","",入力・概要!$B$30*(K81*L81-J81*M81)/(L81^2+M81^2))</f>
        <v>8.2257767875194482E-2</v>
      </c>
      <c r="P81" s="1">
        <f>IF(B81="","",N81+入力・概要!$B$36)</f>
        <v>0.59389633406435216</v>
      </c>
      <c r="Q81" s="1">
        <f>IF(B81="","",O81+C81*入力・概要!$B$37*0.000000001)</f>
        <v>8.3269176029378014E-2</v>
      </c>
      <c r="R81" s="1">
        <f t="shared" si="12"/>
        <v>0.59970543710365687</v>
      </c>
      <c r="S81" s="1">
        <f t="shared" si="13"/>
        <v>7.9813135162109292</v>
      </c>
      <c r="T81" s="1">
        <f t="shared" si="14"/>
        <v>3.6772827613354937</v>
      </c>
      <c r="U81" s="1">
        <f t="shared" si="15"/>
        <v>-0.22206201370447251</v>
      </c>
    </row>
    <row r="82" spans="1:21">
      <c r="A82">
        <v>79</v>
      </c>
      <c r="B82" s="2">
        <f>IF(A82&lt;=入力・概要!$B$40,10^(LOG10(入力・概要!$B$38)+(A82-1)*(LOG10(入力・概要!$B$39)-LOG10(入力・概要!$B$38))/(入力・概要!$B$40-1)),"")</f>
        <v>4853.7638338717561</v>
      </c>
      <c r="C82" s="1">
        <f t="shared" si="8"/>
        <v>30497.097605502677</v>
      </c>
      <c r="D82" s="1">
        <f>IF(B82="","",ATANH(MIN(0.999999,(2*入力・概要!$B$17*入力・概要!$B$6)/入力・概要!$B$30))+入力・概要!$B$33*SQRT(B82/1000000)+(2*PI()*B82*入力・概要!$B$6/(299792458*入力・概要!$B$31))*入力・概要!$B$32/2)</f>
        <v>6.1212162187595509E-3</v>
      </c>
      <c r="E82" s="1">
        <f>IF(B82="","",2*PI()*B82*入力・概要!$B$6/(299792458*入力・概要!$B$31))</f>
        <v>1.1146579127476743E-3</v>
      </c>
      <c r="F82" s="1">
        <f t="shared" si="9"/>
        <v>6.1211473723740903E-3</v>
      </c>
      <c r="G82" s="1">
        <f t="shared" si="10"/>
        <v>1.1146166099237566E-3</v>
      </c>
      <c r="H82" s="1">
        <f>IF(B82="","",入力・概要!$B$34)</f>
        <v>0.13510189711528384</v>
      </c>
      <c r="I82" s="1">
        <f>IF(B82="","",C82*入力・概要!$B$35*0.000000001)</f>
        <v>3.8245227039450592E-4</v>
      </c>
      <c r="J82" s="1">
        <f>IF(B82="","",H82+入力・概要!$B$30*F82)</f>
        <v>0.59399123879519344</v>
      </c>
      <c r="K82" s="1">
        <f>IF(B82="","",I82+入力・概要!$B$30*G82)</f>
        <v>8.394287832088268E-2</v>
      </c>
      <c r="L82" s="1">
        <f>IF(B82="","",入力・概要!$B$30+H82*F82-I82*G82)</f>
        <v>74.968690216419319</v>
      </c>
      <c r="M82" s="1">
        <f t="shared" si="11"/>
        <v>1.5292786526688965E-4</v>
      </c>
      <c r="N82" s="1">
        <f>IF(B82="","",入力・概要!$B$30*(J82*L82+K82*M82)/(L82^2+M82^2))</f>
        <v>0.59398486109317439</v>
      </c>
      <c r="O82" s="1">
        <f>IF(B82="","",入力・概要!$B$30*(K82*L82-J82*M82)/(L82^2+M82^2))</f>
        <v>8.3940741161777757E-2</v>
      </c>
      <c r="P82" s="1">
        <f>IF(B82="","",N82+入力・概要!$B$36)</f>
        <v>0.59398486109343041</v>
      </c>
      <c r="Q82" s="1">
        <f>IF(B82="","",O82+C82*入力・概要!$B$37*0.000000001)</f>
        <v>8.4972842475149385E-2</v>
      </c>
      <c r="R82" s="1">
        <f t="shared" si="12"/>
        <v>0.60003199845215616</v>
      </c>
      <c r="S82" s="1">
        <f t="shared" si="13"/>
        <v>8.1412436637764216</v>
      </c>
      <c r="T82" s="1">
        <f t="shared" si="14"/>
        <v>3.6860786413528381</v>
      </c>
      <c r="U82" s="1">
        <f t="shared" si="15"/>
        <v>-0.22182558898193649</v>
      </c>
    </row>
    <row r="83" spans="1:21">
      <c r="A83">
        <v>80</v>
      </c>
      <c r="B83" s="2">
        <f>IF(A83&lt;=入力・概要!$B$40,10^(LOG10(入力・概要!$B$38)+(A83-1)*(LOG10(入力・概要!$B$39)-LOG10(入力・概要!$B$38))/(入力・概要!$B$40-1)),"")</f>
        <v>4953.0706342572112</v>
      </c>
      <c r="C83" s="1">
        <f t="shared" si="8"/>
        <v>31121.060634587582</v>
      </c>
      <c r="D83" s="1">
        <f>IF(B83="","",ATANH(MIN(0.999999,(2*入力・概要!$B$17*入力・概要!$B$6)/入力・概要!$B$30))+入力・概要!$B$33*SQRT(B83/1000000)+(2*PI()*B83*入力・概要!$B$6/(299792458*入力・概要!$B$31))*入力・概要!$B$32/2)</f>
        <v>6.1224184872695807E-3</v>
      </c>
      <c r="E83" s="1">
        <f>IF(B83="","",2*PI()*B83*入力・概要!$B$6/(299792458*入力・概要!$B$31))</f>
        <v>1.1374635363066191E-3</v>
      </c>
      <c r="F83" s="1">
        <f t="shared" si="9"/>
        <v>6.1223499117603634E-3</v>
      </c>
      <c r="G83" s="1">
        <f t="shared" si="10"/>
        <v>1.137421391165259E-3</v>
      </c>
      <c r="H83" s="1">
        <f>IF(B83="","",入力・概要!$B$34)</f>
        <v>0.13510189711528384</v>
      </c>
      <c r="I83" s="1">
        <f>IF(B83="","",C83*入力・概要!$B$35*0.000000001)</f>
        <v>3.9027714868957017E-4</v>
      </c>
      <c r="J83" s="1">
        <f>IF(B83="","",H83+入力・概要!$B$30*F83)</f>
        <v>0.59408139060395426</v>
      </c>
      <c r="K83" s="1">
        <f>IF(B83="","",I83+入力・概要!$B$30*G83)</f>
        <v>8.5660328930179969E-2</v>
      </c>
      <c r="L83" s="1">
        <f>IF(B83="","",入力・概要!$B$30+H83*F83-I83*G83)</f>
        <v>74.968690361262759</v>
      </c>
      <c r="M83" s="1">
        <f t="shared" si="11"/>
        <v>1.5605720103277352E-4</v>
      </c>
      <c r="N83" s="1">
        <f>IF(B83="","",入力・概要!$B$30*(J83*L83+K83*M83)/(L83^2+M83^2))</f>
        <v>0.59407501783905448</v>
      </c>
      <c r="O83" s="1">
        <f>IF(B83="","",入力・概要!$B$30*(K83*L83-J83*M83)/(L83^2+M83^2))</f>
        <v>8.5658147688438671E-2</v>
      </c>
      <c r="P83" s="1">
        <f>IF(B83="","",N83+入力・概要!$B$36)</f>
        <v>0.59407501783931049</v>
      </c>
      <c r="Q83" s="1">
        <f>IF(B83="","",O83+C83*入力・概要!$B$37*0.000000001)</f>
        <v>8.6711365537886761E-2</v>
      </c>
      <c r="R83" s="1">
        <f t="shared" si="12"/>
        <v>0.60036987577177958</v>
      </c>
      <c r="S83" s="1">
        <f t="shared" si="13"/>
        <v>8.3042677878046547</v>
      </c>
      <c r="T83" s="1">
        <f t="shared" si="14"/>
        <v>3.6948745213701821</v>
      </c>
      <c r="U83" s="1">
        <f t="shared" si="15"/>
        <v>-0.22158110709216483</v>
      </c>
    </row>
    <row r="84" spans="1:21">
      <c r="A84">
        <v>81</v>
      </c>
      <c r="B84" s="2">
        <f>IF(A84&lt;=入力・概要!$B$40,10^(LOG10(入力・概要!$B$38)+(A84-1)*(LOG10(入力・概要!$B$39)-LOG10(入力・概要!$B$38))/(入力・概要!$B$40-1)),"")</f>
        <v>5054.4092270702213</v>
      </c>
      <c r="C84" s="1">
        <f t="shared" si="8"/>
        <v>31757.789792000542</v>
      </c>
      <c r="D84" s="1">
        <f>IF(B84="","",ATANH(MIN(0.999999,(2*入力・概要!$B$17*入力・概要!$B$6)/入力・概要!$B$30))+入力・概要!$B$33*SQRT(B84/1000000)+(2*PI()*B84*入力・概要!$B$6/(299792458*入力・概要!$B$31))*入力・概要!$B$32/2)</f>
        <v>6.123642899320679E-3</v>
      </c>
      <c r="E84" s="1">
        <f>IF(B84="","",2*PI()*B84*入力・概要!$B$6/(299792458*入力・概要!$B$31))</f>
        <v>1.1607357572493576E-3</v>
      </c>
      <c r="F84" s="1">
        <f t="shared" si="9"/>
        <v>6.123574606993849E-3</v>
      </c>
      <c r="G84" s="1">
        <f t="shared" si="10"/>
        <v>1.1606927531159913E-3</v>
      </c>
      <c r="H84" s="1">
        <f>IF(B84="","",入力・概要!$B$34)</f>
        <v>0.13510189711528384</v>
      </c>
      <c r="I84" s="1">
        <f>IF(B84="","",C84*入力・概要!$B$35*0.000000001)</f>
        <v>3.9826212204765879E-4</v>
      </c>
      <c r="J84" s="1">
        <f>IF(B84="","",H84+入力・概要!$B$30*F84)</f>
        <v>0.59417320338924817</v>
      </c>
      <c r="K84" s="1">
        <f>IF(B84="","",I84+入力・概要!$B$30*G84)</f>
        <v>8.7412918193538122E-2</v>
      </c>
      <c r="L84" s="1">
        <f>IF(B84="","",入力・概要!$B$30+H84*F84-I84*G84)</f>
        <v>74.968690508371012</v>
      </c>
      <c r="M84" s="1">
        <f t="shared" si="11"/>
        <v>1.5925058073143071E-4</v>
      </c>
      <c r="N84" s="1">
        <f>IF(B84="","",入力・概要!$B$30*(J84*L84+K84*M84)/(L84^2+M84^2))</f>
        <v>0.59416683581750906</v>
      </c>
      <c r="O84" s="1">
        <f>IF(B84="","",入力・概要!$B$30*(K84*L84-J84*M84)/(L84^2+M84^2))</f>
        <v>8.7410691953697148E-2</v>
      </c>
      <c r="P84" s="1">
        <f>IF(B84="","",N84+入力・概要!$B$36)</f>
        <v>0.59416683581776508</v>
      </c>
      <c r="Q84" s="1">
        <f>IF(B84="","",O84+C84*入力・概要!$B$37*0.000000001)</f>
        <v>8.8485458378295856E-2</v>
      </c>
      <c r="R84" s="1">
        <f t="shared" si="12"/>
        <v>0.60071948955407806</v>
      </c>
      <c r="S84" s="1">
        <f t="shared" si="13"/>
        <v>8.4704394924874524</v>
      </c>
      <c r="T84" s="1">
        <f t="shared" si="14"/>
        <v>3.7036704013875266</v>
      </c>
      <c r="U84" s="1">
        <f t="shared" si="15"/>
        <v>-0.22132827771056993</v>
      </c>
    </row>
    <row r="85" spans="1:21">
      <c r="A85">
        <v>82</v>
      </c>
      <c r="B85" s="2">
        <f>IF(A85&lt;=入力・概要!$B$40,10^(LOG10(入力・概要!$B$38)+(A85-1)*(LOG10(入力・概要!$B$39)-LOG10(入力・概要!$B$38))/(入力・概要!$B$40-1)),"")</f>
        <v>5157.8211822783169</v>
      </c>
      <c r="C85" s="1">
        <f t="shared" si="8"/>
        <v>32407.546269550763</v>
      </c>
      <c r="D85" s="1">
        <f>IF(B85="","",ATANH(MIN(0.999999,(2*入力・概要!$B$17*入力・概要!$B$6)/入力・概要!$B$30))+入力・概要!$B$33*SQRT(B85/1000000)+(2*PI()*B85*入力・概要!$B$6/(299792458*入力・概要!$B$31))*入力・概要!$B$32/2)</f>
        <v>6.1248898829813431E-3</v>
      </c>
      <c r="E85" s="1">
        <f>IF(B85="","",2*PI()*B85*入力・概要!$B$6/(299792458*入力・概要!$B$31))</f>
        <v>1.184484122042266E-3</v>
      </c>
      <c r="F85" s="1">
        <f t="shared" si="9"/>
        <v>6.1248218866754812E-3</v>
      </c>
      <c r="G85" s="1">
        <f t="shared" si="10"/>
        <v>1.1844402419511502E-3</v>
      </c>
      <c r="H85" s="1">
        <f>IF(B85="","",入力・概要!$B$34)</f>
        <v>0.13510189711528384</v>
      </c>
      <c r="I85" s="1">
        <f>IF(B85="","",C85*入力・概要!$B$35*0.000000001)</f>
        <v>4.0641046597392742E-4</v>
      </c>
      <c r="J85" s="1">
        <f>IF(B85="","",H85+入力・概要!$B$30*F85)</f>
        <v>0.5942667092823718</v>
      </c>
      <c r="K85" s="1">
        <f>IF(B85="","",I85+入力・概要!$B$30*G85)</f>
        <v>8.9201365042822944E-2</v>
      </c>
      <c r="L85" s="1">
        <f>IF(B85="","",入力・概要!$B$30+H85*F85-I85*G85)</f>
        <v>74.968690657771916</v>
      </c>
      <c r="M85" s="1">
        <f t="shared" si="11"/>
        <v>1.625093154242573E-4</v>
      </c>
      <c r="N85" s="1">
        <f>IF(B85="","",入力・概要!$B$30*(J85*L85+K85*M85)/(L85^2+M85^2))</f>
        <v>0.59426034717134202</v>
      </c>
      <c r="O85" s="1">
        <f>IF(B85="","",入力・概要!$B$30*(K85*L85-J85*M85)/(L85^2+M85^2))</f>
        <v>8.9199092870179797E-2</v>
      </c>
      <c r="P85" s="1">
        <f>IF(B85="","",N85+入力・概要!$B$36)</f>
        <v>0.59426034717159804</v>
      </c>
      <c r="Q85" s="1">
        <f>IF(B85="","",O85+C85*入力・概要!$B$37*0.000000001)</f>
        <v>9.0295848748415244E-2</v>
      </c>
      <c r="R85" s="1">
        <f t="shared" si="12"/>
        <v>0.60108127613635154</v>
      </c>
      <c r="S85" s="1">
        <f t="shared" si="13"/>
        <v>8.6398129476882382</v>
      </c>
      <c r="T85" s="1">
        <f t="shared" si="14"/>
        <v>3.7124662814048701</v>
      </c>
      <c r="U85" s="1">
        <f t="shared" si="15"/>
        <v>-0.22106680022521644</v>
      </c>
    </row>
    <row r="86" spans="1:21">
      <c r="A86">
        <v>83</v>
      </c>
      <c r="B86" s="2">
        <f>IF(A86&lt;=入力・概要!$B$40,10^(LOG10(入力・概要!$B$38)+(A86-1)*(LOG10(入力・概要!$B$39)-LOG10(入力・概要!$B$38))/(入力・概要!$B$40-1)),"")</f>
        <v>5263.3489203602521</v>
      </c>
      <c r="C86" s="1">
        <f t="shared" si="8"/>
        <v>33070.596602967074</v>
      </c>
      <c r="D86" s="1">
        <f>IF(B86="","",ATANH(MIN(0.999999,(2*入力・概要!$B$17*入力・概要!$B$6)/入力・概要!$B$30))+入力・概要!$B$33*SQRT(B86/1000000)+(2*PI()*B86*入力・概要!$B$6/(299792458*入力・概要!$B$31))*入力・概要!$B$32/2)</f>
        <v>6.1261598748239676E-3</v>
      </c>
      <c r="E86" s="1">
        <f>IF(B86="","",2*PI()*B86*入力・概要!$B$6/(299792458*入力・概要!$B$31))</f>
        <v>1.2087183724700551E-3</v>
      </c>
      <c r="F86" s="1">
        <f t="shared" si="9"/>
        <v>6.1260921879327957E-3</v>
      </c>
      <c r="G86" s="1">
        <f t="shared" si="10"/>
        <v>1.2086735991620262E-3</v>
      </c>
      <c r="H86" s="1">
        <f>IF(B86="","",入力・概要!$B$34)</f>
        <v>0.13510189711528384</v>
      </c>
      <c r="I86" s="1">
        <f>IF(B86="","",C86*入力・概要!$B$35*0.000000001)</f>
        <v>4.1472552298955461E-4</v>
      </c>
      <c r="J86" s="1">
        <f>IF(B86="","",H86+入力・概要!$B$30*F86)</f>
        <v>0.59436194105384244</v>
      </c>
      <c r="K86" s="1">
        <f>IF(B86="","",I86+入力・概要!$B$30*G86)</f>
        <v>9.1026403119346594E-2</v>
      </c>
      <c r="L86" s="1">
        <f>IF(B86="","",入力・概要!$B$30+H86*F86-I86*G86)</f>
        <v>74.968690809493154</v>
      </c>
      <c r="M86" s="1">
        <f t="shared" si="11"/>
        <v>1.6583474302647052E-4</v>
      </c>
      <c r="N86" s="1">
        <f>IF(B86="","",入力・概要!$B$30*(J86*L86+K86*M86)/(L86^2+M86^2))</f>
        <v>0.59435558468307059</v>
      </c>
      <c r="O86" s="1">
        <f>IF(B86="","",入力・概要!$B$30*(K86*L86-J86*M86)/(L86^2+M86^2))</f>
        <v>9.1024084059547275E-2</v>
      </c>
      <c r="P86" s="1">
        <f>IF(B86="","",N86+入力・概要!$B$36)</f>
        <v>0.59435558468332661</v>
      </c>
      <c r="Q86" s="1">
        <f>IF(B86="","",O86+C86*入力・概要!$B$37*0.000000001)</f>
        <v>9.2143279290169716E-2</v>
      </c>
      <c r="R86" s="1">
        <f t="shared" si="12"/>
        <v>0.60145568827853413</v>
      </c>
      <c r="S86" s="1">
        <f t="shared" si="13"/>
        <v>8.8124428720845867</v>
      </c>
      <c r="T86" s="1">
        <f t="shared" si="14"/>
        <v>3.7212621614222146</v>
      </c>
      <c r="U86" s="1">
        <f t="shared" si="15"/>
        <v>-0.22079636341142433</v>
      </c>
    </row>
    <row r="87" spans="1:21">
      <c r="A87">
        <v>84</v>
      </c>
      <c r="B87" s="2">
        <f>IF(A87&lt;=入力・概要!$B$40,10^(LOG10(入力・概要!$B$38)+(A87-1)*(LOG10(入力・概要!$B$39)-LOG10(入力・概要!$B$38))/(入力・概要!$B$40-1)),"")</f>
        <v>5371.0357297071914</v>
      </c>
      <c r="C87" s="1">
        <f t="shared" si="8"/>
        <v>33747.212781232811</v>
      </c>
      <c r="D87" s="1">
        <f>IF(B87="","",ATANH(MIN(0.999999,(2*入力・概要!$B$17*入力・概要!$B$6)/入力・概要!$B$30))+入力・概要!$B$33*SQRT(B87/1000000)+(2*PI()*B87*入力・概要!$B$6/(299792458*入力・概要!$B$31))*入力・概要!$B$32/2)</f>
        <v>6.1274533200962461E-3</v>
      </c>
      <c r="E87" s="1">
        <f>IF(B87="","",2*PI()*B87*入力・概要!$B$6/(299792458*入力・概要!$B$31))</f>
        <v>1.2334484496319194E-3</v>
      </c>
      <c r="F87" s="1">
        <f t="shared" si="9"/>
        <v>6.1273859565922871E-3</v>
      </c>
      <c r="G87" s="1">
        <f t="shared" si="10"/>
        <v>1.2334027655523604E-3</v>
      </c>
      <c r="H87" s="1">
        <f>IF(B87="","",入力・概要!$B$34)</f>
        <v>0.13510189711528384</v>
      </c>
      <c r="I87" s="1">
        <f>IF(B87="","",C87*入力・概要!$B$35*0.000000001)</f>
        <v>4.2321070400286824E-4</v>
      </c>
      <c r="J87" s="1">
        <f>IF(B87="","",H87+入力・概要!$B$30*F87)</f>
        <v>0.59445893212632006</v>
      </c>
      <c r="K87" s="1">
        <f>IF(B87="","",I87+入力・概要!$B$30*G87)</f>
        <v>9.2888781074836932E-2</v>
      </c>
      <c r="L87" s="1">
        <f>IF(B87="","",入力・概要!$B$30+H87*F87-I87*G87)</f>
        <v>74.968690963562295</v>
      </c>
      <c r="M87" s="1">
        <f t="shared" si="11"/>
        <v>1.6922822885774826E-4</v>
      </c>
      <c r="N87" s="1">
        <f>IF(B87="","",入力・概要!$B$30*(J87*L87+K87*M87)/(L87^2+M87^2))</f>
        <v>0.59445258178786975</v>
      </c>
      <c r="O87" s="1">
        <f>IF(B87="","",入力・概要!$B$30*(K87*L87-J87*M87)/(L87^2+M87^2))</f>
        <v>9.2886414153454736E-2</v>
      </c>
      <c r="P87" s="1">
        <f>IF(B87="","",N87+入力・概要!$B$36)</f>
        <v>0.59445258178812577</v>
      </c>
      <c r="Q87" s="1">
        <f>IF(B87="","",O87+C87*入力・概要!$B$37*0.000000001)</f>
        <v>9.4028507840030917E-2</v>
      </c>
      <c r="R87" s="1">
        <f t="shared" si="12"/>
        <v>0.6018431957588215</v>
      </c>
      <c r="S87" s="1">
        <f t="shared" si="13"/>
        <v>8.9883845145453556</v>
      </c>
      <c r="T87" s="1">
        <f t="shared" si="14"/>
        <v>3.7300580414395585</v>
      </c>
      <c r="U87" s="1">
        <f t="shared" si="15"/>
        <v>-0.22051664509964772</v>
      </c>
    </row>
    <row r="88" spans="1:21">
      <c r="A88">
        <v>85</v>
      </c>
      <c r="B88" s="2">
        <f>IF(A88&lt;=入力・概要!$B$40,10^(LOG10(入力・概要!$B$38)+(A88-1)*(LOG10(入力・概要!$B$39)-LOG10(入力・概要!$B$38))/(入力・概要!$B$40-1)),"")</f>
        <v>5480.9257843800233</v>
      </c>
      <c r="C88" s="1">
        <f t="shared" si="8"/>
        <v>34437.672358158314</v>
      </c>
      <c r="D88" s="1">
        <f>IF(B88="","",ATANH(MIN(0.999999,(2*入力・概要!$B$17*入力・概要!$B$6)/入力・概要!$B$30))+入力・概要!$B$33*SQRT(B88/1000000)+(2*PI()*B88*入力・概要!$B$6/(299792458*入力・概要!$B$31))*入力・概要!$B$32/2)</f>
        <v>6.1287706728960492E-3</v>
      </c>
      <c r="E88" s="1">
        <f>IF(B88="","",2*PI()*B88*入力・概要!$B$6/(299792458*入力・概要!$B$31))</f>
        <v>1.2586844980194735E-3</v>
      </c>
      <c r="F88" s="1">
        <f t="shared" si="9"/>
        <v>6.1287036473553092E-3</v>
      </c>
      <c r="G88" s="1">
        <f t="shared" si="10"/>
        <v>1.2586378853165154E-3</v>
      </c>
      <c r="H88" s="1">
        <f>IF(B88="","",入力・概要!$B$34)</f>
        <v>0.13510189711528384</v>
      </c>
      <c r="I88" s="1">
        <f>IF(B88="","",C88*入力・概要!$B$35*0.000000001)</f>
        <v>4.3186948970853304E-4</v>
      </c>
      <c r="J88" s="1">
        <f>IF(B88="","",H88+入力・概要!$B$30*F88)</f>
        <v>0.59455771658779377</v>
      </c>
      <c r="K88" s="1">
        <f>IF(B88="","",I88+入力・概要!$B$30*G88)</f>
        <v>9.478926287856862E-2</v>
      </c>
      <c r="L88" s="1">
        <f>IF(B88="","",入力・概要!$B$30+H88*F88-I88*G88)</f>
        <v>74.968691120006767</v>
      </c>
      <c r="M88" s="1">
        <f t="shared" si="11"/>
        <v>1.7269116620418845E-4</v>
      </c>
      <c r="N88" s="1">
        <f>IF(B88="","",入力・概要!$B$30*(J88*L88+K88*M88)/(L88^2+M88^2))</f>
        <v>0.59455137258677848</v>
      </c>
      <c r="O88" s="1">
        <f>IF(B88="","",入力・概要!$B$30*(K88*L88-J88*M88)/(L88^2+M88^2))</f>
        <v>9.478684710067338E-2</v>
      </c>
      <c r="P88" s="1">
        <f>IF(B88="","",N88+入力・概要!$B$36)</f>
        <v>0.5945513725870345</v>
      </c>
      <c r="Q88" s="1">
        <f>IF(B88="","",O88+C88*入力・概要!$B$37*0.000000001)</f>
        <v>9.5952307739914797E-2</v>
      </c>
      <c r="R88" s="1">
        <f t="shared" si="12"/>
        <v>0.60224428598845337</v>
      </c>
      <c r="S88" s="1">
        <f t="shared" si="13"/>
        <v>9.1676936336473673</v>
      </c>
      <c r="T88" s="1">
        <f t="shared" si="14"/>
        <v>3.738853921456903</v>
      </c>
      <c r="U88" s="1">
        <f t="shared" si="15"/>
        <v>-0.22022731183681132</v>
      </c>
    </row>
    <row r="89" spans="1:21">
      <c r="A89">
        <v>86</v>
      </c>
      <c r="B89" s="2">
        <f>IF(A89&lt;=入力・概要!$B$40,10^(LOG10(入力・概要!$B$38)+(A89-1)*(LOG10(入力・概要!$B$39)-LOG10(入力・概要!$B$38))/(入力・概要!$B$40-1)),"")</f>
        <v>5593.0641622299199</v>
      </c>
      <c r="C89" s="1">
        <f t="shared" si="8"/>
        <v>35142.258566235738</v>
      </c>
      <c r="D89" s="1">
        <f>IF(B89="","",ATANH(MIN(0.999999,(2*入力・概要!$B$17*入力・概要!$B$6)/入力・概要!$B$30))+入力・概要!$B$33*SQRT(B89/1000000)+(2*PI()*B89*入力・概要!$B$6/(299792458*入力・概要!$B$31))*入力・概要!$B$32/2)</f>
        <v>6.1301123963498532E-3</v>
      </c>
      <c r="E89" s="1">
        <f>IF(B89="","",2*PI()*B89*入力・概要!$B$6/(299792458*入力・概要!$B$31))</f>
        <v>1.284436869678102E-3</v>
      </c>
      <c r="F89" s="1">
        <f t="shared" si="9"/>
        <v>6.1300457239775452E-3</v>
      </c>
      <c r="G89" s="1">
        <f t="shared" si="10"/>
        <v>1.2843893102010759E-3</v>
      </c>
      <c r="H89" s="1">
        <f>IF(B89="","",入力・概要!$B$34)</f>
        <v>0.13510189711528384</v>
      </c>
      <c r="I89" s="1">
        <f>IF(B89="","",C89*入力・概要!$B$35*0.000000001)</f>
        <v>4.4070543201535909E-4</v>
      </c>
      <c r="J89" s="1">
        <f>IF(B89="","",H89+入力・概要!$B$30*F89)</f>
        <v>0.59465832920503625</v>
      </c>
      <c r="K89" s="1">
        <f>IF(B89="","",I89+入力・概要!$B$30*G89)</f>
        <v>9.6728628130777081E-2</v>
      </c>
      <c r="L89" s="1">
        <f>IF(B89="","",入力・概要!$B$30+H89*F89-I89*G89)</f>
        <v>74.968691278853811</v>
      </c>
      <c r="M89" s="1">
        <f t="shared" si="11"/>
        <v>1.7622497689181557E-4</v>
      </c>
      <c r="N89" s="1">
        <f>IF(B89="","",入力・概要!$B$30*(J89*L89+K89*M89)/(L89^2+M89^2))</f>
        <v>0.5946519918601777</v>
      </c>
      <c r="O89" s="1">
        <f>IF(B89="","",入力・概要!$B$30*(K89*L89-J89*M89)/(L89^2+M89^2))</f>
        <v>9.6726162480495176E-2</v>
      </c>
      <c r="P89" s="1">
        <f>IF(B89="","",N89+入力・概要!$B$36)</f>
        <v>0.59465199186043372</v>
      </c>
      <c r="Q89" s="1">
        <f>IF(B89="","",O89+C89*入力・概要!$B$37*0.000000001)</f>
        <v>9.7915468154439467E-2</v>
      </c>
      <c r="R89" s="1">
        <f t="shared" si="12"/>
        <v>0.60265946464606723</v>
      </c>
      <c r="S89" s="1">
        <f t="shared" si="13"/>
        <v>9.3504264752324548</v>
      </c>
      <c r="T89" s="1">
        <f t="shared" si="14"/>
        <v>3.7476498014742465</v>
      </c>
      <c r="U89" s="1">
        <f t="shared" si="15"/>
        <v>-0.21992801854131466</v>
      </c>
    </row>
    <row r="90" spans="1:21">
      <c r="A90">
        <v>87</v>
      </c>
      <c r="B90" s="2">
        <f>IF(A90&lt;=入力・概要!$B$40,10^(LOG10(入力・概要!$B$38)+(A90-1)*(LOG10(入力・概要!$B$39)-LOG10(入力・概要!$B$38))/(入力・概要!$B$40-1)),"")</f>
        <v>5707.4968633897042</v>
      </c>
      <c r="C90" s="1">
        <f t="shared" si="8"/>
        <v>35861.260432823765</v>
      </c>
      <c r="D90" s="1">
        <f>IF(B90="","",ATANH(MIN(0.999999,(2*入力・概要!$B$17*入力・概要!$B$6)/入力・概要!$B$30))+入力・概要!$B$33*SQRT(B90/1000000)+(2*PI()*B90*入力・概要!$B$6/(299792458*入力・概要!$B$31))*入力・概要!$B$32/2)</f>
        <v>6.1314789627948015E-3</v>
      </c>
      <c r="E90" s="1">
        <f>IF(B90="","",2*PI()*B90*入力・概要!$B$6/(299792458*入力・概要!$B$31))</f>
        <v>1.3107161284534711E-3</v>
      </c>
      <c r="F90" s="1">
        <f t="shared" si="9"/>
        <v>6.1314126594521701E-3</v>
      </c>
      <c r="G90" s="1">
        <f t="shared" si="10"/>
        <v>1.3106676037516424E-3</v>
      </c>
      <c r="H90" s="1">
        <f>IF(B90="","",入力・概要!$B$34)</f>
        <v>0.13510189711528384</v>
      </c>
      <c r="I90" s="1">
        <f>IF(B90="","",C90*入力・概要!$B$35*0.000000001)</f>
        <v>4.497221555033301E-4</v>
      </c>
      <c r="J90" s="1">
        <f>IF(B90="","",H90+入力・概要!$B$30*F90)</f>
        <v>0.59476080543733556</v>
      </c>
      <c r="K90" s="1">
        <f>IF(B90="","",I90+入力・概要!$B$30*G90)</f>
        <v>9.8707672382488718E-2</v>
      </c>
      <c r="L90" s="1">
        <f>IF(B90="","",入力・概要!$B$30+H90*F90-I90*G90)</f>
        <v>74.968691440130485</v>
      </c>
      <c r="M90" s="1">
        <f t="shared" si="11"/>
        <v>1.7983111187187923E-4</v>
      </c>
      <c r="N90" s="1">
        <f>IF(B90="","",入力・概要!$B$30*(J90*L90+K90*M90)/(L90^2+M90^2))</f>
        <v>0.59475447508154544</v>
      </c>
      <c r="O90" s="1">
        <f>IF(B90="","",入力・概要!$B$30*(K90*L90-J90*M90)/(L90^2+M90^2))</f>
        <v>9.8705155822553112E-2</v>
      </c>
      <c r="P90" s="1">
        <f>IF(B90="","",N90+入力・概要!$B$36)</f>
        <v>0.59475447508180146</v>
      </c>
      <c r="Q90" s="1">
        <f>IF(B90="","",O90+C90*入力・概要!$B$37*0.000000001)</f>
        <v>9.9918794394677476E-2</v>
      </c>
      <c r="R90" s="1">
        <f t="shared" si="12"/>
        <v>0.60308925633202504</v>
      </c>
      <c r="S90" s="1">
        <f t="shared" si="13"/>
        <v>9.536639747903326</v>
      </c>
      <c r="T90" s="1">
        <f t="shared" si="14"/>
        <v>3.756445681491591</v>
      </c>
      <c r="U90" s="1">
        <f t="shared" si="15"/>
        <v>-0.21961840815195699</v>
      </c>
    </row>
    <row r="91" spans="1:21">
      <c r="A91">
        <v>88</v>
      </c>
      <c r="B91" s="2">
        <f>IF(A91&lt;=入力・概要!$B$40,10^(LOG10(入力・概要!$B$38)+(A91-1)*(LOG10(入力・概要!$B$39)-LOG10(入力・概要!$B$38))/(入力・概要!$B$40-1)),"")</f>
        <v>5824.2708291434383</v>
      </c>
      <c r="C91" s="1">
        <f t="shared" si="8"/>
        <v>36594.972898708715</v>
      </c>
      <c r="D91" s="1">
        <f>IF(B91="","",ATANH(MIN(0.999999,(2*入力・概要!$B$17*入力・概要!$B$6)/入力・概要!$B$30))+入力・概要!$B$33*SQRT(B91/1000000)+(2*PI()*B91*入力・概要!$B$6/(299792458*入力・概要!$B$31))*入力・概要!$B$32/2)</f>
        <v>6.1328708539644533E-3</v>
      </c>
      <c r="E91" s="1">
        <f>IF(B91="","",2*PI()*B91*入力・概要!$B$6/(299792458*入力・概要!$B$31))</f>
        <v>1.3375330543248926E-3</v>
      </c>
      <c r="F91" s="1">
        <f t="shared" si="9"/>
        <v>6.1328049361967351E-3</v>
      </c>
      <c r="G91" s="1">
        <f t="shared" si="10"/>
        <v>1.3374835456464961E-3</v>
      </c>
      <c r="H91" s="1">
        <f>IF(B91="","",入力・概要!$B$34)</f>
        <v>0.13510189711528384</v>
      </c>
      <c r="I91" s="1">
        <f>IF(B91="","",C91*入力・概要!$B$35*0.000000001)</f>
        <v>4.5892335891043129E-4</v>
      </c>
      <c r="J91" s="1">
        <f>IF(B91="","",H91+入力・概要!$B$30*F91)</f>
        <v>0.59486518145050482</v>
      </c>
      <c r="K91" s="1">
        <f>IF(B91="","",I91+入力・概要!$B$30*G91)</f>
        <v>0.10072720746189322</v>
      </c>
      <c r="L91" s="1">
        <f>IF(B91="","",入力・概要!$B$30+H91*F91-I91*G91)</f>
        <v>74.968691603863519</v>
      </c>
      <c r="M91" s="1">
        <f t="shared" si="11"/>
        <v>1.8351105181817985E-4</v>
      </c>
      <c r="N91" s="1">
        <f>IF(B91="","",入力・概要!$B$30*(J91*L91+K91*M91)/(L91^2+M91^2))</f>
        <v>0.59485885843149078</v>
      </c>
      <c r="O91" s="1">
        <f>IF(B91="","",入力・概要!$B$30*(K91*L91-J91*M91)/(L91^2+M91^2))</f>
        <v>0.10072463893318388</v>
      </c>
      <c r="P91" s="1">
        <f>IF(B91="","",N91+入力・概要!$B$36)</f>
        <v>0.5948588584317468</v>
      </c>
      <c r="Q91" s="1">
        <f>IF(B91="","",O91+C91*入力・概要!$B$37*0.000000001)</f>
        <v>0.10196310824853085</v>
      </c>
      <c r="R91" s="1">
        <f t="shared" si="12"/>
        <v>0.60353420524310186</v>
      </c>
      <c r="S91" s="1">
        <f t="shared" si="13"/>
        <v>9.7263905963529709</v>
      </c>
      <c r="T91" s="1">
        <f t="shared" si="14"/>
        <v>3.765241561508935</v>
      </c>
      <c r="U91" s="1">
        <f t="shared" si="15"/>
        <v>-0.21929811127107887</v>
      </c>
    </row>
    <row r="92" spans="1:21">
      <c r="A92">
        <v>89</v>
      </c>
      <c r="B92" s="2">
        <f>IF(A92&lt;=入力・概要!$B$40,10^(LOG10(入力・概要!$B$38)+(A92-1)*(LOG10(入力・概要!$B$39)-LOG10(入力・概要!$B$38))/(入力・概要!$B$40-1)),"")</f>
        <v>5943.4339611821797</v>
      </c>
      <c r="C92" s="1">
        <f t="shared" si="8"/>
        <v>37343.696939092042</v>
      </c>
      <c r="D92" s="1">
        <f>IF(B92="","",ATANH(MIN(0.999999,(2*入力・概要!$B$17*入力・概要!$B$6)/入力・概要!$B$30))+入力・概要!$B$33*SQRT(B92/1000000)+(2*PI()*B92*入力・概要!$B$6/(299792458*入力・概要!$B$31))*入力・概要!$B$32/2)</f>
        <v>6.1342885611783086E-3</v>
      </c>
      <c r="E92" s="1">
        <f>IF(B92="","",2*PI()*B92*入力・概要!$B$6/(299792458*入力・概要!$B$31))</f>
        <v>1.364898647827374E-3</v>
      </c>
      <c r="F92" s="1">
        <f t="shared" si="9"/>
        <v>6.134223046243897E-3</v>
      </c>
      <c r="G92" s="1">
        <f t="shared" si="10"/>
        <v>1.3648481361189851E-3</v>
      </c>
      <c r="H92" s="1">
        <f>IF(B92="","",入力・概要!$B$34)</f>
        <v>0.13510189711528384</v>
      </c>
      <c r="I92" s="1">
        <f>IF(B92="","",C92*入力・概要!$B$35*0.000000001)</f>
        <v>4.6831281664990761E-4</v>
      </c>
      <c r="J92" s="1">
        <f>IF(B92="","",H92+入力・概要!$B$30*F92)</f>
        <v>0.59497149413118111</v>
      </c>
      <c r="K92" s="1">
        <f>IF(B92="","",I92+入力・概要!$B$30*G92)</f>
        <v>0.10278806180739776</v>
      </c>
      <c r="L92" s="1">
        <f>IF(B92="","",入力・概要!$B$30+H92*F92-I92*G92)</f>
        <v>74.968691770079445</v>
      </c>
      <c r="M92" s="1">
        <f t="shared" si="11"/>
        <v>1.872663077366793E-4</v>
      </c>
      <c r="N92" s="1">
        <f>IF(B92="","",入力・概要!$B$30*(J92*L92+K92*M92)/(L92^2+M92^2))</f>
        <v>0.59496517881207811</v>
      </c>
      <c r="O92" s="1">
        <f>IF(B92="","",入力・概要!$B$30*(K92*L92-J92*M92)/(L92^2+M92^2))</f>
        <v>0.10278544022847162</v>
      </c>
      <c r="P92" s="1">
        <f>IF(B92="","",N92+入力・概要!$B$36)</f>
        <v>0.59496517881233413</v>
      </c>
      <c r="Q92" s="1">
        <f>IF(B92="","",O92+C92*入力・概要!$B$37*0.000000001)</f>
        <v>0.10404924831786944</v>
      </c>
      <c r="R92" s="1">
        <f t="shared" si="12"/>
        <v>0.60399487586792189</v>
      </c>
      <c r="S92" s="1">
        <f t="shared" si="13"/>
        <v>9.919736572419998</v>
      </c>
      <c r="T92" s="1">
        <f t="shared" si="14"/>
        <v>3.7740374415262785</v>
      </c>
      <c r="U92" s="1">
        <f t="shared" si="15"/>
        <v>-0.21896674580225528</v>
      </c>
    </row>
    <row r="93" spans="1:21">
      <c r="A93">
        <v>90</v>
      </c>
      <c r="B93" s="2">
        <f>IF(A93&lt;=入力・概要!$B$40,10^(LOG10(入力・概要!$B$38)+(A93-1)*(LOG10(入力・概要!$B$39)-LOG10(入力・概要!$B$38))/(入力・概要!$B$40-1)),"")</f>
        <v>6065.0351412536966</v>
      </c>
      <c r="C93" s="1">
        <f t="shared" si="8"/>
        <v>38107.739687053094</v>
      </c>
      <c r="D93" s="1">
        <f>IF(B93="","",ATANH(MIN(0.999999,(2*入力・概要!$B$17*入力・概要!$B$6)/入力・概要!$B$30))+入力・概要!$B$33*SQRT(B93/1000000)+(2*PI()*B93*入力・概要!$B$6/(299792458*入力・概要!$B$31))*入力・概要!$B$32/2)</f>
        <v>6.1357325855351894E-3</v>
      </c>
      <c r="E93" s="1">
        <f>IF(B93="","",2*PI()*B93*入力・概要!$B$6/(299792458*入力・概要!$B$31))</f>
        <v>1.392824134564138E-3</v>
      </c>
      <c r="F93" s="1">
        <f t="shared" si="9"/>
        <v>6.1356674914360369E-3</v>
      </c>
      <c r="G93" s="1">
        <f t="shared" si="10"/>
        <v>1.3927726004704054E-3</v>
      </c>
      <c r="H93" s="1">
        <f>IF(B93="","",入力・概要!$B$34)</f>
        <v>0.13510189711528384</v>
      </c>
      <c r="I93" s="1">
        <f>IF(B93="","",C93*入力・概要!$B$35*0.000000001)</f>
        <v>4.7789438035856157E-4</v>
      </c>
      <c r="J93" s="1">
        <f>IF(B93="","",H93+入力・概要!$B$30*F93)</f>
        <v>0.59507978110141568</v>
      </c>
      <c r="K93" s="1">
        <f>IF(B93="","",I93+入力・概要!$B$30*G93)</f>
        <v>0.10489108080749626</v>
      </c>
      <c r="L93" s="1">
        <f>IF(B93="","",入力・概要!$B$30+H93*F93-I93*G93)</f>
        <v>74.968691938804412</v>
      </c>
      <c r="M93" s="1">
        <f t="shared" si="11"/>
        <v>1.9109842158764504E-4</v>
      </c>
      <c r="N93" s="1">
        <f>IF(B93="","",入力・概要!$B$30*(J93*L93+K93*M93)/(L93^2+M93^2))</f>
        <v>0.59507347386144427</v>
      </c>
      <c r="O93" s="1">
        <f>IF(B93="","",入力・概要!$B$30*(K93*L93-J93*M93)/(L93^2+M93^2))</f>
        <v>0.10488840507410702</v>
      </c>
      <c r="P93" s="1">
        <f>IF(B93="","",N93+入力・概要!$B$36)</f>
        <v>0.59507347386170029</v>
      </c>
      <c r="Q93" s="1">
        <f>IF(B93="","",O93+C93*入力・概要!$B$37*0.000000001)</f>
        <v>0.10617807036256828</v>
      </c>
      <c r="R93" s="1">
        <f t="shared" si="12"/>
        <v>0.60447185370350387</v>
      </c>
      <c r="S93" s="1">
        <f t="shared" si="13"/>
        <v>10.116735603758958</v>
      </c>
      <c r="T93" s="1">
        <f t="shared" si="14"/>
        <v>3.782833321543623</v>
      </c>
      <c r="U93" s="1">
        <f t="shared" si="15"/>
        <v>-0.21862391658292907</v>
      </c>
    </row>
    <row r="94" spans="1:21">
      <c r="A94">
        <v>91</v>
      </c>
      <c r="B94" s="2">
        <f>IF(A94&lt;=入力・概要!$B$40,10^(LOG10(入力・概要!$B$38)+(A94-1)*(LOG10(入力・概要!$B$39)-LOG10(入力・概要!$B$38))/(入力・概要!$B$40-1)),"")</f>
        <v>6189.1242512141234</v>
      </c>
      <c r="C94" s="1">
        <f t="shared" si="8"/>
        <v>38887.414559537436</v>
      </c>
      <c r="D94" s="1">
        <f>IF(B94="","",ATANH(MIN(0.999999,(2*入力・概要!$B$17*入力・概要!$B$6)/入力・概要!$B$30))+入力・概要!$B$33*SQRT(B94/1000000)+(2*PI()*B94*入力・概要!$B$6/(299792458*入力・概要!$B$31))*入力・概要!$B$32/2)</f>
        <v>6.1372034381105356E-3</v>
      </c>
      <c r="E94" s="1">
        <f>IF(B94="","",2*PI()*B94*入力・概要!$B$6/(299792458*入力・概要!$B$31))</f>
        <v>1.4213209698114501E-3</v>
      </c>
      <c r="F94" s="1">
        <f t="shared" si="9"/>
        <v>6.1371387836238484E-3</v>
      </c>
      <c r="G94" s="1">
        <f t="shared" si="10"/>
        <v>1.4212683936752227E-3</v>
      </c>
      <c r="H94" s="1">
        <f>IF(B94="","",入力・概要!$B$34)</f>
        <v>0.13510189711528384</v>
      </c>
      <c r="I94" s="1">
        <f>IF(B94="","",C94*入力・概要!$B$35*0.000000001)</f>
        <v>4.8767198047672429E-4</v>
      </c>
      <c r="J94" s="1">
        <f>IF(B94="","",H94+入力・概要!$B$30*F94)</f>
        <v>0.59519008073356161</v>
      </c>
      <c r="K94" s="1">
        <f>IF(B94="","",I94+入力・概要!$B$30*G94)</f>
        <v>0.10703712714759311</v>
      </c>
      <c r="L94" s="1">
        <f>IF(B94="","",入力・概要!$B$30+H94*F94-I94*G94)</f>
        <v>74.968692110064211</v>
      </c>
      <c r="M94" s="1">
        <f t="shared" si="11"/>
        <v>1.9500896692058501E-4</v>
      </c>
      <c r="N94" s="1">
        <f>IF(B94="","",入力・概要!$B$30*(J94*L94+K94*M94)/(L94^2+M94^2))</f>
        <v>0.59518378196871369</v>
      </c>
      <c r="O94" s="1">
        <f>IF(B94="","",入力・概要!$B$30*(K94*L94-J94*M94)/(L94^2+M94^2))</f>
        <v>0.10703439613220044</v>
      </c>
      <c r="P94" s="1">
        <f>IF(B94="","",N94+入力・概要!$B$36)</f>
        <v>0.59518378196896971</v>
      </c>
      <c r="Q94" s="1">
        <f>IF(B94="","",O94+C94*入力・概要!$B$37*0.000000001)</f>
        <v>0.1083504476515845</v>
      </c>
      <c r="R94" s="1">
        <f t="shared" si="12"/>
        <v>0.60496574599326269</v>
      </c>
      <c r="S94" s="1">
        <f t="shared" si="13"/>
        <v>10.317445960012163</v>
      </c>
      <c r="T94" s="1">
        <f t="shared" si="14"/>
        <v>3.7916292015609674</v>
      </c>
      <c r="U94" s="1">
        <f t="shared" si="15"/>
        <v>-0.21826921501242424</v>
      </c>
    </row>
    <row r="95" spans="1:21">
      <c r="A95">
        <v>92</v>
      </c>
      <c r="B95" s="2">
        <f>IF(A95&lt;=入力・概要!$B$40,10^(LOG10(入力・概要!$B$38)+(A95-1)*(LOG10(入力・概要!$B$39)-LOG10(入力・概要!$B$38))/(入力・概要!$B$40-1)),"")</f>
        <v>6315.7521934899696</v>
      </c>
      <c r="C95" s="1">
        <f t="shared" si="8"/>
        <v>39683.041385923418</v>
      </c>
      <c r="D95" s="1">
        <f>IF(B95="","",ATANH(MIN(0.999999,(2*入力・概要!$B$17*入力・概要!$B$6)/入力・概要!$B$30))+入力・概要!$B$33*SQRT(B95/1000000)+(2*PI()*B95*入力・概要!$B$6/(299792458*入力・概要!$B$31))*入力・概要!$B$32/2)</f>
        <v>6.1387016401577271E-3</v>
      </c>
      <c r="E95" s="1">
        <f>IF(B95="","",2*PI()*B95*入力・概要!$B$6/(299792458*入力・概要!$B$31))</f>
        <v>1.4504008432176798E-3</v>
      </c>
      <c r="F95" s="1">
        <f t="shared" si="9"/>
        <v>6.1386374448690164E-3</v>
      </c>
      <c r="G95" s="1">
        <f t="shared" si="10"/>
        <v>1.4503472050805633E-3</v>
      </c>
      <c r="H95" s="1">
        <f>IF(B95="","",入力・概要!$B$34)</f>
        <v>0.13510189711528384</v>
      </c>
      <c r="I95" s="1">
        <f>IF(B95="","",C95*入力・概要!$B$35*0.000000001)</f>
        <v>4.9764962786055897E-4</v>
      </c>
      <c r="J95" s="1">
        <f>IF(B95="","",H95+入力・概要!$B$30*F95)</f>
        <v>0.59530243216546797</v>
      </c>
      <c r="K95" s="1">
        <f>IF(B95="","",I95+入力・概要!$B$30*G95)</f>
        <v>0.10922708116392615</v>
      </c>
      <c r="L95" s="1">
        <f>IF(B95="","",入力・概要!$B$30+H95*F95-I95*G95)</f>
        <v>74.968692283884209</v>
      </c>
      <c r="M95" s="1">
        <f t="shared" si="11"/>
        <v>1.9899954952224368E-4</v>
      </c>
      <c r="N95" s="1">
        <f>IF(B95="","",入力・概要!$B$30*(J95*L95+K95*M95)/(L95^2+M95^2))</f>
        <v>0.59529614228922056</v>
      </c>
      <c r="O95" s="1">
        <f>IF(B95="","",入力・概要!$B$30*(K95*L95-J95*M95)/(L95^2+M95^2))</f>
        <v>0.10922429371519382</v>
      </c>
      <c r="P95" s="1">
        <f>IF(B95="","",N95+入力・概要!$B$36)</f>
        <v>0.59529614228947658</v>
      </c>
      <c r="Q95" s="1">
        <f>IF(B95="","",O95+C95*入力・概要!$B$37*0.000000001)</f>
        <v>0.11056727132122025</v>
      </c>
      <c r="R95" s="1">
        <f t="shared" si="12"/>
        <v>0.60547718248679949</v>
      </c>
      <c r="S95" s="1">
        <f t="shared" si="13"/>
        <v>10.521926216367209</v>
      </c>
      <c r="T95" s="1">
        <f t="shared" si="14"/>
        <v>3.8004250815783114</v>
      </c>
      <c r="U95" s="1">
        <f t="shared" si="15"/>
        <v>-0.21790221867582968</v>
      </c>
    </row>
    <row r="96" spans="1:21">
      <c r="A96">
        <v>93</v>
      </c>
      <c r="B96" s="2">
        <f>IF(A96&lt;=入力・概要!$B$40,10^(LOG10(入力・概要!$B$38)+(A96-1)*(LOG10(入力・概要!$B$39)-LOG10(入力・概要!$B$38))/(入力・概要!$B$40-1)),"")</f>
        <v>6444.970911958716</v>
      </c>
      <c r="C96" s="1">
        <f t="shared" si="8"/>
        <v>40494.946539218821</v>
      </c>
      <c r="D96" s="1">
        <f>IF(B96="","",ATANH(MIN(0.999999,(2*入力・概要!$B$17*入力・概要!$B$6)/入力・概要!$B$30))+入力・概要!$B$33*SQRT(B96/1000000)+(2*PI()*B96*入力・概要!$B$6/(299792458*入力・概要!$B$31))*入力・概要!$B$32/2)</f>
        <v>6.1402277233134793E-3</v>
      </c>
      <c r="E96" s="1">
        <f>IF(B96="","",2*PI()*B96*入力・概要!$B$6/(299792458*入力・概要!$B$31))</f>
        <v>1.4800756835984918E-3</v>
      </c>
      <c r="F96" s="1">
        <f t="shared" si="9"/>
        <v>6.1401640076510361E-3</v>
      </c>
      <c r="G96" s="1">
        <f t="shared" si="10"/>
        <v>1.4800209632018725E-3</v>
      </c>
      <c r="H96" s="1">
        <f>IF(B96="","",入力・概要!$B$34)</f>
        <v>0.13510189711528384</v>
      </c>
      <c r="I96" s="1">
        <f>IF(B96="","",C96*入力・概要!$B$35*0.000000001)</f>
        <v>5.0783141542734697E-4</v>
      </c>
      <c r="J96" s="1">
        <f>IF(B96="","",H96+入力・概要!$B$30*F96)</f>
        <v>0.59541687531598508</v>
      </c>
      <c r="K96" s="1">
        <f>IF(B96="","",I96+入力・概要!$B$30*G96)</f>
        <v>0.11146184120473226</v>
      </c>
      <c r="L96" s="1">
        <f>IF(B96="","",入力・概要!$B$30+H96*F96-I96*G96)</f>
        <v>74.968692460289347</v>
      </c>
      <c r="M96" s="1">
        <f t="shared" si="11"/>
        <v>2.0307180807792416E-4</v>
      </c>
      <c r="N96" s="1">
        <f>IF(B96="","",入力・概要!$B$30*(J96*L96+K96*M96)/(L96^2+M96^2))</f>
        <v>0.59541059476004543</v>
      </c>
      <c r="O96" s="1">
        <f>IF(B96="","",入力・概要!$B$30*(K96*L96-J96*M96)/(L96^2+M96^2))</f>
        <v>0.11145899614701539</v>
      </c>
      <c r="P96" s="1">
        <f>IF(B96="","",N96+入力・概要!$B$36)</f>
        <v>0.59541059476030145</v>
      </c>
      <c r="Q96" s="1">
        <f>IF(B96="","",O96+C96*入力・概要!$B$37*0.000000001)</f>
        <v>0.11282945074071747</v>
      </c>
      <c r="R96" s="1">
        <f t="shared" si="12"/>
        <v>0.60600681622178798</v>
      </c>
      <c r="S96" s="1">
        <f t="shared" si="13"/>
        <v>10.730235214381885</v>
      </c>
      <c r="T96" s="1">
        <f t="shared" si="14"/>
        <v>3.8092209615956549</v>
      </c>
      <c r="U96" s="1">
        <f t="shared" si="15"/>
        <v>-0.21752249096430487</v>
      </c>
    </row>
    <row r="97" spans="1:21">
      <c r="A97">
        <v>94</v>
      </c>
      <c r="B97" s="2">
        <f>IF(A97&lt;=入力・概要!$B$40,10^(LOG10(入力・概要!$B$38)+(A97-1)*(LOG10(入力・概要!$B$39)-LOG10(入力・概要!$B$38))/(入力・概要!$B$40-1)),"")</f>
        <v>6576.8334132566852</v>
      </c>
      <c r="C97" s="1">
        <f t="shared" si="8"/>
        <v>41323.463069942169</v>
      </c>
      <c r="D97" s="1">
        <f>IF(B97="","",ATANH(MIN(0.999999,(2*入力・概要!$B$17*入力・概要!$B$6)/入力・概要!$B$30))+入力・概要!$B$33*SQRT(B97/1000000)+(2*PI()*B97*入力・概要!$B$6/(299792458*入力・概要!$B$31))*入力・概要!$B$32/2)</f>
        <v>6.1417822298074232E-3</v>
      </c>
      <c r="E97" s="1">
        <f>IF(B97="","",2*PI()*B97*入力・概要!$B$6/(299792458*入力・概要!$B$31))</f>
        <v>1.5103576638301583E-3</v>
      </c>
      <c r="F97" s="1">
        <f t="shared" si="9"/>
        <v>6.1417190150782367E-3</v>
      </c>
      <c r="G97" s="1">
        <f t="shared" si="10"/>
        <v>1.5103018406167296E-3</v>
      </c>
      <c r="H97" s="1">
        <f>IF(B97="","",入力・概要!$B$34)</f>
        <v>0.13510189711528384</v>
      </c>
      <c r="I97" s="1">
        <f>IF(B97="","",C97*入力・概要!$B$35*0.000000001)</f>
        <v>5.1822151983444136E-4</v>
      </c>
      <c r="J97" s="1">
        <f>IF(B97="","",H97+入力・概要!$B$30*F97)</f>
        <v>0.59553345090078413</v>
      </c>
      <c r="K97" s="1">
        <f>IF(B97="","",I97+入力・概要!$B$30*G97)</f>
        <v>0.11374232399880523</v>
      </c>
      <c r="L97" s="1">
        <f>IF(B97="","",入力・概要!$B$30+H97*F97-I97*G97)</f>
        <v>74.968692639304024</v>
      </c>
      <c r="M97" s="1">
        <f t="shared" si="11"/>
        <v>2.0722741484641515E-4</v>
      </c>
      <c r="N97" s="1">
        <f>IF(B97="","",入力・概要!$B$30*(J97*L97+K97*M97)/(L97^2+M97^2))</f>
        <v>0.5955271801158647</v>
      </c>
      <c r="O97" s="1">
        <f>IF(B97="","",入力・概要!$B$30*(K97*L97-J97*M97)/(L97^2+M97^2))</f>
        <v>0.11373942013162607</v>
      </c>
      <c r="P97" s="1">
        <f>IF(B97="","",N97+入力・概要!$B$36)</f>
        <v>0.59552718011612071</v>
      </c>
      <c r="Q97" s="1">
        <f>IF(B97="","",O97+C97*入力・概要!$B$37*0.000000001)</f>
        <v>0.11513791388533513</v>
      </c>
      <c r="R97" s="1">
        <f t="shared" si="12"/>
        <v>0.60655532432823078</v>
      </c>
      <c r="S97" s="1">
        <f t="shared" si="13"/>
        <v>10.942432019956467</v>
      </c>
      <c r="T97" s="1">
        <f t="shared" si="14"/>
        <v>3.8180168416129994</v>
      </c>
      <c r="U97" s="1">
        <f t="shared" si="15"/>
        <v>-0.21712958069242813</v>
      </c>
    </row>
    <row r="98" spans="1:21">
      <c r="A98">
        <v>95</v>
      </c>
      <c r="B98" s="2">
        <f>IF(A98&lt;=入力・概要!$B$40,10^(LOG10(入力・概要!$B$38)+(A98-1)*(LOG10(入力・概要!$B$39)-LOG10(入力・概要!$B$38))/(入力・概要!$B$40-1)),"")</f>
        <v>6711.3937885227579</v>
      </c>
      <c r="C98" s="1">
        <f t="shared" si="8"/>
        <v>42168.930842742535</v>
      </c>
      <c r="D98" s="1">
        <f>IF(B98="","",ATANH(MIN(0.999999,(2*入力・概要!$B$17*入力・概要!$B$6)/入力・概要!$B$30))+入力・概要!$B$33*SQRT(B98/1000000)+(2*PI()*B98*入力・概要!$B$6/(299792458*入力・概要!$B$31))*入力・概要!$B$32/2)</f>
        <v>6.1433657126759413E-3</v>
      </c>
      <c r="E98" s="1">
        <f>IF(B98="","",2*PI()*B98*入力・概要!$B$6/(299792458*入力・概要!$B$31))</f>
        <v>1.5412592058429643E-3</v>
      </c>
      <c r="F98" s="1">
        <f t="shared" si="9"/>
        <v>6.1433030211031827E-3</v>
      </c>
      <c r="G98" s="1">
        <f t="shared" si="10"/>
        <v>1.5412022589588049E-3</v>
      </c>
      <c r="H98" s="1">
        <f>IF(B98="","",入力・概要!$B$34)</f>
        <v>0.13510189711528384</v>
      </c>
      <c r="I98" s="1">
        <f>IF(B98="","",C98*入力・概要!$B$35*0.000000001)</f>
        <v>5.2882420319256337E-4</v>
      </c>
      <c r="J98" s="1">
        <f>IF(B98="","",H98+入力・概要!$B$30*F98)</f>
        <v>0.59565220044850531</v>
      </c>
      <c r="K98" s="1">
        <f>IF(B98="","",I98+入力・概要!$B$30*G98)</f>
        <v>0.11606946503159521</v>
      </c>
      <c r="L98" s="1">
        <f>IF(B98="","",入力・概要!$B$30+H98*F98-I98*G98)</f>
        <v>74.968692820952086</v>
      </c>
      <c r="M98" s="1">
        <f t="shared" si="11"/>
        <v>2.1146807634880085E-4</v>
      </c>
      <c r="N98" s="1">
        <f>IF(B98="","",入力・概要!$B$30*(J98*L98+K98*M98)/(L98^2+M98^2))</f>
        <v>0.59564593990513259</v>
      </c>
      <c r="O98" s="1">
        <f>IF(B98="","",入力・概要!$B$30*(K98*L98-J98*M98)/(L98^2+M98^2))</f>
        <v>0.1160665011291075</v>
      </c>
      <c r="P98" s="1">
        <f>IF(B98="","",N98+入力・概要!$B$36)</f>
        <v>0.59564593990538861</v>
      </c>
      <c r="Q98" s="1">
        <f>IF(B98="","",O98+C98*入力・概要!$B$37*0.000000001)</f>
        <v>0.11749360771706095</v>
      </c>
      <c r="R98" s="1">
        <f t="shared" si="12"/>
        <v>0.60712340885535321</v>
      </c>
      <c r="S98" s="1">
        <f t="shared" si="13"/>
        <v>11.158575878331209</v>
      </c>
      <c r="T98" s="1">
        <f t="shared" si="14"/>
        <v>3.8268127216303438</v>
      </c>
      <c r="U98" s="1">
        <f t="shared" si="15"/>
        <v>-0.21672302171325869</v>
      </c>
    </row>
    <row r="99" spans="1:21">
      <c r="A99">
        <v>96</v>
      </c>
      <c r="B99" s="2">
        <f>IF(A99&lt;=入力・概要!$B$40,10^(LOG10(入力・概要!$B$38)+(A99-1)*(LOG10(入力・概要!$B$39)-LOG10(入力・概要!$B$38))/(入力・概要!$B$40-1)),"")</f>
        <v>6848.7072355870569</v>
      </c>
      <c r="C99" s="1">
        <f t="shared" si="8"/>
        <v>43031.696675815117</v>
      </c>
      <c r="D99" s="1">
        <f>IF(B99="","",ATANH(MIN(0.999999,(2*入力・概要!$B$17*入力・概要!$B$6)/入力・概要!$B$30))+入力・概要!$B$33*SQRT(B99/1000000)+(2*PI()*B99*入力・概要!$B$6/(299792458*入力・概要!$B$31))*入力・概要!$B$32/2)</f>
        <v>6.144978735980345E-3</v>
      </c>
      <c r="E99" s="1">
        <f>IF(B99="","",2*PI()*B99*入力・概要!$B$6/(299792458*入力・概要!$B$31))</f>
        <v>1.5727929857167961E-3</v>
      </c>
      <c r="F99" s="1">
        <f t="shared" si="9"/>
        <v>6.1449165907424335E-3</v>
      </c>
      <c r="G99" s="1">
        <f t="shared" si="10"/>
        <v>1.5727348940140365E-3</v>
      </c>
      <c r="H99" s="1">
        <f>IF(B99="","",入力・概要!$B$34)</f>
        <v>0.13510189711528384</v>
      </c>
      <c r="I99" s="1">
        <f>IF(B99="","",C99*入力・概要!$B$35*0.000000001)</f>
        <v>5.3964381481415855E-4</v>
      </c>
      <c r="J99" s="1">
        <f>IF(B99="","",H99+入力・概要!$B$30*F99)</f>
        <v>0.5957731663172332</v>
      </c>
      <c r="K99" s="1">
        <f>IF(B99="","",I99+入力・概要!$B$30*G99)</f>
        <v>0.11844421892900675</v>
      </c>
      <c r="L99" s="1">
        <f>IF(B99="","",入力・概要!$B$30+H99*F99-I99*G99)</f>
        <v>74.968693005256824</v>
      </c>
      <c r="M99" s="1">
        <f t="shared" si="11"/>
        <v>2.1579553407144426E-4</v>
      </c>
      <c r="N99" s="1">
        <f>IF(B99="","",入力・概要!$B$30*(J99*L99+K99*M99)/(L99^2+M99^2))</f>
        <v>0.59576691650658853</v>
      </c>
      <c r="O99" s="1">
        <f>IF(B99="","",入力・概要!$B$30*(K99*L99-J99*M99)/(L99^2+M99^2))</f>
        <v>0.11844119373944795</v>
      </c>
      <c r="P99" s="1">
        <f>IF(B99="","",N99+入力・概要!$B$36)</f>
        <v>0.59576691650684455</v>
      </c>
      <c r="Q99" s="1">
        <f>IF(B99="","",O99+C99*入力・概要!$B$37*0.000000001)</f>
        <v>0.1198974985731153</v>
      </c>
      <c r="R99" s="1">
        <f t="shared" si="12"/>
        <v>0.60771179762134264</v>
      </c>
      <c r="S99" s="1">
        <f t="shared" si="13"/>
        <v>11.378726165986226</v>
      </c>
      <c r="T99" s="1">
        <f t="shared" si="14"/>
        <v>3.8356086016476874</v>
      </c>
      <c r="U99" s="1">
        <f t="shared" si="15"/>
        <v>-0.2163023325318752</v>
      </c>
    </row>
    <row r="100" spans="1:21">
      <c r="A100">
        <v>97</v>
      </c>
      <c r="B100" s="2">
        <f>IF(A100&lt;=入力・概要!$B$40,10^(LOG10(入力・概要!$B$38)+(A100-1)*(LOG10(入力・概要!$B$39)-LOG10(入力・概要!$B$38))/(入力・概要!$B$40-1)),"")</f>
        <v>6988.8300816136107</v>
      </c>
      <c r="C100" s="1">
        <f t="shared" si="8"/>
        <v>43912.114483169345</v>
      </c>
      <c r="D100" s="1">
        <f>IF(B100="","",ATANH(MIN(0.999999,(2*入力・概要!$B$17*入力・概要!$B$6)/入力・概要!$B$30))+入力・概要!$B$33*SQRT(B100/1000000)+(2*PI()*B100*入力・概要!$B$6/(299792458*入力・概要!$B$31))*入力・概要!$B$32/2)</f>
        <v>6.1466218750294965E-3</v>
      </c>
      <c r="E100" s="1">
        <f>IF(B100="","",2*PI()*B100*入力・概要!$B$6/(299792458*入力・概要!$B$31))</f>
        <v>1.6049719388809911E-3</v>
      </c>
      <c r="F100" s="1">
        <f t="shared" si="9"/>
        <v>6.1465603003008412E-3</v>
      </c>
      <c r="G100" s="1">
        <f t="shared" si="10"/>
        <v>1.6049126809211222E-3</v>
      </c>
      <c r="H100" s="1">
        <f>IF(B100="","",入力・概要!$B$34)</f>
        <v>0.13510189711528384</v>
      </c>
      <c r="I100" s="1">
        <f>IF(B100="","",C100*入力・概要!$B$35*0.000000001)</f>
        <v>5.5068479299752579E-4</v>
      </c>
      <c r="J100" s="1">
        <f>IF(B100="","",H100+入力・概要!$B$30*F100)</f>
        <v>0.59589639171131126</v>
      </c>
      <c r="K100" s="1">
        <f>IF(B100="","",I100+入力・概要!$B$30*G100)</f>
        <v>0.12086755984905248</v>
      </c>
      <c r="L100" s="1">
        <f>IF(B100="","",入力・概要!$B$30+H100*F100-I100*G100)</f>
        <v>74.96869319224075</v>
      </c>
      <c r="M100" s="1">
        <f t="shared" si="11"/>
        <v>2.2021156518343781E-4</v>
      </c>
      <c r="N100" s="1">
        <f>IF(B100="","",入力・概要!$B$30*(J100*L100+K100*M100)/(L100^2+M100^2))</f>
        <v>0.59589015314610916</v>
      </c>
      <c r="O100" s="1">
        <f>IF(B100="","",入力・概要!$B$30*(K100*L100-J100*M100)/(L100^2+M100^2))</f>
        <v>0.12086447209418409</v>
      </c>
      <c r="P100" s="1">
        <f>IF(B100="","",N100+入力・概要!$B$36)</f>
        <v>0.59589015314636518</v>
      </c>
      <c r="Q100" s="1">
        <f>IF(B100="","",O100+C100*入力・概要!$B$37*0.000000001)</f>
        <v>0.12235057256240789</v>
      </c>
      <c r="R100" s="1">
        <f t="shared" si="12"/>
        <v>0.60832124508613672</v>
      </c>
      <c r="S100" s="1">
        <f t="shared" si="13"/>
        <v>11.602942339319569</v>
      </c>
      <c r="T100" s="1">
        <f t="shared" si="14"/>
        <v>3.8444044816650313</v>
      </c>
      <c r="U100" s="1">
        <f t="shared" si="15"/>
        <v>-0.21586701591820609</v>
      </c>
    </row>
    <row r="101" spans="1:21">
      <c r="A101">
        <v>98</v>
      </c>
      <c r="B101" s="2">
        <f>IF(A101&lt;=入力・概要!$B$40,10^(LOG10(入力・概要!$B$38)+(A101-1)*(LOG10(入力・概要!$B$39)-LOG10(入力・概要!$B$38))/(入力・概要!$B$40-1)),"")</f>
        <v>7131.8198062061747</v>
      </c>
      <c r="C101" s="1">
        <f t="shared" si="8"/>
        <v>44810.545419807</v>
      </c>
      <c r="D101" s="1">
        <f>IF(B101="","",ATANH(MIN(0.999999,(2*入力・概要!$B$17*入力・概要!$B$6)/入力・概要!$B$30))+入力・概要!$B$33*SQRT(B101/1000000)+(2*PI()*B101*入力・概要!$B$6/(299792458*入力・概要!$B$31))*入力・概要!$B$32/2)</f>
        <v>6.1482957166069411E-3</v>
      </c>
      <c r="E101" s="1">
        <f>IF(B101="","",2*PI()*B101*入力・概要!$B$6/(299792458*入力・概要!$B$31))</f>
        <v>1.6378092654205426E-3</v>
      </c>
      <c r="F101" s="1">
        <f t="shared" si="9"/>
        <v>6.1482347376004259E-3</v>
      </c>
      <c r="G101" s="1">
        <f t="shared" si="10"/>
        <v>1.6377488194784166E-3</v>
      </c>
      <c r="H101" s="1">
        <f>IF(B101="","",入力・概要!$B$34)</f>
        <v>0.13510189711528384</v>
      </c>
      <c r="I101" s="1">
        <f>IF(B101="","",C101*入力・概要!$B$35*0.000000001)</f>
        <v>5.6195166684744043E-4</v>
      </c>
      <c r="J101" s="1">
        <f>IF(B101="","",H101+入力・概要!$B$30*F101)</f>
        <v>0.59602192069850057</v>
      </c>
      <c r="K101" s="1">
        <f>IF(B101="","",I101+入力・概要!$B$30*G101)</f>
        <v>0.12334048188152064</v>
      </c>
      <c r="L101" s="1">
        <f>IF(B101="","",入力・概要!$B$30+H101*F101-I101*G101)</f>
        <v>74.968693381925732</v>
      </c>
      <c r="M101" s="1">
        <f t="shared" si="11"/>
        <v>2.247179832688145E-4</v>
      </c>
      <c r="N101" s="1">
        <f>IF(B101="","",入力・概要!$B$30*(J101*L101+K101*M101)/(L101^2+M101^2))</f>
        <v>0.59601569391390263</v>
      </c>
      <c r="O101" s="1">
        <f>IF(B101="","",入力・概要!$B$30*(K101*L101-J101*M101)/(L101^2+M101^2))</f>
        <v>0.12333733025605616</v>
      </c>
      <c r="P101" s="1">
        <f>IF(B101="","",N101+入力・概要!$B$36)</f>
        <v>0.59601569391415865</v>
      </c>
      <c r="Q101" s="1">
        <f>IF(B101="","",O101+C101*入力・概要!$B$37*0.000000001)</f>
        <v>0.12485383597010605</v>
      </c>
      <c r="R101" s="1">
        <f t="shared" si="12"/>
        <v>0.60895253324740028</v>
      </c>
      <c r="S101" s="1">
        <f t="shared" si="13"/>
        <v>11.831283879978786</v>
      </c>
      <c r="T101" s="1">
        <f t="shared" si="14"/>
        <v>3.8532003616823758</v>
      </c>
      <c r="U101" s="1">
        <f t="shared" si="15"/>
        <v>-0.21541655852006472</v>
      </c>
    </row>
    <row r="102" spans="1:21">
      <c r="A102">
        <v>99</v>
      </c>
      <c r="B102" s="2">
        <f>IF(A102&lt;=入力・概要!$B$40,10^(LOG10(入力・概要!$B$38)+(A102-1)*(LOG10(入力・概要!$B$39)-LOG10(入力・概要!$B$38))/(入力・概要!$B$40-1)),"")</f>
        <v>7277.7350649869068</v>
      </c>
      <c r="C102" s="1">
        <f t="shared" si="8"/>
        <v>45727.358029871401</v>
      </c>
      <c r="D102" s="1">
        <f>IF(B102="","",ATANH(MIN(0.999999,(2*入力・概要!$B$17*入力・概要!$B$6)/入力・概要!$B$30))+入力・概要!$B$33*SQRT(B102/1000000)+(2*PI()*B102*入力・概要!$B$6/(299792458*入力・概要!$B$31))*入力・概要!$B$32/2)</f>
        <v>6.1500008592026666E-3</v>
      </c>
      <c r="E102" s="1">
        <f>IF(B102="","",2*PI()*B102*入力・概要!$B$6/(299792458*入力・概要!$B$31))</f>
        <v>1.6713184354909018E-3</v>
      </c>
      <c r="F102" s="1">
        <f t="shared" si="9"/>
        <v>6.1499405022139566E-3</v>
      </c>
      <c r="G102" s="1">
        <f t="shared" si="10"/>
        <v>1.6712567795594796E-3</v>
      </c>
      <c r="H102" s="1">
        <f>IF(B102="","",入力・概要!$B$34)</f>
        <v>0.13510189711528384</v>
      </c>
      <c r="I102" s="1">
        <f>IF(B102="","",C102*入力・概要!$B$35*0.000000001)</f>
        <v>5.7344905813303535E-4</v>
      </c>
      <c r="J102" s="1">
        <f>IF(B102="","",H102+入力・概要!$B$30*F102)</f>
        <v>0.59614979822749081</v>
      </c>
      <c r="K102" s="1">
        <f>IF(B102="","",I102+入力・概要!$B$30*G102)</f>
        <v>0.12586399945582494</v>
      </c>
      <c r="L102" s="1">
        <f>IF(B102="","",入力・概要!$B$30+H102*F102-I102*G102)</f>
        <v>74.968693574332818</v>
      </c>
      <c r="M102" s="1">
        <f t="shared" si="11"/>
        <v>2.2931663907383421E-4</v>
      </c>
      <c r="N102" s="1">
        <f>IF(B102="","",入力・概要!$B$30*(J102*L102+K102*M102)/(L102^2+M102^2))</f>
        <v>0.59614358378205712</v>
      </c>
      <c r="O102" s="1">
        <f>IF(B102="","",入力・概要!$B$30*(K102*L102-J102*M102)/(L102^2+M102^2))</f>
        <v>0.12586078262684489</v>
      </c>
      <c r="P102" s="1">
        <f>IF(B102="","",N102+入力・概要!$B$36)</f>
        <v>0.59614358378231314</v>
      </c>
      <c r="Q102" s="1">
        <f>IF(B102="","",O102+C102*入力・概要!$B$37*0.000000001)</f>
        <v>0.12740831567048538</v>
      </c>
      <c r="R102" s="1">
        <f t="shared" si="12"/>
        <v>0.60960647255980627</v>
      </c>
      <c r="S102" s="1">
        <f t="shared" si="13"/>
        <v>12.063810236721883</v>
      </c>
      <c r="T102" s="1">
        <f t="shared" si="14"/>
        <v>3.8619962416997202</v>
      </c>
      <c r="U102" s="1">
        <f t="shared" si="15"/>
        <v>-0.21495043047737231</v>
      </c>
    </row>
    <row r="103" spans="1:21">
      <c r="A103">
        <v>100</v>
      </c>
      <c r="B103" s="2">
        <f>IF(A103&lt;=入力・概要!$B$40,10^(LOG10(入力・概要!$B$38)+(A103-1)*(LOG10(入力・概要!$B$39)-LOG10(入力・概要!$B$38))/(入力・概要!$B$40-1)),"")</f>
        <v>7426.635713657387</v>
      </c>
      <c r="C103" s="1">
        <f t="shared" si="8"/>
        <v>46662.928397827272</v>
      </c>
      <c r="D103" s="1">
        <f>IF(B103="","",ATANH(MIN(0.999999,(2*入力・概要!$B$17*入力・概要!$B$6)/入力・概要!$B$30))+入力・概要!$B$33*SQRT(B103/1000000)+(2*PI()*B103*入力・概要!$B$6/(299792458*入力・概要!$B$31))*入力・概要!$B$32/2)</f>
        <v>6.1517379132495732E-3</v>
      </c>
      <c r="E103" s="1">
        <f>IF(B103="","",2*PI()*B103*入力・概要!$B$6/(299792458*入力・概要!$B$31))</f>
        <v>1.7055131948435461E-3</v>
      </c>
      <c r="F103" s="1">
        <f t="shared" si="9"/>
        <v>6.151678205703311E-3</v>
      </c>
      <c r="G103" s="1">
        <f t="shared" si="10"/>
        <v>1.70545030663945E-3</v>
      </c>
      <c r="H103" s="1">
        <f>IF(B103="","",入力・概要!$B$34)</f>
        <v>0.13510189711528384</v>
      </c>
      <c r="I103" s="1">
        <f>IF(B103="","",C103*入力・概要!$B$35*0.000000001)</f>
        <v>5.8518168318368881E-4</v>
      </c>
      <c r="J103" s="1">
        <f>IF(B103="","",H103+入力・概要!$B$30*F103)</f>
        <v>0.59628007014576934</v>
      </c>
      <c r="K103" s="1">
        <f>IF(B103="","",I103+入力・概要!$B$30*G103)</f>
        <v>0.128439147757201</v>
      </c>
      <c r="L103" s="1">
        <f>IF(B103="","",入力・概要!$B$30+H103*F103-I103*G103)</f>
        <v>74.968693769482201</v>
      </c>
      <c r="M103" s="1">
        <f t="shared" si="11"/>
        <v>2.3400942126965013E-4</v>
      </c>
      <c r="N103" s="1">
        <f>IF(B103="","",入力・概要!$B$30*(J103*L103+K103*M103)/(L103^2+M103^2))</f>
        <v>0.59627386862245157</v>
      </c>
      <c r="O103" s="1">
        <f>IF(B103="","",入力・概要!$B$30*(K103*L103-J103*M103)/(L103^2+M103^2))</f>
        <v>0.12843586436355525</v>
      </c>
      <c r="P103" s="1">
        <f>IF(B103="","",N103+入力・概要!$B$36)</f>
        <v>0.59627386862270759</v>
      </c>
      <c r="Q103" s="1">
        <f>IF(B103="","",O103+C103*入力・概要!$B$37*0.000000001)</f>
        <v>0.13001505954822995</v>
      </c>
      <c r="R103" s="1">
        <f t="shared" si="12"/>
        <v>0.61028390287768508</v>
      </c>
      <c r="S103" s="1">
        <f t="shared" si="13"/>
        <v>12.300580763683666</v>
      </c>
      <c r="T103" s="1">
        <f t="shared" si="14"/>
        <v>3.8707921217170638</v>
      </c>
      <c r="U103" s="1">
        <f t="shared" si="15"/>
        <v>-0.21446808503864292</v>
      </c>
    </row>
    <row r="104" spans="1:21">
      <c r="A104">
        <v>101</v>
      </c>
      <c r="B104" s="2">
        <f>IF(A104&lt;=入力・概要!$B$40,10^(LOG10(入力・概要!$B$38)+(A104-1)*(LOG10(入力・概要!$B$39)-LOG10(入力・概要!$B$38))/(入力・概要!$B$40-1)),"")</f>
        <v>7578.5828325519969</v>
      </c>
      <c r="C104" s="1">
        <f t="shared" si="8"/>
        <v>47617.640302734158</v>
      </c>
      <c r="D104" s="1">
        <f>IF(B104="","",ATANH(MIN(0.999999,(2*入力・概要!$B$17*入力・概要!$B$6)/入力・概要!$B$30))+入力・概要!$B$33*SQRT(B104/1000000)+(2*PI()*B104*入力・概要!$B$6/(299792458*入力・概要!$B$31))*入力・概要!$B$32/2)</f>
        <v>6.1535075013647448E-3</v>
      </c>
      <c r="E104" s="1">
        <f>IF(B104="","",2*PI()*B104*入力・概要!$B$6/(299792458*入力・概要!$B$31))</f>
        <v>1.7404075704646165E-3</v>
      </c>
      <c r="F104" s="1">
        <f t="shared" si="9"/>
        <v>6.1534484718627283E-3</v>
      </c>
      <c r="G104" s="1">
        <f t="shared" si="10"/>
        <v>1.7403434274345501E-3</v>
      </c>
      <c r="H104" s="1">
        <f>IF(B104="","",入力・概要!$B$34)</f>
        <v>0.13510189711528384</v>
      </c>
      <c r="I104" s="1">
        <f>IF(B104="","",C104*入力・概要!$B$35*0.000000001)</f>
        <v>5.9715435482370809E-4</v>
      </c>
      <c r="J104" s="1">
        <f>IF(B104="","",H104+入力・概要!$B$30*F104)</f>
        <v>0.59641278321785762</v>
      </c>
      <c r="K104" s="1">
        <f>IF(B104="","",I104+入力・概要!$B$30*G104)</f>
        <v>0.13106698315142251</v>
      </c>
      <c r="L104" s="1">
        <f>IF(B104="","",入力・概要!$B$30+H104*F104-I104*G104)</f>
        <v>74.968693967393136</v>
      </c>
      <c r="M104" s="1">
        <f t="shared" si="11"/>
        <v>2.3879825723067914E-4</v>
      </c>
      <c r="N104" s="1">
        <f>IF(B104="","",入力・概要!$B$30*(J104*L104+K104*M104)/(L104^2+M104^2))</f>
        <v>0.59640659522503237</v>
      </c>
      <c r="O104" s="1">
        <f>IF(B104="","",入力・概要!$B$30*(K104*L104-J104*M104)/(L104^2+M104^2))</f>
        <v>0.13106363180311945</v>
      </c>
      <c r="P104" s="1">
        <f>IF(B104="","",N104+入力・概要!$B$36)</f>
        <v>0.59640659522528838</v>
      </c>
      <c r="Q104" s="1">
        <f>IF(B104="","",O104+C104*入力・概要!$B$37*0.000000001)</f>
        <v>0.13267513692835609</v>
      </c>
      <c r="R104" s="1">
        <f t="shared" si="12"/>
        <v>0.6109856944210551</v>
      </c>
      <c r="S104" s="1">
        <f t="shared" si="13"/>
        <v>12.541654654925191</v>
      </c>
      <c r="T104" s="1">
        <f t="shared" si="14"/>
        <v>3.8795880017344078</v>
      </c>
      <c r="U104" s="1">
        <f t="shared" si="15"/>
        <v>-0.21396895818089762</v>
      </c>
    </row>
    <row r="105" spans="1:21">
      <c r="A105">
        <v>102</v>
      </c>
      <c r="B105" s="2">
        <f>IF(A105&lt;=入力・概要!$B$40,10^(LOG10(入力・概要!$B$38)+(A105-1)*(LOG10(入力・概要!$B$39)-LOG10(入力・概要!$B$38))/(入力・概要!$B$40-1)),"")</f>
        <v>7733.6387516935229</v>
      </c>
      <c r="C105" s="1">
        <f t="shared" si="8"/>
        <v>48591.885375675418</v>
      </c>
      <c r="D105" s="1">
        <f>IF(B105="","",ATANH(MIN(0.999999,(2*入力・概要!$B$17*入力・概要!$B$6)/入力・概要!$B$30))+入力・概要!$B$33*SQRT(B105/1000000)+(2*PI()*B105*入力・概要!$B$6/(299792458*入力・概要!$B$31))*入力・概要!$B$32/2)</f>
        <v>6.1553102585956334E-3</v>
      </c>
      <c r="E105" s="1">
        <f>IF(B105="","",2*PI()*B105*入力・概要!$B$6/(299792458*入力・概要!$B$31))</f>
        <v>1.7760158763288922E-3</v>
      </c>
      <c r="F105" s="1">
        <f t="shared" si="9"/>
        <v>6.1552519369670608E-3</v>
      </c>
      <c r="G105" s="1">
        <f t="shared" si="10"/>
        <v>1.7759504556569962E-3</v>
      </c>
      <c r="H105" s="1">
        <f>IF(B105="","",入力・概要!$B$34)</f>
        <v>0.13510189711528384</v>
      </c>
      <c r="I105" s="1">
        <f>IF(B105="","",C105*入力・概要!$B$35*0.000000001)</f>
        <v>6.0937198434658497E-4</v>
      </c>
      <c r="J105" s="1">
        <f>IF(B105="","",H105+入力・概要!$B$30*F105)</f>
        <v>0.59654798514392215</v>
      </c>
      <c r="K105" s="1">
        <f>IF(B105="","",I105+入力・概要!$B$30*G105)</f>
        <v>0.1337485836182089</v>
      </c>
      <c r="L105" s="1">
        <f>IF(B105="","",入力・概要!$B$30+H105*F105-I105*G105)</f>
        <v>74.9686941680839</v>
      </c>
      <c r="M105" s="1">
        <f t="shared" si="11"/>
        <v>2.4368511382899573E-4</v>
      </c>
      <c r="N105" s="1">
        <f>IF(B105="","",入力・概要!$B$30*(J105*L105+K105*M105)/(L105^2+M105^2))</f>
        <v>0.59654181131646755</v>
      </c>
      <c r="O105" s="1">
        <f>IF(B105="","",入力・概要!$B$30*(K105*L105-J105*M105)/(L105^2+M105^2))</f>
        <v>0.13374516289579061</v>
      </c>
      <c r="P105" s="1">
        <f>IF(B105="","",N105+入力・概要!$B$36)</f>
        <v>0.59654181131672357</v>
      </c>
      <c r="Q105" s="1">
        <f>IF(B105="","",O105+C105*入力・概要!$B$37*0.000000001)</f>
        <v>0.13538963901493414</v>
      </c>
      <c r="R105" s="1">
        <f t="shared" si="12"/>
        <v>0.6117127487649997</v>
      </c>
      <c r="S105" s="1">
        <f t="shared" si="13"/>
        <v>12.78709087514566</v>
      </c>
      <c r="T105" s="1">
        <f t="shared" si="14"/>
        <v>3.8883838817517522</v>
      </c>
      <c r="U105" s="1">
        <f t="shared" si="15"/>
        <v>-0.21345246823426489</v>
      </c>
    </row>
    <row r="106" spans="1:21">
      <c r="A106">
        <v>103</v>
      </c>
      <c r="B106" s="2">
        <f>IF(A106&lt;=入力・概要!$B$40,10^(LOG10(入力・概要!$B$38)+(A106-1)*(LOG10(入力・概要!$B$39)-LOG10(入力・概要!$B$38))/(入力・概要!$B$40-1)),"")</f>
        <v>7891.8670763615219</v>
      </c>
      <c r="C106" s="1">
        <f t="shared" si="8"/>
        <v>49586.063260409035</v>
      </c>
      <c r="D106" s="1">
        <f>IF(B106="","",ATANH(MIN(0.999999,(2*入力・概要!$B$17*入力・概要!$B$6)/入力・概要!$B$30))+入力・概要!$B$33*SQRT(B106/1000000)+(2*PI()*B106*入力・概要!$B$6/(299792458*入力・概要!$B$31))*入力・概要!$B$32/2)</f>
        <v>6.157146832671238E-3</v>
      </c>
      <c r="E106" s="1">
        <f>IF(B106="","",2*PI()*B106*入力・概要!$B$6/(299792458*入力・概要!$B$31))</f>
        <v>1.8123527192715177E-3</v>
      </c>
      <c r="F106" s="1">
        <f t="shared" si="9"/>
        <v>6.157089250025098E-3</v>
      </c>
      <c r="G106" s="1">
        <f t="shared" si="10"/>
        <v>1.8122859978877306E-3</v>
      </c>
      <c r="H106" s="1">
        <f>IF(B106="","",入力・概要!$B$34)</f>
        <v>0.13510189711528384</v>
      </c>
      <c r="I106" s="1">
        <f>IF(B106="","",C106*入力・概要!$B$35*0.000000001)</f>
        <v>6.2183958352965527E-4</v>
      </c>
      <c r="J106" s="1">
        <f>IF(B106="","",H106+入力・概要!$B$30*F106)</f>
        <v>0.59668572457876534</v>
      </c>
      <c r="K106" s="1">
        <f>IF(B106="","",I106+入力・概要!$B$30*G106)</f>
        <v>0.13648504919350629</v>
      </c>
      <c r="L106" s="1">
        <f>IF(B106="","",入力・概要!$B$30+H106*F106-I106*G106)</f>
        <v>74.968694371571658</v>
      </c>
      <c r="M106" s="1">
        <f t="shared" si="11"/>
        <v>2.4867199824508821E-4</v>
      </c>
      <c r="N106" s="1">
        <f>IF(B106="","",入力・概要!$B$30*(J106*L106+K106*M106)/(L106^2+M106^2))</f>
        <v>0.596679565579184</v>
      </c>
      <c r="O106" s="1">
        <f>IF(B106="","",入力・概要!$B$30*(K106*L106-J106*M106)/(L106^2+M106^2))</f>
        <v>0.13648155764741049</v>
      </c>
      <c r="P106" s="1">
        <f>IF(B106="","",N106+入力・概要!$B$36)</f>
        <v>0.59667956557944002</v>
      </c>
      <c r="Q106" s="1">
        <f>IF(B106="","",O106+C106*入力・概要!$B$37*0.000000001)</f>
        <v>0.13815967933879278</v>
      </c>
      <c r="R106" s="1">
        <f t="shared" si="12"/>
        <v>0.61246599985229166</v>
      </c>
      <c r="S106" s="1">
        <f t="shared" si="13"/>
        <v>13.036948086439562</v>
      </c>
      <c r="T106" s="1">
        <f t="shared" si="14"/>
        <v>3.8971797617690966</v>
      </c>
      <c r="U106" s="1">
        <f t="shared" si="15"/>
        <v>-0.21291801551262918</v>
      </c>
    </row>
    <row r="107" spans="1:21">
      <c r="A107">
        <v>104</v>
      </c>
      <c r="B107" s="2">
        <f>IF(A107&lt;=入力・概要!$B$40,10^(LOG10(入力・概要!$B$38)+(A107-1)*(LOG10(入力・概要!$B$39)-LOG10(入力・概要!$B$38))/(入力・概要!$B$40-1)),"")</f>
        <v>8053.3327131837314</v>
      </c>
      <c r="C107" s="1">
        <f t="shared" si="8"/>
        <v>50600.581777304731</v>
      </c>
      <c r="D107" s="1">
        <f>IF(B107="","",ATANH(MIN(0.999999,(2*入力・概要!$B$17*入力・概要!$B$6)/入力・概要!$B$30))+入力・概要!$B$33*SQRT(B107/1000000)+(2*PI()*B107*入力・概要!$B$6/(299792458*入力・概要!$B$31))*入力・概要!$B$32/2)</f>
        <v>6.1590178842584001E-3</v>
      </c>
      <c r="E107" s="1">
        <f>IF(B107="","",2*PI()*B107*入力・概要!$B$6/(299792458*入力・概要!$B$31))</f>
        <v>1.8494330049798463E-3</v>
      </c>
      <c r="F107" s="1">
        <f t="shared" si="9"/>
        <v>6.1589610730381208E-3</v>
      </c>
      <c r="G107" s="1">
        <f t="shared" si="10"/>
        <v>1.8493649595693492E-3</v>
      </c>
      <c r="H107" s="1">
        <f>IF(B107="","",入力・概要!$B$34)</f>
        <v>0.13510189711528384</v>
      </c>
      <c r="I107" s="1">
        <f>IF(B107="","",C107*入力・概要!$B$35*0.000000001)</f>
        <v>6.3456226668997064E-4</v>
      </c>
      <c r="J107" s="1">
        <f>IF(B107="","",H107+入力・概要!$B$30*F107)</f>
        <v>0.5968260511512089</v>
      </c>
      <c r="K107" s="1">
        <f>IF(B107="","",I107+入力・概要!$B$30*G107)</f>
        <v>0.13927750242081999</v>
      </c>
      <c r="L107" s="1">
        <f>IF(B107="","",入力・概要!$B$30+H107*F107-I107*G107)</f>
        <v>74.968694577872455</v>
      </c>
      <c r="M107" s="1">
        <f t="shared" si="11"/>
        <v>2.537609587953116E-4</v>
      </c>
      <c r="N107" s="1">
        <f>IF(B107="","",入力・概要!$B$30*(J107*L107+K107*M107)/(L107^2+M107^2))</f>
        <v>0.59681990767079551</v>
      </c>
      <c r="O107" s="1">
        <f>IF(B107="","",入力・概要!$B$30*(K107*L107-J107*M107)/(L107^2+M107^2))</f>
        <v>0.13927393857072728</v>
      </c>
      <c r="P107" s="1">
        <f>IF(B107="","",N107+入力・概要!$B$36)</f>
        <v>0.59681990767105153</v>
      </c>
      <c r="Q107" s="1">
        <f>IF(B107="","",O107+C107*入力・概要!$B$37*0.000000001)</f>
        <v>0.14098639421438505</v>
      </c>
      <c r="R107" s="1">
        <f t="shared" si="12"/>
        <v>0.61324641502911081</v>
      </c>
      <c r="S107" s="1">
        <f t="shared" si="13"/>
        <v>13.291284570984811</v>
      </c>
      <c r="T107" s="1">
        <f t="shared" si="14"/>
        <v>3.9059756417864402</v>
      </c>
      <c r="U107" s="1">
        <f t="shared" si="15"/>
        <v>-0.21236498195178585</v>
      </c>
    </row>
    <row r="108" spans="1:21">
      <c r="A108">
        <v>105</v>
      </c>
      <c r="B108" s="2">
        <f>IF(A108&lt;=入力・概要!$B$40,10^(LOG10(入力・概要!$B$38)+(A108-1)*(LOG10(入力・概要!$B$39)-LOG10(入力・概要!$B$38))/(入力・概要!$B$40-1)),"")</f>
        <v>8218.1018967613854</v>
      </c>
      <c r="C108" s="1">
        <f t="shared" si="8"/>
        <v>51635.857090635829</v>
      </c>
      <c r="D108" s="1">
        <f>IF(B108="","",ATANH(MIN(0.999999,(2*入力・概要!$B$17*入力・概要!$B$6)/入力・概要!$B$30))+入力・概要!$B$33*SQRT(B108/1000000)+(2*PI()*B108*入力・概要!$B$6/(299792458*入力・概要!$B$31))*入力・概要!$B$32/2)</f>
        <v>6.160924087223311E-3</v>
      </c>
      <c r="E108" s="1">
        <f>IF(B108="","",2*PI()*B108*入力・概要!$B$6/(299792458*入力・概要!$B$31))</f>
        <v>1.8872719441078969E-3</v>
      </c>
      <c r="F108" s="1">
        <f t="shared" si="9"/>
        <v>6.1608680812637413E-3</v>
      </c>
      <c r="G108" s="1">
        <f t="shared" si="10"/>
        <v>1.88720255112172E-3</v>
      </c>
      <c r="H108" s="1">
        <f>IF(B108="","",入力・概要!$B$34)</f>
        <v>0.13510189711528384</v>
      </c>
      <c r="I108" s="1">
        <f>IF(B108="","",C108*入力・概要!$B$35*0.000000001)</f>
        <v>6.4754525278224134E-4</v>
      </c>
      <c r="J108" s="1">
        <f>IF(B108="","",H108+入力・概要!$B$30*F108)</f>
        <v>0.59696901548387349</v>
      </c>
      <c r="K108" s="1">
        <f>IF(B108="","",I108+入力・概要!$B$30*G108)</f>
        <v>0.14212708881178771</v>
      </c>
      <c r="L108" s="1">
        <f>IF(B108="","",入力・概要!$B$30+H108*F108-I108*G108)</f>
        <v>74.968694787001056</v>
      </c>
      <c r="M108" s="1">
        <f t="shared" si="11"/>
        <v>2.5895408577638777E-4</v>
      </c>
      <c r="N108" s="1">
        <f>IF(B108="","",入力・概要!$B$30*(J108*L108+K108*M108)/(L108^2+M108^2))</f>
        <v>0.59696288824393395</v>
      </c>
      <c r="O108" s="1">
        <f>IF(B108="","",入力・概要!$B$30*(K108*L108-J108*M108)/(L108^2+M108^2))</f>
        <v>0.14212345114595501</v>
      </c>
      <c r="P108" s="1">
        <f>IF(B108="","",N108+入力・概要!$B$36)</f>
        <v>0.59696288824418997</v>
      </c>
      <c r="Q108" s="1">
        <f>IF(B108="","",O108+C108*入力・概要!$B$37*0.000000001)</f>
        <v>0.14387094320600924</v>
      </c>
      <c r="R108" s="1">
        <f t="shared" si="12"/>
        <v>0.61405499610363234</v>
      </c>
      <c r="S108" s="1">
        <f t="shared" si="13"/>
        <v>13.550158149552978</v>
      </c>
      <c r="T108" s="1">
        <f t="shared" si="14"/>
        <v>3.9147715218037842</v>
      </c>
      <c r="U108" s="1">
        <f t="shared" si="15"/>
        <v>-0.21179273075667004</v>
      </c>
    </row>
    <row r="109" spans="1:21">
      <c r="A109">
        <v>106</v>
      </c>
      <c r="B109" s="2">
        <f>IF(A109&lt;=入力・概要!$B$40,10^(LOG10(入力・概要!$B$38)+(A109-1)*(LOG10(入力・概要!$B$39)-LOG10(入力・概要!$B$38))/(入力・概要!$B$40-1)),"")</f>
        <v>8386.242216839124</v>
      </c>
      <c r="C109" s="1">
        <f t="shared" si="8"/>
        <v>52692.313879292742</v>
      </c>
      <c r="D109" s="1">
        <f>IF(B109="","",ATANH(MIN(0.999999,(2*入力・概要!$B$17*入力・概要!$B$6)/入力・概要!$B$30))+入力・概要!$B$33*SQRT(B109/1000000)+(2*PI()*B109*入力・概要!$B$6/(299792458*入力・概要!$B$31))*入力・概要!$B$32/2)</f>
        <v>6.1628661288983247E-3</v>
      </c>
      <c r="E109" s="1">
        <f>IF(B109="","",2*PI()*B109*入力・概要!$B$6/(299792458*入力・概要!$B$31))</f>
        <v>1.925885058515871E-3</v>
      </c>
      <c r="F109" s="1">
        <f t="shared" si="9"/>
        <v>6.1628109634851705E-3</v>
      </c>
      <c r="G109" s="1">
        <f t="shared" si="10"/>
        <v>1.9258142941827499E-3</v>
      </c>
      <c r="H109" s="1">
        <f>IF(B109="","",入力・概要!$B$34)</f>
        <v>0.13510189711528384</v>
      </c>
      <c r="I109" s="1">
        <f>IF(B109="","",C109*入力・概要!$B$35*0.000000001)</f>
        <v>6.6079386753968702E-4</v>
      </c>
      <c r="J109" s="1">
        <f>IF(B109="","",H109+入力・概要!$B$30*F109)</f>
        <v>0.59711466921336498</v>
      </c>
      <c r="K109" s="1">
        <f>IF(B109="","",I109+入力・概要!$B$30*G109)</f>
        <v>0.14503497731617712</v>
      </c>
      <c r="L109" s="1">
        <f>IF(B109="","",入力・概要!$B$30+H109*F109-I109*G109)</f>
        <v>74.968694998970903</v>
      </c>
      <c r="M109" s="1">
        <f t="shared" si="11"/>
        <v>2.642535123272982E-4</v>
      </c>
      <c r="N109" s="1">
        <f>IF(B109="","",入力・概要!$B$30*(J109*L109+K109*M109)/(L109^2+M109^2))</f>
        <v>0.59710855896648463</v>
      </c>
      <c r="O109" s="1">
        <f>IF(B109="","",入力・概要!$B$30*(K109*L109-J109*M109)/(L109^2+M109^2))</f>
        <v>0.14503126429075563</v>
      </c>
      <c r="P109" s="1">
        <f>IF(B109="","",N109+入力・概要!$B$36)</f>
        <v>0.59710855896674064</v>
      </c>
      <c r="Q109" s="1">
        <f>IF(B109="","",O109+C109*入力・概要!$B$37*0.000000001)</f>
        <v>0.14681450960356848</v>
      </c>
      <c r="R109" s="1">
        <f t="shared" si="12"/>
        <v>0.61489278042718465</v>
      </c>
      <c r="S109" s="1">
        <f t="shared" si="13"/>
        <v>13.813626095737565</v>
      </c>
      <c r="T109" s="1">
        <f t="shared" si="14"/>
        <v>3.9235674018211277</v>
      </c>
      <c r="U109" s="1">
        <f t="shared" si="15"/>
        <v>-0.21120060605933949</v>
      </c>
    </row>
    <row r="110" spans="1:21">
      <c r="A110">
        <v>107</v>
      </c>
      <c r="B110" s="2">
        <f>IF(A110&lt;=入力・概要!$B$40,10^(LOG10(入力・概要!$B$38)+(A110-1)*(LOG10(入力・概要!$B$39)-LOG10(入力・概要!$B$38))/(入力・概要!$B$40-1)),"")</f>
        <v>8557.8226460310143</v>
      </c>
      <c r="C110" s="1">
        <f t="shared" si="8"/>
        <v>53770.385510990796</v>
      </c>
      <c r="D110" s="1">
        <f>IF(B110="","",ATANH(MIN(0.999999,(2*入力・概要!$B$17*入力・概要!$B$6)/入力・概要!$B$30))+入力・概要!$B$33*SQRT(B110/1000000)+(2*PI()*B110*入力・概要!$B$6/(299792458*入力・概要!$B$31))*入力・概要!$B$32/2)</f>
        <v>6.1648447103542147E-3</v>
      </c>
      <c r="E110" s="1">
        <f>IF(B110="","",2*PI()*B110*入力・概要!$B$6/(299792458*入力・概要!$B$31))</f>
        <v>1.9652881876373847E-3</v>
      </c>
      <c r="F110" s="1">
        <f t="shared" si="9"/>
        <v>6.1647904222860228E-3</v>
      </c>
      <c r="G110" s="1">
        <f t="shared" si="10"/>
        <v>1.9652160279769624E-3</v>
      </c>
      <c r="H110" s="1">
        <f>IF(B110="","",入力・概要!$B$34)</f>
        <v>0.13510189711528384</v>
      </c>
      <c r="I110" s="1">
        <f>IF(B110="","",C110*入力・概要!$B$35*0.000000001)</f>
        <v>6.7431354565871023E-4</v>
      </c>
      <c r="J110" s="1">
        <f>IF(B110="","",H110+入力・概要!$B$30*F110)</f>
        <v>0.597263065010876</v>
      </c>
      <c r="K110" s="1">
        <f>IF(B110="","",I110+入力・概要!$B$30*G110)</f>
        <v>0.14800236080150922</v>
      </c>
      <c r="L110" s="1">
        <f>IF(B110="","",入力・概要!$B$30+H110*F110-I110*G110)</f>
        <v>74.968695213794021</v>
      </c>
      <c r="M110" s="1">
        <f t="shared" si="11"/>
        <v>2.6966141530894487E-4</v>
      </c>
      <c r="N110" s="1">
        <f>IF(B110="","",入力・概要!$B$30*(J110*L110+K110*M110)/(L110^2+M110^2))</f>
        <v>0.59725697254224142</v>
      </c>
      <c r="O110" s="1">
        <f>IF(B110="","",入力・概要!$B$30*(K110*L110-J110*M110)/(L110^2+M110^2))</f>
        <v>0.14799857083984791</v>
      </c>
      <c r="P110" s="1">
        <f>IF(B110="","",N110+入力・概要!$B$36)</f>
        <v>0.59725697254249743</v>
      </c>
      <c r="Q110" s="1">
        <f>IF(B110="","",O110+C110*入力・概要!$B$37*0.000000001)</f>
        <v>0.1498183009080751</v>
      </c>
      <c r="R110" s="1">
        <f t="shared" si="12"/>
        <v>0.61576084199761516</v>
      </c>
      <c r="S110" s="1">
        <f t="shared" si="13"/>
        <v>14.081745045804299</v>
      </c>
      <c r="T110" s="1">
        <f t="shared" si="14"/>
        <v>3.9323632818384731</v>
      </c>
      <c r="U110" s="1">
        <f t="shared" si="15"/>
        <v>-0.21058793258949521</v>
      </c>
    </row>
    <row r="111" spans="1:21">
      <c r="A111">
        <v>108</v>
      </c>
      <c r="B111" s="2">
        <f>IF(A111&lt;=入力・概要!$B$40,10^(LOG10(入力・概要!$B$38)+(A111-1)*(LOG10(入力・概要!$B$39)-LOG10(入力・概要!$B$38))/(入力・概要!$B$40-1)),"")</f>
        <v>8732.9135681135485</v>
      </c>
      <c r="C111" s="1">
        <f t="shared" si="8"/>
        <v>54870.514220040306</v>
      </c>
      <c r="D111" s="1">
        <f>IF(B111="","",ATANH(MIN(0.999999,(2*入力・概要!$B$17*入力・概要!$B$6)/入力・概要!$B$30))+入力・概要!$B$33*SQRT(B111/1000000)+(2*PI()*B111*入力・概要!$B$6/(299792458*入力・概要!$B$31))*入力・概要!$B$32/2)</f>
        <v>6.1668605466779517E-3</v>
      </c>
      <c r="E111" s="1">
        <f>IF(B111="","",2*PI()*B111*入力・概要!$B$6/(299792458*入力・概要!$B$31))</f>
        <v>2.0054974949769025E-3</v>
      </c>
      <c r="F111" s="1">
        <f t="shared" si="9"/>
        <v>6.1668071743307589E-3</v>
      </c>
      <c r="G111" s="1">
        <f t="shared" si="10"/>
        <v>2.0054239158143698E-3</v>
      </c>
      <c r="H111" s="1">
        <f>IF(B111="","",入力・概要!$B$34)</f>
        <v>0.13510189711528384</v>
      </c>
      <c r="I111" s="1">
        <f>IF(B111="","",C111*入力・概要!$B$35*0.000000001)</f>
        <v>6.8810983302824166E-4</v>
      </c>
      <c r="J111" s="1">
        <f>IF(B111="","",H111+入力・概要!$B$30*F111)</f>
        <v>0.59741425660321001</v>
      </c>
      <c r="K111" s="1">
        <f>IF(B111="","",I111+入力・概要!$B$30*G111)</f>
        <v>0.15103045654249428</v>
      </c>
      <c r="L111" s="1">
        <f>IF(B111="","",入力・概要!$B$30+H111*F111-I111*G111)</f>
        <v>74.968695431480938</v>
      </c>
      <c r="M111" s="1">
        <f t="shared" si="11"/>
        <v>2.7518001620192872E-4</v>
      </c>
      <c r="N111" s="1">
        <f>IF(B111="","",入力・概要!$B$30*(J111*L111+K111*M111)/(L111^2+M111^2))</f>
        <v>0.59740818273198593</v>
      </c>
      <c r="O111" s="1">
        <f>IF(B111="","",入力・概要!$B$30*(K111*L111-J111*M111)/(L111^2+M111^2))</f>
        <v>0.15102658803442751</v>
      </c>
      <c r="P111" s="1">
        <f>IF(B111="","",N111+入力・概要!$B$36)</f>
        <v>0.59740818273224194</v>
      </c>
      <c r="Q111" s="1">
        <f>IF(B111="","",O111+C111*入力・概要!$B$37*0.000000001)</f>
        <v>0.15288354932708711</v>
      </c>
      <c r="R111" s="1">
        <f t="shared" si="12"/>
        <v>0.61666029258440791</v>
      </c>
      <c r="S111" s="1">
        <f t="shared" si="13"/>
        <v>14.35457090407367</v>
      </c>
      <c r="T111" s="1">
        <f t="shared" si="14"/>
        <v>3.9411591618558166</v>
      </c>
      <c r="U111" s="1">
        <f t="shared" si="15"/>
        <v>-0.20995401535944697</v>
      </c>
    </row>
    <row r="112" spans="1:21">
      <c r="A112">
        <v>109</v>
      </c>
      <c r="B112" s="2">
        <f>IF(A112&lt;=入力・概要!$B$40,10^(LOG10(入力・概要!$B$38)+(A112-1)*(LOG10(入力・概要!$B$39)-LOG10(入力・概要!$B$38))/(入力・概要!$B$40-1)),"")</f>
        <v>8911.5868068978725</v>
      </c>
      <c r="C112" s="1">
        <f t="shared" si="8"/>
        <v>55993.151288756155</v>
      </c>
      <c r="D112" s="1">
        <f>IF(B112="","",ATANH(MIN(0.999999,(2*入力・概要!$B$17*入力・概要!$B$6)/入力・概要!$B$30))+入力・概要!$B$33*SQRT(B112/1000000)+(2*PI()*B112*入力・概要!$B$6/(299792458*入力・概要!$B$31))*入力・概要!$B$32/2)</f>
        <v>6.1689143672561406E-3</v>
      </c>
      <c r="E112" s="1">
        <f>IF(B112="","",2*PI()*B112*入力・概要!$B$6/(299792458*入力・概要!$B$31))</f>
        <v>2.0465294747401895E-3</v>
      </c>
      <c r="F112" s="1">
        <f t="shared" si="9"/>
        <v>6.1688619506509055E-3</v>
      </c>
      <c r="G112" s="1">
        <f t="shared" si="10"/>
        <v>2.0464544517224729E-3</v>
      </c>
      <c r="H112" s="1">
        <f>IF(B112="","",入力・概要!$B$34)</f>
        <v>0.13510189711528384</v>
      </c>
      <c r="I112" s="1">
        <f>IF(B112="","",C112*入力・概要!$B$35*0.000000001)</f>
        <v>7.0218838900472705E-4</v>
      </c>
      <c r="J112" s="1">
        <f>IF(B112="","",H112+入力・概要!$B$30*F112)</f>
        <v>0.59756829879423901</v>
      </c>
      <c r="K112" s="1">
        <f>IF(B112="","",I112+入力・概要!$B$30*G112)</f>
        <v>0.15412050672049377</v>
      </c>
      <c r="L112" s="1">
        <f>IF(B112="","",入力・概要!$B$30+H112*F112-I112*G112)</f>
        <v>74.968695652040466</v>
      </c>
      <c r="M112" s="1">
        <f t="shared" si="11"/>
        <v>2.8081158202284426E-4</v>
      </c>
      <c r="N112" s="1">
        <f>IF(B112="","",入力・概要!$B$30*(J112*L112+K112*M112)/(L112^2+M112^2))</f>
        <v>0.59756224437500338</v>
      </c>
      <c r="O112" s="1">
        <f>IF(B112="","",入力・概要!$B$30*(K112*L112-J112*M112)/(L112^2+M112^2))</f>
        <v>0.15411655802161364</v>
      </c>
      <c r="P112" s="1">
        <f>IF(B112="","",N112+入力・概要!$B$36)</f>
        <v>0.5975622443752594</v>
      </c>
      <c r="Q112" s="1">
        <f>IF(B112="","",O112+C112*入力・概要!$B$37*0.000000001)</f>
        <v>0.15601151228029411</v>
      </c>
      <c r="R112" s="1">
        <f t="shared" si="12"/>
        <v>0.61759228287502232</v>
      </c>
      <c r="S112" s="1">
        <f t="shared" si="13"/>
        <v>14.632158743757406</v>
      </c>
      <c r="T112" s="1">
        <f t="shared" si="14"/>
        <v>3.9499550418731606</v>
      </c>
      <c r="U112" s="1">
        <f t="shared" si="15"/>
        <v>-0.20929813936554117</v>
      </c>
    </row>
    <row r="113" spans="1:21">
      <c r="A113">
        <v>110</v>
      </c>
      <c r="B113" s="2">
        <f>IF(A113&lt;=入力・概要!$B$40,10^(LOG10(入力・概要!$B$38)+(A113-1)*(LOG10(入力・概要!$B$39)-LOG10(入力・概要!$B$38))/(入力・概要!$B$40-1)),"")</f>
        <v>9093.9156556923681</v>
      </c>
      <c r="C113" s="1">
        <f t="shared" si="8"/>
        <v>57138.757232576703</v>
      </c>
      <c r="D113" s="1">
        <f>IF(B113="","",ATANH(MIN(0.999999,(2*入力・概要!$B$17*入力・概要!$B$6)/入力・概要!$B$30))+入力・概要!$B$33*SQRT(B113/1000000)+(2*PI()*B113*入力・概要!$B$6/(299792458*入力・概要!$B$31))*入力・概要!$B$32/2)</f>
        <v>6.1710069160642225E-3</v>
      </c>
      <c r="E113" s="1">
        <f>IF(B113="","",2*PI()*B113*入力・概要!$B$6/(299792458*入力・概要!$B$31))</f>
        <v>2.0884009586003434E-3</v>
      </c>
      <c r="F113" s="1">
        <f t="shared" si="9"/>
        <v>6.1709554969371456E-3</v>
      </c>
      <c r="G113" s="1">
        <f t="shared" si="10"/>
        <v>2.0883244672139541E-3</v>
      </c>
      <c r="H113" s="1">
        <f>IF(B113="","",入力・概要!$B$34)</f>
        <v>0.13510189711528384</v>
      </c>
      <c r="I113" s="1">
        <f>IF(B113="","",C113*入力・概要!$B$35*0.000000001)</f>
        <v>7.1655498873363229E-4</v>
      </c>
      <c r="J113" s="1">
        <f>IF(B113="","",H113+入力・概要!$B$30*F113)</f>
        <v>0.59772524748680023</v>
      </c>
      <c r="K113" s="1">
        <f>IF(B113="","",I113+入力・概要!$B$30*G113)</f>
        <v>0.15727377893320113</v>
      </c>
      <c r="L113" s="1">
        <f>IF(B113="","",入力・概要!$B$30+H113*F113-I113*G113)</f>
        <v>74.968695875479781</v>
      </c>
      <c r="M113" s="1">
        <f t="shared" si="11"/>
        <v>2.865584262594531E-4</v>
      </c>
      <c r="N113" s="1">
        <f>IF(B113="","",入力・概要!$B$30*(J113*L113+K113*M113)/(L113^2+M113^2))</f>
        <v>0.59771921341103884</v>
      </c>
      <c r="O113" s="1">
        <f>IF(B113="","",入力・概要!$B$30*(K113*L113-J113*M113)/(L113^2+M113^2))</f>
        <v>0.15726974836411325</v>
      </c>
      <c r="P113" s="1">
        <f>IF(B113="","",N113+入力・概要!$B$36)</f>
        <v>0.59771921341129486</v>
      </c>
      <c r="Q113" s="1">
        <f>IF(B113="","",O113+C113*入力・概要!$B$37*0.000000001)</f>
        <v>0.15920347291544645</v>
      </c>
      <c r="R113" s="1">
        <f t="shared" si="12"/>
        <v>0.61855800364182201</v>
      </c>
      <c r="S113" s="1">
        <f t="shared" si="13"/>
        <v>14.914562703178863</v>
      </c>
      <c r="T113" s="1">
        <f t="shared" si="14"/>
        <v>3.9587509218905041</v>
      </c>
      <c r="U113" s="1">
        <f t="shared" si="15"/>
        <v>-0.2086195693081947</v>
      </c>
    </row>
    <row r="114" spans="1:21">
      <c r="A114">
        <v>111</v>
      </c>
      <c r="B114" s="2">
        <f>IF(A114&lt;=入力・概要!$B$40,10^(LOG10(入力・概要!$B$38)+(A114-1)*(LOG10(入力・概要!$B$39)-LOG10(入力・概要!$B$38))/(入力・概要!$B$40-1)),"")</f>
        <v>9279.974907368327</v>
      </c>
      <c r="C114" s="1">
        <f t="shared" si="8"/>
        <v>58307.801988971914</v>
      </c>
      <c r="D114" s="1">
        <f>IF(B114="","",ATANH(MIN(0.999999,(2*入力・概要!$B$17*入力・概要!$B$6)/入力・概要!$B$30))+入力・概要!$B$33*SQRT(B114/1000000)+(2*PI()*B114*入力・概要!$B$6/(299792458*入力・概要!$B$31))*入力・概要!$B$32/2)</f>
        <v>6.1731389519615485E-3</v>
      </c>
      <c r="E114" s="1">
        <f>IF(B114="","",2*PI()*B114*入力・概要!$B$6/(299792458*入力・概要!$B$31))</f>
        <v>2.1311291226023166E-3</v>
      </c>
      <c r="F114" s="1">
        <f t="shared" si="9"/>
        <v>6.1730885738374352E-3</v>
      </c>
      <c r="G114" s="1">
        <f t="shared" si="10"/>
        <v>2.1310511381929754E-3</v>
      </c>
      <c r="H114" s="1">
        <f>IF(B114="","",入力・概要!$B$34)</f>
        <v>0.13510189711528384</v>
      </c>
      <c r="I114" s="1">
        <f>IF(B114="","",C114*入力・概要!$B$35*0.000000001)</f>
        <v>7.312155255184661E-4</v>
      </c>
      <c r="J114" s="1">
        <f>IF(B114="","",H114+入力・概要!$B$30*F114)</f>
        <v>0.59788515970504619</v>
      </c>
      <c r="K114" s="1">
        <f>IF(B114="","",I114+入力・概要!$B$30*G114)</f>
        <v>0.16049156671476145</v>
      </c>
      <c r="L114" s="1">
        <f>IF(B114="","",入力・概要!$B$30+H114*F114-I114*G114)</f>
        <v>74.968696101804156</v>
      </c>
      <c r="M114" s="1">
        <f t="shared" si="11"/>
        <v>2.9242290982514646E-4</v>
      </c>
      <c r="N114" s="1">
        <f>IF(B114="","",入力・概要!$B$30*(J114*L114+K114*M114)/(L114^2+M114^2))</f>
        <v>0.59787914690270916</v>
      </c>
      <c r="O114" s="1">
        <f>IF(B114="","",入力・概要!$B$30*(K114*L114-J114*M114)/(L114^2+M114^2))</f>
        <v>0.16048745256032462</v>
      </c>
      <c r="P114" s="1">
        <f>IF(B114="","",N114+入力・概要!$B$36)</f>
        <v>0.59787914690296518</v>
      </c>
      <c r="Q114" s="1">
        <f>IF(B114="","",O114+C114*入力・概要!$B$37*0.000000001)</f>
        <v>0.16246074063485183</v>
      </c>
      <c r="R114" s="1">
        <f t="shared" si="12"/>
        <v>0.61955868692888327</v>
      </c>
      <c r="S114" s="1">
        <f t="shared" si="13"/>
        <v>15.201835877321617</v>
      </c>
      <c r="T114" s="1">
        <f t="shared" si="14"/>
        <v>3.9675468019078486</v>
      </c>
      <c r="U114" s="1">
        <f t="shared" si="15"/>
        <v>-0.207917549332786</v>
      </c>
    </row>
    <row r="115" spans="1:21">
      <c r="A115">
        <v>112</v>
      </c>
      <c r="B115" s="2">
        <f>IF(A115&lt;=入力・概要!$B$40,10^(LOG10(入力・概要!$B$38)+(A115-1)*(LOG10(入力・概要!$B$39)-LOG10(入力・概要!$B$38))/(入力・概要!$B$40-1)),"")</f>
        <v>9469.840885040534</v>
      </c>
      <c r="C115" s="1">
        <f t="shared" si="8"/>
        <v>59500.765110215216</v>
      </c>
      <c r="D115" s="1">
        <f>IF(B115="","",ATANH(MIN(0.999999,(2*入力・概要!$B$17*入力・概要!$B$6)/入力・概要!$B$30))+入力・概要!$B$33*SQRT(B115/1000000)+(2*PI()*B115*入力・概要!$B$6/(299792458*入力・概要!$B$31))*入力・概要!$B$32/2)</f>
        <v>6.1753112489924752E-3</v>
      </c>
      <c r="E115" s="1">
        <f>IF(B115="","",2*PI()*B115*入力・概要!$B$6/(299792458*入力・概要!$B$31))</f>
        <v>2.174731494208658E-3</v>
      </c>
      <c r="F115" s="1">
        <f t="shared" si="9"/>
        <v>6.1752619572612447E-3</v>
      </c>
      <c r="G115" s="1">
        <f t="shared" si="10"/>
        <v>2.1746519920028276E-3</v>
      </c>
      <c r="H115" s="1">
        <f>IF(B115="","",入力・概要!$B$34)</f>
        <v>0.13510189711528384</v>
      </c>
      <c r="I115" s="1">
        <f>IF(B115="","",C115*入力・概要!$B$35*0.000000001)</f>
        <v>7.4617601323825802E-4</v>
      </c>
      <c r="J115" s="1">
        <f>IF(B115="","",H115+入力・概要!$B$30*F115)</f>
        <v>0.59804809361725209</v>
      </c>
      <c r="K115" s="1">
        <f>IF(B115="","",I115+入力・概要!$B$30*G115)</f>
        <v>0.1637751900665359</v>
      </c>
      <c r="L115" s="1">
        <f>IF(B115="","",入力・概要!$B$30+H115*F115-I115*G115)</f>
        <v>74.968696331016901</v>
      </c>
      <c r="M115" s="1">
        <f t="shared" si="11"/>
        <v>2.9840744203308417E-4</v>
      </c>
      <c r="N115" s="1">
        <f>IF(B115="","",入力・概要!$B$30*(J115*L115+K115*M115)/(L115^2+M115^2))</f>
        <v>0.59804210305837657</v>
      </c>
      <c r="O115" s="1">
        <f>IF(B115="","",入力・概要!$B$30*(K115*L115-J115*M115)/(L115^2+M115^2))</f>
        <v>0.16377099057508501</v>
      </c>
      <c r="P115" s="1">
        <f>IF(B115="","",N115+入力・概要!$B$36)</f>
        <v>0.59804210305863259</v>
      </c>
      <c r="Q115" s="1">
        <f>IF(B115="","",O115+C115*入力・概要!$B$37*0.000000001)</f>
        <v>0.16578465163264708</v>
      </c>
      <c r="R115" s="1">
        <f t="shared" si="12"/>
        <v>0.62059560725785856</v>
      </c>
      <c r="S115" s="1">
        <f t="shared" si="13"/>
        <v>15.494030204662613</v>
      </c>
      <c r="T115" s="1">
        <f t="shared" si="14"/>
        <v>3.976342681925193</v>
      </c>
      <c r="U115" s="1">
        <f t="shared" si="15"/>
        <v>-0.207191302793787</v>
      </c>
    </row>
    <row r="116" spans="1:21">
      <c r="A116">
        <v>113</v>
      </c>
      <c r="B116" s="2">
        <f>IF(A116&lt;=入力・概要!$B$40,10^(LOG10(入力・概要!$B$38)+(A116-1)*(LOG10(入力・概要!$B$39)-LOG10(入力・概要!$B$38))/(入力・概要!$B$40-1)),"")</f>
        <v>9663.5914733757127</v>
      </c>
      <c r="C116" s="1">
        <f t="shared" si="8"/>
        <v>60718.135960100204</v>
      </c>
      <c r="D116" s="1">
        <f>IF(B116="","",ATANH(MIN(0.999999,(2*入力・概要!$B$17*入力・概要!$B$6)/入力・概要!$B$30))+入力・概要!$B$33*SQRT(B116/1000000)+(2*PI()*B116*入力・概要!$B$6/(299792458*入力・概要!$B$31))*入力・概要!$B$32/2)</f>
        <v>6.1775245966935663E-3</v>
      </c>
      <c r="E116" s="1">
        <f>IF(B116="","",2*PI()*B116*入力・概要!$B$6/(299792458*入力・概要!$B$31))</f>
        <v>2.2192259594894402E-3</v>
      </c>
      <c r="F116" s="1">
        <f t="shared" si="9"/>
        <v>6.1774764386900655E-3</v>
      </c>
      <c r="G116" s="1">
        <f t="shared" si="10"/>
        <v>2.2191449146178998E-3</v>
      </c>
      <c r="H116" s="1">
        <f>IF(B116="","",入力・概要!$B$34)</f>
        <v>0.13510189711528384</v>
      </c>
      <c r="I116" s="1">
        <f>IF(B116="","",C116*入力・概要!$B$35*0.000000001)</f>
        <v>7.6144258881450538E-4</v>
      </c>
      <c r="J116" s="1">
        <f>IF(B116="","",H116+入力・概要!$B$30*F116)</f>
        <v>0.59821410855909463</v>
      </c>
      <c r="K116" s="1">
        <f>IF(B116="","",I116+入力・概要!$B$30*G116)</f>
        <v>0.16712599599873554</v>
      </c>
      <c r="L116" s="1">
        <f>IF(B116="","",入力・概要!$B$30+H116*F116-I116*G116)</f>
        <v>74.968696563119252</v>
      </c>
      <c r="M116" s="1">
        <f t="shared" si="11"/>
        <v>3.0451448159042962E-4</v>
      </c>
      <c r="N116" s="1">
        <f>IF(B116="","",入力・概要!$B$30*(J116*L116+K116*M116)/(L116^2+M116^2))</f>
        <v>0.59820814125549404</v>
      </c>
      <c r="O116" s="1">
        <f>IF(B116="","",入力・概要!$B$30*(K116*L116-J116*M116)/(L116^2+M116^2))</f>
        <v>0.16712170938128709</v>
      </c>
      <c r="P116" s="1">
        <f>IF(B116="","",N116+入力・概要!$B$36)</f>
        <v>0.59820814125575006</v>
      </c>
      <c r="Q116" s="1">
        <f>IF(B116="","",O116+C116*入力・概要!$B$37*0.000000001)</f>
        <v>0.16917656944307177</v>
      </c>
      <c r="R116" s="1">
        <f t="shared" si="12"/>
        <v>0.62167008285197856</v>
      </c>
      <c r="S116" s="1">
        <f t="shared" si="13"/>
        <v>15.791196349262657</v>
      </c>
      <c r="T116" s="1">
        <f t="shared" si="14"/>
        <v>3.9851385619425366</v>
      </c>
      <c r="U116" s="1">
        <f t="shared" si="15"/>
        <v>-0.20644003204462835</v>
      </c>
    </row>
    <row r="117" spans="1:21">
      <c r="A117">
        <v>114</v>
      </c>
      <c r="B117" s="2">
        <f>IF(A117&lt;=入力・概要!$B$40,10^(LOG10(入力・概要!$B$38)+(A117-1)*(LOG10(入力・概要!$B$39)-LOG10(入力・概要!$B$38))/(入力・概要!$B$40-1)),"")</f>
        <v>9861.3061505415371</v>
      </c>
      <c r="C117" s="1">
        <f t="shared" si="8"/>
        <v>61960.413914682271</v>
      </c>
      <c r="D117" s="1">
        <f>IF(B117="","",ATANH(MIN(0.999999,(2*入力・概要!$B$17*入力・概要!$B$6)/入力・概要!$B$30))+入力・概要!$B$33*SQRT(B117/1000000)+(2*PI()*B117*入力・概要!$B$6/(299792458*入力・概要!$B$31))*入力・概要!$B$32/2)</f>
        <v>6.1797798004070556E-3</v>
      </c>
      <c r="E117" s="1">
        <f>IF(B117="","",2*PI()*B117*入力・概要!$B$6/(299792458*入力・概要!$B$31))</f>
        <v>2.2646307704592898E-3</v>
      </c>
      <c r="F117" s="1">
        <f t="shared" si="9"/>
        <v>6.1797328254943095E-3</v>
      </c>
      <c r="G117" s="1">
        <f t="shared" si="10"/>
        <v>2.2645481579828988E-3</v>
      </c>
      <c r="H117" s="1">
        <f>IF(B117="","",入力・概要!$B$34)</f>
        <v>0.13510189711528384</v>
      </c>
      <c r="I117" s="1">
        <f>IF(B117="","",C117*入力・概要!$B$35*0.000000001)</f>
        <v>7.7702151472859734E-4</v>
      </c>
      <c r="J117" s="1">
        <f>IF(B117="","",H117+入力・概要!$B$30*F117)</f>
        <v>0.59838326505740858</v>
      </c>
      <c r="K117" s="1">
        <f>IF(B117="","",I117+入力・概要!$B$30*G117)</f>
        <v>0.17054535908314414</v>
      </c>
      <c r="L117" s="1">
        <f>IF(B117="","",入力・概要!$B$30+H117*F117-I117*G117)</f>
        <v>74.968696798110201</v>
      </c>
      <c r="M117" s="1">
        <f t="shared" si="11"/>
        <v>3.1074653761309476E-4</v>
      </c>
      <c r="N117" s="1">
        <f>IF(B117="","",入力・概要!$B$30*(J117*L117+K117*M117)/(L117^2+M117^2))</f>
        <v>0.59837732206443361</v>
      </c>
      <c r="O117" s="1">
        <f>IF(B117="","",入力・概要!$B$30*(K117*L117-J117*M117)/(L117^2+M117^2))</f>
        <v>0.17054098351258448</v>
      </c>
      <c r="P117" s="1">
        <f>IF(B117="","",N117+入力・概要!$B$36)</f>
        <v>0.59837732206468963</v>
      </c>
      <c r="Q117" s="1">
        <f>IF(B117="","",O117+C117*入力・概要!$B$37*0.000000001)</f>
        <v>0.17263788549996753</v>
      </c>
      <c r="R117" s="1">
        <f t="shared" si="12"/>
        <v>0.62278347687716407</v>
      </c>
      <c r="S117" s="1">
        <f t="shared" si="13"/>
        <v>16.093383578103584</v>
      </c>
      <c r="T117" s="1">
        <f t="shared" si="14"/>
        <v>3.9939344419598806</v>
      </c>
      <c r="U117" s="1">
        <f t="shared" si="15"/>
        <v>-0.2056629182559129</v>
      </c>
    </row>
    <row r="118" spans="1:21">
      <c r="A118">
        <v>115</v>
      </c>
      <c r="B118" s="2">
        <f>IF(A118&lt;=入力・概要!$B$40,10^(LOG10(入力・概要!$B$38)+(A118-1)*(LOG10(入力・概要!$B$39)-LOG10(入力・概要!$B$38))/(入力・概要!$B$40-1)),"")</f>
        <v>10063.066020809189</v>
      </c>
      <c r="C118" s="1">
        <f t="shared" si="8"/>
        <v>63228.108567126437</v>
      </c>
      <c r="D118" s="1">
        <f>IF(B118="","",ATANH(MIN(0.999999,(2*入力・概要!$B$17*入力・概要!$B$6)/入力・概要!$B$30))+入力・概要!$B$33*SQRT(B118/1000000)+(2*PI()*B118*入力・概要!$B$6/(299792458*入力・概要!$B$31))*入力・概要!$B$32/2)</f>
        <v>6.182077681600685E-3</v>
      </c>
      <c r="E118" s="1">
        <f>IF(B118="","",2*PI()*B118*入力・概要!$B$6/(299792458*入力・概要!$B$31))</f>
        <v>2.3109645525645037E-3</v>
      </c>
      <c r="F118" s="1">
        <f t="shared" si="9"/>
        <v>6.182031941256735E-3</v>
      </c>
      <c r="G118" s="1">
        <f t="shared" si="10"/>
        <v>2.3108803475023042E-3</v>
      </c>
      <c r="H118" s="1">
        <f>IF(B118="","",入力・概要!$B$34)</f>
        <v>0.13510189711528384</v>
      </c>
      <c r="I118" s="1">
        <f>IF(B118="","",C118*入力・概要!$B$35*0.000000001)</f>
        <v>7.9291918159073063E-4</v>
      </c>
      <c r="J118" s="1">
        <f>IF(B118="","",H118+入力・概要!$B$30*F118)</f>
        <v>0.59855562485443403</v>
      </c>
      <c r="K118" s="1">
        <f>IF(B118="","",I118+入力・概要!$B$30*G118)</f>
        <v>0.17403468201715555</v>
      </c>
      <c r="L118" s="1">
        <f>IF(B118="","",入力・概要!$B$30+H118*F118-I118*G118)</f>
        <v>74.968697035986381</v>
      </c>
      <c r="M118" s="1">
        <f t="shared" si="11"/>
        <v>3.1710617066141674E-4</v>
      </c>
      <c r="N118" s="1">
        <f>IF(B118="","",入力・概要!$B$30*(J118*L118+K118*M118)/(L118^2+M118^2))</f>
        <v>0.59854970727280632</v>
      </c>
      <c r="O118" s="1">
        <f>IF(B118="","",入力・概要!$B$30*(K118*L118-J118*M118)/(L118^2+M118^2))</f>
        <v>0.17403021562741131</v>
      </c>
      <c r="P118" s="1">
        <f>IF(B118="","",N118+入力・概要!$B$36)</f>
        <v>0.59854970727306234</v>
      </c>
      <c r="Q118" s="1">
        <f>IF(B118="","",O118+C118*入力・概要!$B$37*0.000000001)</f>
        <v>0.17617001970773011</v>
      </c>
      <c r="R118" s="1">
        <f t="shared" si="12"/>
        <v>0.62393719869910835</v>
      </c>
      <c r="S118" s="1">
        <f t="shared" si="13"/>
        <v>16.400639633680196</v>
      </c>
      <c r="T118" s="1">
        <f t="shared" si="14"/>
        <v>4.0027303219772259</v>
      </c>
      <c r="U118" s="1">
        <f t="shared" si="15"/>
        <v>-0.20485912126470548</v>
      </c>
    </row>
    <row r="119" spans="1:21">
      <c r="A119">
        <v>116</v>
      </c>
      <c r="B119" s="2">
        <f>IF(A119&lt;=入力・概要!$B$40,10^(LOG10(入力・概要!$B$38)+(A119-1)*(LOG10(入力・概要!$B$39)-LOG10(入力・概要!$B$38))/(入力・概要!$B$40-1)),"")</f>
        <v>10268.953847822997</v>
      </c>
      <c r="C119" s="1">
        <f t="shared" si="8"/>
        <v>64521.73993674673</v>
      </c>
      <c r="D119" s="1">
        <f>IF(B119="","",ATANH(MIN(0.999999,(2*入力・概要!$B$17*入力・概要!$B$6)/入力・概要!$B$30))+入力・概要!$B$33*SQRT(B119/1000000)+(2*PI()*B119*入力・概要!$B$6/(299792458*入力・概要!$B$31))*入力・概要!$B$32/2)</f>
        <v>6.1844190781940485E-3</v>
      </c>
      <c r="E119" s="1">
        <f>IF(B119="","",2*PI()*B119*入力・概要!$B$6/(299792458*入力・概要!$B$31))</f>
        <v>2.3582463123233638E-3</v>
      </c>
      <c r="F119" s="1">
        <f t="shared" si="9"/>
        <v>6.1843746261025486E-3</v>
      </c>
      <c r="G119" s="1">
        <f t="shared" si="10"/>
        <v>2.3581604896831944E-3</v>
      </c>
      <c r="H119" s="1">
        <f>IF(B119="","",入力・概要!$B$34)</f>
        <v>0.13510189711528384</v>
      </c>
      <c r="I119" s="1">
        <f>IF(B119="","",C119*入力・概要!$B$35*0.000000001)</f>
        <v>8.0914211076139268E-4</v>
      </c>
      <c r="J119" s="1">
        <f>IF(B119="","",H119+入力・概要!$B$30*F119)</f>
        <v>0.59873125093256296</v>
      </c>
      <c r="K119" s="1">
        <f>IF(B119="","",I119+入力・概要!$B$30*G119)</f>
        <v>0.17759539619936171</v>
      </c>
      <c r="L119" s="1">
        <f>IF(B119="","",入力・概要!$B$30+H119*F119-I119*G119)</f>
        <v>74.968697276741949</v>
      </c>
      <c r="M119" s="1">
        <f t="shared" si="11"/>
        <v>3.2359599379721009E-4</v>
      </c>
      <c r="N119" s="1">
        <f>IF(B119="","",入力・概要!$B$30*(J119*L119+K119*M119)/(L119^2+M119^2))</f>
        <v>0.59872535991028497</v>
      </c>
      <c r="O119" s="1">
        <f>IF(B119="","",入力・概要!$B$30*(K119*L119-J119*M119)/(L119^2+M119^2))</f>
        <v>0.17759083708455173</v>
      </c>
      <c r="P119" s="1">
        <f>IF(B119="","",N119+入力・概要!$B$36)</f>
        <v>0.59872535991054099</v>
      </c>
      <c r="Q119" s="1">
        <f>IF(B119="","",O119+C119*入力・概要!$B$37*0.000000001)</f>
        <v>0.17977442102395336</v>
      </c>
      <c r="R119" s="1">
        <f t="shared" si="12"/>
        <v>0.62513270515507702</v>
      </c>
      <c r="S119" s="1">
        <f t="shared" si="13"/>
        <v>16.713010601876416</v>
      </c>
      <c r="T119" s="1">
        <f t="shared" si="14"/>
        <v>4.0115262019945694</v>
      </c>
      <c r="U119" s="1">
        <f t="shared" si="15"/>
        <v>-0.20402777945773809</v>
      </c>
    </row>
    <row r="120" spans="1:21">
      <c r="A120">
        <v>117</v>
      </c>
      <c r="B120" s="2">
        <f>IF(A120&lt;=入力・概要!$B$40,10^(LOG10(入力・概要!$B$38)+(A120-1)*(LOG10(入力・概要!$B$39)-LOG10(入力・概要!$B$38))/(入力・概要!$B$40-1)),"")</f>
        <v>10479.054088550976</v>
      </c>
      <c r="C120" s="1">
        <f t="shared" si="8"/>
        <v>65841.838682323665</v>
      </c>
      <c r="D120" s="1">
        <f>IF(B120="","",ATANH(MIN(0.999999,(2*入力・概要!$B$17*入力・概要!$B$6)/入力・概要!$B$30))+入力・概要!$B$33*SQRT(B120/1000000)+(2*PI()*B120*入力・概要!$B$6/(299792458*入力・概要!$B$31))*入力・概要!$B$32/2)</f>
        <v>6.1868048448915801E-3</v>
      </c>
      <c r="E120" s="1">
        <f>IF(B120="","",2*PI()*B120*入力・概要!$B$6/(299792458*入力・概要!$B$31))</f>
        <v>2.4064954451228108E-3</v>
      </c>
      <c r="F120" s="1">
        <f t="shared" si="9"/>
        <v>6.1867617370362938E-3</v>
      </c>
      <c r="G120" s="1">
        <f t="shared" si="10"/>
        <v>2.4064079799345976E-3</v>
      </c>
      <c r="H120" s="1">
        <f>IF(B120="","",入力・概要!$B$34)</f>
        <v>0.13510189711528384</v>
      </c>
      <c r="I120" s="1">
        <f>IF(B120="","",C120*入力・概要!$B$35*0.000000001)</f>
        <v>8.2569695702649235E-4</v>
      </c>
      <c r="J120" s="1">
        <f>IF(B120="","",H120+入力・概要!$B$30*F120)</f>
        <v>0.59891020753959501</v>
      </c>
      <c r="K120" s="1">
        <f>IF(B120="","",I120+入力・概要!$B$30*G120)</f>
        <v>0.18122896231692828</v>
      </c>
      <c r="L120" s="1">
        <f>IF(B120="","",入力・概要!$B$30+H120*F120-I120*G120)</f>
        <v>74.968697520368366</v>
      </c>
      <c r="M120" s="1">
        <f t="shared" si="11"/>
        <v>3.3021867366264082E-4</v>
      </c>
      <c r="N120" s="1">
        <f>IF(B120="","",入力・概要!$B$30*(J120*L120+K120*M120)/(L120^2+M120^2))</f>
        <v>0.59890434427394146</v>
      </c>
      <c r="O120" s="1">
        <f>IF(B120="","",入力・概要!$B$30*(K120*L120-J120*M120)/(L120^2+M120^2))</f>
        <v>0.18122430853049723</v>
      </c>
      <c r="P120" s="1">
        <f>IF(B120="","",N120+入力・概要!$B$36)</f>
        <v>0.59890434427419748</v>
      </c>
      <c r="Q120" s="1">
        <f>IF(B120="","",O120+C120*入力・概要!$B$37*0.000000001)</f>
        <v>0.18345256805400573</v>
      </c>
      <c r="R120" s="1">
        <f t="shared" si="12"/>
        <v>0.62637150183905721</v>
      </c>
      <c r="S120" s="1">
        <f t="shared" si="13"/>
        <v>17.030540775177521</v>
      </c>
      <c r="T120" s="1">
        <f t="shared" si="14"/>
        <v>4.0203220820119139</v>
      </c>
      <c r="U120" s="1">
        <f t="shared" si="15"/>
        <v>-0.20316800969147297</v>
      </c>
    </row>
    <row r="121" spans="1:21">
      <c r="A121">
        <v>118</v>
      </c>
      <c r="B121" s="2">
        <f>IF(A121&lt;=入力・概要!$B$40,10^(LOG10(入力・概要!$B$38)+(A121-1)*(LOG10(入力・概要!$B$39)-LOG10(入力・概要!$B$38))/(入力・概要!$B$40-1)),"")</f>
        <v>10693.452927929617</v>
      </c>
      <c r="C121" s="1">
        <f t="shared" si="8"/>
        <v>67188.946319783892</v>
      </c>
      <c r="D121" s="1">
        <f>IF(B121="","",ATANH(MIN(0.999999,(2*入力・概要!$B$17*入力・概要!$B$6)/入力・概要!$B$30))+入力・概要!$B$33*SQRT(B121/1000000)+(2*PI()*B121*入力・概要!$B$6/(299792458*入力・概要!$B$31))*入力・概要!$B$32/2)</f>
        <v>6.189235853522314E-3</v>
      </c>
      <c r="E121" s="1">
        <f>IF(B121="","",2*PI()*B121*入力・概要!$B$6/(299792458*入力・概要!$B$31))</f>
        <v>2.4557317431745619E-3</v>
      </c>
      <c r="F121" s="1">
        <f t="shared" si="9"/>
        <v>6.1891941482857087E-3</v>
      </c>
      <c r="G121" s="1">
        <f t="shared" si="10"/>
        <v>2.4556426105264853E-3</v>
      </c>
      <c r="H121" s="1">
        <f>IF(B121="","",入力・概要!$B$34)</f>
        <v>0.13510189711528384</v>
      </c>
      <c r="I121" s="1">
        <f>IF(B121="","",C121*入力・概要!$B$35*0.000000001)</f>
        <v>8.4259051132719678E-4</v>
      </c>
      <c r="J121" s="1">
        <f>IF(B121="","",H121+入力・概要!$B$30*F121)</f>
        <v>0.59909256021451607</v>
      </c>
      <c r="K121" s="1">
        <f>IF(B121="","",I121+入力・概要!$B$30*G121)</f>
        <v>0.18493687094499317</v>
      </c>
      <c r="L121" s="1">
        <f>IF(B121="","",入力・概要!$B$30+H121*F121-I121*G121)</f>
        <v>74.968697766854334</v>
      </c>
      <c r="M121" s="1">
        <f t="shared" si="11"/>
        <v>3.369769315813636E-4</v>
      </c>
      <c r="N121" s="1">
        <f>IF(B121="","",入力・概要!$B$30*(J121*L121+K121*M121)/(L121^2+M121^2))</f>
        <v>0.59908672595410606</v>
      </c>
      <c r="O121" s="1">
        <f>IF(B121="","",入力・概要!$B$30*(K121*L121-J121*M121)/(L121^2+M121^2))</f>
        <v>0.18493212049882587</v>
      </c>
      <c r="P121" s="1">
        <f>IF(B121="","",N121+入力・概要!$B$36)</f>
        <v>0.59908672595436208</v>
      </c>
      <c r="Q121" s="1">
        <f>IF(B121="","",O121+C121*入力・概要!$B$37*0.000000001)</f>
        <v>0.18720596965777642</v>
      </c>
      <c r="R121" s="1">
        <f t="shared" si="12"/>
        <v>0.62765514439875758</v>
      </c>
      <c r="S121" s="1">
        <f t="shared" si="13"/>
        <v>17.353272511294449</v>
      </c>
      <c r="T121" s="1">
        <f t="shared" si="14"/>
        <v>4.0291179620292574</v>
      </c>
      <c r="U121" s="1">
        <f t="shared" si="15"/>
        <v>-0.20227890725207304</v>
      </c>
    </row>
    <row r="122" spans="1:21">
      <c r="A122">
        <v>119</v>
      </c>
      <c r="B122" s="2">
        <f>IF(A122&lt;=入力・概要!$B$40,10^(LOG10(入力・概要!$B$38)+(A122-1)*(LOG10(入力・概要!$B$39)-LOG10(入力・概要!$B$38))/(入力・概要!$B$40-1)),"")</f>
        <v>10912.238314217764</v>
      </c>
      <c r="C122" s="1">
        <f t="shared" si="8"/>
        <v>68563.615444335199</v>
      </c>
      <c r="D122" s="1">
        <f>IF(B122="","",ATANH(MIN(0.999999,(2*入力・概要!$B$17*入力・概要!$B$6)/入力・概要!$B$30))+入力・概要!$B$33*SQRT(B122/1000000)+(2*PI()*B122*入力・概要!$B$6/(299792458*入力・概要!$B$31))*入力・概要!$B$32/2)</f>
        <v>6.1917129933865599E-3</v>
      </c>
      <c r="E122" s="1">
        <f>IF(B122="","",2*PI()*B122*入力・概要!$B$6/(299792458*入力・概要!$B$31))</f>
        <v>2.505975403634059E-3</v>
      </c>
      <c r="F122" s="1">
        <f t="shared" si="9"/>
        <v>6.1916727516526495E-3</v>
      </c>
      <c r="G122" s="1">
        <f t="shared" si="10"/>
        <v>2.5058845787117837E-3</v>
      </c>
      <c r="H122" s="1">
        <f>IF(B122="","",入力・概要!$B$34)</f>
        <v>0.13510189711528384</v>
      </c>
      <c r="I122" s="1">
        <f>IF(B122="","",C122*入力・概要!$B$35*0.000000001)</f>
        <v>8.5982970354563971E-4</v>
      </c>
      <c r="J122" s="1">
        <f>IF(B122="","",H122+入力・概要!$B$30*F122)</f>
        <v>0.59927837581380627</v>
      </c>
      <c r="K122" s="1">
        <f>IF(B122="","",I122+入力・概要!$B$30*G122)</f>
        <v>0.18872064315834233</v>
      </c>
      <c r="L122" s="1">
        <f>IF(B122="","",入力・概要!$B$30+H122*F122-I122*G122)</f>
        <v>74.968698016185527</v>
      </c>
      <c r="M122" s="1">
        <f t="shared" si="11"/>
        <v>3.4387354468240087E-4</v>
      </c>
      <c r="N122" s="1">
        <f>IF(B122="","",入力・概要!$B$30*(J122*L122+K122*M122)/(L122^2+M122^2))</f>
        <v>0.59927257186076366</v>
      </c>
      <c r="O122" s="1">
        <f>IF(B122="","",入力・概要!$B$30*(K122*L122-J122*M122)/(L122^2+M122^2))</f>
        <v>0.18871579402185909</v>
      </c>
      <c r="P122" s="1">
        <f>IF(B122="","",N122+入力・概要!$B$36)</f>
        <v>0.59927257186101968</v>
      </c>
      <c r="Q122" s="1">
        <f>IF(B122="","",O122+C122*入力・概要!$B$37*0.000000001)</f>
        <v>0.19103616556884975</v>
      </c>
      <c r="R122" s="1">
        <f t="shared" si="12"/>
        <v>0.62898523984285193</v>
      </c>
      <c r="S122" s="1">
        <f t="shared" si="13"/>
        <v>17.681246087304185</v>
      </c>
      <c r="T122" s="1">
        <f t="shared" si="14"/>
        <v>4.037913842046601</v>
      </c>
      <c r="U122" s="1">
        <f t="shared" si="15"/>
        <v>-0.20135954585841048</v>
      </c>
    </row>
    <row r="123" spans="1:21">
      <c r="A123">
        <v>120</v>
      </c>
      <c r="B123" s="2">
        <f>IF(A123&lt;=入力・概要!$B$40,10^(LOG10(入力・概要!$B$38)+(A123-1)*(LOG10(入力・概要!$B$39)-LOG10(入力・概要!$B$38))/(入力・概要!$B$40-1)),"")</f>
        <v>11135.4999950738</v>
      </c>
      <c r="C123" s="1">
        <f t="shared" si="8"/>
        <v>69966.409957146054</v>
      </c>
      <c r="D123" s="1">
        <f>IF(B123="","",ATANH(MIN(0.999999,(2*入力・概要!$B$17*入力・概要!$B$6)/入力・概要!$B$30))+入力・概要!$B$33*SQRT(B123/1000000)+(2*PI()*B123*入力・概要!$B$6/(299792458*入力・概要!$B$31))*入力・概要!$B$32/2)</f>
        <v>6.1942371716096345E-3</v>
      </c>
      <c r="E123" s="1">
        <f>IF(B123="","",2*PI()*B123*入力・概要!$B$6/(299792458*入力・概要!$B$31))</f>
        <v>2.5572470368855301E-3</v>
      </c>
      <c r="F123" s="1">
        <f t="shared" si="9"/>
        <v>6.1941984568712888E-3</v>
      </c>
      <c r="G123" s="1">
        <f t="shared" si="10"/>
        <v>2.5571544950147226E-3</v>
      </c>
      <c r="H123" s="1">
        <f>IF(B123="","",入力・概要!$B$34)</f>
        <v>0.13510189711528384</v>
      </c>
      <c r="I123" s="1">
        <f>IF(B123="","",C123*入力・概要!$B$35*0.000000001)</f>
        <v>8.7742160534762172E-4</v>
      </c>
      <c r="J123" s="1">
        <f>IF(B123="","",H123+入力・概要!$B$30*F123)</f>
        <v>0.59946772253829284</v>
      </c>
      <c r="K123" s="1">
        <f>IF(B123="","",I123+入力・概要!$B$30*G123)</f>
        <v>0.19258183115561206</v>
      </c>
      <c r="L123" s="1">
        <f>IF(B123="","",入力・概要!$B$30+H123*F123-I123*G123)</f>
        <v>74.968698268344482</v>
      </c>
      <c r="M123" s="1">
        <f t="shared" si="11"/>
        <v>3.5091134704723446E-4</v>
      </c>
      <c r="N123" s="1">
        <f>IF(B123="","",入力・概要!$B$30*(J123*L123+K123*M123)/(L123^2+M123^2))</f>
        <v>0.59946195025049576</v>
      </c>
      <c r="O123" s="1">
        <f>IF(B123="","",入力・概要!$B$30*(K123*L123-J123*M123)/(L123^2+M123^2))</f>
        <v>0.19257688125484379</v>
      </c>
      <c r="P123" s="1">
        <f>IF(B123="","",N123+入力・概要!$B$36)</f>
        <v>0.59946195025075177</v>
      </c>
      <c r="Q123" s="1">
        <f>IF(B123="","",O123+C123*入力・概要!$B$37*0.000000001)</f>
        <v>0.19494472702635876</v>
      </c>
      <c r="R123" s="1">
        <f t="shared" si="12"/>
        <v>0.6303634478567236</v>
      </c>
      <c r="S123" s="1">
        <f t="shared" si="13"/>
        <v>18.014499549438035</v>
      </c>
      <c r="T123" s="1">
        <f t="shared" si="14"/>
        <v>4.0467097220639445</v>
      </c>
      <c r="U123" s="1">
        <f t="shared" si="15"/>
        <v>-0.20040897771133531</v>
      </c>
    </row>
    <row r="124" spans="1:21">
      <c r="A124">
        <v>121</v>
      </c>
      <c r="B124" s="2">
        <f>IF(A124&lt;=入力・概要!$B$40,10^(LOG10(入力・概要!$B$38)+(A124-1)*(LOG10(入力・概要!$B$39)-LOG10(入力・概要!$B$38))/(入力・概要!$B$40-1)),"")</f>
        <v>11363.329554370866</v>
      </c>
      <c r="C124" s="1">
        <f t="shared" si="8"/>
        <v>71397.90529666259</v>
      </c>
      <c r="D124" s="1">
        <f>IF(B124="","",ATANH(MIN(0.999999,(2*入力・概要!$B$17*入力・概要!$B$6)/入力・概要!$B$30))+入力・概要!$B$33*SQRT(B124/1000000)+(2*PI()*B124*入力・概要!$B$6/(299792458*入力・概要!$B$31))*入力・概要!$B$32/2)</f>
        <v>6.1968093135027977E-3</v>
      </c>
      <c r="E124" s="1">
        <f>IF(B124="","",2*PI()*B124*入力・概要!$B$6/(299792458*入力・概要!$B$31))</f>
        <v>2.6095676749965358E-3</v>
      </c>
      <c r="F124" s="1">
        <f t="shared" si="9"/>
        <v>6.1967721919736823E-3</v>
      </c>
      <c r="G124" s="1">
        <f t="shared" si="10"/>
        <v>2.609473391688882E-3</v>
      </c>
      <c r="H124" s="1">
        <f>IF(B124="","",入力・概要!$B$34)</f>
        <v>0.13510189711528384</v>
      </c>
      <c r="I124" s="1">
        <f>IF(B124="","",C124*入力・概要!$B$35*0.000000001)</f>
        <v>8.953734330834674E-4</v>
      </c>
      <c r="J124" s="1">
        <f>IF(B124="","",H124+入力・概要!$B$30*F124)</f>
        <v>0.59966066996055656</v>
      </c>
      <c r="K124" s="1">
        <f>IF(B124="","",I124+入力・概要!$B$30*G124)</f>
        <v>0.19652201889627161</v>
      </c>
      <c r="L124" s="1">
        <f>IF(B124="","",入力・概要!$B$30+H124*F124-I124*G124)</f>
        <v>74.968698523310422</v>
      </c>
      <c r="M124" s="1">
        <f t="shared" si="11"/>
        <v>3.5809323088058573E-4</v>
      </c>
      <c r="N124" s="1">
        <f>IF(B124="","",入力・概要!$B$30*(J124*L124+K124*M124)/(L124^2+M124^2))</f>
        <v>0.59965493075398202</v>
      </c>
      <c r="O124" s="1">
        <f>IF(B124="","",入力・概要!$B$30*(K124*L124-J124*M124)/(L124^2+M124^2))</f>
        <v>0.19651696611291522</v>
      </c>
      <c r="P124" s="1">
        <f>IF(B124="","",N124+入力・概要!$B$36)</f>
        <v>0.59965493075423804</v>
      </c>
      <c r="Q124" s="1">
        <f>IF(B124="","",O124+C124*入力・概要!$B$37*0.000000001)</f>
        <v>0.19893325741977627</v>
      </c>
      <c r="R124" s="1">
        <f t="shared" si="12"/>
        <v>0.6317914821248487</v>
      </c>
      <c r="S124" s="1">
        <f t="shared" si="13"/>
        <v>18.353068558680697</v>
      </c>
      <c r="T124" s="1">
        <f t="shared" si="14"/>
        <v>4.055505602081289</v>
      </c>
      <c r="U124" s="1">
        <f t="shared" si="15"/>
        <v>-0.19942623359249154</v>
      </c>
    </row>
    <row r="125" spans="1:21">
      <c r="A125">
        <v>122</v>
      </c>
      <c r="B125" s="2">
        <f>IF(A125&lt;=入力・概要!$B$40,10^(LOG10(入力・概要!$B$38)+(A125-1)*(LOG10(入力・概要!$B$39)-LOG10(入力・概要!$B$38))/(入力・概要!$B$40-1)),"")</f>
        <v>11595.820449765319</v>
      </c>
      <c r="C125" s="1">
        <f t="shared" si="8"/>
        <v>72858.688674658028</v>
      </c>
      <c r="D125" s="1">
        <f>IF(B125="","",ATANH(MIN(0.999999,(2*入力・概要!$B$17*入力・概要!$B$6)/入力・概要!$B$30))+入力・概要!$B$33*SQRT(B125/1000000)+(2*PI()*B125*入力・概要!$B$6/(299792458*入力・概要!$B$31))*入力・概要!$B$32/2)</f>
        <v>6.1994303629315222E-3</v>
      </c>
      <c r="E125" s="1">
        <f>IF(B125="","",2*PI()*B125*入力・概要!$B$6/(299792458*入力・概要!$B$31))</f>
        <v>2.6629587803454952E-3</v>
      </c>
      <c r="F125" s="1">
        <f t="shared" si="9"/>
        <v>6.199394903662901E-3</v>
      </c>
      <c r="G125" s="1">
        <f t="shared" si="10"/>
        <v>2.6628627313484751E-3</v>
      </c>
      <c r="H125" s="1">
        <f>IF(B125="","",入力・概要!$B$34)</f>
        <v>0.13510189711528384</v>
      </c>
      <c r="I125" s="1">
        <f>IF(B125="","",C125*入力・概要!$B$35*0.000000001)</f>
        <v>9.1369255074822862E-4</v>
      </c>
      <c r="J125" s="1">
        <f>IF(B125="","",H125+入力・概要!$B$30*F125)</f>
        <v>0.59985728905290414</v>
      </c>
      <c r="K125" s="1">
        <f>IF(B125="","",I125+入力・概要!$B$30*G125)</f>
        <v>0.20054282275065222</v>
      </c>
      <c r="L125" s="1">
        <f>IF(B125="","",入力・概要!$B$30+H125*F125-I125*G125)</f>
        <v>74.968698781059061</v>
      </c>
      <c r="M125" s="1">
        <f t="shared" si="11"/>
        <v>3.6542214770538868E-4</v>
      </c>
      <c r="N125" s="1">
        <f>IF(B125="","",入力・概要!$B$30*(J125*L125+K125*M125)/(L125^2+M125^2))</f>
        <v>0.59985158440406838</v>
      </c>
      <c r="O125" s="1">
        <f>IF(B125="","",入力・概要!$B$30*(K125*L125-J125*M125)/(L125^2+M125^2))</f>
        <v>0.20053766492110495</v>
      </c>
      <c r="P125" s="1">
        <f>IF(B125="","",N125+入力・概要!$B$36)</f>
        <v>0.5998515844043244</v>
      </c>
      <c r="Q125" s="1">
        <f>IF(B125="","",O125+C125*入力・概要!$B$37*0.000000001)</f>
        <v>0.20300339294691161</v>
      </c>
      <c r="R125" s="1">
        <f t="shared" si="12"/>
        <v>0.63327111165782424</v>
      </c>
      <c r="S125" s="1">
        <f t="shared" si="13"/>
        <v>18.696986232376545</v>
      </c>
      <c r="T125" s="1">
        <f t="shared" si="14"/>
        <v>4.0643014820986334</v>
      </c>
      <c r="U125" s="1">
        <f t="shared" si="15"/>
        <v>-0.19841032301603273</v>
      </c>
    </row>
    <row r="126" spans="1:21">
      <c r="A126">
        <v>123</v>
      </c>
      <c r="B126" s="2">
        <f>IF(A126&lt;=入力・概要!$B$40,10^(LOG10(入力・概要!$B$38)+(A126-1)*(LOG10(入力・概要!$B$39)-LOG10(入力・概要!$B$38))/(入力・概要!$B$40-1)),"")</f>
        <v>11833.068051033912</v>
      </c>
      <c r="C126" s="1">
        <f t="shared" si="8"/>
        <v>74349.359317112452</v>
      </c>
      <c r="D126" s="1">
        <f>IF(B126="","",ATANH(MIN(0.999999,(2*入力・概要!$B$17*入力・概要!$B$6)/入力・概要!$B$30))+入力・概要!$B$33*SQRT(B126/1000000)+(2*PI()*B126*入力・概要!$B$6/(299792458*入力・概要!$B$31))*入力・概要!$B$32/2)</f>
        <v>6.2021012826912695E-3</v>
      </c>
      <c r="E126" s="1">
        <f>IF(B126="","",2*PI()*B126*入力・概要!$B$6/(299792458*入力・概要!$B$31))</f>
        <v>2.7174422544257526E-3</v>
      </c>
      <c r="F126" s="1">
        <f t="shared" si="9"/>
        <v>6.2020675576938663E-3</v>
      </c>
      <c r="G126" s="1">
        <f t="shared" si="10"/>
        <v>2.7173444157764146E-3</v>
      </c>
      <c r="H126" s="1">
        <f>IF(B126="","",入力・概要!$B$34)</f>
        <v>0.13510189711528384</v>
      </c>
      <c r="I126" s="1">
        <f>IF(B126="","",C126*入力・概要!$B$35*0.000000001)</f>
        <v>9.323864730024651E-4</v>
      </c>
      <c r="J126" s="1">
        <f>IF(B126="","",H126+入力・概要!$B$30*F126)</f>
        <v>0.60005765221591878</v>
      </c>
      <c r="K126" s="1">
        <f>IF(B126="","",I126+入力・概要!$B$30*G126)</f>
        <v>0.20464589216328993</v>
      </c>
      <c r="L126" s="1">
        <f>IF(B126="","",入力・概要!$B$30+H126*F126-I126*G126)</f>
        <v>74.96869904156236</v>
      </c>
      <c r="M126" s="1">
        <f t="shared" si="11"/>
        <v>3.7290110958245745E-4</v>
      </c>
      <c r="N126" s="1">
        <f>IF(B126="","",入力・概要!$B$30*(J126*L126+K126*M126)/(L126^2+M126^2))</f>
        <v>0.60005198366442136</v>
      </c>
      <c r="O126" s="1">
        <f>IF(B126="","",入力・概要!$B$30*(K126*L126-J126*M126)/(L126^2+M126^2))</f>
        <v>0.2046406270776632</v>
      </c>
      <c r="P126" s="1">
        <f>IF(B126="","",N126+入力・概要!$B$36)</f>
        <v>0.60005198366467738</v>
      </c>
      <c r="Q126" s="1">
        <f>IF(B126="","",O126+C126*入力・概要!$B$37*0.000000001)</f>
        <v>0.20715680328538486</v>
      </c>
      <c r="R126" s="1">
        <f t="shared" si="12"/>
        <v>0.63480416212193658</v>
      </c>
      <c r="S126" s="1">
        <f t="shared" si="13"/>
        <v>19.046282982074171</v>
      </c>
      <c r="T126" s="1">
        <f t="shared" si="14"/>
        <v>4.0730973621159769</v>
      </c>
      <c r="U126" s="1">
        <f t="shared" si="15"/>
        <v>-0.19736023443662185</v>
      </c>
    </row>
    <row r="127" spans="1:21">
      <c r="A127">
        <v>124</v>
      </c>
      <c r="B127" s="2">
        <f>IF(A127&lt;=入力・概要!$B$40,10^(LOG10(入力・概要!$B$38)+(A127-1)*(LOG10(入力・概要!$B$39)-LOG10(入力・概要!$B$38))/(入力・概要!$B$40-1)),"")</f>
        <v>12075.169679195387</v>
      </c>
      <c r="C127" s="1">
        <f t="shared" si="8"/>
        <v>75870.528710020895</v>
      </c>
      <c r="D127" s="1">
        <f>IF(B127="","",ATANH(MIN(0.999999,(2*入力・概要!$B$17*入力・概要!$B$6)/入力・概要!$B$30))+入力・概要!$B$33*SQRT(B127/1000000)+(2*PI()*B127*入力・概要!$B$6/(299792458*入力・概要!$B$31))*入力・概要!$B$32/2)</f>
        <v>6.2048230548909155E-3</v>
      </c>
      <c r="E127" s="1">
        <f>IF(B127="","",2*PI()*B127*入力・概要!$B$6/(299792458*入力・概要!$B$31))</f>
        <v>2.7730404468297746E-3</v>
      </c>
      <c r="F127" s="1">
        <f t="shared" si="9"/>
        <v>6.2047911392620666E-3</v>
      </c>
      <c r="G127" s="1">
        <f t="shared" si="10"/>
        <v>2.7729407949127916E-3</v>
      </c>
      <c r="H127" s="1">
        <f>IF(B127="","",入力・概要!$B$34)</f>
        <v>0.13510189711528384</v>
      </c>
      <c r="I127" s="1">
        <f>IF(B127="","",C127*入力・概要!$B$35*0.000000001)</f>
        <v>9.5146286825482831E-4</v>
      </c>
      <c r="J127" s="1">
        <f>IF(B127="","",H127+入力・概要!$B$30*F127)</f>
        <v>0.60026183330760163</v>
      </c>
      <c r="K127" s="1">
        <f>IF(B127="","",I127+入力・概要!$B$30*G127)</f>
        <v>0.20883291032985493</v>
      </c>
      <c r="L127" s="1">
        <f>IF(B127="","",入力・概要!$B$30+H127*F127-I127*G127)</f>
        <v>74.968699304788373</v>
      </c>
      <c r="M127" s="1">
        <f t="shared" si="11"/>
        <v>3.8053319035536581E-4</v>
      </c>
      <c r="N127" s="1">
        <f>IF(B127="","",入力・概要!$B$30*(J127*L127+K127*M127)/(L127^2+M127^2))</f>
        <v>0.60025620245877487</v>
      </c>
      <c r="O127" s="1">
        <f>IF(B127="","",入力・概要!$B$30*(K127*L127-J127*M127)/(L127^2+M127^2))</f>
        <v>0.2088275357309666</v>
      </c>
      <c r="P127" s="1">
        <f>IF(B127="","",N127+入力・概要!$B$36)</f>
        <v>0.60025620245903089</v>
      </c>
      <c r="Q127" s="1">
        <f>IF(B127="","",O127+C127*入力・概要!$B$37*0.000000001)</f>
        <v>0.21139519227785333</v>
      </c>
      <c r="R127" s="1">
        <f t="shared" si="12"/>
        <v>0.6363925171690249</v>
      </c>
      <c r="S127" s="1">
        <f t="shared" si="13"/>
        <v>19.400986347877296</v>
      </c>
      <c r="T127" s="1">
        <f t="shared" si="14"/>
        <v>4.0818932421333223</v>
      </c>
      <c r="U127" s="1">
        <f t="shared" si="15"/>
        <v>-0.19627493551713907</v>
      </c>
    </row>
    <row r="128" spans="1:21">
      <c r="A128">
        <v>125</v>
      </c>
      <c r="B128" s="2">
        <f>IF(A128&lt;=入力・概要!$B$40,10^(LOG10(入力・概要!$B$38)+(A128-1)*(LOG10(入力・概要!$B$39)-LOG10(入力・概要!$B$38))/(入力・概要!$B$40-1)),"")</f>
        <v>12322.224646432191</v>
      </c>
      <c r="C128" s="1">
        <f t="shared" si="8"/>
        <v>77422.820850228905</v>
      </c>
      <c r="D128" s="1">
        <f>IF(B128="","",ATANH(MIN(0.999999,(2*入力・概要!$B$17*入力・概要!$B$6)/入力・概要!$B$30))+入力・概要!$B$33*SQRT(B128/1000000)+(2*PI()*B128*入力・概要!$B$6/(299792458*入力・概要!$B$31))*入力・概要!$B$32/2)</f>
        <v>6.2075966813439718E-3</v>
      </c>
      <c r="E128" s="1">
        <f>IF(B128="","",2*PI()*B128*入力・概要!$B$6/(299792458*入力・概要!$B$31))</f>
        <v>2.8297761644170993E-3</v>
      </c>
      <c r="F128" s="1">
        <f t="shared" si="9"/>
        <v>6.207566653400296E-3</v>
      </c>
      <c r="G128" s="1">
        <f t="shared" si="10"/>
        <v>2.8296746760273946E-3</v>
      </c>
      <c r="H128" s="1">
        <f>IF(B128="","",入力・概要!$B$34)</f>
        <v>0.13510189711528384</v>
      </c>
      <c r="I128" s="1">
        <f>IF(B128="","",C128*入力・概要!$B$35*0.000000001)</f>
        <v>9.7092956180769221E-4</v>
      </c>
      <c r="J128" s="1">
        <f>IF(B128="","",H128+入力・概要!$B$30*F128)</f>
        <v>0.60046990767311414</v>
      </c>
      <c r="K128" s="1">
        <f>IF(B128="","",I128+入力・概要!$B$30*G128)</f>
        <v>0.21310559488794173</v>
      </c>
      <c r="L128" s="1">
        <f>IF(B128="","",入力・概要!$B$30+H128*F128-I128*G128)</f>
        <v>74.968699570700991</v>
      </c>
      <c r="M128" s="1">
        <f t="shared" si="11"/>
        <v>3.8832152692105519E-4</v>
      </c>
      <c r="N128" s="1">
        <f>IF(B128="","",入力・概要!$B$30*(J128*L128+K128*M128)/(L128^2+M128^2))</f>
        <v>0.60046431620078311</v>
      </c>
      <c r="O128" s="1">
        <f>IF(B128="","",入力・概要!$B$30*(K128*L128-J128*M128)/(L128^2+M128^2))</f>
        <v>0.21310010847028646</v>
      </c>
      <c r="P128" s="1">
        <f>IF(B128="","",N128+入力・概要!$B$36)</f>
        <v>0.60046431620103913</v>
      </c>
      <c r="Q128" s="1">
        <f>IF(B128="","",O128+C128*入力・概要!$B$37*0.000000001)</f>
        <v>0.21572029863126885</v>
      </c>
      <c r="R128" s="1">
        <f t="shared" si="12"/>
        <v>0.63803811976428593</v>
      </c>
      <c r="S128" s="1">
        <f t="shared" si="13"/>
        <v>19.761120829609027</v>
      </c>
      <c r="T128" s="1">
        <f t="shared" si="14"/>
        <v>4.0906891221506667</v>
      </c>
      <c r="U128" s="1">
        <f t="shared" si="15"/>
        <v>-0.19515337345952205</v>
      </c>
    </row>
    <row r="129" spans="1:21">
      <c r="A129">
        <v>126</v>
      </c>
      <c r="B129" s="2">
        <f>IF(A129&lt;=入力・概要!$B$40,10^(LOG10(入力・概要!$B$38)+(A129-1)*(LOG10(入力・概要!$B$39)-LOG10(入力・概要!$B$38))/(入力・概要!$B$40-1)),"")</f>
        <v>12574.334296829367</v>
      </c>
      <c r="C129" s="1">
        <f t="shared" si="8"/>
        <v>79006.872501402628</v>
      </c>
      <c r="D129" s="1">
        <f>IF(B129="","",ATANH(MIN(0.999999,(2*入力・概要!$B$17*入力・概要!$B$6)/入力・概要!$B$30))+入力・概要!$B$33*SQRT(B129/1000000)+(2*PI()*B129*入力・概要!$B$6/(299792458*入力・概要!$B$31))*入力・概要!$B$32/2)</f>
        <v>6.2104231839677825E-3</v>
      </c>
      <c r="E129" s="1">
        <f>IF(B129="","",2*PI()*B129*入力・概要!$B$6/(299792458*入力・概要!$B$31))</f>
        <v>2.8876726806699514E-3</v>
      </c>
      <c r="F129" s="1">
        <f t="shared" si="9"/>
        <v>6.2103951253836207E-3</v>
      </c>
      <c r="G129" s="1">
        <f t="shared" si="10"/>
        <v>2.8875693330802032E-3</v>
      </c>
      <c r="H129" s="1">
        <f>IF(B129="","",入力・概要!$B$34)</f>
        <v>0.13510189711528384</v>
      </c>
      <c r="I129" s="1">
        <f>IF(B129="","",C129*入力・概要!$B$35*0.000000001)</f>
        <v>9.9079453906717558E-4</v>
      </c>
      <c r="J129" s="1">
        <f>IF(B129="","",H129+入力・概要!$B$30*F129)</f>
        <v>0.60068195217513776</v>
      </c>
      <c r="K129" s="1">
        <f>IF(B129="","",I129+入力・概要!$B$30*G129)</f>
        <v>0.21746569862201509</v>
      </c>
      <c r="L129" s="1">
        <f>IF(B129="","",入力・概要!$B$30+H129*F129-I129*G129)</f>
        <v>74.968699839259799</v>
      </c>
      <c r="M129" s="1">
        <f t="shared" si="11"/>
        <v>3.9626932052672987E-4</v>
      </c>
      <c r="N129" s="1">
        <f>IF(B129="","",入力・概要!$B$30*(J129*L129+K129*M129)/(L129^2+M129^2))</f>
        <v>0.60067640182449411</v>
      </c>
      <c r="O129" s="1">
        <f>IF(B129="","",入力・概要!$B$30*(K129*L129-J129*M129)/(L129^2+M129^2))</f>
        <v>0.21746009803071248</v>
      </c>
      <c r="P129" s="1">
        <f>IF(B129="","",N129+入力・概要!$B$36)</f>
        <v>0.60067640182475013</v>
      </c>
      <c r="Q129" s="1">
        <f>IF(B129="","",O129+C129*入力・概要!$B$37*0.000000001)</f>
        <v>0.22013389663046415</v>
      </c>
      <c r="R129" s="1">
        <f t="shared" si="12"/>
        <v>0.63974297350954978</v>
      </c>
      <c r="S129" s="1">
        <f t="shared" si="13"/>
        <v>20.126707715138146</v>
      </c>
      <c r="T129" s="1">
        <f t="shared" si="14"/>
        <v>4.0994850021680103</v>
      </c>
      <c r="U129" s="1">
        <f t="shared" si="15"/>
        <v>-0.19399447540214895</v>
      </c>
    </row>
    <row r="130" spans="1:21">
      <c r="A130">
        <v>127</v>
      </c>
      <c r="B130" s="2">
        <f>IF(A130&lt;=入力・概要!$B$40,10^(LOG10(入力・概要!$B$38)+(A130-1)*(LOG10(入力・概要!$B$39)-LOG10(入力・概要!$B$38))/(入力・概要!$B$40-1)),"")</f>
        <v>12831.602047946759</v>
      </c>
      <c r="C130" s="1">
        <f t="shared" si="8"/>
        <v>80623.333455234562</v>
      </c>
      <c r="D130" s="1">
        <f>IF(B130="","",ATANH(MIN(0.999999,(2*入力・概要!$B$17*入力・概要!$B$6)/入力・概要!$B$30))+入力・概要!$B$33*SQRT(B130/1000000)+(2*PI()*B130*入力・概要!$B$6/(299792458*入力・概要!$B$31))*入力・概要!$B$32/2)</f>
        <v>6.2133036051908435E-3</v>
      </c>
      <c r="E130" s="1">
        <f>IF(B130="","",2*PI()*B130*入力・概要!$B$6/(299792458*入力・概要!$B$31))</f>
        <v>2.9467537452402179E-3</v>
      </c>
      <c r="F130" s="1">
        <f t="shared" si="9"/>
        <v>6.2132776011427143E-3</v>
      </c>
      <c r="G130" s="1">
        <f t="shared" si="10"/>
        <v>2.9466485162735773E-3</v>
      </c>
      <c r="H130" s="1">
        <f>IF(B130="","",入力・概要!$B$34)</f>
        <v>0.13510189711528384</v>
      </c>
      <c r="I130" s="1">
        <f>IF(B130="","",C130*入力・概要!$B$35*0.000000001)</f>
        <v>1.0110659488188217E-3</v>
      </c>
      <c r="J130" s="1">
        <f>IF(B130="","",H130+入力・概要!$B$30*F130)</f>
        <v>0.60089804522486046</v>
      </c>
      <c r="K130" s="1">
        <f>IF(B130="","",I130+入力・概要!$B$30*G130)</f>
        <v>0.22191501018279311</v>
      </c>
      <c r="L130" s="1">
        <f>IF(B130="","",入力・概要!$B$30+H130*F130-I130*G130)</f>
        <v>74.96870011041969</v>
      </c>
      <c r="M130" s="1">
        <f t="shared" si="11"/>
        <v>4.0437983809357074E-4</v>
      </c>
      <c r="N130" s="1">
        <f>IF(B130="","",入力・概要!$B$30*(J130*L130+K130*M130)/(L130^2+M130^2))</f>
        <v>0.60089253781545904</v>
      </c>
      <c r="O130" s="1">
        <f>IF(B130="","",入力・概要!$B$30*(K130*L130-J130*M130)/(L130^2+M130^2))</f>
        <v>0.22190929301251369</v>
      </c>
      <c r="P130" s="1">
        <f>IF(B130="","",N130+入力・概要!$B$36)</f>
        <v>0.60089253781571506</v>
      </c>
      <c r="Q130" s="1">
        <f>IF(B130="","",O130+C130*入力・概要!$B$37*0.000000001)</f>
        <v>0.22463779686635363</v>
      </c>
      <c r="R130" s="1">
        <f t="shared" si="12"/>
        <v>0.64150914395944481</v>
      </c>
      <c r="S130" s="1">
        <f t="shared" si="13"/>
        <v>20.497764906257146</v>
      </c>
      <c r="T130" s="1">
        <f t="shared" si="14"/>
        <v>4.1082808821853538</v>
      </c>
      <c r="U130" s="1">
        <f t="shared" si="15"/>
        <v>-0.19279714888713953</v>
      </c>
    </row>
    <row r="131" spans="1:21">
      <c r="A131">
        <v>128</v>
      </c>
      <c r="B131" s="2">
        <f>IF(A131&lt;=入力・概要!$B$40,10^(LOG10(入力・概要!$B$38)+(A131-1)*(LOG10(入力・概要!$B$39)-LOG10(入力・概要!$B$38))/(入力・概要!$B$40-1)),"")</f>
        <v>13094.133433241745</v>
      </c>
      <c r="C131" s="1">
        <f t="shared" si="8"/>
        <v>82272.866797993527</v>
      </c>
      <c r="D131" s="1">
        <f>IF(B131="","",ATANH(MIN(0.999999,(2*入力・概要!$B$17*入力・概要!$B$6)/入力・概要!$B$30))+入力・概要!$B$33*SQRT(B131/1000000)+(2*PI()*B131*入力・概要!$B$6/(299792458*入力・概要!$B$31))*入力・概要!$B$32/2)</f>
        <v>6.2162390083684129E-3</v>
      </c>
      <c r="E131" s="1">
        <f>IF(B131="","",2*PI()*B131*入力・概要!$B$6/(299792458*入力・概要!$B$31))</f>
        <v>3.0070435936917521E-3</v>
      </c>
      <c r="F131" s="1">
        <f t="shared" si="9"/>
        <v>6.216215147685767E-3</v>
      </c>
      <c r="G131" s="1">
        <f t="shared" si="10"/>
        <v>3.0069364618001233E-3</v>
      </c>
      <c r="H131" s="1">
        <f>IF(B131="","",入力・概要!$B$34)</f>
        <v>0.13510189711528384</v>
      </c>
      <c r="I131" s="1">
        <f>IF(B131="","",C131*入力・概要!$B$35*0.000000001)</f>
        <v>1.0317521065702983E-3</v>
      </c>
      <c r="J131" s="1">
        <f>IF(B131="","",H131+入力・概要!$B$30*F131)</f>
        <v>0.60111826681360703</v>
      </c>
      <c r="K131" s="1">
        <f>IF(B131="","",I131+入力・概要!$B$30*G131)</f>
        <v>0.22645535482136642</v>
      </c>
      <c r="L131" s="1">
        <f>IF(B131="","",入力・概要!$B$30+H131*F131-I131*G131)</f>
        <v>74.968700384130742</v>
      </c>
      <c r="M131" s="1">
        <f t="shared" si="11"/>
        <v>4.1265641356783483E-4</v>
      </c>
      <c r="N131" s="1">
        <f>IF(B131="","",入力・概要!$B$30*(J131*L131+K131*M131)/(L131^2+M131^2))</f>
        <v>0.60111280424248426</v>
      </c>
      <c r="O131" s="1">
        <f>IF(B131="","",入力・概要!$B$30*(K131*L131-J131*M131)/(L131^2+M131^2))</f>
        <v>0.22644951861523407</v>
      </c>
      <c r="P131" s="1">
        <f>IF(B131="","",N131+入力・概要!$B$36)</f>
        <v>0.60111280424274027</v>
      </c>
      <c r="Q131" s="1">
        <f>IF(B131="","",O131+C131*入力・概要!$B$37*0.000000001)</f>
        <v>0.22923384697904983</v>
      </c>
      <c r="R131" s="1">
        <f t="shared" si="12"/>
        <v>0.64333875992775791</v>
      </c>
      <c r="S131" s="1">
        <f t="shared" si="13"/>
        <v>20.874306742546771</v>
      </c>
      <c r="T131" s="1">
        <f t="shared" si="14"/>
        <v>4.1170767622026974</v>
      </c>
      <c r="U131" s="1">
        <f t="shared" si="15"/>
        <v>-0.19156028240089207</v>
      </c>
    </row>
    <row r="132" spans="1:21">
      <c r="A132">
        <v>129</v>
      </c>
      <c r="B132" s="2">
        <f>IF(A132&lt;=入力・概要!$B$40,10^(LOG10(入力・概要!$B$38)+(A132-1)*(LOG10(入力・概要!$B$39)-LOG10(入力・概要!$B$38))/(入力・概要!$B$40-1)),"")</f>
        <v>13362.03614535994</v>
      </c>
      <c r="C132" s="1">
        <f t="shared" ref="C132:C195" si="16">IF(B132="","",2*PI()*B132)</f>
        <v>83956.149182528126</v>
      </c>
      <c r="D132" s="1">
        <f>IF(B132="","",ATANH(MIN(0.999999,(2*入力・概要!$B$17*入力・概要!$B$6)/入力・概要!$B$30))+入力・概要!$B$33*SQRT(B132/1000000)+(2*PI()*B132*入力・概要!$B$6/(299792458*入力・概要!$B$31))*入力・概要!$B$32/2)</f>
        <v>6.2192304782065829E-3</v>
      </c>
      <c r="E132" s="1">
        <f>IF(B132="","",2*PI()*B132*入力・概要!$B$6/(299792458*入力・概要!$B$31))</f>
        <v>3.0685669574420033E-3</v>
      </c>
      <c r="F132" s="1">
        <f t="shared" ref="F132:F195" si="17">IF(B132="","",SINH(2*D132)/(COSH(2*D132)+COS(2*E132)))</f>
        <v>6.2192088535291019E-3</v>
      </c>
      <c r="G132" s="1">
        <f t="shared" ref="G132:G195" si="18">IF(B132="","",SIN(2*E132)/(COSH(2*D132)+COS(2*E132)))</f>
        <v>3.068457901790255E-3</v>
      </c>
      <c r="H132" s="1">
        <f>IF(B132="","",入力・概要!$B$34)</f>
        <v>0.13510189711528384</v>
      </c>
      <c r="I132" s="1">
        <f>IF(B132="","",C132*入力・概要!$B$35*0.000000001)</f>
        <v>1.052861497962487E-3</v>
      </c>
      <c r="J132" s="1">
        <f>IF(B132="","",H132+入力・概要!$B$30*F132)</f>
        <v>0.60134269854512046</v>
      </c>
      <c r="K132" s="1">
        <f>IF(B132="","",I132+入力・概要!$B$30*G132)</f>
        <v>0.23108859513835694</v>
      </c>
      <c r="L132" s="1">
        <f>IF(B132="","",入力・概要!$B$30+H132*F132-I132*G132)</f>
        <v>74.96870066033793</v>
      </c>
      <c r="M132" s="1">
        <f t="shared" ref="M132:M195" si="19">IF(B132="","",H132*G132+I132*F132)</f>
        <v>4.2110244929991495E-4</v>
      </c>
      <c r="N132" s="1">
        <f>IF(B132="","",入力・概要!$B$30*(J132*L132+K132*M132)/(L132^2+M132^2))</f>
        <v>0.60133728279004439</v>
      </c>
      <c r="O132" s="1">
        <f>IF(B132="","",入力・概要!$B$30*(K132*L132-J132*M132)/(L132^2+M132^2))</f>
        <v>0.23108263738682785</v>
      </c>
      <c r="P132" s="1">
        <f>IF(B132="","",N132+入力・概要!$B$36)</f>
        <v>0.60133728279030041</v>
      </c>
      <c r="Q132" s="1">
        <f>IF(B132="","",O132+C132*入力・概要!$B$37*0.000000001)</f>
        <v>0.23392393241620393</v>
      </c>
      <c r="R132" s="1">
        <f t="shared" ref="R132:R195" si="20">IF(B132="","",SQRT(P132^2+Q132^2))</f>
        <v>0.64523401478121289</v>
      </c>
      <c r="S132" s="1">
        <f t="shared" ref="S132:S195" si="21">IF(B132="","",IF(P132&gt;0,DEGREES(ATAN(Q132/P132)),IF(P132&lt;0,IF(Q132&gt;=0,DEGREES(ATAN(Q132/P132))+180,DEGREES(ATAN(Q132/P132))-180),IF(Q132&gt;0,90,IF(Q132&lt;0,-90,0)))))</f>
        <v>21.256343823706793</v>
      </c>
      <c r="T132" s="1">
        <f t="shared" ref="T132:T195" si="22">IF(B132="","",LOG10(B132))</f>
        <v>4.1258726422200418</v>
      </c>
      <c r="U132" s="1">
        <f t="shared" ref="U132:U195" si="23">IF(R132="","",LOG10(MAX(R132,0.000000000001)))</f>
        <v>-0.19028274599107647</v>
      </c>
    </row>
    <row r="133" spans="1:21">
      <c r="A133">
        <v>130</v>
      </c>
      <c r="B133" s="2">
        <f>IF(A133&lt;=入力・概要!$B$40,10^(LOG10(入力・概要!$B$38)+(A133-1)*(LOG10(入力・概要!$B$39)-LOG10(入力・概要!$B$38))/(入力・概要!$B$40-1)),"")</f>
        <v>13635.420080311696</v>
      </c>
      <c r="C133" s="1">
        <f t="shared" si="16"/>
        <v>85673.871105835948</v>
      </c>
      <c r="D133" s="1">
        <f>IF(B133="","",ATANH(MIN(0.999999,(2*入力・概要!$B$17*入力・概要!$B$6)/入力・概要!$B$30))+入力・概要!$B$33*SQRT(B133/1000000)+(2*PI()*B133*入力・概要!$B$6/(299792458*入力・概要!$B$31))*入力・概要!$B$32/2)</f>
        <v>6.2222791211949931E-3</v>
      </c>
      <c r="E133" s="1">
        <f>IF(B133="","",2*PI()*B133*入力・概要!$B$6/(299792458*入力・概要!$B$31))</f>
        <v>3.1313490739070717E-3</v>
      </c>
      <c r="F133" s="1">
        <f t="shared" si="17"/>
        <v>6.2222598291367731E-3</v>
      </c>
      <c r="G133" s="1">
        <f t="shared" si="18"/>
        <v>3.1312380744635926E-3</v>
      </c>
      <c r="H133" s="1">
        <f>IF(B133="","",入力・概要!$B$34)</f>
        <v>0.13510189711528384</v>
      </c>
      <c r="I133" s="1">
        <f>IF(B133="","",C133*入力・概要!$B$35*0.000000001)</f>
        <v>1.0744027822503714E-3</v>
      </c>
      <c r="J133" s="1">
        <f>IF(B133="","",H133+入力・概要!$B$30*F133)</f>
        <v>0.60157142366851879</v>
      </c>
      <c r="K133" s="1">
        <f>IF(B133="","",I133+入力・概要!$B$30*G133)</f>
        <v>0.2358166318484273</v>
      </c>
      <c r="L133" s="1">
        <f>IF(B133="","",入力・概要!$B$30+H133*F133-I133*G133)</f>
        <v>74.968700938980817</v>
      </c>
      <c r="M133" s="1">
        <f t="shared" si="19"/>
        <v>4.2972141745194897E-4</v>
      </c>
      <c r="N133" s="1">
        <f>IF(B133="","",入力・概要!$B$30*(J133*L133+K133*M133)/(L133^2+M133^2))</f>
        <v>0.60156605679137432</v>
      </c>
      <c r="O133" s="1">
        <f>IF(B133="","",入力・概要!$B$30*(K133*L133-J133*M133)/(L133^2+M133^2))</f>
        <v>0.23581054998814566</v>
      </c>
      <c r="P133" s="1">
        <f>IF(B133="","",N133+入力・概要!$B$36)</f>
        <v>0.60156605679163033</v>
      </c>
      <c r="Q133" s="1">
        <f>IF(B133="","",O133+C133*入力・概要!$B$37*0.000000001)</f>
        <v>0.23870997720688567</v>
      </c>
      <c r="R133" s="1">
        <f t="shared" si="20"/>
        <v>0.64719716771780056</v>
      </c>
      <c r="S133" s="1">
        <f t="shared" si="21"/>
        <v>21.643882830879225</v>
      </c>
      <c r="T133" s="1">
        <f t="shared" si="22"/>
        <v>4.1346685222373853</v>
      </c>
      <c r="U133" s="1">
        <f t="shared" si="23"/>
        <v>-0.18896339196318504</v>
      </c>
    </row>
    <row r="134" spans="1:21">
      <c r="A134">
        <v>131</v>
      </c>
      <c r="B134" s="2">
        <f>IF(A134&lt;=入力・概要!$B$40,10^(LOG10(入力・概要!$B$38)+(A134-1)*(LOG10(入力・概要!$B$39)-LOG10(入力・概要!$B$38))/(入力・概要!$B$40-1)),"")</f>
        <v>13914.397382552464</v>
      </c>
      <c r="C134" s="1">
        <f t="shared" si="16"/>
        <v>87426.737192311732</v>
      </c>
      <c r="D134" s="1">
        <f>IF(B134="","",ATANH(MIN(0.999999,(2*入力・概要!$B$17*入力・概要!$B$6)/入力・概要!$B$30))+入力・概要!$B$33*SQRT(B134/1000000)+(2*PI()*B134*入力・概要!$B$6/(299792458*入力・概要!$B$31))*入力・概要!$B$32/2)</f>
        <v>6.2253860660483511E-3</v>
      </c>
      <c r="E134" s="1">
        <f>IF(B134="","",2*PI()*B134*入力・概要!$B$6/(299792458*入力・概要!$B$31))</f>
        <v>3.1954156968543234E-3</v>
      </c>
      <c r="F134" s="1">
        <f t="shared" si="17"/>
        <v>6.2253692073692213E-3</v>
      </c>
      <c r="G134" s="1">
        <f t="shared" si="18"/>
        <v>3.1953027344883275E-3</v>
      </c>
      <c r="H134" s="1">
        <f>IF(B134="","",入力・概要!$B$34)</f>
        <v>0.13510189711528384</v>
      </c>
      <c r="I134" s="1">
        <f>IF(B134="","",C134*入力・概要!$B$35*0.000000001)</f>
        <v>1.0963847958551426E-3</v>
      </c>
      <c r="J134" s="1">
        <f>IF(B134="","",H134+入力・概要!$B$30*F134)</f>
        <v>0.60180452711192911</v>
      </c>
      <c r="K134" s="1">
        <f>IF(B134="","",I134+入力・概要!$B$30*G134)</f>
        <v>0.2406414045604523</v>
      </c>
      <c r="L134" s="1">
        <f>IF(B134="","",入力・概要!$B$30+H134*F134-I134*G134)</f>
        <v>74.968701219993278</v>
      </c>
      <c r="M134" s="1">
        <f t="shared" si="19"/>
        <v>4.3851686143457153E-4</v>
      </c>
      <c r="N134" s="1">
        <f>IF(B134="","",入力・概要!$B$30*(J134*L134+K134*M134)/(L134^2+M134^2))</f>
        <v>0.60179921126224423</v>
      </c>
      <c r="O134" s="1">
        <f>IF(B134="","",入力・概要!$B$30*(K134*L134-J134*M134)/(L134^2+M134^2))</f>
        <v>0.24063519597308103</v>
      </c>
      <c r="P134" s="1">
        <f>IF(B134="","",N134+入力・概要!$B$36)</f>
        <v>0.60179921126250024</v>
      </c>
      <c r="Q134" s="1">
        <f>IF(B134="","",O134+C134*入力・概要!$B$37*0.000000001)</f>
        <v>0.2435939447513156</v>
      </c>
      <c r="R134" s="1">
        <f t="shared" si="20"/>
        <v>0.64923054502670652</v>
      </c>
      <c r="S134" s="1">
        <f t="shared" si="21"/>
        <v>22.036926347536898</v>
      </c>
      <c r="T134" s="1">
        <f t="shared" si="22"/>
        <v>4.1434644022547298</v>
      </c>
      <c r="U134" s="1">
        <f t="shared" si="23"/>
        <v>-0.18760105565960031</v>
      </c>
    </row>
    <row r="135" spans="1:21">
      <c r="A135">
        <v>132</v>
      </c>
      <c r="B135" s="2">
        <f>IF(A135&lt;=入力・概要!$B$40,10^(LOG10(入力・概要!$B$38)+(A135-1)*(LOG10(入力・概要!$B$39)-LOG10(入力・概要!$B$38))/(入力・概要!$B$40-1)),"")</f>
        <v>14199.082490985302</v>
      </c>
      <c r="C135" s="1">
        <f t="shared" si="16"/>
        <v>89215.466482789765</v>
      </c>
      <c r="D135" s="1">
        <f>IF(B135="","",ATANH(MIN(0.999999,(2*入力・概要!$B$17*入力・概要!$B$6)/入力・概要!$B$30))+入力・概要!$B$33*SQRT(B135/1000000)+(2*PI()*B135*入力・概要!$B$6/(299792458*入力・概要!$B$31))*入力・概要!$B$32/2)</f>
        <v>6.2285524641569404E-3</v>
      </c>
      <c r="E135" s="1">
        <f>IF(B135="","",2*PI()*B135*入力・概要!$B$6/(299792458*入力・概要!$B$31))</f>
        <v>3.2607931069667901E-3</v>
      </c>
      <c r="F135" s="1">
        <f t="shared" si="17"/>
        <v>6.2285381439412865E-3</v>
      </c>
      <c r="G135" s="1">
        <f t="shared" si="18"/>
        <v>3.2606781635528431E-3</v>
      </c>
      <c r="H135" s="1">
        <f>IF(B135="","",入力・概要!$B$34)</f>
        <v>0.13510189711528384</v>
      </c>
      <c r="I135" s="1">
        <f>IF(B135="","",C135*入力・概要!$B$35*0.000000001)</f>
        <v>1.1188165559889672E-3</v>
      </c>
      <c r="J135" s="1">
        <f>IF(B135="","",H135+入力・概要!$B$30*F135)</f>
        <v>0.60204209551682375</v>
      </c>
      <c r="K135" s="1">
        <f>IF(B135="","",I135+入力・概要!$B$30*G135)</f>
        <v>0.24556489257367575</v>
      </c>
      <c r="L135" s="1">
        <f>IF(B135="","",入力・概要!$B$30+H135*F135-I135*G135)</f>
        <v>74.968701503303237</v>
      </c>
      <c r="M135" s="1">
        <f t="shared" si="19"/>
        <v>4.4749239737341913E-4</v>
      </c>
      <c r="N135" s="1">
        <f>IF(B135="","",入力・概要!$B$30*(J135*L135+K135*M135)/(L135^2+M135^2))</f>
        <v>0.60203683293544241</v>
      </c>
      <c r="O135" s="1">
        <f>IF(B135="","",入力・概要!$B$30*(K135*L135-J135*M135)/(L135^2+M135^2))</f>
        <v>0.24555855458470291</v>
      </c>
      <c r="P135" s="1">
        <f>IF(B135="","",N135+入力・概要!$B$36)</f>
        <v>0.60203683293569843</v>
      </c>
      <c r="Q135" s="1">
        <f>IF(B135="","",O135+C135*入力・概要!$B$37*0.000000001)</f>
        <v>0.24857783862677962</v>
      </c>
      <c r="R135" s="1">
        <f t="shared" si="20"/>
        <v>0.65133654132683771</v>
      </c>
      <c r="S135" s="1">
        <f t="shared" si="21"/>
        <v>22.435472680558131</v>
      </c>
      <c r="T135" s="1">
        <f t="shared" si="22"/>
        <v>4.1522602822720751</v>
      </c>
      <c r="U135" s="1">
        <f t="shared" si="23"/>
        <v>-0.18619455632394097</v>
      </c>
    </row>
    <row r="136" spans="1:21">
      <c r="A136">
        <v>133</v>
      </c>
      <c r="B136" s="2">
        <f>IF(A136&lt;=入力・概要!$B$40,10^(LOG10(入力・概要!$B$38)+(A136-1)*(LOG10(入力・概要!$B$39)-LOG10(入力・概要!$B$38))/(入力・概要!$B$40-1)),"")</f>
        <v>14489.592185904674</v>
      </c>
      <c r="C136" s="1">
        <f t="shared" si="16"/>
        <v>91040.79272950039</v>
      </c>
      <c r="D136" s="1">
        <f>IF(B136="","",ATANH(MIN(0.999999,(2*入力・概要!$B$17*入力・概要!$B$6)/入力・概要!$B$30))+入力・概要!$B$33*SQRT(B136/1000000)+(2*PI()*B136*入力・概要!$B$6/(299792458*入力・概要!$B$31))*入力・概要!$B$32/2)</f>
        <v>6.2317794900463054E-3</v>
      </c>
      <c r="E136" s="1">
        <f>IF(B136="","",2*PI()*B136*入力・概要!$B$6/(299792458*入力・概要!$B$31))</f>
        <v>3.3275081226237196E-3</v>
      </c>
      <c r="F136" s="1">
        <f t="shared" si="17"/>
        <v>6.2317678178896874E-3</v>
      </c>
      <c r="G136" s="1">
        <f t="shared" si="18"/>
        <v>3.3273911811539467E-3</v>
      </c>
      <c r="H136" s="1">
        <f>IF(B136="","",入力・概要!$B$34)</f>
        <v>0.13510189711528384</v>
      </c>
      <c r="I136" s="1">
        <f>IF(B136="","",C136*入力・概要!$B$35*0.000000001)</f>
        <v>1.1417072643539234E-3</v>
      </c>
      <c r="J136" s="1">
        <f>IF(B136="","",H136+入力・概要!$B$30*F136)</f>
        <v>0.60228421727306691</v>
      </c>
      <c r="K136" s="1">
        <f>IF(B136="","",I136+入力・概要!$B$30*G136)</f>
        <v>0.25058911569017994</v>
      </c>
      <c r="L136" s="1">
        <f>IF(B136="","",入力・概要!$B$30+H136*F136-I136*G136)</f>
        <v>74.968701788832334</v>
      </c>
      <c r="M136" s="1">
        <f t="shared" si="19"/>
        <v>4.566517156060149E-4</v>
      </c>
      <c r="N136" s="1">
        <f>IF(B136="","",入力・概要!$B$30*(J136*L136+K136*M136)/(L136^2+M136^2))</f>
        <v>0.60227901029597586</v>
      </c>
      <c r="O136" s="1">
        <f>IF(B136="","",入力・概要!$B$30*(K136*L136-J136*M136)/(L136^2+M136^2))</f>
        <v>0.25058264556770005</v>
      </c>
      <c r="P136" s="1">
        <f>IF(B136="","",N136+入力・概要!$B$36)</f>
        <v>0.60227901029623188</v>
      </c>
      <c r="Q136" s="1">
        <f>IF(B136="","",O136+C136*入力・概要!$B$37*0.000000001)</f>
        <v>0.25366370341005545</v>
      </c>
      <c r="R136" s="1">
        <f t="shared" si="20"/>
        <v>0.65351762078088849</v>
      </c>
      <c r="S136" s="1">
        <f t="shared" si="21"/>
        <v>22.839515682155604</v>
      </c>
      <c r="T136" s="1">
        <f t="shared" si="22"/>
        <v>4.1610561622894187</v>
      </c>
      <c r="U136" s="1">
        <f t="shared" si="23"/>
        <v>-0.18474269805323457</v>
      </c>
    </row>
    <row r="137" spans="1:21">
      <c r="A137">
        <v>134</v>
      </c>
      <c r="B137" s="2">
        <f>IF(A137&lt;=入力・概要!$B$40,10^(LOG10(入力・概要!$B$38)+(A137-1)*(LOG10(入力・概要!$B$39)-LOG10(入力・概要!$B$38))/(入力・概要!$B$40-1)),"")</f>
        <v>14786.04563690097</v>
      </c>
      <c r="C137" s="1">
        <f t="shared" si="16"/>
        <v>92903.464697062998</v>
      </c>
      <c r="D137" s="1">
        <f>IF(B137="","",ATANH(MIN(0.999999,(2*入力・概要!$B$17*入力・概要!$B$6)/入力・概要!$B$30))+入力・概要!$B$33*SQRT(B137/1000000)+(2*PI()*B137*入力・概要!$B$6/(299792458*入力・概要!$B$31))*入力・概要!$B$32/2)</f>
        <v>6.2350683418463089E-3</v>
      </c>
      <c r="E137" s="1">
        <f>IF(B137="","",2*PI()*B137*入力・概要!$B$6/(299792458*入力・概要!$B$31))</f>
        <v>3.3955881109017623E-3</v>
      </c>
      <c r="F137" s="1">
        <f t="shared" si="17"/>
        <v>6.2350594320502569E-3</v>
      </c>
      <c r="G137" s="1">
        <f t="shared" si="18"/>
        <v>3.3954691556062695E-3</v>
      </c>
      <c r="H137" s="1">
        <f>IF(B137="","",入力・概要!$B$34)</f>
        <v>0.13510189711528384</v>
      </c>
      <c r="I137" s="1">
        <f>IF(B137="","",C137*入力・概要!$B$35*0.000000001)</f>
        <v>1.1650663109166357E-3</v>
      </c>
      <c r="J137" s="1">
        <f>IF(B137="","",H137+入力・概要!$B$30*F137)</f>
        <v>0.60253098255469129</v>
      </c>
      <c r="K137" s="1">
        <f>IF(B137="","",I137+入力・概要!$B$30*G137)</f>
        <v>0.25571613504401136</v>
      </c>
      <c r="L137" s="1">
        <f>IF(B137="","",入力・概要!$B$30+H137*F137-I137*G137)</f>
        <v>74.968702076495617</v>
      </c>
      <c r="M137" s="1">
        <f t="shared" si="19"/>
        <v>4.6599858220968272E-4</v>
      </c>
      <c r="N137" s="1">
        <f>IF(B137="","",入力・概要!$B$30*(J137*L137+K137*M137)/(L137^2+M137^2))</f>
        <v>0.60252583361700451</v>
      </c>
      <c r="O137" s="1">
        <f>IF(B137="","",入力・概要!$B$30*(K137*L137-J137*M137)/(L137^2+M137^2))</f>
        <v>0.25570952999748059</v>
      </c>
      <c r="P137" s="1">
        <f>IF(B137="","",N137+入力・概要!$B$36)</f>
        <v>0.60252583361726053</v>
      </c>
      <c r="Q137" s="1">
        <f>IF(B137="","",O137+C137*入力・概要!$B$37*0.000000001)</f>
        <v>0.25885362551669855</v>
      </c>
      <c r="R137" s="1">
        <f t="shared" si="20"/>
        <v>0.655776318281862</v>
      </c>
      <c r="S137" s="1">
        <f t="shared" si="21"/>
        <v>23.249044573375539</v>
      </c>
      <c r="T137" s="1">
        <f t="shared" si="22"/>
        <v>4.1698520423067631</v>
      </c>
      <c r="U137" s="1">
        <f t="shared" si="23"/>
        <v>-0.18324427084020142</v>
      </c>
    </row>
    <row r="138" spans="1:21">
      <c r="A138">
        <v>135</v>
      </c>
      <c r="B138" s="2">
        <f>IF(A138&lt;=入力・概要!$B$40,10^(LOG10(入力・概要!$B$38)+(A138-1)*(LOG10(入力・概要!$B$39)-LOG10(入力・概要!$B$38))/(入力・概要!$B$40-1)),"")</f>
        <v>15088.564451744614</v>
      </c>
      <c r="C138" s="1">
        <f t="shared" si="16"/>
        <v>94804.246469633974</v>
      </c>
      <c r="D138" s="1">
        <f>IF(B138="","",ATANH(MIN(0.999999,(2*入力・概要!$B$17*入力・概要!$B$6)/入力・概要!$B$30))+入力・概要!$B$33*SQRT(B138/1000000)+(2*PI()*B138*入力・概要!$B$6/(299792458*入力・概要!$B$31))*入力・概要!$B$32/2)</f>
        <v>6.2384202417697168E-3</v>
      </c>
      <c r="E138" s="1">
        <f>IF(B138="","",2*PI()*B138*入力・概要!$B$6/(299792458*入力・概要!$B$31))</f>
        <v>3.4650609988011172E-3</v>
      </c>
      <c r="F138" s="1">
        <f t="shared" si="17"/>
        <v>6.2384142135450439E-3</v>
      </c>
      <c r="G138" s="1">
        <f t="shared" si="18"/>
        <v>3.4649400152771538E-3</v>
      </c>
      <c r="H138" s="1">
        <f>IF(B138="","",入力・概要!$B$34)</f>
        <v>0.13510189711528384</v>
      </c>
      <c r="I138" s="1">
        <f>IF(B138="","",C138*入力・概要!$B$35*0.000000001)</f>
        <v>1.1889032777601001E-3</v>
      </c>
      <c r="J138" s="1">
        <f>IF(B138="","",H138+入力・概要!$B$30*F138)</f>
        <v>0.60278248335641527</v>
      </c>
      <c r="K138" s="1">
        <f>IF(B138="","",I138+入力・概要!$B$30*G138)</f>
        <v>0.26094805394728848</v>
      </c>
      <c r="L138" s="1">
        <f>IF(B138="","",入力・概要!$B$30+H138*F138-I138*G138)</f>
        <v>74.968702366201143</v>
      </c>
      <c r="M138" s="1">
        <f t="shared" si="19"/>
        <v>4.7553684056111294E-4</v>
      </c>
      <c r="N138" s="1">
        <f>IF(B138="","",入力・概要!$B$30*(J138*L138+K138*M138)/(L138^2+M138^2))</f>
        <v>0.60277739499652649</v>
      </c>
      <c r="O138" s="1">
        <f>IF(B138="","",入力・概要!$B$30*(K138*L138-J138*M138)/(L138^2+M138^2))</f>
        <v>0.26094131112625496</v>
      </c>
      <c r="P138" s="1">
        <f>IF(B138="","",N138+入力・概要!$B$36)</f>
        <v>0.60277739499678251</v>
      </c>
      <c r="Q138" s="1">
        <f>IF(B138="","",O138+C138*入力・概要!$B$37*0.000000001)</f>
        <v>0.26414973405751979</v>
      </c>
      <c r="R138" s="1">
        <f t="shared" si="20"/>
        <v>0.658115240608942</v>
      </c>
      <c r="S138" s="1">
        <f t="shared" si="21"/>
        <v>23.664043769927755</v>
      </c>
      <c r="T138" s="1">
        <f t="shared" si="22"/>
        <v>4.1786479223241066</v>
      </c>
      <c r="U138" s="1">
        <f t="shared" si="23"/>
        <v>-0.18169805170764197</v>
      </c>
    </row>
    <row r="139" spans="1:21">
      <c r="A139">
        <v>136</v>
      </c>
      <c r="B139" s="2">
        <f>IF(A139&lt;=入力・概要!$B$40,10^(LOG10(入力・概要!$B$38)+(A139-1)*(LOG10(入力・概要!$B$39)-LOG10(入力・概要!$B$38))/(入力・概要!$B$40-1)),"")</f>
        <v>15397.272726270869</v>
      </c>
      <c r="C139" s="1">
        <f t="shared" si="16"/>
        <v>96743.917764342099</v>
      </c>
      <c r="D139" s="1">
        <f>IF(B139="","",ATANH(MIN(0.999999,(2*入力・概要!$B$17*入力・概要!$B$6)/入力・概要!$B$30))+入力・概要!$B$33*SQRT(B139/1000000)+(2*PI()*B139*入力・概要!$B$6/(299792458*入力・概要!$B$31))*入力・概要!$B$32/2)</f>
        <v>6.241836436600561E-3</v>
      </c>
      <c r="E139" s="1">
        <f>IF(B139="","",2*PI()*B139*入力・概要!$B$6/(299792458*入力・概要!$B$31))</f>
        <v>3.5359552847014854E-3</v>
      </c>
      <c r="F139" s="1">
        <f t="shared" si="17"/>
        <v>6.2418334142795876E-3</v>
      </c>
      <c r="G139" s="1">
        <f t="shared" si="18"/>
        <v>3.5358322600519405E-3</v>
      </c>
      <c r="H139" s="1">
        <f>IF(B139="","",入力・概要!$B$34)</f>
        <v>0.13510189711528384</v>
      </c>
      <c r="I139" s="1">
        <f>IF(B139="","",C139*入力・概要!$B$35*0.000000001)</f>
        <v>1.2132279430143542E-3</v>
      </c>
      <c r="J139" s="1">
        <f>IF(B139="","",H139+入力・概要!$B$30*F139)</f>
        <v>0.6030388135309227</v>
      </c>
      <c r="K139" s="1">
        <f>IF(B139="","",I139+入力・概要!$B$30*G139)</f>
        <v>0.26628701875365984</v>
      </c>
      <c r="L139" s="1">
        <f>IF(B139="","",入力・概要!$B$30+H139*F139-I139*G139)</f>
        <v>74.96870265784969</v>
      </c>
      <c r="M139" s="1">
        <f t="shared" si="19"/>
        <v>4.8527041292828347E-4</v>
      </c>
      <c r="N139" s="1">
        <f>IF(B139="","",入力・概要!$B$30*(J139*L139+K139*M139)/(L139^2+M139^2))</f>
        <v>0.6030337883948298</v>
      </c>
      <c r="O139" s="1">
        <f>IF(B139="","",入力・概要!$B$30*(K139*L139-J139*M139)/(L139^2+M139^2))</f>
        <v>0.26628013524646671</v>
      </c>
      <c r="P139" s="1">
        <f>IF(B139="","",N139+入力・概要!$B$36)</f>
        <v>0.60303378839508581</v>
      </c>
      <c r="Q139" s="1">
        <f>IF(B139="","",O139+C139*入力・概要!$B$37*0.000000001)</f>
        <v>0.26955420171262373</v>
      </c>
      <c r="R139" s="1">
        <f t="shared" si="20"/>
        <v>0.66053706754962582</v>
      </c>
      <c r="S139" s="1">
        <f t="shared" si="21"/>
        <v>24.08449271115472</v>
      </c>
      <c r="T139" s="1">
        <f t="shared" si="22"/>
        <v>4.1874438023414502</v>
      </c>
      <c r="U139" s="1">
        <f t="shared" si="23"/>
        <v>-0.18010280593657413</v>
      </c>
    </row>
    <row r="140" spans="1:21">
      <c r="A140">
        <v>137</v>
      </c>
      <c r="B140" s="2">
        <f>IF(A140&lt;=入力・概要!$B$40,10^(LOG10(入力・概要!$B$38)+(A140-1)*(LOG10(入力・概要!$B$39)-LOG10(入力・概要!$B$38))/(入力・概要!$B$40-1)),"")</f>
        <v>15712.297095284794</v>
      </c>
      <c r="C140" s="1">
        <f t="shared" si="16"/>
        <v>98723.274251133902</v>
      </c>
      <c r="D140" s="1">
        <f>IF(B140="","",ATANH(MIN(0.999999,(2*入力・概要!$B$17*入力・概要!$B$6)/入力・概要!$B$30))+入力・概要!$B$33*SQRT(B140/1000000)+(2*PI()*B140*入力・概要!$B$6/(299792458*入力・概要!$B$31))*入力・概要!$B$32/2)</f>
        <v>6.2453181981924266E-3</v>
      </c>
      <c r="E140" s="1">
        <f>IF(B140="","",2*PI()*B140*入力・概要!$B$6/(299792458*入力・概要!$B$31))</f>
        <v>3.6083000500522983E-3</v>
      </c>
      <c r="F140" s="1">
        <f t="shared" si="17"/>
        <v>6.2453183114505127E-3</v>
      </c>
      <c r="G140" s="1">
        <f t="shared" si="18"/>
        <v>3.6081749730341364E-3</v>
      </c>
      <c r="H140" s="1">
        <f>IF(B140="","",入力・概要!$B$34)</f>
        <v>0.13510189711528384</v>
      </c>
      <c r="I140" s="1">
        <f>IF(B140="","",C140*入力・概要!$B$35*0.000000001)</f>
        <v>1.2380502848675355E-3</v>
      </c>
      <c r="J140" s="1">
        <f>IF(B140="","",H140+入力・概要!$B$30*F140)</f>
        <v>0.603300068826916</v>
      </c>
      <c r="K140" s="1">
        <f>IF(B140="","",I140+入力・概要!$B$30*G140)</f>
        <v>0.27173521973945219</v>
      </c>
      <c r="L140" s="1">
        <f>IF(B140="","",入力・概要!$B$30+H140*F140-I140*G140)</f>
        <v>74.96870295133435</v>
      </c>
      <c r="M140" s="1">
        <f t="shared" si="19"/>
        <v>4.9520330209537969E-4</v>
      </c>
      <c r="N140" s="1">
        <f>IF(B140="","",入力・概要!$B$30*(J140*L140+K140*M140)/(L140^2+M140^2))</f>
        <v>0.60329510967272548</v>
      </c>
      <c r="O140" s="1">
        <f>IF(B140="","",入力・概要!$B$30*(K140*L140-J140*M140)/(L140^2+M140^2))</f>
        <v>0.27172819257191444</v>
      </c>
      <c r="P140" s="1">
        <f>IF(B140="","",N140+入力・概要!$B$36)</f>
        <v>0.6032951096729815</v>
      </c>
      <c r="Q140" s="1">
        <f>IF(B140="","",O140+C140*入力・概要!$B$37*0.000000001)</f>
        <v>0.27506924562335494</v>
      </c>
      <c r="R140" s="1">
        <f t="shared" si="20"/>
        <v>0.66304455298504361</v>
      </c>
      <c r="S140" s="1">
        <f t="shared" si="21"/>
        <v>24.510365692988522</v>
      </c>
      <c r="T140" s="1">
        <f t="shared" si="22"/>
        <v>4.1962396823587937</v>
      </c>
      <c r="U140" s="1">
        <f t="shared" si="23"/>
        <v>-0.17845728838939795</v>
      </c>
    </row>
    <row r="141" spans="1:21">
      <c r="A141">
        <v>138</v>
      </c>
      <c r="B141" s="2">
        <f>IF(A141&lt;=入力・概要!$B$40,10^(LOG10(入力・概要!$B$38)+(A141-1)*(LOG10(入力・概要!$B$39)-LOG10(入力・概要!$B$38))/(入力・概要!$B$40-1)),"")</f>
        <v>16033.766784508171</v>
      </c>
      <c r="C141" s="1">
        <f t="shared" si="16"/>
        <v>100743.12787916581</v>
      </c>
      <c r="D141" s="1">
        <f>IF(B141="","",ATANH(MIN(0.999999,(2*入力・概要!$B$17*入力・概要!$B$6)/入力・概要!$B$30))+入力・概要!$B$33*SQRT(B141/1000000)+(2*PI()*B141*入力・概要!$B$6/(299792458*入力・概要!$B$31))*入力・概要!$B$32/2)</f>
        <v>6.2488668239768985E-3</v>
      </c>
      <c r="E141" s="1">
        <f>IF(B141="","",2*PI()*B141*入力・概要!$B$6/(299792458*入力・概要!$B$31))</f>
        <v>3.6821249713022345E-3</v>
      </c>
      <c r="F141" s="1">
        <f t="shared" si="17"/>
        <v>6.2488702080636949E-3</v>
      </c>
      <c r="G141" s="1">
        <f t="shared" si="18"/>
        <v>3.6819978324855404E-3</v>
      </c>
      <c r="H141" s="1">
        <f>IF(B141="","",入力・概要!$B$34)</f>
        <v>0.13510189711528384</v>
      </c>
      <c r="I141" s="1">
        <f>IF(B141="","",C141*入力・概要!$B$35*0.000000001)</f>
        <v>1.2633804856590364E-3</v>
      </c>
      <c r="J141" s="1">
        <f>IF(B141="","",H141+入力・概要!$B$30*F141)</f>
        <v>0.60356634692796196</v>
      </c>
      <c r="K141" s="1">
        <f>IF(B141="","",I141+入力・概要!$B$30*G141)</f>
        <v>0.27729489200288948</v>
      </c>
      <c r="L141" s="1">
        <f>IF(B141="","",入力・概要!$B$30+H141*F141-I141*G141)</f>
        <v>74.968703246540173</v>
      </c>
      <c r="M141" s="1">
        <f t="shared" si="19"/>
        <v>5.0533959302144331E-4</v>
      </c>
      <c r="N141" s="1">
        <f>IF(B141="","",入力・概要!$B$30*(J141*L141+K141*M141)/(L141^2+M141^2))</f>
        <v>0.60356145663058136</v>
      </c>
      <c r="O141" s="1">
        <f>IF(B141="","",入力・概要!$B$30*(K141*L141-J141*M141)/(L141^2+M141^2))</f>
        <v>0.27728771813694331</v>
      </c>
      <c r="P141" s="1">
        <f>IF(B141="","",N141+入力・概要!$B$36)</f>
        <v>0.60356145663083738</v>
      </c>
      <c r="Q141" s="1">
        <f>IF(B141="","",O141+C141*入力・概要!$B$37*0.000000001)</f>
        <v>0.28069712830253535</v>
      </c>
      <c r="R141" s="1">
        <f t="shared" si="20"/>
        <v>0.66564052593545431</v>
      </c>
      <c r="S141" s="1">
        <f t="shared" si="21"/>
        <v>24.941631705787568</v>
      </c>
      <c r="T141" s="1">
        <f t="shared" si="22"/>
        <v>4.2050355623761382</v>
      </c>
      <c r="U141" s="1">
        <f t="shared" si="23"/>
        <v>-0.17676024492893389</v>
      </c>
    </row>
    <row r="142" spans="1:21">
      <c r="A142">
        <v>139</v>
      </c>
      <c r="B142" s="2">
        <f>IF(A142&lt;=入力・概要!$B$40,10^(LOG10(入力・概要!$B$38)+(A142-1)*(LOG10(入力・概要!$B$39)-LOG10(入力・概要!$B$38))/(入力・概要!$B$40-1)),"")</f>
        <v>16361.81366358881</v>
      </c>
      <c r="C142" s="1">
        <f t="shared" si="16"/>
        <v>102804.3072098714</v>
      </c>
      <c r="D142" s="1">
        <f>IF(B142="","",ATANH(MIN(0.999999,(2*入力・概要!$B$17*入力・概要!$B$6)/入力・概要!$B$30))+入力・概要!$B$33*SQRT(B142/1000000)+(2*PI()*B142*入力・概要!$B$6/(299792458*入力・概要!$B$31))*入力・概要!$B$32/2)</f>
        <v>6.2524836374823669E-3</v>
      </c>
      <c r="E142" s="1">
        <f>IF(B142="","",2*PI()*B142*入力・概要!$B$6/(299792458*入力・概要!$B$31))</f>
        <v>3.7574603320727098E-3</v>
      </c>
      <c r="F142" s="1">
        <f t="shared" si="17"/>
        <v>6.2524904334632352E-3</v>
      </c>
      <c r="G142" s="1">
        <f t="shared" si="18"/>
        <v>3.7573311240110267E-3</v>
      </c>
      <c r="H142" s="1">
        <f>IF(B142="","",入力・概要!$B$34)</f>
        <v>0.13510189711528384</v>
      </c>
      <c r="I142" s="1">
        <f>IF(B142="","",C142*入力・概要!$B$35*0.000000001)</f>
        <v>1.2892289360563736E-3</v>
      </c>
      <c r="J142" s="1">
        <f>IF(B142="","",H142+入力・概要!$B$30*F142)</f>
        <v>0.60383774749214791</v>
      </c>
      <c r="K142" s="1">
        <f>IF(B142="","",I142+入力・概要!$B$30*G142)</f>
        <v>0.2829683163817362</v>
      </c>
      <c r="L142" s="1">
        <f>IF(B142="","",入力・概要!$B$30+H142*F142-I142*G142)</f>
        <v>74.968703543343707</v>
      </c>
      <c r="M142" s="1">
        <f t="shared" si="19"/>
        <v>5.1568345453342789E-4</v>
      </c>
      <c r="N142" s="1">
        <f>IF(B142="","",入力・概要!$B$30*(J142*L142+K142*M142)/(L142^2+M142^2))</f>
        <v>0.60383292904817354</v>
      </c>
      <c r="O142" s="1">
        <f>IF(B142="","",入力・概要!$B$30*(K142*L142-J142*M142)/(L142^2+M142^2))</f>
        <v>0.28296099271406133</v>
      </c>
      <c r="P142" s="1">
        <f>IF(B142="","",N142+入力・概要!$B$36)</f>
        <v>0.60383292904842956</v>
      </c>
      <c r="Q142" s="1">
        <f>IF(B142="","",O142+C142*入力・概要!$B$37*0.000000001)</f>
        <v>0.28644015856335264</v>
      </c>
      <c r="R142" s="1">
        <f t="shared" si="20"/>
        <v>0.66832789156296957</v>
      </c>
      <c r="S142" s="1">
        <f t="shared" si="21"/>
        <v>25.378254277980101</v>
      </c>
      <c r="T142" s="1">
        <f t="shared" si="22"/>
        <v>4.2138314423934826</v>
      </c>
      <c r="U142" s="1">
        <f t="shared" si="23"/>
        <v>-0.1750104139337291</v>
      </c>
    </row>
    <row r="143" spans="1:21">
      <c r="A143">
        <v>140</v>
      </c>
      <c r="B143" s="2">
        <f>IF(A143&lt;=入力・概要!$B$40,10^(LOG10(入力・概要!$B$38)+(A143-1)*(LOG10(入力・概要!$B$39)-LOG10(入力・概要!$B$38))/(入力・概要!$B$40-1)),"")</f>
        <v>16696.57230019473</v>
      </c>
      <c r="C143" s="1">
        <f t="shared" si="16"/>
        <v>104907.65775684519</v>
      </c>
      <c r="D143" s="1">
        <f>IF(B143="","",ATANH(MIN(0.999999,(2*入力・概要!$B$17*入力・概要!$B$6)/入力・概要!$B$30))+入力・概要!$B$33*SQRT(B143/1000000)+(2*PI()*B143*入力・概要!$B$6/(299792458*入力・概要!$B$31))*入力・概要!$B$32/2)</f>
        <v>6.2561699888633955E-3</v>
      </c>
      <c r="E143" s="1">
        <f>IF(B143="","",2*PI()*B143*入力・概要!$B$6/(299792458*入力・概要!$B$31))</f>
        <v>3.834337035580504E-3</v>
      </c>
      <c r="F143" s="1">
        <f t="shared" si="17"/>
        <v>6.2561803438714349E-3</v>
      </c>
      <c r="G143" s="1">
        <f t="shared" si="18"/>
        <v>3.8342057529932197E-3</v>
      </c>
      <c r="H143" s="1">
        <f>IF(B143="","",入力・概要!$B$34)</f>
        <v>0.13510189711528384</v>
      </c>
      <c r="I143" s="1">
        <f>IF(B143="","",C143*入力・概要!$B$35*0.000000001)</f>
        <v>1.3156062393175369E-3</v>
      </c>
      <c r="J143" s="1">
        <f>IF(B143="","",H143+入力・概要!$B$30*F143)</f>
        <v>0.60411437219256248</v>
      </c>
      <c r="K143" s="1">
        <f>IF(B143="","",I143+入力・概要!$B$30*G143)</f>
        <v>0.2887578203897615</v>
      </c>
      <c r="L143" s="1">
        <f>IF(B143="","",入力・概要!$B$30+H143*F143-I143*G143)</f>
        <v>74.96870384161258</v>
      </c>
      <c r="M143" s="1">
        <f t="shared" si="19"/>
        <v>5.2623914105441236E-4</v>
      </c>
      <c r="N143" s="1">
        <f>IF(B143="","",入力・概要!$B$30*(J143*L143+K143*M143)/(L143^2+M143^2))</f>
        <v>0.604109628725371</v>
      </c>
      <c r="O143" s="1">
        <f>IF(B143="","",入力・概要!$B$30*(K143*L143-J143*M143)/(L143^2+M143^2))</f>
        <v>0.28875034375037517</v>
      </c>
      <c r="P143" s="1">
        <f>IF(B143="","",N143+入力・概要!$B$36)</f>
        <v>0.60410962872562701</v>
      </c>
      <c r="Q143" s="1">
        <f>IF(B143="","",O143+C143*入力・概要!$B$37*0.000000001)</f>
        <v>0.29230069246729851</v>
      </c>
      <c r="R143" s="1">
        <f t="shared" si="20"/>
        <v>0.6711096321286687</v>
      </c>
      <c r="S143" s="1">
        <f t="shared" si="21"/>
        <v>25.82019132647801</v>
      </c>
      <c r="T143" s="1">
        <f t="shared" si="22"/>
        <v>4.2226273224108271</v>
      </c>
      <c r="U143" s="1">
        <f t="shared" si="23"/>
        <v>-0.17320652790951621</v>
      </c>
    </row>
    <row r="144" spans="1:21">
      <c r="A144">
        <v>141</v>
      </c>
      <c r="B144" s="2">
        <f>IF(A144&lt;=入力・概要!$B$40,10^(LOG10(入力・概要!$B$38)+(A144-1)*(LOG10(入力・概要!$B$39)-LOG10(入力・概要!$B$38))/(入力・概要!$B$40-1)),"")</f>
        <v>17038.180015214959</v>
      </c>
      <c r="C144" s="1">
        <f t="shared" si="16"/>
        <v>107054.04233267948</v>
      </c>
      <c r="D144" s="1">
        <f>IF(B144="","",ATANH(MIN(0.999999,(2*入力・概要!$B$17*入力・概要!$B$6)/入力・概要!$B$30))+入力・概要!$B$33*SQRT(B144/1000000)+(2*PI()*B144*入力・概要!$B$6/(299792458*入力・概要!$B$31))*入力・概要!$B$32/2)</f>
        <v>6.2599272554408761E-3</v>
      </c>
      <c r="E144" s="1">
        <f>IF(B144="","",2*PI()*B144*入力・概要!$B$6/(299792458*入力・概要!$B$31))</f>
        <v>3.912786617314523E-3</v>
      </c>
      <c r="F144" s="1">
        <f t="shared" si="17"/>
        <v>6.2599413229400503E-3</v>
      </c>
      <c r="G144" s="1">
        <f t="shared" si="18"/>
        <v>3.9126532572820935E-3</v>
      </c>
      <c r="H144" s="1">
        <f>IF(B144="","",入力・概要!$B$34)</f>
        <v>0.13510189711528384</v>
      </c>
      <c r="I144" s="1">
        <f>IF(B144="","",C144*入力・概要!$B$35*0.000000001)</f>
        <v>1.3425232156405382E-3</v>
      </c>
      <c r="J144" s="1">
        <f>IF(B144="","",H144+入力・概要!$B$30*F144)</f>
        <v>0.60439632475862193</v>
      </c>
      <c r="K144" s="1">
        <f>IF(B144="","",I144+入力・概要!$B$30*G144)</f>
        <v>0.29466577917240044</v>
      </c>
      <c r="L144" s="1">
        <f>IF(B144="","",入力・概要!$B$30+H144*F144-I144*G144)</f>
        <v>74.96870414120518</v>
      </c>
      <c r="M144" s="1">
        <f t="shared" si="19"/>
        <v>5.3701099436770014E-4</v>
      </c>
      <c r="N144" s="1">
        <f>IF(B144="","",入力・概要!$B$30*(J144*L144+K144*M144)/(L144^2+M144^2))</f>
        <v>0.60439165952367258</v>
      </c>
      <c r="O144" s="1">
        <f>IF(B144="","",入力・概要!$B$30*(K144*L144-J144*M144)/(L144^2+M144^2))</f>
        <v>0.29465814632322312</v>
      </c>
      <c r="P144" s="1">
        <f>IF(B144="","",N144+入力・概要!$B$36)</f>
        <v>0.60439165952392859</v>
      </c>
      <c r="Q144" s="1">
        <f>IF(B144="","",O144+C144*入力・概要!$B$37*0.000000001)</f>
        <v>0.2982811342915393</v>
      </c>
      <c r="R144" s="1">
        <f t="shared" si="20"/>
        <v>0.67398880790138926</v>
      </c>
      <c r="S144" s="1">
        <f t="shared" si="21"/>
        <v>26.267395014852063</v>
      </c>
      <c r="T144" s="1">
        <f t="shared" si="22"/>
        <v>4.2314232024281715</v>
      </c>
      <c r="U144" s="1">
        <f t="shared" si="23"/>
        <v>-0.17134731519617108</v>
      </c>
    </row>
    <row r="145" spans="1:21">
      <c r="A145">
        <v>142</v>
      </c>
      <c r="B145" s="2">
        <f>IF(A145&lt;=入力・概要!$B$40,10^(LOG10(入力・概要!$B$38)+(A145-1)*(LOG10(入力・概要!$B$39)-LOG10(入力・概要!$B$38))/(入力・概要!$B$40-1)),"")</f>
        <v>17386.776939089752</v>
      </c>
      <c r="C145" s="1">
        <f t="shared" si="16"/>
        <v>109244.34140289758</v>
      </c>
      <c r="D145" s="1">
        <f>IF(B145="","",ATANH(MIN(0.999999,(2*入力・概要!$B$17*入力・概要!$B$6)/入力・概要!$B$30))+入力・概要!$B$33*SQRT(B145/1000000)+(2*PI()*B145*入力・概要!$B$6/(299792458*入力・概要!$B$31))*入力・概要!$B$32/2)</f>
        <v>6.2637568422531905E-3</v>
      </c>
      <c r="E145" s="1">
        <f>IF(B145="","",2*PI()*B145*入力・概要!$B$6/(299792458*入力・概要!$B$31))</f>
        <v>3.9928412579719333E-3</v>
      </c>
      <c r="F145" s="1">
        <f t="shared" si="17"/>
        <v>6.2637747823130422E-3</v>
      </c>
      <c r="G145" s="1">
        <f t="shared" si="18"/>
        <v>3.9927058201447759E-3</v>
      </c>
      <c r="H145" s="1">
        <f>IF(B145="","",入力・概要!$B$34)</f>
        <v>0.13510189711528384</v>
      </c>
      <c r="I145" s="1">
        <f>IF(B145="","",C145*入力・概要!$B$35*0.000000001)</f>
        <v>1.3699909066019476E-3</v>
      </c>
      <c r="J145" s="1">
        <f>IF(B145="","",H145+入力・概要!$B$30*F145)</f>
        <v>0.60468371101825824</v>
      </c>
      <c r="K145" s="1">
        <f>IF(B145="","",I145+入力・概要!$B$30*G145)</f>
        <v>0.30069461648201201</v>
      </c>
      <c r="L145" s="1">
        <f>IF(B145="","",入力・概要!$B$30+H145*F145-I145*G145)</f>
        <v>74.968704441969976</v>
      </c>
      <c r="M145" s="1">
        <f t="shared" si="19"/>
        <v>5.4800344541756593E-4</v>
      </c>
      <c r="N145" s="1">
        <f>IF(B145="","",入力・概要!$B$30*(J145*L145+K145*M145)/(L145^2+M145^2))</f>
        <v>0.60467912740861851</v>
      </c>
      <c r="O145" s="1">
        <f>IF(B145="","",入力・概要!$B$30*(K145*L145-J145*M145)/(L145^2+M145^2))</f>
        <v>0.30068682411540548</v>
      </c>
      <c r="P145" s="1">
        <f>IF(B145="","",N145+入力・概要!$B$36)</f>
        <v>0.60467912740887453</v>
      </c>
      <c r="Q145" s="1">
        <f>IF(B145="","",O145+C145*入力・概要!$B$37*0.000000001)</f>
        <v>0.3043839375161248</v>
      </c>
      <c r="R145" s="1">
        <f t="shared" si="20"/>
        <v>0.67696855801564237</v>
      </c>
      <c r="S145" s="1">
        <f t="shared" si="21"/>
        <v>26.719811620285075</v>
      </c>
      <c r="T145" s="1">
        <f t="shared" si="22"/>
        <v>4.2402190824455159</v>
      </c>
      <c r="U145" s="1">
        <f t="shared" si="23"/>
        <v>-0.16943150176893043</v>
      </c>
    </row>
    <row r="146" spans="1:21">
      <c r="A146">
        <v>143</v>
      </c>
      <c r="B146" s="2">
        <f>IF(A146&lt;=入力・概要!$B$40,10^(LOG10(入力・概要!$B$38)+(A146-1)*(LOG10(入力・概要!$B$39)-LOG10(入力・概要!$B$38))/(入力・概要!$B$40-1)),"")</f>
        <v>17742.506069293268</v>
      </c>
      <c r="C146" s="1">
        <f t="shared" si="16"/>
        <v>111479.45344712809</v>
      </c>
      <c r="D146" s="1">
        <f>IF(B146="","",ATANH(MIN(0.999999,(2*入力・概要!$B$17*入力・概要!$B$6)/入力・概要!$B$30))+入力・概要!$B$33*SQRT(B146/1000000)+(2*PI()*B146*入力・概要!$B$6/(299792458*入力・概要!$B$31))*入力・概要!$B$32/2)</f>
        <v>6.2676601826185986E-3</v>
      </c>
      <c r="E146" s="1">
        <f>IF(B146="","",2*PI()*B146*入力・概要!$B$6/(299792458*入力・概要!$B$31))</f>
        <v>4.074533796658948E-3</v>
      </c>
      <c r="F146" s="1">
        <f t="shared" si="17"/>
        <v>6.2676821622010912E-3</v>
      </c>
      <c r="G146" s="1">
        <f t="shared" si="18"/>
        <v>4.0743962834809194E-3</v>
      </c>
      <c r="H146" s="1">
        <f>IF(B146="","",入力・概要!$B$34)</f>
        <v>0.13510189711528384</v>
      </c>
      <c r="I146" s="1">
        <f>IF(B146="","",C146*入力・概要!$B$35*0.000000001)</f>
        <v>1.3980205796862422E-3</v>
      </c>
      <c r="J146" s="1">
        <f>IF(B146="","",H146+入力・概要!$B$30*F146)</f>
        <v>0.6049766389409893</v>
      </c>
      <c r="K146" s="1">
        <f>IF(B146="","",I146+入力・概要!$B$30*G146)</f>
        <v>0.30684680567313616</v>
      </c>
      <c r="L146" s="1">
        <f>IF(B146="","",入力・概要!$B$30+H146*F146-I146*G146)</f>
        <v>74.968704743745221</v>
      </c>
      <c r="M146" s="1">
        <f t="shared" si="19"/>
        <v>5.592210161474235E-4</v>
      </c>
      <c r="N146" s="1">
        <f>IF(B146="","",入力・概要!$B$30*(J146*L146+K146*M146)/(L146^2+M146^2))</f>
        <v>0.6049721404930879</v>
      </c>
      <c r="O146" s="1">
        <f>IF(B146="","",入力・概要!$B$30*(K146*L146-J146*M146)/(L146^2+M146^2))</f>
        <v>0.30683885041041142</v>
      </c>
      <c r="P146" s="1">
        <f>IF(B146="","",N146+入力・概要!$B$36)</f>
        <v>0.60497214049334391</v>
      </c>
      <c r="Q146" s="1">
        <f>IF(B146="","",O146+C146*入力・概要!$B$37*0.000000001)</f>
        <v>0.31061160583143788</v>
      </c>
      <c r="R146" s="1">
        <f t="shared" si="20"/>
        <v>0.68005210127627924</v>
      </c>
      <c r="S146" s="1">
        <f t="shared" si="21"/>
        <v>27.177381410337993</v>
      </c>
      <c r="T146" s="1">
        <f t="shared" si="22"/>
        <v>4.2490149624628595</v>
      </c>
      <c r="U146" s="1">
        <f t="shared" si="23"/>
        <v>-0.16745781313201941</v>
      </c>
    </row>
    <row r="147" spans="1:21">
      <c r="A147">
        <v>144</v>
      </c>
      <c r="B147" s="2">
        <f>IF(A147&lt;=入力・概要!$B$40,10^(LOG10(入力・概要!$B$38)+(A147-1)*(LOG10(入力・概要!$B$39)-LOG10(入力・概要!$B$38))/(入力・概要!$B$40-1)),"")</f>
        <v>18105.513328992471</v>
      </c>
      <c r="C147" s="1">
        <f t="shared" si="16"/>
        <v>113760.29532766965</v>
      </c>
      <c r="D147" s="1">
        <f>IF(B147="","",ATANH(MIN(0.999999,(2*入力・概要!$B$17*入力・概要!$B$6)/入力・概要!$B$30))+入力・概要!$B$33*SQRT(B147/1000000)+(2*PI()*B147*入力・概要!$B$6/(299792458*入力・概要!$B$31))*入力・概要!$B$32/2)</f>
        <v>6.2716387387090899E-3</v>
      </c>
      <c r="E147" s="1">
        <f>IF(B147="","",2*PI()*B147*入力・概要!$B$6/(299792458*入力・概要!$B$31))</f>
        <v>4.1578977443617353E-3</v>
      </c>
      <c r="F147" s="1">
        <f t="shared" si="17"/>
        <v>6.2716649319680988E-3</v>
      </c>
      <c r="G147" s="1">
        <f t="shared" si="18"/>
        <v>4.1577581613091233E-3</v>
      </c>
      <c r="H147" s="1">
        <f>IF(B147="","",入力・概要!$B$34)</f>
        <v>0.13510189711528384</v>
      </c>
      <c r="I147" s="1">
        <f>IF(B147="","",C147*入力・概要!$B$35*0.000000001)</f>
        <v>1.4266237329078326E-3</v>
      </c>
      <c r="J147" s="1">
        <f>IF(B147="","",H147+入力・概要!$B$30*F147)</f>
        <v>0.60527521868188772</v>
      </c>
      <c r="K147" s="1">
        <f>IF(B147="","",I147+入力・概要!$B$30*G147)</f>
        <v>0.31312487071816458</v>
      </c>
      <c r="L147" s="1">
        <f>IF(B147="","",入力・概要!$B$30+H147*F147-I147*G147)</f>
        <v>74.968705046358352</v>
      </c>
      <c r="M147" s="1">
        <f t="shared" si="19"/>
        <v>5.7066832137620828E-4</v>
      </c>
      <c r="N147" s="1">
        <f>IF(B147="","",入力・概要!$B$30*(J147*L147+K147*M147)/(L147^2+M147^2))</f>
        <v>0.6052708090815081</v>
      </c>
      <c r="O147" s="1">
        <f>IF(B147="","",入力・概要!$B$30*(K147*L147-J147*M147)/(L147^2+M147^2))</f>
        <v>0.31311674910806125</v>
      </c>
      <c r="P147" s="1">
        <f>IF(B147="","",N147+入力・概要!$B$36)</f>
        <v>0.60527080908176412</v>
      </c>
      <c r="Q147" s="1">
        <f>IF(B147="","",O147+C147*入力・概要!$B$37*0.000000001)</f>
        <v>0.3169666941663099</v>
      </c>
      <c r="R147" s="1">
        <f t="shared" si="20"/>
        <v>0.68324273690776427</v>
      </c>
      <c r="S147" s="1">
        <f t="shared" si="21"/>
        <v>27.64003853057655</v>
      </c>
      <c r="T147" s="1">
        <f t="shared" si="22"/>
        <v>4.257810842480203</v>
      </c>
      <c r="U147" s="1">
        <f t="shared" si="23"/>
        <v>-0.16542497630218089</v>
      </c>
    </row>
    <row r="148" spans="1:21">
      <c r="A148">
        <v>145</v>
      </c>
      <c r="B148" s="2">
        <f>IF(A148&lt;=入力・概要!$B$40,10^(LOG10(入力・概要!$B$38)+(A148-1)*(LOG10(入力・概要!$B$39)-LOG10(入力・概要!$B$38))/(入力・概要!$B$40-1)),"")</f>
        <v>18475.947626906018</v>
      </c>
      <c r="C148" s="1">
        <f t="shared" si="16"/>
        <v>116087.80266559543</v>
      </c>
      <c r="D148" s="1">
        <f>IF(B148="","",ATANH(MIN(0.999999,(2*入力・概要!$B$17*入力・概要!$B$6)/入力・概要!$B$30))+入力・概要!$B$33*SQRT(B148/1000000)+(2*PI()*B148*入力・概要!$B$6/(299792458*入力・概要!$B$31))*入力・概要!$B$32/2)</f>
        <v>6.2756940021359148E-3</v>
      </c>
      <c r="E148" s="1">
        <f>IF(B148="","",2*PI()*B148*入力・概要!$B$6/(299792458*入力・概要!$B$31))</f>
        <v>4.2429672976929062E-3</v>
      </c>
      <c r="F148" s="1">
        <f t="shared" si="17"/>
        <v>6.2757245907299657E-3</v>
      </c>
      <c r="G148" s="1">
        <f t="shared" si="18"/>
        <v>4.242825653529971E-3</v>
      </c>
      <c r="H148" s="1">
        <f>IF(B148="","",入力・概要!$B$34)</f>
        <v>0.13510189711528384</v>
      </c>
      <c r="I148" s="1">
        <f>IF(B148="","",C148*入力・概要!$B$35*0.000000001)</f>
        <v>1.4558120995276443E-3</v>
      </c>
      <c r="J148" s="1">
        <f>IF(B148="","",H148+入力・概要!$B$30*F148)</f>
        <v>0.60557956262647006</v>
      </c>
      <c r="K148" s="1">
        <f>IF(B148="","",I148+入力・概要!$B$30*G148)</f>
        <v>0.3195313872438425</v>
      </c>
      <c r="L148" s="1">
        <f>IF(B148="","",入力・概要!$B$30+H148*F148-I148*G148)</f>
        <v>74.968705349625495</v>
      </c>
      <c r="M148" s="1">
        <f t="shared" si="19"/>
        <v>5.8235007071378089E-4</v>
      </c>
      <c r="N148" s="1">
        <f>IF(B148="","",入力・概要!$B$30*(J148*L148+K148*M148)/(L148^2+M148^2))</f>
        <v>0.60557524571499488</v>
      </c>
      <c r="O148" s="1">
        <f>IF(B148="","",入力・概要!$B$30*(K148*L148-J148*M148)/(L148^2+M148^2))</f>
        <v>0.31952309576097887</v>
      </c>
      <c r="P148" s="1">
        <f>IF(B148="","",N148+入力・概要!$B$36)</f>
        <v>0.6055752457152509</v>
      </c>
      <c r="Q148" s="1">
        <f>IF(B148="","",O148+C148*入力・概要!$B$37*0.000000001)</f>
        <v>0.32345180973722193</v>
      </c>
      <c r="R148" s="1">
        <f t="shared" si="20"/>
        <v>0.68654384524615064</v>
      </c>
      <c r="S148" s="1">
        <f t="shared" si="21"/>
        <v>28.107710904110718</v>
      </c>
      <c r="T148" s="1">
        <f t="shared" si="22"/>
        <v>4.2666067224975466</v>
      </c>
      <c r="U148" s="1">
        <f t="shared" si="23"/>
        <v>-0.16333172187892384</v>
      </c>
    </row>
    <row r="149" spans="1:21">
      <c r="A149">
        <v>146</v>
      </c>
      <c r="B149" s="2">
        <f>IF(A149&lt;=入力・概要!$B$40,10^(LOG10(入力・概要!$B$38)+(A149-1)*(LOG10(入力・概要!$B$39)-LOG10(入力・概要!$B$38))/(入力・概要!$B$40-1)),"")</f>
        <v>18853.960918387838</v>
      </c>
      <c r="C149" s="1">
        <f t="shared" si="16"/>
        <v>118462.93022455261</v>
      </c>
      <c r="D149" s="1">
        <f>IF(B149="","",ATANH(MIN(0.999999,(2*入力・概要!$B$17*入力・概要!$B$6)/入力・概要!$B$30))+入力・概要!$B$33*SQRT(B149/1000000)+(2*PI()*B149*入力・概要!$B$6/(299792458*入力・概要!$B$31))*入力・概要!$B$32/2)</f>
        <v>6.2798274945470639E-3</v>
      </c>
      <c r="E149" s="1">
        <f>IF(B149="","",2*PI()*B149*入力・概要!$B$6/(299792458*入力・概要!$B$31))</f>
        <v>4.3297773529192432E-3</v>
      </c>
      <c r="F149" s="1">
        <f t="shared" si="17"/>
        <v>6.2798626679658994E-3</v>
      </c>
      <c r="G149" s="1">
        <f t="shared" si="18"/>
        <v>4.329633659971373E-3</v>
      </c>
      <c r="H149" s="1">
        <f>IF(B149="","",入力・概要!$B$34)</f>
        <v>0.13510189711528384</v>
      </c>
      <c r="I149" s="1">
        <f>IF(B149="","",C149*入力・概要!$B$35*0.000000001)</f>
        <v>1.4855976528661964E-3</v>
      </c>
      <c r="J149" s="1">
        <f>IF(B149="","",H149+入力・概要!$B$30*F149)</f>
        <v>0.60588978543652505</v>
      </c>
      <c r="K149" s="1">
        <f>IF(B149="","",I149+入力・概要!$B$30*G149)</f>
        <v>0.32606898358903108</v>
      </c>
      <c r="L149" s="1">
        <f>IF(B149="","",入力・概要!$B$30+H149*F149-I149*G149)</f>
        <v>74.968705653350909</v>
      </c>
      <c r="M149" s="1">
        <f t="shared" si="19"/>
        <v>5.9427107051617445E-4</v>
      </c>
      <c r="N149" s="1">
        <f>IF(B149="","",入力・概要!$B$30*(J149*L149+K149*M149)/(L149^2+M149^2))</f>
        <v>0.60588556521743797</v>
      </c>
      <c r="O149" s="1">
        <f>IF(B149="","",入力・概要!$B$30*(K149*L149-J149*M149)/(L149^2+M149^2))</f>
        <v>0.32606051863232377</v>
      </c>
      <c r="P149" s="1">
        <f>IF(B149="","",N149+入力・概要!$B$36)</f>
        <v>0.60588556521769399</v>
      </c>
      <c r="Q149" s="1">
        <f>IF(B149="","",O149+C149*入力・概要!$B$37*0.000000001)</f>
        <v>0.33006961311902511</v>
      </c>
      <c r="R149" s="1">
        <f t="shared" si="20"/>
        <v>0.68995888837213148</v>
      </c>
      <c r="S149" s="1">
        <f t="shared" si="21"/>
        <v>28.580320144096987</v>
      </c>
      <c r="T149" s="1">
        <f t="shared" si="22"/>
        <v>4.275402602514891</v>
      </c>
      <c r="U149" s="1">
        <f t="shared" si="23"/>
        <v>-0.16117678619760278</v>
      </c>
    </row>
    <row r="150" spans="1:21">
      <c r="A150">
        <v>147</v>
      </c>
      <c r="B150" s="2">
        <f>IF(A150&lt;=入力・概要!$B$40,10^(LOG10(入力・概要!$B$38)+(A150-1)*(LOG10(入力・概要!$B$39)-LOG10(入力・概要!$B$38))/(入力・概要!$B$40-1)),"")</f>
        <v>19239.70826776059</v>
      </c>
      <c r="C150" s="1">
        <f t="shared" si="16"/>
        <v>120886.65230241495</v>
      </c>
      <c r="D150" s="1">
        <f>IF(B150="","",ATANH(MIN(0.999999,(2*入力・概要!$B$17*入力・概要!$B$6)/入力・概要!$B$30))+入力・概要!$B$33*SQRT(B150/1000000)+(2*PI()*B150*入力・概要!$B$6/(299792458*入力・概要!$B$31))*入力・概要!$B$32/2)</f>
        <v>6.2840407682369101E-3</v>
      </c>
      <c r="E150" s="1">
        <f>IF(B150="","",2*PI()*B150*入力・概要!$B$6/(299792458*入力・概要!$B$31))</f>
        <v>4.4183635202764623E-3</v>
      </c>
      <c r="F150" s="1">
        <f t="shared" si="17"/>
        <v>6.2840807241425203E-3</v>
      </c>
      <c r="G150" s="1">
        <f t="shared" si="18"/>
        <v>4.4182177947220949E-3</v>
      </c>
      <c r="H150" s="1">
        <f>IF(B150="","",入力・概要!$B$34)</f>
        <v>0.13510189711528384</v>
      </c>
      <c r="I150" s="1">
        <f>IF(B150="","",C150*入力・概要!$B$35*0.000000001)</f>
        <v>1.5159926112151671E-3</v>
      </c>
      <c r="J150" s="1">
        <f>IF(B150="","",H150+入力・概要!$B$30*F150)</f>
        <v>0.6062060040969014</v>
      </c>
      <c r="K150" s="1">
        <f>IF(B150="","",I150+入力・概要!$B$30*G150)</f>
        <v>0.33274034188417301</v>
      </c>
      <c r="L150" s="1">
        <f>IF(B150="","",入力・概要!$B$30+H150*F150-I150*G150)</f>
        <v>74.968705957326378</v>
      </c>
      <c r="M150" s="1">
        <f t="shared" si="19"/>
        <v>6.0643622588154049E-4</v>
      </c>
      <c r="N150" s="1">
        <f>IF(B150="","",入力・概要!$B$30*(J150*L150+K150*M150)/(L150^2+M150^2))</f>
        <v>0.60620188474256165</v>
      </c>
      <c r="O150" s="1">
        <f>IF(B150="","",入力・概要!$B$30*(K150*L150-J150*M150)/(L150^2+M150^2))</f>
        <v>0.33273169977522743</v>
      </c>
      <c r="P150" s="1">
        <f>IF(B150="","",N150+入力・概要!$B$36)</f>
        <v>0.60620188474281766</v>
      </c>
      <c r="Q150" s="1">
        <f>IF(B150="","",O150+C150*入力・概要!$B$37*0.000000001)</f>
        <v>0.33682281933763164</v>
      </c>
      <c r="R150" s="1">
        <f t="shared" si="20"/>
        <v>0.69349141068386366</v>
      </c>
      <c r="S150" s="1">
        <f t="shared" si="21"/>
        <v>29.057781480242916</v>
      </c>
      <c r="T150" s="1">
        <f t="shared" si="22"/>
        <v>4.2841984825322346</v>
      </c>
      <c r="U150" s="1">
        <f t="shared" si="23"/>
        <v>-0.15895891356070674</v>
      </c>
    </row>
    <row r="151" spans="1:21">
      <c r="A151">
        <v>148</v>
      </c>
      <c r="B151" s="2">
        <f>IF(A151&lt;=入力・概要!$B$40,10^(LOG10(入力・概要!$B$38)+(A151-1)*(LOG10(入力・概要!$B$39)-LOG10(入力・概要!$B$38))/(入力・概要!$B$40-1)),"")</f>
        <v>19633.347911924528</v>
      </c>
      <c r="C151" s="1">
        <f t="shared" si="16"/>
        <v>123359.9631309492</v>
      </c>
      <c r="D151" s="1">
        <f>IF(B151="","",ATANH(MIN(0.999999,(2*入力・概要!$B$17*入力・概要!$B$6)/入力・概要!$B$30))+入力・概要!$B$33*SQRT(B151/1000000)+(2*PI()*B151*入力・概要!$B$6/(299792458*入力・概要!$B$31))*入力・概要!$B$32/2)</f>
        <v>6.2883354067682787E-3</v>
      </c>
      <c r="E151" s="1">
        <f>IF(B151="","",2*PI()*B151*入力・概要!$B$6/(299792458*入力・概要!$B$31))</f>
        <v>4.5087621385768734E-3</v>
      </c>
      <c r="F151" s="1">
        <f t="shared" si="17"/>
        <v>6.2883803513510564E-3</v>
      </c>
      <c r="G151" s="1">
        <f t="shared" si="18"/>
        <v>4.5086144007594102E-3</v>
      </c>
      <c r="H151" s="1">
        <f>IF(B151="","",入力・概要!$B$34)</f>
        <v>0.13510189711528384</v>
      </c>
      <c r="I151" s="1">
        <f>IF(B151="","",C151*入力・概要!$B$35*0.000000001)</f>
        <v>1.5470094428494522E-3</v>
      </c>
      <c r="J151" s="1">
        <f>IF(B151="","",H151+入力・概要!$B$30*F151)</f>
        <v>0.60652833796327732</v>
      </c>
      <c r="K151" s="1">
        <f>IF(B151="","",I151+入力・概要!$B$30*G151)</f>
        <v>0.33954819915290874</v>
      </c>
      <c r="L151" s="1">
        <f>IF(B151="","",入力・概要!$B$30+H151*F151-I151*G151)</f>
        <v>74.968706261330652</v>
      </c>
      <c r="M151" s="1">
        <f t="shared" si="19"/>
        <v>6.1885054268765393E-4</v>
      </c>
      <c r="N151" s="1">
        <f>IF(B151="","",入力・概要!$B$30*(J151*L151+K151*M151)/(L151^2+M151^2))</f>
        <v>0.60652432382197574</v>
      </c>
      <c r="O151" s="1">
        <f>IF(B151="","",入力・概要!$B$30*(K151*L151-J151*M151)/(L151^2+M151^2))</f>
        <v>0.33953937613437879</v>
      </c>
      <c r="P151" s="1">
        <f>IF(B151="","",N151+入力・概要!$B$36)</f>
        <v>0.60652432382223176</v>
      </c>
      <c r="Q151" s="1">
        <f>IF(B151="","",O151+C151*入力・概要!$B$37*0.000000001)</f>
        <v>0.34371419898512628</v>
      </c>
      <c r="R151" s="1">
        <f t="shared" si="20"/>
        <v>0.69714503940858852</v>
      </c>
      <c r="S151" s="1">
        <f t="shared" si="21"/>
        <v>29.540003700333028</v>
      </c>
      <c r="T151" s="1">
        <f t="shared" si="22"/>
        <v>4.2929943625495799</v>
      </c>
      <c r="U151" s="1">
        <f t="shared" si="23"/>
        <v>-0.15667685854200261</v>
      </c>
    </row>
    <row r="152" spans="1:21">
      <c r="A152">
        <v>149</v>
      </c>
      <c r="B152" s="2">
        <f>IF(A152&lt;=入力・概要!$B$40,10^(LOG10(入力・概要!$B$38)+(A152-1)*(LOG10(入力・概要!$B$39)-LOG10(入力・概要!$B$38))/(入力・概要!$B$40-1)),"")</f>
        <v>20035.04132526731</v>
      </c>
      <c r="C152" s="1">
        <f t="shared" si="16"/>
        <v>125883.87728365538</v>
      </c>
      <c r="D152" s="1">
        <f>IF(B152="","",ATANH(MIN(0.999999,(2*入力・概要!$B$17*入力・概要!$B$6)/入力・概要!$B$30))+入力・概要!$B$33*SQRT(B152/1000000)+(2*PI()*B152*入力・概要!$B$6/(299792458*入力・概要!$B$31))*入力・概要!$B$32/2)</f>
        <v>6.2927130256071936E-3</v>
      </c>
      <c r="E152" s="1">
        <f>IF(B152="","",2*PI()*B152*入力・概要!$B$6/(299792458*入力・概要!$B$31))</f>
        <v>4.6010102901157977E-3</v>
      </c>
      <c r="F152" s="1">
        <f t="shared" si="17"/>
        <v>6.2927631739578887E-3</v>
      </c>
      <c r="G152" s="1">
        <f t="shared" si="18"/>
        <v>4.6008605648767964E-3</v>
      </c>
      <c r="H152" s="1">
        <f>IF(B152="","",入力・概要!$B$34)</f>
        <v>0.13510189711528384</v>
      </c>
      <c r="I152" s="1">
        <f>IF(B152="","",C152*入力・概要!$B$35*0.000000001)</f>
        <v>1.5786608711417347E-3</v>
      </c>
      <c r="J152" s="1">
        <f>IF(B152="","",H152+入力・概要!$B$30*F152)</f>
        <v>0.60685690881093013</v>
      </c>
      <c r="K152" s="1">
        <f>IF(B152="","",I152+入力・概要!$B$30*G152)</f>
        <v>0.34649534843628793</v>
      </c>
      <c r="L152" s="1">
        <f>IF(B152="","",入力・概要!$B$30+H152*F152-I152*G152)</f>
        <v>74.968706565128812</v>
      </c>
      <c r="M152" s="1">
        <f t="shared" si="19"/>
        <v>6.3151912967184063E-4</v>
      </c>
      <c r="N152" s="1">
        <f>IF(B152="","",入力・概要!$B$30*(J152*L152+K152*M152)/(L152^2+M152^2))</f>
        <v>0.60685300441423806</v>
      </c>
      <c r="O152" s="1">
        <f>IF(B152="","",入力・概要!$B$30*(K152*L152-J152*M152)/(L152^2+M152^2))</f>
        <v>0.34648634067020534</v>
      </c>
      <c r="P152" s="1">
        <f>IF(B152="","",N152+入力・概要!$B$36)</f>
        <v>0.60685300441449408</v>
      </c>
      <c r="Q152" s="1">
        <f>IF(B152="","",O152+C152*入力・概要!$B$37*0.000000001)</f>
        <v>0.35074657935774955</v>
      </c>
      <c r="R152" s="1">
        <f t="shared" si="20"/>
        <v>0.7009234850524414</v>
      </c>
      <c r="S152" s="1">
        <f t="shared" si="21"/>
        <v>30.026889107765324</v>
      </c>
      <c r="T152" s="1">
        <f t="shared" si="22"/>
        <v>4.3017902425669243</v>
      </c>
      <c r="U152" s="1">
        <f t="shared" si="23"/>
        <v>-0.15432938835743124</v>
      </c>
    </row>
    <row r="153" spans="1:21">
      <c r="A153">
        <v>150</v>
      </c>
      <c r="B153" s="2">
        <f>IF(A153&lt;=入力・概要!$B$40,10^(LOG10(入力・概要!$B$38)+(A153-1)*(LOG10(入力・概要!$B$39)-LOG10(入力・概要!$B$38))/(入力・概要!$B$40-1)),"")</f>
        <v>20444.953285902491</v>
      </c>
      <c r="C153" s="1">
        <f t="shared" si="16"/>
        <v>128459.43009195554</v>
      </c>
      <c r="D153" s="1">
        <f>IF(B153="","",ATANH(MIN(0.999999,(2*入力・概要!$B$17*入力・概要!$B$6)/入力・概要!$B$30))+入力・概要!$B$33*SQRT(B153/1000000)+(2*PI()*B153*入力・概要!$B$6/(299792458*入力・概要!$B$31))*入力・概要!$B$32/2)</f>
        <v>6.2971752727705591E-3</v>
      </c>
      <c r="E153" s="1">
        <f>IF(B153="","",2*PI()*B153*入力・概要!$B$6/(299792458*入力・概要!$B$31))</f>
        <v>4.6951458158831175E-3</v>
      </c>
      <c r="F153" s="1">
        <f t="shared" si="17"/>
        <v>6.2972308492687586E-3</v>
      </c>
      <c r="G153" s="1">
        <f t="shared" si="18"/>
        <v>4.6949941329181592E-3</v>
      </c>
      <c r="H153" s="1">
        <f>IF(B153="","",入力・概要!$B$34)</f>
        <v>0.13510189711528384</v>
      </c>
      <c r="I153" s="1">
        <f>IF(B153="","",C153*入力・概要!$B$35*0.000000001)</f>
        <v>1.6109598797817441E-3</v>
      </c>
      <c r="J153" s="1">
        <f>IF(B153="","",H153+入力・概要!$B$30*F153)</f>
        <v>0.60719184088453082</v>
      </c>
      <c r="K153" s="1">
        <f>IF(B153="","",I153+入力・概要!$B$30*G153)</f>
        <v>0.35358463994006673</v>
      </c>
      <c r="L153" s="1">
        <f>IF(B153="","",入力・概要!$B$30+H153*F153-I153*G153)</f>
        <v>74.968706868471571</v>
      </c>
      <c r="M153" s="1">
        <f t="shared" si="19"/>
        <v>6.4444720055426626E-4</v>
      </c>
      <c r="N153" s="1">
        <f>IF(B153="","",入力・概要!$B$30*(J153*L153+K153*M153)/(L153^2+M153^2))</f>
        <v>0.60718805095495643</v>
      </c>
      <c r="O153" s="1">
        <f>IF(B153="","",入力・概要!$B$30*(K153*L153-J153*M153)/(L153^2+M153^2))</f>
        <v>0.35357544350614029</v>
      </c>
      <c r="P153" s="1">
        <f>IF(B153="","",N153+入力・概要!$B$36)</f>
        <v>0.60718805095521244</v>
      </c>
      <c r="Q153" s="1">
        <f>IF(B153="","",O153+C153*入力・概要!$B$37*0.000000001)</f>
        <v>0.35792284561724991</v>
      </c>
      <c r="R153" s="1">
        <f t="shared" si="20"/>
        <v>0.7048305417882651</v>
      </c>
      <c r="S153" s="1">
        <f t="shared" si="21"/>
        <v>30.518333496050786</v>
      </c>
      <c r="T153" s="1">
        <f t="shared" si="22"/>
        <v>4.3105861225842679</v>
      </c>
      <c r="U153" s="1">
        <f t="shared" si="23"/>
        <v>-0.15191528529588716</v>
      </c>
    </row>
    <row r="154" spans="1:21">
      <c r="A154">
        <v>151</v>
      </c>
      <c r="B154" s="2">
        <f>IF(A154&lt;=入力・概要!$B$40,10^(LOG10(入力・概要!$B$38)+(A154-1)*(LOG10(入力・概要!$B$39)-LOG10(入力・概要!$B$38))/(入力・概要!$B$40-1)),"")</f>
        <v>20863.251943262901</v>
      </c>
      <c r="C154" s="1">
        <f t="shared" si="16"/>
        <v>131087.67806989542</v>
      </c>
      <c r="D154" s="1">
        <f>IF(B154="","",ATANH(MIN(0.999999,(2*入力・概要!$B$17*入力・概要!$B$6)/入力・概要!$B$30))+入力・概要!$B$33*SQRT(B154/1000000)+(2*PI()*B154*入力・概要!$B$6/(299792458*入力・概要!$B$31))*入力・概要!$B$32/2)</f>
        <v>6.3017238294870419E-3</v>
      </c>
      <c r="E154" s="1">
        <f>IF(B154="","",2*PI()*B154*入力・概要!$B$6/(299792458*入力・概要!$B$31))</f>
        <v>4.7912073310859664E-3</v>
      </c>
      <c r="F154" s="1">
        <f t="shared" si="17"/>
        <v>6.3017850682069408E-3</v>
      </c>
      <c r="G154" s="1">
        <f t="shared" si="18"/>
        <v>4.7910537253246571E-3</v>
      </c>
      <c r="H154" s="1">
        <f>IF(B154="","",入力・概要!$B$34)</f>
        <v>0.13510189711528384</v>
      </c>
      <c r="I154" s="1">
        <f>IF(B154="","",C154*入力・概要!$B$35*0.000000001)</f>
        <v>1.6439197181022768E-3</v>
      </c>
      <c r="J154" s="1">
        <f>IF(B154="","",H154+入力・概要!$B$30*F154)</f>
        <v>0.60753326094898485</v>
      </c>
      <c r="K154" s="1">
        <f>IF(B154="","",I154+入力・概要!$B$30*G154)</f>
        <v>0.36081898220554509</v>
      </c>
      <c r="L154" s="1">
        <f>IF(B154="","",入力・概要!$B$30+H154*F154-I154*G154)</f>
        <v>74.968707171094692</v>
      </c>
      <c r="M154" s="1">
        <f t="shared" si="19"/>
        <v>6.5764007620547707E-4</v>
      </c>
      <c r="N154" s="1">
        <f>IF(B154="","",入力・概要!$B$30*(J154*L154+K154*M154)/(L154^2+M154^2))</f>
        <v>0.60752959040794663</v>
      </c>
      <c r="O154" s="1">
        <f>IF(B154="","",入力・概要!$B$30*(K154*L154-J154*M154)/(L154^2+M154^2))</f>
        <v>0.36080959309942856</v>
      </c>
      <c r="P154" s="1">
        <f>IF(B154="","",N154+入力・概要!$B$36)</f>
        <v>0.60752959040820265</v>
      </c>
      <c r="Q154" s="1">
        <f>IF(B154="","",O154+C154*入力・概要!$B$37*0.000000001)</f>
        <v>0.3652459419760628</v>
      </c>
      <c r="R154" s="1">
        <f t="shared" si="20"/>
        <v>0.70887008778163285</v>
      </c>
      <c r="S154" s="1">
        <f t="shared" si="21"/>
        <v>31.014226141175865</v>
      </c>
      <c r="T154" s="1">
        <f t="shared" si="22"/>
        <v>4.3193820026016114</v>
      </c>
      <c r="U154" s="1">
        <f t="shared" si="23"/>
        <v>-0.14943334920229109</v>
      </c>
    </row>
    <row r="155" spans="1:21">
      <c r="A155">
        <v>152</v>
      </c>
      <c r="B155" s="2">
        <f>IF(A155&lt;=入力・概要!$B$40,10^(LOG10(入力・概要!$B$38)+(A155-1)*(LOG10(入力・概要!$B$39)-LOG10(入力・概要!$B$38))/(入力・概要!$B$40-1)),"")</f>
        <v>21290.108887076793</v>
      </c>
      <c r="C155" s="1">
        <f t="shared" si="16"/>
        <v>133769.69934753445</v>
      </c>
      <c r="D155" s="1">
        <f>IF(B155="","",ATANH(MIN(0.999999,(2*入力・概要!$B$17*入力・概要!$B$6)/入力・概要!$B$30))+入力・概要!$B$33*SQRT(B155/1000000)+(2*PI()*B155*入力・概要!$B$6/(299792458*入力・概要!$B$31))*入力・概要!$B$32/2)</f>
        <v>6.306360410871425E-3</v>
      </c>
      <c r="E155" s="1">
        <f>IF(B155="","",2*PI()*B155*入力・概要!$B$6/(299792458*入力・概要!$B$31))</f>
        <v>4.8892342409889789E-3</v>
      </c>
      <c r="F155" s="1">
        <f t="shared" si="17"/>
        <v>6.3064275560056546E-3</v>
      </c>
      <c r="G155" s="1">
        <f t="shared" si="18"/>
        <v>4.8890787530006556E-3</v>
      </c>
      <c r="H155" s="1">
        <f>IF(B155="","",入力・概要!$B$34)</f>
        <v>0.13510189711528384</v>
      </c>
      <c r="I155" s="1">
        <f>IF(B155="","",C155*入力・概要!$B$35*0.000000001)</f>
        <v>1.6775539065141717E-3</v>
      </c>
      <c r="J155" s="1">
        <f>IF(B155="","",H155+入力・概要!$B$30*F155)</f>
        <v>0.60788129834134108</v>
      </c>
      <c r="K155" s="1">
        <f>IF(B155="","",I155+入力・概要!$B$30*G155)</f>
        <v>0.36820134330443932</v>
      </c>
      <c r="L155" s="1">
        <f>IF(B155="","",入力・概要!$B$30+H155*F155-I155*G155)</f>
        <v>74.968707472718123</v>
      </c>
      <c r="M155" s="1">
        <f t="shared" si="19"/>
        <v>6.7110318685914062E-4</v>
      </c>
      <c r="N155" s="1">
        <f>IF(B155="","",入力・概要!$B$30*(J155*L155+K155*M155)/(L155^2+M155^2))</f>
        <v>0.60787775231747387</v>
      </c>
      <c r="O155" s="1">
        <f>IF(B155="","",入力・概要!$B$30*(K155*L155-J155*M155)/(L155^2+M155^2))</f>
        <v>0.36819175743596916</v>
      </c>
      <c r="P155" s="1">
        <f>IF(B155="","",N155+入力・概要!$B$36)</f>
        <v>0.60787775231772989</v>
      </c>
      <c r="Q155" s="1">
        <f>IF(B155="","",O155+C155*入力・概要!$B$37*0.000000001)</f>
        <v>0.37271887290681999</v>
      </c>
      <c r="R155" s="1">
        <f t="shared" si="20"/>
        <v>0.71304608545576187</v>
      </c>
      <c r="S155" s="1">
        <f t="shared" si="21"/>
        <v>31.514449812670481</v>
      </c>
      <c r="T155" s="1">
        <f t="shared" si="22"/>
        <v>4.328177882618955</v>
      </c>
      <c r="U155" s="1">
        <f t="shared" si="23"/>
        <v>-0.14688240000461739</v>
      </c>
    </row>
    <row r="156" spans="1:21">
      <c r="A156">
        <v>153</v>
      </c>
      <c r="B156" s="2">
        <f>IF(A156&lt;=入力・概要!$B$40,10^(LOG10(入力・概要!$B$38)+(A156-1)*(LOG10(入力・概要!$B$39)-LOG10(入力・概要!$B$38))/(入力・概要!$B$40-1)),"")</f>
        <v>21725.699217755708</v>
      </c>
      <c r="C156" s="1">
        <f t="shared" si="16"/>
        <v>136506.59411320571</v>
      </c>
      <c r="D156" s="1">
        <f>IF(B156="","",ATANH(MIN(0.999999,(2*入力・概要!$B$17*入力・概要!$B$6)/入力・概要!$B$30))+入力・概要!$B$33*SQRT(B156/1000000)+(2*PI()*B156*入力・概要!$B$6/(299792458*入力・概要!$B$31))*入力・概要!$B$32/2)</f>
        <v>6.3110867666127017E-3</v>
      </c>
      <c r="E156" s="1">
        <f>IF(B156="","",2*PI()*B156*入力・概要!$B$6/(299792458*入力・概要!$B$31))</f>
        <v>4.9892667570787296E-3</v>
      </c>
      <c r="F156" s="1">
        <f t="shared" si="17"/>
        <v>6.3111600729150565E-3</v>
      </c>
      <c r="G156" s="1">
        <f t="shared" si="18"/>
        <v>4.9891094335055208E-3</v>
      </c>
      <c r="H156" s="1">
        <f>IF(B156="","",入力・概要!$B$34)</f>
        <v>0.13510189711528384</v>
      </c>
      <c r="I156" s="1">
        <f>IF(B156="","",C156*入力・概要!$B$35*0.000000001)</f>
        <v>1.7118762420525195E-3</v>
      </c>
      <c r="J156" s="1">
        <f>IF(B156="","",H156+入力・概要!$B$30*F156)</f>
        <v>0.608236085023793</v>
      </c>
      <c r="K156" s="1">
        <f>IF(B156="","",I156+入力・概要!$B$30*G156)</f>
        <v>0.37573475205829204</v>
      </c>
      <c r="L156" s="1">
        <f>IF(B156="","",入力・概要!$B$30+H156*F156-I156*G156)</f>
        <v>74.968707773045381</v>
      </c>
      <c r="M156" s="1">
        <f t="shared" si="19"/>
        <v>6.8484207437096854E-4</v>
      </c>
      <c r="N156" s="1">
        <f>IF(B156="","",入力・概要!$B$30*(J156*L156+K156*M156)/(L156^2+M156^2))</f>
        <v>0.60823266886160032</v>
      </c>
      <c r="O156" s="1">
        <f>IF(B156="","",入力・概要!$B$30*(K156*L156-J156*M156)/(L156^2+M156^2))</f>
        <v>0.37572496524969434</v>
      </c>
      <c r="P156" s="1">
        <f>IF(B156="","",N156+入力・概要!$B$36)</f>
        <v>0.60823266886185634</v>
      </c>
      <c r="Q156" s="1">
        <f>IF(B156="","",O156+C156*入力・概要!$B$37*0.000000001)</f>
        <v>0.38034470437669593</v>
      </c>
      <c r="R156" s="1">
        <f t="shared" si="20"/>
        <v>0.71736258169646172</v>
      </c>
      <c r="S156" s="1">
        <f t="shared" si="21"/>
        <v>32.018880804153568</v>
      </c>
      <c r="T156" s="1">
        <f t="shared" si="22"/>
        <v>4.3369737626362994</v>
      </c>
      <c r="U156" s="1">
        <f t="shared" si="23"/>
        <v>-0.14426128027583665</v>
      </c>
    </row>
    <row r="157" spans="1:21">
      <c r="A157">
        <v>154</v>
      </c>
      <c r="B157" s="2">
        <f>IF(A157&lt;=入力・概要!$B$40,10^(LOG10(入力・概要!$B$38)+(A157-1)*(LOG10(入力・概要!$B$39)-LOG10(入力・概要!$B$38))/(入力・概要!$B$40-1)),"")</f>
        <v>22170.201618221927</v>
      </c>
      <c r="C157" s="1">
        <f t="shared" si="16"/>
        <v>139299.48506482108</v>
      </c>
      <c r="D157" s="1">
        <f>IF(B157="","",ATANH(MIN(0.999999,(2*入力・概要!$B$17*入力・概要!$B$6)/入力・概要!$B$30))+入力・概要!$B$33*SQRT(B157/1000000)+(2*PI()*B157*入力・概要!$B$6/(299792458*入力・概要!$B$31))*入力・概要!$B$32/2)</f>
        <v>6.3159046816761962E-3</v>
      </c>
      <c r="E157" s="1">
        <f>IF(B157="","",2*PI()*B157*入力・概要!$B$6/(299792458*入力・概要!$B$31))</f>
        <v>5.0913459135587796E-3</v>
      </c>
      <c r="F157" s="1">
        <f t="shared" si="17"/>
        <v>6.3159844149241187E-3</v>
      </c>
      <c r="G157" s="1">
        <f t="shared" si="18"/>
        <v>5.0911868075778069E-3</v>
      </c>
      <c r="H157" s="1">
        <f>IF(B157="","",入力・概要!$B$34)</f>
        <v>0.13510189711528384</v>
      </c>
      <c r="I157" s="1">
        <f>IF(B157="","",C157*入力・概要!$B$35*0.000000001)</f>
        <v>1.746900804036308E-3</v>
      </c>
      <c r="J157" s="1">
        <f>IF(B157="","",H157+入力・概要!$B$30*F157)</f>
        <v>0.60859775563779739</v>
      </c>
      <c r="K157" s="1">
        <f>IF(B157="","",I157+入力・概要!$B$30*G157)</f>
        <v>0.38342229928291471</v>
      </c>
      <c r="L157" s="1">
        <f>IF(B157="","",入力・概要!$B$30+H157*F157-I157*G157)</f>
        <v>74.968708071762734</v>
      </c>
      <c r="M157" s="1">
        <f t="shared" si="19"/>
        <v>6.9886239452477902E-4</v>
      </c>
      <c r="N157" s="1">
        <f>IF(B157="","",入力・概要!$B$30*(J157*L157+K157*M157)/(L157^2+M157^2))</f>
        <v>0.60859447490666252</v>
      </c>
      <c r="O157" s="1">
        <f>IF(B157="","",入力・概要!$B$30*(K157*L157-J157*M157)/(L157^2+M157^2))</f>
        <v>0.38341230726698111</v>
      </c>
      <c r="P157" s="1">
        <f>IF(B157="","",N157+入力・概要!$B$36)</f>
        <v>0.60859447490691854</v>
      </c>
      <c r="Q157" s="1">
        <f>IF(B157="","",O157+C157*入力・概要!$B$37*0.000000001)</f>
        <v>0.38812656510709287</v>
      </c>
      <c r="R157" s="1">
        <f t="shared" si="20"/>
        <v>0.72182370799874562</v>
      </c>
      <c r="S157" s="1">
        <f t="shared" si="21"/>
        <v>32.527388984046297</v>
      </c>
      <c r="T157" s="1">
        <f t="shared" si="22"/>
        <v>4.3457696426536438</v>
      </c>
      <c r="U157" s="1">
        <f t="shared" si="23"/>
        <v>-0.14156885782106376</v>
      </c>
    </row>
    <row r="158" spans="1:21">
      <c r="A158">
        <v>155</v>
      </c>
      <c r="B158" s="2">
        <f>IF(A158&lt;=入力・概要!$B$40,10^(LOG10(入力・概要!$B$38)+(A158-1)*(LOG10(入力・概要!$B$39)-LOG10(入力・概要!$B$38))/(入力・概要!$B$40-1)),"")</f>
        <v>22623.798427205864</v>
      </c>
      <c r="C158" s="1">
        <f t="shared" si="16"/>
        <v>142149.51787041253</v>
      </c>
      <c r="D158" s="1">
        <f>IF(B158="","",ATANH(MIN(0.999999,(2*入力・概要!$B$17*入力・概要!$B$6)/入力・概要!$B$30))+入力・概要!$B$33*SQRT(B158/1000000)+(2*PI()*B158*入力・概要!$B$6/(299792458*入力・概要!$B$31))*入力・概要!$B$32/2)</f>
        <v>6.3208159770200001E-3</v>
      </c>
      <c r="E158" s="1">
        <f>IF(B158="","",2*PI()*B158*入力・概要!$B$6/(299792458*入力・概要!$B$31))</f>
        <v>5.1955135841822864E-3</v>
      </c>
      <c r="F158" s="1">
        <f t="shared" si="17"/>
        <v>6.3209024144977441E-3</v>
      </c>
      <c r="G158" s="1">
        <f t="shared" si="18"/>
        <v>5.1953527559988775E-3</v>
      </c>
      <c r="H158" s="1">
        <f>IF(B158="","",入力・概要!$B$34)</f>
        <v>0.13510189711528384</v>
      </c>
      <c r="I158" s="1">
        <f>IF(B158="","",C158*入力・概要!$B$35*0.000000001)</f>
        <v>1.7826419598438888E-3</v>
      </c>
      <c r="J158" s="1">
        <f>IF(B158="","",H158+入力・概要!$B$30*F158)</f>
        <v>0.60896644755933294</v>
      </c>
      <c r="K158" s="1">
        <f>IF(B158="","",I158+入力・概要!$B$30*G158)</f>
        <v>0.39126713905839317</v>
      </c>
      <c r="L158" s="1">
        <f>IF(B158="","",入力・概要!$B$30+H158*F158-I158*G158)</f>
        <v>74.968708368538302</v>
      </c>
      <c r="M158" s="1">
        <f t="shared" si="19"/>
        <v>7.131699193867289E-4</v>
      </c>
      <c r="N158" s="1">
        <f>IF(B158="","",入力・概要!$B$30*(J158*L158+K158*M158)/(L158^2+M158^2))</f>
        <v>0.60896330806290755</v>
      </c>
      <c r="O158" s="1">
        <f>IF(B158="","",入力・概要!$B$30*(K158*L158-J158*M158)/(L158^2+M158^2))</f>
        <v>0.39125693747662699</v>
      </c>
      <c r="P158" s="1">
        <f>IF(B158="","",N158+入力・概要!$B$36)</f>
        <v>0.60896330806316357</v>
      </c>
      <c r="Q158" s="1">
        <f>IF(B158="","",O158+C158*入力・概要!$B$37*0.000000001)</f>
        <v>0.39606764785920207</v>
      </c>
      <c r="R158" s="1">
        <f t="shared" si="20"/>
        <v>0.72643368055724966</v>
      </c>
      <c r="S158" s="1">
        <f t="shared" si="21"/>
        <v>33.039837867053848</v>
      </c>
      <c r="T158" s="1">
        <f t="shared" si="22"/>
        <v>4.3545655226709874</v>
      </c>
      <c r="U158" s="1">
        <f t="shared" si="23"/>
        <v>-0.13880402827955909</v>
      </c>
    </row>
    <row r="159" spans="1:21">
      <c r="A159">
        <v>156</v>
      </c>
      <c r="B159" s="2">
        <f>IF(A159&lt;=入力・概要!$B$40,10^(LOG10(入力・概要!$B$38)+(A159-1)*(LOG10(入力・概要!$B$39)-LOG10(入力・概要!$B$38))/(入力・概要!$B$40-1)),"")</f>
        <v>23086.675714043151</v>
      </c>
      <c r="C159" s="1">
        <f t="shared" si="16"/>
        <v>145057.8616380957</v>
      </c>
      <c r="D159" s="1">
        <f>IF(B159="","",ATANH(MIN(0.999999,(2*入力・概要!$B$17*入力・概要!$B$6)/入力・概要!$B$30))+入力・概要!$B$33*SQRT(B159/1000000)+(2*PI()*B159*入力・概要!$B$6/(299792458*入力・概要!$B$31))*入力・概要!$B$32/2)</f>
        <v>6.3258225103260089E-3</v>
      </c>
      <c r="E159" s="1">
        <f>IF(B159="","",2*PI()*B159*入力・概要!$B$6/(299792458*入力・概要!$B$31))</f>
        <v>5.3018124994290115E-3</v>
      </c>
      <c r="F159" s="1">
        <f t="shared" si="17"/>
        <v>6.325915941329403E-3</v>
      </c>
      <c r="G159" s="1">
        <f t="shared" si="18"/>
        <v>5.3016500168029251E-3</v>
      </c>
      <c r="H159" s="1">
        <f>IF(B159="","",入力・概要!$B$34)</f>
        <v>0.13510189711528384</v>
      </c>
      <c r="I159" s="1">
        <f>IF(B159="","",C159*入力・概要!$B$35*0.000000001)</f>
        <v>1.8191143708066108E-3</v>
      </c>
      <c r="J159" s="1">
        <f>IF(B159="","",H159+入力・概要!$B$30*F159)</f>
        <v>0.60934230095532493</v>
      </c>
      <c r="K159" s="1">
        <f>IF(B159="","",I159+入力・概要!$B$30*G159)</f>
        <v>0.39927249002517934</v>
      </c>
      <c r="L159" s="1">
        <f>IF(B159="","",入力・概要!$B$30+H159*F159-I159*G159)</f>
        <v>74.968708663021374</v>
      </c>
      <c r="M159" s="1">
        <f t="shared" si="19"/>
        <v>7.2777053970873862E-4</v>
      </c>
      <c r="N159" s="1">
        <f>IF(B159="","",入力・概要!$B$30*(J159*L159+K159*M159)/(L159^2+M159^2))</f>
        <v>0.60933930874130471</v>
      </c>
      <c r="O159" s="1">
        <f>IF(B159="","",入力・概要!$B$30*(K159*L159-J159*M159)/(L159^2+M159^2))</f>
        <v>0.39926207442590961</v>
      </c>
      <c r="P159" s="1">
        <f>IF(B159="","",N159+入力・概要!$B$36)</f>
        <v>0.60933930874156073</v>
      </c>
      <c r="Q159" s="1">
        <f>IF(B159="","",O159+C159*入力・概要!$B$37*0.000000001)</f>
        <v>0.40417121074596868</v>
      </c>
      <c r="R159" s="1">
        <f t="shared" si="20"/>
        <v>0.73119680030310941</v>
      </c>
      <c r="S159" s="1">
        <f t="shared" si="21"/>
        <v>33.556084706914682</v>
      </c>
      <c r="T159" s="1">
        <f t="shared" si="22"/>
        <v>4.3633614026883327</v>
      </c>
      <c r="U159" s="1">
        <f t="shared" si="23"/>
        <v>-0.13596571773065796</v>
      </c>
    </row>
    <row r="160" spans="1:21">
      <c r="A160">
        <v>157</v>
      </c>
      <c r="B160" s="2">
        <f>IF(A160&lt;=入力・概要!$B$40,10^(LOG10(入力・概要!$B$38)+(A160-1)*(LOG10(入力・概要!$B$39)-LOG10(入力・概要!$B$38))/(入力・概要!$B$40-1)),"")</f>
        <v>23559.023355001449</v>
      </c>
      <c r="C160" s="1">
        <f t="shared" si="16"/>
        <v>148025.70939564583</v>
      </c>
      <c r="D160" s="1">
        <f>IF(B160="","",ATANH(MIN(0.999999,(2*入力・概要!$B$17*入力・概要!$B$6)/入力・概要!$B$30))+入力・概要!$B$33*SQRT(B160/1000000)+(2*PI()*B160*入力・概要!$B$6/(299792458*入力・概要!$B$31))*入力・概要!$B$32/2)</f>
        <v>6.3309261767458581E-3</v>
      </c>
      <c r="E160" s="1">
        <f>IF(B160="","",2*PI()*B160*入力・概要!$B$6/(299792458*入力・概要!$B$31))</f>
        <v>5.4102862640336407E-3</v>
      </c>
      <c r="F160" s="1">
        <f t="shared" si="17"/>
        <v>6.3310269031096877E-3</v>
      </c>
      <c r="G160" s="1">
        <f t="shared" si="18"/>
        <v>5.4101222028404292E-3</v>
      </c>
      <c r="H160" s="1">
        <f>IF(B160="","",入力・概要!$B$34)</f>
        <v>0.13510189711528384</v>
      </c>
      <c r="I160" s="1">
        <f>IF(B160="","",C160*入力・概要!$B$35*0.000000001)</f>
        <v>1.8563329982229945E-3</v>
      </c>
      <c r="J160" s="1">
        <f>IF(B160="","",H160+入力・概要!$B$30*F160)</f>
        <v>0.60972545884126172</v>
      </c>
      <c r="K160" s="1">
        <f>IF(B160="","",I160+入力・概要!$B$30*G160)</f>
        <v>0.40744163670680056</v>
      </c>
      <c r="L160" s="1">
        <f>IF(B160="","",入力・概要!$B$30+H160*F160-I160*G160)</f>
        <v>74.968708954841375</v>
      </c>
      <c r="M160" s="1">
        <f t="shared" si="19"/>
        <v>7.4267026738214048E-4</v>
      </c>
      <c r="N160" s="1">
        <f>IF(B160="","",入力・概要!$B$30*(J160*L160+K160*M160)/(L160^2+M160^2))</f>
        <v>0.6097226202115722</v>
      </c>
      <c r="O160" s="1">
        <f>IF(B160="","",入力・概要!$B$30*(K160*L160-J160*M160)/(L160^2+M160^2))</f>
        <v>0.4074310025432677</v>
      </c>
      <c r="P160" s="1">
        <f>IF(B160="","",N160+入力・概要!$B$36)</f>
        <v>0.60972262021182821</v>
      </c>
      <c r="Q160" s="1">
        <f>IF(B160="","",O160+C160*入力・概要!$B$37*0.000000001)</f>
        <v>0.41244057857100247</v>
      </c>
      <c r="R160" s="1">
        <f t="shared" si="20"/>
        <v>0.73611745289047492</v>
      </c>
      <c r="S160" s="1">
        <f t="shared" si="21"/>
        <v>34.075980610805125</v>
      </c>
      <c r="T160" s="1">
        <f t="shared" si="22"/>
        <v>4.3721572827056763</v>
      </c>
      <c r="U160" s="1">
        <f t="shared" si="23"/>
        <v>-0.13305288529217413</v>
      </c>
    </row>
    <row r="161" spans="1:21">
      <c r="A161">
        <v>158</v>
      </c>
      <c r="B161" s="2">
        <f>IF(A161&lt;=入力・概要!$B$40,10^(LOG10(入力・概要!$B$38)+(A161-1)*(LOG10(入力・概要!$B$39)-LOG10(入力・概要!$B$38))/(入力・概要!$B$40-1)),"")</f>
        <v>24041.035111169895</v>
      </c>
      <c r="C161" s="1">
        <f t="shared" si="16"/>
        <v>151054.27857989122</v>
      </c>
      <c r="D161" s="1">
        <f>IF(B161="","",ATANH(MIN(0.999999,(2*入力・概要!$B$17*入力・概要!$B$6)/入力・概要!$B$30))+入力・概要!$B$33*SQRT(B161/1000000)+(2*PI()*B161*入力・概要!$B$6/(299792458*入力・概要!$B$31))*入力・概要!$B$32/2)</f>
        <v>6.3361289096620756E-3</v>
      </c>
      <c r="E161" s="1">
        <f>IF(B161="","",2*PI()*B161*入力・概要!$B$6/(299792458*入力・概要!$B$31))</f>
        <v>5.5209793748729422E-3</v>
      </c>
      <c r="F161" s="1">
        <f t="shared" si="17"/>
        <v>6.3362372463111214E-3</v>
      </c>
      <c r="G161" s="1">
        <f t="shared" si="18"/>
        <v>5.5208138197027322E-3</v>
      </c>
      <c r="H161" s="1">
        <f>IF(B161="","",入力・概要!$B$34)</f>
        <v>0.13510189711528384</v>
      </c>
      <c r="I161" s="1">
        <f>IF(B161="","",C161*入力・概要!$B$35*0.000000001)</f>
        <v>1.8943131094960256E-3</v>
      </c>
      <c r="J161" s="1">
        <f>IF(B161="","",H161+入力・概要!$B$30*F161)</f>
        <v>0.61011606714002986</v>
      </c>
      <c r="K161" s="1">
        <f>IF(B161="","",I161+入力・概要!$B$30*G161)</f>
        <v>0.41577793085976372</v>
      </c>
      <c r="L161" s="1">
        <f>IF(B161="","",入力・概要!$B$30+H161*F161-I161*G161)</f>
        <v>74.968709243607009</v>
      </c>
      <c r="M161" s="1">
        <f t="shared" si="19"/>
        <v>7.5787523794267986E-4</v>
      </c>
      <c r="N161" s="1">
        <f>IF(B161="","",入力・概要!$B$30*(J161*L161+K161*M161)/(L161^2+M161^2))</f>
        <v>0.61011338866143472</v>
      </c>
      <c r="O161" s="1">
        <f>IF(B161="","",入力・概要!$B$30*(K161*L161-J161*M161)/(L161^2+M161^2))</f>
        <v>0.41576707348817388</v>
      </c>
      <c r="P161" s="1">
        <f>IF(B161="","",N161+入力・概要!$B$36)</f>
        <v>0.61011338866169074</v>
      </c>
      <c r="Q161" s="1">
        <f>IF(B161="","",O161+C161*入力・概要!$B$37*0.000000001)</f>
        <v>0.42087914419501321</v>
      </c>
      <c r="R161" s="1">
        <f t="shared" si="20"/>
        <v>0.74120010863637764</v>
      </c>
      <c r="S161" s="1">
        <f t="shared" si="21"/>
        <v>34.599370675670386</v>
      </c>
      <c r="T161" s="1">
        <f t="shared" si="22"/>
        <v>4.3809531627230207</v>
      </c>
      <c r="U161" s="1">
        <f t="shared" si="23"/>
        <v>-0.13006452569936794</v>
      </c>
    </row>
    <row r="162" spans="1:21">
      <c r="A162">
        <v>159</v>
      </c>
      <c r="B162" s="2">
        <f>IF(A162&lt;=入力・概要!$B$40,10^(LOG10(入力・概要!$B$38)+(A162-1)*(LOG10(入力・概要!$B$39)-LOG10(入力・概要!$B$38))/(入力・概要!$B$40-1)),"")</f>
        <v>24532.908707941137</v>
      </c>
      <c r="C162" s="1">
        <f t="shared" si="16"/>
        <v>154144.81153611388</v>
      </c>
      <c r="D162" s="1">
        <f>IF(B162="","",ATANH(MIN(0.999999,(2*入力・概要!$B$17*入力・概要!$B$6)/入力・概要!$B$30))+入力・概要!$B$33*SQRT(B162/1000000)+(2*PI()*B162*入力・概要!$B$6/(299792458*入力・概要!$B$31))*入力・概要!$B$32/2)</f>
        <v>6.3414326814647407E-3</v>
      </c>
      <c r="E162" s="1">
        <f>IF(B162="","",2*PI()*B162*入力・概要!$B$6/(299792458*入力・概要!$B$31))</f>
        <v>5.633937239218679E-3</v>
      </c>
      <c r="F162" s="1">
        <f t="shared" si="17"/>
        <v>6.3415489569895534E-3</v>
      </c>
      <c r="G162" s="1">
        <f t="shared" si="18"/>
        <v>5.6337702840147516E-3</v>
      </c>
      <c r="H162" s="1">
        <f>IF(B162="","",入力・概要!$B$34)</f>
        <v>0.13510189711528384</v>
      </c>
      <c r="I162" s="1">
        <f>IF(B162="","",C162*入力・概要!$B$35*0.000000001)</f>
        <v>1.9330702843959457E-3</v>
      </c>
      <c r="J162" s="1">
        <f>IF(B162="","",H162+入力・概要!$B$30*F162)</f>
        <v>0.6105142747419936</v>
      </c>
      <c r="K162" s="1">
        <f>IF(B162="","",I162+入力・概要!$B$30*G162)</f>
        <v>0.42428479285118414</v>
      </c>
      <c r="L162" s="1">
        <f>IF(B162="","",入力・概要!$B$30+H162*F162-I162*G162)</f>
        <v>74.968709528905251</v>
      </c>
      <c r="M162" s="1">
        <f t="shared" si="19"/>
        <v>7.7339171312790298E-4</v>
      </c>
      <c r="N162" s="1">
        <f>IF(B162="","",入力・概要!$B$30*(J162*L162+K162*M162)/(L162^2+M162^2))</f>
        <v>0.61051176325714496</v>
      </c>
      <c r="O162" s="1">
        <f>IF(B162="","",入力・概要!$B$30*(K162*L162-J162*M162)/(L162^2+M162^2))</f>
        <v>0.42427370752873467</v>
      </c>
      <c r="P162" s="1">
        <f>IF(B162="","",N162+入力・概要!$B$36)</f>
        <v>0.61051176325740097</v>
      </c>
      <c r="Q162" s="1">
        <f>IF(B162="","",O162+C162*入力・概要!$B$37*0.000000001)</f>
        <v>0.42949036993031153</v>
      </c>
      <c r="R162" s="1">
        <f t="shared" si="20"/>
        <v>0.74644932241816431</v>
      </c>
      <c r="S162" s="1">
        <f t="shared" si="21"/>
        <v>35.126094146621689</v>
      </c>
      <c r="T162" s="1">
        <f t="shared" si="22"/>
        <v>4.3897490427403643</v>
      </c>
      <c r="U162" s="1">
        <f t="shared" si="23"/>
        <v>-0.12699967185220778</v>
      </c>
    </row>
    <row r="163" spans="1:21">
      <c r="A163">
        <v>160</v>
      </c>
      <c r="B163" s="2">
        <f>IF(A163&lt;=入力・概要!$B$40,10^(LOG10(入力・概要!$B$38)+(A163-1)*(LOG10(入力・概要!$B$39)-LOG10(入力・概要!$B$38))/(入力・概要!$B$40-1)),"")</f>
        <v>25034.845916120161</v>
      </c>
      <c r="C163" s="1">
        <f t="shared" si="16"/>
        <v>157298.57602767105</v>
      </c>
      <c r="D163" s="1">
        <f>IF(B163="","",ATANH(MIN(0.999999,(2*入力・概要!$B$17*入力・概要!$B$6)/入力・概要!$B$30))+入力・概要!$B$33*SQRT(B163/1000000)+(2*PI()*B163*入力・概要!$B$6/(299792458*入力・概要!$B$31))*入力・概要!$B$32/2)</f>
        <v>6.3468395043439806E-3</v>
      </c>
      <c r="E163" s="1">
        <f>IF(B163="","",2*PI()*B163*入力・概要!$B$6/(299792458*入力・概要!$B$31))</f>
        <v>5.7492061933640901E-3</v>
      </c>
      <c r="F163" s="1">
        <f t="shared" si="17"/>
        <v>6.3469640616025495E-3</v>
      </c>
      <c r="G163" s="1">
        <f t="shared" si="18"/>
        <v>5.7490379421038344E-3</v>
      </c>
      <c r="H163" s="1">
        <f>IF(B163="","",入力・概要!$B$34)</f>
        <v>0.13510189711528384</v>
      </c>
      <c r="I163" s="1">
        <f>IF(B163="","",C163*入力・概要!$B$35*0.000000001)</f>
        <v>1.9726204214512168E-3</v>
      </c>
      <c r="J163" s="1">
        <f>IF(B163="","",H163+入力・概要!$B$30*F163)</f>
        <v>0.6109202335663475</v>
      </c>
      <c r="K163" s="1">
        <f>IF(B163="","",I163+入力・概要!$B$30*G163)</f>
        <v>0.43296571306474013</v>
      </c>
      <c r="L163" s="1">
        <f>IF(B163="","",入力・概要!$B$30+H163*F163-I163*G163)</f>
        <v>74.968709810300453</v>
      </c>
      <c r="M163" s="1">
        <f t="shared" si="19"/>
        <v>7.8922608348810951E-4</v>
      </c>
      <c r="N163" s="1">
        <f>IF(B163="","",入力・概要!$B$30*(J163*L163+K163*M163)/(L163^2+M163^2))</f>
        <v>0.61091789620529502</v>
      </c>
      <c r="O163" s="1">
        <f>IF(B163="","",入力・概要!$B$30*(K163*L163-J163*M163)/(L163^2+M163^2))</f>
        <v>0.43295439494761545</v>
      </c>
      <c r="P163" s="1">
        <f>IF(B163="","",N163+入力・概要!$B$36)</f>
        <v>0.61091789620555104</v>
      </c>
      <c r="Q163" s="1">
        <f>IF(B163="","",O163+C163*入力・概要!$B$37*0.000000001)</f>
        <v>0.4382777889639809</v>
      </c>
      <c r="R163" s="1">
        <f t="shared" si="20"/>
        <v>0.75186973353325792</v>
      </c>
      <c r="S163" s="1">
        <f t="shared" si="21"/>
        <v>35.655984597408626</v>
      </c>
      <c r="T163" s="1">
        <f t="shared" si="22"/>
        <v>4.3985449227577078</v>
      </c>
      <c r="U163" s="1">
        <f t="shared" si="23"/>
        <v>-0.1238573973183484</v>
      </c>
    </row>
    <row r="164" spans="1:21">
      <c r="A164">
        <v>161</v>
      </c>
      <c r="B164" s="2">
        <f>IF(A164&lt;=入力・概要!$B$40,10^(LOG10(入力・概要!$B$38)+(A164-1)*(LOG10(入力・概要!$B$39)-LOG10(入力・概要!$B$38))/(入力・概要!$B$40-1)),"")</f>
        <v>25547.052634692547</v>
      </c>
      <c r="C164" s="1">
        <f t="shared" si="16"/>
        <v>160516.86575604376</v>
      </c>
      <c r="D164" s="1">
        <f>IF(B164="","",ATANH(MIN(0.999999,(2*入力・概要!$B$17*入力・概要!$B$6)/入力・概要!$B$30))+入力・概要!$B$33*SQRT(B164/1000000)+(2*PI()*B164*入力・概要!$B$6/(299792458*入力・概要!$B$31))*入力・概要!$B$32/2)</f>
        <v>6.3523514310986282E-3</v>
      </c>
      <c r="E164" s="1">
        <f>IF(B164="","",2*PI()*B164*入力・概要!$B$6/(299792458*入力・概要!$B$31))</f>
        <v>5.8668335216314838E-3</v>
      </c>
      <c r="F164" s="1">
        <f t="shared" si="17"/>
        <v>6.3524846278451346E-3</v>
      </c>
      <c r="G164" s="1">
        <f t="shared" si="18"/>
        <v>5.86666408905245E-3</v>
      </c>
      <c r="H164" s="1">
        <f>IF(B164="","",入力・概要!$B$34)</f>
        <v>0.13510189711528384</v>
      </c>
      <c r="I164" s="1">
        <f>IF(B164="","",C164*入力・概要!$B$35*0.000000001)</f>
        <v>2.01297974447025E-3</v>
      </c>
      <c r="J164" s="1">
        <f>IF(B164="","",H164+入力・概要!$B$30*F164)</f>
        <v>0.61133409862377008</v>
      </c>
      <c r="K164" s="1">
        <f>IF(B164="","",I164+入力・概要!$B$30*G164)</f>
        <v>0.44182425333553449</v>
      </c>
      <c r="L164" s="1">
        <f>IF(B164="","",入力・概要!$B$30+H164*F164-I164*G164)</f>
        <v>74.968710087333093</v>
      </c>
      <c r="M164" s="1">
        <f t="shared" si="19"/>
        <v>8.053848710520054E-4</v>
      </c>
      <c r="N164" s="1">
        <f>IF(B164="","",入力・概要!$B$30*(J164*L164+K164*M164)/(L164^2+M164^2))</f>
        <v>0.61133194281595127</v>
      </c>
      <c r="O164" s="1">
        <f>IF(B164="","",入力・概要!$B$30*(K164*L164-J164*M164)/(L164^2+M164^2))</f>
        <v>0.44181269747687341</v>
      </c>
      <c r="P164" s="1">
        <f>IF(B164="","",N164+入力・概要!$B$36)</f>
        <v>0.61133194281620729</v>
      </c>
      <c r="Q164" s="1">
        <f>IF(B164="","",O164+C164*入力・概要!$B$37*0.000000001)</f>
        <v>0.44724500681031037</v>
      </c>
      <c r="R164" s="1">
        <f t="shared" si="20"/>
        <v>0.75746606552649809</v>
      </c>
      <c r="S164" s="1">
        <f t="shared" si="21"/>
        <v>36.188870132832669</v>
      </c>
      <c r="T164" s="1">
        <f t="shared" si="22"/>
        <v>4.4073408027750522</v>
      </c>
      <c r="U164" s="1">
        <f t="shared" si="23"/>
        <v>-0.12063681877906253</v>
      </c>
    </row>
    <row r="165" spans="1:21">
      <c r="A165">
        <v>162</v>
      </c>
      <c r="B165" s="2">
        <f>IF(A165&lt;=入力・概要!$B$40,10^(LOG10(入力・概要!$B$38)+(A165-1)*(LOG10(入力・概要!$B$39)-LOG10(入力・概要!$B$38))/(入力・概要!$B$40-1)),"")</f>
        <v>26069.738975285767</v>
      </c>
      <c r="C165" s="1">
        <f t="shared" si="16"/>
        <v>163801.00089152253</v>
      </c>
      <c r="D165" s="1">
        <f>IF(B165="","",ATANH(MIN(0.999999,(2*入力・概要!$B$17*入力・概要!$B$6)/入力・概要!$B$30))+入力・概要!$B$33*SQRT(B165/1000000)+(2*PI()*B165*入力・概要!$B$6/(299792458*入力・概要!$B$31))*入力・概要!$B$32/2)</f>
        <v>6.357970555961363E-3</v>
      </c>
      <c r="E165" s="1">
        <f>IF(B165="","",2*PI()*B165*入力・概要!$B$6/(299792458*入力・概要!$B$31))</f>
        <v>5.9868674757686006E-3</v>
      </c>
      <c r="F165" s="1">
        <f t="shared" si="17"/>
        <v>6.3581127655032779E-3</v>
      </c>
      <c r="G165" s="1">
        <f t="shared" si="18"/>
        <v>5.9866969881425362E-3</v>
      </c>
      <c r="H165" s="1">
        <f>IF(B165="","",入力・概要!$B$34)</f>
        <v>0.13510189711528384</v>
      </c>
      <c r="I165" s="1">
        <f>IF(B165="","",C165*入力・概要!$B$35*0.000000001)</f>
        <v>2.0541648091965273E-3</v>
      </c>
      <c r="J165" s="1">
        <f>IF(B165="","",H165+入力・概要!$B$30*F165)</f>
        <v>0.61175602808040852</v>
      </c>
      <c r="K165" s="1">
        <f>IF(B165="","",I165+入力・概要!$B$30*G165)</f>
        <v>0.45086404841445116</v>
      </c>
      <c r="L165" s="1">
        <f>IF(B165="","",入力・概要!$B$30+H165*F165-I165*G165)</f>
        <v>74.968710359518866</v>
      </c>
      <c r="M165" s="1">
        <f t="shared" si="19"/>
        <v>8.2187473204821263E-4</v>
      </c>
      <c r="N165" s="1">
        <f>IF(B165="","",入力・概要!$B$30*(J165*L165+K165*M165)/(L165^2+M165^2))</f>
        <v>0.61175406156713541</v>
      </c>
      <c r="O165" s="1">
        <f>IF(B165="","",入力・概要!$B$30*(K165*L165-J165*M165)/(L165^2+M165^2))</f>
        <v>0.45085224976228649</v>
      </c>
      <c r="P165" s="1">
        <f>IF(B165="","",N165+入力・概要!$B$36)</f>
        <v>0.61175406156739143</v>
      </c>
      <c r="Q165" s="1">
        <f>IF(B165="","",O165+C165*入力・概要!$B$37*0.000000001)</f>
        <v>0.45639570279308322</v>
      </c>
      <c r="R165" s="1">
        <f t="shared" si="20"/>
        <v>0.76324312599078947</v>
      </c>
      <c r="S165" s="1">
        <f t="shared" si="21"/>
        <v>36.724573612822951</v>
      </c>
      <c r="T165" s="1">
        <f t="shared" si="22"/>
        <v>4.4161366827923967</v>
      </c>
      <c r="U165" s="1">
        <f t="shared" si="23"/>
        <v>-0.11733709840527454</v>
      </c>
    </row>
    <row r="166" spans="1:21">
      <c r="A166">
        <v>163</v>
      </c>
      <c r="B166" s="2">
        <f>IF(A166&lt;=入力・概要!$B$40,10^(LOG10(入力・概要!$B$38)+(A166-1)*(LOG10(入力・概要!$B$39)-LOG10(入力・概要!$B$38))/(入力・概要!$B$40-1)),"")</f>
        <v>26603.119348358901</v>
      </c>
      <c r="C166" s="1">
        <f t="shared" si="16"/>
        <v>167152.32861475361</v>
      </c>
      <c r="D166" s="1">
        <f>IF(B166="","",ATANH(MIN(0.999999,(2*入力・概要!$B$17*入力・概要!$B$6)/入力・概要!$B$30))+入力・概要!$B$33*SQRT(B166/1000000)+(2*PI()*B166*入力・概要!$B$6/(299792458*入力・概要!$B$31))*入力・概要!$B$32/2)</f>
        <v>6.3636990154406761E-3</v>
      </c>
      <c r="E166" s="1">
        <f>IF(B166="","",2*PI()*B166*入力・概要!$B$6/(299792458*入力・概要!$B$31))</f>
        <v>6.1093572947419359E-3</v>
      </c>
      <c r="F166" s="1">
        <f t="shared" si="17"/>
        <v>6.3638506273255109E-3</v>
      </c>
      <c r="G166" s="1">
        <f t="shared" si="18"/>
        <v>6.1091858906998885E-3</v>
      </c>
      <c r="H166" s="1">
        <f>IF(B166="","",入力・概要!$B$34)</f>
        <v>0.13510189711528384</v>
      </c>
      <c r="I166" s="1">
        <f>IF(B166="","",C166*入力・概要!$B$35*0.000000001)</f>
        <v>2.0961925100999247E-3</v>
      </c>
      <c r="J166" s="1">
        <f>IF(B166="","",H166+入力・概要!$B$30*F166)</f>
        <v>0.61218618332322106</v>
      </c>
      <c r="K166" s="1">
        <f>IF(B166="","",I166+入力・概要!$B$30*G166)</f>
        <v>0.46008880746263747</v>
      </c>
      <c r="L166" s="1">
        <f>IF(B166="","",入力・概要!$B$30+H166*F166-I166*G166)</f>
        <v>74.968710626347459</v>
      </c>
      <c r="M166" s="1">
        <f t="shared" si="19"/>
        <v>8.3870245968387439E-4</v>
      </c>
      <c r="N166" s="1">
        <f>IF(B166="","",入力・概要!$B$30*(J166*L166+K166*M166)/(L166^2+M166^2))</f>
        <v>0.61218441417068892</v>
      </c>
      <c r="O166" s="1">
        <f>IF(B166="","",入力・概要!$B$30*(K166*L166-J166*M166)/(L166^2+M166^2))</f>
        <v>0.46007676085780791</v>
      </c>
      <c r="P166" s="1">
        <f>IF(B166="","",N166+入力・概要!$B$36)</f>
        <v>0.61218441417094493</v>
      </c>
      <c r="Q166" s="1">
        <f>IF(B166="","",O166+C166*入力・概要!$B$37*0.000000001)</f>
        <v>0.46573363155835895</v>
      </c>
      <c r="R166" s="1">
        <f t="shared" si="20"/>
        <v>0.7692058063472742</v>
      </c>
      <c r="S166" s="1">
        <f t="shared" si="21"/>
        <v>37.262912897747427</v>
      </c>
      <c r="T166" s="1">
        <f t="shared" si="22"/>
        <v>4.4249325628097402</v>
      </c>
      <c r="U166" s="1">
        <f t="shared" si="23"/>
        <v>-0.11395744615084352</v>
      </c>
    </row>
    <row r="167" spans="1:21">
      <c r="A167">
        <v>164</v>
      </c>
      <c r="B167" s="2">
        <f>IF(A167&lt;=入力・概要!$B$40,10^(LOG10(入力・概要!$B$38)+(A167-1)*(LOG10(入力・概要!$B$39)-LOG10(入力・概要!$B$38))/(入力・概要!$B$40-1)),"")</f>
        <v>27147.412551155776</v>
      </c>
      <c r="C167" s="1">
        <f t="shared" si="16"/>
        <v>170572.22366936467</v>
      </c>
      <c r="D167" s="1">
        <f>IF(B167="","",ATANH(MIN(0.999999,(2*入力・概要!$B$17*入力・概要!$B$6)/入力・概要!$B$30))+入力・概要!$B$33*SQRT(B167/1000000)+(2*PI()*B167*入力・概要!$B$6/(299792458*入力・概要!$B$31))*入力・概要!$B$32/2)</f>
        <v>6.3695389891800088E-3</v>
      </c>
      <c r="E167" s="1">
        <f>IF(B167="","",2*PI()*B167*入力・概要!$B$6/(299792458*入力・概要!$B$31))</f>
        <v>6.2343532249350122E-3</v>
      </c>
      <c r="F167" s="1">
        <f t="shared" si="17"/>
        <v>6.3697004099131163E-3</v>
      </c>
      <c r="G167" s="1">
        <f t="shared" si="18"/>
        <v>6.234181056346778E-3</v>
      </c>
      <c r="H167" s="1">
        <f>IF(B167="","",入力・概要!$B$34)</f>
        <v>0.13510189711528384</v>
      </c>
      <c r="I167" s="1">
        <f>IF(B167="","",C167*入力・概要!$B$35*0.000000001)</f>
        <v>2.1390800873069744E-3</v>
      </c>
      <c r="J167" s="1">
        <f>IF(B167="","",H167+入力・概要!$B$30*F167)</f>
        <v>0.61262472902671317</v>
      </c>
      <c r="K167" s="1">
        <f>IF(B167="","",I167+入力・概要!$B$30*G167)</f>
        <v>0.46950231557673017</v>
      </c>
      <c r="L167" s="1">
        <f>IF(B167="","",入力・概要!$B$30+H167*F167-I167*G167)</f>
        <v>74.968710887281318</v>
      </c>
      <c r="M167" s="1">
        <f t="shared" si="19"/>
        <v>8.5587498698157021E-4</v>
      </c>
      <c r="N167" s="1">
        <f>IF(B167="","",入力・概要!$B$30*(J167*L167+K167*M167)/(L167^2+M167^2))</f>
        <v>0.61262316563954933</v>
      </c>
      <c r="O167" s="1">
        <f>IF(B167="","",入力・概要!$B$30*(K167*L167-J167*M167)/(L167^2+M167^2))</f>
        <v>0.46949001575076615</v>
      </c>
      <c r="P167" s="1">
        <f>IF(B167="","",N167+入力・概要!$B$36)</f>
        <v>0.61262316563980534</v>
      </c>
      <c r="Q167" s="1">
        <f>IF(B167="","",O167+C167*入力・概要!$B$37*0.000000001)</f>
        <v>0.47526262461837543</v>
      </c>
      <c r="R167" s="1">
        <f t="shared" si="20"/>
        <v>0.775359081611664</v>
      </c>
      <c r="S167" s="1">
        <f t="shared" si="21"/>
        <v>37.803701114381049</v>
      </c>
      <c r="T167" s="1">
        <f t="shared" si="22"/>
        <v>4.4337284428270838</v>
      </c>
      <c r="U167" s="1">
        <f t="shared" si="23"/>
        <v>-0.11049712195037617</v>
      </c>
    </row>
    <row r="168" spans="1:21">
      <c r="A168">
        <v>165</v>
      </c>
      <c r="B168" s="2">
        <f>IF(A168&lt;=入力・概要!$B$40,10^(LOG10(入力・概要!$B$38)+(A168-1)*(LOG10(入力・概要!$B$39)-LOG10(入力・概要!$B$38))/(入力・概要!$B$40-1)),"")</f>
        <v>27702.841857457435</v>
      </c>
      <c r="C168" s="1">
        <f t="shared" si="16"/>
        <v>174062.08892589618</v>
      </c>
      <c r="D168" s="1">
        <f>IF(B168="","",ATANH(MIN(0.999999,(2*入力・概要!$B$17*入力・概要!$B$6)/入力・概要!$B$30))+入力・概要!$B$33*SQRT(B168/1000000)+(2*PI()*B168*入力・概要!$B$6/(299792458*入力・概要!$B$31))*入力・概要!$B$32/2)</f>
        <v>6.3754927008343983E-3</v>
      </c>
      <c r="E168" s="1">
        <f>IF(B168="","",2*PI()*B168*入力・概要!$B$6/(299792458*入力・概要!$B$31))</f>
        <v>6.3619065407598653E-3</v>
      </c>
      <c r="F168" s="1">
        <f t="shared" si="17"/>
        <v>6.3756643546292492E-3</v>
      </c>
      <c r="G168" s="1">
        <f t="shared" si="18"/>
        <v>6.361733773671256E-3</v>
      </c>
      <c r="H168" s="1">
        <f>IF(B168="","",入力・概要!$B$34)</f>
        <v>0.13510189711528384</v>
      </c>
      <c r="I168" s="1">
        <f>IF(B168="","",C168*入力・概要!$B$35*0.000000001)</f>
        <v>2.1828451336729131E-3</v>
      </c>
      <c r="J168" s="1">
        <f>IF(B168="","",H168+入力・概要!$B$30*F168)</f>
        <v>0.61307183322109238</v>
      </c>
      <c r="K168" s="1">
        <f>IF(B168="","",I168+入力・概要!$B$30*G168)</f>
        <v>0.4791084353454611</v>
      </c>
      <c r="L168" s="1">
        <f>IF(B168="","",入力・概要!$B$30+H168*F168-I168*G168)</f>
        <v>74.968711141754511</v>
      </c>
      <c r="M168" s="1">
        <f t="shared" si="19"/>
        <v>8.7339938967579463E-4</v>
      </c>
      <c r="N168" s="1">
        <f>IF(B168="","",入力・概要!$B$30*(J168*L168+K168*M168)/(L168^2+M168^2))</f>
        <v>0.61307048435646927</v>
      </c>
      <c r="O168" s="1">
        <f>IF(B168="","",入力・概要!$B$30*(K168*L168-J168*M168)/(L168^2+M168^2))</f>
        <v>0.47909587691844507</v>
      </c>
      <c r="P168" s="1">
        <f>IF(B168="","",N168+入力・概要!$B$36)</f>
        <v>0.61307048435672529</v>
      </c>
      <c r="Q168" s="1">
        <f>IF(B168="","",O168+C168*入力・概要!$B$37*0.000000001)</f>
        <v>0.48498659192721405</v>
      </c>
      <c r="R168" s="1">
        <f t="shared" si="20"/>
        <v>0.78170801015376823</v>
      </c>
      <c r="S168" s="1">
        <f t="shared" si="21"/>
        <v>38.346746941801499</v>
      </c>
      <c r="T168" s="1">
        <f t="shared" si="22"/>
        <v>4.4425243228444291</v>
      </c>
      <c r="U168" s="1">
        <f t="shared" si="23"/>
        <v>-0.10695543780908746</v>
      </c>
    </row>
    <row r="169" spans="1:21">
      <c r="A169">
        <v>166</v>
      </c>
      <c r="B169" s="2">
        <f>IF(A169&lt;=入力・概要!$B$40,10^(LOG10(入力・概要!$B$38)+(A169-1)*(LOG10(入力・概要!$B$39)-LOG10(入力・概要!$B$38))/(入力・概要!$B$40-1)),"")</f>
        <v>28269.635109170689</v>
      </c>
      <c r="C169" s="1">
        <f t="shared" si="16"/>
        <v>177623.35595726946</v>
      </c>
      <c r="D169" s="1">
        <f>IF(B169="","",ATANH(MIN(0.999999,(2*入力・概要!$B$17*入力・概要!$B$6)/入力・概要!$B$30))+入力・概要!$B$33*SQRT(B169/1000000)+(2*PI()*B169*入力・概要!$B$6/(299792458*入力・概要!$B$31))*入力・概要!$B$32/2)</f>
        <v>6.3815624189650123E-3</v>
      </c>
      <c r="E169" s="1">
        <f>IF(B169="","",2*PI()*B169*入力・概要!$B$6/(299792458*入力・概要!$B$31))</f>
        <v>6.4920695656901922E-3</v>
      </c>
      <c r="F169" s="1">
        <f t="shared" si="17"/>
        <v>6.3817447485274839E-3</v>
      </c>
      <c r="G169" s="1">
        <f t="shared" si="18"/>
        <v>6.4918963813218235E-3</v>
      </c>
      <c r="H169" s="1">
        <f>IF(B169="","",入力・概要!$B$34)</f>
        <v>0.13510189711528384</v>
      </c>
      <c r="I169" s="1">
        <f>IF(B169="","",C169*入力・概要!$B$35*0.000000001)</f>
        <v>2.2275056019983998E-3</v>
      </c>
      <c r="J169" s="1">
        <f>IF(B169="","",H169+入力・概要!$B$30*F169)</f>
        <v>0.61352766736187914</v>
      </c>
      <c r="K169" s="1">
        <f>IF(B169="","",I169+入力・概要!$B$30*G169)</f>
        <v>0.48891110843829605</v>
      </c>
      <c r="L169" s="1">
        <f>IF(B169="","",入力・概要!$B$30+H169*F169-I169*G169)</f>
        <v>74.968711389171318</v>
      </c>
      <c r="M169" s="1">
        <f t="shared" si="19"/>
        <v>8.9128288917029335E-4</v>
      </c>
      <c r="N169" s="1">
        <f>IF(B169="","",入力・概要!$B$30*(J169*L169+K169*M169)/(L169^2+M169^2))</f>
        <v>0.61352654214421476</v>
      </c>
      <c r="O169" s="1">
        <f>IF(B169="","",入力・概要!$B$30*(K169*L169-J169*M169)/(L169^2+M169^2))</f>
        <v>0.48889828591669826</v>
      </c>
      <c r="P169" s="1">
        <f>IF(B169="","",N169+入力・概要!$B$36)</f>
        <v>0.61352654214447078</v>
      </c>
      <c r="Q169" s="1">
        <f>IF(B169="","",O169+C169*入力・概要!$B$37*0.000000001)</f>
        <v>0.49490952348888928</v>
      </c>
      <c r="R169" s="1">
        <f t="shared" si="20"/>
        <v>0.78825773345762395</v>
      </c>
      <c r="S169" s="1">
        <f t="shared" si="21"/>
        <v>38.891854916333564</v>
      </c>
      <c r="T169" s="1">
        <f t="shared" si="22"/>
        <v>4.4513202028617735</v>
      </c>
      <c r="U169" s="1">
        <f t="shared" si="23"/>
        <v>-0.10333175977257691</v>
      </c>
    </row>
    <row r="170" spans="1:21">
      <c r="A170">
        <v>167</v>
      </c>
      <c r="B170" s="2">
        <f>IF(A170&lt;=入力・概要!$B$40,10^(LOG10(入力・概要!$B$38)+(A170-1)*(LOG10(入力・概要!$B$39)-LOG10(入力・概要!$B$38))/(入力・概要!$B$40-1)),"")</f>
        <v>28848.024809791219</v>
      </c>
      <c r="C170" s="1">
        <f t="shared" si="16"/>
        <v>181257.48562603237</v>
      </c>
      <c r="D170" s="1">
        <f>IF(B170="","",ATANH(MIN(0.999999,(2*入力・概要!$B$17*入力・概要!$B$6)/入力・概要!$B$30))+入力・概要!$B$33*SQRT(B170/1000000)+(2*PI()*B170*入力・概要!$B$6/(299792458*入力・概要!$B$31))*入力・概要!$B$32/2)</f>
        <v>6.3877504579519162E-3</v>
      </c>
      <c r="E170" s="1">
        <f>IF(B170="","",2*PI()*B170*入力・概要!$B$6/(299792458*入力・概要!$B$31))</f>
        <v>6.6248956937249711E-3</v>
      </c>
      <c r="F170" s="1">
        <f t="shared" si="17"/>
        <v>6.3879439253001647E-3</v>
      </c>
      <c r="G170" s="1">
        <f t="shared" si="18"/>
        <v>6.6247222895365167E-3</v>
      </c>
      <c r="H170" s="1">
        <f>IF(B170="","",入力・概要!$B$34)</f>
        <v>0.13510189711528384</v>
      </c>
      <c r="I170" s="1">
        <f>IF(B170="","",C170*入力・概要!$B$35*0.000000001)</f>
        <v>2.2730798123939363E-3</v>
      </c>
      <c r="J170" s="1">
        <f>IF(B170="","",H170+入力・概要!$B$30*F170)</f>
        <v>0.61399240640100305</v>
      </c>
      <c r="K170" s="1">
        <f>IF(B170="","",I170+入力・概要!$B$30*G170)</f>
        <v>0.4989143572267889</v>
      </c>
      <c r="L170" s="1">
        <f>IF(B170="","",入力・概要!$B$30+H170*F170-I170*G170)</f>
        <v>74.968711628904927</v>
      </c>
      <c r="M170" s="1">
        <f t="shared" si="19"/>
        <v>9.0953285555759429E-4</v>
      </c>
      <c r="N170" s="1">
        <f>IF(B170="","",入力・概要!$B$30*(J170*L170+K170*M170)/(L170^2+M170^2))</f>
        <v>0.61399151433727384</v>
      </c>
      <c r="O170" s="1">
        <f>IF(B170="","",入力・概要!$B$30*(K170*L170-J170*M170)/(L170^2+M170^2))</f>
        <v>0.49890126500128101</v>
      </c>
      <c r="P170" s="1">
        <f>IF(B170="","",N170+入力・概要!$B$36)</f>
        <v>0.61399151433752985</v>
      </c>
      <c r="Q170" s="1">
        <f>IF(B170="","",O170+C170*入力・概要!$B$37*0.000000001)</f>
        <v>0.50503549099855471</v>
      </c>
      <c r="R170" s="1">
        <f t="shared" si="20"/>
        <v>0.79501347588996529</v>
      </c>
      <c r="S170" s="1">
        <f t="shared" si="21"/>
        <v>39.43882575451773</v>
      </c>
      <c r="T170" s="1">
        <f t="shared" si="22"/>
        <v>4.4601160828791171</v>
      </c>
      <c r="U170" s="1">
        <f t="shared" si="23"/>
        <v>-9.9625509764851863E-2</v>
      </c>
    </row>
    <row r="171" spans="1:21">
      <c r="A171">
        <v>168</v>
      </c>
      <c r="B171" s="2">
        <f>IF(A171&lt;=入力・概要!$B$40,10^(LOG10(入力・概要!$B$38)+(A171-1)*(LOG10(入力・概要!$B$39)-LOG10(入力・概要!$B$38))/(入力・概要!$B$40-1)),"")</f>
        <v>29438.248219778474</v>
      </c>
      <c r="C171" s="1">
        <f t="shared" si="16"/>
        <v>184965.96868361771</v>
      </c>
      <c r="D171" s="1">
        <f>IF(B171="","",ATANH(MIN(0.999999,(2*入力・概要!$B$17*入力・概要!$B$6)/入力・概要!$B$30))+入力・概要!$B$33*SQRT(B171/1000000)+(2*PI()*B171*入力・概要!$B$6/(299792458*入力・概要!$B$31))*入力・概要!$B$32/2)</f>
        <v>6.3940591789254601E-3</v>
      </c>
      <c r="E171" s="1">
        <f>IF(B171="","",2*PI()*B171*入力・概要!$B$6/(299792458*入力・概要!$B$31))</f>
        <v>6.7604394112911427E-3</v>
      </c>
      <c r="F171" s="1">
        <f t="shared" si="17"/>
        <v>6.3942642662470567E-3</v>
      </c>
      <c r="G171" s="1">
        <f t="shared" si="18"/>
        <v>6.7602660021152273E-3</v>
      </c>
      <c r="H171" s="1">
        <f>IF(B171="","",入力・概要!$B$34)</f>
        <v>0.13510189711528384</v>
      </c>
      <c r="I171" s="1">
        <f>IF(B171="","",C171*入力・概要!$B$35*0.000000001)</f>
        <v>2.3195864597949393E-3</v>
      </c>
      <c r="J171" s="1">
        <f>IF(B171="","",H171+入力・概要!$B$30*F171)</f>
        <v>0.61446622885942015</v>
      </c>
      <c r="K171" s="1">
        <f>IF(B171="","",I171+入力・概要!$B$30*G171)</f>
        <v>0.50912228643931445</v>
      </c>
      <c r="L171" s="1">
        <f>IF(B171="","",入力・概要!$B$30+H171*F171-I171*G171)</f>
        <v>74.968711860295997</v>
      </c>
      <c r="M171" s="1">
        <f t="shared" si="19"/>
        <v>9.2815681070205992E-4</v>
      </c>
      <c r="N171" s="1">
        <f>IF(B171="","",入力・概要!$B$30*(J171*L171+K171*M171)/(L171^2+M171^2))</f>
        <v>0.61446557985511052</v>
      </c>
      <c r="O171" s="1">
        <f>IF(B171="","",入力・概要!$B$30*(K171*L171-J171*M171)/(L171^2+M171^2))</f>
        <v>0.50910891878256026</v>
      </c>
      <c r="P171" s="1">
        <f>IF(B171="","",N171+入力・概要!$B$36)</f>
        <v>0.61446557985536654</v>
      </c>
      <c r="Q171" s="1">
        <f>IF(B171="","",O171+C171*入力・概要!$B$37*0.000000001)</f>
        <v>0.51536864951749328</v>
      </c>
      <c r="R171" s="1">
        <f t="shared" si="20"/>
        <v>0.80198054448501221</v>
      </c>
      <c r="S171" s="1">
        <f t="shared" si="21"/>
        <v>39.987456692934558</v>
      </c>
      <c r="T171" s="1">
        <f t="shared" si="22"/>
        <v>4.4689119628964606</v>
      </c>
      <c r="U171" s="1">
        <f t="shared" si="23"/>
        <v>-9.5836167283529325E-2</v>
      </c>
    </row>
    <row r="172" spans="1:21">
      <c r="A172">
        <v>169</v>
      </c>
      <c r="B172" s="2">
        <f>IF(A172&lt;=入力・概要!$B$40,10^(LOG10(入力・概要!$B$38)+(A172-1)*(LOG10(入力・概要!$B$39)-LOG10(入力・概要!$B$38))/(入力・概要!$B$40-1)),"")</f>
        <v>30040.547453881729</v>
      </c>
      <c r="C172" s="1">
        <f t="shared" si="16"/>
        <v>188750.3263818608</v>
      </c>
      <c r="D172" s="1">
        <f>IF(B172="","",ATANH(MIN(0.999999,(2*入力・概要!$B$17*入力・概要!$B$6)/入力・概要!$B$30))+入力・概要!$B$33*SQRT(B172/1000000)+(2*PI()*B172*入力・概要!$B$6/(299792458*入力・概要!$B$31))*入力・概要!$B$32/2)</f>
        <v>6.4004909907166537E-3</v>
      </c>
      <c r="E172" s="1">
        <f>IF(B172="","",2*PI()*B172*入力・概要!$B$6/(299792458*入力・概要!$B$31))</f>
        <v>6.8987563195943473E-3</v>
      </c>
      <c r="F172" s="1">
        <f t="shared" si="17"/>
        <v>6.4007082012647286E-3</v>
      </c>
      <c r="G172" s="1">
        <f t="shared" si="18"/>
        <v>6.8985831388445433E-3</v>
      </c>
      <c r="H172" s="1">
        <f>IF(B172="","",入力・概要!$B$34)</f>
        <v>0.13510189711528384</v>
      </c>
      <c r="I172" s="1">
        <f>IF(B172="","",C172*入力・概要!$B$35*0.000000001)</f>
        <v>2.3670446216305378E-3</v>
      </c>
      <c r="J172" s="1">
        <f>IF(B172="","",H172+入力・概要!$B$30*F172)</f>
        <v>0.61494931690128518</v>
      </c>
      <c r="K172" s="1">
        <f>IF(B172="","",I172+入力・概要!$B$30*G172)</f>
        <v>0.51953908484987998</v>
      </c>
      <c r="L172" s="1">
        <f>IF(B172="","",入力・概要!$B$30+H172*F172-I172*G172)</f>
        <v>74.968712082651209</v>
      </c>
      <c r="M172" s="1">
        <f t="shared" si="19"/>
        <v>9.4716243138783743E-4</v>
      </c>
      <c r="N172" s="1">
        <f>IF(B172="","",入力・概要!$B$30*(J172*L172+K172*M172)/(L172^2+M172^2))</f>
        <v>0.61494892127700129</v>
      </c>
      <c r="O172" s="1">
        <f>IF(B172="","",入力・概要!$B$30*(K172*L172-J172*M172)/(L172^2+M172^2))</f>
        <v>0.51952543591430711</v>
      </c>
      <c r="P172" s="1">
        <f>IF(B172="","",N172+入力・概要!$B$36)</f>
        <v>0.61494892127725731</v>
      </c>
      <c r="Q172" s="1">
        <f>IF(B172="","",O172+C172*入力・概要!$B$37*0.000000001)</f>
        <v>0.52591323918260546</v>
      </c>
      <c r="R172" s="1">
        <f t="shared" si="20"/>
        <v>0.80916432875380928</v>
      </c>
      <c r="S172" s="1">
        <f t="shared" si="21"/>
        <v>40.537541843582822</v>
      </c>
      <c r="T172" s="1">
        <f t="shared" si="22"/>
        <v>4.4777078429138051</v>
      </c>
      <c r="U172" s="1">
        <f t="shared" si="23"/>
        <v>-9.1963270941827921E-2</v>
      </c>
    </row>
    <row r="173" spans="1:21">
      <c r="A173">
        <v>170</v>
      </c>
      <c r="B173" s="2">
        <f>IF(A173&lt;=入力・概要!$B$40,10^(LOG10(入力・概要!$B$38)+(A173-1)*(LOG10(入力・概要!$B$39)-LOG10(入力・概要!$B$38))/(入力・概要!$B$40-1)),"")</f>
        <v>30655.169580457779</v>
      </c>
      <c r="C173" s="1">
        <f t="shared" si="16"/>
        <v>192612.11109703092</v>
      </c>
      <c r="D173" s="1">
        <f>IF(B173="","",ATANH(MIN(0.999999,(2*入力・概要!$B$17*入力・概要!$B$6)/入力・概要!$B$30))+入力・概要!$B$33*SQRT(B173/1000000)+(2*PI()*B173*入力・概要!$B$6/(299792458*入力・概要!$B$31))*入力・概要!$B$32/2)</f>
        <v>6.4070483508269303E-3</v>
      </c>
      <c r="E173" s="1">
        <f>IF(B173="","",2*PI()*B173*入力・概要!$B$6/(299792458*入力・概要!$B$31))</f>
        <v>7.0399031574270637E-3</v>
      </c>
      <c r="F173" s="1">
        <f t="shared" si="17"/>
        <v>6.4072782098571601E-3</v>
      </c>
      <c r="G173" s="1">
        <f t="shared" si="18"/>
        <v>7.0397304583847088E-3</v>
      </c>
      <c r="H173" s="1">
        <f>IF(B173="","",入力・概要!$B$34)</f>
        <v>0.13510189711528384</v>
      </c>
      <c r="I173" s="1">
        <f>IF(B173="","",C173*入力・概要!$B$35*0.000000001)</f>
        <v>2.4154737656493157E-3</v>
      </c>
      <c r="J173" s="1">
        <f>IF(B173="","",H173+入力・概要!$B$30*F173)</f>
        <v>0.61544185640971449</v>
      </c>
      <c r="K173" s="1">
        <f>IF(B173="","",I173+入力・概要!$B$30*G173)</f>
        <v>0.53016902700173685</v>
      </c>
      <c r="L173" s="1">
        <f>IF(B173="","",入力・概要!$B$30+H173*F173-I173*G173)</f>
        <v>74.968712295241701</v>
      </c>
      <c r="M173" s="1">
        <f t="shared" si="19"/>
        <v>9.6655755253314732E-4</v>
      </c>
      <c r="N173" s="1">
        <f>IF(B173="","",入力・概要!$B$30*(J173*L173+K173*M173)/(L173^2+M173^2))</f>
        <v>0.61544172491848981</v>
      </c>
      <c r="O173" s="1">
        <f>IF(B173="","",入力・概要!$B$30*(K173*L173-J173*M173)/(L173^2+M173^2))</f>
        <v>0.53015509081728995</v>
      </c>
      <c r="P173" s="1">
        <f>IF(B173="","",N173+入力・概要!$B$36)</f>
        <v>0.61544172491874582</v>
      </c>
      <c r="Q173" s="1">
        <f>IF(B173="","",O173+C173*入力・概要!$B$37*0.000000001)</f>
        <v>0.53667358695112066</v>
      </c>
      <c r="R173" s="1">
        <f t="shared" si="20"/>
        <v>0.81657030052650292</v>
      </c>
      <c r="S173" s="1">
        <f t="shared" si="21"/>
        <v>41.088872563382367</v>
      </c>
      <c r="T173" s="1">
        <f t="shared" si="22"/>
        <v>4.4865037229311486</v>
      </c>
      <c r="U173" s="1">
        <f t="shared" si="23"/>
        <v>-8.8006419847769024E-2</v>
      </c>
    </row>
    <row r="174" spans="1:21">
      <c r="A174">
        <v>171</v>
      </c>
      <c r="B174" s="2">
        <f>IF(A174&lt;=入力・概要!$B$40,10^(LOG10(入力・概要!$B$38)+(A174-1)*(LOG10(入力・概要!$B$39)-LOG10(入力・概要!$B$38))/(入力・概要!$B$40-1)),"")</f>
        <v>31282.366722820687</v>
      </c>
      <c r="C174" s="1">
        <f t="shared" si="16"/>
        <v>196552.90696663057</v>
      </c>
      <c r="D174" s="1">
        <f>IF(B174="","",ATANH(MIN(0.999999,(2*入力・概要!$B$17*入力・概要!$B$6)/入力・概要!$B$30))+入力・概要!$B$33*SQRT(B174/1000000)+(2*PI()*B174*入力・概要!$B$6/(299792458*入力・概要!$B$31))*入力・概要!$B$32/2)</f>
        <v>6.4137337664176841E-3</v>
      </c>
      <c r="E174" s="1">
        <f>IF(B174="","",2*PI()*B174*入力・概要!$B$6/(299792458*入力・概要!$B$31))</f>
        <v>7.1839378244433769E-3</v>
      </c>
      <c r="F174" s="1">
        <f t="shared" si="17"/>
        <v>6.4139768221680394E-3</v>
      </c>
      <c r="G174" s="1">
        <f t="shared" si="18"/>
        <v>7.1837658816282599E-3</v>
      </c>
      <c r="H174" s="1">
        <f>IF(B174="","",入力・概要!$B$34)</f>
        <v>0.13510189711528384</v>
      </c>
      <c r="I174" s="1">
        <f>IF(B174="","",C174*入力・概要!$B$35*0.000000001)</f>
        <v>2.4648937579051602E-3</v>
      </c>
      <c r="J174" s="1">
        <f>IF(B174="","",H174+入力・概要!$B$30*F174)</f>
        <v>0.615944037064175</v>
      </c>
      <c r="K174" s="1">
        <f>IF(B174="","",I174+入力・概要!$B$30*G174)</f>
        <v>0.54101647496651395</v>
      </c>
      <c r="L174" s="1">
        <f>IF(B174="","",入力・概要!$B$30+H174*F174-I174*G174)</f>
        <v>74.968712497301496</v>
      </c>
      <c r="M174" s="1">
        <f t="shared" si="19"/>
        <v>9.8635017047233784E-4</v>
      </c>
      <c r="N174" s="1">
        <f>IF(B174="","",入力・概要!$B$30*(J174*L174+K174*M174)/(L174^2+M174^2))</f>
        <v>0.61594418090949599</v>
      </c>
      <c r="O174" s="1">
        <f>IF(B174="","",入力・概要!$B$30*(K174*L174-J174*M174)/(L174^2+M174^2))</f>
        <v>0.5410022454383917</v>
      </c>
      <c r="P174" s="1">
        <f>IF(B174="","",N174+入力・概要!$B$36)</f>
        <v>0.615944180909752</v>
      </c>
      <c r="Q174" s="1">
        <f>IF(B174="","",O174+C174*入力・概要!$B$37*0.000000001)</f>
        <v>0.54765410838126627</v>
      </c>
      <c r="R174" s="1">
        <f t="shared" si="20"/>
        <v>0.82420401383605568</v>
      </c>
      <c r="S174" s="1">
        <f t="shared" si="21"/>
        <v>41.641237836255151</v>
      </c>
      <c r="T174" s="1">
        <f t="shared" si="22"/>
        <v>4.4952996029484931</v>
      </c>
      <c r="U174" s="1">
        <f t="shared" si="23"/>
        <v>-8.3965274811909046E-2</v>
      </c>
    </row>
    <row r="175" spans="1:21">
      <c r="A175">
        <v>172</v>
      </c>
      <c r="B175" s="2">
        <f>IF(A175&lt;=入力・概要!$B$40,10^(LOG10(入力・概要!$B$38)+(A175-1)*(LOG10(入力・概要!$B$39)-LOG10(入力・概要!$B$38))/(入力・概要!$B$40-1)),"")</f>
        <v>31922.396162664583</v>
      </c>
      <c r="C175" s="1">
        <f t="shared" si="16"/>
        <v>200574.3305392201</v>
      </c>
      <c r="D175" s="1">
        <f>IF(B175="","",ATANH(MIN(0.999999,(2*入力・概要!$B$17*入力・概要!$B$6)/入力・概要!$B$30))+入力・概要!$B$33*SQRT(B175/1000000)+(2*PI()*B175*入力・概要!$B$6/(299792458*入力・概要!$B$31))*入力・概要!$B$32/2)</f>
        <v>6.4205497953199898E-3</v>
      </c>
      <c r="E175" s="1">
        <f>IF(B175="","",2*PI()*B175*入力・概要!$B$6/(299792458*入力・概要!$B$31))</f>
        <v>7.3309194049098461E-3</v>
      </c>
      <c r="F175" s="1">
        <f t="shared" si="17"/>
        <v>6.4208066200352699E-3</v>
      </c>
      <c r="G175" s="1">
        <f t="shared" si="18"/>
        <v>7.3307485155400991E-3</v>
      </c>
      <c r="H175" s="1">
        <f>IF(B175="","",入力・概要!$B$34)</f>
        <v>0.13510189711528384</v>
      </c>
      <c r="I175" s="1">
        <f>IF(B175="","",C175*入力・概要!$B$35*0.000000001)</f>
        <v>2.5153248709064626E-3</v>
      </c>
      <c r="J175" s="1">
        <f>IF(B175="","",H175+入力・概要!$B$30*F175)</f>
        <v>0.61645605241953882</v>
      </c>
      <c r="K175" s="1">
        <f>IF(B175="","",I175+入力・概要!$B$30*G175)</f>
        <v>0.55208588013960602</v>
      </c>
      <c r="L175" s="1">
        <f>IF(B175="","",入力・概要!$B$30+H175*F175-I175*G175)</f>
        <v>74.968712688025761</v>
      </c>
      <c r="M175" s="1">
        <f t="shared" si="19"/>
        <v>1.0065484463071738E-3</v>
      </c>
      <c r="N175" s="1">
        <f>IF(B175="","",入力・概要!$B$30*(J175*L175+K175*M175)/(L175^2+M175^2))</f>
        <v>0.61645648327412095</v>
      </c>
      <c r="O175" s="1">
        <f>IF(B175="","",入力・概要!$B$30*(K175*L175-J175*M175)/(L175^2+M175^2))</f>
        <v>0.55207135104598415</v>
      </c>
      <c r="P175" s="1">
        <f>IF(B175="","",N175+入力・概要!$B$36)</f>
        <v>0.61645648327437697</v>
      </c>
      <c r="Q175" s="1">
        <f>IF(B175="","",O175+C175*入力・概要!$B$37*0.000000001)</f>
        <v>0.5588593094496328</v>
      </c>
      <c r="R175" s="1">
        <f t="shared" si="20"/>
        <v>0.83207110485194269</v>
      </c>
      <c r="S175" s="1">
        <f t="shared" si="21"/>
        <v>42.194424666131397</v>
      </c>
      <c r="T175" s="1">
        <f t="shared" si="22"/>
        <v>4.5040954829658366</v>
      </c>
      <c r="U175" s="1">
        <f t="shared" si="23"/>
        <v>-7.9839559375923339E-2</v>
      </c>
    </row>
    <row r="176" spans="1:21">
      <c r="A176">
        <v>173</v>
      </c>
      <c r="B176" s="2">
        <f>IF(A176&lt;=入力・概要!$B$40,10^(LOG10(入力・概要!$B$38)+(A176-1)*(LOG10(入力・概要!$B$39)-LOG10(入力・概要!$B$38))/(入力・概要!$B$40-1)),"")</f>
        <v>32575.520445603317</v>
      </c>
      <c r="C176" s="1">
        <f t="shared" si="16"/>
        <v>204678.03143754296</v>
      </c>
      <c r="D176" s="1">
        <f>IF(B176="","",ATANH(MIN(0.999999,(2*入力・概要!$B$17*入力・概要!$B$6)/入力・概要!$B$30))+入力・概要!$B$33*SQRT(B176/1000000)+(2*PI()*B176*入力・概要!$B$6/(299792458*入力・概要!$B$31))*入力・概要!$B$32/2)</f>
        <v>6.4274990470649229E-3</v>
      </c>
      <c r="E176" s="1">
        <f>IF(B176="","",2*PI()*B176*入力・概要!$B$6/(299792458*入力・概要!$B$31))</f>
        <v>7.4809081919424833E-3</v>
      </c>
      <c r="F176" s="1">
        <f t="shared" si="17"/>
        <v>6.4277702380681825E-3</v>
      </c>
      <c r="G176" s="1">
        <f t="shared" si="18"/>
        <v>7.4807386774893734E-3</v>
      </c>
      <c r="H176" s="1">
        <f>IF(B176="","",入力・概要!$B$34)</f>
        <v>0.13510189711528384</v>
      </c>
      <c r="I176" s="1">
        <f>IF(B176="","",C176*入力・概要!$B$35*0.000000001)</f>
        <v>2.5667877919321133E-3</v>
      </c>
      <c r="J176" s="1">
        <f>IF(B176="","",H176+入力・概要!$B$30*F176)</f>
        <v>0.61697809998683895</v>
      </c>
      <c r="K176" s="1">
        <f>IF(B176="","",I176+入力・概要!$B$30*G176)</f>
        <v>0.56338178507259884</v>
      </c>
      <c r="L176" s="1">
        <f>IF(B176="","",入力・概要!$B$30+H176*F176-I176*G176)</f>
        <v>74.96871286656912</v>
      </c>
      <c r="M176" s="1">
        <f t="shared" si="19"/>
        <v>1.0271607093289118E-3</v>
      </c>
      <c r="N176" s="1">
        <f>IF(B176="","",入力・概要!$B$30*(J176*L176+K176*M176)/(L176^2+M176^2))</f>
        <v>0.61697883001218479</v>
      </c>
      <c r="O176" s="1">
        <f>IF(B176="","",入力・概要!$B$30*(K176*L176-J176*M176)/(L176^2+M176^2))</f>
        <v>0.56336695006234105</v>
      </c>
      <c r="P176" s="1">
        <f>IF(B176="","",N176+入力・概要!$B$36)</f>
        <v>0.6169788300124408</v>
      </c>
      <c r="Q176" s="1">
        <f>IF(B176="","",O176+C176*入力・概要!$B$37*0.000000001)</f>
        <v>0.57029378840602962</v>
      </c>
      <c r="R176" s="1">
        <f t="shared" si="20"/>
        <v>0.84017729187238899</v>
      </c>
      <c r="S176" s="1">
        <f t="shared" si="21"/>
        <v>42.748218479137563</v>
      </c>
      <c r="T176" s="1">
        <f t="shared" si="22"/>
        <v>4.5128913629831819</v>
      </c>
      <c r="U176" s="1">
        <f t="shared" si="23"/>
        <v>-7.562906065542839E-2</v>
      </c>
    </row>
    <row r="177" spans="1:21">
      <c r="A177">
        <v>174</v>
      </c>
      <c r="B177" s="2">
        <f>IF(A177&lt;=入力・概要!$B$40,10^(LOG10(入力・概要!$B$38)+(A177-1)*(LOG10(入力・概要!$B$39)-LOG10(入力・概要!$B$38))/(入力・概要!$B$40-1)),"")</f>
        <v>33242.007488868272</v>
      </c>
      <c r="C177" s="1">
        <f t="shared" si="16"/>
        <v>208865.69303521089</v>
      </c>
      <c r="D177" s="1">
        <f>IF(B177="","",ATANH(MIN(0.999999,(2*入力・概要!$B$17*入力・概要!$B$6)/入力・概要!$B$30))+入力・概要!$B$33*SQRT(B177/1000000)+(2*PI()*B177*入力・概要!$B$6/(299792458*入力・概要!$B$31))*入力・概要!$B$32/2)</f>
        <v>6.4345841839348822E-3</v>
      </c>
      <c r="E177" s="1">
        <f>IF(B177="","",2*PI()*B177*入力・概要!$B$6/(299792458*入力・概要!$B$31))</f>
        <v>7.6339657122393625E-3</v>
      </c>
      <c r="F177" s="1">
        <f t="shared" si="17"/>
        <v>6.4348703647479841E-3</v>
      </c>
      <c r="G177" s="1">
        <f t="shared" si="18"/>
        <v>7.6337979200830361E-3</v>
      </c>
      <c r="H177" s="1">
        <f>IF(B177="","",入力・概要!$B$34)</f>
        <v>0.13510189711528384</v>
      </c>
      <c r="I177" s="1">
        <f>IF(B177="","",C177*入力・概要!$B$35*0.000000001)</f>
        <v>2.61930363151755E-3</v>
      </c>
      <c r="J177" s="1">
        <f>IF(B177="","",H177+入力・概要!$B$30*F177)</f>
        <v>0.61751038131576808</v>
      </c>
      <c r="K177" s="1">
        <f>IF(B177="","",I177+入力・概要!$B$30*G177)</f>
        <v>0.57490882534347398</v>
      </c>
      <c r="L177" s="1">
        <f>IF(B177="","",入力・概要!$B$30+H177*F177-I177*G177)</f>
        <v>74.968713032043809</v>
      </c>
      <c r="M177" s="1">
        <f t="shared" si="19"/>
        <v>1.0481954605126552E-3</v>
      </c>
      <c r="N177" s="1">
        <f>IF(B177="","",入力・概要!$B$30*(J177*L177+K177*M177)/(L177^2+M177^2))</f>
        <v>0.61751142318253971</v>
      </c>
      <c r="O177" s="1">
        <f>IF(B177="","",入力・概要!$B$30*(K177*L177-J177*M177)/(L177^2+M177^2))</f>
        <v>0.57489367793383506</v>
      </c>
      <c r="P177" s="1">
        <f>IF(B177="","",N177+入力・概要!$B$36)</f>
        <v>0.61751142318279573</v>
      </c>
      <c r="Q177" s="1">
        <f>IF(B177="","",O177+C177*入力・概要!$B$37*0.000000001)</f>
        <v>0.58196223766658228</v>
      </c>
      <c r="R177" s="1">
        <f t="shared" si="20"/>
        <v>0.84852837538360337</v>
      </c>
      <c r="S177" s="1">
        <f t="shared" si="21"/>
        <v>43.302403533140179</v>
      </c>
      <c r="T177" s="1">
        <f t="shared" si="22"/>
        <v>4.5216872430005255</v>
      </c>
      <c r="U177" s="1">
        <f t="shared" si="23"/>
        <v>-7.1333629991598146E-2</v>
      </c>
    </row>
    <row r="178" spans="1:21">
      <c r="A178">
        <v>175</v>
      </c>
      <c r="B178" s="2">
        <f>IF(A178&lt;=入力・概要!$B$40,10^(LOG10(入力・概要!$B$38)+(A178-1)*(LOG10(入力・概要!$B$39)-LOG10(入力・概要!$B$38))/(入力・概要!$B$40-1)),"")</f>
        <v>33922.130691211139</v>
      </c>
      <c r="C178" s="1">
        <f t="shared" si="16"/>
        <v>213139.03314724352</v>
      </c>
      <c r="D178" s="1">
        <f>IF(B178="","",ATANH(MIN(0.999999,(2*入力・概要!$B$17*入力・概要!$B$6)/入力・概要!$B$30))+入力・概要!$B$33*SQRT(B178/1000000)+(2*PI()*B178*入力・概要!$B$6/(299792458*入力・概要!$B$31))*入力・概要!$B$32/2)</f>
        <v>6.4418079220363742E-3</v>
      </c>
      <c r="E178" s="1">
        <f>IF(B178="","",2*PI()*B178*入力・概要!$B$6/(299792458*入力・概要!$B$31))</f>
        <v>7.7901547513195852E-3</v>
      </c>
      <c r="F178" s="1">
        <f t="shared" si="17"/>
        <v>6.4421097435519818E-3</v>
      </c>
      <c r="G178" s="1">
        <f t="shared" si="18"/>
        <v>7.7899890565121853E-3</v>
      </c>
      <c r="H178" s="1">
        <f>IF(B178="","",入力・概要!$B$34)</f>
        <v>0.13510189711528384</v>
      </c>
      <c r="I178" s="1">
        <f>IF(B178="","",C178*入力・概要!$B$35*0.000000001)</f>
        <v>2.6728939321145448E-3</v>
      </c>
      <c r="J178" s="1">
        <f>IF(B178="","",H178+入力・概要!$B$30*F178)</f>
        <v>0.6180531020789588</v>
      </c>
      <c r="K178" s="1">
        <f>IF(B178="","",I178+入力・概要!$B$30*G178)</f>
        <v>0.58667173146542995</v>
      </c>
      <c r="L178" s="1">
        <f>IF(B178="","",入力・概要!$B$30+H178*F178-I178*G178)</f>
        <v>74.96871318351775</v>
      </c>
      <c r="M178" s="1">
        <f t="shared" si="19"/>
        <v>1.0696613760856524E-3</v>
      </c>
      <c r="N178" s="1">
        <f>IF(B178="","",入力・概要!$B$30*(J178*L178+K178*M178)/(L178^2+M178^2))</f>
        <v>0.61805446898819838</v>
      </c>
      <c r="O178" s="1">
        <f>IF(B178="","",入力・概要!$B$30*(K178*L178-J178*M178)/(L178^2+M178^2))</f>
        <v>0.58665626503975177</v>
      </c>
      <c r="P178" s="1">
        <f>IF(B178="","",N178+入力・概要!$B$36)</f>
        <v>0.6180544689884544</v>
      </c>
      <c r="Q178" s="1">
        <f>IF(B178="","",O178+C178*入力・概要!$B$37*0.000000001)</f>
        <v>0.59386944574591638</v>
      </c>
      <c r="R178" s="1">
        <f t="shared" si="20"/>
        <v>0.8571302381943845</v>
      </c>
      <c r="S178" s="1">
        <f t="shared" si="21"/>
        <v>43.856763332760671</v>
      </c>
      <c r="T178" s="1">
        <f t="shared" si="22"/>
        <v>4.5304831230178699</v>
      </c>
      <c r="U178" s="1">
        <f t="shared" si="23"/>
        <v>-6.6953183407315514E-2</v>
      </c>
    </row>
    <row r="179" spans="1:21">
      <c r="A179">
        <v>176</v>
      </c>
      <c r="B179" s="2">
        <f>IF(A179&lt;=入力・概要!$B$40,10^(LOG10(入力・概要!$B$38)+(A179-1)*(LOG10(入力・概要!$B$39)-LOG10(入力・概要!$B$38))/(入力・概要!$B$40-1)),"")</f>
        <v>34616.169045053815</v>
      </c>
      <c r="C179" s="1">
        <f t="shared" si="16"/>
        <v>217499.80473472693</v>
      </c>
      <c r="D179" s="1">
        <f>IF(B179="","",ATANH(MIN(0.999999,(2*入力・概要!$B$17*入力・概要!$B$6)/入力・概要!$B$30))+入力・概要!$B$33*SQRT(B179/1000000)+(2*PI()*B179*入力・概要!$B$6/(299792458*入力・概要!$B$31))*入力・概要!$B$32/2)</f>
        <v>6.4491730323946624E-3</v>
      </c>
      <c r="E179" s="1">
        <f>IF(B179="","",2*PI()*B179*入力・概要!$B$6/(299792458*入力・概要!$B$31))</f>
        <v>7.9495393792782983E-3</v>
      </c>
      <c r="F179" s="1">
        <f t="shared" si="17"/>
        <v>6.4494911741021293E-3</v>
      </c>
      <c r="G179" s="1">
        <f t="shared" si="18"/>
        <v>7.9493761864213048E-3</v>
      </c>
      <c r="H179" s="1">
        <f>IF(B179="","",入力・概要!$B$34)</f>
        <v>0.13510189711528384</v>
      </c>
      <c r="I179" s="1">
        <f>IF(B179="","",C179*入力・概要!$B$35*0.000000001)</f>
        <v>2.7275806769280569E-3</v>
      </c>
      <c r="J179" s="1">
        <f>IF(B179="","",H179+入力・概要!$B$30*F179)</f>
        <v>0.61860647215808817</v>
      </c>
      <c r="K179" s="1">
        <f>IF(B179="","",I179+入力・概要!$B$30*G179)</f>
        <v>0.59867533083507996</v>
      </c>
      <c r="L179" s="1">
        <f>IF(B179="","",入力・概要!$B$30+H179*F179-I179*G179)</f>
        <v>74.968713320012625</v>
      </c>
      <c r="M179" s="1">
        <f t="shared" si="19"/>
        <v>1.0915673111710775E-3</v>
      </c>
      <c r="N179" s="1">
        <f>IF(B179="","",入力・概要!$B$30*(J179*L179+K179*M179)/(L179^2+M179^2))</f>
        <v>0.61860817786332134</v>
      </c>
      <c r="O179" s="1">
        <f>IF(B179="","",入力・概要!$B$30*(K179*L179-J179*M179)/(L179^2+M179^2))</f>
        <v>0.59865953864048516</v>
      </c>
      <c r="P179" s="1">
        <f>IF(B179="","",N179+入力・概要!$B$36)</f>
        <v>0.61860817786357736</v>
      </c>
      <c r="Q179" s="1">
        <f>IF(B179="","",O179+C179*入力・概要!$B$37*0.000000001)</f>
        <v>0.60602029922920031</v>
      </c>
      <c r="R179" s="1">
        <f t="shared" si="20"/>
        <v>0.8659888456542294</v>
      </c>
      <c r="S179" s="1">
        <f t="shared" si="21"/>
        <v>44.411081047923652</v>
      </c>
      <c r="T179" s="1">
        <f t="shared" si="22"/>
        <v>4.5392790030352135</v>
      </c>
      <c r="U179" s="1">
        <f t="shared" si="23"/>
        <v>-6.2487701864888383E-2</v>
      </c>
    </row>
    <row r="180" spans="1:21">
      <c r="A180">
        <v>177</v>
      </c>
      <c r="B180" s="2">
        <f>IF(A180&lt;=入力・概要!$B$40,10^(LOG10(入力・概要!$B$38)+(A180-1)*(LOG10(入力・概要!$B$39)-LOG10(入力・概要!$B$38))/(入力・概要!$B$40-1)),"")</f>
        <v>35324.407250933706</v>
      </c>
      <c r="C180" s="1">
        <f t="shared" si="16"/>
        <v>221949.79662389471</v>
      </c>
      <c r="D180" s="1">
        <f>IF(B180="","",ATANH(MIN(0.999999,(2*入力・概要!$B$17*入力・概要!$B$6)/入力・概要!$B$30))+入力・概要!$B$33*SQRT(B180/1000000)+(2*PI()*B180*入力・概要!$B$6/(299792458*入力・概要!$B$31))*入力・概要!$B$32/2)</f>
        <v>6.4566823420707607E-3</v>
      </c>
      <c r="E180" s="1">
        <f>IF(B180="","",2*PI()*B180*入力・概要!$B$6/(299792458*入力・概要!$B$31))</f>
        <v>8.1121849770688526E-3</v>
      </c>
      <c r="F180" s="1">
        <f t="shared" si="17"/>
        <v>6.457017513338474E-3</v>
      </c>
      <c r="G180" s="1">
        <f t="shared" si="18"/>
        <v>8.1120247223119071E-3</v>
      </c>
      <c r="H180" s="1">
        <f>IF(B180="","",入力・概要!$B$34)</f>
        <v>0.13510189711528384</v>
      </c>
      <c r="I180" s="1">
        <f>IF(B180="","",C180*入力・概要!$B$35*0.000000001)</f>
        <v>2.783386298933945E-3</v>
      </c>
      <c r="J180" s="1">
        <f>IF(B180="","",H180+入力・概要!$B$30*F180)</f>
        <v>0.61917070573184818</v>
      </c>
      <c r="K180" s="1">
        <f>IF(B180="","",I180+入力・概要!$B$30*G180)</f>
        <v>0.61092454972089549</v>
      </c>
      <c r="L180" s="1">
        <f>IF(B180="","",入力・概要!$B$30+H180*F180-I180*G180)</f>
        <v>74.968713440501745</v>
      </c>
      <c r="M180" s="1">
        <f t="shared" si="19"/>
        <v>1.1139223035090252E-3</v>
      </c>
      <c r="N180" s="1">
        <f>IF(B180="","",入力・概要!$B$30*(J180*L180+K180*M180)/(L180^2+M180^2))</f>
        <v>0.6191727645621089</v>
      </c>
      <c r="O180" s="1">
        <f>IF(B180="","",入力・概要!$B$30*(K180*L180-J180*M180)/(L180^2+M180^2))</f>
        <v>0.61090842486598207</v>
      </c>
      <c r="P180" s="1">
        <f>IF(B180="","",N180+入力・概要!$B$36)</f>
        <v>0.61917276456236492</v>
      </c>
      <c r="Q180" s="1">
        <f>IF(B180="","",O180+C180*入力・概要!$B$37*0.000000001)</f>
        <v>0.61841978478492576</v>
      </c>
      <c r="R180" s="1">
        <f t="shared" si="20"/>
        <v>0.87511024596289333</v>
      </c>
      <c r="S180" s="1">
        <f t="shared" si="21"/>
        <v>44.965139933974854</v>
      </c>
      <c r="T180" s="1">
        <f t="shared" si="22"/>
        <v>4.548074883052557</v>
      </c>
      <c r="U180" s="1">
        <f t="shared" si="23"/>
        <v>-5.7937231323618145E-2</v>
      </c>
    </row>
    <row r="181" spans="1:21">
      <c r="A181">
        <v>178</v>
      </c>
      <c r="B181" s="2">
        <f>IF(A181&lt;=入力・概要!$B$40,10^(LOG10(入力・概要!$B$38)+(A181-1)*(LOG10(入力・概要!$B$39)-LOG10(入力・概要!$B$38))/(入力・概要!$B$40-1)),"")</f>
        <v>36047.135834290588</v>
      </c>
      <c r="C181" s="1">
        <f t="shared" si="16"/>
        <v>226490.83423992139</v>
      </c>
      <c r="D181" s="1">
        <f>IF(B181="","",ATANH(MIN(0.999999,(2*入力・概要!$B$17*入力・概要!$B$6)/入力・概要!$B$30))+入力・概要!$B$33*SQRT(B181/1000000)+(2*PI()*B181*入力・概要!$B$6/(299792458*入力・概要!$B$31))*入力・概要!$B$32/2)</f>
        <v>6.4643387353011993E-3</v>
      </c>
      <c r="E181" s="1">
        <f>IF(B181="","",2*PI()*B181*入力・概要!$B$6/(299792458*入力・概要!$B$31))</f>
        <v>8.2781582633226786E-3</v>
      </c>
      <c r="F181" s="1">
        <f t="shared" si="17"/>
        <v>6.4646916767180772E-3</v>
      </c>
      <c r="G181" s="1">
        <f t="shared" si="18"/>
        <v>8.2780014164916191E-3</v>
      </c>
      <c r="H181" s="1">
        <f>IF(B181="","",入力・概要!$B$34)</f>
        <v>0.13510189711528384</v>
      </c>
      <c r="I181" s="1">
        <f>IF(B181="","",C181*入力・概要!$B$35*0.000000001)</f>
        <v>2.8403336900811897E-3</v>
      </c>
      <c r="J181" s="1">
        <f>IF(B181="","",H181+入力・概要!$B$30*F181)</f>
        <v>0.61974602136582613</v>
      </c>
      <c r="K181" s="1">
        <f>IF(B181="","",I181+入力・概要!$B$30*G181)</f>
        <v>0.62342441529272286</v>
      </c>
      <c r="L181" s="1">
        <f>IF(B181="","",入力・概要!$B$30+H181*F181-I181*G181)</f>
        <v>74.968713543907938</v>
      </c>
      <c r="M181" s="1">
        <f t="shared" si="19"/>
        <v>1.1367355772563944E-3</v>
      </c>
      <c r="N181" s="1">
        <f>IF(B181="","",入力・概要!$B$30*(J181*L181+K181*M181)/(L181^2+M181^2))</f>
        <v>0.61974844824964082</v>
      </c>
      <c r="O181" s="1">
        <f>IF(B181="","",入力・概要!$B$30*(K181*L181-J181*M181)/(L181^2+M181^2))</f>
        <v>0.62340795074526367</v>
      </c>
      <c r="P181" s="1">
        <f>IF(B181="","",N181+入力・概要!$B$36)</f>
        <v>0.61974844824989683</v>
      </c>
      <c r="Q181" s="1">
        <f>IF(B181="","",O181+C181*入力・概要!$B$37*0.000000001)</f>
        <v>0.63107299121926208</v>
      </c>
      <c r="R181" s="1">
        <f t="shared" si="20"/>
        <v>0.884500570579003</v>
      </c>
      <c r="S181" s="1">
        <f t="shared" si="21"/>
        <v>45.518723751388173</v>
      </c>
      <c r="T181" s="1">
        <f t="shared" si="22"/>
        <v>4.5568707630699015</v>
      </c>
      <c r="U181" s="1">
        <f t="shared" si="23"/>
        <v>-5.3301882596844208E-2</v>
      </c>
    </row>
    <row r="182" spans="1:21">
      <c r="A182">
        <v>179</v>
      </c>
      <c r="B182" s="2">
        <f>IF(A182&lt;=入力・概要!$B$40,10^(LOG10(入力・概要!$B$38)+(A182-1)*(LOG10(入力・概要!$B$39)-LOG10(入力・概要!$B$38))/(入力・概要!$B$40-1)),"")</f>
        <v>36784.651264642256</v>
      </c>
      <c r="C182" s="1">
        <f t="shared" si="16"/>
        <v>231124.7803557252</v>
      </c>
      <c r="D182" s="1">
        <f>IF(B182="","",ATANH(MIN(0.999999,(2*入力・概要!$B$17*入力・概要!$B$6)/入力・概要!$B$30))+入力・概要!$B$33*SQRT(B182/1000000)+(2*PI()*B182*入力・概要!$B$6/(299792458*入力・概要!$B$31))*入力・概要!$B$32/2)</f>
        <v>6.4721451546610577E-3</v>
      </c>
      <c r="E182" s="1">
        <f>IF(B182="","",2*PI()*B182*入力・概要!$B$6/(299792458*入力・概要!$B$31))</f>
        <v>8.4475273217177668E-3</v>
      </c>
      <c r="F182" s="1">
        <f t="shared" si="17"/>
        <v>6.4725166394400159E-3</v>
      </c>
      <c r="G182" s="1">
        <f t="shared" si="18"/>
        <v>8.4473743885801009E-3</v>
      </c>
      <c r="H182" s="1">
        <f>IF(B182="","",入力・概要!$B$34)</f>
        <v>0.13510189711528384</v>
      </c>
      <c r="I182" s="1">
        <f>IF(B182="","",C182*入力・概要!$B$35*0.000000001)</f>
        <v>2.8984462106823369E-3</v>
      </c>
      <c r="J182" s="1">
        <f>IF(B182="","",H182+入力・概要!$B$30*F182)</f>
        <v>0.62033264210434103</v>
      </c>
      <c r="K182" s="1">
        <f>IF(B182="","",I182+入力・概要!$B$30*G182)</f>
        <v>0.63618005769323405</v>
      </c>
      <c r="L182" s="1">
        <f>IF(B182="","",入力・概要!$B$30+H182*F182-I182*G182)</f>
        <v>74.968713629101245</v>
      </c>
      <c r="M182" s="1">
        <f t="shared" si="19"/>
        <v>1.1600165468673958E-3</v>
      </c>
      <c r="N182" s="1">
        <f>IF(B182="","",入力・概要!$B$30*(J182*L182+K182*M182)/(L182^2+M182^2))</f>
        <v>0.6203354525947099</v>
      </c>
      <c r="O182" s="1">
        <f>IF(B182="","",入力・概要!$B$30*(K182*L182-J182*M182)/(L182^2+M182^2))</f>
        <v>0.63616324627788445</v>
      </c>
      <c r="P182" s="1">
        <f>IF(B182="","",N182+入力・概要!$B$36)</f>
        <v>0.62033545259496592</v>
      </c>
      <c r="Q182" s="1">
        <f>IF(B182="","",O182+C182*入力・概要!$B$37*0.000000001)</f>
        <v>0.64398511157285709</v>
      </c>
      <c r="R182" s="1">
        <f t="shared" si="20"/>
        <v>0.89416603473499623</v>
      </c>
      <c r="S182" s="1">
        <f t="shared" si="21"/>
        <v>46.071617183085834</v>
      </c>
      <c r="T182" s="1">
        <f t="shared" si="22"/>
        <v>4.5656666430872459</v>
      </c>
      <c r="U182" s="1">
        <f t="shared" si="23"/>
        <v>-4.8581831009391604E-2</v>
      </c>
    </row>
    <row r="183" spans="1:21">
      <c r="A183">
        <v>180</v>
      </c>
      <c r="B183" s="2">
        <f>IF(A183&lt;=入力・概要!$B$40,10^(LOG10(入力・概要!$B$38)+(A183-1)*(LOG10(入力・概要!$B$39)-LOG10(入力・概要!$B$38))/(入力・概要!$B$40-1)),"")</f>
        <v>37537.256077199076</v>
      </c>
      <c r="C183" s="1">
        <f t="shared" si="16"/>
        <v>235853.53585609485</v>
      </c>
      <c r="D183" s="1">
        <f>IF(B183="","",ATANH(MIN(0.999999,(2*入力・概要!$B$17*入力・概要!$B$6)/入力・概要!$B$30))+入力・概要!$B$33*SQRT(B183/1000000)+(2*PI()*B183*入力・概要!$B$6/(299792458*入力・概要!$B$31))*入力・概要!$B$32/2)</f>
        <v>6.4801046022507046E-3</v>
      </c>
      <c r="E183" s="1">
        <f>IF(B183="","",2*PI()*B183*入力・概要!$B$6/(299792458*入力・概要!$B$31))</f>
        <v>8.6203616289072162E-3</v>
      </c>
      <c r="F183" s="1">
        <f t="shared" si="17"/>
        <v>6.4804954376970654E-3</v>
      </c>
      <c r="G183" s="1">
        <f t="shared" si="18"/>
        <v>8.6202131535837653E-3</v>
      </c>
      <c r="H183" s="1">
        <f>IF(B183="","",入力・概要!$B$34)</f>
        <v>0.13510189711528384</v>
      </c>
      <c r="I183" s="1">
        <f>IF(B183="","",C183*入力・概要!$B$35*0.000000001)</f>
        <v>2.957747698996115E-3</v>
      </c>
      <c r="J183" s="1">
        <f>IF(B183="","",H183+入力・概要!$B$30*F183)</f>
        <v>0.62093079556427866</v>
      </c>
      <c r="K183" s="1">
        <f>IF(B183="","",I183+入力・概要!$B$30*G183)</f>
        <v>0.64919671215221131</v>
      </c>
      <c r="L183" s="1">
        <f>IF(B183="","",入力・概要!$B$30+H183*F183-I183*G183)</f>
        <v>74.968713694896707</v>
      </c>
      <c r="M183" s="1">
        <f t="shared" si="19"/>
        <v>1.1837748210564935E-3</v>
      </c>
      <c r="N183" s="1">
        <f>IF(B183="","",入力・概要!$B$30*(J183*L183+K183*M183)/(L183^2+M183^2))</f>
        <v>0.62093400586469838</v>
      </c>
      <c r="O183" s="1">
        <f>IF(B183="","",入力・概要!$B$30*(K183*L183-J183*M183)/(L183^2+M183^2))</f>
        <v>0.64917954654823062</v>
      </c>
      <c r="P183" s="1">
        <f>IF(B183="","",N183+入力・概要!$B$36)</f>
        <v>0.6209340058649544</v>
      </c>
      <c r="Q183" s="1">
        <f>IF(B183="","",O183+C183*入力・概要!$B$37*0.000000001)</f>
        <v>0.65716144526099529</v>
      </c>
      <c r="R183" s="1">
        <f t="shared" si="20"/>
        <v>0.9041129380652726</v>
      </c>
      <c r="S183" s="1">
        <f t="shared" si="21"/>
        <v>46.623606247417207</v>
      </c>
      <c r="T183" s="1">
        <f t="shared" si="22"/>
        <v>4.5744625231045895</v>
      </c>
      <c r="U183" s="1">
        <f t="shared" si="23"/>
        <v>-4.3777315857649511E-2</v>
      </c>
    </row>
    <row r="184" spans="1:21">
      <c r="A184">
        <v>181</v>
      </c>
      <c r="B184" s="2">
        <f>IF(A184&lt;=入力・概要!$B$40,10^(LOG10(入力・概要!$B$38)+(A184-1)*(LOG10(入力・概要!$B$39)-LOG10(入力・概要!$B$38))/(入力・概要!$B$40-1)),"")</f>
        <v>38305.258996966724</v>
      </c>
      <c r="C184" s="1">
        <f t="shared" si="16"/>
        <v>240679.04051744999</v>
      </c>
      <c r="D184" s="1">
        <f>IF(B184="","",ATANH(MIN(0.999999,(2*入力・概要!$B$17*入力・概要!$B$6)/入力・概要!$B$30))+入力・概要!$B$33*SQRT(B184/1000000)+(2*PI()*B184*入力・概要!$B$6/(299792458*入力・概要!$B$31))*入力・概要!$B$32/2)</f>
        <v>6.4882201409067683E-3</v>
      </c>
      <c r="E184" s="1">
        <f>IF(B184="","",2*PI()*B184*入力・概要!$B$6/(299792458*入力・概要!$B$31))</f>
        <v>8.7967320830192111E-3</v>
      </c>
      <c r="F184" s="1">
        <f t="shared" si="17"/>
        <v>6.4886311699547334E-3</v>
      </c>
      <c r="G184" s="1">
        <f t="shared" si="18"/>
        <v>8.7965886505512007E-3</v>
      </c>
      <c r="H184" s="1">
        <f>IF(B184="","",入力・概要!$B$34)</f>
        <v>0.13510189711528384</v>
      </c>
      <c r="I184" s="1">
        <f>IF(B184="","",C184*入力・概要!$B$35*0.000000001)</f>
        <v>3.0182624810061102E-3</v>
      </c>
      <c r="J184" s="1">
        <f>IF(B184="","",H184+入力・概要!$B$30*F184)</f>
        <v>0.6215407140309791</v>
      </c>
      <c r="K184" s="1">
        <f>IF(B184="","",I184+入力・概要!$B$30*G184)</f>
        <v>0.66247972114456111</v>
      </c>
      <c r="L184" s="1">
        <f>IF(B184="","",入力・概要!$B$30+H184*F184-I184*G184)</f>
        <v>74.968713740051712</v>
      </c>
      <c r="M184" s="1">
        <f t="shared" si="19"/>
        <v>1.2080202068456031E-3</v>
      </c>
      <c r="N184" s="1">
        <f>IF(B184="","",入力・概要!$B$30*(J184*L184+K184*M184)/(L184^2+M184^2))</f>
        <v>0.62154434102255007</v>
      </c>
      <c r="O184" s="1">
        <f>IF(B184="","",入力・概要!$B$30*(K184*L184-J184*M184)/(L184^2+M184^2))</f>
        <v>0.66246219388355332</v>
      </c>
      <c r="P184" s="1">
        <f>IF(B184="","",N184+入力・概要!$B$36)</f>
        <v>0.62154434102280609</v>
      </c>
      <c r="Q184" s="1">
        <f>IF(B184="","",O184+C184*入力・概要!$B$37*0.000000001)</f>
        <v>0.67060740025802035</v>
      </c>
      <c r="R184" s="1">
        <f t="shared" si="20"/>
        <v>0.91434766535399159</v>
      </c>
      <c r="S184" s="1">
        <f t="shared" si="21"/>
        <v>47.174478704878439</v>
      </c>
      <c r="T184" s="1">
        <f t="shared" si="22"/>
        <v>4.5832584031219339</v>
      </c>
      <c r="U184" s="1">
        <f t="shared" si="23"/>
        <v>-3.8888639675791752E-2</v>
      </c>
    </row>
    <row r="185" spans="1:21">
      <c r="A185">
        <v>182</v>
      </c>
      <c r="B185" s="2">
        <f>IF(A185&lt;=入力・概要!$B$40,10^(LOG10(入力・概要!$B$38)+(A185-1)*(LOG10(入力・概要!$B$39)-LOG10(入力・概要!$B$38))/(入力・概要!$B$40-1)),"")</f>
        <v>39088.975065387502</v>
      </c>
      <c r="C185" s="1">
        <f t="shared" si="16"/>
        <v>245603.27380355194</v>
      </c>
      <c r="D185" s="1">
        <f>IF(B185="","",ATANH(MIN(0.999999,(2*入力・概要!$B$17*入力・概要!$B$6)/入力・概要!$B$30))+入力・概要!$B$33*SQRT(B185/1000000)+(2*PI()*B185*入力・概要!$B$6/(299792458*入力・概要!$B$31))*入力・概要!$B$32/2)</f>
        <v>6.4964948954377962E-3</v>
      </c>
      <c r="E185" s="1">
        <f>IF(B185="","",2*PI()*B185*入力・概要!$B$6/(299792458*入力・概要!$B$31))</f>
        <v>8.9767110327399428E-3</v>
      </c>
      <c r="F185" s="1">
        <f t="shared" si="17"/>
        <v>6.4969269982582357E-3</v>
      </c>
      <c r="G185" s="1">
        <f t="shared" si="18"/>
        <v>8.9765732718214437E-3</v>
      </c>
      <c r="H185" s="1">
        <f>IF(B185="","",入力・概要!$B$34)</f>
        <v>0.13510189711528384</v>
      </c>
      <c r="I185" s="1">
        <f>IF(B185="","",C185*入力・概要!$B$35*0.000000001)</f>
        <v>3.0800153803994638E-3</v>
      </c>
      <c r="J185" s="1">
        <f>IF(B185="","",H185+入力・概要!$B$30*F185)</f>
        <v>0.62216263455621668</v>
      </c>
      <c r="K185" s="1">
        <f>IF(B185="","",I185+入力・概要!$B$30*G185)</f>
        <v>0.67603453659297397</v>
      </c>
      <c r="L185" s="1">
        <f>IF(B185="","",入力・概要!$B$30+H185*F185-I185*G185)</f>
        <v>74.968713763263594</v>
      </c>
      <c r="M185" s="1">
        <f t="shared" si="19"/>
        <v>1.2327627136973955E-3</v>
      </c>
      <c r="N185" s="1">
        <f>IF(B185="","",入力・概要!$B$30*(J185*L185+K185*M185)/(L185^2+M185^2))</f>
        <v>0.62216669582587802</v>
      </c>
      <c r="O185" s="1">
        <f>IF(B185="","",入力・概要!$B$30*(K185*L185-J185*M185)/(L185^2+M185^2))</f>
        <v>0.67601664005665096</v>
      </c>
      <c r="P185" s="1">
        <f>IF(B185="","",N185+入力・概要!$B$36)</f>
        <v>0.62216669582613404</v>
      </c>
      <c r="Q185" s="1">
        <f>IF(B185="","",O185+C185*入力・概要!$B$37*0.000000001)</f>
        <v>0.68432849532694662</v>
      </c>
      <c r="R185" s="1">
        <f t="shared" si="20"/>
        <v>0.92487668740846307</v>
      </c>
      <c r="S185" s="1">
        <f t="shared" si="21"/>
        <v>47.724024456710119</v>
      </c>
      <c r="T185" s="1">
        <f t="shared" si="22"/>
        <v>4.5920542831392783</v>
      </c>
      <c r="U185" s="1">
        <f t="shared" si="23"/>
        <v>-3.3916167312897913E-2</v>
      </c>
    </row>
    <row r="186" spans="1:21">
      <c r="A186">
        <v>183</v>
      </c>
      <c r="B186" s="2">
        <f>IF(A186&lt;=入力・概要!$B$40,10^(LOG10(入力・概要!$B$38)+(A186-1)*(LOG10(入力・概要!$B$39)-LOG10(入力・概要!$B$38))/(入力・概要!$B$40-1)),"")</f>
        <v>39888.725769573299</v>
      </c>
      <c r="C186" s="1">
        <f t="shared" si="16"/>
        <v>250628.25567749867</v>
      </c>
      <c r="D186" s="1">
        <f>IF(B186="","",ATANH(MIN(0.999999,(2*入力・概要!$B$17*入力・概要!$B$6)/入力・概要!$B$30))+入力・概要!$B$33*SQRT(B186/1000000)+(2*PI()*B186*入力・概要!$B$6/(299792458*入力・概要!$B$31))*入力・概要!$B$32/2)</f>
        <v>6.5049320538851391E-3</v>
      </c>
      <c r="E186" s="1">
        <f>IF(B186="","",2*PI()*B186*入力・概要!$B$6/(299792458*入力・概要!$B$31))</f>
        <v>9.1603723069917497E-3</v>
      </c>
      <c r="F186" s="1">
        <f t="shared" si="17"/>
        <v>6.5053861495681471E-3</v>
      </c>
      <c r="G186" s="1">
        <f t="shared" si="18"/>
        <v>9.1602408928779262E-3</v>
      </c>
      <c r="H186" s="1">
        <f>IF(B186="","",入力・概要!$B$34)</f>
        <v>0.13510189711528384</v>
      </c>
      <c r="I186" s="1">
        <f>IF(B186="","",C186*入力・概要!$B$35*0.000000001)</f>
        <v>3.1430317287497872E-3</v>
      </c>
      <c r="J186" s="1">
        <f>IF(B186="","",H186+入力・概要!$B$30*F186)</f>
        <v>0.62279679905833196</v>
      </c>
      <c r="K186" s="1">
        <f>IF(B186="","",I186+入力・概要!$B$30*G186)</f>
        <v>0.68986672211619327</v>
      </c>
      <c r="L186" s="1">
        <f>IF(B186="","",入力・概要!$B$30+H186*F186-I186*G186)</f>
        <v>74.968713763166946</v>
      </c>
      <c r="M186" s="1">
        <f t="shared" si="19"/>
        <v>1.2580125577366713E-3</v>
      </c>
      <c r="N186" s="1">
        <f>IF(B186="","",入力・概要!$B$30*(J186*L186+K186*M186)/(L186^2+M186^2))</f>
        <v>0.62280131292827501</v>
      </c>
      <c r="O186" s="1">
        <f>IF(B186="","",入力・概要!$B$30*(K186*L186-J186*M186)/(L186^2+M186^2))</f>
        <v>0.68984844853416982</v>
      </c>
      <c r="P186" s="1">
        <f>IF(B186="","",N186+入力・概要!$B$36)</f>
        <v>0.62280131292853103</v>
      </c>
      <c r="Q186" s="1">
        <f>IF(B186="","",O186+C186*入力・概要!$B$37*0.000000001)</f>
        <v>0.69833036229523915</v>
      </c>
      <c r="R186" s="1">
        <f t="shared" si="20"/>
        <v>0.93570656206361091</v>
      </c>
      <c r="S186" s="1">
        <f t="shared" si="21"/>
        <v>48.272035933580234</v>
      </c>
      <c r="T186" s="1">
        <f t="shared" si="22"/>
        <v>4.6008501631566228</v>
      </c>
      <c r="U186" s="1">
        <f t="shared" si="23"/>
        <v>-2.8860324826898934E-2</v>
      </c>
    </row>
    <row r="187" spans="1:21">
      <c r="A187">
        <v>184</v>
      </c>
      <c r="B187" s="2">
        <f>IF(A187&lt;=入力・概要!$B$40,10^(LOG10(入力・概要!$B$38)+(A187-1)*(LOG10(入力・概要!$B$39)-LOG10(入力・概要!$B$38))/(入力・概要!$B$40-1)),"")</f>
        <v>40704.839174182249</v>
      </c>
      <c r="C187" s="1">
        <f t="shared" si="16"/>
        <v>255756.04743032996</v>
      </c>
      <c r="D187" s="1">
        <f>IF(B187="","",ATANH(MIN(0.999999,(2*入力・概要!$B$17*入力・概要!$B$6)/入力・概要!$B$30))+入力・概要!$B$33*SQRT(B187/1000000)+(2*PI()*B187*入力・概要!$B$6/(299792458*入力・概要!$B$31))*入力・概要!$B$32/2)</f>
        <v>6.5135348688095465E-3</v>
      </c>
      <c r="E187" s="1">
        <f>IF(B187="","",2*PI()*B187*入力・概要!$B$6/(299792458*入力・概要!$B$31))</f>
        <v>9.3477912452183277E-3</v>
      </c>
      <c r="F187" s="1">
        <f t="shared" si="17"/>
        <v>6.5140119171253523E-3</v>
      </c>
      <c r="G187" s="1">
        <f t="shared" si="18"/>
        <v>9.347666902820689E-3</v>
      </c>
      <c r="H187" s="1">
        <f>IF(B187="","",入力・概要!$B$34)</f>
        <v>0.13510189711528384</v>
      </c>
      <c r="I187" s="1">
        <f>IF(B187="","",C187*入力・概要!$B$35*0.000000001)</f>
        <v>3.207337375908378E-3</v>
      </c>
      <c r="J187" s="1">
        <f>IF(B187="","",H187+入力・概要!$B$30*F187)</f>
        <v>0.62344345442455862</v>
      </c>
      <c r="K187" s="1">
        <f>IF(B187="","",I187+入力・概要!$B$30*G187)</f>
        <v>0.70398195532384433</v>
      </c>
      <c r="L187" s="1">
        <f>IF(B187="","",入力・概要!$B$30+H187*F187-I187*G187)</f>
        <v>74.968713738330848</v>
      </c>
      <c r="M187" s="1">
        <f t="shared" si="19"/>
        <v>1.2837801660617334E-3</v>
      </c>
      <c r="N187" s="1">
        <f>IF(B187="","",入力・概要!$B$30*(J187*L187+K187*M187)/(L187^2+M187^2))</f>
        <v>0.62344843998286292</v>
      </c>
      <c r="O187" s="1">
        <f>IF(B187="","",入力・概要!$B$30*(K187*L187-J187*M187)/(L187^2+M187^2))</f>
        <v>0.70396329677146685</v>
      </c>
      <c r="P187" s="1">
        <f>IF(B187="","",N187+入力・概要!$B$36)</f>
        <v>0.62344843998311894</v>
      </c>
      <c r="Q187" s="1">
        <f>IF(B187="","",O187+C187*入力・概要!$B$37*0.000000001)</f>
        <v>0.7126187483777191</v>
      </c>
      <c r="R187" s="1">
        <f t="shared" si="20"/>
        <v>0.9468439353224013</v>
      </c>
      <c r="S187" s="1">
        <f t="shared" si="21"/>
        <v>48.818308472644198</v>
      </c>
      <c r="T187" s="1">
        <f t="shared" si="22"/>
        <v>4.6096460431739663</v>
      </c>
      <c r="U187" s="1">
        <f t="shared" si="23"/>
        <v>-2.3721598202419626E-2</v>
      </c>
    </row>
    <row r="188" spans="1:21">
      <c r="A188">
        <v>185</v>
      </c>
      <c r="B188" s="2">
        <f>IF(A188&lt;=入力・概要!$B$40,10^(LOG10(入力・概要!$B$38)+(A188-1)*(LOG10(入力・概要!$B$39)-LOG10(入力・概要!$B$38))/(入力・概要!$B$40-1)),"")</f>
        <v>41537.650055993967</v>
      </c>
      <c r="C188" s="1">
        <f t="shared" si="16"/>
        <v>260988.75252658862</v>
      </c>
      <c r="D188" s="1">
        <f>IF(B188="","",ATANH(MIN(0.999999,(2*入力・概要!$B$17*入力・概要!$B$6)/入力・概要!$B$30))+入力・概要!$B$33*SQRT(B188/1000000)+(2*PI()*B188*入力・概要!$B$6/(299792458*入力・概要!$B$31))*入力・概要!$B$32/2)</f>
        <v>6.5223066586040258E-3</v>
      </c>
      <c r="E188" s="1">
        <f>IF(B188="","",2*PI()*B188*入力・概要!$B$6/(299792458*入力・概要!$B$31))</f>
        <v>9.5390447282896942E-3</v>
      </c>
      <c r="F188" s="1">
        <f t="shared" si="17"/>
        <v>6.5228076618460678E-3</v>
      </c>
      <c r="G188" s="1">
        <f t="shared" si="18"/>
        <v>9.5389282354701958E-3</v>
      </c>
      <c r="H188" s="1">
        <f>IF(B188="","",入力・概要!$B$34)</f>
        <v>0.13510189711528384</v>
      </c>
      <c r="I188" s="1">
        <f>IF(B188="","",C188*入力・概要!$B$35*0.000000001)</f>
        <v>3.272958700608074E-3</v>
      </c>
      <c r="J188" s="1">
        <f>IF(B188="","",H188+入力・概要!$B$30*F188)</f>
        <v>0.62410285261560527</v>
      </c>
      <c r="K188" s="1">
        <f>IF(B188="","",I188+入力・概要!$B$30*G188)</f>
        <v>0.7183860301588233</v>
      </c>
      <c r="L188" s="1">
        <f>IF(B188="","",入力・概要!$B$30+H188*F188-I188*G188)</f>
        <v>74.968713687255914</v>
      </c>
      <c r="M188" s="1">
        <f t="shared" si="19"/>
        <v>1.3100761811478023E-3</v>
      </c>
      <c r="N188" s="1">
        <f>IF(B188="","",入力・概要!$B$30*(J188*L188+K188*M188)/(L188^2+M188^2))</f>
        <v>0.62410832974815345</v>
      </c>
      <c r="O188" s="1">
        <f>IF(B188="","",入力・概要!$B$30*(K188*L188-J188*M188)/(L188^2+M188^2))</f>
        <v>0.71836697855504483</v>
      </c>
      <c r="P188" s="1">
        <f>IF(B188="","",N188+入力・概要!$B$36)</f>
        <v>0.62410832974840946</v>
      </c>
      <c r="Q188" s="1">
        <f>IF(B188="","",O188+C188*入力・概要!$B$37*0.000000001)</f>
        <v>0.72719951854761489</v>
      </c>
      <c r="R188" s="1">
        <f t="shared" si="20"/>
        <v>0.95829554263662964</v>
      </c>
      <c r="S188" s="1">
        <f t="shared" si="21"/>
        <v>49.362640681372127</v>
      </c>
      <c r="T188" s="1">
        <f t="shared" si="22"/>
        <v>4.6184419231913099</v>
      </c>
      <c r="U188" s="1">
        <f t="shared" si="23"/>
        <v>-1.8500531900608061E-2</v>
      </c>
    </row>
    <row r="189" spans="1:21">
      <c r="A189">
        <v>186</v>
      </c>
      <c r="B189" s="2">
        <f>IF(A189&lt;=入力・概要!$B$40,10^(LOG10(入力・概要!$B$38)+(A189-1)*(LOG10(入力・概要!$B$39)-LOG10(入力・概要!$B$38))/(入力・概要!$B$40-1)),"")</f>
        <v>42387.500041237501</v>
      </c>
      <c r="C189" s="1">
        <f t="shared" si="16"/>
        <v>266328.51746717759</v>
      </c>
      <c r="D189" s="1">
        <f>IF(B189="","",ATANH(MIN(0.999999,(2*入力・概要!$B$17*入力・概要!$B$6)/入力・概要!$B$30))+入力・概要!$B$33*SQRT(B189/1000000)+(2*PI()*B189*入力・概要!$B$6/(299792458*入力・概要!$B$31))*入力・概要!$B$32/2)</f>
        <v>6.53125080883348E-3</v>
      </c>
      <c r="E189" s="1">
        <f>IF(B189="","",2*PI()*B189*入力・概要!$B$6/(299792458*入力・概要!$B$31))</f>
        <v>9.7342112100392945E-3</v>
      </c>
      <c r="F189" s="1">
        <f t="shared" si="17"/>
        <v>6.5317768137476044E-3</v>
      </c>
      <c r="G189" s="1">
        <f t="shared" si="18"/>
        <v>9.7341034011159157E-3</v>
      </c>
      <c r="H189" s="1">
        <f>IF(B189="","",入力・概要!$B$34)</f>
        <v>0.13510189711528384</v>
      </c>
      <c r="I189" s="1">
        <f>IF(B189="","",C189*入力・概要!$B$35*0.000000001)</f>
        <v>3.3399226212840125E-3</v>
      </c>
      <c r="J189" s="1">
        <f>IF(B189="","",H189+入力・概要!$B$30*F189)</f>
        <v>0.62477525077254215</v>
      </c>
      <c r="K189" s="1">
        <f>IF(B189="","",I189+入力・概要!$B$30*G189)</f>
        <v>0.73308485928824274</v>
      </c>
      <c r="L189" s="1">
        <f>IF(B189="","",入力・概要!$B$30+H189*F189-I189*G189)</f>
        <v>74.968713608371374</v>
      </c>
      <c r="M189" s="1">
        <f t="shared" si="19"/>
        <v>1.3369114653445108E-3</v>
      </c>
      <c r="N189" s="1">
        <f>IF(B189="","",入力・概要!$B$30*(J189*L189+K189*M189)/(L189^2+M189^2))</f>
        <v>0.62478124019626347</v>
      </c>
      <c r="O189" s="1">
        <f>IF(B189="","",入力・概要!$B$30*(K189*L189-J189*M189)/(L189^2+M189^2))</f>
        <v>0.73306540639354645</v>
      </c>
      <c r="P189" s="1">
        <f>IF(B189="","",N189+入力・概要!$B$36)</f>
        <v>0.62478124019651948</v>
      </c>
      <c r="Q189" s="1">
        <f>IF(B189="","",O189+C189*入力・概要!$B$37*0.000000001)</f>
        <v>0.74207865795675743</v>
      </c>
      <c r="R189" s="1">
        <f t="shared" si="20"/>
        <v>0.97006821033183188</v>
      </c>
      <c r="S189" s="1">
        <f t="shared" si="21"/>
        <v>49.904834786643661</v>
      </c>
      <c r="T189" s="1">
        <f t="shared" si="22"/>
        <v>4.6272378032086543</v>
      </c>
      <c r="U189" s="1">
        <f t="shared" si="23"/>
        <v>-1.31977272500278E-2</v>
      </c>
    </row>
    <row r="190" spans="1:21">
      <c r="A190">
        <v>187</v>
      </c>
      <c r="B190" s="2">
        <f>IF(A190&lt;=入力・概要!$B$40,10^(LOG10(入力・概要!$B$38)+(A190-1)*(LOG10(入力・概要!$B$39)-LOG10(入力・概要!$B$38))/(入力・概要!$B$40-1)),"")</f>
        <v>43254.737745729515</v>
      </c>
      <c r="C190" s="1">
        <f t="shared" si="16"/>
        <v>271777.53266987397</v>
      </c>
      <c r="D190" s="1">
        <f>IF(B190="","",ATANH(MIN(0.999999,(2*入力・概要!$B$17*入力・概要!$B$6)/入力・概要!$B$30))+入力・概要!$B$33*SQRT(B190/1000000)+(2*PI()*B190*入力・概要!$B$6/(299792458*入力・概要!$B$31))*入力・概要!$B$32/2)</f>
        <v>6.5403707736016847E-3</v>
      </c>
      <c r="E190" s="1">
        <f>IF(B190="","",2*PI()*B190*入力・概要!$B$6/(299792458*入力・概要!$B$31))</f>
        <v>9.933370749446481E-3</v>
      </c>
      <c r="F190" s="1">
        <f t="shared" si="17"/>
        <v>6.5409228734056527E-3</v>
      </c>
      <c r="G190" s="1">
        <f t="shared" si="18"/>
        <v>9.9332725189236713E-3</v>
      </c>
      <c r="H190" s="1">
        <f>IF(B190="","",入力・概要!$B$34)</f>
        <v>0.13510189711528384</v>
      </c>
      <c r="I190" s="1">
        <f>IF(B190="","",C190*入力・概要!$B$35*0.000000001)</f>
        <v>3.4082566071158113E-3</v>
      </c>
      <c r="J190" s="1">
        <f>IF(B190="","",H190+入力・概要!$B$30*F190)</f>
        <v>0.62546091132605031</v>
      </c>
      <c r="K190" s="1">
        <f>IF(B190="","",I190+入力・概要!$B$30*G190)</f>
        <v>0.74808447654398236</v>
      </c>
      <c r="L190" s="1">
        <f>IF(B190="","",入力・概要!$B$30+H190*F190-I190*G190)</f>
        <v>74.968713500031839</v>
      </c>
      <c r="M190" s="1">
        <f t="shared" si="19"/>
        <v>1.364297105469622E-3</v>
      </c>
      <c r="N190" s="1">
        <f>IF(B190="","",入力・概要!$B$30*(J190*L190+K190*M190)/(L190^2+M190^2))</f>
        <v>0.62546743462355092</v>
      </c>
      <c r="O190" s="1">
        <f>IF(B190="","",入力・概要!$B$30*(K190*L190-J190*M190)/(L190^2+M190^2))</f>
        <v>0.74806461395836554</v>
      </c>
      <c r="P190" s="1">
        <f>IF(B190="","",N190+入力・概要!$B$36)</f>
        <v>0.62546743462380694</v>
      </c>
      <c r="Q190" s="1">
        <f>IF(B190="","",O190+C190*入力・概要!$B$37*0.000000001)</f>
        <v>0.75726227440599014</v>
      </c>
      <c r="R190" s="1">
        <f t="shared" si="20"/>
        <v>0.98216885717956837</v>
      </c>
      <c r="S190" s="1">
        <f t="shared" si="21"/>
        <v>50.444696967733258</v>
      </c>
      <c r="T190" s="1">
        <f t="shared" si="22"/>
        <v>4.6360336832259978</v>
      </c>
      <c r="U190" s="1">
        <f t="shared" si="23"/>
        <v>-7.8138406885234109E-3</v>
      </c>
    </row>
    <row r="191" spans="1:21">
      <c r="A191">
        <v>188</v>
      </c>
      <c r="B191" s="2">
        <f>IF(A191&lt;=入力・概要!$B$40,10^(LOG10(入力・概要!$B$38)+(A191-1)*(LOG10(入力・概要!$B$39)-LOG10(入力・概要!$B$38))/(入力・概要!$B$40-1)),"")</f>
        <v>44139.718917879698</v>
      </c>
      <c r="C191" s="1">
        <f t="shared" si="16"/>
        <v>277338.03336785856</v>
      </c>
      <c r="D191" s="1">
        <f>IF(B191="","",ATANH(MIN(0.999999,(2*入力・概要!$B$17*入力・概要!$B$6)/入力・概要!$B$30))+入力・概要!$B$33*SQRT(B191/1000000)+(2*PI()*B191*入力・概要!$B$6/(299792458*入力・概要!$B$31))*入力・概要!$B$32/2)</f>
        <v>6.5496700769461609E-3</v>
      </c>
      <c r="E191" s="1">
        <f>IF(B191="","",2*PI()*B191*入力・概要!$B$6/(299792458*入力・概要!$B$31))</f>
        <v>1.0136605043477437E-2</v>
      </c>
      <c r="F191" s="1">
        <f t="shared" si="17"/>
        <v>6.5502494134438548E-3</v>
      </c>
      <c r="G191" s="1">
        <f t="shared" si="18"/>
        <v>1.0136517350015703E-2</v>
      </c>
      <c r="H191" s="1">
        <f>IF(B191="","",入力・概要!$B$34)</f>
        <v>0.13510189711528384</v>
      </c>
      <c r="I191" s="1">
        <f>IF(B191="","",C191*入力・概要!$B$35*0.000000001)</f>
        <v>3.4779886892956817E-3</v>
      </c>
      <c r="J191" s="1">
        <f>IF(B191="","",H191+入力・概要!$B$30*F191)</f>
        <v>0.62616010210809192</v>
      </c>
      <c r="K191" s="1">
        <f>IF(B191="","",I191+入力・概要!$B$30*G191)</f>
        <v>0.76339103941389952</v>
      </c>
      <c r="L191" s="1">
        <f>IF(B191="","",入力・概要!$B$30+H191*F191-I191*G191)</f>
        <v>74.968713360514087</v>
      </c>
      <c r="M191" s="1">
        <f t="shared" si="19"/>
        <v>1.3922444175011345E-3</v>
      </c>
      <c r="N191" s="1">
        <f>IF(B191="","",入力・概要!$B$30*(J191*L191+K191*M191)/(L191^2+M191^2))</f>
        <v>0.62616718176372665</v>
      </c>
      <c r="O191" s="1">
        <f>IF(B191="","",入力・概要!$B$30*(K191*L191-J191*M191)/(L191^2+M191^2))</f>
        <v>0.76337075857492442</v>
      </c>
      <c r="P191" s="1">
        <f>IF(B191="","",N191+入力・概要!$B$36)</f>
        <v>0.62616718176398267</v>
      </c>
      <c r="Q191" s="1">
        <f>IF(B191="","",O191+C191*入力・概要!$B$37*0.000000001)</f>
        <v>0.77275660086685538</v>
      </c>
      <c r="R191" s="1">
        <f t="shared" si="20"/>
        <v>0.99460449611971136</v>
      </c>
      <c r="S191" s="1">
        <f t="shared" si="21"/>
        <v>50.982037671938187</v>
      </c>
      <c r="T191" s="1">
        <f t="shared" si="22"/>
        <v>4.6448295632433414</v>
      </c>
      <c r="U191" s="1">
        <f t="shared" si="23"/>
        <v>-2.3495818667466591E-3</v>
      </c>
    </row>
    <row r="192" spans="1:21">
      <c r="A192">
        <v>189</v>
      </c>
      <c r="B192" s="2">
        <f>IF(A192&lt;=入力・概要!$B$40,10^(LOG10(入力・概要!$B$38)+(A192-1)*(LOG10(入力・概要!$B$39)-LOG10(入力・概要!$B$38))/(入力・概要!$B$40-1)),"")</f>
        <v>45042.806584621787</v>
      </c>
      <c r="C192" s="1">
        <f t="shared" si="16"/>
        <v>283012.30052662751</v>
      </c>
      <c r="D192" s="1">
        <f>IF(B192="","",ATANH(MIN(0.999999,(2*入力・概要!$B$17*入力・概要!$B$6)/入力・概要!$B$30))+入力・概要!$B$33*SQRT(B192/1000000)+(2*PI()*B192*入力・概要!$B$6/(299792458*入力・概要!$B$31))*入力・概要!$B$32/2)</f>
        <v>6.5591523142615009E-3</v>
      </c>
      <c r="E192" s="1">
        <f>IF(B192="","",2*PI()*B192*入力・概要!$B$6/(299792458*入力・概要!$B$31))</f>
        <v>1.034399746059797E-2</v>
      </c>
      <c r="F192" s="1">
        <f t="shared" si="17"/>
        <v>6.5597600800564324E-3</v>
      </c>
      <c r="G192" s="1">
        <f t="shared" si="18"/>
        <v>1.0343921331237739E-2</v>
      </c>
      <c r="H192" s="1">
        <f>IF(B192="","",入力・概要!$B$34)</f>
        <v>0.13510189711528384</v>
      </c>
      <c r="I192" s="1">
        <f>IF(B192="","",C192*入力・概要!$B$35*0.000000001)</f>
        <v>3.5491474725270608E-3</v>
      </c>
      <c r="J192" s="1">
        <f>IF(B192="","",H192+入力・概要!$B$30*F192)</f>
        <v>0.62687309646605816</v>
      </c>
      <c r="K192" s="1">
        <f>IF(B192="","",I192+入力・概要!$B$30*G192)</f>
        <v>0.7790108315847728</v>
      </c>
      <c r="L192" s="1">
        <f>IF(B192="","",入力・概要!$B$30+H192*F192-I192*G192)</f>
        <v>74.968713188013638</v>
      </c>
      <c r="M192" s="1">
        <f t="shared" si="19"/>
        <v>1.4207649513699871E-3</v>
      </c>
      <c r="N192" s="1">
        <f>IF(B192="","",入力・概要!$B$30*(J192*L192+K192*M192)/(L192^2+M192^2))</f>
        <v>0.62688075590350723</v>
      </c>
      <c r="O192" s="1">
        <f>IF(B192="","",入力・概要!$B$30*(K192*L192-J192*M192)/(L192^2+M192^2))</f>
        <v>0.77899012376569488</v>
      </c>
      <c r="P192" s="1">
        <f>IF(B192="","",N192+入力・概要!$B$36)</f>
        <v>0.62688075590376324</v>
      </c>
      <c r="Q192" s="1">
        <f>IF(B192="","",O192+C192*入力・概要!$B$37*0.000000001)</f>
        <v>0.78856799805564548</v>
      </c>
      <c r="R192" s="1">
        <f t="shared" si="20"/>
        <v>1.0073822361348059</v>
      </c>
      <c r="S192" s="1">
        <f t="shared" si="21"/>
        <v>51.51667191174009</v>
      </c>
      <c r="T192" s="1">
        <f t="shared" si="22"/>
        <v>4.6536254432606867</v>
      </c>
      <c r="U192" s="1">
        <f t="shared" si="23"/>
        <v>3.1942883753251329E-3</v>
      </c>
    </row>
    <row r="193" spans="1:21">
      <c r="A193">
        <v>190</v>
      </c>
      <c r="B193" s="2">
        <f>IF(A193&lt;=入力・概要!$B$40,10^(LOG10(入力・概要!$B$38)+(A193-1)*(LOG10(入力・概要!$B$39)-LOG10(入力・概要!$B$38))/(入力・概要!$B$40-1)),"")</f>
        <v>45964.37120032985</v>
      </c>
      <c r="C193" s="1">
        <f t="shared" si="16"/>
        <v>288802.66177966102</v>
      </c>
      <c r="D193" s="1">
        <f>IF(B193="","",ATANH(MIN(0.999999,(2*入力・概要!$B$17*入力・概要!$B$6)/入力・概要!$B$30))+入力・概要!$B$33*SQRT(B193/1000000)+(2*PI()*B193*入力・概要!$B$6/(299792458*入力・概要!$B$31))*入力・概要!$B$32/2)</f>
        <v>6.5688211537517464E-3</v>
      </c>
      <c r="E193" s="1">
        <f>IF(B193="","",2*PI()*B193*入力・概要!$B$6/(299792458*入力・概要!$B$31))</f>
        <v>1.0555633074971871E-2</v>
      </c>
      <c r="F193" s="1">
        <f t="shared" si="17"/>
        <v>6.5694585945647362E-3</v>
      </c>
      <c r="G193" s="1">
        <f t="shared" si="18"/>
        <v>1.0555569609627766E-2</v>
      </c>
      <c r="H193" s="1">
        <f>IF(B193="","",入力・概要!$B$34)</f>
        <v>0.13510189711528384</v>
      </c>
      <c r="I193" s="1">
        <f>IF(B193="","",C193*入力・概要!$B$35*0.000000001)</f>
        <v>3.6217621467584693E-3</v>
      </c>
      <c r="J193" s="1">
        <f>IF(B193="","",H193+入力・概要!$B$30*F193)</f>
        <v>0.62760017337946084</v>
      </c>
      <c r="K193" s="1">
        <f>IF(B193="","",I193+入力・概要!$B$30*G193)</f>
        <v>0.7949502655380859</v>
      </c>
      <c r="L193" s="1">
        <f>IF(B193="","",入力・概要!$B$30+H193*F193-I193*G193)</f>
        <v>74.968712980641143</v>
      </c>
      <c r="M193" s="1">
        <f t="shared" si="19"/>
        <v>1.4498704958556387E-3</v>
      </c>
      <c r="N193" s="1">
        <f>IF(B193="","",入力・概要!$B$30*(J193*L193+K193*M193)/(L193^2+M193^2))</f>
        <v>0.62760843700087299</v>
      </c>
      <c r="O193" s="1">
        <f>IF(B193="","",入力・概要!$B$30*(K193*L193-J193*M193)/(L193^2+M193^2))</f>
        <v>0.7949291218460709</v>
      </c>
      <c r="P193" s="1">
        <f>IF(B193="","",N193+入力・概要!$B$36)</f>
        <v>0.627608437001129</v>
      </c>
      <c r="Q193" s="1">
        <f>IF(B193="","",O193+C193*入力・概要!$B$37*0.000000001)</f>
        <v>0.80470295706094164</v>
      </c>
      <c r="R193" s="1">
        <f t="shared" si="20"/>
        <v>1.0205092842780137</v>
      </c>
      <c r="S193" s="1">
        <f t="shared" si="21"/>
        <v>52.048419542534738</v>
      </c>
      <c r="T193" s="1">
        <f t="shared" si="22"/>
        <v>4.6624213232780312</v>
      </c>
      <c r="U193" s="1">
        <f t="shared" si="23"/>
        <v>8.8169601470116966E-3</v>
      </c>
    </row>
    <row r="194" spans="1:21">
      <c r="A194">
        <v>191</v>
      </c>
      <c r="B194" s="2">
        <f>IF(A194&lt;=入力・概要!$B$40,10^(LOG10(入力・概要!$B$38)+(A194-1)*(LOG10(入力・概要!$B$39)-LOG10(入力・概要!$B$38))/(入力・概要!$B$40-1)),"")</f>
        <v>46904.790798782517</v>
      </c>
      <c r="C194" s="1">
        <f t="shared" si="16"/>
        <v>294711.49238324258</v>
      </c>
      <c r="D194" s="1">
        <f>IF(B194="","",ATANH(MIN(0.999999,(2*入力・概要!$B$17*入力・概要!$B$6)/入力・概要!$B$30))+入力・概要!$B$33*SQRT(B194/1000000)+(2*PI()*B194*入力・概要!$B$6/(299792458*入力・概要!$B$31))*入力・概要!$B$32/2)</f>
        <v>6.5786803379124063E-3</v>
      </c>
      <c r="E194" s="1">
        <f>IF(B194="","",2*PI()*B194*入力・概要!$B$6/(299792458*入力・概要!$B$31))</f>
        <v>1.0771598701359197E-2</v>
      </c>
      <c r="F194" s="1">
        <f t="shared" si="17"/>
        <v>6.5793487550085059E-3</v>
      </c>
      <c r="G194" s="1">
        <f t="shared" si="18"/>
        <v>1.077154907760183E-2</v>
      </c>
      <c r="H194" s="1">
        <f>IF(B194="","",入力・概要!$B$34)</f>
        <v>0.13510189711528384</v>
      </c>
      <c r="I194" s="1">
        <f>IF(B194="","",C194*入力・概要!$B$35*0.000000001)</f>
        <v>3.6958624991575298E-3</v>
      </c>
      <c r="J194" s="1">
        <f>IF(B194="","",H194+入力・概要!$B$30*F194)</f>
        <v>0.62834161757922524</v>
      </c>
      <c r="K194" s="1">
        <f>IF(B194="","",I194+入力・概要!$B$30*G194)</f>
        <v>0.81121588519980603</v>
      </c>
      <c r="L194" s="1">
        <f>IF(B194="","",入力・概要!$B$30+H194*F194-I194*G194)</f>
        <v>74.968712736418738</v>
      </c>
      <c r="M194" s="1">
        <f t="shared" si="19"/>
        <v>1.4795730835869077E-3</v>
      </c>
      <c r="N194" s="1">
        <f>IF(B194="","",入力・概要!$B$30*(J194*L194+K194*M194)/(L194^2+M194^2))</f>
        <v>0.62835051080599236</v>
      </c>
      <c r="O194" s="1">
        <f>IF(B194="","",入力・概要!$B$30*(K194*L194-J194*M194)/(L194^2+M194^2))</f>
        <v>0.81119429657424436</v>
      </c>
      <c r="P194" s="1">
        <f>IF(B194="","",N194+入力・概要!$B$36)</f>
        <v>0.62835051080624837</v>
      </c>
      <c r="Q194" s="1">
        <f>IF(B194="","",O194+C194*入力・概要!$B$37*0.000000001)</f>
        <v>0.82116810202580237</v>
      </c>
      <c r="R194" s="1">
        <f t="shared" si="20"/>
        <v>1.0339929478556089</v>
      </c>
      <c r="S194" s="1">
        <f t="shared" si="21"/>
        <v>52.577105520113712</v>
      </c>
      <c r="T194" s="1">
        <f t="shared" si="22"/>
        <v>4.6712172032953747</v>
      </c>
      <c r="U194" s="1">
        <f t="shared" si="23"/>
        <v>1.4517576748408319E-2</v>
      </c>
    </row>
    <row r="195" spans="1:21">
      <c r="A195">
        <v>192</v>
      </c>
      <c r="B195" s="2">
        <f>IF(A195&lt;=入力・概要!$B$40,10^(LOG10(入力・概要!$B$38)+(A195-1)*(LOG10(入力・概要!$B$39)-LOG10(入力・概要!$B$38))/(入力・概要!$B$40-1)),"")</f>
        <v>47864.451148235625</v>
      </c>
      <c r="C195" s="1">
        <f t="shared" si="16"/>
        <v>300741.21619080915</v>
      </c>
      <c r="D195" s="1">
        <f>IF(B195="","",ATANH(MIN(0.999999,(2*入力・概要!$B$17*入力・概要!$B$6)/入力・概要!$B$30))+入力・概要!$B$33*SQRT(B195/1000000)+(2*PI()*B195*入力・概要!$B$6/(299792458*入力・概要!$B$31))*入力・概要!$B$32/2)</f>
        <v>6.5887336850427173E-3</v>
      </c>
      <c r="E195" s="1">
        <f>IF(B195="","",2*PI()*B195*入力・概要!$B$6/(299792458*入力・概要!$B$31))</f>
        <v>1.0991982930728433E-2</v>
      </c>
      <c r="F195" s="1">
        <f t="shared" si="17"/>
        <v>6.5894344377727277E-3</v>
      </c>
      <c r="G195" s="1">
        <f t="shared" si="18"/>
        <v>1.0991948408871924E-2</v>
      </c>
      <c r="H195" s="1">
        <f>IF(B195="","",入力・概要!$B$34)</f>
        <v>0.13510189711528384</v>
      </c>
      <c r="I195" s="1">
        <f>IF(B195="","",C195*入力・概要!$B$35*0.000000001)</f>
        <v>3.771478926329916E-3</v>
      </c>
      <c r="J195" s="1">
        <f>IF(B195="","",H195+入力・概要!$B$30*F195)</f>
        <v>0.62909771966965267</v>
      </c>
      <c r="K195" s="1">
        <f>IF(B195="","",I195+入力・概要!$B$30*G195)</f>
        <v>0.82781436864529023</v>
      </c>
      <c r="L195" s="1">
        <f>IF(B195="","",入力・概要!$B$30+H195*F195-I195*G195)</f>
        <v>74.968712453276126</v>
      </c>
      <c r="M195" s="1">
        <f t="shared" si="19"/>
        <v>1.5098849961504149E-3</v>
      </c>
      <c r="N195" s="1">
        <f>IF(B195="","",入力・概要!$B$30*(J195*L195+K195*M195)/(L195^2+M195^2))</f>
        <v>0.62910726898488478</v>
      </c>
      <c r="O195" s="1">
        <f>IF(B195="","",入力・概要!$B$30*(K195*L195-J195*M195)/(L195^2+M195^2))</f>
        <v>0.8277923258562232</v>
      </c>
      <c r="P195" s="1">
        <f>IF(B195="","",N195+入力・概要!$B$36)</f>
        <v>0.6291072689851408</v>
      </c>
      <c r="Q195" s="1">
        <f>IF(B195="","",O195+C195*入力・概要!$B$37*0.000000001)</f>
        <v>0.83797019288575691</v>
      </c>
      <c r="R195" s="1">
        <f t="shared" si="20"/>
        <v>1.0478406367644533</v>
      </c>
      <c r="S195" s="1">
        <f t="shared" si="21"/>
        <v>53.102560137230576</v>
      </c>
      <c r="T195" s="1">
        <f t="shared" si="22"/>
        <v>4.6800130833127191</v>
      </c>
      <c r="U195" s="1">
        <f t="shared" si="23"/>
        <v>2.0295237002122476E-2</v>
      </c>
    </row>
    <row r="196" spans="1:21">
      <c r="A196">
        <v>193</v>
      </c>
      <c r="B196" s="2">
        <f>IF(A196&lt;=入力・概要!$B$40,10^(LOG10(入力・概要!$B$38)+(A196-1)*(LOG10(入力・概要!$B$39)-LOG10(入力・概要!$B$38))/(入力・概要!$B$40-1)),"")</f>
        <v>48843.745909667319</v>
      </c>
      <c r="C196" s="1">
        <f t="shared" ref="C196:C259" si="24">IF(B196="","",2*PI()*B196)</f>
        <v>306894.30664723471</v>
      </c>
      <c r="D196" s="1">
        <f>IF(B196="","",ATANH(MIN(0.999999,(2*入力・概要!$B$17*入力・概要!$B$6)/入力・概要!$B$30))+入力・概要!$B$33*SQRT(B196/1000000)+(2*PI()*B196*入力・概要!$B$6/(299792458*入力・概要!$B$31))*入力・概要!$B$32/2)</f>
        <v>6.5989850907887601E-3</v>
      </c>
      <c r="E196" s="1">
        <f>IF(B196="","",2*PI()*B196*入力・概要!$B$6/(299792458*入力・概要!$B$31))</f>
        <v>1.1216876166597195E-2</v>
      </c>
      <c r="F196" s="1">
        <f t="shared" ref="F196:F259" si="25">IF(B196="","",SINH(2*D196)/(COSH(2*D196)+COS(2*E196)))</f>
        <v>6.5997195992509895E-3</v>
      </c>
      <c r="G196" s="1">
        <f t="shared" ref="G196:G259" si="26">IF(B196="","",SIN(2*E196)/(COSH(2*D196)+COS(2*E196)))</f>
        <v>1.1216858095111783E-2</v>
      </c>
      <c r="H196" s="1">
        <f>IF(B196="","",入力・概要!$B$34)</f>
        <v>0.13510189711528384</v>
      </c>
      <c r="I196" s="1">
        <f>IF(B196="","",C196*入力・概要!$B$35*0.000000001)</f>
        <v>3.8486424467882737E-3</v>
      </c>
      <c r="J196" s="1">
        <f>IF(B196="","",H196+入力・概要!$B$30*F196)</f>
        <v>0.6298687762531181</v>
      </c>
      <c r="K196" s="1">
        <f>IF(B196="","",I196+入力・概要!$B$30*G196)</f>
        <v>0.84475253086051039</v>
      </c>
      <c r="L196" s="1">
        <f>IF(B196="","",入力・概要!$B$30+H196*F196-I196*G196)</f>
        <v>74.968712129046551</v>
      </c>
      <c r="M196" s="1">
        <f t="shared" ref="M196:M259" si="27">IF(B196="","",H196*G196+I196*F196)</f>
        <v>1.5408187693091086E-3</v>
      </c>
      <c r="N196" s="1">
        <f>IF(B196="","",入力・概要!$B$30*(J196*L196+K196*M196)/(L196^2+M196^2))</f>
        <v>0.62987900924589069</v>
      </c>
      <c r="O196" s="1">
        <f>IF(B196="","",入力・概要!$B$30*(K196*L196-J196*M196)/(L196^2+M196^2))</f>
        <v>0.84473002450717982</v>
      </c>
      <c r="P196" s="1">
        <f>IF(B196="","",N196+入力・概要!$B$36)</f>
        <v>0.6298790092461467</v>
      </c>
      <c r="Q196" s="1">
        <f>IF(B196="","",O196+C196*入力・概要!$B$37*0.000000001)</f>
        <v>0.85511612816380245</v>
      </c>
      <c r="R196" s="1">
        <f t="shared" ref="R196:R259" si="28">IF(B196="","",SQRT(P196^2+Q196^2))</f>
        <v>1.0620598659843803</v>
      </c>
      <c r="S196" s="1">
        <f t="shared" ref="S196:S259" si="29">IF(B196="","",IF(P196&gt;0,DEGREES(ATAN(Q196/P196)),IF(P196&lt;0,IF(Q196&gt;=0,DEGREES(ATAN(Q196/P196))+180,DEGREES(ATAN(Q196/P196))-180),IF(Q196&gt;0,90,IF(Q196&lt;0,-90,0)))))</f>
        <v>53.624619238735782</v>
      </c>
      <c r="T196" s="1">
        <f t="shared" ref="T196:T259" si="30">IF(B196="","",LOG10(B196))</f>
        <v>4.6888089633300627</v>
      </c>
      <c r="U196" s="1">
        <f t="shared" ref="U196:U259" si="31">IF(R196="","",LOG10(MAX(R196,0.000000000001)))</f>
        <v>2.6148997662484019E-2</v>
      </c>
    </row>
    <row r="197" spans="1:21">
      <c r="A197">
        <v>194</v>
      </c>
      <c r="B197" s="2">
        <f>IF(A197&lt;=入力・概要!$B$40,10^(LOG10(入力・概要!$B$38)+(A197-1)*(LOG10(入力・概要!$B$39)-LOG10(入力・概要!$B$38))/(入力・概要!$B$40-1)),"")</f>
        <v>49843.076798261391</v>
      </c>
      <c r="C197" s="1">
        <f t="shared" si="24"/>
        <v>313173.28780345968</v>
      </c>
      <c r="D197" s="1">
        <f>IF(B197="","",ATANH(MIN(0.999999,(2*入力・概要!$B$17*入力・概要!$B$6)/入力・概要!$B$30))+入力・概要!$B$33*SQRT(B197/1000000)+(2*PI()*B197*入力・概要!$B$6/(299792458*入力・概要!$B$31))*入力・概要!$B$32/2)</f>
        <v>6.6094385297180728E-3</v>
      </c>
      <c r="E197" s="1">
        <f>IF(B197="","",2*PI()*B197*入力・概要!$B$6/(299792458*入力・概要!$B$31))</f>
        <v>1.144637066211656E-2</v>
      </c>
      <c r="F197" s="1">
        <f t="shared" si="25"/>
        <v>6.610208277546238E-3</v>
      </c>
      <c r="G197" s="1">
        <f t="shared" si="26"/>
        <v>1.1446370483386866E-2</v>
      </c>
      <c r="H197" s="1">
        <f>IF(B197="","",入力・概要!$B$34)</f>
        <v>0.13510189711528384</v>
      </c>
      <c r="I197" s="1">
        <f>IF(B197="","",C197*入力・概要!$B$35*0.000000001)</f>
        <v>3.9273847136762959E-3</v>
      </c>
      <c r="J197" s="1">
        <f>IF(B197="","",H197+入力・概要!$B$30*F197)</f>
        <v>0.6306550900575727</v>
      </c>
      <c r="K197" s="1">
        <f>IF(B197="","",I197+入力・概要!$B$30*G197)</f>
        <v>0.86203732656082321</v>
      </c>
      <c r="L197" s="1">
        <f>IF(B197="","",入力・概要!$B$30+H197*F197-I197*G197)</f>
        <v>74.968711761462615</v>
      </c>
      <c r="M197" s="1">
        <f t="shared" si="27"/>
        <v>1.5723871983334056E-3</v>
      </c>
      <c r="N197" s="1">
        <f>IF(B197="","",入力・概要!$B$30*(J197*L197+K197*M197)/(L197^2+M197^2))</f>
        <v>0.63066603546901745</v>
      </c>
      <c r="O197" s="1">
        <f>IF(B197="","",入力・概要!$B$30*(K197*L197-J197*M197)/(L197^2+M197^2))</f>
        <v>0.86201434707035773</v>
      </c>
      <c r="P197" s="1">
        <f>IF(B197="","",N197+入力・概要!$B$36)</f>
        <v>0.63066603546927347</v>
      </c>
      <c r="Q197" s="1">
        <f>IF(B197="","",O197+C197*入力・概要!$B$37*0.000000001)</f>
        <v>0.87261294782364851</v>
      </c>
      <c r="R197" s="1">
        <f t="shared" si="28"/>
        <v>1.0766582582249618</v>
      </c>
      <c r="S197" s="1">
        <f t="shared" si="29"/>
        <v>54.143124414915654</v>
      </c>
      <c r="T197" s="1">
        <f t="shared" si="30"/>
        <v>4.6976048433474062</v>
      </c>
      <c r="U197" s="1">
        <f t="shared" si="31"/>
        <v>3.2077875889372262E-2</v>
      </c>
    </row>
    <row r="198" spans="1:21">
      <c r="A198">
        <v>195</v>
      </c>
      <c r="B198" s="2">
        <f>IF(A198&lt;=入力・概要!$B$40,10^(LOG10(入力・概要!$B$38)+(A198-1)*(LOG10(入力・概要!$B$39)-LOG10(入力・概要!$B$38))/(入力・概要!$B$40-1)),"")</f>
        <v>50862.853748194604</v>
      </c>
      <c r="C198" s="1">
        <f t="shared" si="24"/>
        <v>319580.73535188049</v>
      </c>
      <c r="D198" s="1">
        <f>IF(B198="","",ATANH(MIN(0.999999,(2*入力・概要!$B$17*入力・概要!$B$6)/入力・概要!$B$30))+入力・概要!$B$33*SQRT(B198/1000000)+(2*PI()*B198*入力・概要!$B$6/(299792458*入力・概要!$B$31))*入力・概要!$B$32/2)</f>
        <v>6.6200980569264059E-3</v>
      </c>
      <c r="E198" s="1">
        <f>IF(B198="","",2*PI()*B198*入力・概要!$B$6/(299792458*入力・概要!$B$31))</f>
        <v>1.1680560557914194E-2</v>
      </c>
      <c r="F198" s="1">
        <f t="shared" si="25"/>
        <v>6.6209045942098917E-3</v>
      </c>
      <c r="G198" s="1">
        <f t="shared" si="26"/>
        <v>1.1680579814365015E-2</v>
      </c>
      <c r="H198" s="1">
        <f>IF(B198="","",入力・概要!$B$34)</f>
        <v>0.13510189711528384</v>
      </c>
      <c r="I198" s="1">
        <f>IF(B198="","",C198*入力・概要!$B$35*0.000000001)</f>
        <v>4.0077380277531438E-3</v>
      </c>
      <c r="J198" s="1">
        <f>IF(B198="","",H198+入力・概要!$B$30*F198)</f>
        <v>0.63145697006692136</v>
      </c>
      <c r="K198" s="1">
        <f>IF(B198="","",I198+入力・概要!$B$30*G198)</f>
        <v>0.87967585306852636</v>
      </c>
      <c r="L198" s="1">
        <f>IF(B198="","",入力・概要!$B$30+H198*F198-I198*G198)</f>
        <v>74.968711348151828</v>
      </c>
      <c r="M198" s="1">
        <f t="shared" si="27"/>
        <v>1.6046033434475439E-3</v>
      </c>
      <c r="N198" s="1">
        <f>IF(B198="","",入力・概要!$B$30*(J198*L198+K198*M198)/(L198^2+M198^2))</f>
        <v>0.6314686578382418</v>
      </c>
      <c r="O198" s="1">
        <f>IF(B198="","",入力・概要!$B$30*(K198*L198-J198*M198)/(L198^2+M198^2))</f>
        <v>0.8796523906947824</v>
      </c>
      <c r="P198" s="1">
        <f>IF(B198="","",N198+入力・概要!$B$36)</f>
        <v>0.63146865783849782</v>
      </c>
      <c r="Q198" s="1">
        <f>IF(B198="","",O198+C198*入力・概要!$B$37*0.000000001)</f>
        <v>0.89046783618246816</v>
      </c>
      <c r="R198" s="1">
        <f t="shared" si="28"/>
        <v>1.0916435467256886</v>
      </c>
      <c r="S198" s="1">
        <f t="shared" si="29"/>
        <v>54.657923172817043</v>
      </c>
      <c r="T198" s="1">
        <f t="shared" si="30"/>
        <v>4.7064007233647507</v>
      </c>
      <c r="U198" s="1">
        <f t="shared" si="31"/>
        <v>3.8080851773834926E-2</v>
      </c>
    </row>
    <row r="199" spans="1:21">
      <c r="A199">
        <v>196</v>
      </c>
      <c r="B199" s="2">
        <f>IF(A199&lt;=入力・概要!$B$40,10^(LOG10(入力・概要!$B$38)+(A199-1)*(LOG10(入力・概要!$B$39)-LOG10(入力・概要!$B$38))/(入力・概要!$B$40-1)),"")</f>
        <v>51903.49508079463</v>
      </c>
      <c r="C199" s="1">
        <f t="shared" si="24"/>
        <v>326119.27768291673</v>
      </c>
      <c r="D199" s="1">
        <f>IF(B199="","",ATANH(MIN(0.999999,(2*入力・概要!$B$17*入力・概要!$B$6)/入力・概要!$B$30))+入力・概要!$B$33*SQRT(B199/1000000)+(2*PI()*B199*入力・概要!$B$6/(299792458*入力・概要!$B$31))*入力・概要!$B$32/2)</f>
        <v>6.6309678096772556E-3</v>
      </c>
      <c r="E199" s="1">
        <f>IF(B199="","",2*PI()*B199*入力・概要!$B$6/(299792458*入力・概要!$B$31))</f>
        <v>1.191954192071149E-2</v>
      </c>
      <c r="F199" s="1">
        <f t="shared" si="25"/>
        <v>6.6318127560202724E-3</v>
      </c>
      <c r="G199" s="1">
        <f t="shared" si="26"/>
        <v>1.1919582261324368E-2</v>
      </c>
      <c r="H199" s="1">
        <f>IF(B199="","",入力・概要!$B$34)</f>
        <v>0.13510189711528384</v>
      </c>
      <c r="I199" s="1">
        <f>IF(B199="","",C199*入力・概要!$B$35*0.000000001)</f>
        <v>4.0897353506434437E-3</v>
      </c>
      <c r="J199" s="1">
        <f>IF(B199="","",H199+入力・概要!$B$30*F199)</f>
        <v>0.63227473165434778</v>
      </c>
      <c r="K199" s="1">
        <f>IF(B199="","",I199+入力・概要!$B$30*G199)</f>
        <v>0.89767535325044812</v>
      </c>
      <c r="L199" s="1">
        <f>IF(B199="","",入力・概要!$B$30+H199*F199-I199*G199)</f>
        <v>74.968710886632152</v>
      </c>
      <c r="M199" s="1">
        <f t="shared" si="27"/>
        <v>1.6374805353937512E-3</v>
      </c>
      <c r="N199" s="1">
        <f>IF(B199="","",入力・概要!$B$30*(J199*L199+K199*M199)/(L199^2+M199^2))</f>
        <v>0.63228719297683633</v>
      </c>
      <c r="O199" s="1">
        <f>IF(B199="","",入力・概要!$B$30*(K199*L199-J199*M199)/(L199^2+M199^2))</f>
        <v>0.89765139807301686</v>
      </c>
      <c r="P199" s="1">
        <f>IF(B199="","",N199+入力・概要!$B$36)</f>
        <v>0.63228719297709235</v>
      </c>
      <c r="Q199" s="1">
        <f>IF(B199="","",O199+C199*入力・概要!$B$37*0.000000001)</f>
        <v>0.90868812488441064</v>
      </c>
      <c r="R199" s="1">
        <f t="shared" si="28"/>
        <v>1.1070235782081594</v>
      </c>
      <c r="S199" s="1">
        <f t="shared" si="29"/>
        <v>55.168869085482761</v>
      </c>
      <c r="T199" s="1">
        <f t="shared" si="30"/>
        <v>4.7151966033820942</v>
      </c>
      <c r="U199" s="1">
        <f t="shared" si="31"/>
        <v>4.4156870902794805E-2</v>
      </c>
    </row>
    <row r="200" spans="1:21">
      <c r="A200">
        <v>197</v>
      </c>
      <c r="B200" s="2">
        <f>IF(A200&lt;=入力・概要!$B$40,10^(LOG10(入力・概要!$B$38)+(A200-1)*(LOG10(入力・概要!$B$39)-LOG10(入力・概要!$B$38))/(入力・概要!$B$40-1)),"")</f>
        <v>52965.427676139894</v>
      </c>
      <c r="C200" s="1">
        <f t="shared" si="24"/>
        <v>332791.5969632052</v>
      </c>
      <c r="D200" s="1">
        <f>IF(B200="","",ATANH(MIN(0.999999,(2*入力・概要!$B$17*入力・概要!$B$6)/入力・概要!$B$30))+入力・概要!$B$33*SQRT(B200/1000000)+(2*PI()*B200*入力・概要!$B$6/(299792458*入力・概要!$B$31))*入力・概要!$B$32/2)</f>
        <v>6.6420520090748779E-3</v>
      </c>
      <c r="E200" s="1">
        <f>IF(B200="","",2*PI()*B200*入力・概要!$B$6/(299792458*入力・概要!$B$31))</f>
        <v>1.2163412782731175E-2</v>
      </c>
      <c r="F200" s="1">
        <f t="shared" si="25"/>
        <v>6.642937056801408E-3</v>
      </c>
      <c r="G200" s="1">
        <f t="shared" si="26"/>
        <v>1.2163475969976457E-2</v>
      </c>
      <c r="H200" s="1">
        <f>IF(B200="","",入力・概要!$B$34)</f>
        <v>0.13510189711528384</v>
      </c>
      <c r="I200" s="1">
        <f>IF(B200="","",C200*入力・概要!$B$35*0.000000001)</f>
        <v>4.1734103183584999E-3</v>
      </c>
      <c r="J200" s="1">
        <f>IF(B200="","",H200+入力・概要!$B$30*F200)</f>
        <v>0.63310869671866621</v>
      </c>
      <c r="K200" s="1">
        <f>IF(B200="","",I200+入力・概要!$B$30*G200)</f>
        <v>0.91604321851692083</v>
      </c>
      <c r="L200" s="1">
        <f>IF(B200="","",入力・概要!$B$30+H200*F200-I200*G200)</f>
        <v>74.968710374307122</v>
      </c>
      <c r="M200" s="1">
        <f t="shared" si="27"/>
        <v>1.6710323811170477E-3</v>
      </c>
      <c r="N200" s="1">
        <f>IF(B200="","",入力・概要!$B$30*(J200*L200+K200*M200)/(L200^2+M200^2))</f>
        <v>0.63312196408581001</v>
      </c>
      <c r="O200" s="1">
        <f>IF(B200="","",入力・概要!$B$30*(K200*L200-J200*M200)/(L200^2+M200^2))</f>
        <v>0.91601876044032404</v>
      </c>
      <c r="P200" s="1">
        <f>IF(B200="","",N200+入力・概要!$B$36)</f>
        <v>0.63312196408606602</v>
      </c>
      <c r="Q200" s="1">
        <f>IF(B200="","",O200+C200*入力・概要!$B$37*0.000000001)</f>
        <v>0.92728129593625241</v>
      </c>
      <c r="R200" s="1">
        <f t="shared" si="28"/>
        <v>1.1228063159785902</v>
      </c>
      <c r="S200" s="1">
        <f t="shared" si="29"/>
        <v>55.675821919162864</v>
      </c>
      <c r="T200" s="1">
        <f t="shared" si="30"/>
        <v>4.7239924833994396</v>
      </c>
      <c r="U200" s="1">
        <f t="shared" si="31"/>
        <v>5.0304846950408828E-2</v>
      </c>
    </row>
    <row r="201" spans="1:21">
      <c r="A201">
        <v>198</v>
      </c>
      <c r="B201" s="2">
        <f>IF(A201&lt;=入力・概要!$B$40,10^(LOG10(入力・概要!$B$38)+(A201-1)*(LOG10(入力・概要!$B$39)-LOG10(入力・概要!$B$38))/(入力・概要!$B$40-1)),"")</f>
        <v>54049.087148168437</v>
      </c>
      <c r="C201" s="1">
        <f t="shared" si="24"/>
        <v>339600.4302358409</v>
      </c>
      <c r="D201" s="1">
        <f>IF(B201="","",ATANH(MIN(0.999999,(2*入力・概要!$B$17*入力・概要!$B$6)/入力・概要!$B$30))+入力・概要!$B$33*SQRT(B201/1000000)+(2*PI()*B201*入力・概要!$B$6/(299792458*入力・概要!$B$31))*入力・概要!$B$32/2)</f>
        <v>6.6533549617714275E-3</v>
      </c>
      <c r="E201" s="1">
        <f>IF(B201="","",2*PI()*B201*入力・概要!$B$6/(299792458*入力・概要!$B$31))</f>
        <v>1.2412273181910724E-2</v>
      </c>
      <c r="F201" s="1">
        <f t="shared" si="25"/>
        <v>6.6542818792831721E-3</v>
      </c>
      <c r="G201" s="1">
        <f t="shared" si="26"/>
        <v>1.2412361099121385E-2</v>
      </c>
      <c r="H201" s="1">
        <f>IF(B201="","",入力・概要!$B$34)</f>
        <v>0.13510189711528384</v>
      </c>
      <c r="I201" s="1">
        <f>IF(B201="","",C201*入力・概要!$B$35*0.000000001)</f>
        <v>4.2587972550939919E-3</v>
      </c>
      <c r="J201" s="1">
        <f>IF(B201="","",H201+入力・概要!$B$30*F201)</f>
        <v>0.6339591938237723</v>
      </c>
      <c r="K201" s="1">
        <f>IF(B201="","",I201+入力・概要!$B$30*G201)</f>
        <v>0.93478699188341141</v>
      </c>
      <c r="L201" s="1">
        <f>IF(B201="","",入力・概要!$B$30+H201*F201-I201*G201)</f>
        <v>74.9687098084609</v>
      </c>
      <c r="M201" s="1">
        <f t="shared" si="27"/>
        <v>1.7052727695733615E-3</v>
      </c>
      <c r="N201" s="1">
        <f>IF(B201="","",入力・概要!$B$30*(J201*L201+K201*M201)/(L201^2+M201^2))</f>
        <v>0.63397330108553218</v>
      </c>
      <c r="O201" s="1">
        <f>IF(B201="","",入力・概要!$B$30*(K201*L201-J201*M201)/(L201^2+M201^2))</f>
        <v>0.93476202063649882</v>
      </c>
      <c r="P201" s="1">
        <f>IF(B201="","",N201+入力・概要!$B$36)</f>
        <v>0.6339733010857882</v>
      </c>
      <c r="Q201" s="1">
        <f>IF(B201="","",O201+C201*入力・概要!$B$37*0.000000001)</f>
        <v>0.94625498480646431</v>
      </c>
      <c r="R201" s="1">
        <f t="shared" si="28"/>
        <v>1.1389998431785202</v>
      </c>
      <c r="S201" s="1">
        <f t="shared" si="29"/>
        <v>56.178647738695865</v>
      </c>
      <c r="T201" s="1">
        <f t="shared" si="30"/>
        <v>4.732788363416784</v>
      </c>
      <c r="U201" s="1">
        <f t="shared" si="31"/>
        <v>5.652366428392213E-2</v>
      </c>
    </row>
    <row r="202" spans="1:21">
      <c r="A202">
        <v>199</v>
      </c>
      <c r="B202" s="2">
        <f>IF(A202&lt;=入力・概要!$B$40,10^(LOG10(入力・概要!$B$38)+(A202-1)*(LOG10(入力・概要!$B$39)-LOG10(入力・概要!$B$38))/(入力・概要!$B$40-1)),"")</f>
        <v>55154.918023371378</v>
      </c>
      <c r="C202" s="1">
        <f t="shared" si="24"/>
        <v>346548.57054314157</v>
      </c>
      <c r="D202" s="1">
        <f>IF(B202="","",ATANH(MIN(0.999999,(2*入力・概要!$B$17*入力・概要!$B$6)/入力・概要!$B$30))+入力・概要!$B$33*SQRT(B202/1000000)+(2*PI()*B202*入力・概要!$B$6/(299792458*入力・概要!$B$31))*入力・概要!$B$32/2)</f>
        <v>6.6648810617089653E-3</v>
      </c>
      <c r="E202" s="1">
        <f>IF(B202="","",2*PI()*B202*入力・概要!$B$6/(299792458*入力・概要!$B$31))</f>
        <v>1.266622520293899E-2</v>
      </c>
      <c r="F202" s="1">
        <f t="shared" si="25"/>
        <v>6.6658516970038986E-3</v>
      </c>
      <c r="G202" s="1">
        <f t="shared" si="26"/>
        <v>1.2666339862154144E-2</v>
      </c>
      <c r="H202" s="1">
        <f>IF(B202="","",入力・概要!$B$34)</f>
        <v>0.13510189711528384</v>
      </c>
      <c r="I202" s="1">
        <f>IF(B202="","",C202*入力・概要!$B$35*0.000000001)</f>
        <v>4.3459311873101265E-3</v>
      </c>
      <c r="J202" s="1">
        <f>IF(B202="","",H202+入力・概要!$B$30*F202)</f>
        <v>0.6348265583412781</v>
      </c>
      <c r="K202" s="1">
        <f>IF(B202="","",I202+入力・概要!$B$30*G202)</f>
        <v>0.95391437109624011</v>
      </c>
      <c r="L202" s="1">
        <f>IF(B202="","",入力・概要!$B$30+H202*F202-I202*G202)</f>
        <v>74.968709186253164</v>
      </c>
      <c r="M202" s="1">
        <f t="shared" si="27"/>
        <v>1.7402158776639611E-3</v>
      </c>
      <c r="N202" s="1">
        <f>IF(B202="","",入力・概要!$B$30*(J202*L202+K202*M202)/(L202^2+M202^2))</f>
        <v>0.63484154076063382</v>
      </c>
      <c r="O202" s="1">
        <f>IF(B202="","",入力・概要!$B$30*(K202*L202-J202*M202)/(L202^2+M202^2))</f>
        <v>0.95388887623181473</v>
      </c>
      <c r="P202" s="1">
        <f>IF(B202="","",N202+入力・概要!$B$36)</f>
        <v>0.63484154076088983</v>
      </c>
      <c r="Q202" s="1">
        <f>IF(B202="","",O202+C202*入力・概要!$B$37*0.000000001)</f>
        <v>0.9656169835891556</v>
      </c>
      <c r="R202" s="1">
        <f t="shared" si="28"/>
        <v>1.1556123661814459</v>
      </c>
      <c r="S202" s="1">
        <f t="shared" si="29"/>
        <v>56.677218991381309</v>
      </c>
      <c r="T202" s="1">
        <f t="shared" si="30"/>
        <v>4.7415842434341275</v>
      </c>
      <c r="U202" s="1">
        <f t="shared" si="31"/>
        <v>6.2812180572322837E-2</v>
      </c>
    </row>
    <row r="203" spans="1:21">
      <c r="A203">
        <v>200</v>
      </c>
      <c r="B203" s="2">
        <f>IF(A203&lt;=入力・概要!$B$40,10^(LOG10(入力・概要!$B$38)+(A203-1)*(LOG10(入力・概要!$B$39)-LOG10(入力・概要!$B$38))/(入力・概要!$B$40-1)),"")</f>
        <v>56283.373923141429</v>
      </c>
      <c r="C203" s="1">
        <f t="shared" si="24"/>
        <v>353638.86807237688</v>
      </c>
      <c r="D203" s="1">
        <f>IF(B203="","",ATANH(MIN(0.999999,(2*入力・概要!$B$17*入力・概要!$B$6)/入力・概要!$B$30))+入力・概要!$B$33*SQRT(B203/1000000)+(2*PI()*B203*入力・概要!$B$6/(299792458*入力・概要!$B$31))*入力・概要!$B$32/2)</f>
        <v>6.6766347918970053E-3</v>
      </c>
      <c r="E203" s="1">
        <f>IF(B203="","",2*PI()*B203*入力・概要!$B$6/(299792458*入力・概要!$B$31))</f>
        <v>1.2925373019132208E-2</v>
      </c>
      <c r="F203" s="1">
        <f t="shared" si="25"/>
        <v>6.6776510762565468E-3</v>
      </c>
      <c r="G203" s="1">
        <f t="shared" si="26"/>
        <v>1.2925516569439988E-2</v>
      </c>
      <c r="H203" s="1">
        <f>IF(B203="","",入力・概要!$B$34)</f>
        <v>0.13510189711528384</v>
      </c>
      <c r="I203" s="1">
        <f>IF(B203="","",C203*入力・概要!$B$35*0.000000001)</f>
        <v>4.434847858099787E-3</v>
      </c>
      <c r="J203" s="1">
        <f>IF(B203="","",H203+入力・概要!$B$30*F203)</f>
        <v>0.63571113259641143</v>
      </c>
      <c r="K203" s="1">
        <f>IF(B203="","",I203+入力・概要!$B$30*G203)</f>
        <v>0.97343321182374132</v>
      </c>
      <c r="L203" s="1">
        <f>IF(B203="","",入力・概要!$B$30+H203*F203-I203*G203)</f>
        <v>74.968708504713646</v>
      </c>
      <c r="M203" s="1">
        <f t="shared" si="27"/>
        <v>1.7758761762990518E-3</v>
      </c>
      <c r="N203" s="1">
        <f>IF(B203="","",入力・概要!$B$30*(J203*L203+K203*M203)/(L203^2+M203^2))</f>
        <v>0.63572702690826688</v>
      </c>
      <c r="O203" s="1">
        <f>IF(B203="","",入力・概要!$B$30*(K203*L203-J203*M203)/(L203^2+M203^2))</f>
        <v>0.97340718271842797</v>
      </c>
      <c r="P203" s="1">
        <f>IF(B203="","",N203+入力・概要!$B$36)</f>
        <v>0.6357270269085229</v>
      </c>
      <c r="Q203" s="1">
        <f>IF(B203="","",O203+C203*入力・概要!$B$37*0.000000001)</f>
        <v>0.98537524423425238</v>
      </c>
      <c r="R203" s="1">
        <f t="shared" si="28"/>
        <v>1.1726522181327517</v>
      </c>
      <c r="S203" s="1">
        <f t="shared" si="29"/>
        <v>57.171414569777951</v>
      </c>
      <c r="T203" s="1">
        <f t="shared" si="30"/>
        <v>4.750380123451472</v>
      </c>
      <c r="U203" s="1">
        <f t="shared" si="31"/>
        <v>6.9169229386537162E-2</v>
      </c>
    </row>
    <row r="204" spans="1:21">
      <c r="A204">
        <v>201</v>
      </c>
      <c r="B204" s="2">
        <f>IF(A204&lt;=入力・概要!$B$40,10^(LOG10(入力・概要!$B$38)+(A204-1)*(LOG10(入力・概要!$B$39)-LOG10(入力・概要!$B$38))/(入力・概要!$B$40-1)),"")</f>
        <v>57434.91774985176</v>
      </c>
      <c r="C204" s="1">
        <f t="shared" si="24"/>
        <v>360874.23132493661</v>
      </c>
      <c r="D204" s="1">
        <f>IF(B204="","",ATANH(MIN(0.999999,(2*入力・概要!$B$17*入力・概要!$B$6)/入力・概要!$B$30))+入力・概要!$B$33*SQRT(B204/1000000)+(2*PI()*B204*入力・概要!$B$6/(299792458*入力・概要!$B$31))*入力・概要!$B$32/2)</f>
        <v>6.6886207262263457E-3</v>
      </c>
      <c r="E204" s="1">
        <f>IF(B204="","",2*PI()*B204*入力・概要!$B$6/(299792458*入力・概要!$B$31))</f>
        <v>1.3189822935166651E-2</v>
      </c>
      <c r="F204" s="1">
        <f t="shared" si="25"/>
        <v>6.6896846780795565E-3</v>
      </c>
      <c r="G204" s="1">
        <f t="shared" si="26"/>
        <v>1.3189997671578035E-2</v>
      </c>
      <c r="H204" s="1">
        <f>IF(B204="","",入力・概要!$B$34)</f>
        <v>0.13510189711528384</v>
      </c>
      <c r="I204" s="1">
        <f>IF(B204="","",C204*入力・概要!$B$35*0.000000001)</f>
        <v>4.525583741850611E-3</v>
      </c>
      <c r="J204" s="1">
        <f>IF(B204="","",H204+入力・概要!$B$30*F204)</f>
        <v>0.63661326601726675</v>
      </c>
      <c r="K204" s="1">
        <f>IF(B204="","",I204+入力・概要!$B$30*G204)</f>
        <v>0.99335153091430406</v>
      </c>
      <c r="L204" s="1">
        <f>IF(B204="","",入力・概要!$B$30+H204*F204-I204*G204)</f>
        <v>74.968707760736535</v>
      </c>
      <c r="M204" s="1">
        <f t="shared" si="27"/>
        <v>1.812268436593593E-3</v>
      </c>
      <c r="N204" s="1">
        <f>IF(B204="","",入力・概要!$B$30*(J204*L204+K204*M204)/(L204^2+M204^2))</f>
        <v>0.63663011048981577</v>
      </c>
      <c r="O204" s="1">
        <f>IF(B204="","",入力・概要!$B$30*(K204*L204-J204*M204)/(L204^2+M204^2))</f>
        <v>0.9933249567686887</v>
      </c>
      <c r="P204" s="1">
        <f>IF(B204="","",N204+入力・概要!$B$36)</f>
        <v>0.63663011049007179</v>
      </c>
      <c r="Q204" s="1">
        <f>IF(B204="","",O204+C204*入力・概要!$B$37*0.000000001)</f>
        <v>1.0055378818453766</v>
      </c>
      <c r="R204" s="1">
        <f t="shared" si="28"/>
        <v>1.1901278626301828</v>
      </c>
      <c r="S204" s="1">
        <f t="shared" si="29"/>
        <v>57.661119853969723</v>
      </c>
      <c r="T204" s="1">
        <f t="shared" si="30"/>
        <v>4.7591760034688155</v>
      </c>
      <c r="U204" s="1">
        <f t="shared" si="31"/>
        <v>7.5593622780479958E-2</v>
      </c>
    </row>
    <row r="205" spans="1:21">
      <c r="A205">
        <v>202</v>
      </c>
      <c r="B205" s="2">
        <f>IF(A205&lt;=入力・概要!$B$40,10^(LOG10(入力・概要!$B$38)+(A205-1)*(LOG10(入力・概要!$B$39)-LOG10(入力・概要!$B$38))/(入力・概要!$B$40-1)),"")</f>
        <v>58610.021876743296</v>
      </c>
      <c r="C205" s="1">
        <f t="shared" si="24"/>
        <v>368257.62830942759</v>
      </c>
      <c r="D205" s="1">
        <f>IF(B205="","",ATANH(MIN(0.999999,(2*入力・概要!$B$17*入力・概要!$B$6)/入力・概要!$B$30))+入力・概要!$B$33*SQRT(B205/1000000)+(2*PI()*B205*入力・概要!$B$6/(299792458*入力・概要!$B$31))*入力・概要!$B$32/2)</f>
        <v>6.7008435313199366E-3</v>
      </c>
      <c r="E205" s="1">
        <f>IF(B205="","",2*PI()*B205*入力・概要!$B$6/(299792458*入力・概要!$B$31))</f>
        <v>1.3459683430685912E-2</v>
      </c>
      <c r="F205" s="1">
        <f t="shared" si="25"/>
        <v>6.7019572602935997E-3</v>
      </c>
      <c r="G205" s="1">
        <f t="shared" si="26"/>
        <v>1.3459891803572996E-2</v>
      </c>
      <c r="H205" s="1">
        <f>IF(B205="","",入力・概要!$B$34)</f>
        <v>0.13510189711528384</v>
      </c>
      <c r="I205" s="1">
        <f>IF(B205="","",C205*入力・概要!$B$35*0.000000001)</f>
        <v>4.618176059207166E-3</v>
      </c>
      <c r="J205" s="1">
        <f>IF(B205="","",H205+入力・概要!$B$30*F205)</f>
        <v>0.63753331528749535</v>
      </c>
      <c r="K205" s="1">
        <f>IF(B205="","",I205+入力・概要!$B$30*G205)</f>
        <v>1.0136775097227952</v>
      </c>
      <c r="L205" s="1">
        <f>IF(B205="","",入力・概要!$B$30+H205*F205-I205*G205)</f>
        <v>74.968706951074608</v>
      </c>
      <c r="M205" s="1">
        <f t="shared" si="27"/>
        <v>1.8494077361984889E-3</v>
      </c>
      <c r="N205" s="1">
        <f>IF(B205="","",入力・概要!$B$30*(J205*L205+K205*M205)/(L205^2+M205^2))</f>
        <v>0.63755114978614902</v>
      </c>
      <c r="O205" s="1">
        <f>IF(B205="","",入力・概要!$B$30*(K205*L205-J205*M205)/(L205^2+M205^2))</f>
        <v>1.0136503795618585</v>
      </c>
      <c r="P205" s="1">
        <f>IF(B205="","",N205+入力・概要!$B$36)</f>
        <v>0.63755114978640504</v>
      </c>
      <c r="Q205" s="1">
        <f>IF(B205="","",O205+C205*入力・概要!$B$37*0.000000001)</f>
        <v>1.0261131780469415</v>
      </c>
      <c r="R205" s="1">
        <f t="shared" si="28"/>
        <v>1.2080478975419646</v>
      </c>
      <c r="S205" s="1">
        <f t="shared" si="29"/>
        <v>58.146226733939578</v>
      </c>
      <c r="T205" s="1">
        <f t="shared" si="30"/>
        <v>4.7679718834861591</v>
      </c>
      <c r="U205" s="1">
        <f t="shared" si="31"/>
        <v>8.2084153842884089E-2</v>
      </c>
    </row>
    <row r="206" spans="1:21">
      <c r="A206">
        <v>203</v>
      </c>
      <c r="B206" s="2">
        <f>IF(A206&lt;=入力・概要!$B$40,10^(LOG10(入力・概要!$B$38)+(A206-1)*(LOG10(入力・概要!$B$39)-LOG10(入力・概要!$B$38))/(入力・概要!$B$40-1)),"")</f>
        <v>59809.168341695651</v>
      </c>
      <c r="C206" s="1">
        <f t="shared" si="24"/>
        <v>375792.0877591726</v>
      </c>
      <c r="D206" s="1">
        <f>IF(B206="","",ATANH(MIN(0.999999,(2*入力・概要!$B$17*入力・概要!$B$6)/入力・概要!$B$30))+入力・概要!$B$33*SQRT(B206/1000000)+(2*PI()*B206*入力・概要!$B$6/(299792458*入力・概要!$B$31))*入力・概要!$B$32/2)</f>
        <v>6.7133079684215096E-3</v>
      </c>
      <c r="E206" s="1">
        <f>IF(B206="","",2*PI()*B206*入力・概要!$B$6/(299792458*入力・概要!$B$31))</f>
        <v>1.3735065204800032E-2</v>
      </c>
      <c r="F206" s="1">
        <f t="shared" si="25"/>
        <v>6.714473679585403E-3</v>
      </c>
      <c r="G206" s="1">
        <f t="shared" si="26"/>
        <v>1.3735309829934464E-2</v>
      </c>
      <c r="H206" s="1">
        <f>IF(B206="","",入力・概要!$B$34)</f>
        <v>0.13510189711528384</v>
      </c>
      <c r="I206" s="1">
        <f>IF(B206="","",C206*入力・概要!$B$35*0.000000001)</f>
        <v>4.7126627923391217E-3</v>
      </c>
      <c r="J206" s="1">
        <f>IF(B206="","",H206+入力・概要!$B$30*F206)</f>
        <v>0.6384716445025258</v>
      </c>
      <c r="K206" s="1">
        <f>IF(B206="","",I206+入力・概要!$B$30*G206)</f>
        <v>1.0344194975068248</v>
      </c>
      <c r="L206" s="1">
        <f>IF(B206="","",入力・概要!$B$30+H206*F206-I206*G206)</f>
        <v>74.96870607233312</v>
      </c>
      <c r="M206" s="1">
        <f t="shared" si="27"/>
        <v>1.8873094657702752E-3</v>
      </c>
      <c r="N206" s="1">
        <f>IF(B206="","",入力・概要!$B$30*(J206*L206+K206*M206)/(L206^2+M206^2))</f>
        <v>0.6384905105565104</v>
      </c>
      <c r="O206" s="1">
        <f>IF(B206="","",入力・概要!$B$30*(K206*L206-J206*M206)/(L206^2+M206^2))</f>
        <v>1.0343918001806944</v>
      </c>
      <c r="P206" s="1">
        <f>IF(B206="","",N206+入力・概要!$B$36)</f>
        <v>0.63849051055676642</v>
      </c>
      <c r="Q206" s="1">
        <f>IF(B206="","",O206+C206*入力・概要!$B$37*0.000000001)</f>
        <v>1.0471095844219374</v>
      </c>
      <c r="R206" s="1">
        <f t="shared" si="28"/>
        <v>1.2264210589594924</v>
      </c>
      <c r="S206" s="1">
        <f t="shared" si="29"/>
        <v>58.626633612775215</v>
      </c>
      <c r="T206" s="1">
        <f t="shared" si="30"/>
        <v>4.7767677635035035</v>
      </c>
      <c r="U206" s="1">
        <f t="shared" si="31"/>
        <v>8.8639599210457887E-2</v>
      </c>
    </row>
    <row r="207" spans="1:21">
      <c r="A207">
        <v>204</v>
      </c>
      <c r="B207" s="2">
        <f>IF(A207&lt;=入力・概要!$B$40,10^(LOG10(入力・概要!$B$38)+(A207-1)*(LOG10(入力・概要!$B$39)-LOG10(入力・概要!$B$38))/(入力・概要!$B$40-1)),"")</f>
        <v>61032.849044963528</v>
      </c>
      <c r="C207" s="1">
        <f t="shared" si="24"/>
        <v>383480.70037462446</v>
      </c>
      <c r="D207" s="1">
        <f>IF(B207="","",ATANH(MIN(0.999999,(2*入力・概要!$B$17*入力・概要!$B$6)/入力・概要!$B$30))+入力・概要!$B$33*SQRT(B207/1000000)+(2*PI()*B207*入力・概要!$B$6/(299792458*入力・概要!$B$31))*入力・概要!$B$32/2)</f>
        <v>6.7260188953227797E-3</v>
      </c>
      <c r="E207" s="1">
        <f>IF(B207="","",2*PI()*B207*入力・概要!$B$6/(299792458*入力・概要!$B$31))</f>
        <v>1.4016081221495294E-2</v>
      </c>
      <c r="F207" s="1">
        <f t="shared" si="25"/>
        <v>6.7272388936399545E-3</v>
      </c>
      <c r="G207" s="1">
        <f t="shared" si="26"/>
        <v>1.4016364890724713E-2</v>
      </c>
      <c r="H207" s="1">
        <f>IF(B207="","",入力・概要!$B$34)</f>
        <v>0.13510189711528384</v>
      </c>
      <c r="I207" s="1">
        <f>IF(B207="","",C207*入力・概要!$B$35*0.000000001)</f>
        <v>4.8090827005218863E-3</v>
      </c>
      <c r="J207" s="1">
        <f>IF(B207="","",H207+入力・概要!$B$30*F207)</f>
        <v>0.63942862532941025</v>
      </c>
      <c r="K207" s="1">
        <f>IF(B207="","",I207+入力・概要!$B$30*G207)</f>
        <v>1.055586014894432</v>
      </c>
      <c r="L207" s="1">
        <f>IF(B207="","",入力・概要!$B$30+H207*F207-I207*G207)</f>
        <v>74.968705120963406</v>
      </c>
      <c r="M207" s="1">
        <f t="shared" si="27"/>
        <v>1.9259893355826486E-3</v>
      </c>
      <c r="N207" s="1">
        <f>IF(B207="","",入力・概要!$B$30*(J207*L207+K207*M207)/(L207^2+M207^2))</f>
        <v>0.63944856620114809</v>
      </c>
      <c r="O207" s="1">
        <f>IF(B207="","",入力・概要!$B$30*(K207*L207-J207*M207)/(L207^2+M207^2))</f>
        <v>1.0555577390794864</v>
      </c>
      <c r="P207" s="1">
        <f>IF(B207="","",N207+入力・概要!$B$36)</f>
        <v>0.63944856620140411</v>
      </c>
      <c r="Q207" s="1">
        <f>IF(B207="","",O207+C207*入力・概要!$B$37*0.000000001)</f>
        <v>1.0685357260220179</v>
      </c>
      <c r="R207" s="1">
        <f t="shared" si="28"/>
        <v>1.2452562252815411</v>
      </c>
      <c r="S207" s="1">
        <f t="shared" si="29"/>
        <v>59.102245391510031</v>
      </c>
      <c r="T207" s="1">
        <f t="shared" si="30"/>
        <v>4.7855636435208471</v>
      </c>
      <c r="U207" s="1">
        <f t="shared" si="31"/>
        <v>9.5258721533642968E-2</v>
      </c>
    </row>
    <row r="208" spans="1:21">
      <c r="A208">
        <v>205</v>
      </c>
      <c r="B208" s="2">
        <f>IF(A208&lt;=入力・概要!$B$40,10^(LOG10(入力・概要!$B$38)+(A208-1)*(LOG10(入力・概要!$B$39)-LOG10(入力・概要!$B$38))/(入力・概要!$B$40-1)),"")</f>
        <v>62281.565950958859</v>
      </c>
      <c r="C208" s="1">
        <f t="shared" si="24"/>
        <v>391326.6200912011</v>
      </c>
      <c r="D208" s="1">
        <f>IF(B208="","",ATANH(MIN(0.999999,(2*入力・概要!$B$17*入力・概要!$B$6)/入力・概要!$B$30))+入力・概要!$B$33*SQRT(B208/1000000)+(2*PI()*B208*入力・概要!$B$6/(299792458*入力・概要!$B$31))*入力・概要!$B$32/2)</f>
        <v>6.7389812683299804E-3</v>
      </c>
      <c r="E208" s="1">
        <f>IF(B208="","",2*PI()*B208*入力・概要!$B$6/(299792458*入力・概要!$B$31))</f>
        <v>1.4302846755973144E-2</v>
      </c>
      <c r="F208" s="1">
        <f t="shared" si="25"/>
        <v>6.7402579633223519E-3</v>
      </c>
      <c r="G208" s="1">
        <f t="shared" si="26"/>
        <v>1.4303172448575955E-2</v>
      </c>
      <c r="H208" s="1">
        <f>IF(B208="","",入力・概要!$B$34)</f>
        <v>0.13510189711528384</v>
      </c>
      <c r="I208" s="1">
        <f>IF(B208="","",C208*入力・概要!$B$35*0.000000001)</f>
        <v>4.907475336036039E-3</v>
      </c>
      <c r="J208" s="1">
        <f>IF(B208="","",H208+入力・概要!$B$30*F208)</f>
        <v>0.64040463717039342</v>
      </c>
      <c r="K208" s="1">
        <f>IF(B208="","",I208+入力・概要!$B$30*G208)</f>
        <v>1.0771857574247672</v>
      </c>
      <c r="L208" s="1">
        <f>IF(B208="","",入力・概要!$B$30+H208*F208-I208*G208)</f>
        <v>74.968704093256321</v>
      </c>
      <c r="M208" s="1">
        <f t="shared" si="27"/>
        <v>1.9654633822831962E-3</v>
      </c>
      <c r="N208" s="1">
        <f>IF(B208="","",入力・概要!$B$30*(J208*L208+K208*M208)/(L208^2+M208^2))</f>
        <v>0.64042569792778126</v>
      </c>
      <c r="O208" s="1">
        <f>IF(B208="","",入力・概要!$B$30*(K208*L208-J208*M208)/(L208^2+M208^2))</f>
        <v>1.0771568916251169</v>
      </c>
      <c r="P208" s="1">
        <f>IF(B208="","",N208+入力・概要!$B$36)</f>
        <v>0.64042569792803727</v>
      </c>
      <c r="Q208" s="1">
        <f>IF(B208="","",O208+C208*入力・概要!$B$37*0.000000001)</f>
        <v>1.0904004049514648</v>
      </c>
      <c r="R208" s="1">
        <f t="shared" si="28"/>
        <v>1.2645624214268476</v>
      </c>
      <c r="S208" s="1">
        <f t="shared" si="29"/>
        <v>59.572973436466562</v>
      </c>
      <c r="T208" s="1">
        <f t="shared" si="30"/>
        <v>4.7943595235381924</v>
      </c>
      <c r="U208" s="1">
        <f t="shared" si="31"/>
        <v>0.101940271886937</v>
      </c>
    </row>
    <row r="209" spans="1:21">
      <c r="A209">
        <v>206</v>
      </c>
      <c r="B209" s="2">
        <f>IF(A209&lt;=入力・概要!$B$40,10^(LOG10(入力・概要!$B$38)+(A209-1)*(LOG10(入力・概要!$B$39)-LOG10(入力・概要!$B$38))/(入力・概要!$B$40-1)),"")</f>
        <v>63555.831294159907</v>
      </c>
      <c r="C209" s="1">
        <f t="shared" si="24"/>
        <v>399333.06537305005</v>
      </c>
      <c r="D209" s="1">
        <f>IF(B209="","",ATANH(MIN(0.999999,(2*入力・概要!$B$17*入力・概要!$B$6)/入力・概要!$B$30))+入力・概要!$B$33*SQRT(B209/1000000)+(2*PI()*B209*入力・概要!$B$6/(299792458*入力・概要!$B$31))*入力・概要!$B$32/2)</f>
        <v>6.7522001442705329E-3</v>
      </c>
      <c r="E209" s="1">
        <f>IF(B209="","",2*PI()*B209*入力・概要!$B$6/(299792458*入力・概要!$B$31))</f>
        <v>1.4595479441936806E-2</v>
      </c>
      <c r="F209" s="1">
        <f t="shared" si="25"/>
        <v>6.7535360549106551E-3</v>
      </c>
      <c r="G209" s="1">
        <f t="shared" si="26"/>
        <v>1.4595850336698099E-2</v>
      </c>
      <c r="H209" s="1">
        <f>IF(B209="","",入力・概要!$B$34)</f>
        <v>0.13510189711528384</v>
      </c>
      <c r="I209" s="1">
        <f>IF(B209="","",C209*入力・概要!$B$35*0.000000001)</f>
        <v>5.0078810603919202E-3</v>
      </c>
      <c r="J209" s="1">
        <f>IF(B209="","",H209+入力・概要!$B$30*F209)</f>
        <v>0.64140006733030464</v>
      </c>
      <c r="K209" s="1">
        <f>IF(B209="","",I209+入力・概要!$B$30*G209)</f>
        <v>1.099227599163356</v>
      </c>
      <c r="L209" s="1">
        <f>IF(B209="","",入力・概要!$B$30+H209*F209-I209*G209)</f>
        <v>74.968702985335241</v>
      </c>
      <c r="M209" s="1">
        <f t="shared" si="27"/>
        <v>2.0057479757987283E-3</v>
      </c>
      <c r="N209" s="1">
        <f>IF(B209="","",入力・概要!$B$30*(J209*L209+K209*M209)/(L209^2+M209^2))</f>
        <v>0.64142229492201364</v>
      </c>
      <c r="O209" s="1">
        <f>IF(B209="","",入力・概要!$B$30*(K209*L209-J209*M209)/(L209^2+M209^2))</f>
        <v>1.0991981317127382</v>
      </c>
      <c r="P209" s="1">
        <f>IF(B209="","",N209+入力・概要!$B$36)</f>
        <v>0.64142229492226965</v>
      </c>
      <c r="Q209" s="1">
        <f>IF(B209="","",O209+C209*入力・概要!$B$37*0.000000001)</f>
        <v>1.1127126040266504</v>
      </c>
      <c r="R209" s="1">
        <f t="shared" si="28"/>
        <v>1.2843488231719296</v>
      </c>
      <c r="S209" s="1">
        <f t="shared" si="29"/>
        <v>60.038735530025029</v>
      </c>
      <c r="T209" s="1">
        <f t="shared" si="30"/>
        <v>4.8031554035555368</v>
      </c>
      <c r="U209" s="1">
        <f t="shared" si="31"/>
        <v>0.10868299211648523</v>
      </c>
    </row>
    <row r="210" spans="1:21">
      <c r="A210">
        <v>207</v>
      </c>
      <c r="B210" s="2">
        <f>IF(A210&lt;=入力・概要!$B$40,10^(LOG10(入力・概要!$B$38)+(A210-1)*(LOG10(入力・概要!$B$39)-LOG10(入力・概要!$B$38))/(入力・概要!$B$40-1)),"")</f>
        <v>64856.167789235253</v>
      </c>
      <c r="C210" s="1">
        <f t="shared" si="24"/>
        <v>407503.32053329691</v>
      </c>
      <c r="D210" s="1">
        <f>IF(B210="","",ATANH(MIN(0.999999,(2*入力・概要!$B$17*入力・概要!$B$6)/入力・概要!$B$30))+入力・概要!$B$33*SQRT(B210/1000000)+(2*PI()*B210*入力・概要!$B$6/(299792458*入力・概要!$B$31))*入力・概要!$B$32/2)</f>
        <v>6.7656806825407067E-3</v>
      </c>
      <c r="E210" s="1">
        <f>IF(B210="","",2*PI()*B210*入力・概要!$B$6/(299792458*入力・概要!$B$31))</f>
        <v>1.489409931984589E-2</v>
      </c>
      <c r="F210" s="1">
        <f t="shared" si="25"/>
        <v>6.7670784423811527E-3</v>
      </c>
      <c r="G210" s="1">
        <f t="shared" si="26"/>
        <v>1.4894518807900029E-2</v>
      </c>
      <c r="H210" s="1">
        <f>IF(B210="","",入力・概要!$B$34)</f>
        <v>0.13510189711528384</v>
      </c>
      <c r="I210" s="1">
        <f>IF(B210="","",C210*入力・概要!$B$35*0.000000001)</f>
        <v>5.1103410608863619E-3</v>
      </c>
      <c r="J210" s="1">
        <f>IF(B210="","",H210+入力・概要!$B$30*F210)</f>
        <v>0.64241531118787909</v>
      </c>
      <c r="K210" s="1">
        <f>IF(B210="","",I210+入力・概要!$B$30*G210)</f>
        <v>1.1217205963936774</v>
      </c>
      <c r="L210" s="1">
        <f>IF(B210="","",入力・概要!$B$30+H210*F210-I210*G210)</f>
        <v>74.968701793148895</v>
      </c>
      <c r="M210" s="1">
        <f t="shared" si="27"/>
        <v>2.0468598263929088E-3</v>
      </c>
      <c r="N210" s="1">
        <f>IF(B210="","",入力・概要!$B$30*(J210*L210+K210*M210)/(L210^2+M210^2))</f>
        <v>0.64243875452180299</v>
      </c>
      <c r="O210" s="1">
        <f>IF(B210="","",入力・概要!$B$30*(K210*L210-J210*M210)/(L210^2+M210^2))</f>
        <v>1.1216905154577981</v>
      </c>
      <c r="P210" s="1">
        <f>IF(B210="","",N210+入力・概要!$B$36)</f>
        <v>0.64243875452205901</v>
      </c>
      <c r="Q210" s="1">
        <f>IF(B210="","",O210+C210*入力・概要!$B$37*0.000000001)</f>
        <v>1.1354814905127433</v>
      </c>
      <c r="R210" s="1">
        <f t="shared" si="28"/>
        <v>1.3046247616111291</v>
      </c>
      <c r="S210" s="1">
        <f t="shared" si="29"/>
        <v>60.49945580578644</v>
      </c>
      <c r="T210" s="1">
        <f t="shared" si="30"/>
        <v>4.8119512835728804</v>
      </c>
      <c r="U210" s="1">
        <f t="shared" si="31"/>
        <v>0.1154856171184193</v>
      </c>
    </row>
    <row r="211" spans="1:21">
      <c r="A211">
        <v>208</v>
      </c>
      <c r="B211" s="2">
        <f>IF(A211&lt;=入力・概要!$B$40,10^(LOG10(入力・概要!$B$38)+(A211-1)*(LOG10(入力・概要!$B$39)-LOG10(入力・概要!$B$38))/(入力・概要!$B$40-1)),"")</f>
        <v>66183.108845465642</v>
      </c>
      <c r="C211" s="1">
        <f t="shared" si="24"/>
        <v>415840.73708129703</v>
      </c>
      <c r="D211" s="1">
        <f>IF(B211="","",ATANH(MIN(0.999999,(2*入力・概要!$B$17*入力・概要!$B$6)/入力・概要!$B$30))+入力・概要!$B$33*SQRT(B211/1000000)+(2*PI()*B211*入力・概要!$B$6/(299792458*入力・概要!$B$31))*入力・概要!$B$32/2)</f>
        <v>6.7794281471950536E-3</v>
      </c>
      <c r="E211" s="1">
        <f>IF(B211="","",2*PI()*B211*入力・概要!$B$6/(299792458*入力・概要!$B$31))</f>
        <v>1.5198828886157964E-2</v>
      </c>
      <c r="F211" s="1">
        <f t="shared" si="25"/>
        <v>6.7808905097474434E-3</v>
      </c>
      <c r="G211" s="1">
        <f t="shared" si="26"/>
        <v>1.5199300584646231E-2</v>
      </c>
      <c r="H211" s="1">
        <f>IF(B211="","",入力・概要!$B$34)</f>
        <v>0.13510189711528384</v>
      </c>
      <c r="I211" s="1">
        <f>IF(B211="","",C211*入力・概要!$B$35*0.000000001)</f>
        <v>5.2148973674980455E-3</v>
      </c>
      <c r="J211" s="1">
        <f>IF(B211="","",H211+入力・概要!$B$30*F211)</f>
        <v>0.64345077237111425</v>
      </c>
      <c r="K211" s="1">
        <f>IF(B211="","",I211+入力・概要!$B$30*G211)</f>
        <v>1.1446739913866959</v>
      </c>
      <c r="L211" s="1">
        <f>IF(B211="","",入力・概要!$B$30+H211*F211-I211*G211)</f>
        <v>74.96870051246384</v>
      </c>
      <c r="M211" s="1">
        <f t="shared" si="27"/>
        <v>2.0888159918797228E-3</v>
      </c>
      <c r="N211" s="1">
        <f>IF(B211="","",入力・概要!$B$30*(J211*L211+K211*M211)/(L211^2+M211^2))</f>
        <v>0.64347548239609642</v>
      </c>
      <c r="O211" s="1">
        <f>IF(B211="","",入力・概要!$B$30*(K211*L211-J211*M211)/(L211^2+M211^2))</f>
        <v>1.1446432849660575</v>
      </c>
      <c r="P211" s="1">
        <f>IF(B211="","",N211+入力・概要!$B$36)</f>
        <v>0.64347548239635244</v>
      </c>
      <c r="Q211" s="1">
        <f>IF(B211="","",O211+C211*入力・概要!$B$37*0.000000001)</f>
        <v>1.1587164199393212</v>
      </c>
      <c r="R211" s="1">
        <f t="shared" si="28"/>
        <v>1.3253997277358314</v>
      </c>
      <c r="S211" s="1">
        <f t="shared" si="29"/>
        <v>60.955064669132369</v>
      </c>
      <c r="T211" s="1">
        <f t="shared" si="30"/>
        <v>4.8207471635902239</v>
      </c>
      <c r="U211" s="1">
        <f t="shared" si="31"/>
        <v>0.12234687704213289</v>
      </c>
    </row>
    <row r="212" spans="1:21">
      <c r="A212">
        <v>209</v>
      </c>
      <c r="B212" s="2">
        <f>IF(A212&lt;=入力・概要!$B$40,10^(LOG10(入力・概要!$B$38)+(A212-1)*(LOG10(入力・概要!$B$39)-LOG10(入力・概要!$B$38))/(入力・概要!$B$40-1)),"")</f>
        <v>67537.198785552988</v>
      </c>
      <c r="C212" s="1">
        <f t="shared" si="24"/>
        <v>424348.73509745352</v>
      </c>
      <c r="D212" s="1">
        <f>IF(B212="","",ATANH(MIN(0.999999,(2*入力・概要!$B$17*入力・概要!$B$6)/入力・概要!$B$30))+入力・概要!$B$33*SQRT(B212/1000000)+(2*PI()*B212*入力・概要!$B$6/(299792458*入力・概要!$B$31))*入力・概要!$B$32/2)</f>
        <v>6.7934479090785262E-3</v>
      </c>
      <c r="E212" s="1">
        <f>IF(B212="","",2*PI()*B212*入力・概要!$B$6/(299792458*入力・概要!$B$31))</f>
        <v>1.5509793143577635E-2</v>
      </c>
      <c r="F212" s="1">
        <f t="shared" si="25"/>
        <v>6.7949777534548677E-3</v>
      </c>
      <c r="G212" s="1">
        <f t="shared" si="26"/>
        <v>1.5510320910172379E-2</v>
      </c>
      <c r="H212" s="1">
        <f>IF(B212="","",入力・概要!$B$34)</f>
        <v>0.13510189711528384</v>
      </c>
      <c r="I212" s="1">
        <f>IF(B212="","",C212*入力・概要!$B$35*0.000000001)</f>
        <v>5.3215928701285603E-3</v>
      </c>
      <c r="J212" s="1">
        <f>IF(B212="","",H212+入力・概要!$B$30*F212)</f>
        <v>0.64450686293677517</v>
      </c>
      <c r="K212" s="1">
        <f>IF(B212="","",I212+入力・概要!$B$30*G212)</f>
        <v>1.1680972162501295</v>
      </c>
      <c r="L212" s="1">
        <f>IF(B212="","",入力・概要!$B$30+H212*F212-I212*G212)</f>
        <v>74.968699138856621</v>
      </c>
      <c r="M212" s="1">
        <f t="shared" si="27"/>
        <v>2.131633884996612E-3</v>
      </c>
      <c r="N212" s="1">
        <f>IF(B212="","",入力・概要!$B$30*(J212*L212+K212*M212)/(L212^2+M212^2))</f>
        <v>0.6445328927277546</v>
      </c>
      <c r="O212" s="1">
        <f>IF(B212="","",入力・概要!$B$30*(K212*L212-J212*M212)/(L212^2+M212^2))</f>
        <v>1.1680658721833825</v>
      </c>
      <c r="P212" s="1">
        <f>IF(B212="","",N212+入力・概要!$B$36)</f>
        <v>0.64453289272801062</v>
      </c>
      <c r="Q212" s="1">
        <f>IF(B212="","",O212+C212*入力・概要!$B$37*0.000000001)</f>
        <v>1.1824269399966898</v>
      </c>
      <c r="R212" s="1">
        <f t="shared" si="28"/>
        <v>1.346683377130004</v>
      </c>
      <c r="S212" s="1">
        <f t="shared" si="29"/>
        <v>61.405498704210089</v>
      </c>
      <c r="T212" s="1">
        <f t="shared" si="30"/>
        <v>4.8295430436075684</v>
      </c>
      <c r="U212" s="1">
        <f t="shared" si="31"/>
        <v>0.12926549941346061</v>
      </c>
    </row>
    <row r="213" spans="1:21">
      <c r="A213">
        <v>210</v>
      </c>
      <c r="B213" s="2">
        <f>IF(A213&lt;=入力・概要!$B$40,10^(LOG10(入力・概要!$B$38)+(A213-1)*(LOG10(入力・概要!$B$39)-LOG10(入力・概要!$B$38))/(入力・概要!$B$40-1)),"")</f>
        <v>68918.993068906027</v>
      </c>
      <c r="C213" s="1">
        <f t="shared" si="24"/>
        <v>433030.80463616207</v>
      </c>
      <c r="D213" s="1">
        <f>IF(B213="","",ATANH(MIN(0.999999,(2*入力・概要!$B$17*入力・概要!$B$6)/入力・概要!$B$30))+入力・概要!$B$33*SQRT(B213/1000000)+(2*PI()*B213*入力・概要!$B$6/(299792458*入力・概要!$B$31))*入力・概要!$B$32/2)</f>
        <v>6.8077454480020994E-3</v>
      </c>
      <c r="E213" s="1">
        <f>IF(B213="","",2*PI()*B213*入力・概要!$B$6/(299792458*入力・概要!$B$31))</f>
        <v>1.5827119652333698E-2</v>
      </c>
      <c r="F213" s="1">
        <f t="shared" si="25"/>
        <v>6.8093457848317929E-3</v>
      </c>
      <c r="G213" s="1">
        <f t="shared" si="26"/>
        <v>1.5827707600683652E-2</v>
      </c>
      <c r="H213" s="1">
        <f>IF(B213="","",入力・概要!$B$34)</f>
        <v>0.13510189711528384</v>
      </c>
      <c r="I213" s="1">
        <f>IF(B213="","",C213*入力・概要!$B$35*0.000000001)</f>
        <v>5.4304713361961951E-3</v>
      </c>
      <c r="J213" s="1">
        <f>IF(B213="","",H213+入力・概要!$B$30*F213)</f>
        <v>0.64558400355416179</v>
      </c>
      <c r="K213" s="1">
        <f>IF(B213="","",I213+入力・概要!$B$30*G213)</f>
        <v>1.1919998968592413</v>
      </c>
      <c r="L213" s="1">
        <f>IF(B213="","",入力・概要!$B$30+H213*F213-I213*G213)</f>
        <v>74.968697667705655</v>
      </c>
      <c r="M213" s="1">
        <f t="shared" si="27"/>
        <v>2.1753312809411362E-3</v>
      </c>
      <c r="N213" s="1">
        <f>IF(B213="","",入力・概要!$B$30*(J213*L213+K213*M213)/(L213^2+M213^2))</f>
        <v>0.64561140840087849</v>
      </c>
      <c r="O213" s="1">
        <f>IF(B213="","",入力・概要!$B$30*(K213*L213-J213*M213)/(L213^2+M213^2))</f>
        <v>1.1919679028271037</v>
      </c>
      <c r="P213" s="1">
        <f>IF(B213="","",N213+入力・概要!$B$36)</f>
        <v>0.64561140840113451</v>
      </c>
      <c r="Q213" s="1">
        <f>IF(B213="","",O213+C213*入力・概要!$B$37*0.000000001)</f>
        <v>1.2066227945147219</v>
      </c>
      <c r="R213" s="1">
        <f t="shared" si="28"/>
        <v>1.3684855347793097</v>
      </c>
      <c r="S213" s="1">
        <f t="shared" si="29"/>
        <v>61.850700568388049</v>
      </c>
      <c r="T213" s="1">
        <f t="shared" si="30"/>
        <v>4.8383389236249119</v>
      </c>
      <c r="U213" s="1">
        <f t="shared" si="31"/>
        <v>0.13624021117345175</v>
      </c>
    </row>
    <row r="214" spans="1:21">
      <c r="A214">
        <v>211</v>
      </c>
      <c r="B214" s="2">
        <f>IF(A214&lt;=入力・概要!$B$40,10^(LOG10(入力・概要!$B$38)+(A214-1)*(LOG10(入力・概要!$B$39)-LOG10(入力・概要!$B$38))/(入力・概要!$B$40-1)),"")</f>
        <v>70329.058519494793</v>
      </c>
      <c r="C214" s="1">
        <f t="shared" si="24"/>
        <v>441890.507157463</v>
      </c>
      <c r="D214" s="1">
        <f>IF(B214="","",ATANH(MIN(0.999999,(2*入力・概要!$B$17*入力・概要!$B$6)/入力・概要!$B$30))+入力・概要!$B$33*SQRT(B214/1000000)+(2*PI()*B214*入力・概要!$B$6/(299792458*入力・概要!$B$31))*入力・概要!$B$32/2)</f>
        <v>6.8223263549628274E-3</v>
      </c>
      <c r="E214" s="1">
        <f>IF(B214="","",2*PI()*B214*入力・概要!$B$6/(299792458*入力・概要!$B$31))</f>
        <v>1.6150938582505488E-2</v>
      </c>
      <c r="F214" s="1">
        <f t="shared" si="25"/>
        <v>6.8240003325993753E-3</v>
      </c>
      <c r="G214" s="1">
        <f t="shared" si="26"/>
        <v>1.6151591098660358E-2</v>
      </c>
      <c r="H214" s="1">
        <f>IF(B214="","",入力・概要!$B$34)</f>
        <v>0.13510189711528384</v>
      </c>
      <c r="I214" s="1">
        <f>IF(B214="","",C214*入力・概要!$B$35*0.000000001)</f>
        <v>5.5415774285897243E-3</v>
      </c>
      <c r="J214" s="1">
        <f>IF(B214="","",H214+入力・概要!$B$30*F214)</f>
        <v>0.64668262369326079</v>
      </c>
      <c r="K214" s="1">
        <f>IF(B214="","",I214+入力・概要!$B$30*G214)</f>
        <v>1.2163918568709993</v>
      </c>
      <c r="L214" s="1">
        <f>IF(B214="","",入力・概要!$B$30+H214*F214-I214*G214)</f>
        <v>74.968696094182633</v>
      </c>
      <c r="M214" s="1">
        <f t="shared" si="27"/>
        <v>2.2199263250751674E-3</v>
      </c>
      <c r="N214" s="1">
        <f>IF(B214="","",入力・概要!$B$30*(J214*L214+K214*M214)/(L214^2+M214^2))</f>
        <v>0.64671146119267608</v>
      </c>
      <c r="O214" s="1">
        <f>IF(B214="","",入力・概要!$B$30*(K214*L214-J214*M214)/(L214^2+M214^2))</f>
        <v>1.2163592004007946</v>
      </c>
      <c r="P214" s="1">
        <f>IF(B214="","",N214+入力・概要!$B$36)</f>
        <v>0.6467114611929321</v>
      </c>
      <c r="Q214" s="1">
        <f>IF(B214="","",O214+C214*入力・概要!$B$37*0.000000001)</f>
        <v>1.231313927526086</v>
      </c>
      <c r="R214" s="1">
        <f t="shared" si="28"/>
        <v>1.3908161999912183</v>
      </c>
      <c r="S214" s="1">
        <f t="shared" si="29"/>
        <v>62.29061887523325</v>
      </c>
      <c r="T214" s="1">
        <f t="shared" si="30"/>
        <v>4.8471348036422555</v>
      </c>
      <c r="U214" s="1">
        <f t="shared" si="31"/>
        <v>0.14326974062915171</v>
      </c>
    </row>
    <row r="215" spans="1:21">
      <c r="A215">
        <v>212</v>
      </c>
      <c r="B215" s="2">
        <f>IF(A215&lt;=入力・概要!$B$40,10^(LOG10(入力・概要!$B$38)+(A215-1)*(LOG10(入力・概要!$B$39)-LOG10(入力・概要!$B$38))/(入力・概要!$B$40-1)),"")</f>
        <v>71767.973558367084</v>
      </c>
      <c r="C215" s="1">
        <f t="shared" si="24"/>
        <v>450931.47698798514</v>
      </c>
      <c r="D215" s="1">
        <f>IF(B215="","",ATANH(MIN(0.999999,(2*入力・概要!$B$17*入力・概要!$B$6)/入力・概要!$B$30))+入力・概要!$B$33*SQRT(B215/1000000)+(2*PI()*B215*入力・概要!$B$6/(299792458*入力・概要!$B$31))*入力・概要!$B$32/2)</f>
        <v>6.8371963344092315E-3</v>
      </c>
      <c r="E215" s="1">
        <f>IF(B215="","",2*PI()*B215*入力・概要!$B$6/(299792458*入力・概要!$B$31))</f>
        <v>1.6481382767419863E-2</v>
      </c>
      <c r="F215" s="1">
        <f t="shared" si="25"/>
        <v>6.8389472454414638E-3</v>
      </c>
      <c r="G215" s="1">
        <f t="shared" si="26"/>
        <v>1.6482104527296024E-2</v>
      </c>
      <c r="H215" s="1">
        <f>IF(B215="","",入力・概要!$B$34)</f>
        <v>0.13510189711528384</v>
      </c>
      <c r="I215" s="1">
        <f>IF(B215="","",C215*入力・概要!$B$35*0.000000001)</f>
        <v>5.6549567239895446E-3</v>
      </c>
      <c r="J215" s="1">
        <f>IF(B215="","",H215+入力・概要!$B$30*F215)</f>
        <v>0.64780316181740538</v>
      </c>
      <c r="K215" s="1">
        <f>IF(B215="","",I215+入力・概要!$B$30*G215)</f>
        <v>1.241283121823507</v>
      </c>
      <c r="L215" s="1">
        <f>IF(B215="","",入力・概要!$B$30+H215*F215-I215*G215)</f>
        <v>74.968694413243767</v>
      </c>
      <c r="M215" s="1">
        <f t="shared" si="27"/>
        <v>2.2654375408007205E-3</v>
      </c>
      <c r="N215" s="1">
        <f>IF(B215="","",入力・概要!$B$30*(J215*L215+K215*M215)/(L215^2+M215^2))</f>
        <v>0.64783349196998641</v>
      </c>
      <c r="O215" s="1">
        <f>IF(B215="","",入力・概要!$B$30*(K215*L215-J215*M215)/(L215^2+M215^2))</f>
        <v>1.2412497902943613</v>
      </c>
      <c r="P215" s="1">
        <f>IF(B215="","",N215+入力・概要!$B$36)</f>
        <v>0.64783349197024243</v>
      </c>
      <c r="Q215" s="1">
        <f>IF(B215="","",O215+C215*入力・概要!$B$37*0.000000001)</f>
        <v>1.2565104874157798</v>
      </c>
      <c r="R215" s="1">
        <f t="shared" si="28"/>
        <v>1.4136855514237239</v>
      </c>
      <c r="S215" s="1">
        <f t="shared" si="29"/>
        <v>62.725208067062184</v>
      </c>
      <c r="T215" s="1">
        <f t="shared" si="30"/>
        <v>4.8559306836595999</v>
      </c>
      <c r="U215" s="1">
        <f t="shared" si="31"/>
        <v>0.15035281931349789</v>
      </c>
    </row>
    <row r="216" spans="1:21">
      <c r="A216">
        <v>213</v>
      </c>
      <c r="B216" s="2">
        <f>IF(A216&lt;=入力・概要!$B$40,10^(LOG10(入力・概要!$B$38)+(A216-1)*(LOG10(入力・概要!$B$39)-LOG10(入力・概要!$B$38))/(入力・概要!$B$40-1)),"")</f>
        <v>73236.328440921177</v>
      </c>
      <c r="C216" s="1">
        <f t="shared" si="24"/>
        <v>460157.42281177442</v>
      </c>
      <c r="D216" s="1">
        <f>IF(B216="","",ATANH(MIN(0.999999,(2*入力・概要!$B$17*入力・概要!$B$6)/入力・概要!$B$30))+入力・概要!$B$33*SQRT(B216/1000000)+(2*PI()*B216*入力・概要!$B$6/(299792458*入力・概要!$B$31))*入力・概要!$B$32/2)</f>
        <v>6.852361206552921E-3</v>
      </c>
      <c r="E216" s="1">
        <f>IF(B216="","",2*PI()*B216*入力・概要!$B$6/(299792458*入力・概要!$B$31))</f>
        <v>1.6818587758140442E-2</v>
      </c>
      <c r="F216" s="1">
        <f t="shared" si="25"/>
        <v>6.8541924946363166E-3</v>
      </c>
      <c r="G216" s="1">
        <f t="shared" si="26"/>
        <v>1.6819383746093305E-2</v>
      </c>
      <c r="H216" s="1">
        <f>IF(B216="","",入力・概要!$B$34)</f>
        <v>0.13510189711528384</v>
      </c>
      <c r="I216" s="1">
        <f>IF(B216="","",C216*入力・概要!$B$35*0.000000001)</f>
        <v>5.7706557315635723E-3</v>
      </c>
      <c r="J216" s="1">
        <f>IF(B216="","",H216+入力・概要!$B$30*F216)</f>
        <v>0.64894606558057011</v>
      </c>
      <c r="K216" s="1">
        <f>IF(B216="","",I216+入力・概要!$B$30*G216)</f>
        <v>1.2666839233226044</v>
      </c>
      <c r="L216" s="1">
        <f>IF(B216="","",入力・概要!$B$30+H216*F216-I216*G216)</f>
        <v>74.968692619620455</v>
      </c>
      <c r="M216" s="1">
        <f t="shared" si="27"/>
        <v>2.311883837611588E-3</v>
      </c>
      <c r="N216" s="1">
        <f>IF(B216="","",入力・概要!$B$30*(J216*L216+K216*M216)/(L216^2+M216^2))</f>
        <v>0.6489779508906075</v>
      </c>
      <c r="O216" s="1">
        <f>IF(B216="","",入力・概要!$B$30*(K216*L216-J216*M216)/(L216^2+M216^2))</f>
        <v>1.2666499039713643</v>
      </c>
      <c r="P216" s="1">
        <f>IF(B216="","",N216+入力・概要!$B$36)</f>
        <v>0.64897795089086352</v>
      </c>
      <c r="Q216" s="1">
        <f>IF(B216="","",O216+C216*入力・概要!$B$37*0.000000001)</f>
        <v>1.2822228311589026</v>
      </c>
      <c r="R216" s="1">
        <f t="shared" si="28"/>
        <v>1.4371039522204563</v>
      </c>
      <c r="S216" s="1">
        <f t="shared" si="29"/>
        <v>63.154428278107389</v>
      </c>
      <c r="T216" s="1">
        <f t="shared" si="30"/>
        <v>4.8647265636769452</v>
      </c>
      <c r="U216" s="1">
        <f t="shared" si="31"/>
        <v>0.15748818375209889</v>
      </c>
    </row>
    <row r="217" spans="1:21">
      <c r="A217">
        <v>214</v>
      </c>
      <c r="B217" s="2">
        <f>IF(A217&lt;=入力・概要!$B$40,10^(LOG10(入力・概要!$B$38)+(A217-1)*(LOG10(入力・概要!$B$39)-LOG10(入力・概要!$B$38))/(入力・概要!$B$40-1)),"")</f>
        <v>74734.72549903352</v>
      </c>
      <c r="C217" s="1">
        <f t="shared" si="24"/>
        <v>469572.12919162697</v>
      </c>
      <c r="D217" s="1">
        <f>IF(B217="","",ATANH(MIN(0.999999,(2*入力・概要!$B$17*入力・概要!$B$6)/入力・概要!$B$30))+入力・概要!$B$33*SQRT(B217/1000000)+(2*PI()*B217*入力・概要!$B$6/(299792458*入力・概要!$B$31))*入力・概要!$B$32/2)</f>
        <v>6.8678269097274206E-3</v>
      </c>
      <c r="E217" s="1">
        <f>IF(B217="","",2*PI()*B217*入力・概要!$B$6/(299792458*入力・概要!$B$31))</f>
        <v>1.7162691879071778E-2</v>
      </c>
      <c r="F217" s="1">
        <f t="shared" si="25"/>
        <v>6.8697421767519437E-3</v>
      </c>
      <c r="G217" s="1">
        <f t="shared" si="26"/>
        <v>1.7163567407644735E-2</v>
      </c>
      <c r="H217" s="1">
        <f>IF(B217="","",入力・概要!$B$34)</f>
        <v>0.13510189711528384</v>
      </c>
      <c r="I217" s="1">
        <f>IF(B217="","",C217*入力・概要!$B$35*0.000000001)</f>
        <v>5.8887219120456972E-3</v>
      </c>
      <c r="J217" s="1">
        <f>IF(B217="","",H217+入力・概要!$B$30*F217)</f>
        <v>0.65011179202943425</v>
      </c>
      <c r="K217" s="1">
        <f>IF(B217="","",I217+入力・概要!$B$30*G217)</f>
        <v>1.2926047033176795</v>
      </c>
      <c r="L217" s="1">
        <f>IF(B217="","",入力・概要!$B$30+H217*F217-I217*G217)</f>
        <v>74.968690707809742</v>
      </c>
      <c r="M217" s="1">
        <f t="shared" si="27"/>
        <v>2.3592845193252015E-3</v>
      </c>
      <c r="N217" s="1">
        <f>IF(B217="","",入力・概要!$B$30*(J217*L217+K217*M217)/(L217^2+M217^2))</f>
        <v>0.65014529760955808</v>
      </c>
      <c r="O217" s="1">
        <f>IF(B217="","",入力・概要!$B$30*(K217*L217-J217*M217)/(L217^2+M217^2))</f>
        <v>1.2925699832455995</v>
      </c>
      <c r="P217" s="1">
        <f>IF(B217="","",N217+入力・概要!$B$36)</f>
        <v>0.6501452976098141</v>
      </c>
      <c r="Q217" s="1">
        <f>IF(B217="","",O217+C217*入力・概要!$B$37*0.000000001)</f>
        <v>1.3084615286487249</v>
      </c>
      <c r="R217" s="1">
        <f t="shared" si="28"/>
        <v>1.4610819552502561</v>
      </c>
      <c r="S217" s="1">
        <f t="shared" si="29"/>
        <v>63.578245189328733</v>
      </c>
      <c r="T217" s="1">
        <f t="shared" si="30"/>
        <v>4.8735224436942888</v>
      </c>
      <c r="U217" s="1">
        <f t="shared" si="31"/>
        <v>0.16467457713531963</v>
      </c>
    </row>
    <row r="218" spans="1:21">
      <c r="A218">
        <v>215</v>
      </c>
      <c r="B218" s="2">
        <f>IF(A218&lt;=入力・概要!$B$40,10^(LOG10(入力・概要!$B$38)+(A218-1)*(LOG10(入力・概要!$B$39)-LOG10(入力・概要!$B$38))/(入力・概要!$B$40-1)),"")</f>
        <v>76263.779388141731</v>
      </c>
      <c r="C218" s="1">
        <f t="shared" si="24"/>
        <v>479179.45812155749</v>
      </c>
      <c r="D218" s="1">
        <f>IF(B218="","",ATANH(MIN(0.999999,(2*入力・概要!$B$17*入力・概要!$B$6)/入力・概要!$B$30))+入力・概要!$B$33*SQRT(B218/1000000)+(2*PI()*B218*入力・概要!$B$6/(299792458*入力・概要!$B$31))*入力・概要!$B$32/2)</f>
        <v>6.8835995027951829E-3</v>
      </c>
      <c r="E218" s="1">
        <f>IF(B218="","",2*PI()*B218*入力・概要!$B$6/(299792458*入力・概要!$B$31))</f>
        <v>1.7513836284701528E-2</v>
      </c>
      <c r="F218" s="1">
        <f t="shared" si="25"/>
        <v>6.8856025164069547E-3</v>
      </c>
      <c r="G218" s="1">
        <f t="shared" si="26"/>
        <v>1.7514797015625597E-2</v>
      </c>
      <c r="H218" s="1">
        <f>IF(B218="","",入力・概要!$B$34)</f>
        <v>0.13510189711528384</v>
      </c>
      <c r="I218" s="1">
        <f>IF(B218="","",C218*入力・概要!$B$35*0.000000001)</f>
        <v>6.0092036972046814E-3</v>
      </c>
      <c r="J218" s="1">
        <f>IF(B218="","",H218+入力・概要!$B$30*F218)</f>
        <v>0.65130080781035726</v>
      </c>
      <c r="K218" s="1">
        <f>IF(B218="","",I218+入力・概要!$B$30*G218)</f>
        <v>1.3190561184687375</v>
      </c>
      <c r="L218" s="1">
        <f>IF(B218="","",入力・概要!$B$30+H218*F218-I218*G218)</f>
        <v>74.968688672064218</v>
      </c>
      <c r="M218" s="1">
        <f t="shared" si="27"/>
        <v>2.407659292499204E-3</v>
      </c>
      <c r="N218" s="1">
        <f>IF(B218="","",入力・概要!$B$30*(J218*L218+K218*M218)/(L218^2+M218^2))</f>
        <v>0.65133600149043158</v>
      </c>
      <c r="O218" s="1">
        <f>IF(B218="","",入力・概要!$B$30*(K218*L218-J218*M218)/(L218^2+M218^2))</f>
        <v>1.3190206846490045</v>
      </c>
      <c r="P218" s="1">
        <f>IF(B218="","",N218+入力・概要!$B$36)</f>
        <v>0.6513360014906876</v>
      </c>
      <c r="Q218" s="1">
        <f>IF(B218="","",O218+C218*入力・概要!$B$37*0.000000001)</f>
        <v>1.3352373671171331</v>
      </c>
      <c r="R218" s="1">
        <f t="shared" si="28"/>
        <v>1.4856303084495048</v>
      </c>
      <c r="S218" s="1">
        <f t="shared" si="29"/>
        <v>63.996629875875527</v>
      </c>
      <c r="T218" s="1">
        <f t="shared" si="30"/>
        <v>4.8823183237116332</v>
      </c>
      <c r="U218" s="1">
        <f t="shared" si="31"/>
        <v>0.17191075089469288</v>
      </c>
    </row>
    <row r="219" spans="1:21">
      <c r="A219">
        <v>216</v>
      </c>
      <c r="B219" s="2">
        <f>IF(A219&lt;=入力・概要!$B$40,10^(LOG10(入力・概要!$B$38)+(A219-1)*(LOG10(入力・概要!$B$39)-LOG10(入力・概要!$B$38))/(入力・概要!$B$40-1)),"")</f>
        <v>77824.117339380013</v>
      </c>
      <c r="C219" s="1">
        <f t="shared" si="24"/>
        <v>488983.35061101255</v>
      </c>
      <c r="D219" s="1">
        <f>IF(B219="","",ATANH(MIN(0.999999,(2*入力・概要!$B$17*入力・概要!$B$6)/入力・概要!$B$30))+入力・概要!$B$33*SQRT(B219/1000000)+(2*PI()*B219*入力・概要!$B$6/(299792458*入力・概要!$B$31))*入力・概要!$B$32/2)</f>
        <v>6.8996851676037035E-3</v>
      </c>
      <c r="E219" s="1">
        <f>IF(B219="","",2*PI()*B219*入力・概要!$B$6/(299792458*入力・概要!$B$31))</f>
        <v>1.787216501750287E-2</v>
      </c>
      <c r="F219" s="1">
        <f t="shared" si="25"/>
        <v>6.901779869098709E-3</v>
      </c>
      <c r="G219" s="1">
        <f t="shared" si="26"/>
        <v>1.7873216984025924E-2</v>
      </c>
      <c r="H219" s="1">
        <f>IF(B219="","",入力・概要!$B$34)</f>
        <v>0.13510189711528384</v>
      </c>
      <c r="I219" s="1">
        <f>IF(B219="","",C219*入力・概要!$B$35*0.000000001)</f>
        <v>6.1321505097111659E-3</v>
      </c>
      <c r="J219" s="1">
        <f>IF(B219="","",H219+入力・概要!$B$30*F219)</f>
        <v>0.65251358938139847</v>
      </c>
      <c r="K219" s="1">
        <f>IF(B219="","",I219+入力・概要!$B$30*G219)</f>
        <v>1.3460490446067652</v>
      </c>
      <c r="L219" s="1">
        <f>IF(B219="","",入力・概要!$B$30+H219*F219-I219*G219)</f>
        <v>74.968686506381601</v>
      </c>
      <c r="M219" s="1">
        <f t="shared" si="27"/>
        <v>2.4570282750372217E-3</v>
      </c>
      <c r="N219" s="1">
        <f>IF(B219="","",入力・概要!$B$30*(J219*L219+K219*M219)/(L219^2+M219^2))</f>
        <v>0.65255054182197836</v>
      </c>
      <c r="O219" s="1">
        <f>IF(B219="","",入力・概要!$B$30*(K219*L219-J219*M219)/(L219^2+M219^2))</f>
        <v>1.3460128838929204</v>
      </c>
      <c r="P219" s="1">
        <f>IF(B219="","",N219+入力・概要!$B$36)</f>
        <v>0.65255054182223438</v>
      </c>
      <c r="Q219" s="1">
        <f>IF(B219="","",O219+C219*入力・概要!$B$37*0.000000001)</f>
        <v>1.3625613556495058</v>
      </c>
      <c r="R219" s="1">
        <f t="shared" si="28"/>
        <v>1.5107599602656638</v>
      </c>
      <c r="S219" s="1">
        <f t="shared" si="29"/>
        <v>64.409558648179157</v>
      </c>
      <c r="T219" s="1">
        <f t="shared" si="30"/>
        <v>4.8911142037289768</v>
      </c>
      <c r="U219" s="1">
        <f t="shared" si="31"/>
        <v>0.17919546618321563</v>
      </c>
    </row>
    <row r="220" spans="1:21">
      <c r="A220">
        <v>217</v>
      </c>
      <c r="B220" s="2">
        <f>IF(A220&lt;=入力・概要!$B$40,10^(LOG10(入力・概要!$B$38)+(A220-1)*(LOG10(入力・概要!$B$39)-LOG10(入力・概要!$B$38))/(入力・概要!$B$40-1)),"")</f>
        <v>79416.379416876109</v>
      </c>
      <c r="C220" s="1">
        <f t="shared" si="24"/>
        <v>498987.82830151526</v>
      </c>
      <c r="D220" s="1">
        <f>IF(B220="","",ATANH(MIN(0.999999,(2*入力・概要!$B$17*入力・概要!$B$6)/入力・概要!$B$30))+入力・概要!$B$33*SQRT(B220/1000000)+(2*PI()*B220*入力・概要!$B$6/(299792458*入力・概要!$B$31))*入力・概要!$B$32/2)</f>
        <v>6.9160902114918333E-3</v>
      </c>
      <c r="E220" s="1">
        <f>IF(B220="","",2*PI()*B220*入力・概要!$B$6/(299792458*入力・概要!$B$31))</f>
        <v>1.8237825067022279E-2</v>
      </c>
      <c r="F220" s="1">
        <f t="shared" si="25"/>
        <v>6.9182807241009083E-3</v>
      </c>
      <c r="G220" s="1">
        <f t="shared" si="26"/>
        <v>1.8238974697651702E-2</v>
      </c>
      <c r="H220" s="1">
        <f>IF(B220="","",入力・概要!$B$34)</f>
        <v>0.13510189711528384</v>
      </c>
      <c r="I220" s="1">
        <f>IF(B220="","",C220*入力・概要!$B$35*0.000000001)</f>
        <v>6.2576127834113879E-3</v>
      </c>
      <c r="J220" s="1">
        <f>IF(B220="","",H220+入力・概要!$B$30*F220)</f>
        <v>0.65375062322954414</v>
      </c>
      <c r="K220" s="1">
        <f>IF(B220="","",I220+入力・概要!$B$30*G220)</f>
        <v>1.37359458128965</v>
      </c>
      <c r="L220" s="1">
        <f>IF(B220="","",入力・概要!$B$30+H220*F220-I220*G220)</f>
        <v>74.968684204493826</v>
      </c>
      <c r="M220" s="1">
        <f t="shared" si="27"/>
        <v>2.5074120049887677E-3</v>
      </c>
      <c r="N220" s="1">
        <f>IF(B220="","",入力・概要!$B$30*(J220*L220+K220*M220)/(L220^2+M220^2))</f>
        <v>0.65378940804008567</v>
      </c>
      <c r="O220" s="1">
        <f>IF(B220="","",入力・概要!$B$30*(K220*L220-J220*M220)/(L220^2+M220^2))</f>
        <v>1.3735576804249774</v>
      </c>
      <c r="P220" s="1">
        <f>IF(B220="","",N220+入力・概要!$B$36)</f>
        <v>0.65378940804034169</v>
      </c>
      <c r="Q220" s="1">
        <f>IF(B220="","",O220+C220*入力・概要!$B$37*0.000000001)</f>
        <v>1.3904447297963094</v>
      </c>
      <c r="R220" s="1">
        <f t="shared" si="28"/>
        <v>1.5364820652009161</v>
      </c>
      <c r="S220" s="1">
        <f t="shared" si="29"/>
        <v>64.81701288762558</v>
      </c>
      <c r="T220" s="1">
        <f t="shared" si="30"/>
        <v>4.8999100837463203</v>
      </c>
      <c r="U220" s="1">
        <f t="shared" si="31"/>
        <v>0.18652749525967002</v>
      </c>
    </row>
    <row r="221" spans="1:21">
      <c r="A221">
        <v>218</v>
      </c>
      <c r="B221" s="2">
        <f>IF(A221&lt;=入力・概要!$B$40,10^(LOG10(入力・概要!$B$38)+(A221-1)*(LOG10(入力・概要!$B$39)-LOG10(入力・概要!$B$38))/(入力・概要!$B$40-1)),"")</f>
        <v>81041.218780309995</v>
      </c>
      <c r="C221" s="1">
        <f t="shared" si="24"/>
        <v>509196.99511637009</v>
      </c>
      <c r="D221" s="1">
        <f>IF(B221="","",ATANH(MIN(0.999999,(2*入力・概要!$B$17*入力・概要!$B$6)/入力・概要!$B$30))+入力・概要!$B$33*SQRT(B221/1000000)+(2*PI()*B221*入力・概要!$B$6/(299792458*入力・概要!$B$31))*入力・概要!$B$32/2)</f>
        <v>6.9328210698472318E-3</v>
      </c>
      <c r="E221" s="1">
        <f>IF(B221="","",2*PI()*B221*入力・概要!$B$6/(299792458*入力・概要!$B$31))</f>
        <v>1.8610966430175659E-2</v>
      </c>
      <c r="F221" s="1">
        <f t="shared" si="25"/>
        <v>6.9351117074325404E-3</v>
      </c>
      <c r="G221" s="1">
        <f t="shared" si="26"/>
        <v>1.8612220573923522E-2</v>
      </c>
      <c r="H221" s="1">
        <f>IF(B221="","",入力・概要!$B$34)</f>
        <v>0.13510189711528384</v>
      </c>
      <c r="I221" s="1">
        <f>IF(B221="","",C221*入力・概要!$B$35*0.000000001)</f>
        <v>6.3856419840154803E-3</v>
      </c>
      <c r="J221" s="1">
        <f>IF(B221="","",H221+入力・概要!$B$30*F221)</f>
        <v>0.65501240609328248</v>
      </c>
      <c r="K221" s="1">
        <f>IF(B221="","",I221+入力・概要!$B$30*G221)</f>
        <v>1.4017040564557817</v>
      </c>
      <c r="L221" s="1">
        <f>IF(B221="","",入力・概要!$B$30+H221*F221-I221*G221)</f>
        <v>74.968681759855713</v>
      </c>
      <c r="M221" s="1">
        <f t="shared" si="27"/>
        <v>2.5588314495480031E-3</v>
      </c>
      <c r="N221" s="1">
        <f>IF(B221="","",入力・概要!$B$30*(J221*L221+K221*M221)/(L221^2+M221^2))</f>
        <v>0.65505309995530947</v>
      </c>
      <c r="O221" s="1">
        <f>IF(B221="","",入力・概要!$B$30*(K221*L221-J221*M221)/(L221^2+M221^2))</f>
        <v>1.4016664020837402</v>
      </c>
      <c r="P221" s="1">
        <f>IF(B221="","",N221+入力・概要!$B$36)</f>
        <v>0.65505309995556549</v>
      </c>
      <c r="Q221" s="1">
        <f>IF(B221="","",O221+C221*入力・概要!$B$37*0.000000001)</f>
        <v>1.4188989562835754</v>
      </c>
      <c r="R221" s="1">
        <f t="shared" si="28"/>
        <v>1.5628079894548839</v>
      </c>
      <c r="S221" s="1">
        <f t="shared" si="29"/>
        <v>65.218978877720232</v>
      </c>
      <c r="T221" s="1">
        <f t="shared" si="30"/>
        <v>4.9087059637636639</v>
      </c>
      <c r="U221" s="1">
        <f t="shared" si="31"/>
        <v>0.19390562277753587</v>
      </c>
    </row>
    <row r="222" spans="1:21">
      <c r="A222">
        <v>219</v>
      </c>
      <c r="B222" s="2">
        <f>IF(A222&lt;=入力・概要!$B$40,10^(LOG10(入力・概要!$B$38)+(A222-1)*(LOG10(入力・概要!$B$39)-LOG10(入力・概要!$B$38))/(入力・概要!$B$40-1)),"")</f>
        <v>82699.30195284677</v>
      </c>
      <c r="C222" s="1">
        <f t="shared" si="24"/>
        <v>519615.0389441349</v>
      </c>
      <c r="D222" s="1">
        <f>IF(B222="","",ATANH(MIN(0.999999,(2*入力・概要!$B$17*入力・概要!$B$6)/入力・概要!$B$30))+入力・概要!$B$33*SQRT(B222/1000000)+(2*PI()*B222*入力・概要!$B$6/(299792458*入力・概要!$B$31))*入力・概要!$B$32/2)</f>
        <v>6.9498843087160735E-3</v>
      </c>
      <c r="E222" s="1">
        <f>IF(B222="","",2*PI()*B222*入力・概要!$B$6/(299792458*入力・概要!$B$31))</f>
        <v>1.8991742172778613E-2</v>
      </c>
      <c r="F222" s="1">
        <f t="shared" si="25"/>
        <v>6.9522795849004393E-3</v>
      </c>
      <c r="G222" s="1">
        <f t="shared" si="26"/>
        <v>1.8993108126004066E-2</v>
      </c>
      <c r="H222" s="1">
        <f>IF(B222="","",入力・概要!$B$34)</f>
        <v>0.13510189711528384</v>
      </c>
      <c r="I222" s="1">
        <f>IF(B222="","",C222*入力・概要!$B$35*0.000000001)</f>
        <v>6.5162906302092477E-3</v>
      </c>
      <c r="J222" s="1">
        <f>IF(B222="","",H222+入力・概要!$B$30*F222)</f>
        <v>0.65629944519069761</v>
      </c>
      <c r="K222" s="1">
        <f>IF(B222="","",I222+入力・概要!$B$30*G222)</f>
        <v>1.4303890311776966</v>
      </c>
      <c r="L222" s="1">
        <f>IF(B222="","",入力・概要!$B$30+H222*F222-I222*G222)</f>
        <v>74.96867916563312</v>
      </c>
      <c r="M222" s="1">
        <f t="shared" si="27"/>
        <v>2.6113080142565444E-3</v>
      </c>
      <c r="N222" s="1">
        <f>IF(B222="","",入力・概要!$B$30*(J222*L222+K222*M222)/(L222^2+M222^2))</f>
        <v>0.65634212798613134</v>
      </c>
      <c r="O222" s="1">
        <f>IF(B222="","",入力・概要!$B$30*(K222*L222-J222*M222)/(L222^2+M222^2))</f>
        <v>1.4303506098534704</v>
      </c>
      <c r="P222" s="1">
        <f>IF(B222="","",N222+入力・概要!$B$36)</f>
        <v>0.65634212798638736</v>
      </c>
      <c r="Q222" s="1">
        <f>IF(B222="","",O222+C222*入力・概要!$B$37*0.000000001)</f>
        <v>1.447935737824636</v>
      </c>
      <c r="R222" s="1">
        <f t="shared" si="28"/>
        <v>1.5897493166658296</v>
      </c>
      <c r="S222" s="1">
        <f t="shared" si="29"/>
        <v>65.615447631619546</v>
      </c>
      <c r="T222" s="1">
        <f t="shared" si="30"/>
        <v>4.9175018437810083</v>
      </c>
      <c r="U222" s="1">
        <f t="shared" si="31"/>
        <v>0.2013286469795553</v>
      </c>
    </row>
    <row r="223" spans="1:21">
      <c r="A223">
        <v>220</v>
      </c>
      <c r="B223" s="2">
        <f>IF(A223&lt;=入力・概要!$B$40,10^(LOG10(入力・概要!$B$38)+(A223-1)*(LOG10(入力・概要!$B$39)-LOG10(入力・概要!$B$38))/(入力・概要!$B$40-1)),"")</f>
        <v>84391.309094549171</v>
      </c>
      <c r="C223" s="1">
        <f t="shared" si="24"/>
        <v>530246.2333565224</v>
      </c>
      <c r="D223" s="1">
        <f>IF(B223="","",ATANH(MIN(0.999999,(2*入力・概要!$B$17*入力・概要!$B$6)/入力・概要!$B$30))+入力・概要!$B$33*SQRT(B223/1000000)+(2*PI()*B223*入力・概要!$B$6/(299792458*入力・概要!$B$31))*入力・概要!$B$32/2)</f>
        <v>6.9672866274660128E-3</v>
      </c>
      <c r="E223" s="1">
        <f>IF(B223="","",2*PI()*B223*入力・概要!$B$6/(299792458*入力・概要!$B$31))</f>
        <v>1.9380308492335151E-2</v>
      </c>
      <c r="F223" s="1">
        <f t="shared" si="25"/>
        <v>6.9697912652175982E-3</v>
      </c>
      <c r="G223" s="1">
        <f t="shared" si="26"/>
        <v>1.9381794027284748E-2</v>
      </c>
      <c r="H223" s="1">
        <f>IF(B223="","",入力・概要!$B$34)</f>
        <v>0.13510189711528384</v>
      </c>
      <c r="I223" s="1">
        <f>IF(B223="","",C223*入力・概要!$B$35*0.000000001)</f>
        <v>6.6496123151977031E-3</v>
      </c>
      <c r="J223" s="1">
        <f>IF(B223="","",H223+入力・概要!$B$30*F223)</f>
        <v>0.65761225845324345</v>
      </c>
      <c r="K223" s="1">
        <f>IF(B223="","",I223+入力・概要!$B$30*G223)</f>
        <v>1.4596613045180471</v>
      </c>
      <c r="L223" s="1">
        <f>IF(B223="","",入力・概要!$B$30+H223*F223-I223*G223)</f>
        <v>74.96867641469062</v>
      </c>
      <c r="M223" s="1">
        <f t="shared" si="27"/>
        <v>2.6648635524153955E-3</v>
      </c>
      <c r="N223" s="1">
        <f>IF(B223="","",入力・概要!$B$30*(J223*L223+K223*M223)/(L223^2+M223^2))</f>
        <v>0.65765701339811666</v>
      </c>
      <c r="O223" s="1">
        <f>IF(B223="","",入力・概要!$B$30*(K223*L223-J223*M223)/(L223^2+M223^2))</f>
        <v>1.4596221027213023</v>
      </c>
      <c r="P223" s="1">
        <f>IF(B223="","",N223+入力・概要!$B$36)</f>
        <v>0.65765701339837268</v>
      </c>
      <c r="Q223" s="1">
        <f>IF(B223="","",O223+C223*入力・概要!$B$37*0.000000001)</f>
        <v>1.4775670180354363</v>
      </c>
      <c r="R223" s="1">
        <f t="shared" si="28"/>
        <v>1.6173178537499049</v>
      </c>
      <c r="S223" s="1">
        <f t="shared" si="29"/>
        <v>66.006414716861102</v>
      </c>
      <c r="T223" s="1">
        <f t="shared" si="30"/>
        <v>4.9262977237983527</v>
      </c>
      <c r="U223" s="1">
        <f t="shared" si="31"/>
        <v>0.20879538079937601</v>
      </c>
    </row>
    <row r="224" spans="1:21">
      <c r="A224">
        <v>221</v>
      </c>
      <c r="B224" s="2">
        <f>IF(A224&lt;=入力・概要!$B$40,10^(LOG10(入力・概要!$B$38)+(A224-1)*(LOG10(入力・概要!$B$39)-LOG10(入力・概要!$B$38))/(入力・概要!$B$40-1)),"")</f>
        <v>86117.934281385649</v>
      </c>
      <c r="C224" s="1">
        <f t="shared" si="24"/>
        <v>541094.93936145946</v>
      </c>
      <c r="D224" s="1">
        <f>IF(B224="","",ATANH(MIN(0.999999,(2*入力・概要!$B$17*入力・概要!$B$6)/入力・概要!$B$30))+入力・概要!$B$33*SQRT(B224/1000000)+(2*PI()*B224*入力・概要!$B$6/(299792458*入力・概要!$B$31))*入力・概要!$B$32/2)</f>
        <v>6.9850348615035588E-3</v>
      </c>
      <c r="E224" s="1">
        <f>IF(B224="","",2*PI()*B224*入力・概要!$B$6/(299792458*入力・概要!$B$31))</f>
        <v>1.9776824782111339E-2</v>
      </c>
      <c r="F224" s="1">
        <f t="shared" si="25"/>
        <v>6.9876538031995875E-3</v>
      </c>
      <c r="G224" s="1">
        <f t="shared" si="26"/>
        <v>1.9778438177264299E-2</v>
      </c>
      <c r="H224" s="1">
        <f>IF(B224="","",入力・概要!$B$34)</f>
        <v>0.13510189711528384</v>
      </c>
      <c r="I224" s="1">
        <f>IF(B224="","",C224*入力・概要!$B$35*0.000000001)</f>
        <v>6.7856617286894986E-3</v>
      </c>
      <c r="J224" s="1">
        <f>IF(B224="","",H224+入力・概要!$B$30*F224)</f>
        <v>0.65895137476537169</v>
      </c>
      <c r="K224" s="1">
        <f>IF(B224="","",I224+入力・概要!$B$30*G224)</f>
        <v>1.4895329184903623</v>
      </c>
      <c r="L224" s="1">
        <f>IF(B224="","",入力・概要!$B$30+H224*F224-I224*G224)</f>
        <v>74.968673499578642</v>
      </c>
      <c r="M224" s="1">
        <f t="shared" si="27"/>
        <v>2.7195203747114667E-3</v>
      </c>
      <c r="N224" s="1">
        <f>IF(B224="","",入力・概要!$B$30*(J224*L224+K224*M224)/(L224^2+M224^2))</f>
        <v>0.65899828854915221</v>
      </c>
      <c r="O224" s="1">
        <f>IF(B224="","",入力・概要!$B$30*(K224*L224-J224*M224)/(L224^2+M224^2))</f>
        <v>1.4894929226392979</v>
      </c>
      <c r="P224" s="1">
        <f>IF(B224="","",N224+入力・概要!$B$36)</f>
        <v>0.65899828854940823</v>
      </c>
      <c r="Q224" s="1">
        <f>IF(B224="","",O224+C224*入力・概要!$B$37*0.000000001)</f>
        <v>1.5078049864559195</v>
      </c>
      <c r="R224" s="1">
        <f t="shared" si="28"/>
        <v>1.6455256368383886</v>
      </c>
      <c r="S224" s="1">
        <f t="shared" si="29"/>
        <v>66.391880078081002</v>
      </c>
      <c r="T224" s="1">
        <f t="shared" si="30"/>
        <v>4.9350936038156963</v>
      </c>
      <c r="U224" s="1">
        <f t="shared" si="31"/>
        <v>0.21630465287208991</v>
      </c>
    </row>
    <row r="225" spans="1:21">
      <c r="A225">
        <v>222</v>
      </c>
      <c r="B225" s="2">
        <f>IF(A225&lt;=入力・概要!$B$40,10^(LOG10(入力・概要!$B$38)+(A225-1)*(LOG10(入力・概要!$B$39)-LOG10(入力・概要!$B$38))/(入力・概要!$B$40-1)),"")</f>
        <v>87879.885789946842</v>
      </c>
      <c r="C225" s="1">
        <f t="shared" si="24"/>
        <v>552165.60719201411</v>
      </c>
      <c r="D225" s="1">
        <f>IF(B225="","",ATANH(MIN(0.999999,(2*入力・概要!$B$17*入力・概要!$B$6)/入力・概要!$B$30))+入力・概要!$B$33*SQRT(B225/1000000)+(2*PI()*B225*入力・概要!$B$6/(299792458*入力・概要!$B$31))*入力・概要!$B$32/2)</f>
        <v>7.0031359850469274E-3</v>
      </c>
      <c r="E225" s="1">
        <f>IF(B225="","",2*PI()*B225*入力・概要!$B$6/(299792458*入力・概要!$B$31))</f>
        <v>2.0181453696519979E-2</v>
      </c>
      <c r="F225" s="1">
        <f t="shared" si="25"/>
        <v>7.0058744030414696E-3</v>
      </c>
      <c r="G225" s="1">
        <f t="shared" si="26"/>
        <v>2.0183203768852093E-2</v>
      </c>
      <c r="H225" s="1">
        <f>IF(B225="","",入力・概要!$B$34)</f>
        <v>0.13510189711528384</v>
      </c>
      <c r="I225" s="1">
        <f>IF(B225="","",C225*入力・概要!$B$35*0.000000001)</f>
        <v>6.9244946793311718E-3</v>
      </c>
      <c r="J225" s="1">
        <f>IF(B225="","",H225+入力・概要!$B$30*F225)</f>
        <v>0.66031733421019578</v>
      </c>
      <c r="K225" s="1">
        <f>IF(B225="","",I225+入力・概要!$B$30*G225)</f>
        <v>1.5200161631270703</v>
      </c>
      <c r="L225" s="1">
        <f>IF(B225="","",入力・概要!$B$30+H225*F225-I225*G225)</f>
        <v>74.96867041252014</v>
      </c>
      <c r="M225" s="1">
        <f t="shared" si="27"/>
        <v>2.7753012590641876E-3</v>
      </c>
      <c r="N225" s="1">
        <f>IF(B225="","",入力・概要!$B$30*(J225*L225+K225*M225)/(L225^2+M225^2))</f>
        <v>0.66036649714095752</v>
      </c>
      <c r="O225" s="1">
        <f>IF(B225="","",入力・概要!$B$30*(K225*L225-J225*M225)/(L225^2+M225^2))</f>
        <v>1.5199753595938617</v>
      </c>
      <c r="P225" s="1">
        <f>IF(B225="","",N225+入力・概要!$B$36)</f>
        <v>0.66036649714121354</v>
      </c>
      <c r="Q225" s="1">
        <f>IF(B225="","",O225+C225*入力・概要!$B$37*0.000000001)</f>
        <v>1.5386620836799825</v>
      </c>
      <c r="R225" s="1">
        <f t="shared" si="28"/>
        <v>1.6743849373130963</v>
      </c>
      <c r="S225" s="1">
        <f t="shared" si="29"/>
        <v>66.771847858460958</v>
      </c>
      <c r="T225" s="1">
        <f t="shared" si="30"/>
        <v>4.9438894838330416</v>
      </c>
      <c r="U225" s="1">
        <f t="shared" si="31"/>
        <v>0.22385530845579193</v>
      </c>
    </row>
    <row r="226" spans="1:21">
      <c r="A226">
        <v>223</v>
      </c>
      <c r="B226" s="2">
        <f>IF(A226&lt;=入力・概要!$B$40,10^(LOG10(入力・概要!$B$38)+(A226-1)*(LOG10(入力・概要!$B$39)-LOG10(入力・概要!$B$38))/(入力・概要!$B$40-1)),"")</f>
        <v>89677.886387985302</v>
      </c>
      <c r="C226" s="1">
        <f t="shared" si="24"/>
        <v>563462.77813190944</v>
      </c>
      <c r="D226" s="1">
        <f>IF(B226="","",ATANH(MIN(0.999999,(2*入力・概要!$B$17*入力・概要!$B$6)/入力・概要!$B$30))+入力・概要!$B$33*SQRT(B226/1000000)+(2*PI()*B226*入力・概要!$B$6/(299792458*入力・概要!$B$31))*入力・概要!$B$32/2)</f>
        <v>7.0215971139555074E-3</v>
      </c>
      <c r="E226" s="1">
        <f>IF(B226="","",2*PI()*B226*入力・概要!$B$6/(299792458*入力・概要!$B$31))</f>
        <v>2.0594361217842447E-2</v>
      </c>
      <c r="F226" s="1">
        <f t="shared" si="25"/>
        <v>7.0244604216776864E-3</v>
      </c>
      <c r="G226" s="1">
        <f t="shared" si="26"/>
        <v>2.0596257357129621E-2</v>
      </c>
      <c r="H226" s="1">
        <f>IF(B226="","",入力・概要!$B$34)</f>
        <v>0.13510189711528384</v>
      </c>
      <c r="I226" s="1">
        <f>IF(B226="","",C226*入力・概要!$B$35*0.000000001)</f>
        <v>7.0661681176002033E-3</v>
      </c>
      <c r="J226" s="1">
        <f>IF(B226="","",H226+入力・概要!$B$30*F226)</f>
        <v>0.66171068832137381</v>
      </c>
      <c r="K226" s="1">
        <f>IF(B226="","",I226+入力・概要!$B$30*G226)</f>
        <v>1.5511235816572899</v>
      </c>
      <c r="L226" s="1">
        <f>IF(B226="","",入力・概要!$B$30+H226*F226-I226*G226)</f>
        <v>74.968667145396537</v>
      </c>
      <c r="M226" s="1">
        <f t="shared" si="27"/>
        <v>2.8322294606978374E-3</v>
      </c>
      <c r="N226" s="1">
        <f>IF(B226="","",入力・概要!$B$30*(J226*L226+K226*M226)/(L226^2+M226^2))</f>
        <v>0.66176219447706408</v>
      </c>
      <c r="O226" s="1">
        <f>IF(B226="","",入力・概要!$B$30*(K226*L226-J226*M226)/(L226^2+M226^2))</f>
        <v>1.5510819567850251</v>
      </c>
      <c r="P226" s="1">
        <f>IF(B226="","",N226+入力・概要!$B$36)</f>
        <v>0.6617621944773201</v>
      </c>
      <c r="Q226" s="1">
        <f>IF(B226="","",O226+C226*入力・概要!$B$37*0.000000001)</f>
        <v>1.5701510065965403</v>
      </c>
      <c r="R226" s="1">
        <f t="shared" si="28"/>
        <v>1.7039082679403745</v>
      </c>
      <c r="S226" s="1">
        <f t="shared" si="29"/>
        <v>67.146326220600145</v>
      </c>
      <c r="T226" s="1">
        <f t="shared" si="30"/>
        <v>4.952685363850386</v>
      </c>
      <c r="U226" s="1">
        <f t="shared" si="31"/>
        <v>0.23144621026655343</v>
      </c>
    </row>
    <row r="227" spans="1:21">
      <c r="A227">
        <v>224</v>
      </c>
      <c r="B227" s="2">
        <f>IF(A227&lt;=入力・概要!$B$40,10^(LOG10(入力・概要!$B$38)+(A227-1)*(LOG10(入力・概要!$B$39)-LOG10(入力・概要!$B$38))/(入力・概要!$B$40-1)),"")</f>
        <v>91512.673630902427</v>
      </c>
      <c r="C227" s="1">
        <f t="shared" si="24"/>
        <v>574991.08637840685</v>
      </c>
      <c r="D227" s="1">
        <f>IF(B227="","",ATANH(MIN(0.999999,(2*入力・概要!$B$17*入力・概要!$B$6)/入力・概要!$B$30))+入力・概要!$B$33*SQRT(B227/1000000)+(2*PI()*B227*入力・概要!$B$6/(299792458*入力・概要!$B$31))*入力・概要!$B$32/2)</f>
        <v>7.0404255086171288E-3</v>
      </c>
      <c r="E227" s="1">
        <f>IF(B227="","",2*PI()*B227*入力・概要!$B$6/(299792458*入力・概要!$B$31))</f>
        <v>2.1015716724316416E-2</v>
      </c>
      <c r="F227" s="1">
        <f t="shared" si="25"/>
        <v>7.0434193722275574E-3</v>
      </c>
      <c r="G227" s="1">
        <f t="shared" si="26"/>
        <v>2.1017768929606301E-2</v>
      </c>
      <c r="H227" s="1">
        <f>IF(B227="","",入力・概要!$B$34)</f>
        <v>0.13510189711528384</v>
      </c>
      <c r="I227" s="1">
        <f>IF(B227="","",C227*入力・概要!$B$35*0.000000001)</f>
        <v>7.210740159166713E-3</v>
      </c>
      <c r="J227" s="1">
        <f>IF(B227="","",H227+入力・概要!$B$30*F227)</f>
        <v>0.66313200034141062</v>
      </c>
      <c r="K227" s="1">
        <f>IF(B227="","",I227+入力・概要!$B$30*G227)</f>
        <v>1.582867975797122</v>
      </c>
      <c r="L227" s="1">
        <f>IF(B227="","",入力・概要!$B$30+H227*F227-I227*G227)</f>
        <v>74.968663689733333</v>
      </c>
      <c r="M227" s="1">
        <f t="shared" si="27"/>
        <v>2.8903287224456538E-3</v>
      </c>
      <c r="N227" s="1">
        <f>IF(B227="","",入力・概要!$B$30*(J227*L227+K227*M227)/(L227^2+M227^2))</f>
        <v>0.66318594772746986</v>
      </c>
      <c r="O227" s="1">
        <f>IF(B227="","",入力・概要!$B$30*(K227*L227-J227*M227)/(L227^2+M227^2))</f>
        <v>1.5828255159183431</v>
      </c>
      <c r="P227" s="1">
        <f>IF(B227="","",N227+入力・概要!$B$36)</f>
        <v>0.66318594772772588</v>
      </c>
      <c r="Q227" s="1">
        <f>IF(B227="","",O227+C227*入力・概要!$B$37*0.000000001)</f>
        <v>1.6022847137444687</v>
      </c>
      <c r="R227" s="1">
        <f t="shared" si="28"/>
        <v>1.7341083891045321</v>
      </c>
      <c r="S227" s="1">
        <f t="shared" si="29"/>
        <v>67.515327167461436</v>
      </c>
      <c r="T227" s="1">
        <f t="shared" si="30"/>
        <v>4.9614812438677296</v>
      </c>
      <c r="U227" s="1">
        <f t="shared" si="31"/>
        <v>0.23907623922948901</v>
      </c>
    </row>
    <row r="228" spans="1:21">
      <c r="A228">
        <v>225</v>
      </c>
      <c r="B228" s="2">
        <f>IF(A228&lt;=入力・概要!$B$40,10^(LOG10(入力・概要!$B$38)+(A228-1)*(LOG10(入力・概要!$B$39)-LOG10(入力・概要!$B$38))/(入力・概要!$B$40-1)),"")</f>
        <v>93385.000164299781</v>
      </c>
      <c r="C228" s="1">
        <f t="shared" si="24"/>
        <v>586755.26094329159</v>
      </c>
      <c r="D228" s="1">
        <f>IF(B228="","",ATANH(MIN(0.999999,(2*入力・概要!$B$17*入力・概要!$B$6)/入力・概要!$B$30))+入力・概要!$B$33*SQRT(B228/1000000)+(2*PI()*B228*入力・概要!$B$6/(299792458*入力・概要!$B$31))*入力・概要!$B$32/2)</f>
        <v>7.059628576894292E-3</v>
      </c>
      <c r="E228" s="1">
        <f>IF(B228="","",2*PI()*B228*入力・概要!$B$6/(299792458*入力・概要!$B$31))</f>
        <v>2.1445693059616192E-2</v>
      </c>
      <c r="F228" s="1">
        <f t="shared" si="25"/>
        <v>7.0627589275290524E-3</v>
      </c>
      <c r="G228" s="1">
        <f t="shared" si="26"/>
        <v>2.1447911978004584E-2</v>
      </c>
      <c r="H228" s="1">
        <f>IF(B228="","",入力・概要!$B$34)</f>
        <v>0.13510189711528384</v>
      </c>
      <c r="I228" s="1">
        <f>IF(B228="","",C228*入力・概要!$B$35*0.000000001)</f>
        <v>7.3582701087329836E-3</v>
      </c>
      <c r="J228" s="1">
        <f>IF(B228="","",H228+入力・概要!$B$30*F228)</f>
        <v>0.66458184548657717</v>
      </c>
      <c r="K228" s="1">
        <f>IF(B228="","",I228+入力・概要!$B$30*G228)</f>
        <v>1.6152624111550644</v>
      </c>
      <c r="L228" s="1">
        <f>IF(B228="","",入力・概要!$B$30+H228*F228-I228*G228)</f>
        <v>74.968660036684824</v>
      </c>
      <c r="M228" s="1">
        <f t="shared" si="27"/>
        <v>2.9496232852916629E-3</v>
      </c>
      <c r="N228" s="1">
        <f>IF(B228="","",入力・概要!$B$30*(J228*L228+K228*M228)/(L228^2+M228^2))</f>
        <v>0.66463833620018198</v>
      </c>
      <c r="O228" s="1">
        <f>IF(B228="","",入力・概要!$B$30*(K228*L228-J228*M228)/(L228^2+M228^2))</f>
        <v>1.6152191026120304</v>
      </c>
      <c r="P228" s="1">
        <f>IF(B228="","",N228+入力・概要!$B$36)</f>
        <v>0.664638336200438</v>
      </c>
      <c r="Q228" s="1">
        <f>IF(B228="","",O228+C228*入力・概要!$B$37*0.000000001)</f>
        <v>1.6350764307840731</v>
      </c>
      <c r="R228" s="1">
        <f t="shared" si="28"/>
        <v>1.764998315141652</v>
      </c>
      <c r="S228" s="1">
        <f t="shared" si="29"/>
        <v>67.878866363991975</v>
      </c>
      <c r="T228" s="1">
        <f t="shared" si="30"/>
        <v>4.9702771238850731</v>
      </c>
      <c r="U228" s="1">
        <f t="shared" si="31"/>
        <v>0.24674429514875207</v>
      </c>
    </row>
    <row r="229" spans="1:21">
      <c r="A229">
        <v>226</v>
      </c>
      <c r="B229" s="2">
        <f>IF(A229&lt;=入力・概要!$B$40,10^(LOG10(入力・概要!$B$38)+(A229-1)*(LOG10(入力・概要!$B$39)-LOG10(入力・概要!$B$38))/(入力・概要!$B$40-1)),"")</f>
        <v>95295.634032720685</v>
      </c>
      <c r="C229" s="1">
        <f t="shared" si="24"/>
        <v>598760.1275927535</v>
      </c>
      <c r="D229" s="1">
        <f>IF(B229="","",ATANH(MIN(0.999999,(2*入力・概要!$B$17*入力・概要!$B$6)/入力・概要!$B$30))+入力・概要!$B$33*SQRT(B229/1000000)+(2*PI()*B229*入力・概要!$B$6/(299792458*入力・概要!$B$31))*入力・概要!$B$32/2)</f>
        <v>7.0792138771305566E-3</v>
      </c>
      <c r="E229" s="1">
        <f>IF(B229="","",2*PI()*B229*入力・概要!$B$6/(299792458*入力・概要!$B$31))</f>
        <v>2.1884466603754666E-2</v>
      </c>
      <c r="F229" s="1">
        <f t="shared" si="25"/>
        <v>7.0824869237636557E-3</v>
      </c>
      <c r="G229" s="1">
        <f t="shared" si="26"/>
        <v>2.1886863571611813E-2</v>
      </c>
      <c r="H229" s="1">
        <f>IF(B229="","",入力・概要!$B$34)</f>
        <v>0.13510189711528384</v>
      </c>
      <c r="I229" s="1">
        <f>IF(B229="","",C229*入力・概要!$B$35*0.000000001)</f>
        <v>7.5088184843607542E-3</v>
      </c>
      <c r="J229" s="1">
        <f>IF(B229="","",H229+入力・概要!$B$30*F229)</f>
        <v>0.66606081121865846</v>
      </c>
      <c r="K229" s="1">
        <f>IF(B229="","",I229+入力・概要!$B$30*G229)</f>
        <v>1.6483202227553715</v>
      </c>
      <c r="L229" s="1">
        <f>IF(B229="","",入力・概要!$B$30+H229*F229-I229*G229)</f>
        <v>74.968656177018389</v>
      </c>
      <c r="M229" s="1">
        <f t="shared" si="27"/>
        <v>3.0101378991565526E-3</v>
      </c>
      <c r="N229" s="1">
        <f>IF(B229="","",入力・概要!$B$30*(J229*L229+K229*M229)/(L229^2+M229^2))</f>
        <v>0.66611995161986837</v>
      </c>
      <c r="O229" s="1">
        <f>IF(B229="","",入力・概要!$B$30*(K229*L229-J229*M229)/(L229^2+M229^2))</f>
        <v>1.6482760519221669</v>
      </c>
      <c r="P229" s="1">
        <f>IF(B229="","",N229+入力・概要!$B$36)</f>
        <v>0.66611995162012438</v>
      </c>
      <c r="Q229" s="1">
        <f>IF(B229="","",O229+C229*入力・概要!$B$37*0.000000001)</f>
        <v>1.6685396560879464</v>
      </c>
      <c r="R229" s="1">
        <f t="shared" si="28"/>
        <v>1.796591320775117</v>
      </c>
      <c r="S229" s="1">
        <f t="shared" si="29"/>
        <v>68.236962959971422</v>
      </c>
      <c r="T229" s="1">
        <f t="shared" si="30"/>
        <v>4.9790730039024167</v>
      </c>
      <c r="U229" s="1">
        <f t="shared" si="31"/>
        <v>0.25444929729949783</v>
      </c>
    </row>
    <row r="230" spans="1:21">
      <c r="A230">
        <v>227</v>
      </c>
      <c r="B230" s="2">
        <f>IF(A230&lt;=入力・概要!$B$40,10^(LOG10(入力・概要!$B$38)+(A230-1)*(LOG10(入力・概要!$B$39)-LOG10(入力・概要!$B$38))/(入力・概要!$B$40-1)),"")</f>
        <v>97245.358994708367</v>
      </c>
      <c r="C230" s="1">
        <f t="shared" si="24"/>
        <v>611010.61082695588</v>
      </c>
      <c r="D230" s="1">
        <f>IF(B230="","",ATANH(MIN(0.999999,(2*入力・概要!$B$17*入力・概要!$B$6)/入力・概要!$B$30))+入力・概要!$B$33*SQRT(B230/1000000)+(2*PI()*B230*入力・概要!$B$6/(299792458*入力・概要!$B$31))*入力・概要!$B$32/2)</f>
        <v>7.0991891212183293E-3</v>
      </c>
      <c r="E230" s="1">
        <f>IF(B230="","",2*PI()*B230*入力・概要!$B$6/(299792458*入力・概要!$B$31))</f>
        <v>2.233221734543582E-2</v>
      </c>
      <c r="F230" s="1">
        <f t="shared" si="25"/>
        <v>7.1026113641752759E-3</v>
      </c>
      <c r="G230" s="1">
        <f t="shared" si="26"/>
        <v>2.2334804432237097E-2</v>
      </c>
      <c r="H230" s="1">
        <f>IF(B230="","",入力・概要!$B$34)</f>
        <v>0.13510189711528384</v>
      </c>
      <c r="I230" s="1">
        <f>IF(B230="","",C230*入力・概要!$B$35*0.000000001)</f>
        <v>7.6624470422962205E-3</v>
      </c>
      <c r="J230" s="1">
        <f>IF(B230="","",H230+入力・概要!$B$30*F230)</f>
        <v>0.66756949752375283</v>
      </c>
      <c r="K230" s="1">
        <f>IF(B230="","",I230+入力・概要!$B$30*G230)</f>
        <v>1.6820550206822358</v>
      </c>
      <c r="L230" s="1">
        <f>IF(B230="","",入力・概要!$B$30+H230*F230-I230*G230)</f>
        <v>74.968652101098058</v>
      </c>
      <c r="M230" s="1">
        <f t="shared" si="27"/>
        <v>3.0718978339340859E-3</v>
      </c>
      <c r="N230" s="1">
        <f>IF(B230="","",入力・概要!$B$30*(J230*L230+K230*M230)/(L230^2+M230^2))</f>
        <v>0.66763139841385399</v>
      </c>
      <c r="O230" s="1">
        <f>IF(B230="","",入力・概要!$B$30*(K230*L230-J230*M230)/(L230^2+M230^2))</f>
        <v>1.6820099739888614</v>
      </c>
      <c r="P230" s="1">
        <f>IF(B230="","",N230+入力・概要!$B$36)</f>
        <v>0.66763139841411001</v>
      </c>
      <c r="Q230" s="1">
        <f>IF(B230="","",O230+C230*入力・概要!$B$37*0.000000001)</f>
        <v>1.7026881664541247</v>
      </c>
      <c r="R230" s="1">
        <f t="shared" si="28"/>
        <v>1.8289009476544347</v>
      </c>
      <c r="S230" s="1">
        <f t="shared" si="29"/>
        <v>68.589639414594743</v>
      </c>
      <c r="T230" s="1">
        <f t="shared" si="30"/>
        <v>4.9878688839197611</v>
      </c>
      <c r="U230" s="1">
        <f t="shared" si="31"/>
        <v>0.26219018494498386</v>
      </c>
    </row>
    <row r="231" spans="1:21">
      <c r="A231">
        <v>228</v>
      </c>
      <c r="B231" s="2">
        <f>IF(A231&lt;=入力・概要!$B$40,10^(LOG10(入力・概要!$B$38)+(A231-1)*(LOG10(入力・概要!$B$39)-LOG10(入力・概要!$B$38))/(入力・概要!$B$40-1)),"")</f>
        <v>99234.974844310869</v>
      </c>
      <c r="C231" s="1">
        <f t="shared" si="24"/>
        <v>623511.73590010987</v>
      </c>
      <c r="D231" s="1">
        <f>IF(B231="","",ATANH(MIN(0.999999,(2*入力・概要!$B$17*入力・概要!$B$6)/入力・概要!$B$30))+入力・概要!$B$33*SQRT(B231/1000000)+(2*PI()*B231*入力・概要!$B$6/(299792458*入力・概要!$B$31))*入力・概要!$B$32/2)</f>
        <v>7.1195621777293133E-3</v>
      </c>
      <c r="E231" s="1">
        <f>IF(B231="","",2*PI()*B231*入力・概要!$B$6/(299792458*入力・概要!$B$31))</f>
        <v>2.2789128955887736E-2</v>
      </c>
      <c r="F231" s="1">
        <f t="shared" si="25"/>
        <v>7.1231404228862165E-3</v>
      </c>
      <c r="G231" s="1">
        <f t="shared" si="26"/>
        <v>2.2791919010812688E-2</v>
      </c>
      <c r="H231" s="1">
        <f>IF(B231="","",入力・概要!$B$34)</f>
        <v>0.13510189711528384</v>
      </c>
      <c r="I231" s="1">
        <f>IF(B231="","",C231*入力・概要!$B$35*0.000000001)</f>
        <v>7.8192188023030081E-3</v>
      </c>
      <c r="J231" s="1">
        <f>IF(B231="","",H231+入力・概要!$B$30*F231)</f>
        <v>0.66910851719834663</v>
      </c>
      <c r="K231" s="1">
        <f>IF(B231="","",I231+入力・概要!$B$30*G231)</f>
        <v>1.716480695847763</v>
      </c>
      <c r="L231" s="1">
        <f>IF(B231="","",入力・概要!$B$30+H231*F231-I231*G231)</f>
        <v>74.968647798867323</v>
      </c>
      <c r="M231" s="1">
        <f t="shared" si="27"/>
        <v>3.1349288907847744E-3</v>
      </c>
      <c r="N231" s="1">
        <f>IF(B231="","",入力・概要!$B$30*(J231*L231+K231*M231)/(L231^2+M231^2))</f>
        <v>0.66917329400569747</v>
      </c>
      <c r="O231" s="1">
        <f>IF(B231="","",入力・概要!$B$30*(K231*L231-J231*M231)/(L231^2+M231^2))</f>
        <v>1.7164347598063492</v>
      </c>
      <c r="P231" s="1">
        <f>IF(B231="","",N231+入力・概要!$B$36)</f>
        <v>0.66917329400595349</v>
      </c>
      <c r="Q231" s="1">
        <f>IF(B231="","",O231+C231*入力・概要!$B$37*0.000000001)</f>
        <v>1.7375360229445507</v>
      </c>
      <c r="R231" s="1">
        <f t="shared" si="28"/>
        <v>1.8619410109992056</v>
      </c>
      <c r="S231" s="1">
        <f t="shared" si="29"/>
        <v>68.936921323250402</v>
      </c>
      <c r="T231" s="1">
        <f t="shared" si="30"/>
        <v>4.9966647639371047</v>
      </c>
      <c r="U231" s="1">
        <f t="shared" si="31"/>
        <v>0.26996591778208484</v>
      </c>
    </row>
    <row r="232" spans="1:21">
      <c r="A232">
        <v>229</v>
      </c>
      <c r="B232" s="2">
        <f>IF(A232&lt;=入力・概要!$B$40,10^(LOG10(入力・概要!$B$38)+(A232-1)*(LOG10(入力・概要!$B$39)-LOG10(入力・概要!$B$38))/(入力・概要!$B$40-1)),"")</f>
        <v>101265.29773916394</v>
      </c>
      <c r="C232" s="1">
        <f t="shared" si="24"/>
        <v>636268.63088188111</v>
      </c>
      <c r="D232" s="1">
        <f>IF(B232="","",ATANH(MIN(0.999999,(2*入力・概要!$B$17*入力・概要!$B$6)/入力・概要!$B$30))+入力・概要!$B$33*SQRT(B232/1000000)+(2*PI()*B232*入力・概要!$B$6/(299792458*入力・概要!$B$31))*入力・概要!$B$32/2)</f>
        <v>7.1403410751089032E-3</v>
      </c>
      <c r="E232" s="1">
        <f>IF(B232="","",2*PI()*B232*入力・概要!$B$6/(299792458*入力・概要!$B$31))</f>
        <v>2.325538886420625E-2</v>
      </c>
      <c r="F232" s="1">
        <f t="shared" si="25"/>
        <v>7.1440824488134365E-3</v>
      </c>
      <c r="G232" s="1">
        <f t="shared" si="26"/>
        <v>2.3258395565680469E-2</v>
      </c>
      <c r="H232" s="1">
        <f>IF(B232="","",入力・概要!$B$34)</f>
        <v>0.13510189711528384</v>
      </c>
      <c r="I232" s="1">
        <f>IF(B232="","",C232*入力・概要!$B$35*0.000000001)</f>
        <v>7.9791980735134712E-3</v>
      </c>
      <c r="J232" s="1">
        <f>IF(B232="","",H232+入力・概要!$B$30*F232)</f>
        <v>0.67067849614290809</v>
      </c>
      <c r="K232" s="1">
        <f>IF(B232="","",I232+入力・概要!$B$30*G232)</f>
        <v>1.7516114258867932</v>
      </c>
      <c r="L232" s="1">
        <f>IF(B232="","",入力・概要!$B$30+H232*F232-I232*G232)</f>
        <v>74.968643259831339</v>
      </c>
      <c r="M232" s="1">
        <f t="shared" si="27"/>
        <v>3.1992574136937299E-3</v>
      </c>
      <c r="N232" s="1">
        <f>IF(B232="","",入力・概要!$B$30*(J232*L232+K232*M232)/(L232^2+M232^2))</f>
        <v>0.67074626911660551</v>
      </c>
      <c r="O232" s="1">
        <f>IF(B232="","",入力・概要!$B$30*(K232*L232-J232*M232)/(L232^2+M232^2))</f>
        <v>1.7515645871200862</v>
      </c>
      <c r="P232" s="1">
        <f>IF(B232="","",N232+入力・概要!$B$36)</f>
        <v>0.67074626911686153</v>
      </c>
      <c r="Q232" s="1">
        <f>IF(B232="","",O232+C232*入力・概要!$B$37*0.000000001)</f>
        <v>1.773097576851931</v>
      </c>
      <c r="R232" s="1">
        <f t="shared" si="28"/>
        <v>1.8957256063503438</v>
      </c>
      <c r="S232" s="1">
        <f t="shared" si="29"/>
        <v>69.278837246909205</v>
      </c>
      <c r="T232" s="1">
        <f t="shared" si="30"/>
        <v>5.0054606439544491</v>
      </c>
      <c r="U232" s="1">
        <f t="shared" si="31"/>
        <v>0.2777754763185768</v>
      </c>
    </row>
    <row r="233" spans="1:21">
      <c r="A233">
        <v>230</v>
      </c>
      <c r="B233" s="2">
        <f>IF(A233&lt;=入力・概要!$B$40,10^(LOG10(入力・概要!$B$38)+(A233-1)*(LOG10(入力・概要!$B$39)-LOG10(入力・概要!$B$38))/(入力・概要!$B$40-1)),"")</f>
        <v>103337.16053528521</v>
      </c>
      <c r="C233" s="1">
        <f t="shared" si="24"/>
        <v>649286.52876096219</v>
      </c>
      <c r="D233" s="1">
        <f>IF(B233="","",ATANH(MIN(0.999999,(2*入力・概要!$B$17*入力・概要!$B$6)/入力・概要!$B$30))+入力・概要!$B$33*SQRT(B233/1000000)+(2*PI()*B233*入力・概要!$B$6/(299792458*入力・概要!$B$31))*入力・概要!$B$32/2)</f>
        <v>7.1615340049357868E-3</v>
      </c>
      <c r="E233" s="1">
        <f>IF(B233="","",2*PI()*B233*入力・概要!$B$6/(299792458*入力・概要!$B$31))</f>
        <v>2.3731188334239775E-2</v>
      </c>
      <c r="F233" s="1">
        <f t="shared" si="25"/>
        <v>7.1654459696883291E-3</v>
      </c>
      <c r="G233" s="1">
        <f t="shared" si="26"/>
        <v>2.3734426242604949E-2</v>
      </c>
      <c r="H233" s="1">
        <f>IF(B233="","",入力・概要!$B$34)</f>
        <v>0.13510189711528384</v>
      </c>
      <c r="I233" s="1">
        <f>IF(B233="","",C233*入力・概要!$B$35*0.000000001)</f>
        <v>8.1424504808087824E-3</v>
      </c>
      <c r="J233" s="1">
        <f>IF(B233="","",H233+入力・概要!$B$30*F233)</f>
        <v>0.67228007366324194</v>
      </c>
      <c r="K233" s="1">
        <f>IF(B233="","",I233+入力・概要!$B$30*G233)</f>
        <v>1.7874616811816848</v>
      </c>
      <c r="L233" s="1">
        <f>IF(B233="","",入力・概要!$B$30+H233*F233-I233*G233)</f>
        <v>74.968638473038254</v>
      </c>
      <c r="M233" s="1">
        <f t="shared" si="27"/>
        <v>3.2649103012998048E-3</v>
      </c>
      <c r="N233" s="1">
        <f>IF(B233="","",入力・概要!$B$30*(J233*L233+K233*M233)/(L233^2+M233^2))</f>
        <v>0.67235096807494366</v>
      </c>
      <c r="O233" s="1">
        <f>IF(B233="","",入力・概要!$B$30*(K233*L233-J233*M233)/(L233^2+M233^2))</f>
        <v>1.787413926453977</v>
      </c>
      <c r="P233" s="1">
        <f>IF(B233="","",N233+入力・概要!$B$36)</f>
        <v>0.67235096807519967</v>
      </c>
      <c r="Q233" s="1">
        <f>IF(B233="","",O233+C233*入力・概要!$B$37*0.000000001)</f>
        <v>1.8093874757981541</v>
      </c>
      <c r="R233" s="1">
        <f t="shared" si="28"/>
        <v>1.9302691164308861</v>
      </c>
      <c r="S233" s="1">
        <f t="shared" si="29"/>
        <v>69.615418544496777</v>
      </c>
      <c r="T233" s="1">
        <f t="shared" si="30"/>
        <v>5.0142565239717944</v>
      </c>
      <c r="U233" s="1">
        <f t="shared" si="31"/>
        <v>0.28561786218558988</v>
      </c>
    </row>
    <row r="234" spans="1:21">
      <c r="A234">
        <v>231</v>
      </c>
      <c r="B234" s="2">
        <f>IF(A234&lt;=入力・概要!$B$40,10^(LOG10(入力・概要!$B$38)+(A234-1)*(LOG10(入力・概要!$B$39)-LOG10(入力・概要!$B$38))/(入力・概要!$B$40-1)),"")</f>
        <v>105451.41312871856</v>
      </c>
      <c r="C234" s="1">
        <f t="shared" si="24"/>
        <v>662570.76959168899</v>
      </c>
      <c r="D234" s="1">
        <f>IF(B234="","",ATANH(MIN(0.999999,(2*入力・概要!$B$17*入力・概要!$B$6)/入力・概要!$B$30))+入力・概要!$B$33*SQRT(B234/1000000)+(2*PI()*B234*入力・概要!$B$6/(299792458*入力・概要!$B$31))*入力・概要!$B$32/2)</f>
        <v>7.1831493252481537E-3</v>
      </c>
      <c r="E234" s="1">
        <f>IF(B234="","",2*PI()*B234*入力・概要!$B$6/(299792458*入力・概要!$B$31))</f>
        <v>2.4216722543047357E-2</v>
      </c>
      <c r="F234" s="1">
        <f t="shared" si="25"/>
        <v>7.1872396961835689E-3</v>
      </c>
      <c r="G234" s="1">
        <f t="shared" si="26"/>
        <v>2.4220207156556626E-2</v>
      </c>
      <c r="H234" s="1">
        <f>IF(B234="","",入力・概要!$B$34)</f>
        <v>0.13510189711528384</v>
      </c>
      <c r="I234" s="1">
        <f>IF(B234="","",C234*入力・概要!$B$35*0.000000001)</f>
        <v>8.30904299173881E-3</v>
      </c>
      <c r="J234" s="1">
        <f>IF(B234="","",H234+入力・概要!$B$30*F234)</f>
        <v>0.6739139027798694</v>
      </c>
      <c r="K234" s="1">
        <f>IF(B234="","",I234+入力・概要!$B$30*G234)</f>
        <v>1.8240462310203582</v>
      </c>
      <c r="L234" s="1">
        <f>IF(B234="","",入力・概要!$B$30+H234*F234-I234*G234)</f>
        <v>74.968633427059885</v>
      </c>
      <c r="M234" s="1">
        <f t="shared" si="27"/>
        <v>3.3319150190034954E-3</v>
      </c>
      <c r="N234" s="1">
        <f>IF(B234="","",入力・概要!$B$30*(J234*L234+K234*M234)/(L234^2+M234^2))</f>
        <v>0.67398804913411481</v>
      </c>
      <c r="O234" s="1">
        <f>IF(B234="","",入力・概要!$B$30*(K234*L234-J234*M234)/(L234^2+M234^2))</f>
        <v>1.8239975472710241</v>
      </c>
      <c r="P234" s="1">
        <f>IF(B234="","",N234+入力・概要!$B$36)</f>
        <v>0.67398804913437083</v>
      </c>
      <c r="Q234" s="1">
        <f>IF(B234="","",O234+C234*入力・概要!$B$37*0.000000001)</f>
        <v>1.8464206699675869</v>
      </c>
      <c r="R234" s="1">
        <f t="shared" si="28"/>
        <v>1.9655862181190393</v>
      </c>
      <c r="S234" s="1">
        <f t="shared" si="29"/>
        <v>69.946699208579872</v>
      </c>
      <c r="T234" s="1">
        <f t="shared" si="30"/>
        <v>5.023052403989138</v>
      </c>
      <c r="U234" s="1">
        <f t="shared" si="31"/>
        <v>0.29349209838867335</v>
      </c>
    </row>
    <row r="235" spans="1:21">
      <c r="A235">
        <v>232</v>
      </c>
      <c r="B235" s="2">
        <f>IF(A235&lt;=入力・概要!$B$40,10^(LOG10(入力・概要!$B$38)+(A235-1)*(LOG10(入力・概要!$B$39)-LOG10(入力・概要!$B$38))/(入力・概要!$B$40-1)),"")</f>
        <v>107608.92280417049</v>
      </c>
      <c r="C235" s="1">
        <f t="shared" si="24"/>
        <v>676126.80268458638</v>
      </c>
      <c r="D235" s="1">
        <f>IF(B235="","",ATANH(MIN(0.999999,(2*入力・概要!$B$17*入力・概要!$B$6)/入力・概要!$B$30))+入力・概要!$B$33*SQRT(B235/1000000)+(2*PI()*B235*入力・概要!$B$6/(299792458*入力・概要!$B$31))*入力・概要!$B$32/2)</f>
        <v>7.2051955639378419E-3</v>
      </c>
      <c r="E235" s="1">
        <f>IF(B235="","",2*PI()*B235*入力・概要!$B$6/(299792458*入力・概要!$B$31))</f>
        <v>2.4712190660962322E-2</v>
      </c>
      <c r="F235" s="1">
        <f t="shared" si="25"/>
        <v>7.2094725261506037E-3</v>
      </c>
      <c r="G235" s="1">
        <f t="shared" si="26"/>
        <v>2.4715938475310398E-2</v>
      </c>
      <c r="H235" s="1">
        <f>IF(B235="","",入力・概要!$B$34)</f>
        <v>0.13510189711528384</v>
      </c>
      <c r="I235" s="1">
        <f>IF(B235="","",C235*入力・概要!$B$35*0.000000001)</f>
        <v>8.4790439439929102E-3</v>
      </c>
      <c r="J235" s="1">
        <f>IF(B235="","",H235+入力・概要!$B$30*F235)</f>
        <v>0.67558065054570482</v>
      </c>
      <c r="K235" s="1">
        <f>IF(B235="","",I235+入力・概要!$B$30*G235)</f>
        <v>1.8613801498909621</v>
      </c>
      <c r="L235" s="1">
        <f>IF(B235="","",入力・概要!$B$30+H235*F235-I235*G235)</f>
        <v>74.96862810997149</v>
      </c>
      <c r="M235" s="1">
        <f t="shared" si="27"/>
        <v>3.4002996113613113E-3</v>
      </c>
      <c r="N235" s="1">
        <f>IF(B235="","",入力・概要!$B$30*(J235*L235+K235*M235)/(L235^2+M235^2))</f>
        <v>0.67565818479910056</v>
      </c>
      <c r="O235" s="1">
        <f>IF(B235="","",入力・概要!$B$30*(K235*L235-J235*M235)/(L235^2+M235^2))</f>
        <v>1.8613305242707954</v>
      </c>
      <c r="P235" s="1">
        <f>IF(B235="","",N235+入力・概要!$B$36)</f>
        <v>0.67565818479935658</v>
      </c>
      <c r="Q235" s="1">
        <f>IF(B235="","",O235+C235*入力・概要!$B$37*0.000000001)</f>
        <v>1.8842124184786762</v>
      </c>
      <c r="R235" s="1">
        <f t="shared" si="28"/>
        <v>2.0016918895363549</v>
      </c>
      <c r="S235" s="1">
        <f t="shared" si="29"/>
        <v>70.272715704657998</v>
      </c>
      <c r="T235" s="1">
        <f t="shared" si="30"/>
        <v>5.0318482840064815</v>
      </c>
      <c r="U235" s="1">
        <f t="shared" si="31"/>
        <v>0.30139722950091485</v>
      </c>
    </row>
    <row r="236" spans="1:21">
      <c r="A236">
        <v>233</v>
      </c>
      <c r="B236" s="2">
        <f>IF(A236&lt;=入力・概要!$B$40,10^(LOG10(入力・概要!$B$38)+(A236-1)*(LOG10(入力・概要!$B$39)-LOG10(入力・概要!$B$38))/(入力・概要!$B$40-1)),"")</f>
        <v>109810.57459077676</v>
      </c>
      <c r="C236" s="1">
        <f t="shared" si="24"/>
        <v>689960.1888417165</v>
      </c>
      <c r="D236" s="1">
        <f>IF(B236="","",ATANH(MIN(0.999999,(2*入力・概要!$B$17*入力・概要!$B$6)/入力・概要!$B$30))+入力・概要!$B$33*SQRT(B236/1000000)+(2*PI()*B236*入力・概要!$B$6/(299792458*入力・概要!$B$31))*入力・概要!$B$32/2)</f>
        <v>7.2276814222137879E-3</v>
      </c>
      <c r="E236" s="1">
        <f>IF(B236="","",2*PI()*B236*入力・概要!$B$6/(299792458*入力・概要!$B$31))</f>
        <v>2.5217795933293454E-2</v>
      </c>
      <c r="F236" s="1">
        <f t="shared" si="25"/>
        <v>7.2321535489714888E-3</v>
      </c>
      <c r="G236" s="1">
        <f t="shared" si="26"/>
        <v>2.5221824504904147E-2</v>
      </c>
      <c r="H236" s="1">
        <f>IF(B236="","",入力・概要!$B$34)</f>
        <v>0.13510189711528384</v>
      </c>
      <c r="I236" s="1">
        <f>IF(B236="","",C236*入力・概要!$B$35*0.000000001)</f>
        <v>8.6525230734325505E-3</v>
      </c>
      <c r="J236" s="1">
        <f>IF(B236="","",H236+入力・概要!$B$30*F236)</f>
        <v>0.67728099837230293</v>
      </c>
      <c r="K236" s="1">
        <f>IF(B236="","",I236+入力・概要!$B$30*G236)</f>
        <v>1.8994788239165508</v>
      </c>
      <c r="L236" s="1">
        <f>IF(B236="","",入力・概要!$B$30+H236*F236-I236*G236)</f>
        <v>74.968622509330672</v>
      </c>
      <c r="M236" s="1">
        <f t="shared" si="27"/>
        <v>3.4700927147743878E-3</v>
      </c>
      <c r="N236" s="1">
        <f>IF(B236="","",入力・概要!$B$30*(J236*L236+K236*M236)/(L236^2+M236^2))</f>
        <v>0.67736206216194939</v>
      </c>
      <c r="O236" s="1">
        <f>IF(B236="","",入力・概要!$B$30*(K236*L236-J236*M236)/(L236^2+M236^2))</f>
        <v>1.8994282438270937</v>
      </c>
      <c r="P236" s="1">
        <f>IF(B236="","",N236+入力・概要!$B$36)</f>
        <v>0.6773620621622054</v>
      </c>
      <c r="Q236" s="1">
        <f>IF(B236="","",O236+C236*入力・概要!$B$37*0.000000001)</f>
        <v>1.9227782958972679</v>
      </c>
      <c r="R236" s="1">
        <f t="shared" si="28"/>
        <v>2.0386014172540539</v>
      </c>
      <c r="S236" s="1">
        <f t="shared" si="29"/>
        <v>70.593506814311425</v>
      </c>
      <c r="T236" s="1">
        <f t="shared" si="30"/>
        <v>5.040644164023826</v>
      </c>
      <c r="U236" s="1">
        <f t="shared" si="31"/>
        <v>0.30933232180152026</v>
      </c>
    </row>
    <row r="237" spans="1:21">
      <c r="A237">
        <v>234</v>
      </c>
      <c r="B237" s="2">
        <f>IF(A237&lt;=入力・概要!$B$40,10^(LOG10(入力・概要!$B$38)+(A237-1)*(LOG10(入力・概要!$B$39)-LOG10(入力・概要!$B$38))/(入力・概要!$B$40-1)),"")</f>
        <v>112057.27162514787</v>
      </c>
      <c r="C237" s="1">
        <f t="shared" si="24"/>
        <v>704076.60263776104</v>
      </c>
      <c r="D237" s="1">
        <f>IF(B237="","",ATANH(MIN(0.999999,(2*入力・概要!$B$17*入力・概要!$B$6)/入力・概要!$B$30))+入力・概要!$B$33*SQRT(B237/1000000)+(2*PI()*B237*入力・概要!$B$6/(299792458*入力・概要!$B$31))*入力・概要!$B$32/2)</f>
        <v>7.2506157781362223E-3</v>
      </c>
      <c r="E237" s="1">
        <f>IF(B237="","",2*PI()*B237*入力・概要!$B$6/(299792458*入力・概要!$B$31))</f>
        <v>2.5733745763697715E-2</v>
      </c>
      <c r="F237" s="1">
        <f t="shared" si="25"/>
        <v>7.2552920500290807E-3</v>
      </c>
      <c r="G237" s="1">
        <f t="shared" si="26"/>
        <v>2.5738073777005616E-2</v>
      </c>
      <c r="H237" s="1">
        <f>IF(B237="","",入力・概要!$B$34)</f>
        <v>0.13510189711528384</v>
      </c>
      <c r="I237" s="1">
        <f>IF(B237="","",C237*入力・概要!$B$35*0.000000001)</f>
        <v>8.8295515426974891E-3</v>
      </c>
      <c r="J237" s="1">
        <f>IF(B237="","",H237+入力・概要!$B$30*F237)</f>
        <v>0.67901564236497969</v>
      </c>
      <c r="K237" s="1">
        <f>IF(B237="","",I237+入力・概要!$B$30*G237)</f>
        <v>1.9383579574334016</v>
      </c>
      <c r="L237" s="1">
        <f>IF(B237="","",入力・概要!$B$30+H237*F237-I237*G237)</f>
        <v>74.968616612155515</v>
      </c>
      <c r="M237" s="1">
        <f t="shared" si="27"/>
        <v>3.541323570479653E-3</v>
      </c>
      <c r="N237" s="1">
        <f>IF(B237="","",入力・概要!$B$30*(J237*L237+K237*M237)/(L237^2+M237^2))</f>
        <v>0.67910038324653133</v>
      </c>
      <c r="O237" s="1">
        <f>IF(B237="","",入力・概要!$B$30*(K237*L237-J237*M237)/(L237^2+M237^2))</f>
        <v>1.9383064105694787</v>
      </c>
      <c r="P237" s="1">
        <f>IF(B237="","",N237+入力・概要!$B$36)</f>
        <v>0.67910038324678734</v>
      </c>
      <c r="Q237" s="1">
        <f>IF(B237="","",O237+C237*入力・概要!$B$37*0.000000001)</f>
        <v>1.9621341988953276</v>
      </c>
      <c r="R237" s="1">
        <f t="shared" si="28"/>
        <v>2.0763304036209029</v>
      </c>
      <c r="S237" s="1">
        <f t="shared" si="29"/>
        <v>70.909113482422626</v>
      </c>
      <c r="T237" s="1">
        <f t="shared" si="30"/>
        <v>5.0494400440411695</v>
      </c>
      <c r="U237" s="1">
        <f t="shared" si="31"/>
        <v>0.31729646336325695</v>
      </c>
    </row>
    <row r="238" spans="1:21">
      <c r="A238">
        <v>235</v>
      </c>
      <c r="B238" s="2">
        <f>IF(A238&lt;=入力・概要!$B$40,10^(LOG10(入力・概要!$B$38)+(A238-1)*(LOG10(入力・概要!$B$39)-LOG10(入力・概要!$B$38))/(入力・概要!$B$40-1)),"")</f>
        <v>114349.9355218461</v>
      </c>
      <c r="C238" s="1">
        <f t="shared" si="24"/>
        <v>718481.83474779641</v>
      </c>
      <c r="D238" s="1">
        <f>IF(B238="","",ATANH(MIN(0.999999,(2*入力・概要!$B$17*入力・概要!$B$6)/入力・概要!$B$30))+入力・概要!$B$33*SQRT(B238/1000000)+(2*PI()*B238*入力・概要!$B$6/(299792458*入力・概要!$B$31))*入力・概要!$B$32/2)</f>
        <v>7.2740076902230826E-3</v>
      </c>
      <c r="E238" s="1">
        <f>IF(B238="","",2*PI()*B238*入力・概要!$B$6/(299792458*入力・概要!$B$31))</f>
        <v>2.6260251799259629E-2</v>
      </c>
      <c r="F238" s="1">
        <f t="shared" si="25"/>
        <v>7.2788975152996661E-3</v>
      </c>
      <c r="G238" s="1">
        <f t="shared" si="26"/>
        <v>2.6264899138237565E-2</v>
      </c>
      <c r="H238" s="1">
        <f>IF(B238="","",入力・概要!$B$34)</f>
        <v>0.13510189711528384</v>
      </c>
      <c r="I238" s="1">
        <f>IF(B238="","",C238*入力・概要!$B$35*0.000000001)</f>
        <v>9.0102019703974939E-3</v>
      </c>
      <c r="J238" s="1">
        <f>IF(B238="","",H238+入力・概要!$B$30*F238)</f>
        <v>0.68078529366711227</v>
      </c>
      <c r="K238" s="1">
        <f>IF(B238="","",I238+入力・概要!$B$30*G238)</f>
        <v>1.9780335797167203</v>
      </c>
      <c r="L238" s="1">
        <f>IF(B238="","",入力・概要!$B$30+H238*F238-I238*G238)</f>
        <v>74.968610404901696</v>
      </c>
      <c r="M238" s="1">
        <f t="shared" si="27"/>
        <v>3.614022037852153E-3</v>
      </c>
      <c r="N238" s="1">
        <f>IF(B238="","",入力・概要!$B$30*(J238*L238+K238*M238)/(L238^2+M238^2))</f>
        <v>0.6808738653628873</v>
      </c>
      <c r="O238" s="1">
        <f>IF(B238="","",入力・概要!$B$30*(K238*L238-J238*M238)/(L238^2+M238^2))</f>
        <v>1.9779810541124039</v>
      </c>
      <c r="P238" s="1">
        <f>IF(B238="","",N238+入力・概要!$B$36)</f>
        <v>0.68087386536314332</v>
      </c>
      <c r="Q238" s="1">
        <f>IF(B238="","",O238+C238*入力・概要!$B$37*0.000000001)</f>
        <v>2.002296353058854</v>
      </c>
      <c r="R238" s="1">
        <f t="shared" si="28"/>
        <v>2.1148947742162814</v>
      </c>
      <c r="S238" s="1">
        <f t="shared" si="29"/>
        <v>71.21957866865327</v>
      </c>
      <c r="T238" s="1">
        <f t="shared" si="30"/>
        <v>5.058235924058514</v>
      </c>
      <c r="U238" s="1">
        <f t="shared" si="31"/>
        <v>0.32528876409211471</v>
      </c>
    </row>
    <row r="239" spans="1:21">
      <c r="A239">
        <v>236</v>
      </c>
      <c r="B239" s="2">
        <f>IF(A239&lt;=入力・概要!$B$40,10^(LOG10(入力・概要!$B$38)+(A239-1)*(LOG10(入力・概要!$B$39)-LOG10(入力・概要!$B$38))/(入力・概要!$B$40-1)),"")</f>
        <v>116689.50675143731</v>
      </c>
      <c r="C239" s="1">
        <f t="shared" si="24"/>
        <v>733181.79432266403</v>
      </c>
      <c r="D239" s="1">
        <f>IF(B239="","",ATANH(MIN(0.999999,(2*入力・概要!$B$17*入力・概要!$B$6)/入力・概要!$B$30))+入力・概要!$B$33*SQRT(B239/1000000)+(2*PI()*B239*入力・概要!$B$6/(299792458*入力・概要!$B$31))*入力・概要!$B$32/2)</f>
        <v>7.2978664011300511E-3</v>
      </c>
      <c r="E239" s="1">
        <f>IF(B239="","",2*PI()*B239*入力・概要!$B$6/(299792458*入力・概要!$B$31))</f>
        <v>2.6797530017310146E-2</v>
      </c>
      <c r="F239" s="1">
        <f t="shared" si="25"/>
        <v>7.3029796360722585E-3</v>
      </c>
      <c r="G239" s="1">
        <f t="shared" si="26"/>
        <v>2.6802517841509808E-2</v>
      </c>
      <c r="H239" s="1">
        <f>IF(B239="","",入力・概要!$B$34)</f>
        <v>0.13510189711528384</v>
      </c>
      <c r="I239" s="1">
        <f>IF(B239="","",C239*入力・概要!$B$35*0.000000001)</f>
        <v>9.1945484609009445E-3</v>
      </c>
      <c r="J239" s="1">
        <f>IF(B239="","",H239+入力・概要!$B$30*F239)</f>
        <v>0.68259067881393398</v>
      </c>
      <c r="K239" s="1">
        <f>IF(B239="","",I239+入力・概要!$B$30*G239)</f>
        <v>2.0185220518573992</v>
      </c>
      <c r="L239" s="1">
        <f>IF(B239="","",入力・概要!$B$30+H239*F239-I239*G239)</f>
        <v>74.96860387343871</v>
      </c>
      <c r="M239" s="1">
        <f t="shared" si="27"/>
        <v>3.6882186080270563E-3</v>
      </c>
      <c r="N239" s="1">
        <f>IF(B239="","",入力・概要!$B$30*(J239*L239+K239*M239)/(L239^2+M239^2))</f>
        <v>0.6826832414714975</v>
      </c>
      <c r="O239" s="1">
        <f>IF(B239="","",入力・概要!$B$30*(K239*L239-J239*M239)/(L239^2+M239^2))</f>
        <v>2.0184685359356416</v>
      </c>
      <c r="P239" s="1">
        <f>IF(B239="","",N239+入力・概要!$B$36)</f>
        <v>0.68268324147175352</v>
      </c>
      <c r="Q239" s="1">
        <f>IF(B239="","",O239+C239*入力・概要!$B$37*0.000000001)</f>
        <v>2.0432813198486937</v>
      </c>
      <c r="R239" s="1">
        <f t="shared" si="28"/>
        <v>2.1543107854320835</v>
      </c>
      <c r="S239" s="1">
        <f t="shared" si="29"/>
        <v>71.524947203325496</v>
      </c>
      <c r="T239" s="1">
        <f t="shared" si="30"/>
        <v>5.0670318040758575</v>
      </c>
      <c r="U239" s="1">
        <f t="shared" si="31"/>
        <v>0.3333083557224269</v>
      </c>
    </row>
    <row r="240" spans="1:21">
      <c r="A240">
        <v>237</v>
      </c>
      <c r="B240" s="2">
        <f>IF(A240&lt;=入力・概要!$B$40,10^(LOG10(入力・概要!$B$38)+(A240-1)*(LOG10(入力・概要!$B$39)-LOG10(入力・概要!$B$38))/(入力・概要!$B$40-1)),"")</f>
        <v>119076.94502628219</v>
      </c>
      <c r="C240" s="1">
        <f t="shared" si="24"/>
        <v>748182.51141296758</v>
      </c>
      <c r="D240" s="1">
        <f>IF(B240="","",ATANH(MIN(0.999999,(2*入力・概要!$B$17*入力・概要!$B$6)/入力・概要!$B$30))+入力・概要!$B$33*SQRT(B240/1000000)+(2*PI()*B240*入力・概要!$B$6/(299792458*入力・概要!$B$31))*入力・概要!$B$32/2)</f>
        <v>7.3222013414057947E-3</v>
      </c>
      <c r="E240" s="1">
        <f>IF(B240="","",2*PI()*B240*入力・概要!$B$6/(299792458*入力・概要!$B$31))</f>
        <v>2.7345800814022918E-2</v>
      </c>
      <c r="F240" s="1">
        <f t="shared" si="25"/>
        <v>7.3275483137991279E-3</v>
      </c>
      <c r="G240" s="1">
        <f t="shared" si="26"/>
        <v>2.7351151639413068E-2</v>
      </c>
      <c r="H240" s="1">
        <f>IF(B240="","",入力・概要!$B$34)</f>
        <v>0.13510189711528384</v>
      </c>
      <c r="I240" s="1">
        <f>IF(B240="","",C240*入力・概要!$B$35*0.000000001)</f>
        <v>9.3826666347332343E-3</v>
      </c>
      <c r="J240" s="1">
        <f>IF(B240="","",H240+入力・概要!$B$30*F240)</f>
        <v>0.68443254009616872</v>
      </c>
      <c r="K240" s="1">
        <f>IF(B240="","",I240+入力・概要!$B$30*G240)</f>
        <v>2.0598400737939517</v>
      </c>
      <c r="L240" s="1">
        <f>IF(B240="","",入力・概要!$B$30+H240*F240-I240*G240)</f>
        <v>74.968597003024939</v>
      </c>
      <c r="M240" s="1">
        <f t="shared" si="27"/>
        <v>3.76394441785079E-3</v>
      </c>
      <c r="N240" s="1">
        <f>IF(B240="","",入力・概要!$B$30*(J240*L240+K240*M240)/(L240^2+M240^2))</f>
        <v>0.68452926055784391</v>
      </c>
      <c r="O240" s="1">
        <f>IF(B240="","",入力・概要!$B$30*(K240*L240-J240*M240)/(L240^2+M240^2))</f>
        <v>2.0597855564201475</v>
      </c>
      <c r="P240" s="1">
        <f>IF(B240="","",N240+入力・概要!$B$36)</f>
        <v>0.68452926055809993</v>
      </c>
      <c r="Q240" s="1">
        <f>IF(B240="","",O240+C240*入力・概要!$B$37*0.000000001)</f>
        <v>2.0851060037184399</v>
      </c>
      <c r="R240" s="1">
        <f t="shared" si="28"/>
        <v>2.1945950321876935</v>
      </c>
      <c r="S240" s="1">
        <f t="shared" si="29"/>
        <v>71.825265647828274</v>
      </c>
      <c r="T240" s="1">
        <f t="shared" si="30"/>
        <v>5.0758276840932028</v>
      </c>
      <c r="U240" s="1">
        <f t="shared" si="31"/>
        <v>0.34135439177069782</v>
      </c>
    </row>
    <row r="241" spans="1:21">
      <c r="A241">
        <v>238</v>
      </c>
      <c r="B241" s="2">
        <f>IF(A241&lt;=入力・概要!$B$40,10^(LOG10(入力・概要!$B$38)+(A241-1)*(LOG10(入力・概要!$B$39)-LOG10(入力・概要!$B$38))/(入力・概要!$B$40-1)),"")</f>
        <v>121513.22969421609</v>
      </c>
      <c r="C241" s="1">
        <f t="shared" si="24"/>
        <v>763490.13944263675</v>
      </c>
      <c r="D241" s="1">
        <f>IF(B241="","",ATANH(MIN(0.999999,(2*入力・概要!$B$17*入力・概要!$B$6)/入力・概要!$B$30))+入力・概要!$B$33*SQRT(B241/1000000)+(2*PI()*B241*入力・概要!$B$6/(299792458*入力・概要!$B$31))*入力・概要!$B$32/2)</f>
        <v>7.3470221333238805E-3</v>
      </c>
      <c r="E241" s="1">
        <f>IF(B241="","",2*PI()*B241*入力・概要!$B$6/(299792458*入力・概要!$B$31))</f>
        <v>2.7905289094822143E-2</v>
      </c>
      <c r="F241" s="1">
        <f t="shared" si="25"/>
        <v>7.352613665082163E-3</v>
      </c>
      <c r="G241" s="1">
        <f t="shared" si="26"/>
        <v>2.7911026879726547E-2</v>
      </c>
      <c r="H241" s="1">
        <f>IF(B241="","",入力・概要!$B$34)</f>
        <v>0.13510189711528384</v>
      </c>
      <c r="I241" s="1">
        <f>IF(B241="","",C241*入力・概要!$B$35*0.000000001)</f>
        <v>9.5746336595967808E-3</v>
      </c>
      <c r="J241" s="1">
        <f>IF(B241="","",H241+入力・概要!$B$30*F241)</f>
        <v>0.6863116359338477</v>
      </c>
      <c r="K241" s="1">
        <f>IF(B241="","",I241+入力・概要!$B$30*G241)</f>
        <v>2.1020046915035331</v>
      </c>
      <c r="L241" s="1">
        <f>IF(B241="","",入力・概要!$B$30+H241*F241-I241*G241)</f>
        <v>74.96858977828191</v>
      </c>
      <c r="M241" s="1">
        <f t="shared" si="27"/>
        <v>3.8412312641704447E-3</v>
      </c>
      <c r="N241" s="1">
        <f>IF(B241="","",入力・概要!$B$30*(J241*L241+K241*M241)/(L241^2+M241^2))</f>
        <v>0.68641268801761512</v>
      </c>
      <c r="O241" s="1">
        <f>IF(B241="","",入力・概要!$B$30*(K241*L241-J241*M241)/(L241^2+M241^2))</f>
        <v>2.1019491620432715</v>
      </c>
      <c r="P241" s="1">
        <f>IF(B241="","",N241+入力・概要!$B$36)</f>
        <v>0.68641268801787114</v>
      </c>
      <c r="Q241" s="1">
        <f>IF(B241="","",O241+C241*入力・概要!$B$37*0.000000001)</f>
        <v>2.1277876593933556</v>
      </c>
      <c r="R241" s="1">
        <f t="shared" si="28"/>
        <v>2.2357644557820877</v>
      </c>
      <c r="S241" s="1">
        <f t="shared" si="29"/>
        <v>72.120582159639696</v>
      </c>
      <c r="T241" s="1">
        <f t="shared" si="30"/>
        <v>5.0846235641105464</v>
      </c>
      <c r="U241" s="1">
        <f t="shared" si="31"/>
        <v>0.34942604745121048</v>
      </c>
    </row>
    <row r="242" spans="1:21">
      <c r="A242">
        <v>239</v>
      </c>
      <c r="B242" s="2">
        <f>IF(A242&lt;=入力・概要!$B$40,10^(LOG10(入力・概要!$B$38)+(A242-1)*(LOG10(入力・概要!$B$39)-LOG10(入力・概要!$B$38))/(入力・概要!$B$40-1)),"")</f>
        <v>123999.36014028864</v>
      </c>
      <c r="C242" s="1">
        <f t="shared" si="24"/>
        <v>779110.9577331316</v>
      </c>
      <c r="D242" s="1">
        <f>IF(B242="","",ATANH(MIN(0.999999,(2*入力・概要!$B$17*入力・概要!$B$6)/入力・概要!$B$30))+入力・概要!$B$33*SQRT(B242/1000000)+(2*PI()*B242*入力・概要!$B$6/(299792458*入力・概要!$B$31))*入力・概要!$B$32/2)</f>
        <v>7.3723385947930108E-3</v>
      </c>
      <c r="E242" s="1">
        <f>IF(B242="","",2*PI()*B242*入力・概要!$B$6/(299792458*入力・概要!$B$31))</f>
        <v>2.8476224366641319E-2</v>
      </c>
      <c r="F242" s="1">
        <f t="shared" si="25"/>
        <v>7.3781860268000536E-3</v>
      </c>
      <c r="G242" s="1">
        <f t="shared" si="26"/>
        <v>2.8482374603097785E-2</v>
      </c>
      <c r="H242" s="1">
        <f>IF(B242="","",入力・概要!$B$34)</f>
        <v>0.13510189711528384</v>
      </c>
      <c r="I242" s="1">
        <f>IF(B242="","",C242*入力・概要!$B$35*0.000000001)</f>
        <v>9.7705282820260905E-3</v>
      </c>
      <c r="J242" s="1">
        <f>IF(B242="","",H242+入力・概要!$B$30*F242)</f>
        <v>0.68822874126068323</v>
      </c>
      <c r="K242" s="1">
        <f>IF(B242="","",I242+入力・概要!$B$30*G242)</f>
        <v>2.1450333043564425</v>
      </c>
      <c r="L242" s="1">
        <f>IF(B242="","",入力・概要!$B$30+H242*F242-I242*G242)</f>
        <v>74.968582183167342</v>
      </c>
      <c r="M242" s="1">
        <f t="shared" si="27"/>
        <v>3.9201116184715903E-3</v>
      </c>
      <c r="N242" s="1">
        <f>IF(B242="","",入力・概要!$B$30*(J242*L242+K242*M242)/(L242^2+M242^2))</f>
        <v>0.6883343060529642</v>
      </c>
      <c r="O242" s="1">
        <f>IF(B242="","",入力・概要!$B$30*(K242*L242-J242*M242)/(L242^2+M242^2))</f>
        <v>2.144976752737755</v>
      </c>
      <c r="P242" s="1">
        <f>IF(B242="","",N242+入力・概要!$B$36)</f>
        <v>0.68833430605322021</v>
      </c>
      <c r="Q242" s="1">
        <f>IF(B242="","",O242+C242*入力・概要!$B$37*0.000000001)</f>
        <v>2.1713438993147953</v>
      </c>
      <c r="R242" s="1">
        <f t="shared" si="28"/>
        <v>2.2778363518877618</v>
      </c>
      <c r="S242" s="1">
        <f t="shared" si="29"/>
        <v>72.410946362031822</v>
      </c>
      <c r="T242" s="1">
        <f t="shared" si="30"/>
        <v>5.0934194441278899</v>
      </c>
      <c r="U242" s="1">
        <f t="shared" si="31"/>
        <v>0.35752251955648134</v>
      </c>
    </row>
    <row r="243" spans="1:21">
      <c r="A243">
        <v>240</v>
      </c>
      <c r="B243" s="2">
        <f>IF(A243&lt;=入力・概要!$B$40,10^(LOG10(入力・概要!$B$38)+(A243-1)*(LOG10(入力・概要!$B$39)-LOG10(入力・概要!$B$38))/(入力・概要!$B$40-1)),"")</f>
        <v>126536.356196719</v>
      </c>
      <c r="C243" s="1">
        <f t="shared" si="24"/>
        <v>795051.37407926738</v>
      </c>
      <c r="D243" s="1">
        <f>IF(B243="","",ATANH(MIN(0.999999,(2*入力・概要!$B$17*入力・概要!$B$6)/入力・概要!$B$30))+入力・概要!$B$33*SQRT(B243/1000000)+(2*PI()*B243*入力・概要!$B$6/(299792458*入力・概要!$B$31))*入力・概要!$B$32/2)</f>
        <v>7.3981607433470913E-3</v>
      </c>
      <c r="E243" s="1">
        <f>IF(B243="","",2*PI()*B243*入力・概要!$B$6/(299792458*入力・概要!$B$31))</f>
        <v>2.9058840832068725E-2</v>
      </c>
      <c r="F243" s="1">
        <f t="shared" si="25"/>
        <v>7.4042759613813123E-3</v>
      </c>
      <c r="G243" s="1">
        <f t="shared" si="26"/>
        <v>2.9065430642950633E-2</v>
      </c>
      <c r="H243" s="1">
        <f>IF(B243="","",入力・概要!$B$34)</f>
        <v>0.13510189711528384</v>
      </c>
      <c r="I243" s="1">
        <f>IF(B243="","",C243*入力・概要!$B$35*0.000000001)</f>
        <v>9.9704308596901808E-3</v>
      </c>
      <c r="J243" s="1">
        <f>IF(B243="","",H243+入力・概要!$B$30*F243)</f>
        <v>0.69018464791937584</v>
      </c>
      <c r="K243" s="1">
        <f>IF(B243="","",I243+入力・概要!$B$30*G243)</f>
        <v>2.1889436726383158</v>
      </c>
      <c r="L243" s="1">
        <f>IF(B243="","",入力・概要!$B$30+H243*F243-I243*G243)</f>
        <v>74.968574200946961</v>
      </c>
      <c r="M243" s="1">
        <f t="shared" si="27"/>
        <v>4.0006186418743523E-3</v>
      </c>
      <c r="N243" s="1">
        <f>IF(B243="","",入力・概要!$B$30*(J243*L243+K243*M243)/(L243^2+M243^2))</f>
        <v>0.69029491408020505</v>
      </c>
      <c r="O243" s="1">
        <f>IF(B243="","",入力・概要!$B$30*(K243*L243-J243*M243)/(L243^2+M243^2))</f>
        <v>2.1888860894187192</v>
      </c>
      <c r="P243" s="1">
        <f>IF(B243="","",N243+入力・概要!$B$36)</f>
        <v>0.69029491408046106</v>
      </c>
      <c r="Q243" s="1">
        <f>IF(B243="","",O243+C243*入力・概要!$B$37*0.000000001)</f>
        <v>2.2157927012543674</v>
      </c>
      <c r="R243" s="1">
        <f t="shared" si="28"/>
        <v>2.320828378690996</v>
      </c>
      <c r="S243" s="1">
        <f t="shared" si="29"/>
        <v>72.696409218499184</v>
      </c>
      <c r="T243" s="1">
        <f t="shared" si="30"/>
        <v>5.1022153241452353</v>
      </c>
      <c r="U243" s="1">
        <f t="shared" si="31"/>
        <v>0.36564302630544476</v>
      </c>
    </row>
    <row r="244" spans="1:21">
      <c r="A244">
        <v>241</v>
      </c>
      <c r="B244" s="2">
        <f>IF(A244&lt;=入力・概要!$B$40,10^(LOG10(入力・概要!$B$38)+(A244-1)*(LOG10(入力・概要!$B$39)-LOG10(入力・概要!$B$38))/(入力・概要!$B$40-1)),"")</f>
        <v>129125.25856123841</v>
      </c>
      <c r="C244" s="1">
        <f t="shared" si="24"/>
        <v>811317.92737773829</v>
      </c>
      <c r="D244" s="1">
        <f>IF(B244="","",ATANH(MIN(0.999999,(2*入力・概要!$B$17*入力・概要!$B$6)/入力・概要!$B$30))+入力・概要!$B$33*SQRT(B244/1000000)+(2*PI()*B244*入力・概要!$B$6/(299792458*入力・概要!$B$31))*入力・概要!$B$32/2)</f>
        <v>7.4244988002168137E-3</v>
      </c>
      <c r="E244" s="1">
        <f>IF(B244="","",2*PI()*B244*入力・概要!$B$6/(299792458*入力・概要!$B$31))</f>
        <v>2.9653377485419009E-2</v>
      </c>
      <c r="F244" s="1">
        <f t="shared" si="25"/>
        <v>7.4308942622285786E-3</v>
      </c>
      <c r="G244" s="1">
        <f t="shared" si="26"/>
        <v>2.9660435727682555E-2</v>
      </c>
      <c r="H244" s="1">
        <f>IF(B244="","",入力・概要!$B$34)</f>
        <v>0.13510189711528384</v>
      </c>
      <c r="I244" s="1">
        <f>IF(B244="","",C244*入力・概要!$B$35*0.000000001)</f>
        <v>1.0174423394355871E-2</v>
      </c>
      <c r="J244" s="1">
        <f>IF(B244="","",H244+入力・概要!$B$30*F244)</f>
        <v>0.6921801650682633</v>
      </c>
      <c r="K244" s="1">
        <f>IF(B244="","",I244+入力・概要!$B$30*G244)</f>
        <v>2.233753925244601</v>
      </c>
      <c r="L244" s="1">
        <f>IF(B244="","",入力・概要!$B$30+H244*F244-I244*G244)</f>
        <v>74.968565814165387</v>
      </c>
      <c r="M244" s="1">
        <f t="shared" si="27"/>
        <v>4.0827862004984604E-3</v>
      </c>
      <c r="N244" s="1">
        <f>IF(B244="","",入力・概要!$B$30*(J244*L244+K244*M244)/(L244^2+M244^2))</f>
        <v>0.69229532914938374</v>
      </c>
      <c r="O244" s="1">
        <f>IF(B244="","",入力・概要!$B$30*(K244*L244-J244*M244)/(L244^2+M244^2))</f>
        <v>2.2336953016832699</v>
      </c>
      <c r="P244" s="1">
        <f>IF(B244="","",N244+入力・概要!$B$36)</f>
        <v>0.69229532914963976</v>
      </c>
      <c r="Q244" s="1">
        <f>IF(B244="","",O244+C244*入力・概要!$B$37*0.000000001)</f>
        <v>2.2611524161024934</v>
      </c>
      <c r="R244" s="1">
        <f t="shared" si="28"/>
        <v>2.3647585651834633</v>
      </c>
      <c r="S244" s="1">
        <f t="shared" si="29"/>
        <v>72.977022911931243</v>
      </c>
      <c r="T244" s="1">
        <f t="shared" si="30"/>
        <v>5.1110112041625788</v>
      </c>
      <c r="U244" s="1">
        <f t="shared" si="31"/>
        <v>0.3737868071621982</v>
      </c>
    </row>
    <row r="245" spans="1:21">
      <c r="A245">
        <v>242</v>
      </c>
      <c r="B245" s="2">
        <f>IF(A245&lt;=入力・概要!$B$40,10^(LOG10(入力・概要!$B$38)+(A245-1)*(LOG10(入力・概要!$B$39)-LOG10(入力・概要!$B$38))/(入力・概要!$B$40-1)),"")</f>
        <v>131767.12922399634</v>
      </c>
      <c r="C245" s="1">
        <f t="shared" si="24"/>
        <v>827917.29030944768</v>
      </c>
      <c r="D245" s="1">
        <f>IF(B245="","",ATANH(MIN(0.999999,(2*入力・概要!$B$17*入力・概要!$B$6)/入力・概要!$B$30))+入力・概要!$B$33*SQRT(B245/1000000)+(2*PI()*B245*入力・概要!$B$6/(299792458*入力・概要!$B$31))*入力・概要!$B$32/2)</f>
        <v>7.4513631944844458E-3</v>
      </c>
      <c r="E245" s="1">
        <f>IF(B245="","",2*PI()*B245*入力・概要!$B$6/(299792458*入力・概要!$B$31))</f>
        <v>3.0260078210771368E-2</v>
      </c>
      <c r="F245" s="1">
        <f t="shared" si="25"/>
        <v>7.4580519592998048E-3</v>
      </c>
      <c r="G245" s="1">
        <f t="shared" si="26"/>
        <v>3.0267635585214357E-2</v>
      </c>
      <c r="H245" s="1">
        <f>IF(B245="","",入力・概要!$B$34)</f>
        <v>0.13510189711528384</v>
      </c>
      <c r="I245" s="1">
        <f>IF(B245="","",C245*入力・概要!$B$35*0.000000001)</f>
        <v>1.0382589565525851E-2</v>
      </c>
      <c r="J245" s="1">
        <f>IF(B245="","",H245+入力・概要!$B$30*F245)</f>
        <v>0.69421611959972951</v>
      </c>
      <c r="K245" s="1">
        <f>IF(B245="","",I245+入力・概要!$B$30*G245)</f>
        <v>2.2794825675520669</v>
      </c>
      <c r="L245" s="1">
        <f>IF(B245="","",入力・概要!$B$30+H245*F245-I245*G245)</f>
        <v>74.968557004615533</v>
      </c>
      <c r="M245" s="1">
        <f t="shared" si="27"/>
        <v>4.1666488812083097E-3</v>
      </c>
      <c r="N245" s="1">
        <f>IF(B245="","",入力・概要!$B$30*(J245*L245+K245*M245)/(L245^2+M245^2))</f>
        <v>0.69433638637616635</v>
      </c>
      <c r="O245" s="1">
        <f>IF(B245="","",入力・概要!$B$30*(K245*L245-J245*M245)/(L245^2+M245^2))</f>
        <v>2.2794228956874849</v>
      </c>
      <c r="P245" s="1">
        <f>IF(B245="","",N245+入力・概要!$B$36)</f>
        <v>0.69433638637642237</v>
      </c>
      <c r="Q245" s="1">
        <f>IF(B245="","",O245+C245*入力・概要!$B$37*0.000000001)</f>
        <v>2.3074417758361743</v>
      </c>
      <c r="R245" s="1">
        <f t="shared" si="28"/>
        <v>2.4096453196103917</v>
      </c>
      <c r="S245" s="1">
        <f t="shared" si="29"/>
        <v>73.252840728529293</v>
      </c>
      <c r="T245" s="1">
        <f t="shared" si="30"/>
        <v>5.1198070841799224</v>
      </c>
      <c r="U245" s="1">
        <f t="shared" si="31"/>
        <v>0.38195312262802189</v>
      </c>
    </row>
    <row r="246" spans="1:21">
      <c r="A246">
        <v>243</v>
      </c>
      <c r="B246" s="2">
        <f>IF(A246&lt;=入力・概要!$B$40,10^(LOG10(入力・概要!$B$38)+(A246-1)*(LOG10(入力・概要!$B$39)-LOG10(入力・概要!$B$38))/(入力・概要!$B$40-1)),"")</f>
        <v>134463.05190319559</v>
      </c>
      <c r="C246" s="1">
        <f t="shared" si="24"/>
        <v>844856.27207668463</v>
      </c>
      <c r="D246" s="1">
        <f>IF(B246="","",ATANH(MIN(0.999999,(2*入力・概要!$B$17*入力・概要!$B$6)/入力・概要!$B$30))+入力・概要!$B$33*SQRT(B246/1000000)+(2*PI()*B246*入力・概要!$B$6/(299792458*入力・概要!$B$31))*入力・概要!$B$32/2)</f>
        <v>7.478764567323457E-3</v>
      </c>
      <c r="E246" s="1">
        <f>IF(B246="","",2*PI()*B246*入力・概要!$B$6/(299792458*入力・概要!$B$31))</f>
        <v>3.0879191882012415E-2</v>
      </c>
      <c r="F246" s="1">
        <f t="shared" si="25"/>
        <v>7.4857603248521783E-3</v>
      </c>
      <c r="G246" s="1">
        <f t="shared" si="26"/>
        <v>3.0887281049954897E-2</v>
      </c>
      <c r="H246" s="1">
        <f>IF(B246="","",入力・概要!$B$34)</f>
        <v>0.13510189711528384</v>
      </c>
      <c r="I246" s="1">
        <f>IF(B246="","",C246*入力・概要!$B$35*0.000000001)</f>
        <v>1.0595014764764548E-2</v>
      </c>
      <c r="J246" s="1">
        <f>IF(B246="","",H246+入力・概要!$B$30*F246)</f>
        <v>0.69629335657081448</v>
      </c>
      <c r="K246" s="1">
        <f>IF(B246="","",I246+入力・概要!$B$30*G246)</f>
        <v>2.3261484894720423</v>
      </c>
      <c r="L246" s="1">
        <f>IF(B246="","",入力・概要!$B$30+H246*F246-I246*G246)</f>
        <v>74.968547753306922</v>
      </c>
      <c r="M246" s="1">
        <f t="shared" si="27"/>
        <v>4.2522420077491596E-3</v>
      </c>
      <c r="N246" s="1">
        <f>IF(B246="","",入力・概要!$B$30*(J246*L246+K246*M246)/(L246^2+M246^2))</f>
        <v>0.69641893938650712</v>
      </c>
      <c r="O246" s="1">
        <f>IF(B246="","",入力・概要!$B$30*(K246*L246-J246*M246)/(L246^2+M246^2))</f>
        <v>2.3260877622055149</v>
      </c>
      <c r="P246" s="1">
        <f>IF(B246="","",N246+入力・概要!$B$36)</f>
        <v>0.69641893938676314</v>
      </c>
      <c r="Q246" s="1">
        <f>IF(B246="","",O246+C246*入力・概要!$B$37*0.000000001)</f>
        <v>2.3546799016707234</v>
      </c>
      <c r="R246" s="1">
        <f t="shared" si="28"/>
        <v>2.455507438080494</v>
      </c>
      <c r="S246" s="1">
        <f t="shared" si="29"/>
        <v>73.523916946448679</v>
      </c>
      <c r="T246" s="1">
        <f t="shared" si="30"/>
        <v>5.1286029641972668</v>
      </c>
      <c r="U246" s="1">
        <f t="shared" si="31"/>
        <v>0.39014125400923211</v>
      </c>
    </row>
    <row r="247" spans="1:21">
      <c r="A247">
        <v>244</v>
      </c>
      <c r="B247" s="2">
        <f>IF(A247&lt;=入力・概要!$B$40,10^(LOG10(入力・概要!$B$38)+(A247-1)*(LOG10(入力・概要!$B$39)-LOG10(入力・概要!$B$38))/(入力・概要!$B$40-1)),"")</f>
        <v>137214.1324896437</v>
      </c>
      <c r="C247" s="1">
        <f t="shared" si="24"/>
        <v>862141.82119632245</v>
      </c>
      <c r="D247" s="1">
        <f>IF(B247="","",ATANH(MIN(0.999999,(2*入力・概要!$B$17*入力・概要!$B$6)/入力・概要!$B$30))+入力・概要!$B$33*SQRT(B247/1000000)+(2*PI()*B247*入力・概要!$B$6/(299792458*入力・概要!$B$31))*入力・概要!$B$32/2)</f>
        <v>7.5067137763247744E-3</v>
      </c>
      <c r="E247" s="1">
        <f>IF(B247="","",2*PI()*B247*入力・概要!$B$6/(299792458*入力・概要!$B$31))</f>
        <v>3.1510972464926519E-2</v>
      </c>
      <c r="F247" s="1">
        <f t="shared" si="25"/>
        <v>7.5140308793549618E-3</v>
      </c>
      <c r="G247" s="1">
        <f t="shared" si="26"/>
        <v>3.1519628172249514E-2</v>
      </c>
      <c r="H247" s="1">
        <f>IF(B247="","",入力・概要!$B$34)</f>
        <v>0.13510189711528384</v>
      </c>
      <c r="I247" s="1">
        <f>IF(B247="","",C247*入力・概要!$B$35*0.000000001)</f>
        <v>1.0811786130726548E-2</v>
      </c>
      <c r="J247" s="1">
        <f>IF(B247="","",H247+入力・概要!$B$30*F247)</f>
        <v>0.6984127396464872</v>
      </c>
      <c r="K247" s="1">
        <f>IF(B247="","",I247+入力・概要!$B$30*G247)</f>
        <v>2.3737709736905637</v>
      </c>
      <c r="L247" s="1">
        <f>IF(B247="","",入力・概要!$B$30+H247*F247-I247*G247)</f>
        <v>74.968538040432506</v>
      </c>
      <c r="M247" s="1">
        <f t="shared" si="27"/>
        <v>4.3396016572865171E-3</v>
      </c>
      <c r="N247" s="1">
        <f>IF(B247="","",入力・概要!$B$30*(J247*L247+K247*M247)/(L247^2+M247^2))</f>
        <v>0.69854386077458641</v>
      </c>
      <c r="O247" s="1">
        <f>IF(B247="","",入力・概要!$B$30*(K247*L247-J247*M247)/(L247^2+M247^2))</f>
        <v>2.3737091848759841</v>
      </c>
      <c r="P247" s="1">
        <f>IF(B247="","",N247+入力・概要!$B$36)</f>
        <v>0.69854386077484243</v>
      </c>
      <c r="Q247" s="1">
        <f>IF(B247="","",O247+C247*入力・概要!$B$37*0.000000001)</f>
        <v>2.4028863124006961</v>
      </c>
      <c r="R247" s="1">
        <f t="shared" si="28"/>
        <v>2.5023641133433876</v>
      </c>
      <c r="S247" s="1">
        <f t="shared" si="29"/>
        <v>73.790306729132709</v>
      </c>
      <c r="T247" s="1">
        <f t="shared" si="30"/>
        <v>5.1373988442146103</v>
      </c>
      <c r="U247" s="1">
        <f t="shared" si="31"/>
        <v>0.39835050316336335</v>
      </c>
    </row>
    <row r="248" spans="1:21">
      <c r="A248">
        <v>245</v>
      </c>
      <c r="B248" s="2">
        <f>IF(A248&lt;=入力・概要!$B$40,10^(LOG10(入力・概要!$B$38)+(A248-1)*(LOG10(入力・概要!$B$39)-LOG10(入力・概要!$B$38))/(入力・概要!$B$40-1)),"")</f>
        <v>140021.49950039954</v>
      </c>
      <c r="C248" s="1">
        <f t="shared" si="24"/>
        <v>879781.02835016418</v>
      </c>
      <c r="D248" s="1">
        <f>IF(B248="","",ATANH(MIN(0.999999,(2*入力・概要!$B$17*入力・概要!$B$6)/入力・概要!$B$30))+入力・概要!$B$33*SQRT(B248/1000000)+(2*PI()*B248*入力・概要!$B$6/(299792458*入力・概要!$B$31))*入力・概要!$B$32/2)</f>
        <v>7.5352218999114196E-3</v>
      </c>
      <c r="E248" s="1">
        <f>IF(B248="","",2*PI()*B248*入力・概要!$B$6/(299792458*入力・概要!$B$31))</f>
        <v>3.2155679121374951E-2</v>
      </c>
      <c r="F248" s="1">
        <f t="shared" si="25"/>
        <v>7.5428753975777156E-3</v>
      </c>
      <c r="G248" s="1">
        <f t="shared" si="26"/>
        <v>3.2164938330380761E-2</v>
      </c>
      <c r="H248" s="1">
        <f>IF(B248="","",入力・概要!$B$34)</f>
        <v>0.13510189711528384</v>
      </c>
      <c r="I248" s="1">
        <f>IF(B248="","",C248*入力・概要!$B$35*0.000000001)</f>
        <v>1.1032992584901667E-2</v>
      </c>
      <c r="J248" s="1">
        <f>IF(B248="","",H248+入力・概要!$B$30*F248)</f>
        <v>0.70057515155606687</v>
      </c>
      <c r="K248" s="1">
        <f>IF(B248="","",I248+入力・概要!$B$30*G248)</f>
        <v>2.4223697041005705</v>
      </c>
      <c r="L248" s="1">
        <f>IF(B248="","",入力・概要!$B$30+H248*F248-I248*G248)</f>
        <v>74.968527845334265</v>
      </c>
      <c r="M248" s="1">
        <f t="shared" si="27"/>
        <v>4.4287646773608635E-3</v>
      </c>
      <c r="N248" s="1">
        <f>IF(B248="","",入力・概要!$B$30*(J248*L248+K248*M248)/(L248^2+M248^2))</f>
        <v>0.70071204257452746</v>
      </c>
      <c r="O248" s="1">
        <f>IF(B248="","",入力・概要!$B$30*(K248*L248-J248*M248)/(L248^2+M248^2))</f>
        <v>2.4223068486408712</v>
      </c>
      <c r="P248" s="1">
        <f>IF(B248="","",N248+入力・概要!$B$36)</f>
        <v>0.70071204257478348</v>
      </c>
      <c r="Q248" s="1">
        <f>IF(B248="","",O248+C248*入力・概要!$B$37*0.000000001)</f>
        <v>2.452080932935234</v>
      </c>
      <c r="R248" s="1">
        <f t="shared" si="28"/>
        <v>2.5502349437402532</v>
      </c>
      <c r="S248" s="1">
        <f t="shared" si="29"/>
        <v>74.05206602328856</v>
      </c>
      <c r="T248" s="1">
        <f t="shared" si="30"/>
        <v>5.1461947242319539</v>
      </c>
      <c r="U248" s="1">
        <f t="shared" si="31"/>
        <v>0.4065801922260186</v>
      </c>
    </row>
    <row r="249" spans="1:21">
      <c r="A249">
        <v>246</v>
      </c>
      <c r="B249" s="2">
        <f>IF(A249&lt;=入力・概要!$B$40,10^(LOG10(入力・概要!$B$38)+(A249-1)*(LOG10(入力・概要!$B$39)-LOG10(入力・概要!$B$38))/(入力・概要!$B$40-1)),"")</f>
        <v>142886.3045417004</v>
      </c>
      <c r="C249" s="1">
        <f t="shared" si="24"/>
        <v>897781.12929359975</v>
      </c>
      <c r="D249" s="1">
        <f>IF(B249="","",ATANH(MIN(0.999999,(2*入力・概要!$B$17*入力・概要!$B$6)/入力・概要!$B$30))+入力・概要!$B$33*SQRT(B249/1000000)+(2*PI()*B249*入力・概要!$B$6/(299792458*入力・概要!$B$31))*入力・概要!$B$32/2)</f>
        <v>7.5643002418433339E-3</v>
      </c>
      <c r="E249" s="1">
        <f>IF(B249="","",2*PI()*B249*入力・概要!$B$6/(299792458*入力・概要!$B$31))</f>
        <v>3.2813576315606219E-2</v>
      </c>
      <c r="F249" s="1">
        <f t="shared" si="25"/>
        <v>7.5723059148606704E-3</v>
      </c>
      <c r="G249" s="1">
        <f t="shared" si="26"/>
        <v>3.2823478345193453E-2</v>
      </c>
      <c r="H249" s="1">
        <f>IF(B249="","",入力・概要!$B$34)</f>
        <v>0.13510189711528384</v>
      </c>
      <c r="I249" s="1">
        <f>IF(B249="","",C249*入力・概要!$B$35*0.000000001)</f>
        <v>1.1258724868091301E-2</v>
      </c>
      <c r="J249" s="1">
        <f>IF(B249="","",H249+入力・概要!$B$30*F249)</f>
        <v>0.70278149456329886</v>
      </c>
      <c r="K249" s="1">
        <f>IF(B249="","",I249+入力・概要!$B$30*G249)</f>
        <v>2.4719647744315822</v>
      </c>
      <c r="L249" s="1">
        <f>IF(B249="","",入力・概要!$B$30+H249*F249-I249*G249)</f>
        <v>74.968517146467178</v>
      </c>
      <c r="M249" s="1">
        <f t="shared" si="27"/>
        <v>4.5197687032705091E-3</v>
      </c>
      <c r="N249" s="1">
        <f>IF(B249="","",入力・概要!$B$30*(J249*L249+K249*M249)/(L249^2+M249^2))</f>
        <v>0.70292439674643237</v>
      </c>
      <c r="O249" s="1">
        <f>IF(B249="","",入力・概要!$B$30*(K249*L249-J249*M249)/(L249^2+M249^2))</f>
        <v>2.4719008483823233</v>
      </c>
      <c r="P249" s="1">
        <f>IF(B249="","",N249+入力・概要!$B$36)</f>
        <v>0.70292439674668838</v>
      </c>
      <c r="Q249" s="1">
        <f>IF(B249="","",O249+C249*入力・概要!$B$37*0.000000001)</f>
        <v>2.5022841030333169</v>
      </c>
      <c r="R249" s="1">
        <f t="shared" si="28"/>
        <v>2.5991399423338</v>
      </c>
      <c r="S249" s="1">
        <f t="shared" si="29"/>
        <v>74.309251461443225</v>
      </c>
      <c r="T249" s="1">
        <f t="shared" si="30"/>
        <v>5.1549906042492992</v>
      </c>
      <c r="U249" s="1">
        <f t="shared" si="31"/>
        <v>0.4148296633206261</v>
      </c>
    </row>
    <row r="250" spans="1:21">
      <c r="A250">
        <v>247</v>
      </c>
      <c r="B250" s="2">
        <f>IF(A250&lt;=入力・概要!$B$40,10^(LOG10(入力・概要!$B$38)+(A250-1)*(LOG10(入力・概要!$B$39)-LOG10(入力・概要!$B$38))/(入力・概要!$B$40-1)),"")</f>
        <v>145809.72278135942</v>
      </c>
      <c r="C250" s="1">
        <f t="shared" si="24"/>
        <v>916149.50782376609</v>
      </c>
      <c r="D250" s="1">
        <f>IF(B250="","",ATANH(MIN(0.999999,(2*入力・概要!$B$17*入力・概要!$B$6)/入力・概要!$B$30))+入力・概要!$B$33*SQRT(B250/1000000)+(2*PI()*B250*入力・概要!$B$6/(299792458*入力・概要!$B$31))*入力・概要!$B$32/2)</f>
        <v>7.5939603358142066E-3</v>
      </c>
      <c r="E250" s="1">
        <f>IF(B250="","",2*PI()*B250*入力・概要!$B$6/(299792458*入力・概要!$B$31))</f>
        <v>3.3484933922741267E-2</v>
      </c>
      <c r="F250" s="1">
        <f t="shared" si="25"/>
        <v>7.6023347335743181E-3</v>
      </c>
      <c r="G250" s="1">
        <f t="shared" si="26"/>
        <v>3.3495520597418421E-2</v>
      </c>
      <c r="H250" s="1">
        <f>IF(B250="","",入力・概要!$B$34)</f>
        <v>0.13510189711528384</v>
      </c>
      <c r="I250" s="1">
        <f>IF(B250="","",C250*入力・概要!$B$35*0.000000001)</f>
        <v>1.1489075577630962E-2</v>
      </c>
      <c r="J250" s="1">
        <f>IF(B250="","",H250+入力・概要!$B$30*F250)</f>
        <v>0.70503269095061716</v>
      </c>
      <c r="K250" s="1">
        <f>IF(B250="","",I250+入力・概要!$B$30*G250)</f>
        <v>2.5225766970824277</v>
      </c>
      <c r="L250" s="1">
        <f>IF(B250="","",入力・概要!$B$30+H250*F250-I250*G250)</f>
        <v>74.968505921361796</v>
      </c>
      <c r="M250" s="1">
        <f t="shared" si="27"/>
        <v>4.6126521758957789E-3</v>
      </c>
      <c r="N250" s="1">
        <f>IF(B250="","",入力・概要!$B$30*(J250*L250+K250*M250)/(L250^2+M250^2))</f>
        <v>0.70518185567729075</v>
      </c>
      <c r="O250" s="1">
        <f>IF(B250="","",入力・概要!$B$30*(K250*L250-J250*M250)/(L250^2+M250^2))</f>
        <v>2.5225116977630142</v>
      </c>
      <c r="P250" s="1">
        <f>IF(B250="","",N250+入力・概要!$B$36)</f>
        <v>0.70518185567754677</v>
      </c>
      <c r="Q250" s="1">
        <f>IF(B250="","",O250+C250*入力・概要!$B$37*0.000000001)</f>
        <v>2.5535165862445686</v>
      </c>
      <c r="R250" s="1">
        <f t="shared" si="28"/>
        <v>2.6490995462237623</v>
      </c>
      <c r="S250" s="1">
        <f t="shared" si="29"/>
        <v>74.561920269005341</v>
      </c>
      <c r="T250" s="1">
        <f t="shared" si="30"/>
        <v>5.1637864842666437</v>
      </c>
      <c r="U250" s="1">
        <f t="shared" si="31"/>
        <v>0.4230982782532085</v>
      </c>
    </row>
    <row r="251" spans="1:21">
      <c r="A251">
        <v>248</v>
      </c>
      <c r="B251" s="2">
        <f>IF(A251&lt;=入力・概要!$B$40,10^(LOG10(入力・概要!$B$38)+(A251-1)*(LOG10(入力・概要!$B$39)-LOG10(入力・概要!$B$38))/(入力・概要!$B$40-1)),"")</f>
        <v>148792.95343083161</v>
      </c>
      <c r="C251" s="1">
        <f t="shared" si="24"/>
        <v>934893.69880845759</v>
      </c>
      <c r="D251" s="1">
        <f>IF(B251="","",ATANH(MIN(0.999999,(2*入力・概要!$B$17*入力・概要!$B$6)/入力・概要!$B$30))+入力・概要!$B$33*SQRT(B251/1000000)+(2*PI()*B251*入力・概要!$B$6/(299792458*入力・概要!$B$31))*入力・概要!$B$32/2)</f>
        <v>7.6242139501422673E-3</v>
      </c>
      <c r="E251" s="1">
        <f>IF(B251="","",2*PI()*B251*入力・概要!$B$6/(299792458*入力・概要!$B$31))</f>
        <v>3.4170027339479069E-2</v>
      </c>
      <c r="F251" s="1">
        <f t="shared" si="25"/>
        <v>7.6329744297757513E-3</v>
      </c>
      <c r="G251" s="1">
        <f t="shared" si="26"/>
        <v>3.4181343147773866E-2</v>
      </c>
      <c r="H251" s="1">
        <f>IF(B251="","",入力・概要!$B$34)</f>
        <v>0.13510189711528384</v>
      </c>
      <c r="I251" s="1">
        <f>IF(B251="","",C251*入力・概要!$B$35*0.000000001)</f>
        <v>1.1724139205374672E-2</v>
      </c>
      <c r="J251" s="1">
        <f>IF(B251="","",H251+入力・概要!$B$30*F251)</f>
        <v>0.70732968351815506</v>
      </c>
      <c r="K251" s="1">
        <f>IF(B251="","",I251+入力・概要!$B$30*G251)</f>
        <v>2.574226412162973</v>
      </c>
      <c r="L251" s="1">
        <f>IF(B251="","",入力・概要!$B$30+H251*F251-I251*G251)</f>
        <v>74.968494146585243</v>
      </c>
      <c r="M251" s="1">
        <f t="shared" si="27"/>
        <v>4.7074543599785129E-3</v>
      </c>
      <c r="N251" s="1">
        <f>IF(B251="","",入力・概要!$B$30*(J251*L251+K251*M251)/(L251^2+M251^2))</f>
        <v>0.70748537269736056</v>
      </c>
      <c r="O251" s="1">
        <f>IF(B251="","",入力・概要!$B$30*(K251*L251-J251*M251)/(L251^2+M251^2))</f>
        <v>2.5741603382760068</v>
      </c>
      <c r="P251" s="1">
        <f>IF(B251="","",N251+入力・概要!$B$36)</f>
        <v>0.70748537269761658</v>
      </c>
      <c r="Q251" s="1">
        <f>IF(B251="","",O251+C251*入力・概要!$B$37*0.000000001)</f>
        <v>2.6057995790616273</v>
      </c>
      <c r="R251" s="1">
        <f t="shared" si="28"/>
        <v>2.7001346260545676</v>
      </c>
      <c r="S251" s="1">
        <f t="shared" si="29"/>
        <v>74.810130175749791</v>
      </c>
      <c r="T251" s="1">
        <f t="shared" si="30"/>
        <v>5.1725823642839872</v>
      </c>
      <c r="U251" s="1">
        <f t="shared" si="31"/>
        <v>0.43138541819418458</v>
      </c>
    </row>
    <row r="252" spans="1:21">
      <c r="A252">
        <v>249</v>
      </c>
      <c r="B252" s="2">
        <f>IF(A252&lt;=入力・概要!$B$40,10^(LOG10(入力・概要!$B$38)+(A252-1)*(LOG10(入力・概要!$B$39)-LOG10(入力・概要!$B$38))/(入力・概要!$B$40-1)),"")</f>
        <v>151837.2202371404</v>
      </c>
      <c r="C252" s="1">
        <f t="shared" si="24"/>
        <v>954021.39127699146</v>
      </c>
      <c r="D252" s="1">
        <f>IF(B252="","",ATANH(MIN(0.999999,(2*入力・概要!$B$17*入力・概要!$B$6)/入力・概要!$B$30))+入力・概要!$B$33*SQRT(B252/1000000)+(2*PI()*B252*入力・概要!$B$6/(299792458*入力・概要!$B$31))*入力・概要!$B$32/2)</f>
        <v>7.6550730925568841E-3</v>
      </c>
      <c r="E252" s="1">
        <f>IF(B252="","",2*PI()*B252*入力・概要!$B$6/(299792458*入力・概要!$B$31))</f>
        <v>3.4869137597066613E-2</v>
      </c>
      <c r="F252" s="1">
        <f t="shared" si="25"/>
        <v>7.6642378600695095E-3</v>
      </c>
      <c r="G252" s="1">
        <f t="shared" si="26"/>
        <v>3.4881229859923285E-2</v>
      </c>
      <c r="H252" s="1">
        <f>IF(B252="","",入力・概要!$B$34)</f>
        <v>0.13510189711528384</v>
      </c>
      <c r="I252" s="1">
        <f>IF(B252="","",C252*入力・概要!$B$35*0.000000001)</f>
        <v>1.1964012176456311E-2</v>
      </c>
      <c r="J252" s="1">
        <f>IF(B252="","",H252+入力・概要!$B$30*F252)</f>
        <v>0.70967343609808919</v>
      </c>
      <c r="K252" s="1">
        <f>IF(B252="","",I252+入力・概要!$B$30*G252)</f>
        <v>2.6269352967507764</v>
      </c>
      <c r="L252" s="1">
        <f>IF(B252="","",入力・概要!$B$30+H252*F252-I252*G252)</f>
        <v>74.968481797700505</v>
      </c>
      <c r="M252" s="1">
        <f t="shared" si="27"/>
        <v>4.8042153628710515E-3</v>
      </c>
      <c r="N252" s="1">
        <f>IF(B252="","",入力・概要!$B$30*(J252*L252+K252*M252)/(L252^2+M252^2))</f>
        <v>0.70983592261263417</v>
      </c>
      <c r="O252" s="1">
        <f>IF(B252="","",入力・概要!$B$30*(K252*L252-J252*M252)/(L252^2+M252^2))</f>
        <v>2.6268681485101033</v>
      </c>
      <c r="P252" s="1">
        <f>IF(B252="","",N252+入力・概要!$B$36)</f>
        <v>0.70983592261289019</v>
      </c>
      <c r="Q252" s="1">
        <f>IF(B252="","",O252+C252*入力・概要!$B$37*0.000000001)</f>
        <v>2.6591547202900996</v>
      </c>
      <c r="R252" s="1">
        <f t="shared" si="28"/>
        <v>2.7522664957218099</v>
      </c>
      <c r="S252" s="1">
        <f t="shared" si="29"/>
        <v>75.053939331631625</v>
      </c>
      <c r="T252" s="1">
        <f t="shared" si="30"/>
        <v>5.1813782443013316</v>
      </c>
      <c r="U252" s="1">
        <f t="shared" si="31"/>
        <v>0.43969048334906469</v>
      </c>
    </row>
    <row r="253" spans="1:21">
      <c r="A253">
        <v>250</v>
      </c>
      <c r="B253" s="2">
        <f>IF(A253&lt;=入力・概要!$B$40,10^(LOG10(入力・概要!$B$38)+(A253-1)*(LOG10(入力・概要!$B$39)-LOG10(入力・概要!$B$38))/(入力・概要!$B$40-1)),"")</f>
        <v>154943.77198486819</v>
      </c>
      <c r="C253" s="1">
        <f t="shared" si="24"/>
        <v>973540.43157430785</v>
      </c>
      <c r="D253" s="1">
        <f>IF(B253="","",ATANH(MIN(0.999999,(2*入力・概要!$B$17*入力・概要!$B$6)/入力・概要!$B$30))+入力・概要!$B$33*SQRT(B253/1000000)+(2*PI()*B253*入力・概要!$B$6/(299792458*入力・概要!$B$31))*入力・概要!$B$32/2)</f>
        <v>7.6865500150829352E-3</v>
      </c>
      <c r="E253" s="1">
        <f>IF(B253="","",2*PI()*B253*入力・概要!$B$6/(299792458*入力・概要!$B$31))</f>
        <v>3.558255147658014E-2</v>
      </c>
      <c r="F253" s="1">
        <f t="shared" si="25"/>
        <v>7.6961381686811358E-3</v>
      </c>
      <c r="G253" s="1">
        <f t="shared" si="26"/>
        <v>3.5595470526374351E-2</v>
      </c>
      <c r="H253" s="1">
        <f>IF(B253="","",入力・概要!$B$34)</f>
        <v>0.13510189711528384</v>
      </c>
      <c r="I253" s="1">
        <f>IF(B253="","",C253*入力・概要!$B$35*0.000000001)</f>
        <v>1.2208792888843956E-2</v>
      </c>
      <c r="J253" s="1">
        <f>IF(B253="","",H253+入力・概要!$B$30*F253)</f>
        <v>0.71206493408492777</v>
      </c>
      <c r="K253" s="1">
        <f>IF(B253="","",I253+入力・概要!$B$30*G253)</f>
        <v>2.6807251743690128</v>
      </c>
      <c r="L253" s="1">
        <f>IF(B253="","",入力・概要!$B$30+H253*F253-I253*G253)</f>
        <v>74.968468849224067</v>
      </c>
      <c r="M253" s="1">
        <f t="shared" si="27"/>
        <v>4.9029761537697008E-3</v>
      </c>
      <c r="N253" s="1">
        <f>IF(B253="","",入力・概要!$B$30*(J253*L253+K253*M253)/(L253^2+M253^2))</f>
        <v>0.71223450225403551</v>
      </c>
      <c r="O253" s="1">
        <f>IF(B253="","",入力・概要!$B$30*(K253*L253-J253*M253)/(L253^2+M253^2))</f>
        <v>2.6806569536370453</v>
      </c>
      <c r="P253" s="1">
        <f>IF(B253="","",N253+入力・概要!$B$36)</f>
        <v>0.71223450225429152</v>
      </c>
      <c r="Q253" s="1">
        <f>IF(B253="","",O253+C253*入力・概要!$B$37*0.000000001)</f>
        <v>2.7136041006425011</v>
      </c>
      <c r="R253" s="1">
        <f t="shared" si="28"/>
        <v>2.805516922284593</v>
      </c>
      <c r="S253" s="1">
        <f t="shared" si="29"/>
        <v>75.293406226829546</v>
      </c>
      <c r="T253" s="1">
        <f t="shared" si="30"/>
        <v>5.1901741243186752</v>
      </c>
      <c r="U253" s="1">
        <f t="shared" si="31"/>
        <v>0.44801289261982008</v>
      </c>
    </row>
    <row r="254" spans="1:21">
      <c r="A254">
        <v>251</v>
      </c>
      <c r="B254" s="2">
        <f>IF(A254&lt;=入力・概要!$B$40,10^(LOG10(入力・概要!$B$38)+(A254-1)*(LOG10(入力・概要!$B$39)-LOG10(入力・概要!$B$38))/(入力・概要!$B$40-1)),"")</f>
        <v>158113.88300841907</v>
      </c>
      <c r="C254" s="1">
        <f t="shared" si="24"/>
        <v>993458.8265796107</v>
      </c>
      <c r="D254" s="1">
        <f>IF(B254="","",ATANH(MIN(0.999999,(2*入力・概要!$B$17*入力・概要!$B$6)/入力・概要!$B$30))+入力・概要!$B$33*SQRT(B254/1000000)+(2*PI()*B254*入力・概要!$B$6/(299792458*入力・概要!$B$31))*入力・概要!$B$32/2)</f>
        <v>7.7186572190250033E-3</v>
      </c>
      <c r="E254" s="1">
        <f>IF(B254="","",2*PI()*B254*入力・概要!$B$6/(299792458*入力・概要!$B$31))</f>
        <v>3.6310561626565319E-2</v>
      </c>
      <c r="F254" s="1">
        <f t="shared" si="25"/>
        <v>7.7286887947521426E-3</v>
      </c>
      <c r="G254" s="1">
        <f t="shared" si="26"/>
        <v>3.6324360997406109E-2</v>
      </c>
      <c r="H254" s="1">
        <f>IF(B254="","",入力・概要!$B$34)</f>
        <v>0.13510189711528384</v>
      </c>
      <c r="I254" s="1">
        <f>IF(B254="","",C254*入力・概要!$B$35*0.000000001)</f>
        <v>1.2458581753703613E-2</v>
      </c>
      <c r="J254" s="1">
        <f>IF(B254="","",H254+入力・概要!$B$30*F254)</f>
        <v>0.71450518498239968</v>
      </c>
      <c r="K254" s="1">
        <f>IF(B254="","",I254+入力・概要!$B$30*G254)</f>
        <v>2.7356183246922314</v>
      </c>
      <c r="L254" s="1">
        <f>IF(B254="","",入力・概要!$B$30+H254*F254-I254*G254)</f>
        <v>74.9684552745817</v>
      </c>
      <c r="M254" s="1">
        <f t="shared" si="27"/>
        <v>5.0037785834483421E-3</v>
      </c>
      <c r="N254" s="1">
        <f>IF(B254="","",入力・概要!$B$30*(J254*L254+K254*M254)/(L254^2+M254^2))</f>
        <v>0.71468213104404099</v>
      </c>
      <c r="O254" s="1">
        <f>IF(B254="","",入力・概要!$B$30*(K254*L254-J254*M254)/(L254^2+M254^2))</f>
        <v>2.7355490351271792</v>
      </c>
      <c r="P254" s="1">
        <f>IF(B254="","",N254+入力・概要!$B$36)</f>
        <v>0.71468213104429701</v>
      </c>
      <c r="Q254" s="1">
        <f>IF(B254="","",O254+C254*入力・概要!$B$37*0.000000001)</f>
        <v>2.7691702725628509</v>
      </c>
      <c r="R254" s="1">
        <f t="shared" si="28"/>
        <v>2.8599081360910583</v>
      </c>
      <c r="S254" s="1">
        <f t="shared" si="29"/>
        <v>75.528589615912679</v>
      </c>
      <c r="T254" s="1">
        <f t="shared" si="30"/>
        <v>5.1989700043360187</v>
      </c>
      <c r="U254" s="1">
        <f t="shared" si="31"/>
        <v>0.45635208325859278</v>
      </c>
    </row>
    <row r="255" spans="1:21">
      <c r="A255">
        <v>252</v>
      </c>
      <c r="B255" s="2">
        <f>IF(A255&lt;=入力・概要!$B$40,10^(LOG10(入力・概要!$B$38)+(A255-1)*(LOG10(入力・概要!$B$39)-LOG10(入力・概要!$B$38))/(入力・概要!$B$40-1)),"")</f>
        <v>161348.85371476263</v>
      </c>
      <c r="C255" s="1">
        <f t="shared" si="24"/>
        <v>1013784.746990865</v>
      </c>
      <c r="D255" s="1">
        <f>IF(B255="","",ATANH(MIN(0.999999,(2*入力・概要!$B$17*入力・概要!$B$6)/入力・概要!$B$30))+入力・概要!$B$33*SQRT(B255/1000000)+(2*PI()*B255*入力・概要!$B$6/(299792458*入力・概要!$B$31))*入力・概要!$B$32/2)</f>
        <v>7.7514074600534034E-3</v>
      </c>
      <c r="E255" s="1">
        <f>IF(B255="","",2*PI()*B255*入力・概要!$B$6/(299792458*入力・概要!$B$31))</f>
        <v>3.7053466683084402E-2</v>
      </c>
      <c r="F255" s="1">
        <f t="shared" si="25"/>
        <v>7.7619034798653945E-3</v>
      </c>
      <c r="G255" s="1">
        <f t="shared" si="26"/>
        <v>3.7068203313114868E-2</v>
      </c>
      <c r="H255" s="1">
        <f>IF(B255="","",入力・概要!$B$34)</f>
        <v>0.13510189711528384</v>
      </c>
      <c r="I255" s="1">
        <f>IF(B255="","",C255*入力・概要!$B$35*0.000000001)</f>
        <v>1.2713481236588818E-2</v>
      </c>
      <c r="J255" s="1">
        <f>IF(B255="","",H255+入力・概要!$B$30*F255)</f>
        <v>0.71699521896761542</v>
      </c>
      <c r="K255" s="1">
        <f>IF(B255="","",I255+入力・概要!$B$30*G255)</f>
        <v>2.7916374934867481</v>
      </c>
      <c r="L255" s="1">
        <f>IF(B255="","",入力・概要!$B$30+H255*F255-I255*G255)</f>
        <v>74.968441046062509</v>
      </c>
      <c r="M255" s="1">
        <f t="shared" si="27"/>
        <v>5.1066654045083511E-3</v>
      </c>
      <c r="N255" s="1">
        <f>IF(B255="","",入力・概要!$B$30*(J255*L255+K255*M255)/(L255^2+M255^2))</f>
        <v>0.71717985158143072</v>
      </c>
      <c r="O255" s="1">
        <f>IF(B255="","",入力・概要!$B$30*(K255*L255-J255*M255)/(L255^2+M255^2))</f>
        <v>2.7915671407004115</v>
      </c>
      <c r="P255" s="1">
        <f>IF(B255="","",N255+入力・概要!$B$36)</f>
        <v>0.71717985158168673</v>
      </c>
      <c r="Q255" s="1">
        <f>IF(B255="","",O255+C255*入力・概要!$B$37*0.000000001)</f>
        <v>2.8258762602887821</v>
      </c>
      <c r="R255" s="1">
        <f t="shared" si="28"/>
        <v>2.9154628411246204</v>
      </c>
      <c r="S255" s="1">
        <f t="shared" si="29"/>
        <v>75.75954844601867</v>
      </c>
      <c r="T255" s="1">
        <f t="shared" si="30"/>
        <v>5.2077658843533623</v>
      </c>
      <c r="U255" s="1">
        <f t="shared" si="31"/>
        <v>0.4647075105152958</v>
      </c>
    </row>
    <row r="256" spans="1:21">
      <c r="A256">
        <v>253</v>
      </c>
      <c r="B256" s="2">
        <f>IF(A256&lt;=入力・概要!$B$40,10^(LOG10(入力・概要!$B$38)+(A256-1)*(LOG10(入力・概要!$B$39)-LOG10(入力・概要!$B$38))/(入力・概要!$B$40-1)),"")</f>
        <v>164650.01111687149</v>
      </c>
      <c r="C256" s="1">
        <f t="shared" si="24"/>
        <v>1034526.5306764825</v>
      </c>
      <c r="D256" s="1">
        <f>IF(B256="","",ATANH(MIN(0.999999,(2*入力・概要!$B$17*入力・概要!$B$6)/入力・概要!$B$30))+入力・概要!$B$33*SQRT(B256/1000000)+(2*PI()*B256*入力・概要!$B$6/(299792458*入力・概要!$B$31))*入力・概要!$B$32/2)</f>
        <v>7.7848137533940969E-3</v>
      </c>
      <c r="E256" s="1">
        <f>IF(B256="","",2*PI()*B256*入力・概要!$B$6/(299792458*入力・概要!$B$31))</f>
        <v>3.7811571392219176E-2</v>
      </c>
      <c r="F256" s="1">
        <f t="shared" si="25"/>
        <v>7.7957962758104299E-3</v>
      </c>
      <c r="G256" s="1">
        <f t="shared" si="26"/>
        <v>3.7827305838672519E-2</v>
      </c>
      <c r="H256" s="1">
        <f>IF(B256="","",入力・概要!$B$34)</f>
        <v>0.13510189711528384</v>
      </c>
      <c r="I256" s="1">
        <f>IF(B256="","",C256*入力・概要!$B$35*0.000000001)</f>
        <v>1.2973595899472831E-2</v>
      </c>
      <c r="J256" s="1">
        <f>IF(B256="","",H256+入力・概要!$B$30*F256)</f>
        <v>0.71953608947321746</v>
      </c>
      <c r="K256" s="1">
        <f>IF(B256="","",I256+入力・概要!$B$30*G256)</f>
        <v>2.8488059027927002</v>
      </c>
      <c r="L256" s="1">
        <f>IF(B256="","",入力・概要!$B$30+H256*F256-I256*G256)</f>
        <v>74.968426134770922</v>
      </c>
      <c r="M256" s="1">
        <f t="shared" si="27"/>
        <v>5.2116802921616896E-3</v>
      </c>
      <c r="N256" s="1">
        <f>IF(B256="","",入力・概要!$B$30*(J256*L256+K256*M256)/(L256^2+M256^2))</f>
        <v>0.71972873024492756</v>
      </c>
      <c r="O256" s="1">
        <f>IF(B256="","",入力・概要!$B$30*(K256*L256-J256*M256)/(L256^2+M256^2))</f>
        <v>2.8487344945195523</v>
      </c>
      <c r="P256" s="1">
        <f>IF(B256="","",N256+入力・概要!$B$36)</f>
        <v>0.71972873024518358</v>
      </c>
      <c r="Q256" s="1">
        <f>IF(B256="","",O256+C256*入力・概要!$B$37*0.000000001)</f>
        <v>2.8837455701583155</v>
      </c>
      <c r="R256" s="1">
        <f t="shared" si="28"/>
        <v>2.9722042255787291</v>
      </c>
      <c r="S256" s="1">
        <f t="shared" si="29"/>
        <v>75.986341788927206</v>
      </c>
      <c r="T256" s="1">
        <f t="shared" si="30"/>
        <v>5.2165617643707067</v>
      </c>
      <c r="U256" s="1">
        <f t="shared" si="31"/>
        <v>0.47307864728055349</v>
      </c>
    </row>
    <row r="257" spans="1:21">
      <c r="A257">
        <v>254</v>
      </c>
      <c r="B257" s="2">
        <f>IF(A257&lt;=入力・概要!$B$40,10^(LOG10(入力・概要!$B$38)+(A257-1)*(LOG10(入力・概要!$B$39)-LOG10(入力・概要!$B$38))/(入力・概要!$B$40-1)),"")</f>
        <v>168018.70937807322</v>
      </c>
      <c r="C257" s="1">
        <f t="shared" si="24"/>
        <v>1055692.6860955867</v>
      </c>
      <c r="D257" s="1">
        <f>IF(B257="","",ATANH(MIN(0.999999,(2*入力・概要!$B$17*入力・概要!$B$6)/入力・概要!$B$30))+入力・概要!$B$33*SQRT(B257/1000000)+(2*PI()*B257*入力・概要!$B$6/(299792458*入力・概要!$B$31))*入力・概要!$B$32/2)</f>
        <v>7.8188893791246647E-3</v>
      </c>
      <c r="E257" s="1">
        <f>IF(B257="","",2*PI()*B257*入力・概要!$B$6/(299792458*入力・概要!$B$31))</f>
        <v>3.8585186735080344E-2</v>
      </c>
      <c r="F257" s="1">
        <f t="shared" si="25"/>
        <v>7.8303815525987749E-3</v>
      </c>
      <c r="G257" s="1">
        <f t="shared" si="26"/>
        <v>3.8601983402895758E-2</v>
      </c>
      <c r="H257" s="1">
        <f>IF(B257="","",入力・概要!$B$34)</f>
        <v>0.13510189711528384</v>
      </c>
      <c r="I257" s="1">
        <f>IF(B257="","",C257*入力・概要!$B$35*0.000000001)</f>
        <v>1.3239032443640848E-2</v>
      </c>
      <c r="J257" s="1">
        <f>IF(B257="","",H257+入力・概要!$B$30*F257)</f>
        <v>0.72212887378827073</v>
      </c>
      <c r="K257" s="1">
        <f>IF(B257="","",I257+入力・概要!$B$30*G257)</f>
        <v>2.9071472613551803</v>
      </c>
      <c r="L257" s="1">
        <f>IF(B257="","",入力・概要!$B$30+H257*F257-I257*G257)</f>
        <v>74.968410510576689</v>
      </c>
      <c r="M257" s="1">
        <f t="shared" si="27"/>
        <v>5.3188678655648591E-3</v>
      </c>
      <c r="N257" s="1">
        <f>IF(B257="","",入力・概要!$B$30*(J257*L257+K257*M257)/(L257^2+M257^2))</f>
        <v>0.72232985781651571</v>
      </c>
      <c r="O257" s="1">
        <f>IF(B257="","",入力・概要!$B$30*(K257*L257-J257*M257)/(L257^2+M257^2))</f>
        <v>2.9070748076334807</v>
      </c>
      <c r="P257" s="1">
        <f>IF(B257="","",N257+入力・概要!$B$36)</f>
        <v>0.72232985781677173</v>
      </c>
      <c r="Q257" s="1">
        <f>IF(B257="","",O257+C257*入力・概要!$B$37*0.000000001)</f>
        <v>2.9428022011687753</v>
      </c>
      <c r="R257" s="1">
        <f t="shared" si="28"/>
        <v>3.0301559726683025</v>
      </c>
      <c r="S257" s="1">
        <f t="shared" si="29"/>
        <v>76.209028776909577</v>
      </c>
      <c r="T257" s="1">
        <f t="shared" si="30"/>
        <v>5.2253576443880521</v>
      </c>
      <c r="U257" s="1">
        <f t="shared" si="31"/>
        <v>0.48146498372533625</v>
      </c>
    </row>
    <row r="258" spans="1:21">
      <c r="A258">
        <v>255</v>
      </c>
      <c r="B258" s="2">
        <f>IF(A258&lt;=入力・概要!$B$40,10^(LOG10(入力・概要!$B$38)+(A258-1)*(LOG10(入力・概要!$B$39)-LOG10(入力・概要!$B$38))/(入力・概要!$B$40-1)),"")</f>
        <v>171456.33036753925</v>
      </c>
      <c r="C258" s="1">
        <f t="shared" si="24"/>
        <v>1077291.8957882517</v>
      </c>
      <c r="D258" s="1">
        <f>IF(B258="","",ATANH(MIN(0.999999,(2*入力・概要!$B$17*入力・概要!$B$6)/入力・概要!$B$30))+入力・概要!$B$33*SQRT(B258/1000000)+(2*PI()*B258*入力・概要!$B$6/(299792458*入力・概要!$B$31))*入力・概要!$B$32/2)</f>
        <v>7.8536478875784726E-3</v>
      </c>
      <c r="E258" s="1">
        <f>IF(B258="","",2*PI()*B258*入力・概要!$B$6/(299792458*入力・概要!$B$31))</f>
        <v>3.9374630055374574E-2</v>
      </c>
      <c r="F258" s="1">
        <f t="shared" si="25"/>
        <v>7.8656740067397455E-3</v>
      </c>
      <c r="G258" s="1">
        <f t="shared" si="26"/>
        <v>3.9392557440228362E-2</v>
      </c>
      <c r="H258" s="1">
        <f>IF(B258="","",入力・概要!$B$34)</f>
        <v>0.13510189711528384</v>
      </c>
      <c r="I258" s="1">
        <f>IF(B258="","",C258*入力・概要!$B$35*0.000000001)</f>
        <v>1.3509899753459741E-2</v>
      </c>
      <c r="J258" s="1">
        <f>IF(B258="","",H258+入力・概要!$B$30*F258)</f>
        <v>0.72477467367868198</v>
      </c>
      <c r="K258" s="1">
        <f>IF(B258="","",I258+入力・概要!$B$30*G258)</f>
        <v>2.966685775312115</v>
      </c>
      <c r="L258" s="1">
        <f>IF(B258="","",入力・概要!$B$30+H258*F258-I258*G258)</f>
        <v>74.968394142062792</v>
      </c>
      <c r="M258" s="1">
        <f t="shared" si="27"/>
        <v>5.4282737097220892E-3</v>
      </c>
      <c r="N258" s="1">
        <f>IF(B258="","",入力・概要!$B$30*(J258*L258+K258*M258)/(L258^2+M258^2))</f>
        <v>0.7249843501252673</v>
      </c>
      <c r="O258" s="1">
        <f>IF(B258="","",入力・概要!$B$30*(K258*L258-J258*M258)/(L258^2+M258^2))</f>
        <v>2.966612288677871</v>
      </c>
      <c r="P258" s="1">
        <f>IF(B258="","",N258+入力・概要!$B$36)</f>
        <v>0.72498435012552331</v>
      </c>
      <c r="Q258" s="1">
        <f>IF(B258="","",O258+C258*入力・概要!$B$37*0.000000001)</f>
        <v>3.0030706557956339</v>
      </c>
      <c r="R258" s="1">
        <f t="shared" si="28"/>
        <v>3.0893422716862804</v>
      </c>
      <c r="S258" s="1">
        <f t="shared" si="29"/>
        <v>76.427668542232738</v>
      </c>
      <c r="T258" s="1">
        <f t="shared" si="30"/>
        <v>5.2341535244053956</v>
      </c>
      <c r="U258" s="1">
        <f t="shared" si="31"/>
        <v>0.48986602693854736</v>
      </c>
    </row>
    <row r="259" spans="1:21">
      <c r="A259">
        <v>256</v>
      </c>
      <c r="B259" s="2">
        <f>IF(A259&lt;=入力・概要!$B$40,10^(LOG10(入力・概要!$B$38)+(A259-1)*(LOG10(入力・概要!$B$39)-LOG10(入力・概要!$B$38))/(入力・概要!$B$40-1)),"")</f>
        <v>174964.28422714229</v>
      </c>
      <c r="C259" s="1">
        <f t="shared" si="24"/>
        <v>1099333.0199371735</v>
      </c>
      <c r="D259" s="1">
        <f>IF(B259="","",ATANH(MIN(0.999999,(2*入力・概要!$B$17*入力・概要!$B$6)/入力・概要!$B$30))+入力・概要!$B$33*SQRT(B259/1000000)+(2*PI()*B259*入力・概要!$B$6/(299792458*入力・概要!$B$31))*入力・概要!$B$32/2)</f>
        <v>7.8891031048592981E-3</v>
      </c>
      <c r="E259" s="1">
        <f>IF(B259="","",2*PI()*B259*入力・概要!$B$6/(299792458*入力・概要!$B$31))</f>
        <v>4.0180225189582246E-2</v>
      </c>
      <c r="F259" s="1">
        <f t="shared" si="25"/>
        <v>7.9016886697878975E-3</v>
      </c>
      <c r="G259" s="1">
        <f t="shared" si="26"/>
        <v>4.0199356136243536E-2</v>
      </c>
      <c r="H259" s="1">
        <f>IF(B259="","",入力・概要!$B$34)</f>
        <v>0.13510189711528384</v>
      </c>
      <c r="I259" s="1">
        <f>IF(B259="","",C259*入力・概要!$B$35*0.000000001)</f>
        <v>1.3786308941043587E-2</v>
      </c>
      <c r="J259" s="1">
        <f>IF(B259="","",H259+入力・概要!$B$30*F259)</f>
        <v>0.7274746160279838</v>
      </c>
      <c r="K259" s="1">
        <f>IF(B259="","",I259+入力・概要!$B$30*G259)</f>
        <v>3.0274461591469253</v>
      </c>
      <c r="L259" s="1">
        <f>IF(B259="","",入力・概要!$B$30+H259*F259-I259*G259)</f>
        <v>74.968376996471221</v>
      </c>
      <c r="M259" s="1">
        <f t="shared" si="27"/>
        <v>5.5399443979770677E-3</v>
      </c>
      <c r="N259" s="1">
        <f>IF(B259="","",入力・概要!$B$30*(J259*L259+K259*M259)/(L259^2+M259^2))</f>
        <v>0.72769334871256153</v>
      </c>
      <c r="O259" s="1">
        <f>IF(B259="","",入力・概要!$B$30*(K259*L259-J259*M259)/(L259^2+M259^2))</f>
        <v>3.0273716548415486</v>
      </c>
      <c r="P259" s="1">
        <f>IF(B259="","",N259+入力・概要!$B$36)</f>
        <v>0.72769334871281754</v>
      </c>
      <c r="Q259" s="1">
        <f>IF(B259="","",O259+C259*入力・概要!$B$37*0.000000001)</f>
        <v>3.0645759510794055</v>
      </c>
      <c r="R259" s="1">
        <f t="shared" si="28"/>
        <v>3.1497878293140822</v>
      </c>
      <c r="S259" s="1">
        <f t="shared" si="29"/>
        <v>76.64232016019406</v>
      </c>
      <c r="T259" s="1">
        <f t="shared" si="30"/>
        <v>5.24294940442274</v>
      </c>
      <c r="U259" s="1">
        <f t="shared" si="31"/>
        <v>0.49828130056373099</v>
      </c>
    </row>
    <row r="260" spans="1:21">
      <c r="A260">
        <v>257</v>
      </c>
      <c r="B260" s="2">
        <f>IF(A260&lt;=入力・概要!$B$40,10^(LOG10(入力・概要!$B$38)+(A260-1)*(LOG10(入力・概要!$B$39)-LOG10(入力・概要!$B$38))/(入力・概要!$B$40-1)),"")</f>
        <v>178544.00994990557</v>
      </c>
      <c r="C260" s="1">
        <f t="shared" ref="C260:C323" si="32">IF(B260="","",2*PI()*B260)</f>
        <v>1121825.1000021724</v>
      </c>
      <c r="D260" s="1">
        <f>IF(B260="","",ATANH(MIN(0.999999,(2*入力・概要!$B$17*入力・概要!$B$6)/入力・概要!$B$30))+入力・概要!$B$33*SQRT(B260/1000000)+(2*PI()*B260*入力・概要!$B$6/(299792458*入力・概要!$B$31))*入力・概要!$B$32/2)</f>
        <v>7.9252691384685686E-3</v>
      </c>
      <c r="E260" s="1">
        <f>IF(B260="","",2*PI()*B260*入力・概要!$B$6/(299792458*入力・概要!$B$31))</f>
        <v>4.1002302599797237E-2</v>
      </c>
      <c r="F260" s="1">
        <f t="shared" ref="F260:F323" si="33">IF(B260="","",SINH(2*D260)/(COSH(2*D260)+COS(2*E260)))</f>
        <v>7.9384409171736562E-3</v>
      </c>
      <c r="G260" s="1">
        <f t="shared" ref="G260:G323" si="34">IF(B260="","",SIN(2*E260)/(COSH(2*D260)+COS(2*E260)))</f>
        <v>4.1022714576775171E-2</v>
      </c>
      <c r="H260" s="1">
        <f>IF(B260="","",入力・概要!$B$34)</f>
        <v>0.13510189711528384</v>
      </c>
      <c r="I260" s="1">
        <f>IF(B260="","",C260*入力・概要!$B$35*0.000000001)</f>
        <v>1.4068373391832563E-2</v>
      </c>
      <c r="J260" s="1">
        <f>IF(B260="","",H260+入力・概要!$B$30*F260)</f>
        <v>0.73022985349934799</v>
      </c>
      <c r="K260" s="1">
        <f>IF(B260="","",I260+入力・概要!$B$30*G260)</f>
        <v>3.0894536469141634</v>
      </c>
      <c r="L260" s="1">
        <f>IF(B260="","",入力・概要!$B$30+H260*F260-I260*G260)</f>
        <v>74.968359039646273</v>
      </c>
      <c r="M260" s="1">
        <f t="shared" ref="M260:M323" si="35">IF(B260="","",H260*G260+I260*F260)</f>
        <v>5.6539275151129345E-3</v>
      </c>
      <c r="N260" s="1">
        <f>IF(B260="","",入力・概要!$B$30*(J260*L260+K260*M260)/(L260^2+M260^2))</f>
        <v>0.73045802151960448</v>
      </c>
      <c r="O260" s="1">
        <f>IF(B260="","",入力・概要!$B$30*(K260*L260-J260*M260)/(L260^2+M260^2))</f>
        <v>3.0893781431067566</v>
      </c>
      <c r="P260" s="1">
        <f>IF(B260="","",N260+入力・概要!$B$36)</f>
        <v>0.7304580215198605</v>
      </c>
      <c r="Q260" s="1">
        <f>IF(B260="","",O260+C260*入力・概要!$B$37*0.000000001)</f>
        <v>3.1273436299889115</v>
      </c>
      <c r="R260" s="1">
        <f t="shared" ref="R260:R323" si="36">IF(B260="","",SQRT(P260^2+Q260^2))</f>
        <v>3.2115178811949545</v>
      </c>
      <c r="S260" s="1">
        <f t="shared" ref="S260:S323" si="37">IF(B260="","",IF(P260&gt;0,DEGREES(ATAN(Q260/P260)),IF(P260&lt;0,IF(Q260&gt;=0,DEGREES(ATAN(Q260/P260))+180,DEGREES(ATAN(Q260/P260))-180),IF(Q260&gt;0,90,IF(Q260&lt;0,-90,0)))))</f>
        <v>76.853042595562073</v>
      </c>
      <c r="T260" s="1">
        <f t="shared" ref="T260:T323" si="38">IF(B260="","",LOG10(B260))</f>
        <v>5.2517452844400845</v>
      </c>
      <c r="U260" s="1">
        <f t="shared" ref="U260:U323" si="39">IF(R260="","",LOG10(MAX(R260,0.000000000001)))</f>
        <v>0.50671034443596097</v>
      </c>
    </row>
    <row r="261" spans="1:21">
      <c r="A261">
        <v>258</v>
      </c>
      <c r="B261" s="2">
        <f>IF(A261&lt;=入力・概要!$B$40,10^(LOG10(入力・概要!$B$38)+(A261-1)*(LOG10(入力・概要!$B$39)-LOG10(入力・概要!$B$38))/(入力・概要!$B$40-1)),"")</f>
        <v>182196.97597029168</v>
      </c>
      <c r="C261" s="1">
        <f t="shared" si="32"/>
        <v>1144777.3624290889</v>
      </c>
      <c r="D261" s="1">
        <f>IF(B261="","",ATANH(MIN(0.999999,(2*入力・概要!$B$17*入力・概要!$B$6)/入力・概要!$B$30))+入力・概要!$B$33*SQRT(B261/1000000)+(2*PI()*B261*入力・概要!$B$6/(299792458*入力・概要!$B$31))*入力・概要!$B$32/2)</f>
        <v>7.962160383047626E-3</v>
      </c>
      <c r="E261" s="1">
        <f>IF(B261="","",2*PI()*B261*入力・概要!$B$6/(299792458*入力・概要!$B$31))</f>
        <v>4.1841199509285679E-2</v>
      </c>
      <c r="F261" s="1">
        <f t="shared" si="33"/>
        <v>7.9759464773295347E-3</v>
      </c>
      <c r="G261" s="1">
        <f t="shared" si="34"/>
        <v>4.1862974900796344E-2</v>
      </c>
      <c r="H261" s="1">
        <f>IF(B261="","",入力・概要!$B$34)</f>
        <v>0.13510189711528384</v>
      </c>
      <c r="I261" s="1">
        <f>IF(B261="","",C261*入力・概要!$B$35*0.000000001)</f>
        <v>1.4356208811104753E-2</v>
      </c>
      <c r="J261" s="1">
        <f>IF(B261="","",H261+入力・概要!$B$30*F261)</f>
        <v>0.73304156521975905</v>
      </c>
      <c r="K261" s="1">
        <f>IF(B261="","",I261+入力・概要!$B$30*G261)</f>
        <v>3.152734003746994</v>
      </c>
      <c r="L261" s="1">
        <f>IF(B261="","",入力・概要!$B$30+H261*F261-I261*G261)</f>
        <v>74.968340235975703</v>
      </c>
      <c r="M261" s="1">
        <f t="shared" si="35"/>
        <v>5.7702716810818355E-3</v>
      </c>
      <c r="N261" s="1">
        <f>IF(B261="","",入力・概要!$B$30*(J261*L261+K261*M261)/(L261^2+M261^2))</f>
        <v>0.73327956359823132</v>
      </c>
      <c r="O261" s="1">
        <f>IF(B261="","",入力・概要!$B$30*(K261*L261-J261*M261)/(L261^2+M261^2))</f>
        <v>3.1526575217722179</v>
      </c>
      <c r="P261" s="1">
        <f>IF(B261="","",N261+入力・概要!$B$36)</f>
        <v>0.73327956359848734</v>
      </c>
      <c r="Q261" s="1">
        <f>IF(B261="","",O261+C261*入力・概要!$B$37*0.000000001)</f>
        <v>3.1913997730698624</v>
      </c>
      <c r="R261" s="1">
        <f t="shared" si="36"/>
        <v>3.2745582037797951</v>
      </c>
      <c r="S261" s="1">
        <f t="shared" si="37"/>
        <v>77.059894652298354</v>
      </c>
      <c r="T261" s="1">
        <f t="shared" si="38"/>
        <v>5.260541164457428</v>
      </c>
      <c r="U261" s="1">
        <f t="shared" si="39"/>
        <v>0.51515271421992526</v>
      </c>
    </row>
    <row r="262" spans="1:21">
      <c r="A262">
        <v>259</v>
      </c>
      <c r="B262" s="2">
        <f>IF(A262&lt;=入力・概要!$B$40,10^(LOG10(入力・概要!$B$38)+(A262-1)*(LOG10(入力・概要!$B$39)-LOG10(入力・概要!$B$38))/(入力・概要!$B$40-1)),"")</f>
        <v>185924.68076656782</v>
      </c>
      <c r="C262" s="1">
        <f t="shared" si="32"/>
        <v>1168199.222434554</v>
      </c>
      <c r="D262" s="1">
        <f>IF(B262="","",ATANH(MIN(0.999999,(2*入力・概要!$B$17*入力・概要!$B$6)/入力・概要!$B$30))+入力・概要!$B$33*SQRT(B262/1000000)+(2*PI()*B262*入力・概要!$B$6/(299792458*入力・概要!$B$31))*入力・概要!$B$32/2)</f>
        <v>7.999791526237322E-3</v>
      </c>
      <c r="E262" s="1">
        <f>IF(B262="","",2*PI()*B262*入力・概要!$B$6/(299792458*入力・概要!$B$31))</f>
        <v>4.2697260040818009E-2</v>
      </c>
      <c r="F262" s="1">
        <f t="shared" si="33"/>
        <v>8.0142214411248469E-3</v>
      </c>
      <c r="G262" s="1">
        <f t="shared" si="34"/>
        <v>4.2720486457164177E-2</v>
      </c>
      <c r="H262" s="1">
        <f>IF(B262="","",入力・概要!$B$34)</f>
        <v>0.13510189711528384</v>
      </c>
      <c r="I262" s="1">
        <f>IF(B262="","",C262*入力・概要!$B$35*0.000000001)</f>
        <v>1.46499332714395E-2</v>
      </c>
      <c r="J262" s="1">
        <f>IF(B262="","",H262+入力・概要!$B$30*F262)</f>
        <v>0.73591095748731372</v>
      </c>
      <c r="K262" s="1">
        <f>IF(B262="","",I262+入力・概要!$B$30*G262)</f>
        <v>3.2173135376554898</v>
      </c>
      <c r="L262" s="1">
        <f>IF(B262="","",入力・概要!$B$30+H262*F262-I262*G262)</f>
        <v>74.968320548329132</v>
      </c>
      <c r="M262" s="1">
        <f t="shared" si="35"/>
        <v>5.8890265753856899E-3</v>
      </c>
      <c r="N262" s="1">
        <f>IF(B262="","",入力・概要!$B$30*(J262*L262+K262*M262)/(L262^2+M262^2))</f>
        <v>0.73615919784600725</v>
      </c>
      <c r="O262" s="1">
        <f>IF(B262="","",入力・概要!$B$30*(K262*L262-J262*M262)/(L262^2+M262^2))</f>
        <v>3.217236102268076</v>
      </c>
      <c r="P262" s="1">
        <f>IF(B262="","",N262+入力・概要!$B$36)</f>
        <v>0.73615919784626327</v>
      </c>
      <c r="Q262" s="1">
        <f>IF(B262="","",O262+C262*入力・概要!$B$37*0.000000001)</f>
        <v>3.2567710103878857</v>
      </c>
      <c r="R262" s="1">
        <f t="shared" si="36"/>
        <v>3.3389351264552274</v>
      </c>
      <c r="S262" s="1">
        <f t="shared" si="37"/>
        <v>77.262934926435605</v>
      </c>
      <c r="T262" s="1">
        <f t="shared" si="38"/>
        <v>5.2693370444747716</v>
      </c>
      <c r="U262" s="1">
        <f t="shared" si="39"/>
        <v>0.52360798105011241</v>
      </c>
    </row>
    <row r="263" spans="1:21">
      <c r="A263">
        <v>260</v>
      </c>
      <c r="B263" s="2">
        <f>IF(A263&lt;=入力・概要!$B$40,10^(LOG10(入力・概要!$B$38)+(A263-1)*(LOG10(入力・概要!$B$39)-LOG10(入力・概要!$B$38))/(入力・概要!$B$40-1)),"")</f>
        <v>189728.65347549244</v>
      </c>
      <c r="C263" s="1">
        <f t="shared" si="32"/>
        <v>1192100.2878681812</v>
      </c>
      <c r="D263" s="1">
        <f>IF(B263="","",ATANH(MIN(0.999999,(2*入力・概要!$B$17*入力・概要!$B$6)/入力・概要!$B$30))+入力・概要!$B$33*SQRT(B263/1000000)+(2*PI()*B263*入力・概要!$B$6/(299792458*入力・概要!$B$31))*入力・概要!$B$32/2)</f>
        <v>8.0381775546573084E-3</v>
      </c>
      <c r="E263" s="1">
        <f>IF(B263="","",2*PI()*B263*入力・概要!$B$6/(299792458*入力・概要!$B$31))</f>
        <v>4.3570835357830649E-2</v>
      </c>
      <c r="F263" s="1">
        <f t="shared" si="33"/>
        <v>8.0532822716224365E-3</v>
      </c>
      <c r="G263" s="1">
        <f t="shared" si="34"/>
        <v>4.3595605965356707E-2</v>
      </c>
      <c r="H263" s="1">
        <f>IF(B263="","",入力・概要!$B$34)</f>
        <v>0.13510189711528384</v>
      </c>
      <c r="I263" s="1">
        <f>IF(B263="","",C263*入力・概要!$B$35*0.000000001)</f>
        <v>1.4949667261151657E-2</v>
      </c>
      <c r="J263" s="1">
        <f>IF(B263="","",H263+入力・概要!$B$30*F263)</f>
        <v>0.73883926450266302</v>
      </c>
      <c r="K263" s="1">
        <f>IF(B263="","",I263+入力・概要!$B$30*G263)</f>
        <v>3.2832191116251601</v>
      </c>
      <c r="L263" s="1">
        <f>IF(B263="","",入力・概要!$B$30+H263*F263-I263*G263)</f>
        <v>74.968299937994118</v>
      </c>
      <c r="M263" s="1">
        <f t="shared" si="35"/>
        <v>6.0102429621309633E-3</v>
      </c>
      <c r="N263" s="1">
        <f>IF(B263="","",入力・概要!$B$30*(J263*L263+K263*M263)/(L263^2+M263^2))</f>
        <v>0.73909817576669756</v>
      </c>
      <c r="O263" s="1">
        <f>IF(B263="","",入力・概要!$B$30*(K263*L263-J263*M263)/(L263^2+M263^2))</f>
        <v>3.2831407512721542</v>
      </c>
      <c r="P263" s="1">
        <f>IF(B263="","",N263+入力・概要!$B$36)</f>
        <v>0.73909817576695358</v>
      </c>
      <c r="Q263" s="1">
        <f>IF(B263="","",O263+C263*入力・概要!$B$37*0.000000001)</f>
        <v>3.3234845337754915</v>
      </c>
      <c r="R263" s="1">
        <f t="shared" si="36"/>
        <v>3.4046755439640553</v>
      </c>
      <c r="S263" s="1">
        <f t="shared" si="37"/>
        <v>77.462221761987337</v>
      </c>
      <c r="T263" s="1">
        <f t="shared" si="38"/>
        <v>5.2781329244921151</v>
      </c>
      <c r="U263" s="1">
        <f t="shared" si="39"/>
        <v>0.53207573117392692</v>
      </c>
    </row>
    <row r="264" spans="1:21">
      <c r="A264">
        <v>261</v>
      </c>
      <c r="B264" s="2">
        <f>IF(A264&lt;=入力・概要!$B$40,10^(LOG10(入力・概要!$B$38)+(A264-1)*(LOG10(入力・概要!$B$39)-LOG10(入力・概要!$B$38))/(入力・概要!$B$40-1)),"")</f>
        <v>193610.45451958291</v>
      </c>
      <c r="C264" s="1">
        <f t="shared" si="32"/>
        <v>1216490.3631538048</v>
      </c>
      <c r="D264" s="1">
        <f>IF(B264="","",ATANH(MIN(0.999999,(2*入力・概要!$B$17*入力・概要!$B$6)/入力・概要!$B$30))+入力・概要!$B$33*SQRT(B264/1000000)+(2*PI()*B264*入力・概要!$B$6/(299792458*入力・概要!$B$31))*入力・概要!$B$32/2)</f>
        <v>8.0773337600075646E-3</v>
      </c>
      <c r="E264" s="1">
        <f>IF(B264="","",2*PI()*B264*入力・概要!$B$6/(299792458*入力・概要!$B$31))</f>
        <v>4.4462283808476867E-2</v>
      </c>
      <c r="F264" s="1">
        <f t="shared" si="33"/>
        <v>8.0931458141719967E-3</v>
      </c>
      <c r="G264" s="1">
        <f t="shared" si="34"/>
        <v>4.4488697680335122E-2</v>
      </c>
      <c r="H264" s="1">
        <f>IF(B264="","",入力・概要!$B$34)</f>
        <v>0.13510189711528384</v>
      </c>
      <c r="I264" s="1">
        <f>IF(B264="","",C264*入力・概要!$B$35*0.000000001)</f>
        <v>1.5255533733717117E-2</v>
      </c>
      <c r="J264" s="1">
        <f>IF(B264="","",H264+入力・概要!$B$30*F264)</f>
        <v>0.74182774912568583</v>
      </c>
      <c r="K264" s="1">
        <f>IF(B264="","",I264+入力・概要!$B$30*G264)</f>
        <v>3.3504781560257504</v>
      </c>
      <c r="L264" s="1">
        <f>IF(B264="","",入力・概要!$B$30+H264*F264-I264*G264)</f>
        <v>74.968278364609333</v>
      </c>
      <c r="M264" s="1">
        <f t="shared" si="35"/>
        <v>6.1339727157815951E-3</v>
      </c>
      <c r="N264" s="1">
        <f>IF(B264="","",入力・概要!$B$30*(J264*L264+K264*M264)/(L264^2+M264^2))</f>
        <v>0.7420977782572532</v>
      </c>
      <c r="O264" s="1">
        <f>IF(B264="","",入力・概要!$B$30*(K264*L264-J264*M264)/(L264^2+M264^2))</f>
        <v>3.3503989031376782</v>
      </c>
      <c r="P264" s="1">
        <f>IF(B264="","",N264+入力・概要!$B$36)</f>
        <v>0.74209777825750922</v>
      </c>
      <c r="Q264" s="1">
        <f>IF(B264="","",O264+C264*入力・概要!$B$37*0.000000001)</f>
        <v>3.3915681093931758</v>
      </c>
      <c r="R264" s="1">
        <f t="shared" si="36"/>
        <v>3.4718069291289129</v>
      </c>
      <c r="S264" s="1">
        <f t="shared" si="37"/>
        <v>77.657813209766175</v>
      </c>
      <c r="T264" s="1">
        <f t="shared" si="38"/>
        <v>5.2869288045094596</v>
      </c>
      <c r="U264" s="1">
        <f t="shared" si="39"/>
        <v>0.54055556559853002</v>
      </c>
    </row>
    <row r="265" spans="1:21">
      <c r="A265">
        <v>262</v>
      </c>
      <c r="B265" s="2">
        <f>IF(A265&lt;=入力・概要!$B$40,10^(LOG10(入力・概要!$B$38)+(A265-1)*(LOG10(入力・概要!$B$39)-LOG10(入力・概要!$B$38))/(入力・概要!$B$40-1)),"")</f>
        <v>197571.67624721176</v>
      </c>
      <c r="C265" s="1">
        <f t="shared" si="32"/>
        <v>1241379.453311323</v>
      </c>
      <c r="D265" s="1">
        <f>IF(B265="","",ATANH(MIN(0.999999,(2*入力・概要!$B$17*入力・概要!$B$6)/入力・概要!$B$30))+入力・概要!$B$33*SQRT(B265/1000000)+(2*PI()*B265*入力・概要!$B$6/(299792458*入力・概要!$B$31))*入力・概要!$B$32/2)</f>
        <v>8.1172757452945277E-3</v>
      </c>
      <c r="E265" s="1">
        <f>IF(B265="","",2*PI()*B265*入力・概要!$B$6/(299792458*入力・概要!$B$31))</f>
        <v>4.5371971072623675E-2</v>
      </c>
      <c r="F265" s="1">
        <f t="shared" si="33"/>
        <v>8.1338293068548371E-3</v>
      </c>
      <c r="G265" s="1">
        <f t="shared" si="34"/>
        <v>4.5400133561666139E-2</v>
      </c>
      <c r="H265" s="1">
        <f>IF(B265="","",入力・概要!$B$34)</f>
        <v>0.13510189711528384</v>
      </c>
      <c r="I265" s="1">
        <f>IF(B265="","",C265*入力・概要!$B$35*0.000000001)</f>
        <v>1.5567658158209199E-2</v>
      </c>
      <c r="J265" s="1">
        <f>IF(B265="","",H265+入力・概要!$B$30*F265)</f>
        <v>0.7448777036585118</v>
      </c>
      <c r="K265" s="1">
        <f>IF(B265="","",I265+入力・概要!$B$30*G265)</f>
        <v>3.4191186813404211</v>
      </c>
      <c r="L265" s="1">
        <f>IF(B265="","",入力・概要!$B$30+H265*F265-I265*G265)</f>
        <v>74.968255786094986</v>
      </c>
      <c r="M265" s="1">
        <f t="shared" si="35"/>
        <v>6.2602688476347031E-3</v>
      </c>
      <c r="N265" s="1">
        <f>IF(B265="","",入力・概要!$B$30*(J265*L265+K265*M265)/(L265^2+M265^2))</f>
        <v>0.74515931642248823</v>
      </c>
      <c r="O265" s="1">
        <f>IF(B265="","",入力・概要!$B$30*(K265*L265-J265*M265)/(L265^2+M265^2))</f>
        <v>3.4190385726426298</v>
      </c>
      <c r="P265" s="1">
        <f>IF(B265="","",N265+入力・概要!$B$36)</f>
        <v>0.74515931642274424</v>
      </c>
      <c r="Q265" s="1">
        <f>IF(B265="","",O265+C265*入力・概要!$B$37*0.000000001)</f>
        <v>3.4610500906148842</v>
      </c>
      <c r="R265" s="1">
        <f t="shared" si="36"/>
        <v>3.5403573458899471</v>
      </c>
      <c r="S265" s="1">
        <f t="shared" si="37"/>
        <v>77.849766988988677</v>
      </c>
      <c r="T265" s="1">
        <f t="shared" si="38"/>
        <v>5.2957246845268031</v>
      </c>
      <c r="U265" s="1">
        <f t="shared" si="39"/>
        <v>0.54904709974207389</v>
      </c>
    </row>
    <row r="266" spans="1:21">
      <c r="A266">
        <v>263</v>
      </c>
      <c r="B266" s="2">
        <f>IF(A266&lt;=入力・概要!$B$40,10^(LOG10(入力・概要!$B$38)+(A266-1)*(LOG10(入力・概要!$B$39)-LOG10(入力・概要!$B$38))/(入力・概要!$B$40-1)),"")</f>
        <v>201613.94358580469</v>
      </c>
      <c r="C266" s="1">
        <f t="shared" si="32"/>
        <v>1266777.7680608621</v>
      </c>
      <c r="D266" s="1">
        <f>IF(B266="","",ATANH(MIN(0.999999,(2*入力・概要!$B$17*入力・概要!$B$6)/入力・概要!$B$30))+入力・概要!$B$33*SQRT(B266/1000000)+(2*PI()*B266*入力・概要!$B$6/(299792458*入力・概要!$B$31))*入力・概要!$B$32/2)</f>
        <v>8.1580194311845315E-3</v>
      </c>
      <c r="E266" s="1">
        <f>IF(B266="","",2*PI()*B266*入力・概要!$B$6/(299792458*入力・概要!$B$31))</f>
        <v>4.6300270311857565E-2</v>
      </c>
      <c r="F266" s="1">
        <f t="shared" si="33"/>
        <v>8.1753503912963682E-3</v>
      </c>
      <c r="G266" s="1">
        <f t="shared" si="34"/>
        <v>4.6330293447051071E-2</v>
      </c>
      <c r="H266" s="1">
        <f>IF(B266="","",入力・概要!$B$34)</f>
        <v>0.13510189711528384</v>
      </c>
      <c r="I266" s="1">
        <f>IF(B266="","",C266*入力・概要!$B$35*0.000000001)</f>
        <v>1.5886168570767373E-2</v>
      </c>
      <c r="J266" s="1">
        <f>IF(B266="","",H266+入力・概要!$B$30*F266)</f>
        <v>0.74799045065610947</v>
      </c>
      <c r="K266" s="1">
        <f>IF(B266="","",I266+入力・概要!$B$30*G266)</f>
        <v>3.4891692912263168</v>
      </c>
      <c r="L266" s="1">
        <f>IF(B266="","",入力・概要!$B$30+H266*F266-I266*G266)</f>
        <v>74.96823215858025</v>
      </c>
      <c r="M266" s="1">
        <f t="shared" si="35"/>
        <v>6.3891855330456262E-3</v>
      </c>
      <c r="N266" s="1">
        <f>IF(B266="","",入力・概要!$B$30*(J266*L266+K266*M266)/(L266^2+M266^2))</f>
        <v>0.74828413241872926</v>
      </c>
      <c r="O266" s="1">
        <f>IF(B266="","",入力・概要!$B$30*(K266*L266-J266*M266)/(L266^2+M266^2))</f>
        <v>3.489088368071835</v>
      </c>
      <c r="P266" s="1">
        <f>IF(B266="","",N266+入力・概要!$B$36)</f>
        <v>0.74828413241898528</v>
      </c>
      <c r="Q266" s="1">
        <f>IF(B266="","",O266+C266*入力・概要!$B$37*0.000000001)</f>
        <v>3.5319594312489975</v>
      </c>
      <c r="R266" s="1">
        <f t="shared" si="36"/>
        <v>3.6103554626682919</v>
      </c>
      <c r="S266" s="1">
        <f t="shared" si="37"/>
        <v>78.038140451546994</v>
      </c>
      <c r="T266" s="1">
        <f t="shared" si="38"/>
        <v>5.3045205645441484</v>
      </c>
      <c r="U266" s="1">
        <f t="shared" si="39"/>
        <v>0.5575499630900026</v>
      </c>
    </row>
    <row r="267" spans="1:21">
      <c r="A267">
        <v>264</v>
      </c>
      <c r="B267" s="2">
        <f>IF(A267&lt;=入力・概要!$B$40,10^(LOG10(入力・概要!$B$38)+(A267-1)*(LOG10(入力・概要!$B$39)-LOG10(入力・概要!$B$38))/(入力・概要!$B$40-1)),"")</f>
        <v>205738.91470839619</v>
      </c>
      <c r="C267" s="1">
        <f t="shared" si="32"/>
        <v>1292695.726010869</v>
      </c>
      <c r="D267" s="1">
        <f>IF(B267="","",ATANH(MIN(0.999999,(2*入力・概要!$B$17*入力・概要!$B$6)/入力・概要!$B$30))+入力・概要!$B$33*SQRT(B267/1000000)+(2*PI()*B267*入力・概要!$B$6/(299792458*入力・概要!$B$31))*入力・概要!$B$32/2)</f>
        <v>8.1995810624869905E-3</v>
      </c>
      <c r="E267" s="1">
        <f>IF(B267="","",2*PI()*B267*入力・概要!$B$6/(299792458*入力・概要!$B$31))</f>
        <v>4.7247562322557758E-2</v>
      </c>
      <c r="F267" s="1">
        <f t="shared" si="33"/>
        <v>8.2177271238628464E-3</v>
      </c>
      <c r="G267" s="1">
        <f t="shared" si="34"/>
        <v>4.7279565230408591E-2</v>
      </c>
      <c r="H267" s="1">
        <f>IF(B267="","",入力・概要!$B$34)</f>
        <v>0.13510189711528384</v>
      </c>
      <c r="I267" s="1">
        <f>IF(B267="","",C267*入力・概要!$B$35*0.000000001)</f>
        <v>1.6211195627118497E-2</v>
      </c>
      <c r="J267" s="1">
        <f>IF(B267="","",H267+入力・概要!$B$30*F267)</f>
        <v>0.7511673437656825</v>
      </c>
      <c r="K267" s="1">
        <f>IF(B267="","",I267+入力・概要!$B$30*G267)</f>
        <v>3.5606591959175775</v>
      </c>
      <c r="L267" s="1">
        <f>IF(B267="","",入力・概要!$B$30+H267*F267-I267*G267)</f>
        <v>74.968207436327731</v>
      </c>
      <c r="M267" s="1">
        <f t="shared" si="35"/>
        <v>6.5207781394292308E-3</v>
      </c>
      <c r="N267" s="1">
        <f>IF(B267="","",入力・概要!$B$30*(J267*L267+K267*M267)/(L267^2+M267^2))</f>
        <v>0.75147360032774146</v>
      </c>
      <c r="O267" s="1">
        <f>IF(B267="","",入力・概要!$B$30*(K267*L267-J267*M267)/(L267^2+M267^2))</f>
        <v>3.5605775046429144</v>
      </c>
      <c r="P267" s="1">
        <f>IF(B267="","",N267+入力・概要!$B$36)</f>
        <v>0.75147360032799748</v>
      </c>
      <c r="Q267" s="1">
        <f>IF(B267="","",O267+C267*入力・概要!$B$37*0.000000001)</f>
        <v>3.604325699106016</v>
      </c>
      <c r="R267" s="1">
        <f t="shared" si="36"/>
        <v>3.6818305660671014</v>
      </c>
      <c r="S267" s="1">
        <f t="shared" si="37"/>
        <v>78.222990548828747</v>
      </c>
      <c r="T267" s="1">
        <f t="shared" si="38"/>
        <v>5.3133164445614929</v>
      </c>
      <c r="U267" s="1">
        <f t="shared" si="39"/>
        <v>0.56606379885696578</v>
      </c>
    </row>
    <row r="268" spans="1:21">
      <c r="A268">
        <v>265</v>
      </c>
      <c r="B268" s="2">
        <f>IF(A268&lt;=入力・概要!$B$40,10^(LOG10(入力・概要!$B$38)+(A268-1)*(LOG10(入力・概要!$B$39)-LOG10(入力・概要!$B$38))/(入力・概要!$B$40-1)),"")</f>
        <v>209948.28171382946</v>
      </c>
      <c r="C268" s="1">
        <f t="shared" si="32"/>
        <v>1319143.9589319339</v>
      </c>
      <c r="D268" s="1">
        <f>IF(B268="","",ATANH(MIN(0.999999,(2*入力・概要!$B$17*入力・概要!$B$6)/入力・概要!$B$30))+入力・概要!$B$33*SQRT(B268/1000000)+(2*PI()*B268*入力・概要!$B$6/(299792458*入力・概要!$B$31))*入力・概要!$B$32/2)</f>
        <v>8.2419772147701315E-3</v>
      </c>
      <c r="E268" s="1">
        <f>IF(B268="","",2*PI()*B268*入力・概要!$B$6/(299792458*入力・概要!$B$31))</f>
        <v>4.8214235692102897E-2</v>
      </c>
      <c r="F268" s="1">
        <f t="shared" si="33"/>
        <v>8.2609779872603907E-3</v>
      </c>
      <c r="G268" s="1">
        <f t="shared" si="34"/>
        <v>4.8248345044671445E-2</v>
      </c>
      <c r="H268" s="1">
        <f>IF(B268="","",入力・概要!$B$34)</f>
        <v>0.13510189711528384</v>
      </c>
      <c r="I268" s="1">
        <f>IF(B268="","",C268*入力・概要!$B$35*0.000000001)</f>
        <v>1.6542872656173185E-2</v>
      </c>
      <c r="J268" s="1">
        <f>IF(B268="","",H268+入力・概要!$B$30*F268)</f>
        <v>0.75440976859622355</v>
      </c>
      <c r="K268" s="1">
        <f>IF(B268="","",I268+入力・概要!$B$30*G268)</f>
        <v>3.6336182259828069</v>
      </c>
      <c r="L268" s="1">
        <f>IF(B268="","",入力・概要!$B$30+H268*F268-I268*G268)</f>
        <v>74.968181571654597</v>
      </c>
      <c r="M268" s="1">
        <f t="shared" si="35"/>
        <v>6.6551032550666144E-3</v>
      </c>
      <c r="N268" s="1">
        <f>IF(B268="","",入力・概要!$B$30*(J268*L268+K268*M268)/(L268^2+M268^2))</f>
        <v>0.75472912706235329</v>
      </c>
      <c r="O268" s="1">
        <f>IF(B268="","",入力・概要!$B$30*(K268*L268-J268*M268)/(L268^2+M268^2))</f>
        <v>3.6335358182882129</v>
      </c>
      <c r="P268" s="1">
        <f>IF(B268="","",N268+入力・概要!$B$36)</f>
        <v>0.75472912706260931</v>
      </c>
      <c r="Q268" s="1">
        <f>IF(B268="","",O268+C268*入力・概要!$B$37*0.000000001)</f>
        <v>3.6781790899251257</v>
      </c>
      <c r="R268" s="1">
        <f t="shared" si="36"/>
        <v>3.7548125749228967</v>
      </c>
      <c r="S268" s="1">
        <f t="shared" si="37"/>
        <v>78.404373800970376</v>
      </c>
      <c r="T268" s="1">
        <f t="shared" si="38"/>
        <v>5.3221123245788364</v>
      </c>
      <c r="U268" s="1">
        <f t="shared" si="39"/>
        <v>0.57458826365490245</v>
      </c>
    </row>
    <row r="269" spans="1:21">
      <c r="A269">
        <v>266</v>
      </c>
      <c r="B269" s="2">
        <f>IF(A269&lt;=入力・概要!$B$40,10^(LOG10(入力・概要!$B$38)+(A269-1)*(LOG10(入力・概要!$B$39)-LOG10(入力・概要!$B$38))/(入力・概要!$B$40-1)),"")</f>
        <v>214243.77132086986</v>
      </c>
      <c r="C269" s="1">
        <f t="shared" si="32"/>
        <v>1346133.3161180327</v>
      </c>
      <c r="D269" s="1">
        <f>IF(B269="","",ATANH(MIN(0.999999,(2*入力・概要!$B$17*入力・概要!$B$6)/入力・概要!$B$30))+入力・概要!$B$33*SQRT(B269/1000000)+(2*PI()*B269*入力・概要!$B$6/(299792458*入力・概要!$B$31))*入力・概要!$B$32/2)</f>
        <v>8.2852248011118981E-3</v>
      </c>
      <c r="E269" s="1">
        <f>IF(B269="","",2*PI()*B269*入力・概要!$B$6/(299792458*入力・概要!$B$31))</f>
        <v>4.9200686958272906E-2</v>
      </c>
      <c r="F269" s="1">
        <f t="shared" si="33"/>
        <v>8.3051219025548854E-3</v>
      </c>
      <c r="G269" s="1">
        <f t="shared" si="34"/>
        <v>4.9237037449459349E-2</v>
      </c>
      <c r="H269" s="1">
        <f>IF(B269="","",入力・概要!$B$34)</f>
        <v>0.13510189711528384</v>
      </c>
      <c r="I269" s="1">
        <f>IF(B269="","",C269*入力・概要!$B$35*0.000000001)</f>
        <v>1.6881335714718445E-2</v>
      </c>
      <c r="J269" s="1">
        <f>IF(B269="","",H269+入力・概要!$B$30*F269)</f>
        <v>0.75771914361962012</v>
      </c>
      <c r="K269" s="1">
        <f>IF(B269="","",I269+入力・概要!$B$30*G269)</f>
        <v>3.7080768464492073</v>
      </c>
      <c r="L269" s="1">
        <f>IF(B269="","",入力・概要!$B$30+H269*F269-I269*G269)</f>
        <v>74.968154514850482</v>
      </c>
      <c r="M269" s="1">
        <f t="shared" si="35"/>
        <v>6.792218718746924E-3</v>
      </c>
      <c r="N269" s="1">
        <f>IF(B269="","",入力・概要!$B$30*(J269*L269+K269*M269)/(L269^2+M269^2))</f>
        <v>0.75805215330524445</v>
      </c>
      <c r="O269" s="1">
        <f>IF(B269="","",入力・概要!$B$30*(K269*L269-J269*M269)/(L269^2+M269^2))</f>
        <v>3.7079937798050158</v>
      </c>
      <c r="P269" s="1">
        <f>IF(B269="","",N269+入力・概要!$B$36)</f>
        <v>0.75805215330550046</v>
      </c>
      <c r="Q269" s="1">
        <f>IF(B269="","",O269+C269*入力・概要!$B$37*0.000000001)</f>
        <v>3.7535504416720142</v>
      </c>
      <c r="R269" s="1">
        <f t="shared" si="36"/>
        <v>3.8293320547201546</v>
      </c>
      <c r="S269" s="1">
        <f t="shared" si="37"/>
        <v>78.582346268429916</v>
      </c>
      <c r="T269" s="1">
        <f t="shared" si="38"/>
        <v>5.3309082045961809</v>
      </c>
      <c r="U269" s="1">
        <f t="shared" si="39"/>
        <v>0.58312302716774944</v>
      </c>
    </row>
    <row r="270" spans="1:21">
      <c r="A270">
        <v>267</v>
      </c>
      <c r="B270" s="2">
        <f>IF(A270&lt;=入力・概要!$B$40,10^(LOG10(入力・概要!$B$38)+(A270-1)*(LOG10(入力・概要!$B$39)-LOG10(入力・概要!$B$38))/(入力・概要!$B$40-1)),"")</f>
        <v>218627.14557651785</v>
      </c>
      <c r="C270" s="1">
        <f t="shared" si="32"/>
        <v>1373674.8688369894</v>
      </c>
      <c r="D270" s="1">
        <f>IF(B270="","",ATANH(MIN(0.999999,(2*入力・概要!$B$17*入力・概要!$B$6)/入力・概要!$B$30))+入力・概要!$B$33*SQRT(B270/1000000)+(2*PI()*B270*入力・概要!$B$6/(299792458*入力・概要!$B$31))*入力・概要!$B$32/2)</f>
        <v>8.3293410789887709E-3</v>
      </c>
      <c r="E270" s="1">
        <f>IF(B270="","",2*PI()*B270*入力・概要!$B$6/(299792458*入力・概要!$B$31))</f>
        <v>5.0207320771911722E-2</v>
      </c>
      <c r="F270" s="1">
        <f t="shared" si="33"/>
        <v>8.3501782416325835E-3</v>
      </c>
      <c r="G270" s="1">
        <f t="shared" si="34"/>
        <v>5.024605562380019E-2</v>
      </c>
      <c r="H270" s="1">
        <f>IF(B270="","",入力・概要!$B$34)</f>
        <v>0.13510189711528384</v>
      </c>
      <c r="I270" s="1">
        <f>IF(B270="","",C270*入力・概要!$B$35*0.000000001)</f>
        <v>1.7226723643229202E-2</v>
      </c>
      <c r="J270" s="1">
        <f>IF(B270="","",H270+入力・概要!$B$30*F270)</f>
        <v>0.76109692110479976</v>
      </c>
      <c r="K270" s="1">
        <f>IF(B270="","",I270+入力・概要!$B$30*G270)</f>
        <v>3.7840661713062858</v>
      </c>
      <c r="L270" s="1">
        <f>IF(B270="","",入力・概要!$B$30+H270*F270-I270*G270)</f>
        <v>74.96812621409174</v>
      </c>
      <c r="M270" s="1">
        <f t="shared" si="35"/>
        <v>6.9321836502757922E-3</v>
      </c>
      <c r="N270" s="1">
        <f>IF(B270="","",入力・概要!$B$30*(J270*L270+K270*M270)/(L270^2+M270^2))</f>
        <v>0.76144415448246172</v>
      </c>
      <c r="O270" s="1">
        <f>IF(B270="","",入力・概要!$B$30*(K270*L270-J270*M270)/(L270^2+M270^2))</f>
        <v>3.7839825093870689</v>
      </c>
      <c r="P270" s="1">
        <f>IF(B270="","",N270+入力・概要!$B$36)</f>
        <v>0.76144415448271774</v>
      </c>
      <c r="Q270" s="1">
        <f>IF(B270="","",O270+C270*入力・概要!$B$37*0.000000001)</f>
        <v>3.8304712492210014</v>
      </c>
      <c r="R270" s="1">
        <f t="shared" si="36"/>
        <v>3.9054202323827583</v>
      </c>
      <c r="S270" s="1">
        <f t="shared" si="37"/>
        <v>78.756963525769336</v>
      </c>
      <c r="T270" s="1">
        <f t="shared" si="38"/>
        <v>5.3397040846135244</v>
      </c>
      <c r="U270" s="1">
        <f t="shared" si="39"/>
        <v>0.59166777183319996</v>
      </c>
    </row>
    <row r="271" spans="1:21">
      <c r="A271">
        <v>268</v>
      </c>
      <c r="B271" s="2">
        <f>IF(A271&lt;=入力・概要!$B$40,10^(LOG10(入力・概要!$B$38)+(A271-1)*(LOG10(入力・概要!$B$39)-LOG10(入力・概要!$B$38))/(入力・概要!$B$40-1)),"")</f>
        <v>223100.20257881717</v>
      </c>
      <c r="C271" s="1">
        <f t="shared" si="32"/>
        <v>1401779.9148720133</v>
      </c>
      <c r="D271" s="1">
        <f>IF(B271="","",ATANH(MIN(0.999999,(2*入力・概要!$B$17*入力・概要!$B$6)/入力・概要!$B$30))+入力・概要!$B$33*SQRT(B271/1000000)+(2*PI()*B271*入力・概要!$B$6/(299792458*入力・概要!$B$31))*入力・概要!$B$32/2)</f>
        <v>8.3743436573054247E-3</v>
      </c>
      <c r="E271" s="1">
        <f>IF(B271="","",2*PI()*B271*入力・概要!$B$6/(299792458*入力・概要!$B$31))</f>
        <v>5.1234550062918896E-2</v>
      </c>
      <c r="F271" s="1">
        <f t="shared" si="33"/>
        <v>8.3961668401223901E-3</v>
      </c>
      <c r="G271" s="1">
        <f t="shared" si="34"/>
        <v>5.1275821564081427E-2</v>
      </c>
      <c r="H271" s="1">
        <f>IF(B271="","",入力・概要!$B$34)</f>
        <v>0.13510189711528384</v>
      </c>
      <c r="I271" s="1">
        <f>IF(B271="","",C271*入力・概要!$B$35*0.000000001)</f>
        <v>1.7579178122821962E-2</v>
      </c>
      <c r="J271" s="1">
        <f>IF(B271="","",H271+入力・概要!$B$30*F271)</f>
        <v>0.76454458808648595</v>
      </c>
      <c r="K271" s="1">
        <f>IF(B271="","",I271+入力・概要!$B$30*G271)</f>
        <v>3.8616179784027995</v>
      </c>
      <c r="L271" s="1">
        <f>IF(B271="","",入力・概要!$B$30+H271*F271-I271*G271)</f>
        <v>74.96809661535238</v>
      </c>
      <c r="M271" s="1">
        <f t="shared" si="35"/>
        <v>7.0750584818836245E-3</v>
      </c>
      <c r="N271" s="1">
        <f>IF(B271="","",入力・概要!$B$30*(J271*L271+K271*M271)/(L271^2+M271^2))</f>
        <v>0.76490664177331036</v>
      </c>
      <c r="O271" s="1">
        <f>IF(B271="","",入力・概要!$B$30*(K271*L271-J271*M271)/(L271^2+M271^2))</f>
        <v>3.8615337915511514</v>
      </c>
      <c r="P271" s="1">
        <f>IF(B271="","",N271+入力・概要!$B$36)</f>
        <v>0.76490664177356638</v>
      </c>
      <c r="Q271" s="1">
        <f>IF(B271="","",O271+C271*入力・概要!$B$37*0.000000001)</f>
        <v>3.9089736794353129</v>
      </c>
      <c r="R271" s="1">
        <f t="shared" si="36"/>
        <v>3.9831090114566741</v>
      </c>
      <c r="S271" s="1">
        <f t="shared" si="37"/>
        <v>78.928280637538904</v>
      </c>
      <c r="T271" s="1">
        <f t="shared" si="38"/>
        <v>5.348499964630868</v>
      </c>
      <c r="U271" s="1">
        <f t="shared" si="39"/>
        <v>0.60022219253190867</v>
      </c>
    </row>
    <row r="272" spans="1:21">
      <c r="A272">
        <v>269</v>
      </c>
      <c r="B272" s="2">
        <f>IF(A272&lt;=入力・概要!$B$40,10^(LOG10(入力・概要!$B$38)+(A272-1)*(LOG10(入力・概要!$B$39)-LOG10(入力・概要!$B$38))/(入力・概要!$B$40-1)),"")</f>
        <v>227664.77721445091</v>
      </c>
      <c r="C272" s="1">
        <f t="shared" si="32"/>
        <v>1430459.9831561518</v>
      </c>
      <c r="D272" s="1">
        <f>IF(B272="","",ATANH(MIN(0.999999,(2*入力・概要!$B$17*入力・概要!$B$6)/入力・概要!$B$30))+入力・概要!$B$33*SQRT(B272/1000000)+(2*PI()*B272*入力・概要!$B$6/(299792458*入力・概要!$B$31))*入力・概要!$B$32/2)</f>
        <v>8.4202505035680039E-3</v>
      </c>
      <c r="E272" s="1">
        <f>IF(B272="","",2*PI()*B272*入力・概要!$B$6/(299792458*入力・概要!$B$31))</f>
        <v>5.2282796209637147E-2</v>
      </c>
      <c r="F272" s="1">
        <f t="shared" si="33"/>
        <v>8.4431080108018676E-3</v>
      </c>
      <c r="G272" s="1">
        <f t="shared" si="34"/>
        <v>5.2326766287419293E-2</v>
      </c>
      <c r="H272" s="1">
        <f>IF(B272="","",入力・概要!$B$34)</f>
        <v>0.13510189711528384</v>
      </c>
      <c r="I272" s="1">
        <f>IF(B272="","",C272*入力・概要!$B$35*0.000000001)</f>
        <v>1.7938843733373674E-2</v>
      </c>
      <c r="J272" s="1">
        <f>IF(B272="","",H272+入力・概要!$B$30*F272)</f>
        <v>0.76806366737021747</v>
      </c>
      <c r="K272" s="1">
        <f>IF(B272="","",I272+入力・概要!$B$30*G272)</f>
        <v>3.9407647247510336</v>
      </c>
      <c r="L272" s="1">
        <f>IF(B272="","",入力・概要!$B$30+H272*F272-I272*G272)</f>
        <v>74.96806566231075</v>
      </c>
      <c r="M272" s="1">
        <f t="shared" si="35"/>
        <v>7.2209049905681945E-3</v>
      </c>
      <c r="N272" s="1">
        <f>IF(B272="","",入力・概要!$B$30*(J272*L272+K272*M272)/(L272^2+M272^2))</f>
        <v>0.7684411631583643</v>
      </c>
      <c r="O272" s="1">
        <f>IF(B272="","",入力・概要!$B$30*(K272*L272-J272*M272)/(L272^2+M272^2))</f>
        <v>3.9406800904729757</v>
      </c>
      <c r="P272" s="1">
        <f>IF(B272="","",N272+入力・概要!$B$36)</f>
        <v>0.76844116315862032</v>
      </c>
      <c r="Q272" s="1">
        <f>IF(B272="","",O272+C272*入力・概要!$B$37*0.000000001)</f>
        <v>3.9890905866598207</v>
      </c>
      <c r="R272" s="1">
        <f t="shared" si="36"/>
        <v>4.0624309876986917</v>
      </c>
      <c r="S272" s="1">
        <f t="shared" si="37"/>
        <v>79.0963521361587</v>
      </c>
      <c r="T272" s="1">
        <f t="shared" si="38"/>
        <v>5.3572958446482115</v>
      </c>
      <c r="U272" s="1">
        <f t="shared" si="39"/>
        <v>0.60878599628447705</v>
      </c>
    </row>
    <row r="273" spans="1:21">
      <c r="A273">
        <v>270</v>
      </c>
      <c r="B273" s="2">
        <f>IF(A273&lt;=入力・概要!$B$40,10^(LOG10(入力・概要!$B$38)+(A273-1)*(LOG10(入力・概要!$B$39)-LOG10(入力・概要!$B$38))/(入力・概要!$B$40-1)),"")</f>
        <v>232322.74191142799</v>
      </c>
      <c r="C273" s="1">
        <f t="shared" si="32"/>
        <v>1459726.8385015593</v>
      </c>
      <c r="D273" s="1">
        <f>IF(B273="","",ATANH(MIN(0.999999,(2*入力・概要!$B$17*入力・概要!$B$6)/入力・概要!$B$30))+入力・概要!$B$33*SQRT(B273/1000000)+(2*PI()*B273*入力・概要!$B$6/(299792458*入力・概要!$B$31))*入力・概要!$B$32/2)</f>
        <v>8.4670799512040068E-3</v>
      </c>
      <c r="E273" s="1">
        <f>IF(B273="","",2*PI()*B273*入力・概要!$B$6/(299792458*入力・概要!$B$31))</f>
        <v>5.3352489211705441E-2</v>
      </c>
      <c r="F273" s="1">
        <f t="shared" si="33"/>
        <v>8.4910225575103339E-3</v>
      </c>
      <c r="G273" s="1">
        <f t="shared" si="34"/>
        <v>5.3399330040644219E-2</v>
      </c>
      <c r="H273" s="1">
        <f>IF(B273="","",入力・概要!$B$34)</f>
        <v>0.13510189711528384</v>
      </c>
      <c r="I273" s="1">
        <f>IF(B273="","",C273*入力・概要!$B$35*0.000000001)</f>
        <v>1.8305868012829664E-2</v>
      </c>
      <c r="J273" s="1">
        <f>IF(B273="","",H273+入力・概要!$B$30*F273)</f>
        <v>0.77165571857538418</v>
      </c>
      <c r="K273" s="1">
        <f>IF(B273="","",I273+入力・概要!$B$30*G273)</f>
        <v>4.0215395622532943</v>
      </c>
      <c r="L273" s="1">
        <f>IF(B273="","",入力・概要!$B$30+H273*F273-I273*G273)</f>
        <v>74.968033296252727</v>
      </c>
      <c r="M273" s="1">
        <f t="shared" si="35"/>
        <v>7.3697863314079442E-3</v>
      </c>
      <c r="N273" s="1">
        <f>IF(B273="","",入力・概要!$B$30*(J273*L273+K273*M273)/(L273^2+M273^2))</f>
        <v>0.77204930450742681</v>
      </c>
      <c r="O273" s="1">
        <f>IF(B273="","",入力・概要!$B$30*(K273*L273-J273*M273)/(L273^2+M273^2))</f>
        <v>4.0214545657473542</v>
      </c>
      <c r="P273" s="1">
        <f>IF(B273="","",N273+入力・概要!$B$36)</f>
        <v>0.77204930450768283</v>
      </c>
      <c r="Q273" s="1">
        <f>IF(B273="","",O273+C273*入力・概要!$B$37*0.000000001)</f>
        <v>4.0708555286412604</v>
      </c>
      <c r="R273" s="1">
        <f t="shared" si="36"/>
        <v>4.1434194650867671</v>
      </c>
      <c r="S273" s="1">
        <f t="shared" si="37"/>
        <v>79.261232001696214</v>
      </c>
      <c r="T273" s="1">
        <f t="shared" si="38"/>
        <v>5.3660917246655577</v>
      </c>
      <c r="U273" s="1">
        <f t="shared" si="39"/>
        <v>0.61735890195651988</v>
      </c>
    </row>
    <row r="274" spans="1:21">
      <c r="A274">
        <v>271</v>
      </c>
      <c r="B274" s="2">
        <f>IF(A274&lt;=入力・概要!$B$40,10^(LOG10(入力・概要!$B$38)+(A274-1)*(LOG10(入力・概要!$B$39)-LOG10(入力・概要!$B$38))/(入力・概要!$B$40-1)),"")</f>
        <v>237076.00740716478</v>
      </c>
      <c r="C274" s="1">
        <f t="shared" si="32"/>
        <v>1489592.4864254964</v>
      </c>
      <c r="D274" s="1">
        <f>IF(B274="","",ATANH(MIN(0.999999,(2*入力・概要!$B$17*入力・概要!$B$6)/入力・概要!$B$30))+入力・概要!$B$33*SQRT(B274/1000000)+(2*PI()*B274*入力・概要!$B$6/(299792458*入力・概要!$B$31))*入力・概要!$B$32/2)</f>
        <v>8.5148507070317084E-3</v>
      </c>
      <c r="E274" s="1">
        <f>IF(B274="","",2*PI()*B274*入力・概要!$B$6/(299792458*入力・概要!$B$31))</f>
        <v>5.4444067866447524E-2</v>
      </c>
      <c r="F274" s="1">
        <f t="shared" si="33"/>
        <v>8.5399317895936879E-3</v>
      </c>
      <c r="G274" s="1">
        <f t="shared" si="34"/>
        <v>5.4493962515109066E-2</v>
      </c>
      <c r="H274" s="1">
        <f>IF(B274="","",入力・概要!$B$34)</f>
        <v>0.13510189711528384</v>
      </c>
      <c r="I274" s="1">
        <f>IF(B274="","",C274*入力・概要!$B$35*0.000000001)</f>
        <v>1.8680401517724626E-2</v>
      </c>
      <c r="J274" s="1">
        <f>IF(B274="","",H274+入力・概要!$B$30*F274)</f>
        <v>0.77532233921812421</v>
      </c>
      <c r="K274" s="1">
        <f>IF(B274="","",I274+入力・概要!$B$30*G274)</f>
        <v>4.1039763538661491</v>
      </c>
      <c r="L274" s="1">
        <f>IF(B274="","",入力・概要!$B$30+H274*F274-I274*G274)</f>
        <v>74.967999455970386</v>
      </c>
      <c r="M274" s="1">
        <f t="shared" si="35"/>
        <v>7.5217670718839896E-3</v>
      </c>
      <c r="N274" s="1">
        <f>IF(B274="","",入力・概要!$B$30*(J274*L274+K274*M274)/(L274^2+M274^2))</f>
        <v>0.77573269070939166</v>
      </c>
      <c r="O274" s="1">
        <f>IF(B274="","",入力・概要!$B$30*(K274*L274-J274*M274)/(L274^2+M274^2))</f>
        <v>4.103891088588365</v>
      </c>
      <c r="P274" s="1">
        <f>IF(B274="","",N274+入力・概要!$B$36)</f>
        <v>0.77573269070964768</v>
      </c>
      <c r="Q274" s="1">
        <f>IF(B274="","",O274+C274*入力・概要!$B$37*0.000000001)</f>
        <v>4.1543027828917225</v>
      </c>
      <c r="R274" s="1">
        <f t="shared" si="36"/>
        <v>4.2261084722682565</v>
      </c>
      <c r="S274" s="1">
        <f t="shared" si="37"/>
        <v>79.422973643441068</v>
      </c>
      <c r="T274" s="1">
        <f t="shared" si="38"/>
        <v>5.3748876046829013</v>
      </c>
      <c r="U274" s="1">
        <f t="shared" si="39"/>
        <v>0.62594063997208294</v>
      </c>
    </row>
    <row r="275" spans="1:21">
      <c r="A275">
        <v>272</v>
      </c>
      <c r="B275" s="2">
        <f>IF(A275&lt;=入力・概要!$B$40,10^(LOG10(入力・概要!$B$38)+(A275-1)*(LOG10(入力・概要!$B$39)-LOG10(入力・概要!$B$38))/(入力・概要!$B$40-1)),"")</f>
        <v>241926.52353229362</v>
      </c>
      <c r="C275" s="1">
        <f t="shared" si="32"/>
        <v>1520069.1780751436</v>
      </c>
      <c r="D275" s="1">
        <f>IF(B275="","",ATANH(MIN(0.999999,(2*入力・概要!$B$17*入力・概要!$B$6)/入力・概要!$B$30))+入力・概要!$B$33*SQRT(B275/1000000)+(2*PI()*B275*入力・概要!$B$6/(299792458*入力・概要!$B$31))*入力・概要!$B$32/2)</f>
        <v>8.5635818588823392E-3</v>
      </c>
      <c r="E275" s="1">
        <f>IF(B275="","",2*PI()*B275*入力・概要!$B$6/(299792458*入力・概要!$B$31))</f>
        <v>5.5557979948872072E-2</v>
      </c>
      <c r="F275" s="1">
        <f t="shared" si="33"/>
        <v>8.5898575369072055E-3</v>
      </c>
      <c r="G275" s="1">
        <f t="shared" si="34"/>
        <v>5.5611123067542088E-2</v>
      </c>
      <c r="H275" s="1">
        <f>IF(B275="","",入力・概要!$B$34)</f>
        <v>0.13510189711528384</v>
      </c>
      <c r="I275" s="1">
        <f>IF(B275="","",C275*入力・概要!$B$35*0.000000001)</f>
        <v>1.906259788494279E-2</v>
      </c>
      <c r="J275" s="1">
        <f>IF(B275="","",H275+入力・概要!$B$30*F275)</f>
        <v>0.77906516583605145</v>
      </c>
      <c r="K275" s="1">
        <f>IF(B275="","",I275+入力・概要!$B$30*G275)</f>
        <v>4.1881096902190595</v>
      </c>
      <c r="L275" s="1">
        <f>IF(B275="","",入力・概要!$B$30+H275*F275-I275*G275)</f>
        <v>74.967964077656674</v>
      </c>
      <c r="M275" s="1">
        <f t="shared" si="35"/>
        <v>7.6769132272514655E-3</v>
      </c>
      <c r="N275" s="1">
        <f>IF(B275="","",入力・概要!$B$30*(J275*L275+K275*M275)/(L275^2+M275^2))</f>
        <v>0.77949298684605639</v>
      </c>
      <c r="O275" s="1">
        <f>IF(B275="","",入力・概要!$B$30*(K275*L275-J275*M275)/(L275^2+M275^2))</f>
        <v>4.1880242584862524</v>
      </c>
      <c r="P275" s="1">
        <f>IF(B275="","",N275+入力・概要!$B$36)</f>
        <v>0.77949298684631241</v>
      </c>
      <c r="Q275" s="1">
        <f>IF(B275="","",O275+C275*入力・概要!$B$37*0.000000001)</f>
        <v>4.2394673635122206</v>
      </c>
      <c r="R275" s="1">
        <f t="shared" si="36"/>
        <v>4.3105327794633279</v>
      </c>
      <c r="S275" s="1">
        <f t="shared" si="37"/>
        <v>79.581629883182501</v>
      </c>
      <c r="T275" s="1">
        <f t="shared" si="38"/>
        <v>5.3836834847002448</v>
      </c>
      <c r="U275" s="1">
        <f t="shared" si="39"/>
        <v>0.634530952035671</v>
      </c>
    </row>
    <row r="276" spans="1:21">
      <c r="A276">
        <v>273</v>
      </c>
      <c r="B276" s="2">
        <f>IF(A276&lt;=入力・概要!$B$40,10^(LOG10(入力・概要!$B$38)+(A276-1)*(LOG10(入力・概要!$B$39)-LOG10(入力・概要!$B$38))/(入力・概要!$B$40-1)),"")</f>
        <v>246876.28001049548</v>
      </c>
      <c r="C276" s="1">
        <f t="shared" si="32"/>
        <v>1551169.4152530986</v>
      </c>
      <c r="D276" s="1">
        <f>IF(B276="","",ATANH(MIN(0.999999,(2*入力・概要!$B$17*入力・概要!$B$6)/入力・概要!$B$30))+入力・概要!$B$33*SQRT(B276/1000000)+(2*PI()*B276*入力・概要!$B$6/(299792458*入力・概要!$B$31))*入力・概要!$B$32/2)</f>
        <v>8.6132928833779297E-3</v>
      </c>
      <c r="E276" s="1">
        <f>IF(B276="","",2*PI()*B276*入力・概要!$B$6/(299792458*入力・概要!$B$31))</f>
        <v>5.6694682395352816E-2</v>
      </c>
      <c r="F276" s="1">
        <f t="shared" si="33"/>
        <v>8.6408221654037751E-3</v>
      </c>
      <c r="G276" s="1">
        <f t="shared" si="34"/>
        <v>5.6751280947167845E-2</v>
      </c>
      <c r="H276" s="1">
        <f>IF(B276="","",入力・概要!$B$34)</f>
        <v>0.13510189711528384</v>
      </c>
      <c r="I276" s="1">
        <f>IF(B276="","",C276*入力・概要!$B$35*0.000000001)</f>
        <v>1.9452613894740733E-2</v>
      </c>
      <c r="J276" s="1">
        <f>IF(B276="","",H276+入力・概要!$B$30*F276)</f>
        <v>0.78288587515687302</v>
      </c>
      <c r="K276" s="1">
        <f>IF(B276="","",I276+入力・概要!$B$30*G276)</f>
        <v>4.273974906704173</v>
      </c>
      <c r="L276" s="1">
        <f>IF(B276="","",入力・概要!$B$30+H276*F276-I276*G276)</f>
        <v>74.967927094795328</v>
      </c>
      <c r="M276" s="1">
        <f t="shared" si="35"/>
        <v>7.8352922970015559E-3</v>
      </c>
      <c r="N276" s="1">
        <f>IF(B276="","",入力・概要!$B$30*(J276*L276+K276*M276)/(L276^2+M276^2))</f>
        <v>0.78333189941206594</v>
      </c>
      <c r="O276" s="1">
        <f>IF(B276="","",入力・概要!$B$30*(K276*L276-J276*M276)/(L276^2+M276^2))</f>
        <v>4.2738894203380369</v>
      </c>
      <c r="P276" s="1">
        <f>IF(B276="","",N276+入力・概要!$B$36)</f>
        <v>0.78333189941232195</v>
      </c>
      <c r="Q276" s="1">
        <f>IF(B276="","",O276+C276*入力・概要!$B$37*0.000000001)</f>
        <v>4.3263850384933775</v>
      </c>
      <c r="R276" s="1">
        <f t="shared" si="36"/>
        <v>4.3967279158410815</v>
      </c>
      <c r="S276" s="1">
        <f t="shared" si="37"/>
        <v>79.73725294009671</v>
      </c>
      <c r="T276" s="1">
        <f t="shared" si="38"/>
        <v>5.3924793647175893</v>
      </c>
      <c r="U276" s="1">
        <f t="shared" si="39"/>
        <v>0.64312959086306143</v>
      </c>
    </row>
    <row r="277" spans="1:21">
      <c r="A277">
        <v>274</v>
      </c>
      <c r="B277" s="2">
        <f>IF(A277&lt;=入力・概要!$B$40,10^(LOG10(入力・概要!$B$38)+(A277-1)*(LOG10(入力・概要!$B$39)-LOG10(入力・概要!$B$38))/(入力・概要!$B$40-1)),"")</f>
        <v>251927.30727470206</v>
      </c>
      <c r="C277" s="1">
        <f t="shared" si="32"/>
        <v>1582905.9555457248</v>
      </c>
      <c r="D277" s="1">
        <f>IF(B277="","",ATANH(MIN(0.999999,(2*入力・概要!$B$17*入力・概要!$B$6)/入力・概要!$B$30))+入力・概要!$B$33*SQRT(B277/1000000)+(2*PI()*B277*入力・概要!$B$6/(299792458*入力・概要!$B$31))*入力・概要!$B$32/2)</f>
        <v>8.6640036538681454E-3</v>
      </c>
      <c r="E277" s="1">
        <f>IF(B277="","",2*PI()*B277*入力・概要!$B$6/(299792458*入力・概要!$B$31))</f>
        <v>5.7854641491067824E-2</v>
      </c>
      <c r="F277" s="1">
        <f t="shared" si="33"/>
        <v>8.692848593336815E-3</v>
      </c>
      <c r="G277" s="1">
        <f t="shared" si="34"/>
        <v>5.7914915529340381E-2</v>
      </c>
      <c r="H277" s="1">
        <f>IF(B277="","",入力・概要!$B$34)</f>
        <v>0.13510189711528384</v>
      </c>
      <c r="I277" s="1">
        <f>IF(B277="","",C277*入力・概要!$B$35*0.000000001)</f>
        <v>1.9850609535060012E-2</v>
      </c>
      <c r="J277" s="1">
        <f>IF(B277="","",H277+入力・概要!$B$30*F277)</f>
        <v>0.78678618531308653</v>
      </c>
      <c r="K277" s="1">
        <f>IF(B277="","",I277+入力・概要!$B$30*G277)</f>
        <v>4.3616081010556167</v>
      </c>
      <c r="L277" s="1">
        <f>IF(B277="","",入力・概要!$B$30+H277*F277-I277*G277)</f>
        <v>74.967888438046316</v>
      </c>
      <c r="M277" s="1">
        <f t="shared" si="35"/>
        <v>7.9969733024590241E-3</v>
      </c>
      <c r="N277" s="1">
        <f>IF(B277="","",入力・概要!$B$30*(J277*L277+K277*M277)/(L277^2+M277^2))</f>
        <v>0.78725117758326957</v>
      </c>
      <c r="O277" s="1">
        <f>IF(B277="","",入力・概要!$B$30*(K277*L277-J277*M277)/(L277^2+M277^2))</f>
        <v>4.3615226820702935</v>
      </c>
      <c r="P277" s="1">
        <f>IF(B277="","",N277+入力・概要!$B$36)</f>
        <v>0.78725117758352559</v>
      </c>
      <c r="Q277" s="1">
        <f>IF(B277="","",O277+C277*入力・概要!$B$37*0.000000001)</f>
        <v>4.4150923475117594</v>
      </c>
      <c r="R277" s="1">
        <f t="shared" si="36"/>
        <v>4.4847301873873686</v>
      </c>
      <c r="S277" s="1">
        <f t="shared" si="37"/>
        <v>79.889894417156086</v>
      </c>
      <c r="T277" s="1">
        <f t="shared" si="38"/>
        <v>5.4012752447349337</v>
      </c>
      <c r="U277" s="1">
        <f t="shared" si="39"/>
        <v>0.65173631992111247</v>
      </c>
    </row>
    <row r="278" spans="1:21">
      <c r="A278">
        <v>275</v>
      </c>
      <c r="B278" s="2">
        <f>IF(A278&lt;=入力・概要!$B$40,10^(LOG10(入力・概要!$B$38)+(A278-1)*(LOG10(入力・概要!$B$39)-LOG10(入力・概要!$B$38))/(入力・概要!$B$40-1)),"")</f>
        <v>257081.67729999757</v>
      </c>
      <c r="C278" s="1">
        <f t="shared" si="32"/>
        <v>1615291.8175564285</v>
      </c>
      <c r="D278" s="1">
        <f>IF(B278="","",ATANH(MIN(0.999999,(2*入力・概要!$B$17*入力・概要!$B$6)/入力・概要!$B$30))+入力・概要!$B$33*SQRT(B278/1000000)+(2*PI()*B278*入力・概要!$B$6/(299792458*入力・概要!$B$31))*入力・概要!$B$32/2)</f>
        <v>8.7157344485293432E-3</v>
      </c>
      <c r="E278" s="1">
        <f>IF(B278="","",2*PI()*B278*入力・概要!$B$6/(299792458*入力・概要!$B$31))</f>
        <v>5.9038333061273894E-2</v>
      </c>
      <c r="F278" s="1">
        <f t="shared" si="33"/>
        <v>8.7459603081089278E-3</v>
      </c>
      <c r="G278" s="1">
        <f t="shared" si="34"/>
        <v>5.9102516555940079E-2</v>
      </c>
      <c r="H278" s="1">
        <f>IF(B278="","",入力・概要!$B$34)</f>
        <v>0.13510189711528384</v>
      </c>
      <c r="I278" s="1">
        <f>IF(B278="","",C278*入力・概要!$B$35*0.000000001)</f>
        <v>2.0256748067155668E-2</v>
      </c>
      <c r="J278" s="1">
        <f>IF(B278="","",H278+入力・概要!$B$30*F278)</f>
        <v>0.79076785710508801</v>
      </c>
      <c r="K278" s="1">
        <f>IF(B278="","",I278+入力・概要!$B$30*G278)</f>
        <v>4.4510461514371658</v>
      </c>
      <c r="L278" s="1">
        <f>IF(B278="","",入力・概要!$B$30+H278*F278-I278*G278)</f>
        <v>74.967848035126153</v>
      </c>
      <c r="M278" s="1">
        <f t="shared" si="35"/>
        <v>8.1620268255616808E-3</v>
      </c>
      <c r="N278" s="1">
        <f>IF(B278="","",入力・概要!$B$30*(J278*L278+K278*M278)/(L278^2+M278^2))</f>
        <v>0.79125261453594908</v>
      </c>
      <c r="O278" s="1">
        <f>IF(B278="","",入力・概要!$B$30*(K278*L278-J278*M278)/(L278^2+M278^2))</f>
        <v>4.4509609327731861</v>
      </c>
      <c r="P278" s="1">
        <f>IF(B278="","",N278+入力・概要!$B$36)</f>
        <v>0.7912526145362051</v>
      </c>
      <c r="Q278" s="1">
        <f>IF(B278="","",O278+C278*入力・概要!$B$37*0.000000001)</f>
        <v>4.5056266202410198</v>
      </c>
      <c r="R278" s="1">
        <f t="shared" si="36"/>
        <v>4.5745766952839357</v>
      </c>
      <c r="S278" s="1">
        <f t="shared" si="37"/>
        <v>80.039605288974073</v>
      </c>
      <c r="T278" s="1">
        <f t="shared" si="38"/>
        <v>5.4100711247522764</v>
      </c>
      <c r="U278" s="1">
        <f t="shared" si="39"/>
        <v>0.66035091317672301</v>
      </c>
    </row>
    <row r="279" spans="1:21">
      <c r="A279">
        <v>276</v>
      </c>
      <c r="B279" s="2">
        <f>IF(A279&lt;=入力・概要!$B$40,10^(LOG10(入力・概要!$B$38)+(A279-1)*(LOG10(入力・概要!$B$39)-LOG10(入力・概要!$B$38))/(入力・概要!$B$40-1)),"")</f>
        <v>262341.50445356179</v>
      </c>
      <c r="C279" s="1">
        <f t="shared" si="32"/>
        <v>1648340.2862460075</v>
      </c>
      <c r="D279" s="1">
        <f>IF(B279="","",ATANH(MIN(0.999999,(2*入力・概要!$B$17*入力・概要!$B$6)/入力・概要!$B$30))+入力・概要!$B$33*SQRT(B279/1000000)+(2*PI()*B279*入力・概要!$B$6/(299792458*入力・概要!$B$31))*入力・概要!$B$32/2)</f>
        <v>8.7685059586291407E-3</v>
      </c>
      <c r="E279" s="1">
        <f>IF(B279="","",2*PI()*B279*入力・概要!$B$6/(299792458*入力・概要!$B$31))</f>
        <v>6.0246242666494372E-2</v>
      </c>
      <c r="F279" s="1">
        <f t="shared" si="33"/>
        <v>8.8001813837988753E-3</v>
      </c>
      <c r="G279" s="1">
        <f t="shared" si="34"/>
        <v>6.0314584382799463E-2</v>
      </c>
      <c r="H279" s="1">
        <f>IF(B279="","",入力・概要!$B$34)</f>
        <v>0.13510189711528384</v>
      </c>
      <c r="I279" s="1">
        <f>IF(B279="","",C279*入力・概要!$B$35*0.000000001)</f>
        <v>2.0671196092567456E-2</v>
      </c>
      <c r="J279" s="1">
        <f>IF(B279="","",H279+入力・概要!$B$30*F279)</f>
        <v>0.79483269531513201</v>
      </c>
      <c r="K279" s="1">
        <f>IF(B279="","",I279+入力・概要!$B$30*G279)</f>
        <v>4.542326735058194</v>
      </c>
      <c r="L279" s="1">
        <f>IF(B279="","",入力・概要!$B$30+H279*F279-I279*G279)</f>
        <v>74.967805810683345</v>
      </c>
      <c r="M279" s="1">
        <f t="shared" si="35"/>
        <v>8.3305250488707461E-3</v>
      </c>
      <c r="N279" s="1">
        <f>IF(B279="","",入力・概要!$B$30*(J279*L279+K279*M279)/(L279^2+M279^2))</f>
        <v>0.7953380488194689</v>
      </c>
      <c r="O279" s="1">
        <f>IF(B279="","",入力・概要!$B$30*(K279*L279-J279*M279)/(L279^2+M279^2))</f>
        <v>4.5422418613658317</v>
      </c>
      <c r="P279" s="1">
        <f>IF(B279="","",N279+入力・概要!$B$36)</f>
        <v>0.79533804881972492</v>
      </c>
      <c r="Q279" s="1">
        <f>IF(B279="","",O279+C279*入力・概要!$B$37*0.000000001)</f>
        <v>4.598025995197994</v>
      </c>
      <c r="R279" s="1">
        <f t="shared" si="36"/>
        <v>4.6663053548194711</v>
      </c>
      <c r="S279" s="1">
        <f t="shared" si="37"/>
        <v>80.186435891003867</v>
      </c>
      <c r="T279" s="1">
        <f t="shared" si="38"/>
        <v>5.4188670047696199</v>
      </c>
      <c r="U279" s="1">
        <f t="shared" si="39"/>
        <v>0.66897315485507924</v>
      </c>
    </row>
    <row r="280" spans="1:21">
      <c r="A280">
        <v>277</v>
      </c>
      <c r="B280" s="2">
        <f>IF(A280&lt;=入力・概要!$B$40,10^(LOG10(入力・概要!$B$38)+(A280-1)*(LOG10(入力・概要!$B$39)-LOG10(入力・概要!$B$38))/(入力・概要!$B$40-1)),"")</f>
        <v>267708.94636200153</v>
      </c>
      <c r="C280" s="1">
        <f t="shared" si="32"/>
        <v>1682064.9183822561</v>
      </c>
      <c r="D280" s="1">
        <f>IF(B280="","",ATANH(MIN(0.999999,(2*入力・概要!$B$17*入力・概要!$B$6)/入力・概要!$B$30))+入力・概要!$B$33*SQRT(B280/1000000)+(2*PI()*B280*入力・概要!$B$6/(299792458*入力・概要!$B$31))*入力・概要!$B$32/2)</f>
        <v>8.8223392969598857E-3</v>
      </c>
      <c r="E280" s="1">
        <f>IF(B280="","",2*PI()*B280*入力・概要!$B$6/(299792458*入力・概要!$B$31))</f>
        <v>6.1478865801700228E-2</v>
      </c>
      <c r="F280" s="1">
        <f t="shared" si="33"/>
        <v>8.8555364994016717E-3</v>
      </c>
      <c r="G280" s="1">
        <f t="shared" si="34"/>
        <v>6.1551630234436917E-2</v>
      </c>
      <c r="H280" s="1">
        <f>IF(B280="","",入力・概要!$B$34)</f>
        <v>0.13510189711528384</v>
      </c>
      <c r="I280" s="1">
        <f>IF(B280="","",C280*入力・概要!$B$35*0.000000001)</f>
        <v>2.1094123621461239E-2</v>
      </c>
      <c r="J280" s="1">
        <f>IF(B280="","",H280+入力・概要!$B$30*F280)</f>
        <v>0.79898255007475205</v>
      </c>
      <c r="K280" s="1">
        <f>IF(B280="","",I280+入力・概要!$B$30*G280)</f>
        <v>4.6354883473388666</v>
      </c>
      <c r="L280" s="1">
        <f>IF(B280="","",入力・概要!$B$30+H280*F280-I280*G280)</f>
        <v>74.967761686168217</v>
      </c>
      <c r="M280" s="1">
        <f t="shared" si="35"/>
        <v>8.5025417968636312E-3</v>
      </c>
      <c r="N280" s="1">
        <f>IF(B280="","",入力・概要!$B$30*(J280*L280+K280*M280)/(L280^2+M280^2))</f>
        <v>0.79950936578509157</v>
      </c>
      <c r="O280" s="1">
        <f>IF(B280="","",入力・概要!$B$30*(K280*L280-J280*M280)/(L280^2+M280^2))</f>
        <v>4.6354039758141621</v>
      </c>
      <c r="P280" s="1">
        <f>IF(B280="","",N280+入力・概要!$B$36)</f>
        <v>0.79950936578534759</v>
      </c>
      <c r="Q280" s="1">
        <f>IF(B280="","",O280+C280*入力・概要!$B$37*0.000000001)</f>
        <v>4.6923294391449888</v>
      </c>
      <c r="R280" s="1">
        <f t="shared" si="36"/>
        <v>4.7599549148542586</v>
      </c>
      <c r="S280" s="1">
        <f t="shared" si="37"/>
        <v>80.330435910011104</v>
      </c>
      <c r="T280" s="1">
        <f t="shared" si="38"/>
        <v>5.4276628847869652</v>
      </c>
      <c r="U280" s="1">
        <f t="shared" si="39"/>
        <v>0.67760283920731235</v>
      </c>
    </row>
    <row r="281" spans="1:21">
      <c r="A281">
        <v>278</v>
      </c>
      <c r="B281" s="2">
        <f>IF(A281&lt;=入力・概要!$B$40,10^(LOG10(入力・概要!$B$38)+(A281-1)*(LOG10(入力・概要!$B$39)-LOG10(入力・概要!$B$38))/(入力・概要!$B$40-1)),"")</f>
        <v>273186.2047964246</v>
      </c>
      <c r="C281" s="1">
        <f t="shared" si="32"/>
        <v>1716479.5481010485</v>
      </c>
      <c r="D281" s="1">
        <f>IF(B281="","",ATANH(MIN(0.999999,(2*入力・概要!$B$17*入力・概要!$B$6)/入力・概要!$B$30))+入力・概要!$B$33*SQRT(B281/1000000)+(2*PI()*B281*入力・概要!$B$6/(299792458*入力・概要!$B$31))*入力・概要!$B$32/2)</f>
        <v>8.8772560064444665E-3</v>
      </c>
      <c r="E281" s="1">
        <f>IF(B281="","",2*PI()*B281*入力・概要!$B$6/(299792458*入力・概要!$B$31))</f>
        <v>6.2736708099565705E-2</v>
      </c>
      <c r="F281" s="1">
        <f t="shared" si="33"/>
        <v>8.9120509578184369E-3</v>
      </c>
      <c r="G281" s="1">
        <f t="shared" si="34"/>
        <v>6.2814176466391314E-2</v>
      </c>
      <c r="H281" s="1">
        <f>IF(B281="","",入力・概要!$B$34)</f>
        <v>0.13510189711528384</v>
      </c>
      <c r="I281" s="1">
        <f>IF(B281="","",C281*入力・概要!$B$35*0.000000001)</f>
        <v>2.152570414236837E-2</v>
      </c>
      <c r="J281" s="1">
        <f>IF(B281="","",H281+入力・概要!$B$30*F281)</f>
        <v>0.80321931828838966</v>
      </c>
      <c r="K281" s="1">
        <f>IF(B281="","",I281+入力・概要!$B$30*G281)</f>
        <v>4.7305703216465336</v>
      </c>
      <c r="L281" s="1">
        <f>IF(B281="","",入力・概要!$B$30+H281*F281-I281*G281)</f>
        <v>74.967715579697469</v>
      </c>
      <c r="M281" s="1">
        <f t="shared" si="35"/>
        <v>8.6781525785633931E-3</v>
      </c>
      <c r="N281" s="1">
        <f>IF(B281="","",入力・概要!$B$30*(J281*L281+K281*M281)/(L281^2+M281^2))</f>
        <v>0.80376849907383285</v>
      </c>
      <c r="O281" s="1">
        <f>IF(B281="","",入力・概要!$B$30*(K281*L281-J281*M281)/(L281^2+M281^2))</f>
        <v>4.7304866229234488</v>
      </c>
      <c r="P281" s="1">
        <f>IF(B281="","",N281+入力・概要!$B$36)</f>
        <v>0.80376849907408887</v>
      </c>
      <c r="Q281" s="1">
        <f>IF(B281="","",O281+C281*入力・概要!$B$37*0.000000001)</f>
        <v>4.7885767670705093</v>
      </c>
      <c r="R281" s="1">
        <f t="shared" si="36"/>
        <v>4.8555649778610999</v>
      </c>
      <c r="S281" s="1">
        <f t="shared" si="37"/>
        <v>80.471654375744734</v>
      </c>
      <c r="T281" s="1">
        <f t="shared" si="38"/>
        <v>5.4364587648043097</v>
      </c>
      <c r="U281" s="1">
        <f t="shared" si="39"/>
        <v>0.6862397702876647</v>
      </c>
    </row>
    <row r="282" spans="1:21">
      <c r="A282">
        <v>279</v>
      </c>
      <c r="B282" s="2">
        <f>IF(A282&lt;=入力・概要!$B$40,10^(LOG10(入力・概要!$B$38)+(A282-1)*(LOG10(入力・概要!$B$39)-LOG10(入力・概要!$B$38))/(入力・概要!$B$40-1)),"")</f>
        <v>278775.52657562948</v>
      </c>
      <c r="C282" s="1">
        <f t="shared" si="32"/>
        <v>1751598.2925812474</v>
      </c>
      <c r="D282" s="1">
        <f>IF(B282="","",ATANH(MIN(0.999999,(2*入力・概要!$B$17*入力・概要!$B$6)/入力・概要!$B$30))+入力・概要!$B$33*SQRT(B282/1000000)+(2*PI()*B282*入力・概要!$B$6/(299792458*入力・概要!$B$31))*入力・概要!$B$32/2)</f>
        <v>8.9332780689180633E-3</v>
      </c>
      <c r="E282" s="1">
        <f>IF(B282="","",2*PI()*B282*入力・概要!$B$6/(299792458*入力・概要!$B$31))</f>
        <v>6.4020285537884122E-2</v>
      </c>
      <c r="F282" s="1">
        <f t="shared" si="33"/>
        <v>8.9697507056351045E-3</v>
      </c>
      <c r="G282" s="1">
        <f t="shared" si="34"/>
        <v>6.4102756835468871E-2</v>
      </c>
      <c r="H282" s="1">
        <f>IF(B282="","",入力・概要!$B$34)</f>
        <v>0.13510189711528384</v>
      </c>
      <c r="I282" s="1">
        <f>IF(B282="","",C282*入力・概要!$B$35*0.000000001)</f>
        <v>2.1966114693352509E-2</v>
      </c>
      <c r="J282" s="1">
        <f>IF(B282="","",H282+入力・概要!$B$30*F282)</f>
        <v>0.80754494511616159</v>
      </c>
      <c r="K282" s="1">
        <f>IF(B282="","",I282+入力・概要!$B$30*G282)</f>
        <v>4.8276128496267399</v>
      </c>
      <c r="L282" s="1">
        <f>IF(B282="","",入力・概要!$B$30+H282*F282-I282*G282)</f>
        <v>74.967667405912621</v>
      </c>
      <c r="M282" s="1">
        <f t="shared" si="35"/>
        <v>8.8574346315623328E-3</v>
      </c>
      <c r="N282" s="1">
        <f>IF(B282="","",入力・概要!$B$30*(J282*L282+K282*M282)/(L282^2+M282^2))</f>
        <v>0.80811743216643139</v>
      </c>
      <c r="O282" s="1">
        <f>IF(B282="","",入力・概要!$B$30*(K282*L282-J282*M282)/(L282^2+M282^2))</f>
        <v>4.8275300087291528</v>
      </c>
      <c r="P282" s="1">
        <f>IF(B282="","",N282+入力・概要!$B$36)</f>
        <v>0.80811743216668741</v>
      </c>
      <c r="Q282" s="1">
        <f>IF(B282="","",O282+C282*入力・概要!$B$37*0.000000001)</f>
        <v>4.8868086627721663</v>
      </c>
      <c r="R282" s="1">
        <f t="shared" si="36"/>
        <v>4.9531760205666799</v>
      </c>
      <c r="S282" s="1">
        <f t="shared" si="37"/>
        <v>80.610139653732915</v>
      </c>
      <c r="T282" s="1">
        <f t="shared" si="38"/>
        <v>5.4452546448216532</v>
      </c>
      <c r="U282" s="1">
        <f t="shared" si="39"/>
        <v>0.69488376174027744</v>
      </c>
    </row>
    <row r="283" spans="1:21">
      <c r="A283">
        <v>280</v>
      </c>
      <c r="B283" s="2">
        <f>IF(A283&lt;=入力・概要!$B$40,10^(LOG10(入力・概要!$B$38)+(A283-1)*(LOG10(入力・概要!$B$39)-LOG10(入力・概要!$B$38))/(入力・概要!$B$40-1)),"")</f>
        <v>284479.20448776905</v>
      </c>
      <c r="C283" s="1">
        <f t="shared" si="32"/>
        <v>1787435.5578356874</v>
      </c>
      <c r="D283" s="1">
        <f>IF(B283="","",ATANH(MIN(0.999999,(2*入力・概要!$B$17*入力・概要!$B$6)/入力・概要!$B$30))+入力・概要!$B$33*SQRT(B283/1000000)+(2*PI()*B283*入力・概要!$B$6/(299792458*入力・概要!$B$31))*入力・概要!$B$32/2)</f>
        <v>8.9904279140893481E-3</v>
      </c>
      <c r="E283" s="1">
        <f>IF(B283="","",2*PI()*B283*入力・概要!$B$6/(299792458*入力・概要!$B$31))</f>
        <v>6.5330124651226215E-2</v>
      </c>
      <c r="F283" s="1">
        <f t="shared" si="33"/>
        <v>9.0286623537311241E-3</v>
      </c>
      <c r="G283" s="1">
        <f t="shared" si="34"/>
        <v>6.5417916778224727E-2</v>
      </c>
      <c r="H283" s="1">
        <f>IF(B283="","",入力・概要!$B$34)</f>
        <v>0.13510189711528384</v>
      </c>
      <c r="I283" s="1">
        <f>IF(B283="","",C283*入力・概要!$B$35*0.000000001)</f>
        <v>2.2415535934632132E-2</v>
      </c>
      <c r="J283" s="1">
        <f>IF(B283="","",H283+入力・概要!$B$30*F283)</f>
        <v>0.81196142551885053</v>
      </c>
      <c r="K283" s="1">
        <f>IF(B283="","",I283+入力・概要!$B$30*G283)</f>
        <v>4.9266570021530063</v>
      </c>
      <c r="L283" s="1">
        <f>IF(B283="","",入力・概要!$B$30+H283*F283-I283*G283)</f>
        <v>74.967617075832536</v>
      </c>
      <c r="M283" s="1">
        <f t="shared" si="35"/>
        <v>9.0404669674996382E-3</v>
      </c>
      <c r="N283" s="1">
        <f>IF(B283="","",入力・概要!$B$30*(J283*L283+K283*M283)/(L283^2+M283^2))</f>
        <v>0.81255819999866574</v>
      </c>
      <c r="O283" s="1">
        <f>IF(B283="","",入力・概要!$B$30*(K283*L283-J283*M283)/(L283^2+M283^2))</f>
        <v>4.9265752195104806</v>
      </c>
      <c r="P283" s="1">
        <f>IF(B283="","",N283+入力・概要!$B$36)</f>
        <v>0.81255819999892176</v>
      </c>
      <c r="Q283" s="1">
        <f>IF(B283="","",O283+C283*入力・概要!$B$37*0.000000001)</f>
        <v>4.9870667000662072</v>
      </c>
      <c r="R283" s="1">
        <f t="shared" si="36"/>
        <v>5.0528294152182429</v>
      </c>
      <c r="S283" s="1">
        <f t="shared" si="37"/>
        <v>80.745939439133622</v>
      </c>
      <c r="T283" s="1">
        <f t="shared" si="38"/>
        <v>5.4540505248389977</v>
      </c>
      <c r="U283" s="1">
        <f t="shared" si="39"/>
        <v>0.7035346365956523</v>
      </c>
    </row>
    <row r="284" spans="1:21">
      <c r="A284">
        <v>281</v>
      </c>
      <c r="B284" s="2">
        <f>IF(A284&lt;=入力・概要!$B$40,10^(LOG10(入力・概要!$B$38)+(A284-1)*(LOG10(入力・概要!$B$39)-LOG10(入力・概要!$B$38))/(入力・概要!$B$40-1)),"")</f>
        <v>290299.57823087001</v>
      </c>
      <c r="C284" s="1">
        <f t="shared" si="32"/>
        <v>1824006.0446206334</v>
      </c>
      <c r="D284" s="1">
        <f>IF(B284="","",ATANH(MIN(0.999999,(2*入力・概要!$B$17*入力・概要!$B$6)/入力・概要!$B$30))+入力・概要!$B$33*SQRT(B284/1000000)+(2*PI()*B284*入力・概要!$B$6/(299792458*入力・概要!$B$31))*入力・概要!$B$32/2)</f>
        <v>9.0487284286848088E-3</v>
      </c>
      <c r="E284" s="1">
        <f>IF(B284="","",2*PI()*B284*入力・概要!$B$6/(299792458*入力・概要!$B$31))</f>
        <v>6.6666762746928773E-2</v>
      </c>
      <c r="F284" s="1">
        <f t="shared" si="33"/>
        <v>9.0888131987619351E-3</v>
      </c>
      <c r="G284" s="1">
        <f t="shared" si="34"/>
        <v>6.6760213698022861E-2</v>
      </c>
      <c r="H284" s="1">
        <f>IF(B284="","",入力・概要!$B$34)</f>
        <v>0.13510189711528384</v>
      </c>
      <c r="I284" s="1">
        <f>IF(B284="","",C284*入力・概要!$B$35*0.000000001)</f>
        <v>2.287415222268871E-2</v>
      </c>
      <c r="J284" s="1">
        <f>IF(B284="","",H284+入力・概要!$B$30*F284)</f>
        <v>0.81647080586839993</v>
      </c>
      <c r="K284" s="1">
        <f>IF(B284="","",I284+入力・概要!$B$30*G284)</f>
        <v>5.027744750921209</v>
      </c>
      <c r="L284" s="1">
        <f>IF(B284="","",入力・概要!$B$30+H284*F284-I284*G284)</f>
        <v>74.967564496699566</v>
      </c>
      <c r="M284" s="1">
        <f t="shared" si="35"/>
        <v>9.2273304190567101E-3</v>
      </c>
      <c r="N284" s="1">
        <f>IF(B284="","",入力・概要!$B$30*(J284*L284+K284*M284)/(L284^2+M284^2))</f>
        <v>0.81709289064545421</v>
      </c>
      <c r="O284" s="1">
        <f>IF(B284="","",入力・概要!$B$30*(K284*L284-J284*M284)/(L284^2+M284^2))</f>
        <v>5.0276642434527243</v>
      </c>
      <c r="P284" s="1">
        <f>IF(B284="","",N284+入力・概要!$B$36)</f>
        <v>0.81709289064571022</v>
      </c>
      <c r="Q284" s="1">
        <f>IF(B284="","",O284+C284*入力・概要!$B$37*0.000000001)</f>
        <v>5.0893933646498537</v>
      </c>
      <c r="R284" s="1">
        <f t="shared" si="36"/>
        <v>5.1545674515021842</v>
      </c>
      <c r="S284" s="1">
        <f t="shared" si="37"/>
        <v>80.87910075157275</v>
      </c>
      <c r="T284" s="1">
        <f t="shared" si="38"/>
        <v>5.4628464048563421</v>
      </c>
      <c r="U284" s="1">
        <f t="shared" si="39"/>
        <v>0.71219222707686791</v>
      </c>
    </row>
    <row r="285" spans="1:21">
      <c r="A285">
        <v>282</v>
      </c>
      <c r="B285" s="2">
        <f>IF(A285&lt;=入力・概要!$B$40,10^(LOG10(入力・概要!$B$38)+(A285-1)*(LOG10(入力・概要!$B$39)-LOG10(入力・概要!$B$38))/(入力・概要!$B$40-1)),"")</f>
        <v>296239.03537259833</v>
      </c>
      <c r="C285" s="1">
        <f t="shared" si="32"/>
        <v>1861324.7544661635</v>
      </c>
      <c r="D285" s="1">
        <f>IF(B285="","",ATANH(MIN(0.999999,(2*入力・概要!$B$17*入力・概要!$B$6)/入力・概要!$B$30))+入力・概要!$B$33*SQRT(B285/1000000)+(2*PI()*B285*入力・概要!$B$6/(299792458*入力・概要!$B$31))*入力・概要!$B$32/2)</f>
        <v>9.1082029657800143E-3</v>
      </c>
      <c r="E285" s="1">
        <f>IF(B285="","",2*PI()*B285*入力・概要!$B$6/(299792458*入力・概要!$B$31))</f>
        <v>6.8030748125502929E-2</v>
      </c>
      <c r="F285" s="1">
        <f t="shared" si="33"/>
        <v>9.150231245561781E-3</v>
      </c>
      <c r="G285" s="1">
        <f t="shared" si="34"/>
        <v>6.8130217261036172E-2</v>
      </c>
      <c r="H285" s="1">
        <f>IF(B285="","",入力・概要!$B$34)</f>
        <v>0.13510189711528384</v>
      </c>
      <c r="I285" s="1">
        <f>IF(B285="","",C285*入力・概要!$B$35*0.000000001)</f>
        <v>2.334215168589145E-2</v>
      </c>
      <c r="J285" s="1">
        <f>IF(B285="","",H285+入力・概要!$B$30*F285)</f>
        <v>0.82107518562740511</v>
      </c>
      <c r="K285" s="1">
        <f>IF(B285="","",I285+入力・概要!$B$30*G285)</f>
        <v>5.1309189907157045</v>
      </c>
      <c r="L285" s="1">
        <f>IF(B285="","",入力・概要!$B$30+H285*F285-I285*G285)</f>
        <v>74.967509571819065</v>
      </c>
      <c r="M285" s="1">
        <f t="shared" si="35"/>
        <v>9.4181076885373315E-3</v>
      </c>
      <c r="N285" s="1">
        <f>IF(B285="","",入力・概要!$B$30*(J285*L285+K285*M285)/(L285^2+M285^2))</f>
        <v>0.82172364707739565</v>
      </c>
      <c r="O285" s="1">
        <f>IF(B285="","",入力・概要!$B$30*(K285*L285-J285*M285)/(L285^2+M285^2))</f>
        <v>5.1308399929858437</v>
      </c>
      <c r="P285" s="1">
        <f>IF(B285="","",N285+入力・概要!$B$36)</f>
        <v>0.82172364707765166</v>
      </c>
      <c r="Q285" s="1">
        <f>IF(B285="","",O285+C285*入力・概要!$B$37*0.000000001)</f>
        <v>5.1938320766439627</v>
      </c>
      <c r="R285" s="1">
        <f t="shared" si="36"/>
        <v>5.2584333591424679</v>
      </c>
      <c r="S285" s="1">
        <f t="shared" si="37"/>
        <v>81.009669930905417</v>
      </c>
      <c r="T285" s="1">
        <f t="shared" si="38"/>
        <v>5.4716422848736856</v>
      </c>
      <c r="U285" s="1">
        <f t="shared" si="39"/>
        <v>0.72085637441561357</v>
      </c>
    </row>
    <row r="286" spans="1:21">
      <c r="A286">
        <v>283</v>
      </c>
      <c r="B286" s="2">
        <f>IF(A286&lt;=入力・概要!$B$40,10^(LOG10(入力・概要!$B$38)+(A286-1)*(LOG10(入力・概要!$B$39)-LOG10(入力・概要!$B$38))/(入力・概要!$B$40-1)),"")</f>
        <v>302300.01232966216</v>
      </c>
      <c r="C286" s="1">
        <f t="shared" si="32"/>
        <v>1899406.995829941</v>
      </c>
      <c r="D286" s="1">
        <f>IF(B286="","",ATANH(MIN(0.999999,(2*入力・概要!$B$17*入力・概要!$B$6)/入力・概要!$B$30))+入力・概要!$B$33*SQRT(B286/1000000)+(2*PI()*B286*入力・概要!$B$6/(299792458*入力・概要!$B$31))*入力・概要!$B$32/2)</f>
        <v>9.1688753543216119E-3</v>
      </c>
      <c r="E286" s="1">
        <f>IF(B286="","",2*PI()*B286*入力・概要!$B$6/(299792458*入力・概要!$B$31))</f>
        <v>6.9422640305552299E-2</v>
      </c>
      <c r="F286" s="1">
        <f t="shared" si="33"/>
        <v>9.2129452305160162E-3</v>
      </c>
      <c r="G286" s="1">
        <f t="shared" si="34"/>
        <v>6.9528509701567029E-2</v>
      </c>
      <c r="H286" s="1">
        <f>IF(B286="","",入力・概要!$B$34)</f>
        <v>0.13510189711528384</v>
      </c>
      <c r="I286" s="1">
        <f>IF(B286="","",C286*入力・概要!$B$35*0.000000001)</f>
        <v>2.3819726301669324E-2</v>
      </c>
      <c r="J286" s="1">
        <f>IF(B286="","",H286+入力・概要!$B$30*F286)</f>
        <v>0.82577671910128558</v>
      </c>
      <c r="K286" s="1">
        <f>IF(B286="","",I286+入力・概要!$B$30*G286)</f>
        <v>5.2362235623757192</v>
      </c>
      <c r="L286" s="1">
        <f>IF(B286="","",入力・概要!$B$30+H286*F286-I286*G286)</f>
        <v>74.967452200391847</v>
      </c>
      <c r="M286" s="1">
        <f t="shared" si="35"/>
        <v>9.6128833981032839E-3</v>
      </c>
      <c r="N286" s="1">
        <f>IF(B286="","",入力・概要!$B$30*(J286*L286+K286*M286)/(L286^2+M286^2))</f>
        <v>0.82645266899361303</v>
      </c>
      <c r="O286" s="1">
        <f>IF(B286="","",入力・概要!$B$30*(K286*L286-J286*M286)/(L286^2+M286^2))</f>
        <v>5.2361463278280729</v>
      </c>
      <c r="P286" s="1">
        <f>IF(B286="","",N286+入力・概要!$B$36)</f>
        <v>0.82645266899386904</v>
      </c>
      <c r="Q286" s="1">
        <f>IF(B286="","",O286+C286*入力・概要!$B$37*0.000000001)</f>
        <v>5.3004272138448991</v>
      </c>
      <c r="R286" s="1">
        <f t="shared" si="36"/>
        <v>5.3644713312082013</v>
      </c>
      <c r="S286" s="1">
        <f t="shared" si="37"/>
        <v>81.137692633838796</v>
      </c>
      <c r="T286" s="1">
        <f t="shared" si="38"/>
        <v>5.4804381648910292</v>
      </c>
      <c r="U286" s="1">
        <f t="shared" si="39"/>
        <v>0.72952692867809243</v>
      </c>
    </row>
    <row r="287" spans="1:21">
      <c r="A287">
        <v>284</v>
      </c>
      <c r="B287" s="2">
        <f>IF(A287&lt;=入力・概要!$B$40,10^(LOG10(入力・概要!$B$38)+(A287-1)*(LOG10(入力・概要!$B$39)-LOG10(入力・概要!$B$38))/(入力・概要!$B$40-1)),"")</f>
        <v>308484.99536724761</v>
      </c>
      <c r="C287" s="1">
        <f t="shared" si="32"/>
        <v>1938268.3903768528</v>
      </c>
      <c r="D287" s="1">
        <f>IF(B287="","",ATANH(MIN(0.999999,(2*入力・概要!$B$17*入力・概要!$B$6)/入力・概要!$B$30))+入力・概要!$B$33*SQRT(B287/1000000)+(2*PI()*B287*入力・概要!$B$6/(299792458*入力・概要!$B$31))*入力・概要!$B$32/2)</f>
        <v>9.230769908843868E-3</v>
      </c>
      <c r="E287" s="1">
        <f>IF(B287="","",2*PI()*B287*入力・概要!$B$6/(299792458*入力・概要!$B$31))</f>
        <v>7.0843010253291469E-2</v>
      </c>
      <c r="F287" s="1">
        <f t="shared" si="33"/>
        <v>9.2769846459551716E-3</v>
      </c>
      <c r="G287" s="1">
        <f t="shared" si="34"/>
        <v>7.0955686137087762E-2</v>
      </c>
      <c r="H287" s="1">
        <f>IF(B287="","",入力・概要!$B$34)</f>
        <v>0.13510189711528384</v>
      </c>
      <c r="I287" s="1">
        <f>IF(B287="","",C287*入力・概要!$B$35*0.000000001)</f>
        <v>2.43070719752616E-2</v>
      </c>
      <c r="J287" s="1">
        <f>IF(B287="","",H287+入力・概要!$B$30*F287)</f>
        <v>0.83057761726705592</v>
      </c>
      <c r="K287" s="1">
        <f>IF(B287="","",I287+入力・概要!$B$30*G287)</f>
        <v>5.3437032764920236</v>
      </c>
      <c r="L287" s="1">
        <f>IF(B287="","",入力・概要!$B$30+H287*F287-I287*G287)</f>
        <v>74.967392277339641</v>
      </c>
      <c r="M287" s="1">
        <f t="shared" si="35"/>
        <v>9.8117441417398307E-3</v>
      </c>
      <c r="N287" s="1">
        <f>IF(B287="","",入力・概要!$B$30*(J287*L287+K287*M287)/(L287^2+M287^2))</f>
        <v>0.83128221473499708</v>
      </c>
      <c r="O287" s="1">
        <f>IF(B287="","",入力・概要!$B$30*(K287*L287-J287*M287)/(L287^2+M287^2))</f>
        <v>5.3436280787648966</v>
      </c>
      <c r="P287" s="1">
        <f>IF(B287="","",N287+入力・概要!$B$36)</f>
        <v>0.8312822147352531</v>
      </c>
      <c r="Q287" s="1">
        <f>IF(B287="","",O287+C287*入力・概要!$B$37*0.000000001)</f>
        <v>5.4092241357160251</v>
      </c>
      <c r="R287" s="1">
        <f t="shared" si="36"/>
        <v>5.4727265481611562</v>
      </c>
      <c r="S287" s="1">
        <f t="shared" si="37"/>
        <v>81.263213831357319</v>
      </c>
      <c r="T287" s="1">
        <f t="shared" si="38"/>
        <v>5.4892340449083736</v>
      </c>
      <c r="U287" s="1">
        <f t="shared" si="39"/>
        <v>0.73820374860082949</v>
      </c>
    </row>
    <row r="288" spans="1:21">
      <c r="A288">
        <v>285</v>
      </c>
      <c r="B288" s="2">
        <f>IF(A288&lt;=入力・概要!$B$40,10^(LOG10(入力・概要!$B$38)+(A288-1)*(LOG10(入力・概要!$B$39)-LOG10(入力・概要!$B$38))/(入力・概要!$B$40-1)),"")</f>
        <v>314796.52161890792</v>
      </c>
      <c r="C288" s="1">
        <f t="shared" si="32"/>
        <v>1977924.8793871633</v>
      </c>
      <c r="D288" s="1">
        <f>IF(B288="","",ATANH(MIN(0.999999,(2*入力・概要!$B$17*入力・概要!$B$6)/入力・概要!$B$30))+入力・概要!$B$33*SQRT(B288/1000000)+(2*PI()*B288*入力・概要!$B$6/(299792458*入力・概要!$B$31))*入力・概要!$B$32/2)</f>
        <v>9.2939114393838888E-3</v>
      </c>
      <c r="E288" s="1">
        <f>IF(B288="","",2*PI()*B288*入力・概要!$B$6/(299792458*入力・概要!$B$31))</f>
        <v>7.2292440616761794E-2</v>
      </c>
      <c r="F288" s="1">
        <f t="shared" si="33"/>
        <v>9.3423797656264559E-3</v>
      </c>
      <c r="G288" s="1">
        <f t="shared" si="34"/>
        <v>7.2412354893427608E-2</v>
      </c>
      <c r="H288" s="1">
        <f>IF(B288="","",入力・概要!$B$34)</f>
        <v>0.13510189711528384</v>
      </c>
      <c r="I288" s="1">
        <f>IF(B288="","",C288*入力・概要!$B$35*0.000000001)</f>
        <v>2.4804388620080008E-2</v>
      </c>
      <c r="J288" s="1">
        <f>IF(B288="","",H288+入力・概要!$B$30*F288)</f>
        <v>0.83548014968286921</v>
      </c>
      <c r="K288" s="1">
        <f>IF(B288="","",I288+入力・概要!$B$30*G288)</f>
        <v>5.4534039378658585</v>
      </c>
      <c r="L288" s="1">
        <f>IF(B288="","",入力・概要!$B$30+H288*F288-I288*G288)</f>
        <v>74.967329693122679</v>
      </c>
      <c r="M288" s="1">
        <f t="shared" si="35"/>
        <v>1.0014778539030248E-2</v>
      </c>
      <c r="N288" s="1">
        <f>IF(B288="","",入力・概要!$B$30*(J288*L288+K288*M288)/(L288^2+M288^2))</f>
        <v>0.83621460328222386</v>
      </c>
      <c r="O288" s="1">
        <f>IF(B288="","",入力・概要!$B$30*(K288*L288-J288*M288)/(L288^2+M288^2))</f>
        <v>5.4533310721957102</v>
      </c>
      <c r="P288" s="1">
        <f>IF(B288="","",N288+入力・概要!$B$36)</f>
        <v>0.83621460328247987</v>
      </c>
      <c r="Q288" s="1">
        <f>IF(B288="","",O288+C288*入力・概要!$B$37*0.000000001)</f>
        <v>5.5202692081512303</v>
      </c>
      <c r="R288" s="1">
        <f t="shared" si="36"/>
        <v>5.5832452026760819</v>
      </c>
      <c r="S288" s="1">
        <f t="shared" si="37"/>
        <v>81.386277806894114</v>
      </c>
      <c r="T288" s="1">
        <f t="shared" si="38"/>
        <v>5.4980299249257172</v>
      </c>
      <c r="U288" s="1">
        <f t="shared" si="39"/>
        <v>0.74688670143644775</v>
      </c>
    </row>
    <row r="289" spans="1:21">
      <c r="A289">
        <v>286</v>
      </c>
      <c r="B289" s="2">
        <f>IF(A289&lt;=入力・概要!$B$40,10^(LOG10(入力・概要!$B$38)+(A289-1)*(LOG10(入力・概要!$B$39)-LOG10(入力・概要!$B$38))/(入力・概要!$B$40-1)),"")</f>
        <v>321237.18012731965</v>
      </c>
      <c r="C289" s="1">
        <f t="shared" si="32"/>
        <v>2018392.7302957769</v>
      </c>
      <c r="D289" s="1">
        <f>IF(B289="","",ATANH(MIN(0.999999,(2*入力・概要!$B$17*入力・概要!$B$6)/入力・概要!$B$30))+入力・概要!$B$33*SQRT(B289/1000000)+(2*PI()*B289*入力・概要!$B$6/(299792458*入力・概要!$B$31))*入力・概要!$B$32/2)</f>
        <v>9.3583252615994754E-3</v>
      </c>
      <c r="E289" s="1">
        <f>IF(B289="","",2*PI()*B289*入力・概要!$B$6/(299792458*入力・概要!$B$31))</f>
        <v>7.3771525964838991E-2</v>
      </c>
      <c r="F289" s="1">
        <f t="shared" si="33"/>
        <v>9.4091616713015327E-3</v>
      </c>
      <c r="G289" s="1">
        <f t="shared" si="34"/>
        <v>7.3899137840551188E-2</v>
      </c>
      <c r="H289" s="1">
        <f>IF(B289="","",入力・概要!$B$34)</f>
        <v>0.13510189711528384</v>
      </c>
      <c r="I289" s="1">
        <f>IF(B289="","",C289*入力・概要!$B$35*0.000000001)</f>
        <v>2.5311880239715086E-2</v>
      </c>
      <c r="J289" s="1">
        <f>IF(B289="","",H289+入力・概要!$B$30*F289)</f>
        <v>0.84048664648274618</v>
      </c>
      <c r="K289" s="1">
        <f>IF(B289="","",I289+入力・概要!$B$30*G289)</f>
        <v>5.5653723707635407</v>
      </c>
      <c r="L289" s="1">
        <f>IF(B289="","",入力・概要!$B$30+H289*F289-I289*G289)</f>
        <v>74.967264333549664</v>
      </c>
      <c r="M289" s="1">
        <f t="shared" si="35"/>
        <v>1.0222077290822426E-2</v>
      </c>
      <c r="N289" s="1">
        <f>IF(B289="","",入力・概要!$B$30*(J289*L289+K289*M289)/(L289^2+M289^2))</f>
        <v>0.84125221634315994</v>
      </c>
      <c r="O289" s="1">
        <f>IF(B289="","",入力・概要!$B$30*(K289*L289-J289*M289)/(L289^2+M289^2))</f>
        <v>5.5653021554819233</v>
      </c>
      <c r="P289" s="1">
        <f>IF(B289="","",N289+入力・概要!$B$36)</f>
        <v>0.84125221634341596</v>
      </c>
      <c r="Q289" s="1">
        <f>IF(B289="","",O289+C289*入力・概要!$B$37*0.000000001)</f>
        <v>5.6336098290443459</v>
      </c>
      <c r="R289" s="1">
        <f t="shared" si="36"/>
        <v>5.6960745252680622</v>
      </c>
      <c r="S289" s="1">
        <f t="shared" si="37"/>
        <v>81.506928155194672</v>
      </c>
      <c r="T289" s="1">
        <f t="shared" si="38"/>
        <v>5.5068258049430625</v>
      </c>
      <c r="U289" s="1">
        <f t="shared" si="39"/>
        <v>0.7555756628094441</v>
      </c>
    </row>
    <row r="290" spans="1:21">
      <c r="A290">
        <v>287</v>
      </c>
      <c r="B290" s="2">
        <f>IF(A290&lt;=入力・概要!$B$40,10^(LOG10(入力・概要!$B$38)+(A290-1)*(LOG10(入力・概要!$B$39)-LOG10(入力・概要!$B$38))/(入力・概要!$B$40-1)),"")</f>
        <v>327809.61290632462</v>
      </c>
      <c r="C290" s="1">
        <f t="shared" si="32"/>
        <v>2059688.5433652466</v>
      </c>
      <c r="D290" s="1">
        <f>IF(B290="","",ATANH(MIN(0.999999,(2*入力・概要!$B$17*入力・概要!$B$6)/入力・概要!$B$30))+入力・概要!$B$33*SQRT(B290/1000000)+(2*PI()*B290*入力・概要!$B$6/(299792458*入力・概要!$B$31))*入力・概要!$B$32/2)</f>
        <v>9.4240372070937342E-3</v>
      </c>
      <c r="E290" s="1">
        <f>IF(B290="","",2*PI()*B290*入力・概要!$B$6/(299792458*入力・概要!$B$31))</f>
        <v>7.5280873031129264E-2</v>
      </c>
      <c r="F290" s="1">
        <f t="shared" si="33"/>
        <v>9.4773622805832177E-3</v>
      </c>
      <c r="G290" s="1">
        <f t="shared" si="34"/>
        <v>7.5416670739398936E-2</v>
      </c>
      <c r="H290" s="1">
        <f>IF(B290="","",入力・概要!$B$34)</f>
        <v>0.13510189711528384</v>
      </c>
      <c r="I290" s="1">
        <f>IF(B290="","",C290*入力・概要!$B$35*0.000000001)</f>
        <v>2.5829755011619809E-2</v>
      </c>
      <c r="J290" s="1">
        <f>IF(B290="","",H290+入力・概要!$B$30*F290)</f>
        <v>0.84559950046118293</v>
      </c>
      <c r="K290" s="1">
        <f>IF(B290="","",I290+入力・概要!$B$30*G290)</f>
        <v>5.6796564450020268</v>
      </c>
      <c r="L290" s="1">
        <f>IF(B290="","",入力・概要!$B$30+H290*F290-I290*G290)</f>
        <v>74.96719607957921</v>
      </c>
      <c r="M290" s="1">
        <f t="shared" si="35"/>
        <v>1.0433733236875343E-2</v>
      </c>
      <c r="N290" s="1">
        <f>IF(B290="","",入力・概要!$B$30*(J290*L290+K290*M290)/(L290^2+M290^2))</f>
        <v>0.84639750053457263</v>
      </c>
      <c r="O290" s="1">
        <f>IF(B290="","",入力・概要!$B$30*(K290*L290-J290*M290)/(L290^2+M290^2))</f>
        <v>5.6795892231322123</v>
      </c>
      <c r="P290" s="1">
        <f>IF(B290="","",N290+入力・概要!$B$36)</f>
        <v>0.84639750053482865</v>
      </c>
      <c r="Q290" s="1">
        <f>IF(B290="","",O290+C290*入力・概要!$B$37*0.000000001)</f>
        <v>5.7492944547002223</v>
      </c>
      <c r="R290" s="1">
        <f t="shared" si="36"/>
        <v>5.8112628107631075</v>
      </c>
      <c r="S290" s="1">
        <f t="shared" si="37"/>
        <v>81.625207781821175</v>
      </c>
      <c r="T290" s="1">
        <f t="shared" si="38"/>
        <v>5.5156216849604061</v>
      </c>
      <c r="U290" s="1">
        <f t="shared" si="39"/>
        <v>0.76427051658199641</v>
      </c>
    </row>
    <row r="291" spans="1:21">
      <c r="A291">
        <v>288</v>
      </c>
      <c r="B291" s="2">
        <f>IF(A291&lt;=入力・概要!$B$40,10^(LOG10(入力・概要!$B$38)+(A291-1)*(LOG10(入力・概要!$B$39)-LOG10(入力・概要!$B$38))/(入力・概要!$B$40-1)),"")</f>
        <v>334516.51602471434</v>
      </c>
      <c r="C291" s="1">
        <f t="shared" si="32"/>
        <v>2101829.2584953899</v>
      </c>
      <c r="D291" s="1">
        <f>IF(B291="","",ATANH(MIN(0.999999,(2*入力・概要!$B$17*入力・概要!$B$6)/入力・概要!$B$30))+入力・概要!$B$33*SQRT(B291/1000000)+(2*PI()*B291*入力・概要!$B$6/(299792458*入力・概要!$B$31))*入力・概要!$B$32/2)</f>
        <v>9.4910736339508354E-3</v>
      </c>
      <c r="E291" s="1">
        <f>IF(B291="","",2*PI()*B291*入力・概要!$B$6/(299792458*入力・概要!$B$31))</f>
        <v>7.6821100962858227E-2</v>
      </c>
      <c r="F291" s="1">
        <f t="shared" si="33"/>
        <v>9.5470143759778595E-3</v>
      </c>
      <c r="G291" s="1">
        <f t="shared" si="34"/>
        <v>7.6965603600292448E-2</v>
      </c>
      <c r="H291" s="1">
        <f>IF(B291="","",入力・概要!$B$34)</f>
        <v>0.13510189711528384</v>
      </c>
      <c r="I291" s="1">
        <f>IF(B291="","",C291*入力・概要!$B$35*0.000000001)</f>
        <v>2.635822537250633E-2</v>
      </c>
      <c r="J291" s="1">
        <f>IF(B291="","",H291+入力・概要!$B$30*F291)</f>
        <v>0.85082116925264628</v>
      </c>
      <c r="K291" s="1">
        <f>IF(B291="","",I291+入力・概要!$B$30*G291)</f>
        <v>5.7963051029031982</v>
      </c>
      <c r="L291" s="1">
        <f>IF(B291="","",入力・概要!$B$30+H291*F291-I291*G291)</f>
        <v>74.967124807112796</v>
      </c>
      <c r="M291" s="1">
        <f t="shared" si="35"/>
        <v>1.0649841415579012E-2</v>
      </c>
      <c r="N291" s="1">
        <f>IF(B291="","",入力・概要!$B$30*(J291*L291+K291*M291)/(L291^2+M291^2))</f>
        <v>0.85165296966338033</v>
      </c>
      <c r="O291" s="1">
        <f>IF(B291="","",入力・概要!$B$30*(K291*L291-J291*M291)/(L291^2+M291^2))</f>
        <v>5.7962412438630482</v>
      </c>
      <c r="P291" s="1">
        <f>IF(B291="","",N291+入力・概要!$B$36)</f>
        <v>0.85165296966363635</v>
      </c>
      <c r="Q291" s="1">
        <f>IF(B291="","",O291+C291*入力・概要!$B$37*0.000000001)</f>
        <v>5.8673726271257163</v>
      </c>
      <c r="R291" s="1">
        <f t="shared" si="36"/>
        <v>5.9288594456506578</v>
      </c>
      <c r="S291" s="1">
        <f t="shared" si="37"/>
        <v>81.741158903248532</v>
      </c>
      <c r="T291" s="1">
        <f t="shared" si="38"/>
        <v>5.5244175649777505</v>
      </c>
      <c r="U291" s="1">
        <f t="shared" si="39"/>
        <v>0.77297115472987243</v>
      </c>
    </row>
    <row r="292" spans="1:21">
      <c r="A292">
        <v>289</v>
      </c>
      <c r="B292" s="2">
        <f>IF(A292&lt;=入力・概要!$B$40,10^(LOG10(入力・概要!$B$38)+(A292-1)*(LOG10(入力・概要!$B$39)-LOG10(入力・概要!$B$38))/(入力・概要!$B$40-1)),"")</f>
        <v>341360.64071217418</v>
      </c>
      <c r="C292" s="1">
        <f t="shared" si="32"/>
        <v>2144832.1621721424</v>
      </c>
      <c r="D292" s="1">
        <f>IF(B292="","",ATANH(MIN(0.999999,(2*入力・概要!$B$17*入力・概要!$B$6)/入力・概要!$B$30))+入力・概要!$B$33*SQRT(B292/1000000)+(2*PI()*B292*入力・概要!$B$6/(299792458*入力・概要!$B$31))*入力・概要!$B$32/2)</f>
        <v>9.5594614374869789E-3</v>
      </c>
      <c r="E292" s="1">
        <f>IF(B292="","",2*PI()*B292*入力・概要!$B$6/(299792458*入力・概要!$B$31))</f>
        <v>7.8392841574849104E-2</v>
      </c>
      <c r="F292" s="1">
        <f t="shared" si="33"/>
        <v>9.618151635303893E-3</v>
      </c>
      <c r="G292" s="1">
        <f t="shared" si="34"/>
        <v>7.8546601053425105E-2</v>
      </c>
      <c r="H292" s="1">
        <f>IF(B292="","",入力・概要!$B$34)</f>
        <v>0.13510189711528384</v>
      </c>
      <c r="I292" s="1">
        <f>IF(B292="","",C292*入力・概要!$B$35*0.000000001)</f>
        <v>2.6897508105488854E-2</v>
      </c>
      <c r="J292" s="1">
        <f>IF(B292="","",H292+入力・概要!$B$30*F292)</f>
        <v>0.85615417761123702</v>
      </c>
      <c r="K292" s="1">
        <f>IF(B292="","",I292+入力・概要!$B$30*G292)</f>
        <v>5.915368387155894</v>
      </c>
      <c r="L292" s="1">
        <f>IF(B292="","",入力・概要!$B$30+H292*F292-I292*G292)</f>
        <v>74.967050386778624</v>
      </c>
      <c r="M292" s="1">
        <f t="shared" si="35"/>
        <v>1.0870499125845491E-2</v>
      </c>
      <c r="N292" s="1">
        <f>IF(B292="","",入力・概要!$B$30*(J292*L292+K292*M292)/(L292^2+M292^2))</f>
        <v>0.85702120711296659</v>
      </c>
      <c r="O292" s="1">
        <f>IF(B292="","",入力・概要!$B$30*(K292*L292-J292*M292)/(L292^2+M292^2))</f>
        <v>5.9153082885739883</v>
      </c>
      <c r="P292" s="1">
        <f>IF(B292="","",N292+入力・概要!$B$36)</f>
        <v>0.85702120711322261</v>
      </c>
      <c r="Q292" s="1">
        <f>IF(B292="","",O292+C292*入力・概要!$B$37*0.000000001)</f>
        <v>5.9878950022401494</v>
      </c>
      <c r="R292" s="1">
        <f t="shared" si="36"/>
        <v>6.0489149363579555</v>
      </c>
      <c r="S292" s="1">
        <f t="shared" si="37"/>
        <v>81.854823047505079</v>
      </c>
      <c r="T292" s="1">
        <f t="shared" si="38"/>
        <v>5.533213444995094</v>
      </c>
      <c r="U292" s="1">
        <f t="shared" si="39"/>
        <v>0.78167747722844438</v>
      </c>
    </row>
    <row r="293" spans="1:21">
      <c r="A293">
        <v>290</v>
      </c>
      <c r="B293" s="2">
        <f>IF(A293&lt;=入力・概要!$B$40,10^(LOG10(入力・概要!$B$38)+(A293-1)*(LOG10(入力・概要!$B$39)-LOG10(入力・概要!$B$38))/(入力・概要!$B$40-1)),"")</f>
        <v>348344.79448786669</v>
      </c>
      <c r="C293" s="1">
        <f t="shared" si="32"/>
        <v>2188714.8945586565</v>
      </c>
      <c r="D293" s="1">
        <f>IF(B293="","",ATANH(MIN(0.999999,(2*入力・概要!$B$17*入力・概要!$B$6)/入力・概要!$B$30))+入力・概要!$B$33*SQRT(B293/1000000)+(2*PI()*B293*入力・概要!$B$6/(299792458*入力・概要!$B$31))*入力・概要!$B$32/2)</f>
        <v>9.6292280612212504E-3</v>
      </c>
      <c r="E293" s="1">
        <f>IF(B293="","",2*PI()*B293*入力・概要!$B$6/(299792458*入力・概要!$B$31))</f>
        <v>7.9996739608699741E-2</v>
      </c>
      <c r="F293" s="1">
        <f t="shared" si="33"/>
        <v>9.6908086635121744E-3</v>
      </c>
      <c r="G293" s="1">
        <f t="shared" si="34"/>
        <v>8.0160342732000636E-2</v>
      </c>
      <c r="H293" s="1">
        <f>IF(B293="","",入力・概要!$B$34)</f>
        <v>0.13510189711528384</v>
      </c>
      <c r="I293" s="1">
        <f>IF(B293="","",C293*入力・概要!$B$35*0.000000001)</f>
        <v>2.7447824429010361E-2</v>
      </c>
      <c r="J293" s="1">
        <f>IF(B293="","",H293+入力・概要!$B$30*F293)</f>
        <v>0.86160111979619303</v>
      </c>
      <c r="K293" s="1">
        <f>IF(B293="","",I293+入力・概要!$B$30*G293)</f>
        <v>6.0368974696279158</v>
      </c>
      <c r="L293" s="1">
        <f>IF(B293="","",入力・概要!$B$30+H293*F293-I293*G293)</f>
        <v>74.96697268370599</v>
      </c>
      <c r="M293" s="1">
        <f t="shared" si="35"/>
        <v>1.1095805991275855E-2</v>
      </c>
      <c r="N293" s="1">
        <f>IF(B293="","",入力・概要!$B$30*(J293*L293+K293*M293)/(L293^2+M293^2))</f>
        <v>0.86250486834049522</v>
      </c>
      <c r="O293" s="1">
        <f>IF(B293="","",入力・概要!$B$30*(K293*L293-J293*M293)/(L293^2+M293^2))</f>
        <v>6.0368415592804192</v>
      </c>
      <c r="P293" s="1">
        <f>IF(B293="","",N293+入力・概要!$B$36)</f>
        <v>0.86250486834075124</v>
      </c>
      <c r="Q293" s="1">
        <f>IF(B293="","",O293+C293*入力・概要!$B$37*0.000000001)</f>
        <v>6.1109133790480303</v>
      </c>
      <c r="R293" s="1">
        <f t="shared" si="36"/>
        <v>6.1714809384895384</v>
      </c>
      <c r="S293" s="1">
        <f t="shared" si="37"/>
        <v>81.966241055313191</v>
      </c>
      <c r="T293" s="1">
        <f t="shared" si="38"/>
        <v>5.5420093250124385</v>
      </c>
      <c r="U293" s="1">
        <f t="shared" si="39"/>
        <v>0.79038939194889257</v>
      </c>
    </row>
    <row r="294" spans="1:21">
      <c r="A294">
        <v>291</v>
      </c>
      <c r="B294" s="2">
        <f>IF(A294&lt;=入力・概要!$B$40,10^(LOG10(入力・概要!$B$38)+(A294-1)*(LOG10(入力・概要!$B$39)-LOG10(入力・概要!$B$38))/(入力・概要!$B$40-1)),"")</f>
        <v>355471.84231209609</v>
      </c>
      <c r="C294" s="1">
        <f t="shared" si="32"/>
        <v>2233495.4567314209</v>
      </c>
      <c r="D294" s="1">
        <f>IF(B294="","",ATANH(MIN(0.999999,(2*入力・概要!$B$17*入力・概要!$B$6)/入力・概要!$B$30))+入力・概要!$B$33*SQRT(B294/1000000)+(2*PI()*B294*入力・概要!$B$6/(299792458*入力・概要!$B$31))*入力・概要!$B$32/2)</f>
        <v>9.7004015080706055E-3</v>
      </c>
      <c r="E294" s="1">
        <f>IF(B294="","",2*PI()*B294*入力・概要!$B$6/(299792458*入力・概要!$B$31))</f>
        <v>8.1633452997260186E-2</v>
      </c>
      <c r="F294" s="1">
        <f t="shared" si="33"/>
        <v>9.765021025997897E-3</v>
      </c>
      <c r="G294" s="1">
        <f t="shared" si="34"/>
        <v>8.1807523668603249E-2</v>
      </c>
      <c r="H294" s="1">
        <f>IF(B294="","",入力・概要!$B$34)</f>
        <v>0.13510189711528384</v>
      </c>
      <c r="I294" s="1">
        <f>IF(B294="","",C294*入力・概要!$B$35*0.000000001)</f>
        <v>2.8009400087587979E-2</v>
      </c>
      <c r="J294" s="1">
        <f>IF(B294="","",H294+入力・概要!$B$30*F294)</f>
        <v>0.86716466206921228</v>
      </c>
      <c r="K294" s="1">
        <f>IF(B294="","",I294+入力・概要!$B$30*G294)</f>
        <v>6.1609446811717978</v>
      </c>
      <c r="L294" s="1">
        <f>IF(B294="","",入力・概要!$B$30+H294*F294-I294*G294)</f>
        <v>74.966891557289827</v>
      </c>
      <c r="M294" s="1">
        <f t="shared" si="35"/>
        <v>1.1325864026712668E-2</v>
      </c>
      <c r="N294" s="1">
        <f>IF(B294="","",入力・概要!$B$30*(J294*L294+K294*M294)/(L294^2+M294^2))</f>
        <v>0.86810668349147291</v>
      </c>
      <c r="O294" s="1">
        <f>IF(B294="","",入力・概要!$B$30*(K294*L294-J294*M294)/(L294^2+M294^2))</f>
        <v>6.1608934190480493</v>
      </c>
      <c r="P294" s="1">
        <f>IF(B294="","",N294+入力・概要!$B$36)</f>
        <v>0.86810668349172893</v>
      </c>
      <c r="Q294" s="1">
        <f>IF(B294="","",O294+C294*入力・概要!$B$37*0.000000001)</f>
        <v>6.2364807298184397</v>
      </c>
      <c r="R294" s="1">
        <f t="shared" si="36"/>
        <v>6.2966102870766694</v>
      </c>
      <c r="S294" s="1">
        <f t="shared" si="37"/>
        <v>82.075453081686987</v>
      </c>
      <c r="T294" s="1">
        <f t="shared" si="38"/>
        <v>5.550805205029782</v>
      </c>
      <c r="U294" s="1">
        <f t="shared" si="39"/>
        <v>0.79910681456461985</v>
      </c>
    </row>
    <row r="295" spans="1:21">
      <c r="A295">
        <v>292</v>
      </c>
      <c r="B295" s="2">
        <f>IF(A295&lt;=入力・概要!$B$40,10^(LOG10(入力・概要!$B$38)+(A295-1)*(LOG10(入力・概要!$B$39)-LOG10(入力・概要!$B$38))/(入力・概要!$B$40-1)),"")</f>
        <v>362744.70776154165</v>
      </c>
      <c r="C295" s="1">
        <f t="shared" si="32"/>
        <v>2279192.2180644711</v>
      </c>
      <c r="D295" s="1">
        <f>IF(B295="","",ATANH(MIN(0.999999,(2*入力・概要!$B$17*入力・概要!$B$6)/入力・概要!$B$30))+入力・概要!$B$33*SQRT(B295/1000000)+(2*PI()*B295*入力・概要!$B$6/(299792458*入力・概要!$B$31))*入力・概要!$B$32/2)</f>
        <v>9.7730103517737737E-3</v>
      </c>
      <c r="E295" s="1">
        <f>IF(B295="","",2*PI()*B295*入力・概要!$B$6/(299792458*入力・概要!$B$31))</f>
        <v>8.3303653134522954E-2</v>
      </c>
      <c r="F295" s="1">
        <f t="shared" si="33"/>
        <v>9.8408252834895037E-3</v>
      </c>
      <c r="G295" s="1">
        <f t="shared" si="34"/>
        <v>8.3488854705425622E-2</v>
      </c>
      <c r="H295" s="1">
        <f>IF(B295="","",入力・概要!$B$34)</f>
        <v>0.13510189711528384</v>
      </c>
      <c r="I295" s="1">
        <f>IF(B295="","",C295*入力・概要!$B$35*0.000000001)</f>
        <v>2.8582465444415492E-2</v>
      </c>
      <c r="J295" s="1">
        <f>IF(B295="","",H295+入力・概要!$B$30*F295)</f>
        <v>0.87284754531000019</v>
      </c>
      <c r="K295" s="1">
        <f>IF(B295="","",I295+入力・概要!$B$30*G295)</f>
        <v>6.287563542471319</v>
      </c>
      <c r="L295" s="1">
        <f>IF(B295="","",入力・概要!$B$30+H295*F295-I295*G295)</f>
        <v>74.966806860944814</v>
      </c>
      <c r="M295" s="1">
        <f t="shared" si="35"/>
        <v>1.1560777707295161E-2</v>
      </c>
      <c r="N295" s="1">
        <f>IF(B295="","",入力・概要!$B$30*(J295*L295+K295*M295)/(L295^2+M295^2))</f>
        <v>0.87382946013826035</v>
      </c>
      <c r="O295" s="1">
        <f>IF(B295="","",入力・概要!$B$30*(K295*L295-J295*M295)/(L295^2+M295^2))</f>
        <v>6.2875174229766353</v>
      </c>
      <c r="P295" s="1">
        <f>IF(B295="","",N295+入力・概要!$B$36)</f>
        <v>0.87382946013851637</v>
      </c>
      <c r="Q295" s="1">
        <f>IF(B295="","",O295+C295*入力・概要!$B$37*0.000000001)</f>
        <v>6.3646512313186561</v>
      </c>
      <c r="R295" s="1">
        <f t="shared" si="36"/>
        <v>6.4243570278847404</v>
      </c>
      <c r="S295" s="1">
        <f t="shared" si="37"/>
        <v>82.182498597946449</v>
      </c>
      <c r="T295" s="1">
        <f t="shared" si="38"/>
        <v>5.5596010850471256</v>
      </c>
      <c r="U295" s="1">
        <f t="shared" si="39"/>
        <v>0.80782966846795023</v>
      </c>
    </row>
    <row r="296" spans="1:21">
      <c r="A296">
        <v>293</v>
      </c>
      <c r="B296" s="2">
        <f>IF(A296&lt;=入力・概要!$B$40,10^(LOG10(入力・概要!$B$38)+(A296-1)*(LOG10(入力・概要!$B$39)-LOG10(入力・概要!$B$38))/(入力・概要!$B$40-1)),"")</f>
        <v>370166.37422853598</v>
      </c>
      <c r="C296" s="1">
        <f t="shared" si="32"/>
        <v>2325823.9237646777</v>
      </c>
      <c r="D296" s="1">
        <f>IF(B296="","",ATANH(MIN(0.999999,(2*入力・概要!$B$17*入力・概要!$B$6)/入力・概要!$B$30))+入力・概要!$B$33*SQRT(B296/1000000)+(2*PI()*B296*入力・概要!$B$6/(299792458*入力・概要!$B$31))*入力・概要!$B$32/2)</f>
        <v>9.8470837485486549E-3</v>
      </c>
      <c r="E296" s="1">
        <f>IF(B296="","",2*PI()*B296*入力・概要!$B$6/(299792458*入力・概要!$B$31))</f>
        <v>8.5008025151035019E-2</v>
      </c>
      <c r="F296" s="1">
        <f t="shared" si="33"/>
        <v>9.9182590286052245E-3</v>
      </c>
      <c r="G296" s="1">
        <f t="shared" si="34"/>
        <v>8.5205062919012392E-2</v>
      </c>
      <c r="H296" s="1">
        <f>IF(B296="","",入力・概要!$B$34)</f>
        <v>0.13510189711528384</v>
      </c>
      <c r="I296" s="1">
        <f>IF(B296="","",C296*入力・概要!$B$35*0.000000001)</f>
        <v>2.9167255575860477E-2</v>
      </c>
      <c r="J296" s="1">
        <f>IF(B296="","",H296+入力・概要!$B$30*F296)</f>
        <v>0.87865258775683497</v>
      </c>
      <c r="K296" s="1">
        <f>IF(B296="","",I296+入力・概要!$B$30*G296)</f>
        <v>6.4168087959781186</v>
      </c>
      <c r="L296" s="1">
        <f>IF(B296="","",入力・概要!$B$30+H296*F296-I296*G296)</f>
        <v>74.966718441848784</v>
      </c>
      <c r="M296" s="1">
        <f t="shared" si="35"/>
        <v>1.1800654040140614E-2</v>
      </c>
      <c r="N296" s="1">
        <f>IF(B296="","",入力・概要!$B$30*(J296*L296+K296*M296)/(L296^2+M296^2))</f>
        <v>0.87967608614962989</v>
      </c>
      <c r="O296" s="1">
        <f>IF(B296="","",入力・概要!$B$30*(K296*L296-J296*M296)/(L296^2+M296^2))</f>
        <v>6.4167683502829096</v>
      </c>
      <c r="P296" s="1">
        <f>IF(B296="","",N296+入力・概要!$B$36)</f>
        <v>0.87967608614988591</v>
      </c>
      <c r="Q296" s="1">
        <f>IF(B296="","",O296+C296*入力・概要!$B$37*0.000000001)</f>
        <v>6.4954802971520946</v>
      </c>
      <c r="R296" s="1">
        <f t="shared" si="36"/>
        <v>6.5547764498291663</v>
      </c>
      <c r="S296" s="1">
        <f t="shared" si="37"/>
        <v>82.287416394109016</v>
      </c>
      <c r="T296" s="1">
        <f t="shared" si="38"/>
        <v>5.56839696506447</v>
      </c>
      <c r="U296" s="1">
        <f t="shared" si="39"/>
        <v>0.81655788469716817</v>
      </c>
    </row>
    <row r="297" spans="1:21">
      <c r="A297">
        <v>294</v>
      </c>
      <c r="B297" s="2">
        <f>IF(A297&lt;=入力・概要!$B$40,10^(LOG10(入力・概要!$B$38)+(A297-1)*(LOG10(入力・概要!$B$39)-LOG10(入力・概要!$B$38))/(入力・概要!$B$40-1)),"")</f>
        <v>377739.88614487526</v>
      </c>
      <c r="C297" s="1">
        <f t="shared" si="32"/>
        <v>2373409.7025611699</v>
      </c>
      <c r="D297" s="1">
        <f>IF(B297="","",ATANH(MIN(0.999999,(2*入力・概要!$B$17*入力・概要!$B$6)/入力・概要!$B$30))+入力・概要!$B$33*SQRT(B297/1000000)+(2*PI()*B297*入力・概要!$B$6/(299792458*入力・概要!$B$31))*入力・概要!$B$32/2)</f>
        <v>9.9226514489879607E-3</v>
      </c>
      <c r="E297" s="1">
        <f>IF(B297="","",2*PI()*B297*入力・概要!$B$6/(299792458*入力・概要!$B$31))</f>
        <v>8.6747268194943564E-2</v>
      </c>
      <c r="F297" s="1">
        <f t="shared" si="33"/>
        <v>9.9973609241738159E-3</v>
      </c>
      <c r="G297" s="1">
        <f t="shared" si="34"/>
        <v>8.695689206021566E-2</v>
      </c>
      <c r="H297" s="1">
        <f>IF(B297="","",入力・概要!$B$34)</f>
        <v>0.13510189711528384</v>
      </c>
      <c r="I297" s="1">
        <f>IF(B297="","",C297*入力・概要!$B$35*0.000000001)</f>
        <v>2.9764010367894372E-2</v>
      </c>
      <c r="J297" s="1">
        <f>IF(B297="","",H297+入力・概要!$B$30*F297)</f>
        <v>0.88458268787939176</v>
      </c>
      <c r="K297" s="1">
        <f>IF(B297="","",I297+入力・概要!$B$30*G297)</f>
        <v>6.5487364389906491</v>
      </c>
      <c r="L297" s="1">
        <f>IF(B297="","",入力・概要!$B$30+H297*F297-I297*G297)</f>
        <v>74.966626140674606</v>
      </c>
      <c r="M297" s="1">
        <f t="shared" si="35"/>
        <v>1.204560263878279E-2</v>
      </c>
      <c r="N297" s="1">
        <f>IF(B297="","",入力・概要!$B$30*(J297*L297+K297*M297)/(L297^2+M297^2))</f>
        <v>0.88564953269894098</v>
      </c>
      <c r="O297" s="1">
        <f>IF(B297="","",入力・概要!$B$30*(K297*L297-J297*M297)/(L297^2+M297^2))</f>
        <v>6.5487022375355224</v>
      </c>
      <c r="P297" s="1">
        <f>IF(B297="","",N297+入力・概要!$B$36)</f>
        <v>0.885649532699197</v>
      </c>
      <c r="Q297" s="1">
        <f>IF(B297="","",O297+C297*入力・概要!$B$37*0.000000001)</f>
        <v>6.6290246112534845</v>
      </c>
      <c r="R297" s="1">
        <f t="shared" si="36"/>
        <v>6.6879251185531912</v>
      </c>
      <c r="S297" s="1">
        <f t="shared" si="37"/>
        <v>82.390244581621417</v>
      </c>
      <c r="T297" s="1">
        <f t="shared" si="38"/>
        <v>5.5771928450818153</v>
      </c>
      <c r="U297" s="1">
        <f t="shared" si="39"/>
        <v>0.82529140187396177</v>
      </c>
    </row>
    <row r="298" spans="1:21">
      <c r="A298">
        <v>295</v>
      </c>
      <c r="B298" s="2">
        <f>IF(A298&lt;=入力・概要!$B$40,10^(LOG10(入力・概要!$B$38)+(A298-1)*(LOG10(入力・概要!$B$39)-LOG10(入力・概要!$B$38))/(入力・概要!$B$40-1)),"")</f>
        <v>385468.35023067065</v>
      </c>
      <c r="C298" s="1">
        <f t="shared" si="32"/>
        <v>2421969.0745521048</v>
      </c>
      <c r="D298" s="1">
        <f>IF(B298="","",ATANH(MIN(0.999999,(2*入力・概要!$B$17*入力・概要!$B$6)/入力・概要!$B$30))+入力・概要!$B$33*SQRT(B298/1000000)+(2*PI()*B298*入力・概要!$B$6/(299792458*入力・概要!$B$31))*入力・概要!$B$32/2)</f>
        <v>9.9997438101980547E-3</v>
      </c>
      <c r="E298" s="1">
        <f>IF(B298="","",2*PI()*B298*入力・概要!$B$6/(299792458*入力・概要!$B$31))</f>
        <v>8.8522095718792493E-2</v>
      </c>
      <c r="F298" s="1">
        <f t="shared" si="33"/>
        <v>1.0078170743422519E-2</v>
      </c>
      <c r="G298" s="1">
        <f t="shared" si="34"/>
        <v>8.874510301010298E-2</v>
      </c>
      <c r="H298" s="1">
        <f>IF(B298="","",入力・概要!$B$34)</f>
        <v>0.13510189711528384</v>
      </c>
      <c r="I298" s="1">
        <f>IF(B298="","",C298*入力・概要!$B$35*0.000000001)</f>
        <v>3.0372974614495778E-2</v>
      </c>
      <c r="J298" s="1">
        <f>IF(B298="","",H298+入力・概要!$B$30*F298)</f>
        <v>0.89064082739154782</v>
      </c>
      <c r="K298" s="1">
        <f>IF(B298="","",I298+入力・概要!$B$30*G298)</f>
        <v>6.6834037579310257</v>
      </c>
      <c r="L298" s="1">
        <f>IF(B298="","",入力・概要!$B$30+H298*F298-I298*G298)</f>
        <v>74.96652979131045</v>
      </c>
      <c r="M298" s="1">
        <f t="shared" si="35"/>
        <v>1.2295735800506725E-2</v>
      </c>
      <c r="N298" s="1">
        <f>IF(B298="","",入力・概要!$B$30*(J298*L298+K298*M298)/(L298^2+M298^2))</f>
        <v>0.89175285741900046</v>
      </c>
      <c r="O298" s="1">
        <f>IF(B298="","",入力・概要!$B$30*(K298*L298-J298*M298)/(L298^2+M298^2))</f>
        <v>6.6833764130982116</v>
      </c>
      <c r="P298" s="1">
        <f>IF(B298="","",N298+入力・概要!$B$36)</f>
        <v>0.89175285741925647</v>
      </c>
      <c r="Q298" s="1">
        <f>IF(B298="","",O298+C298*入力・概要!$B$37*0.000000001)</f>
        <v>6.7653421625975891</v>
      </c>
      <c r="R298" s="1">
        <f t="shared" si="36"/>
        <v>6.8238609112243802</v>
      </c>
      <c r="S298" s="1">
        <f t="shared" si="37"/>
        <v>82.49102059639624</v>
      </c>
      <c r="T298" s="1">
        <f t="shared" si="38"/>
        <v>5.5859887250991589</v>
      </c>
      <c r="U298" s="1">
        <f t="shared" si="39"/>
        <v>0.83403016615135461</v>
      </c>
    </row>
    <row r="299" spans="1:21">
      <c r="A299">
        <v>296</v>
      </c>
      <c r="B299" s="2">
        <f>IF(A299&lt;=入力・概要!$B$40,10^(LOG10(入力・概要!$B$38)+(A299-1)*(LOG10(入力・概要!$B$39)-LOG10(入力・概要!$B$38))/(入力・概要!$B$40-1)),"")</f>
        <v>393354.9367687573</v>
      </c>
      <c r="C299" s="1">
        <f t="shared" si="32"/>
        <v>2471521.9592120112</v>
      </c>
      <c r="D299" s="1">
        <f>IF(B299="","",ATANH(MIN(0.999999,(2*入力・概要!$B$17*入力・概要!$B$6)/入力・概要!$B$30))+入力・概要!$B$33*SQRT(B299/1000000)+(2*PI()*B299*入力・概要!$B$6/(299792458*入力・概要!$B$31))*入力・概要!$B$32/2)</f>
        <v>1.0078391808185962E-2</v>
      </c>
      <c r="E299" s="1">
        <f>IF(B299="","",2*PI()*B299*入力・概要!$B$6/(299792458*入力・概要!$B$31))</f>
        <v>9.0333235772187992E-2</v>
      </c>
      <c r="F299" s="1">
        <f t="shared" si="33"/>
        <v>1.0160729412141811E-2</v>
      </c>
      <c r="G299" s="1">
        <f t="shared" si="34"/>
        <v>9.0570474252601604E-2</v>
      </c>
      <c r="H299" s="1">
        <f>IF(B299="","",入力・概要!$B$34)</f>
        <v>0.13510189711528384</v>
      </c>
      <c r="I299" s="1">
        <f>IF(B299="","",C299*入力・概要!$B$35*0.000000001)</f>
        <v>3.0994398118067434E-2</v>
      </c>
      <c r="J299" s="1">
        <f>IF(B299="","",H299+入力・概要!$B$30*F299)</f>
        <v>0.89683007441238405</v>
      </c>
      <c r="K299" s="1">
        <f>IF(B299="","",I299+入力・概要!$B$30*G299)</f>
        <v>6.8208693638785753</v>
      </c>
      <c r="L299" s="1">
        <f>IF(B299="","",入力・概要!$B$30+H299*F299-I299*G299)</f>
        <v>74.966429220567363</v>
      </c>
      <c r="M299" s="1">
        <f t="shared" si="35"/>
        <v>1.2551168586727326E-2</v>
      </c>
      <c r="N299" s="1">
        <f>IF(B299="","",入力・概要!$B$30*(J299*L299+K299*M299)/(L299^2+M299^2))</f>
        <v>0.89798920771219604</v>
      </c>
      <c r="O299" s="1">
        <f>IF(B299="","",入力・概要!$B$30*(K299*L299-J299*M299)/(L299^2+M299^2))</f>
        <v>6.8208495328407279</v>
      </c>
      <c r="P299" s="1">
        <f>IF(B299="","",N299+入力・概要!$B$36)</f>
        <v>0.89798920771245205</v>
      </c>
      <c r="Q299" s="1">
        <f>IF(B299="","",O299+C299*入力・概要!$B$37*0.000000001)</f>
        <v>6.904492281181124</v>
      </c>
      <c r="R299" s="1">
        <f t="shared" si="36"/>
        <v>6.9626430526099616</v>
      </c>
      <c r="S299" s="1">
        <f t="shared" si="37"/>
        <v>82.589781202119596</v>
      </c>
      <c r="T299" s="1">
        <f t="shared" si="38"/>
        <v>5.5947846051165024</v>
      </c>
      <c r="U299" s="1">
        <f t="shared" si="39"/>
        <v>0.84277413117222</v>
      </c>
    </row>
    <row r="300" spans="1:21">
      <c r="A300">
        <v>297</v>
      </c>
      <c r="B300" s="2">
        <f>IF(A300&lt;=入力・概要!$B$40,10^(LOG10(入力・概要!$B$38)+(A300-1)*(LOG10(入力・概要!$B$39)-LOG10(入力・概要!$B$38))/(入力・概要!$B$40-1)),"")</f>
        <v>401402.88090516755</v>
      </c>
      <c r="C300" s="1">
        <f t="shared" si="32"/>
        <v>2522088.683562906</v>
      </c>
      <c r="D300" s="1">
        <f>IF(B300="","",ATANH(MIN(0.999999,(2*入力・概要!$B$17*入力・概要!$B$6)/入力・概要!$B$30))+入力・概要!$B$33*SQRT(B300/1000000)+(2*PI()*B300*入力・概要!$B$6/(299792458*入力・概要!$B$31))*入力・概要!$B$32/2)</f>
        <v>1.0158627050499516E-2</v>
      </c>
      <c r="E300" s="1">
        <f>IF(B300="","",2*PI()*B300*入力・概要!$B$6/(299792458*入力・概要!$B$31))</f>
        <v>9.218143130044984E-2</v>
      </c>
      <c r="F300" s="1">
        <f t="shared" si="33"/>
        <v>1.0245079052943869E-2</v>
      </c>
      <c r="G300" s="1">
        <f t="shared" si="34"/>
        <v>9.2433802364705206E-2</v>
      </c>
      <c r="H300" s="1">
        <f>IF(B300="","",入力・概要!$B$34)</f>
        <v>0.13510189711528384</v>
      </c>
      <c r="I300" s="1">
        <f>IF(B300="","",C300*入力・概要!$B$35*0.000000001)</f>
        <v>3.1628535791907039E-2</v>
      </c>
      <c r="J300" s="1">
        <f>IF(B300="","",H300+入力・概要!$B$30*F300)</f>
        <v>0.90315358678414726</v>
      </c>
      <c r="K300" s="1">
        <f>IF(B300="","",I300+入力・概要!$B$30*G300)</f>
        <v>6.9611932294220535</v>
      </c>
      <c r="L300" s="1">
        <f>IF(B300="","",入力・概要!$B$30+H300*F300-I300*G300)</f>
        <v>74.966324247874127</v>
      </c>
      <c r="M300" s="1">
        <f t="shared" si="35"/>
        <v>1.2812018906567836E-2</v>
      </c>
      <c r="N300" s="1">
        <f>IF(B300="","",入力・概要!$B$30*(J300*L300+K300*M300)/(L300^2+M300^2))</f>
        <v>0.90436182422505174</v>
      </c>
      <c r="O300" s="1">
        <f>IF(B300="","",入力・概要!$B$30*(K300*L300-J300*M300)/(L300^2+M300^2))</f>
        <v>6.9611816171801753</v>
      </c>
      <c r="P300" s="1">
        <f>IF(B300="","",N300+入力・概要!$B$36)</f>
        <v>0.90436182422530775</v>
      </c>
      <c r="Q300" s="1">
        <f>IF(B300="","",O300+C300*入力・概要!$B$37*0.000000001)</f>
        <v>7.0465356753406256</v>
      </c>
      <c r="R300" s="1">
        <f t="shared" si="36"/>
        <v>7.1043321524943002</v>
      </c>
      <c r="S300" s="1">
        <f t="shared" si="37"/>
        <v>82.686562493797211</v>
      </c>
      <c r="T300" s="1">
        <f t="shared" si="38"/>
        <v>5.6035804851338469</v>
      </c>
      <c r="U300" s="1">
        <f t="shared" si="39"/>
        <v>0.85152325803845408</v>
      </c>
    </row>
    <row r="301" spans="1:21">
      <c r="A301">
        <v>298</v>
      </c>
      <c r="B301" s="2">
        <f>IF(A301&lt;=入力・概要!$B$40,10^(LOG10(入力・概要!$B$38)+(A301-1)*(LOG10(入力・概要!$B$39)-LOG10(入力・概要!$B$38))/(入力・概要!$B$40-1)),"")</f>
        <v>409615.48397621542</v>
      </c>
      <c r="C301" s="1">
        <f t="shared" si="32"/>
        <v>2573689.9905126118</v>
      </c>
      <c r="D301" s="1">
        <f>IF(B301="","",ATANH(MIN(0.999999,(2*入力・概要!$B$17*入力・概要!$B$6)/入力・概要!$B$30))+入力・概要!$B$33*SQRT(B301/1000000)+(2*PI()*B301*入力・概要!$B$6/(299792458*入力・概要!$B$31))*入力・概要!$B$32/2)</f>
        <v>1.0240481789125924E-2</v>
      </c>
      <c r="E301" s="1">
        <f>IF(B301="","",2*PI()*B301*入力・概要!$B$6/(299792458*入力・概要!$B$31))</f>
        <v>9.4067440449374012E-2</v>
      </c>
      <c r="F301" s="1">
        <f t="shared" si="33"/>
        <v>1.0331263031739387E-2</v>
      </c>
      <c r="G301" s="1">
        <f t="shared" si="34"/>
        <v>9.4335902525125956E-2</v>
      </c>
      <c r="H301" s="1">
        <f>IF(B301="","",入力・概要!$B$34)</f>
        <v>0.13510189711528384</v>
      </c>
      <c r="I301" s="1">
        <f>IF(B301="","",C301*入力・概要!$B$35*0.000000001)</f>
        <v>3.2275647764774845E-2</v>
      </c>
      <c r="J301" s="1">
        <f>IF(B301="","",H301+入力・概要!$B$30*F301)</f>
        <v>0.90961461555651801</v>
      </c>
      <c r="K301" s="1">
        <f>IF(B301="","",I301+入力・概要!$B$30*G301)</f>
        <v>7.1044367268967772</v>
      </c>
      <c r="L301" s="1">
        <f>IF(B301="","",入力・概要!$B$30+H301*F301-I301*G301)</f>
        <v>74.96621468495816</v>
      </c>
      <c r="M301" s="1">
        <f t="shared" si="35"/>
        <v>1.3078407603804671E-2</v>
      </c>
      <c r="N301" s="1">
        <f>IF(B301="","",入力・概要!$B$30*(J301*L301+K301*M301)/(L301^2+M301^2))</f>
        <v>0.91087404449697995</v>
      </c>
      <c r="O301" s="1">
        <f>IF(B301="","",入力・概要!$B$30*(K301*L301-J301*M301)/(L301^2+M301^2))</f>
        <v>7.1044340895198763</v>
      </c>
      <c r="P301" s="1">
        <f>IF(B301="","",N301+入力・概要!$B$36)</f>
        <v>0.91087404449723597</v>
      </c>
      <c r="Q301" s="1">
        <f>IF(B301="","",O301+C301*入力・概要!$B$37*0.000000001)</f>
        <v>7.1915344704735116</v>
      </c>
      <c r="R301" s="1">
        <f t="shared" si="36"/>
        <v>7.2489902445062979</v>
      </c>
      <c r="S301" s="1">
        <f t="shared" si="37"/>
        <v>82.781399901508024</v>
      </c>
      <c r="T301" s="1">
        <f t="shared" si="38"/>
        <v>5.6123763651511913</v>
      </c>
      <c r="U301" s="1">
        <f t="shared" si="39"/>
        <v>0.86027751529093899</v>
      </c>
    </row>
    <row r="302" spans="1:21">
      <c r="A302">
        <v>299</v>
      </c>
      <c r="B302" s="2">
        <f>IF(A302&lt;=入力・概要!$B$40,10^(LOG10(入力・概要!$B$38)+(A302-1)*(LOG10(入力・概要!$B$39)-LOG10(入力・概要!$B$38))/(入力・概要!$B$40-1)),"")</f>
        <v>417996.11486273439</v>
      </c>
      <c r="C302" s="1">
        <f t="shared" si="32"/>
        <v>2626347.0473636836</v>
      </c>
      <c r="D302" s="1">
        <f>IF(B302="","",ATANH(MIN(0.999999,(2*入力・概要!$B$17*入力・概要!$B$6)/入力・概要!$B$30))+入力・概要!$B$33*SQRT(B302/1000000)+(2*PI()*B302*入力・概要!$B$6/(299792458*入力・概要!$B$31))*入力・概要!$B$32/2)</f>
        <v>1.0323988933654002E-2</v>
      </c>
      <c r="E302" s="1">
        <f>IF(B302="","",2*PI()*B302*入力・概要!$B$6/(299792458*入力・概要!$B$31))</f>
        <v>9.599203687623073E-2</v>
      </c>
      <c r="F302" s="1">
        <f t="shared" si="33"/>
        <v>1.0419326006565803E-2</v>
      </c>
      <c r="G302" s="1">
        <f t="shared" si="34"/>
        <v>9.6277609042324047E-2</v>
      </c>
      <c r="H302" s="1">
        <f>IF(B302="","",入力・概要!$B$34)</f>
        <v>0.13510189711528384</v>
      </c>
      <c r="I302" s="1">
        <f>IF(B302="","",C302*入力・概要!$B$35*0.000000001)</f>
        <v>3.2935999487600801E-2</v>
      </c>
      <c r="J302" s="1">
        <f>IF(B302="","",H302+入力・概要!$B$30*F302)</f>
        <v>0.91621650864715842</v>
      </c>
      <c r="K302" s="1">
        <f>IF(B302="","",I302+入力・概要!$B$30*G302)</f>
        <v>7.2506626680765738</v>
      </c>
      <c r="L302" s="1">
        <f>IF(B302="","",入力・概要!$B$30+H302*F302-I302*G302)</f>
        <v>74.966100335512508</v>
      </c>
      <c r="M302" s="1">
        <f t="shared" si="35"/>
        <v>1.3350458547354982E-2</v>
      </c>
      <c r="N302" s="1">
        <f>IF(B302="","",入力・概要!$B$30*(J302*L302+K302*M302)/(L302^2+M302^2))</f>
        <v>0.91752930679363354</v>
      </c>
      <c r="O302" s="1">
        <f>IF(B302="","",入力・概要!$B$30*(K302*L302-J302*M302)/(L302^2+M302^2))</f>
        <v>7.2506698161564316</v>
      </c>
      <c r="P302" s="1">
        <f>IF(B302="","",N302+入力・概要!$B$36)</f>
        <v>0.91752930679388955</v>
      </c>
      <c r="Q302" s="1">
        <f>IF(B302="","",O302+C302*入力・概要!$B$37*0.000000001)</f>
        <v>7.3395522492331011</v>
      </c>
      <c r="R302" s="1">
        <f t="shared" si="36"/>
        <v>7.3966808264280504</v>
      </c>
      <c r="S302" s="1">
        <f t="shared" si="37"/>
        <v>82.874328194335874</v>
      </c>
      <c r="T302" s="1">
        <f t="shared" si="38"/>
        <v>5.6211722451685349</v>
      </c>
      <c r="U302" s="1">
        <f t="shared" si="39"/>
        <v>0.86903687890040549</v>
      </c>
    </row>
    <row r="303" spans="1:21">
      <c r="A303">
        <v>300</v>
      </c>
      <c r="B303" s="2">
        <f>IF(A303&lt;=入力・概要!$B$40,10^(LOG10(入力・概要!$B$38)+(A303-1)*(LOG10(入力・概要!$B$39)-LOG10(入力・概要!$B$38))/(入力・概要!$B$40-1)),"")</f>
        <v>426548.21137202374</v>
      </c>
      <c r="C303" s="1">
        <f t="shared" si="32"/>
        <v>2680081.4544964321</v>
      </c>
      <c r="D303" s="1">
        <f>IF(B303="","",ATANH(MIN(0.999999,(2*入力・概要!$B$17*入力・概要!$B$6)/入力・概要!$B$30))+入力・概要!$B$33*SQRT(B303/1000000)+(2*PI()*B303*入力・概要!$B$6/(299792458*入力・概要!$B$31))*入力・概要!$B$32/2)</f>
        <v>1.0409182064705516E-2</v>
      </c>
      <c r="E303" s="1">
        <f>IF(B303="","",2*PI()*B303*入力・概要!$B$6/(299792458*入力・概要!$B$31))</f>
        <v>9.7956010067125981E-2</v>
      </c>
      <c r="F303" s="1">
        <f t="shared" si="33"/>
        <v>1.0509313978908821E-2</v>
      </c>
      <c r="G303" s="1">
        <f t="shared" si="34"/>
        <v>9.8259775902905716E-2</v>
      </c>
      <c r="H303" s="1">
        <f>IF(B303="","",入力・概要!$B$34)</f>
        <v>0.13510189711528384</v>
      </c>
      <c r="I303" s="1">
        <f>IF(B303="","",C303*入力・概要!$B$35*0.000000001)</f>
        <v>3.3609861842374987E-2</v>
      </c>
      <c r="J303" s="1">
        <f>IF(B303="","",H303+入力・概要!$B$30*F303)</f>
        <v>0.92296271468917723</v>
      </c>
      <c r="K303" s="1">
        <f>IF(B303="","",I303+入力・概要!$B$30*G303)</f>
        <v>7.3999353453949004</v>
      </c>
      <c r="L303" s="1">
        <f>IF(B303="","",入力・概要!$B$30+H303*F303-I303*G303)</f>
        <v>74.965980994847627</v>
      </c>
      <c r="M303" s="1">
        <f t="shared" si="35"/>
        <v>1.3628298725494481E-2</v>
      </c>
      <c r="N303" s="1">
        <f>IF(B303="","",入力・概要!$B$30*(J303*L303+K303*M303)/(L303^2+M303^2))</f>
        <v>0.9243311541359801</v>
      </c>
      <c r="O303" s="1">
        <f>IF(B303="","",入力・概要!$B$30*(K303*L303-J303*M303)/(L303^2+M303^2))</f>
        <v>7.3999531477303293</v>
      </c>
      <c r="P303" s="1">
        <f>IF(B303="","",N303+入力・概要!$B$36)</f>
        <v>0.92433115413623612</v>
      </c>
      <c r="Q303" s="1">
        <f>IF(B303="","",O303+C303*入力・概要!$B$37*0.000000001)</f>
        <v>7.4906540932730818</v>
      </c>
      <c r="R303" s="1">
        <f t="shared" si="36"/>
        <v>7.5474689020608494</v>
      </c>
      <c r="S303" s="1">
        <f t="shared" si="37"/>
        <v>82.965381484450688</v>
      </c>
      <c r="T303" s="1">
        <f t="shared" si="38"/>
        <v>5.6299681251858784</v>
      </c>
      <c r="U303" s="1">
        <f t="shared" si="39"/>
        <v>0.87780133226933932</v>
      </c>
    </row>
    <row r="304" spans="1:21">
      <c r="A304">
        <v>301</v>
      </c>
      <c r="B304" s="2">
        <f>IF(A304&lt;=入力・概要!$B$40,10^(LOG10(入力・概要!$B$38)+(A304-1)*(LOG10(入力・概要!$B$39)-LOG10(入力・概要!$B$38))/(入力・概要!$B$40-1)),"")</f>
        <v>435275.28164806258</v>
      </c>
      <c r="C304" s="1">
        <f t="shared" si="32"/>
        <v>2734915.2542295628</v>
      </c>
      <c r="D304" s="1">
        <f>IF(B304="","",ATANH(MIN(0.999999,(2*入力・概要!$B$17*入力・概要!$B$6)/入力・概要!$B$30))+入力・概要!$B$33*SQRT(B304/1000000)+(2*PI()*B304*入力・概要!$B$6/(299792458*入力・概要!$B$31))*入力・概要!$B$32/2)</f>
        <v>1.0496095447640998E-2</v>
      </c>
      <c r="E304" s="1">
        <f>IF(B304="","",2*PI()*B304*入力・概要!$B$6/(299792458*入力・概要!$B$31))</f>
        <v>9.9960165660854597E-2</v>
      </c>
      <c r="F304" s="1">
        <f t="shared" si="33"/>
        <v>1.0601274347668672E-2</v>
      </c>
      <c r="G304" s="1">
        <f t="shared" si="34"/>
        <v>0.10028327734143844</v>
      </c>
      <c r="H304" s="1">
        <f>IF(B304="","",入力・概要!$B$34)</f>
        <v>0.13510189711528384</v>
      </c>
      <c r="I304" s="1">
        <f>IF(B304="","",C304*入力・概要!$B$35*0.000000001)</f>
        <v>3.4297511253265474E-2</v>
      </c>
      <c r="J304" s="1">
        <f>IF(B304="","",H304+入力・概要!$B$30*F304)</f>
        <v>0.9298567870768647</v>
      </c>
      <c r="K304" s="1">
        <f>IF(B304="","",I304+入力・概要!$B$30*G304)</f>
        <v>7.5523205747737912</v>
      </c>
      <c r="L304" s="1">
        <f>IF(B304="","",入力・概要!$B$30+H304*F304-I304*G304)</f>
        <v>74.965856449527521</v>
      </c>
      <c r="M304" s="1">
        <f t="shared" si="35"/>
        <v>1.3912058344004611E-2</v>
      </c>
      <c r="N304" s="1">
        <f>IF(B304="","",入力・概要!$B$30*(J304*L304+K304*M304)/(L304^2+M304^2))</f>
        <v>0.93128323853694672</v>
      </c>
      <c r="O304" s="1">
        <f>IF(B304="","",入力・概要!$B$30*(K304*L304-J304*M304)/(L304^2+M304^2))</f>
        <v>7.5523499622996777</v>
      </c>
      <c r="P304" s="1">
        <f>IF(B304="","",N304+入力・概要!$B$36)</f>
        <v>0.93128323853720274</v>
      </c>
      <c r="Q304" s="1">
        <f>IF(B304="","",O304+C304*入力・概要!$B$37*0.000000001)</f>
        <v>7.6449066266211094</v>
      </c>
      <c r="R304" s="1">
        <f t="shared" si="36"/>
        <v>7.7014210247288579</v>
      </c>
      <c r="S304" s="1">
        <f t="shared" si="37"/>
        <v>83.054593231311955</v>
      </c>
      <c r="T304" s="1">
        <f t="shared" si="38"/>
        <v>5.6387640052032229</v>
      </c>
      <c r="U304" s="1">
        <f t="shared" si="39"/>
        <v>0.88657086624506876</v>
      </c>
    </row>
    <row r="305" spans="1:21">
      <c r="A305">
        <v>302</v>
      </c>
      <c r="B305" s="2">
        <f>IF(A305&lt;=入力・概要!$B$40,10^(LOG10(入力・概要!$B$38)+(A305-1)*(LOG10(入力・概要!$B$39)-LOG10(入力・概要!$B$38))/(入力・概要!$B$40-1)),"")</f>
        <v>444180.90561058302</v>
      </c>
      <c r="C305" s="1">
        <f t="shared" si="32"/>
        <v>2790870.9398621381</v>
      </c>
      <c r="D305" s="1">
        <f>IF(B305="","",ATANH(MIN(0.999999,(2*入力・概要!$B$17*入力・概要!$B$6)/入力・概要!$B$30))+入力・概要!$B$33*SQRT(B305/1000000)+(2*PI()*B305*入力・概要!$B$6/(299792458*入力・概要!$B$31))*入力・概要!$B$32/2)</f>
        <v>1.0584764046545818E-2</v>
      </c>
      <c r="E305" s="1">
        <f>IF(B305="","",2*PI()*B305*入力・概要!$B$6/(299792458*入力・概要!$B$31))</f>
        <v>0.10200532577938068</v>
      </c>
      <c r="F305" s="1">
        <f t="shared" si="33"/>
        <v>1.0695255965933027E-2</v>
      </c>
      <c r="G305" s="1">
        <f t="shared" si="34"/>
        <v>0.10234900843280249</v>
      </c>
      <c r="H305" s="1">
        <f>IF(B305="","",入力・概要!$B$34)</f>
        <v>0.13510189711528384</v>
      </c>
      <c r="I305" s="1">
        <f>IF(B305="","",C305*入力・概要!$B$35*0.000000001)</f>
        <v>3.4999229800010009E-2</v>
      </c>
      <c r="J305" s="1">
        <f>IF(B305="","",H305+入力・概要!$B$30*F305)</f>
        <v>0.9369023882218368</v>
      </c>
      <c r="K305" s="1">
        <f>IF(B305="","",I305+入力・概要!$B$30*G305)</f>
        <v>7.7078857401445768</v>
      </c>
      <c r="L305" s="1">
        <f>IF(B305="","",入力・概要!$B$30+H305*F305-I305*G305)</f>
        <v>74.965726476989644</v>
      </c>
      <c r="M305" s="1">
        <f t="shared" si="35"/>
        <v>1.4201870928461419E-2</v>
      </c>
      <c r="N305" s="1">
        <f>IF(B305="","",入力・概要!$B$30*(J305*L305+K305*M305)/(L305^2+M305^2))</f>
        <v>0.93838932545831488</v>
      </c>
      <c r="O305" s="1">
        <f>IF(B305="","",入力・概要!$B$30*(K305*L305-J305*M305)/(L305^2+M305^2))</f>
        <v>7.7079277101220471</v>
      </c>
      <c r="P305" s="1">
        <f>IF(B305="","",N305+入力・概要!$B$36)</f>
        <v>0.9383893254585709</v>
      </c>
      <c r="Q305" s="1">
        <f>IF(B305="","",O305+C305*入力・概要!$B$37*0.000000001)</f>
        <v>7.8023780607666504</v>
      </c>
      <c r="R305" s="1">
        <f t="shared" si="36"/>
        <v>7.8586053425062232</v>
      </c>
      <c r="S305" s="1">
        <f t="shared" si="37"/>
        <v>83.141996245968443</v>
      </c>
      <c r="T305" s="1">
        <f t="shared" si="38"/>
        <v>5.6475598852205664</v>
      </c>
      <c r="U305" s="1">
        <f t="shared" si="39"/>
        <v>0.89534547914421159</v>
      </c>
    </row>
    <row r="306" spans="1:21">
      <c r="A306">
        <v>303</v>
      </c>
      <c r="B306" s="2">
        <f>IF(A306&lt;=入力・概要!$B$40,10^(LOG10(入力・概要!$B$38)+(A306-1)*(LOG10(入力・概要!$B$39)-LOG10(入力・概要!$B$38))/(入力・概要!$B$40-1)),"")</f>
        <v>453268.73642358556</v>
      </c>
      <c r="C306" s="1">
        <f t="shared" si="32"/>
        <v>2847971.4649005295</v>
      </c>
      <c r="D306" s="1">
        <f>IF(B306="","",ATANH(MIN(0.999999,(2*入力・概要!$B$17*入力・概要!$B$6)/入力・概要!$B$30))+入力・概要!$B$33*SQRT(B306/1000000)+(2*PI()*B306*入力・概要!$B$6/(299792458*入力・概要!$B$31))*入力・概要!$B$32/2)</f>
        <v>1.0675223538502157E-2</v>
      </c>
      <c r="E306" s="1">
        <f>IF(B306="","",2*PI()*B306*入力・概要!$B$6/(299792458*入力・概要!$B$31))</f>
        <v>0.10409232936507945</v>
      </c>
      <c r="F306" s="1">
        <f t="shared" si="33"/>
        <v>1.0791309200729451E-2</v>
      </c>
      <c r="G306" s="1">
        <f t="shared" si="34"/>
        <v>0.10445788570826334</v>
      </c>
      <c r="H306" s="1">
        <f>IF(B306="","",入力・概要!$B$34)</f>
        <v>0.13510189711528384</v>
      </c>
      <c r="I306" s="1">
        <f>IF(B306="","",C306*入力・概要!$B$35*0.000000001)</f>
        <v>3.5715305333627705E-2</v>
      </c>
      <c r="J306" s="1">
        <f>IF(B306="","",H306+入力・概要!$B$30*F306)</f>
        <v>0.94410329403254944</v>
      </c>
      <c r="K306" s="1">
        <f>IF(B306="","",I306+入力・概要!$B$30*G306)</f>
        <v>7.8666998397492289</v>
      </c>
      <c r="L306" s="1">
        <f>IF(B306="","",入力・概要!$B$30+H306*F306-I306*G306)</f>
        <v>74.965590845147247</v>
      </c>
      <c r="M306" s="1">
        <f t="shared" si="35"/>
        <v>1.449787343089151E-2</v>
      </c>
      <c r="N306" s="1">
        <f>IF(B306="","",入力・概要!$B$30*(J306*L306+K306*M306)/(L306^2+M306^2))</f>
        <v>0.94565329850139479</v>
      </c>
      <c r="O306" s="1">
        <f>IF(B306="","",入力・概要!$B$30*(K306*L306-J306*M306)/(L306^2+M306^2))</f>
        <v>7.8667554602344527</v>
      </c>
      <c r="P306" s="1">
        <f>IF(B306="","",N306+入力・概要!$B$36)</f>
        <v>0.94565329850165081</v>
      </c>
      <c r="Q306" s="1">
        <f>IF(B306="","",O306+C306*入力・概要!$B$37*0.000000001)</f>
        <v>7.9631382415532368</v>
      </c>
      <c r="R306" s="1">
        <f t="shared" si="36"/>
        <v>8.0190916452584968</v>
      </c>
      <c r="S306" s="1">
        <f t="shared" si="37"/>
        <v>83.227622695429034</v>
      </c>
      <c r="T306" s="1">
        <f t="shared" si="38"/>
        <v>5.6563557652379099</v>
      </c>
      <c r="U306" s="1">
        <f t="shared" si="39"/>
        <v>0.90412517678866089</v>
      </c>
    </row>
    <row r="307" spans="1:21">
      <c r="A307">
        <v>304</v>
      </c>
      <c r="B307" s="2">
        <f>IF(A307&lt;=入力・概要!$B$40,10^(LOG10(入力・概要!$B$38)+(A307-1)*(LOG10(入力・概要!$B$39)-LOG10(入力・概要!$B$38))/(入力・概要!$B$40-1)),"")</f>
        <v>462542.50199389819</v>
      </c>
      <c r="C307" s="1">
        <f t="shared" si="32"/>
        <v>2906240.2524741455</v>
      </c>
      <c r="D307" s="1">
        <f>IF(B307="","",ATANH(MIN(0.999999,(2*入力・概要!$B$17*入力・概要!$B$6)/入力・概要!$B$30))+入力・概要!$B$33*SQRT(B307/1000000)+(2*PI()*B307*入力・概要!$B$6/(299792458*入力・概要!$B$31))*入力・概要!$B$32/2)</f>
        <v>1.0767510328152732E-2</v>
      </c>
      <c r="E307" s="1">
        <f>IF(B307="","",2*PI()*B307*入力・概要!$B$6/(299792458*入力・概要!$B$31))</f>
        <v>0.10622203252487866</v>
      </c>
      <c r="F307" s="1">
        <f t="shared" si="33"/>
        <v>1.0889485995942094E-2</v>
      </c>
      <c r="G307" s="1">
        <f t="shared" si="34"/>
        <v>0.10661084779652447</v>
      </c>
      <c r="H307" s="1">
        <f>IF(B307="","",入力・概要!$B$34)</f>
        <v>0.13510189711528384</v>
      </c>
      <c r="I307" s="1">
        <f>IF(B307="","",C307*入力・概要!$B$35*0.000000001)</f>
        <v>3.6446031594497968E-2</v>
      </c>
      <c r="J307" s="1">
        <f>IF(B307="","",H307+入力・概要!$B$30*F307)</f>
        <v>0.95146339863102758</v>
      </c>
      <c r="K307" s="1">
        <f>IF(B307="","",I307+入力・概要!$B$30*G307)</f>
        <v>8.0288335343168011</v>
      </c>
      <c r="L307" s="1">
        <f>IF(B307="","",入力・概要!$B$30+H307*F307-I307*G307)</f>
        <v>74.965449311973998</v>
      </c>
      <c r="M307" s="1">
        <f t="shared" si="35"/>
        <v>1.4800206341035183E-2</v>
      </c>
      <c r="N307" s="1">
        <f>IF(B307="","",入力・概要!$B$30*(J307*L307+K307*M307)/(L307^2+M307^2))</f>
        <v>0.95307916434593565</v>
      </c>
      <c r="O307" s="1">
        <f>IF(B307="","",入力・概要!$B$30*(K307*L307-J307*M307)/(L307^2+M307^2))</f>
        <v>8.0289039489270611</v>
      </c>
      <c r="P307" s="1">
        <f>IF(B307="","",N307+入力・概要!$B$36)</f>
        <v>0.95307916434619167</v>
      </c>
      <c r="Q307" s="1">
        <f>IF(B307="","",O307+C307*入力・概要!$B$37*0.000000001)</f>
        <v>8.1272586979708148</v>
      </c>
      <c r="R307" s="1">
        <f t="shared" si="36"/>
        <v>8.1829514135947985</v>
      </c>
      <c r="S307" s="1">
        <f t="shared" si="37"/>
        <v>83.311504107080324</v>
      </c>
      <c r="T307" s="1">
        <f t="shared" si="38"/>
        <v>5.6651516452552553</v>
      </c>
      <c r="U307" s="1">
        <f t="shared" si="39"/>
        <v>0.91290997255330364</v>
      </c>
    </row>
    <row r="308" spans="1:21">
      <c r="A308">
        <v>305</v>
      </c>
      <c r="B308" s="2">
        <f>IF(A308&lt;=入力・概要!$B$40,10^(LOG10(入力・概要!$B$38)+(A308-1)*(LOG10(入力・概要!$B$39)-LOG10(入力・概要!$B$38))/(入力・概要!$B$40-1)),"")</f>
        <v>472006.00650039106</v>
      </c>
      <c r="C308" s="1">
        <f t="shared" si="32"/>
        <v>2965701.2049437691</v>
      </c>
      <c r="D308" s="1">
        <f>IF(B308="","",ATANH(MIN(0.999999,(2*入力・概要!$B$17*入力・概要!$B$6)/入力・概要!$B$30))+入力・概要!$B$33*SQRT(B308/1000000)+(2*PI()*B308*入力・概要!$B$6/(299792458*入力・概要!$B$31))*入力・概要!$B$32/2)</f>
        <v>1.0861661562562182E-2</v>
      </c>
      <c r="E308" s="1">
        <f>IF(B308="","",2*PI()*B308*入力・概要!$B$6/(299792458*入力・概要!$B$31))</f>
        <v>0.10839530888143992</v>
      </c>
      <c r="F308" s="1">
        <f t="shared" si="33"/>
        <v>1.0989839938590215E-2</v>
      </c>
      <c r="G308" s="1">
        <f t="shared" si="34"/>
        <v>0.1088088560910998</v>
      </c>
      <c r="H308" s="1">
        <f>IF(B308="","",入力・概要!$B$34)</f>
        <v>0.13510189711528384</v>
      </c>
      <c r="I308" s="1">
        <f>IF(B308="","",C308*入力・概要!$B$35*0.000000001)</f>
        <v>3.7191708332855004E-2</v>
      </c>
      <c r="J308" s="1">
        <f>IF(B308="","",H308+入力・概要!$B$30*F308)</f>
        <v>0.95898671932162538</v>
      </c>
      <c r="K308" s="1">
        <f>IF(B308="","",I308+入力・概要!$B$30*G308)</f>
        <v>8.1943591972154106</v>
      </c>
      <c r="L308" s="1">
        <f>IF(B308="","",入力・概要!$B$30+H308*F308-I308*G308)</f>
        <v>74.965301625069372</v>
      </c>
      <c r="M308" s="1">
        <f t="shared" si="35"/>
        <v>1.51090138024723E-2</v>
      </c>
      <c r="N308" s="1">
        <f>IF(B308="","",入力・概要!$B$30*(J308*L308+K308*M308)/(L308^2+M308^2))</f>
        <v>0.96067105795274066</v>
      </c>
      <c r="O308" s="1">
        <f>IF(B308="","",入力・概要!$B$30*(K308*L308-J308*M308)/(L308^2+M308^2))</f>
        <v>8.1944456302124387</v>
      </c>
      <c r="P308" s="1">
        <f>IF(B308="","",N308+入力・概要!$B$36)</f>
        <v>0.96067105795299668</v>
      </c>
      <c r="Q308" s="1">
        <f>IF(B308="","",O308+C308*入力・概要!$B$37*0.000000001)</f>
        <v>8.2948126929501722</v>
      </c>
      <c r="R308" s="1">
        <f t="shared" si="36"/>
        <v>8.350257869833472</v>
      </c>
      <c r="S308" s="1">
        <f t="shared" si="37"/>
        <v>83.39367137312766</v>
      </c>
      <c r="T308" s="1">
        <f t="shared" si="38"/>
        <v>5.6739475252725997</v>
      </c>
      <c r="U308" s="1">
        <f t="shared" si="39"/>
        <v>0.92169988742569398</v>
      </c>
    </row>
    <row r="309" spans="1:21">
      <c r="A309">
        <v>306</v>
      </c>
      <c r="B309" s="2">
        <f>IF(A309&lt;=入力・概要!$B$40,10^(LOG10(入力・概要!$B$38)+(A309-1)*(LOG10(入力・概要!$B$39)-LOG10(入力・概要!$B$38))/(入力・概要!$B$40-1)),"")</f>
        <v>481663.13195448963</v>
      </c>
      <c r="C309" s="1">
        <f t="shared" si="32"/>
        <v>3026378.7137065516</v>
      </c>
      <c r="D309" s="1">
        <f>IF(B309="","",ATANH(MIN(0.999999,(2*入力・概要!$B$17*入力・概要!$B$6)/入力・概要!$B$30))+入力・概要!$B$33*SQRT(B309/1000000)+(2*PI()*B309*入力・概要!$B$6/(299792458*入力・概要!$B$31))*入力・概要!$B$32/2)</f>
        <v>1.0957715146382396E-2</v>
      </c>
      <c r="E309" s="1">
        <f>IF(B309="","",2*PI()*B309*入力・概要!$B$6/(299792458*入力・概要!$B$31))</f>
        <v>0.11061304993152753</v>
      </c>
      <c r="F309" s="1">
        <f t="shared" si="33"/>
        <v>1.1092426328680084E-2</v>
      </c>
      <c r="G309" s="1">
        <f t="shared" si="34"/>
        <v>0.11105289544543384</v>
      </c>
      <c r="H309" s="1">
        <f>IF(B309="","",入力・概要!$B$34)</f>
        <v>0.13510189711528384</v>
      </c>
      <c r="I309" s="1">
        <f>IF(B309="","",C309*入力・概要!$B$35*0.000000001)</f>
        <v>3.7952641431748368E-2</v>
      </c>
      <c r="J309" s="1">
        <f>IF(B309="","",H309+入力・概要!$B$30*F309)</f>
        <v>0.96667740182767314</v>
      </c>
      <c r="K309" s="1">
        <f>IF(B309="","",I309+入力・概要!$B$30*G309)</f>
        <v>8.3633509666868555</v>
      </c>
      <c r="L309" s="1">
        <f>IF(B309="","",入力・概要!$B$30+H309*F309-I309*G309)</f>
        <v>74.965147521204273</v>
      </c>
      <c r="M309" s="1">
        <f t="shared" si="35"/>
        <v>1.5424443733883856E-2</v>
      </c>
      <c r="N309" s="1">
        <f>IF(B309="","",入力・概要!$B$30*(J309*L309+K309*M309)/(L309^2+M309^2))</f>
        <v>0.96843324804653386</v>
      </c>
      <c r="O309" s="1">
        <f>IF(B309="","",入力・概要!$B$30*(K309*L309-J309*M309)/(L309^2+M309^2))</f>
        <v>8.3634547283987342</v>
      </c>
      <c r="P309" s="1">
        <f>IF(B309="","",N309+入力・概要!$B$36)</f>
        <v>0.96843324804678987</v>
      </c>
      <c r="Q309" s="1">
        <f>IF(B309="","",O309+C309*入力・概要!$B$37*0.000000001)</f>
        <v>8.4658752762679477</v>
      </c>
      <c r="R309" s="1">
        <f t="shared" si="36"/>
        <v>8.5210860310906007</v>
      </c>
      <c r="S309" s="1">
        <f t="shared" si="37"/>
        <v>83.474154755037205</v>
      </c>
      <c r="T309" s="1">
        <f t="shared" si="38"/>
        <v>5.6827434052899433</v>
      </c>
      <c r="U309" s="1">
        <f t="shared" si="39"/>
        <v>0.93049495007792871</v>
      </c>
    </row>
    <row r="310" spans="1:21">
      <c r="A310">
        <v>307</v>
      </c>
      <c r="B310" s="2">
        <f>IF(A310&lt;=入力・概要!$B$40,10^(LOG10(入力・概要!$B$38)+(A310-1)*(LOG10(入力・概要!$B$39)-LOG10(入力・概要!$B$38))/(入力・概要!$B$40-1)),"")</f>
        <v>491517.8397926102</v>
      </c>
      <c r="C310" s="1">
        <f t="shared" si="32"/>
        <v>3088297.669201578</v>
      </c>
      <c r="D310" s="1">
        <f>IF(B310="","",ATANH(MIN(0.999999,(2*入力・概要!$B$17*入力・概要!$B$6)/入力・概要!$B$30))+入力・概要!$B$33*SQRT(B310/1000000)+(2*PI()*B310*入力・概要!$B$6/(299792458*入力・概要!$B$31))*入力・概要!$B$32/2)</f>
        <v>1.1055709757327802E-2</v>
      </c>
      <c r="E310" s="1">
        <f>IF(B310="","",2*PI()*B310*入力・概要!$B$6/(299792458*入力・概要!$B$31))</f>
        <v>0.11287616541170846</v>
      </c>
      <c r="F310" s="1">
        <f t="shared" si="33"/>
        <v>1.1197302252856247E-2</v>
      </c>
      <c r="G310" s="1">
        <f t="shared" si="34"/>
        <v>0.11334397489728255</v>
      </c>
      <c r="H310" s="1">
        <f>IF(B310="","",入力・概要!$B$34)</f>
        <v>0.13510189711528384</v>
      </c>
      <c r="I310" s="1">
        <f>IF(B310="","",C310*入力・概要!$B$35*0.000000001)</f>
        <v>3.8729143032518946E-2</v>
      </c>
      <c r="J310" s="1">
        <f>IF(B310="","",H310+入力・概要!$B$30*F310)</f>
        <v>0.97453972581295667</v>
      </c>
      <c r="K310" s="1">
        <f>IF(B310="","",I310+入力・概要!$B$30*G310)</f>
        <v>8.5358848002774081</v>
      </c>
      <c r="L310" s="1">
        <f>IF(B310="","",入力・概要!$B$30+H310*F310-I310*G310)</f>
        <v>74.964986725845705</v>
      </c>
      <c r="M310" s="1">
        <f t="shared" si="35"/>
        <v>1.5746647955739199E-2</v>
      </c>
      <c r="N310" s="1">
        <f>IF(B310="","",入力・概要!$B$30*(J310*L310+K310*M310)/(L310^2+M310^2))</f>
        <v>0.97637014289677226</v>
      </c>
      <c r="O310" s="1">
        <f>IF(B310="","",入力・概要!$B$30*(K310*L310-J310*M310)/(L310^2+M310^2))</f>
        <v>8.5360072928818873</v>
      </c>
      <c r="P310" s="1">
        <f>IF(B310="","",N310+入力・概要!$B$36)</f>
        <v>0.97637014289702828</v>
      </c>
      <c r="Q310" s="1">
        <f>IF(B310="","",O310+C310*入力・概要!$B$37*0.000000001)</f>
        <v>8.640523339677447</v>
      </c>
      <c r="R310" s="1">
        <f t="shared" si="36"/>
        <v>8.6955127646074715</v>
      </c>
      <c r="S310" s="1">
        <f t="shared" si="37"/>
        <v>83.552983887956813</v>
      </c>
      <c r="T310" s="1">
        <f t="shared" si="38"/>
        <v>5.6915392853072877</v>
      </c>
      <c r="U310" s="1">
        <f t="shared" si="39"/>
        <v>0.93929519695097929</v>
      </c>
    </row>
    <row r="311" spans="1:21">
      <c r="A311">
        <v>308</v>
      </c>
      <c r="B311" s="2">
        <f>IF(A311&lt;=入力・概要!$B$40,10^(LOG10(入力・概要!$B$38)+(A311-1)*(LOG10(入力・概要!$B$39)-LOG10(入力・概要!$B$38))/(入力・概要!$B$40-1)),"")</f>
        <v>501574.17250116623</v>
      </c>
      <c r="C311" s="1">
        <f t="shared" si="32"/>
        <v>3151483.471120087</v>
      </c>
      <c r="D311" s="1">
        <f>IF(B311="","",ATANH(MIN(0.999999,(2*入力・概要!$B$17*入力・概要!$B$6)/入力・概要!$B$30))+入力・概要!$B$33*SQRT(B311/1000000)+(2*PI()*B311*入力・概要!$B$6/(299792458*入力・概要!$B$31))*入力・概要!$B$32/2)</f>
        <v>1.1155684861966938E-2</v>
      </c>
      <c r="E311" s="1">
        <f>IF(B311="","",2*PI()*B311*入力・概要!$B$6/(299792458*入力・概要!$B$31))</f>
        <v>0.11518558367153214</v>
      </c>
      <c r="F311" s="1">
        <f t="shared" si="33"/>
        <v>1.1304526662094324E-2</v>
      </c>
      <c r="G311" s="1">
        <f t="shared" si="34"/>
        <v>0.11568312842396664</v>
      </c>
      <c r="H311" s="1">
        <f>IF(B311="","",入力・概要!$B$34)</f>
        <v>0.13510189711528384</v>
      </c>
      <c r="I311" s="1">
        <f>IF(B311="","",C311*入力・概要!$B$35*0.000000001)</f>
        <v>3.9521531662841294E-2</v>
      </c>
      <c r="J311" s="1">
        <f>IF(B311="","",H311+入力・概要!$B$30*F311)</f>
        <v>0.98257811070617884</v>
      </c>
      <c r="K311" s="1">
        <f>IF(B311="","",I311+入力・概要!$B$30*G311)</f>
        <v>8.7120385315855433</v>
      </c>
      <c r="L311" s="1">
        <f>IF(B311="","",入力・概要!$B$30+H311*F311-I311*G311)</f>
        <v>74.964818952659627</v>
      </c>
      <c r="M311" s="1">
        <f t="shared" si="35"/>
        <v>1.6075782322718304E-2</v>
      </c>
      <c r="N311" s="1">
        <f>IF(B311="","",入力・概要!$B$30*(J311*L311+K311*M311)/(L311^2+M311^2))</f>
        <v>0.98448629641534069</v>
      </c>
      <c r="O311" s="1">
        <f>IF(B311="","",入力・概要!$B$30*(K311*L311-J311*M311)/(L311^2+M311^2))</f>
        <v>8.7121812552791269</v>
      </c>
      <c r="P311" s="1">
        <f>IF(B311="","",N311+入力・概要!$B$36)</f>
        <v>0.98448629641559671</v>
      </c>
      <c r="Q311" s="1">
        <f>IF(B311="","",O311+C311*入力・概要!$B$37*0.000000001)</f>
        <v>8.8188356743876906</v>
      </c>
      <c r="R311" s="1">
        <f t="shared" si="36"/>
        <v>8.8736168454403703</v>
      </c>
      <c r="S311" s="1">
        <f t="shared" si="37"/>
        <v>83.630187785094549</v>
      </c>
      <c r="T311" s="1">
        <f t="shared" si="38"/>
        <v>5.7003351653246312</v>
      </c>
      <c r="U311" s="1">
        <f t="shared" si="39"/>
        <v>0.94810067235174955</v>
      </c>
    </row>
    <row r="312" spans="1:21">
      <c r="A312">
        <v>309</v>
      </c>
      <c r="B312" s="2">
        <f>IF(A312&lt;=入力・概要!$B$40,10^(LOG10(入力・概要!$B$38)+(A312-1)*(LOG10(入力・概要!$B$39)-LOG10(入力・概要!$B$38))/(入力・概要!$B$40-1)),"")</f>
        <v>511836.25527484261</v>
      </c>
      <c r="C312" s="1">
        <f t="shared" si="32"/>
        <v>3215962.038824711</v>
      </c>
      <c r="D312" s="1">
        <f>IF(B312="","",ATANH(MIN(0.999999,(2*入力・概要!$B$17*入力・概要!$B$6)/入力・概要!$B$30))+入力・概要!$B$33*SQRT(B312/1000000)+(2*PI()*B312*入力・概要!$B$6/(299792458*入力・概要!$B$31))*入力・概要!$B$32/2)</f>
        <v>1.1257680731837066E-2</v>
      </c>
      <c r="E312" s="1">
        <f>IF(B312="","",2*PI()*B312*入力・概要!$B$6/(299792458*入力・概要!$B$31))</f>
        <v>0.11754225205434993</v>
      </c>
      <c r="F312" s="1">
        <f t="shared" si="33"/>
        <v>1.1414160453694993E-2</v>
      </c>
      <c r="G312" s="1">
        <f t="shared" si="34"/>
        <v>0.1180714157302227</v>
      </c>
      <c r="H312" s="1">
        <f>IF(B312="","",入力・概要!$B$34)</f>
        <v>0.13510189711528384</v>
      </c>
      <c r="I312" s="1">
        <f>IF(B312="","",C312*入力・概要!$B$35*0.000000001)</f>
        <v>4.0330132367387347E-2</v>
      </c>
      <c r="J312" s="1">
        <f>IF(B312="","",H312+入力・概要!$B$30*F312)</f>
        <v>0.99079712184787438</v>
      </c>
      <c r="K312" s="1">
        <f>IF(B312="","",I312+入力・概要!$B$30*G312)</f>
        <v>8.8918919294561594</v>
      </c>
      <c r="L312" s="1">
        <f>IF(B312="","",入力・概要!$B$30+H312*F312-I312*G312)</f>
        <v>74.964643902990517</v>
      </c>
      <c r="M312" s="1">
        <f t="shared" si="35"/>
        <v>1.6412006862200571E-2</v>
      </c>
      <c r="N312" s="1">
        <f>IF(B312="","",入力・概要!$B$30*(J312*L312+K312*M312)/(L312^2+M312^2))</f>
        <v>0.99278641459146444</v>
      </c>
      <c r="O312" s="1">
        <f>IF(B312="","",入力・概要!$B$30*(K312*L312-J312*M312)/(L312^2+M312^2))</f>
        <v>8.892056489035113</v>
      </c>
      <c r="P312" s="1">
        <f>IF(B312="","",N312+入力・概要!$B$36)</f>
        <v>0.99278641459172046</v>
      </c>
      <c r="Q312" s="1">
        <f>IF(B312="","",O312+C312*入力・概要!$B$37*0.000000001)</f>
        <v>9.0008930310221587</v>
      </c>
      <c r="R312" s="1">
        <f t="shared" si="36"/>
        <v>9.0554790166451795</v>
      </c>
      <c r="S312" s="1">
        <f t="shared" si="37"/>
        <v>83.70579484203401</v>
      </c>
      <c r="T312" s="1">
        <f t="shared" si="38"/>
        <v>5.7091310453419748</v>
      </c>
      <c r="U312" s="1">
        <f t="shared" si="39"/>
        <v>0.9569114285632021</v>
      </c>
    </row>
    <row r="313" spans="1:21">
      <c r="A313">
        <v>310</v>
      </c>
      <c r="B313" s="2">
        <f>IF(A313&lt;=入力・概要!$B$40,10^(LOG10(入力・概要!$B$38)+(A313-1)*(LOG10(入力・概要!$B$39)-LOG10(入力・概要!$B$38))/(入力・概要!$B$40-1)),"")</f>
        <v>522308.29770878045</v>
      </c>
      <c r="C313" s="1">
        <f t="shared" si="32"/>
        <v>3281759.8219817905</v>
      </c>
      <c r="D313" s="1">
        <f>IF(B313="","",ATANH(MIN(0.999999,(2*入力・概要!$B$17*入力・概要!$B$6)/入力・概要!$B$30))+入力・概要!$B$33*SQRT(B313/1000000)+(2*PI()*B313*入力・概要!$B$6/(299792458*入力・概要!$B$31))*入力・概要!$B$32/2)</f>
        <v>1.1361738459888037E-2</v>
      </c>
      <c r="E313" s="1">
        <f>IF(B313="","",2*PI()*B313*入力・概要!$B$6/(299792458*入力・概要!$B$31))</f>
        <v>0.11994713728592228</v>
      </c>
      <c r="F313" s="1">
        <f t="shared" si="33"/>
        <v>1.1526266557856818E-2</v>
      </c>
      <c r="G313" s="1">
        <f t="shared" si="34"/>
        <v>0.12050992307047424</v>
      </c>
      <c r="H313" s="1">
        <f>IF(B313="","",入力・概要!$B$34)</f>
        <v>0.13510189711528384</v>
      </c>
      <c r="I313" s="1">
        <f>IF(B313="","",C313*入力・概要!$B$35*0.000000001)</f>
        <v>4.1155276841162124E-2</v>
      </c>
      <c r="J313" s="1">
        <f>IF(B313="","",H313+入力・概要!$B$30*F313)</f>
        <v>0.9992014769805897</v>
      </c>
      <c r="K313" s="1">
        <f>IF(B313="","",I313+入力・概要!$B$30*G313)</f>
        <v>9.0755267597577802</v>
      </c>
      <c r="L313" s="1">
        <f>IF(B313="","",入力・概要!$B$30+H313*F313-I313*G313)</f>
        <v>74.964461265316999</v>
      </c>
      <c r="M313" s="1">
        <f t="shared" si="35"/>
        <v>1.6755485919171607E-2</v>
      </c>
      <c r="N313" s="1">
        <f>IF(B313="","",入力・概要!$B$30*(J313*L313+K313*M313)/(L313^2+M313^2))</f>
        <v>1.0012753622855428</v>
      </c>
      <c r="O313" s="1">
        <f>IF(B313="","",入力・概要!$B$30*(K313*L313-J313*M313)/(L313^2+M313^2))</f>
        <v>9.0757148716389207</v>
      </c>
      <c r="P313" s="1">
        <f>IF(B313="","",N313+入力・概要!$B$36)</f>
        <v>1.0012753622857988</v>
      </c>
      <c r="Q313" s="1">
        <f>IF(B313="","",O313+C313*入力・概要!$B$37*0.000000001)</f>
        <v>9.1867781821956118</v>
      </c>
      <c r="R313" s="1">
        <f t="shared" si="36"/>
        <v>9.2411820520962511</v>
      </c>
      <c r="S313" s="1">
        <f t="shared" si="37"/>
        <v>83.779832840966321</v>
      </c>
      <c r="T313" s="1">
        <f t="shared" si="38"/>
        <v>5.7179269253593192</v>
      </c>
      <c r="U313" s="1">
        <f t="shared" si="39"/>
        <v>0.96572752596784706</v>
      </c>
    </row>
    <row r="314" spans="1:21">
      <c r="A314">
        <v>311</v>
      </c>
      <c r="B314" s="2">
        <f>IF(A314&lt;=入力・概要!$B$40,10^(LOG10(入力・概要!$B$38)+(A314-1)*(LOG10(入力・概要!$B$39)-LOG10(入力・概要!$B$38))/(入力・概要!$B$40-1)),"")</f>
        <v>532994.59552538907</v>
      </c>
      <c r="C314" s="1">
        <f t="shared" si="32"/>
        <v>3348903.8114112508</v>
      </c>
      <c r="D314" s="1">
        <f>IF(B314="","",ATANH(MIN(0.999999,(2*入力・概要!$B$17*入力・概要!$B$6)/入力・概要!$B$30))+入力・概要!$B$33*SQRT(B314/1000000)+(2*PI()*B314*入力・概要!$B$6/(299792458*入力・概要!$B$31))*入力・概要!$B$32/2)</f>
        <v>1.146789997726242E-2</v>
      </c>
      <c r="E314" s="1">
        <f>IF(B314="","",2*PI()*B314*入力・概要!$B$6/(299792458*入力・概要!$B$31))</f>
        <v>0.12240122587097801</v>
      </c>
      <c r="F314" s="1">
        <f t="shared" si="33"/>
        <v>1.1640910029126034E-2</v>
      </c>
      <c r="G314" s="1">
        <f t="shared" si="34"/>
        <v>0.12299976410747758</v>
      </c>
      <c r="H314" s="1">
        <f>IF(B314="","",入力・概要!$B$34)</f>
        <v>0.13510189711528384</v>
      </c>
      <c r="I314" s="1">
        <f>IF(B314="","",C314*入力・概要!$B$35*0.000000001)</f>
        <v>4.1997303565567808E-2</v>
      </c>
      <c r="J314" s="1">
        <f>IF(B314="","",H314+入力・概要!$B$30*F314)</f>
        <v>1.0077960531046777</v>
      </c>
      <c r="K314" s="1">
        <f>IF(B314="","",I314+入力・概要!$B$30*G314)</f>
        <v>9.2630268498894939</v>
      </c>
      <c r="L314" s="1">
        <f>IF(B314="","",入力・概要!$B$30+H314*F314-I314*G314)</f>
        <v>74.964270714681803</v>
      </c>
      <c r="M314" s="1">
        <f t="shared" si="35"/>
        <v>1.7106388307925286E-2</v>
      </c>
      <c r="N314" s="1">
        <f>IF(B314="","",入力・概要!$B$30*(J314*L314+K314*M314)/(L314^2+M314^2))</f>
        <v>1.0099581704052485</v>
      </c>
      <c r="O314" s="1">
        <f>IF(B314="","",入力・概要!$B$30*(K314*L314-J314*M314)/(L314^2+M314^2))</f>
        <v>9.2632403496007107</v>
      </c>
      <c r="P314" s="1">
        <f>IF(B314="","",N314+入力・概要!$B$36)</f>
        <v>1.0099581704055045</v>
      </c>
      <c r="Q314" s="1">
        <f>IF(B314="","",O314+C314*入力・概要!$B$37*0.000000001)</f>
        <v>9.3765759878579455</v>
      </c>
      <c r="R314" s="1">
        <f t="shared" si="36"/>
        <v>9.4308108220896383</v>
      </c>
      <c r="S314" s="1">
        <f t="shared" si="37"/>
        <v>83.852328954818375</v>
      </c>
      <c r="T314" s="1">
        <f t="shared" si="38"/>
        <v>5.7267228053766646</v>
      </c>
      <c r="U314" s="1">
        <f t="shared" si="39"/>
        <v>0.97454903318497654</v>
      </c>
    </row>
    <row r="315" spans="1:21">
      <c r="A315">
        <v>312</v>
      </c>
      <c r="B315" s="2">
        <f>IF(A315&lt;=入力・概要!$B$40,10^(LOG10(入力・概要!$B$38)+(A315-1)*(LOG10(入力・概要!$B$39)-LOG10(入力・概要!$B$38))/(入力・概要!$B$40-1)),"")</f>
        <v>543899.5323364865</v>
      </c>
      <c r="C315" s="1">
        <f t="shared" si="32"/>
        <v>3417421.5501584602</v>
      </c>
      <c r="D315" s="1">
        <f>IF(B315="","",ATANH(MIN(0.999999,(2*入力・概要!$B$17*入力・概要!$B$6)/入力・概要!$B$30))+入力・概要!$B$33*SQRT(B315/1000000)+(2*PI()*B315*入力・概要!$B$6/(299792458*入力・概要!$B$31))*入力・概要!$B$32/2)</f>
        <v>1.1576208070418641E-2</v>
      </c>
      <c r="E315" s="1">
        <f>IF(B315="","",2*PI()*B315*入力・概要!$B$6/(299792458*入力・概要!$B$31))</f>
        <v>0.12490552449788651</v>
      </c>
      <c r="F315" s="1">
        <f t="shared" si="33"/>
        <v>1.1758158143042947E-2</v>
      </c>
      <c r="G315" s="1">
        <f t="shared" si="34"/>
        <v>0.12554208080942089</v>
      </c>
      <c r="H315" s="1">
        <f>IF(B315="","",入力・概要!$B$34)</f>
        <v>0.13510189711528384</v>
      </c>
      <c r="I315" s="1">
        <f>IF(B315="","",C315*入力・概要!$B$35*0.000000001)</f>
        <v>4.2856557947251642E-2</v>
      </c>
      <c r="J315" s="1">
        <f>IF(B315="","",H315+入力・概要!$B$30*F315)</f>
        <v>1.0165858937236718</v>
      </c>
      <c r="K315" s="1">
        <f>IF(B315="","",I315+入力・概要!$B$30*G315)</f>
        <v>9.4544781561733888</v>
      </c>
      <c r="L315" s="1">
        <f>IF(B315="","",入力・概要!$B$30+H315*F315-I315*G315)</f>
        <v>74.964071912095122</v>
      </c>
      <c r="M315" s="1">
        <f t="shared" si="35"/>
        <v>1.7464887470963298E-2</v>
      </c>
      <c r="N315" s="1">
        <f>IF(B315="","",入力・概要!$B$30*(J315*L315+K315*M315)/(L315^2+M315^2))</f>
        <v>1.0188400434888876</v>
      </c>
      <c r="O315" s="1">
        <f>IF(B315="","",入力・概要!$B$30*(K315*L315-J315*M315)/(L315^2+M315^2))</f>
        <v>9.4547190063458224</v>
      </c>
      <c r="P315" s="1">
        <f>IF(B315="","",N315+入力・概要!$B$36)</f>
        <v>1.0188400434891436</v>
      </c>
      <c r="Q315" s="1">
        <f>IF(B315="","",O315+C315*入力・概要!$B$37*0.000000001)</f>
        <v>9.57037346356298</v>
      </c>
      <c r="R315" s="1">
        <f t="shared" si="36"/>
        <v>9.6244523618898672</v>
      </c>
      <c r="S315" s="1">
        <f t="shared" si="37"/>
        <v>83.923309751258216</v>
      </c>
      <c r="T315" s="1">
        <f t="shared" si="38"/>
        <v>5.7355186853940081</v>
      </c>
      <c r="U315" s="1">
        <f t="shared" si="39"/>
        <v>0.98337602722202333</v>
      </c>
    </row>
    <row r="316" spans="1:21">
      <c r="A316">
        <v>313</v>
      </c>
      <c r="B316" s="2">
        <f>IF(A316&lt;=入力・概要!$B$40,10^(LOG10(入力・概要!$B$38)+(A316-1)*(LOG10(入力・概要!$B$39)-LOG10(入力・概要!$B$38))/(入力・概要!$B$40-1)),"")</f>
        <v>555027.5814415029</v>
      </c>
      <c r="C316" s="1">
        <f t="shared" si="32"/>
        <v>3487341.1447926722</v>
      </c>
      <c r="D316" s="1">
        <f>IF(B316="","",ATANH(MIN(0.999999,(2*入力・概要!$B$17*入力・概要!$B$6)/入力・概要!$B$30))+入力・概要!$B$33*SQRT(B316/1000000)+(2*PI()*B316*入力・概要!$B$6/(299792458*入力・概要!$B$31))*入力・概要!$B$32/2)</f>
        <v>1.16867063986043E-2</v>
      </c>
      <c r="E316" s="1">
        <f>IF(B316="","",2*PI()*B316*入力・概要!$B$6/(299792458*入力・概要!$B$31))</f>
        <v>0.1274610604516119</v>
      </c>
      <c r="F316" s="1">
        <f t="shared" si="33"/>
        <v>1.1878080498327948E-2</v>
      </c>
      <c r="G316" s="1">
        <f t="shared" si="34"/>
        <v>0.12813804438769652</v>
      </c>
      <c r="H316" s="1">
        <f>IF(B316="","",入力・概要!$B$34)</f>
        <v>0.13510189711528384</v>
      </c>
      <c r="I316" s="1">
        <f>IF(B316="","",C316*入力・概要!$B$35*0.000000001)</f>
        <v>4.3733392459795323E-2</v>
      </c>
      <c r="J316" s="1">
        <f>IF(B316="","",H316+入力・概要!$B$30*F316)</f>
        <v>1.0255762165049536</v>
      </c>
      <c r="K316" s="1">
        <f>IF(B316="","",I316+入力・概要!$B$30*G316)</f>
        <v>9.6499688342990293</v>
      </c>
      <c r="L316" s="1">
        <f>IF(B316="","",入力・概要!$B$30+H316*F316-I316*G316)</f>
        <v>74.963864503909619</v>
      </c>
      <c r="M316" s="1">
        <f t="shared" si="35"/>
        <v>1.7831161645522668E-2</v>
      </c>
      <c r="N316" s="1">
        <f>IF(B316="","",入力・概要!$B$30*(J316*L316+K316*M316)/(L316^2+M316^2))</f>
        <v>1.0279263677228658</v>
      </c>
      <c r="O316" s="1">
        <f>IF(B316="","",入力・概要!$B$30*(K316*L316-J316*M316)/(L316^2+M316^2))</f>
        <v>9.6502391331951998</v>
      </c>
      <c r="P316" s="1">
        <f>IF(B316="","",N316+入力・概要!$B$36)</f>
        <v>1.0279263677231218</v>
      </c>
      <c r="Q316" s="1">
        <f>IF(B316="","",O316+C316*入力・概要!$B$37*0.000000001)</f>
        <v>9.7682598518312584</v>
      </c>
      <c r="R316" s="1">
        <f t="shared" si="36"/>
        <v>9.8221959433906072</v>
      </c>
      <c r="S316" s="1">
        <f t="shared" si="37"/>
        <v>83.992801196557721</v>
      </c>
      <c r="T316" s="1">
        <f t="shared" si="38"/>
        <v>5.7443145654113517</v>
      </c>
      <c r="U316" s="1">
        <f t="shared" si="39"/>
        <v>0.99220859364047387</v>
      </c>
    </row>
    <row r="317" spans="1:21">
      <c r="A317">
        <v>314</v>
      </c>
      <c r="B317" s="2">
        <f>IF(A317&lt;=入力・概要!$B$40,10^(LOG10(入力・概要!$B$38)+(A317-1)*(LOG10(入力・概要!$B$39)-LOG10(入力・概要!$B$38))/(入力・概要!$B$40-1)),"")</f>
        <v>566383.30766246154</v>
      </c>
      <c r="C317" s="1">
        <f t="shared" si="32"/>
        <v>3558691.2769365534</v>
      </c>
      <c r="D317" s="1">
        <f>IF(B317="","",ATANH(MIN(0.999999,(2*入力・概要!$B$17*入力・概要!$B$6)/入力・概要!$B$30))+入力・概要!$B$33*SQRT(B317/1000000)+(2*PI()*B317*入力・概要!$B$6/(299792458*入力・概要!$B$31))*入力・概要!$B$32/2)</f>
        <v>1.1799439511686615E-2</v>
      </c>
      <c r="E317" s="1">
        <f>IF(B317="","",2*PI()*B317*入力・概要!$B$6/(299792458*入力・概要!$B$31))</f>
        <v>0.13006888203511299</v>
      </c>
      <c r="F317" s="1">
        <f t="shared" si="33"/>
        <v>1.2000749124975276E-2</v>
      </c>
      <c r="G317" s="1">
        <f t="shared" si="34"/>
        <v>0.13078885627770798</v>
      </c>
      <c r="H317" s="1">
        <f>IF(B317="","",入力・概要!$B$34)</f>
        <v>0.13510189711528384</v>
      </c>
      <c r="I317" s="1">
        <f>IF(B317="","",C317*入力・概要!$B$35*0.000000001)</f>
        <v>4.4628166788302295E-2</v>
      </c>
      <c r="J317" s="1">
        <f>IF(B317="","",H317+入力・概要!$B$30*F317)</f>
        <v>1.0347724213833112</v>
      </c>
      <c r="K317" s="1">
        <f>IF(B317="","",I317+入力・概要!$B$30*G317)</f>
        <v>9.8495893129970487</v>
      </c>
      <c r="L317" s="1">
        <f>IF(B317="","",入力・概要!$B$30+H317*F317-I317*G317)</f>
        <v>74.963648121166031</v>
      </c>
      <c r="M317" s="1">
        <f t="shared" si="35"/>
        <v>1.820539403819052E-2</v>
      </c>
      <c r="N317" s="1">
        <f>IF(B317="","",入力・概要!$B$30*(J317*L317+K317*M317)/(L317^2+M317^2))</f>
        <v>1.0372227194220598</v>
      </c>
      <c r="O317" s="1">
        <f>IF(B317="","",入力・概要!$B$30*(K317*L317-J317*M317)/(L317^2+M317^2))</f>
        <v>9.8498913036116029</v>
      </c>
      <c r="P317" s="1">
        <f>IF(B317="","",N317+入力・概要!$B$36)</f>
        <v>1.0372227194223158</v>
      </c>
      <c r="Q317" s="1">
        <f>IF(B317="","",O317+C317*入力・概要!$B$37*0.000000001)</f>
        <v>9.970326696786449</v>
      </c>
      <c r="R317" s="1">
        <f t="shared" si="36"/>
        <v>10.024133150070305</v>
      </c>
      <c r="S317" s="1">
        <f t="shared" si="37"/>
        <v>84.060828659293406</v>
      </c>
      <c r="T317" s="1">
        <f t="shared" si="38"/>
        <v>5.753110445428697</v>
      </c>
      <c r="U317" s="1">
        <f t="shared" si="39"/>
        <v>1.0010468267367665</v>
      </c>
    </row>
    <row r="318" spans="1:21">
      <c r="A318">
        <v>315</v>
      </c>
      <c r="B318" s="2">
        <f>IF(A318&lt;=入力・概要!$B$40,10^(LOG10(入力・概要!$B$38)+(A318-1)*(LOG10(入力・概要!$B$39)-LOG10(入力・概要!$B$38))/(入力・概要!$B$40-1)),"")</f>
        <v>577971.36921650288</v>
      </c>
      <c r="C318" s="1">
        <f t="shared" si="32"/>
        <v>3631501.2150315987</v>
      </c>
      <c r="D318" s="1">
        <f>IF(B318="","",ATANH(MIN(0.999999,(2*入力・概要!$B$17*入力・概要!$B$6)/入力・概要!$B$30))+入力・概要!$B$33*SQRT(B318/1000000)+(2*PI()*B318*入力・概要!$B$6/(299792458*入力・概要!$B$31))*入力・概要!$B$32/2)</f>
        <v>1.1914452868347348E-2</v>
      </c>
      <c r="E318" s="1">
        <f>IF(B318="","",2*PI()*B318*入力・概要!$B$6/(299792458*入力・概要!$B$31))</f>
        <v>0.13273005899936505</v>
      </c>
      <c r="F318" s="1">
        <f t="shared" si="33"/>
        <v>1.2126238598649971E-2</v>
      </c>
      <c r="G318" s="1">
        <f t="shared" si="34"/>
        <v>0.13349574916524018</v>
      </c>
      <c r="H318" s="1">
        <f>IF(B318="","",入力・概要!$B$34)</f>
        <v>0.13510189711528384</v>
      </c>
      <c r="I318" s="1">
        <f>IF(B318="","",C318*入力・概要!$B$35*0.000000001)</f>
        <v>4.5541247976943318E-2</v>
      </c>
      <c r="J318" s="1">
        <f>IF(B318="","",H318+入力・概要!$B$30*F318)</f>
        <v>1.0441800991370334</v>
      </c>
      <c r="K318" s="1">
        <f>IF(B318="","",I318+入力・概要!$B$30*G318)</f>
        <v>10.053432371131485</v>
      </c>
      <c r="L318" s="1">
        <f>IF(B318="","",入力・概要!$B$30+H318*F318-I318*G318)</f>
        <v>74.963422378907396</v>
      </c>
      <c r="M318" s="1">
        <f t="shared" si="35"/>
        <v>1.8587773008098715E-2</v>
      </c>
      <c r="N318" s="1">
        <f>IF(B318="","",入力・概要!$B$30*(J318*L318+K318*M318)/(L318^2+M318^2))</f>
        <v>1.0467348740040321</v>
      </c>
      <c r="O318" s="1">
        <f>IF(B318="","",入力・概要!$B$30*(K318*L318-J318*M318)/(L318^2+M318^2))</f>
        <v>10.053768450903876</v>
      </c>
      <c r="P318" s="1">
        <f>IF(B318="","",N318+入力・概要!$B$36)</f>
        <v>1.0467348740042881</v>
      </c>
      <c r="Q318" s="1">
        <f>IF(B318="","",O318+C318*入力・概要!$B$37*0.000000001)</f>
        <v>10.176667922257783</v>
      </c>
      <c r="R318" s="1">
        <f t="shared" si="36"/>
        <v>10.230357955436716</v>
      </c>
      <c r="S318" s="1">
        <f t="shared" si="37"/>
        <v>84.127416913866028</v>
      </c>
      <c r="T318" s="1">
        <f t="shared" si="38"/>
        <v>5.7619063254460405</v>
      </c>
      <c r="U318" s="1">
        <f t="shared" si="39"/>
        <v>1.0098908297386704</v>
      </c>
    </row>
    <row r="319" spans="1:21">
      <c r="A319">
        <v>316</v>
      </c>
      <c r="B319" s="2">
        <f>IF(A319&lt;=入力・概要!$B$40,10^(LOG10(入力・概要!$B$38)+(A319-1)*(LOG10(入力・概要!$B$39)-LOG10(入力・概要!$B$38))/(入力・概要!$B$40-1)),"")</f>
        <v>589796.51962673664</v>
      </c>
      <c r="C319" s="1">
        <f t="shared" si="32"/>
        <v>3705800.826344368</v>
      </c>
      <c r="D319" s="1">
        <f>IF(B319="","",ATANH(MIN(0.999999,(2*入力・概要!$B$17*入力・概要!$B$6)/入力・概要!$B$30))+入力・概要!$B$33*SQRT(B319/1000000)+(2*PI()*B319*入力・概要!$B$6/(299792458*入力・概要!$B$31))*入力・概要!$B$32/2)</f>
        <v>1.2031792854649934E-2</v>
      </c>
      <c r="E319" s="1">
        <f>IF(B319="","",2*PI()*B319*入力・概要!$B$6/(299792458*入力・概要!$B$31))</f>
        <v>0.1354456829821834</v>
      </c>
      <c r="F319" s="1">
        <f t="shared" si="33"/>
        <v>1.2254626161813486E-2</v>
      </c>
      <c r="G319" s="1">
        <f t="shared" si="34"/>
        <v>0.13625998806109432</v>
      </c>
      <c r="H319" s="1">
        <f>IF(B319="","",入力・概要!$B$34)</f>
        <v>0.13510189711528384</v>
      </c>
      <c r="I319" s="1">
        <f>IF(B319="","",C319*入力・概要!$B$35*0.000000001)</f>
        <v>4.647301057952196E-2</v>
      </c>
      <c r="J319" s="1">
        <f>IF(B319="","",H319+入力・概要!$B$30*F319)</f>
        <v>1.0538050404684396</v>
      </c>
      <c r="K319" s="1">
        <f>IF(B319="","",I319+入力・概要!$B$30*G319)</f>
        <v>10.261593218413415</v>
      </c>
      <c r="L319" s="1">
        <f>IF(B319="","",入力・概要!$B$30+H319*F319-I319*G319)</f>
        <v>74.963186875460622</v>
      </c>
      <c r="M319" s="1">
        <f t="shared" si="35"/>
        <v>1.8978492259225814E-2</v>
      </c>
      <c r="N319" s="1">
        <f>IF(B319="","",入力・概要!$B$30*(J319*L319+K319*M319)/(L319^2+M319^2))</f>
        <v>1.0564688154903787</v>
      </c>
      <c r="O319" s="1">
        <f>IF(B319="","",入力・概要!$B$30*(K319*L319-J319*M319)/(L319^2+M319^2))</f>
        <v>10.261965949594599</v>
      </c>
      <c r="P319" s="1">
        <f>IF(B319="","",N319+入力・概要!$B$36)</f>
        <v>1.0564688154906348</v>
      </c>
      <c r="Q319" s="1">
        <f>IF(B319="","",O319+C319*入力・概要!$B$37*0.000000001)</f>
        <v>10.387379913554028</v>
      </c>
      <c r="R319" s="1">
        <f t="shared" si="36"/>
        <v>10.440966805167511</v>
      </c>
      <c r="S319" s="1">
        <f t="shared" si="37"/>
        <v>84.192590143819899</v>
      </c>
      <c r="T319" s="1">
        <f t="shared" si="38"/>
        <v>5.7707022054633841</v>
      </c>
      <c r="U319" s="1">
        <f t="shared" si="39"/>
        <v>1.0187407150176742</v>
      </c>
    </row>
    <row r="320" spans="1:21">
      <c r="A320">
        <v>317</v>
      </c>
      <c r="B320" s="2">
        <f>IF(A320&lt;=入力・概要!$B$40,10^(LOG10(入力・概要!$B$38)+(A320-1)*(LOG10(入力・概要!$B$39)-LOG10(入力・概要!$B$38))/(入力・概要!$B$40-1)),"")</f>
        <v>601863.60967217211</v>
      </c>
      <c r="C320" s="1">
        <f t="shared" si="32"/>
        <v>3781620.5892182612</v>
      </c>
      <c r="D320" s="1">
        <f>IF(B320="","",ATANH(MIN(0.999999,(2*入力・概要!$B$17*入力・概要!$B$6)/入力・概要!$B$30))+入力・概要!$B$33*SQRT(B320/1000000)+(2*PI()*B320*入力・概要!$B$6/(299792458*入力・概要!$B$31))*入力・概要!$B$32/2)</f>
        <v>1.215150680298601E-2</v>
      </c>
      <c r="E320" s="1">
        <f>IF(B320="","",2*PI()*B320*入力・概要!$B$6/(299792458*入力・概要!$B$31))</f>
        <v>0.13821686795602131</v>
      </c>
      <c r="F320" s="1">
        <f t="shared" si="33"/>
        <v>1.2385991852034534E-2</v>
      </c>
      <c r="G320" s="1">
        <f t="shared" si="34"/>
        <v>0.13908287142686207</v>
      </c>
      <c r="H320" s="1">
        <f>IF(B320="","",入力・概要!$B$34)</f>
        <v>0.13510189711528384</v>
      </c>
      <c r="I320" s="1">
        <f>IF(B320="","",C320*入力・概要!$B$35*0.000000001)</f>
        <v>4.7423836813119395E-2</v>
      </c>
      <c r="J320" s="1">
        <f>IF(B320="","",H320+入力・概要!$B$30*F320)</f>
        <v>1.0636532456230696</v>
      </c>
      <c r="K320" s="1">
        <f>IF(B320="","",I320+入力・概要!$B$30*G320)</f>
        <v>10.4741695799515</v>
      </c>
      <c r="L320" s="1">
        <f>IF(B320="","",入力・概要!$B$30+H320*F320-I320*G320)</f>
        <v>74.962941191683271</v>
      </c>
      <c r="M320" s="1">
        <f t="shared" si="35"/>
        <v>1.9377751042369683E-2</v>
      </c>
      <c r="N320" s="1">
        <f>IF(B320="","",入力・概要!$B$30*(J320*L320+K320*M320)/(L320^2+M320^2))</f>
        <v>1.0664307465709331</v>
      </c>
      <c r="O320" s="1">
        <f>IF(B320="","",入力・概要!$B$30*(K320*L320-J320*M320)/(L320^2+M320^2))</f>
        <v>10.474581700669823</v>
      </c>
      <c r="P320" s="1">
        <f>IF(B320="","",N320+入力・概要!$B$36)</f>
        <v>1.0664307465711891</v>
      </c>
      <c r="Q320" s="1">
        <f>IF(B320="","",O320+C320*入力・概要!$B$37*0.000000001)</f>
        <v>10.602561603127857</v>
      </c>
      <c r="R320" s="1">
        <f t="shared" si="36"/>
        <v>10.656058703167581</v>
      </c>
      <c r="S320" s="1">
        <f t="shared" si="37"/>
        <v>84.256371944942231</v>
      </c>
      <c r="T320" s="1">
        <f t="shared" si="38"/>
        <v>5.7794980854807276</v>
      </c>
      <c r="U320" s="1">
        <f t="shared" si="39"/>
        <v>1.0275966043179232</v>
      </c>
    </row>
    <row r="321" spans="1:21">
      <c r="A321">
        <v>318</v>
      </c>
      <c r="B321" s="2">
        <f>IF(A321&lt;=入力・概要!$B$40,10^(LOG10(入力・概要!$B$38)+(A321-1)*(LOG10(入力・概要!$B$39)-LOG10(入力・概要!$B$38))/(入力・概要!$B$40-1)),"")</f>
        <v>614177.58937754796</v>
      </c>
      <c r="C321" s="1">
        <f t="shared" si="32"/>
        <v>3858991.6055759867</v>
      </c>
      <c r="D321" s="1">
        <f>IF(B321="","",ATANH(MIN(0.999999,(2*入力・概要!$B$17*入力・概要!$B$6)/入力・概要!$B$30))+入力・概要!$B$33*SQRT(B321/1000000)+(2*PI()*B321*入力・概要!$B$6/(299792458*入力・概要!$B$31))*入力・概要!$B$32/2)</f>
        <v>1.2273643011409381E-2</v>
      </c>
      <c r="E321" s="1">
        <f>IF(B321="","",2*PI()*B321*入力・概要!$B$6/(299792458*入力・概要!$B$31))</f>
        <v>0.14104475068493083</v>
      </c>
      <c r="F321" s="1">
        <f t="shared" si="33"/>
        <v>1.252041863797714E-2</v>
      </c>
      <c r="G321" s="1">
        <f t="shared" si="34"/>
        <v>0.14196573235492374</v>
      </c>
      <c r="H321" s="1">
        <f>IF(B321="","",入力・概要!$B$34)</f>
        <v>0.13510189711528384</v>
      </c>
      <c r="I321" s="1">
        <f>IF(B321="","",C321*入力・概要!$B$35*0.000000001)</f>
        <v>4.8394116714883008E-2</v>
      </c>
      <c r="J321" s="1">
        <f>IF(B321="","",H321+入力・概要!$B$30*F321)</f>
        <v>1.0737309345844159</v>
      </c>
      <c r="K321" s="1">
        <f>IF(B321="","",I321+入力・概要!$B$30*G321)</f>
        <v>10.691261784870708</v>
      </c>
      <c r="L321" s="1">
        <f>IF(B321="","",入力・概要!$B$30+H321*F321-I321*G321)</f>
        <v>74.962684890174017</v>
      </c>
      <c r="M321" s="1">
        <f t="shared" si="35"/>
        <v>1.978575436739629E-2</v>
      </c>
      <c r="N321" s="1">
        <f>IF(B321="","",入力・概要!$B$30*(J321*L321+K321*M321)/(L321^2+M321^2))</f>
        <v>1.0766270992693181</v>
      </c>
      <c r="O321" s="1">
        <f>IF(B321="","",入力・概要!$B$30*(K321*L321-J321*M321)/(L321^2+M321^2))</f>
        <v>10.691716220945397</v>
      </c>
      <c r="P321" s="1">
        <f>IF(B321="","",N321+入力・概要!$B$36)</f>
        <v>1.0766270992695741</v>
      </c>
      <c r="Q321" s="1">
        <f>IF(B321="","",O321+C321*入力・概要!$B$37*0.000000001)</f>
        <v>10.822314560365291</v>
      </c>
      <c r="R321" s="1">
        <f t="shared" si="36"/>
        <v>10.875735301779654</v>
      </c>
      <c r="S321" s="1">
        <f t="shared" si="37"/>
        <v>84.318785328122956</v>
      </c>
      <c r="T321" s="1">
        <f t="shared" si="38"/>
        <v>5.7882939654980721</v>
      </c>
      <c r="U321" s="1">
        <f t="shared" si="39"/>
        <v>1.0364586290023152</v>
      </c>
    </row>
    <row r="322" spans="1:21">
      <c r="A322">
        <v>319</v>
      </c>
      <c r="B322" s="2">
        <f>IF(A322&lt;=入力・概要!$B$40,10^(LOG10(入力・概要!$B$38)+(A322-1)*(LOG10(入力・概要!$B$39)-LOG10(入力・概要!$B$38))/(入力・概要!$B$40-1)),"")</f>
        <v>626743.51004387729</v>
      </c>
      <c r="C322" s="1">
        <f t="shared" si="32"/>
        <v>3937945.6136778514</v>
      </c>
      <c r="D322" s="1">
        <f>IF(B322="","",ATANH(MIN(0.999999,(2*入力・概要!$B$17*入力・概要!$B$6)/入力・概要!$B$30))+入力・概要!$B$33*SQRT(B322/1000000)+(2*PI()*B322*入力・概要!$B$6/(299792458*入力・概要!$B$31))*入力・概要!$B$32/2)</f>
        <v>1.2398250763365265E-2</v>
      </c>
      <c r="E322" s="1">
        <f>IF(B322="","",2*PI()*B322*入力・概要!$B$6/(299792458*入力・概要!$B$31))</f>
        <v>0.14393049119087351</v>
      </c>
      <c r="F322" s="1">
        <f t="shared" si="33"/>
        <v>1.2657992563595143E-2</v>
      </c>
      <c r="G322" s="1">
        <f t="shared" si="34"/>
        <v>0.14490993980596478</v>
      </c>
      <c r="H322" s="1">
        <f>IF(B322="","",入力・概要!$B$34)</f>
        <v>0.13510189711528384</v>
      </c>
      <c r="I322" s="1">
        <f>IF(B322="","",C322*入力・概要!$B$35*0.000000001)</f>
        <v>4.9384248302023155E-2</v>
      </c>
      <c r="J322" s="1">
        <f>IF(B322="","",H322+入力・概要!$B$30*F322)</f>
        <v>1.0840445578838793</v>
      </c>
      <c r="K322" s="1">
        <f>IF(B322="","",I322+入力・概要!$B$30*G322)</f>
        <v>10.912972859246274</v>
      </c>
      <c r="L322" s="1">
        <f>IF(B322="","",入力・概要!$B$30+H322*F322-I322*G322)</f>
        <v>74.962417514444653</v>
      </c>
      <c r="M322" s="1">
        <f t="shared" si="35"/>
        <v>2.0202713226413174E-2</v>
      </c>
      <c r="N322" s="1">
        <f>IF(B322="","",入力・概要!$B$30*(J322*L322+K322*M322)/(L322^2+M322^2))</f>
        <v>1.0870645462512594</v>
      </c>
      <c r="O322" s="1">
        <f>IF(B322="","",入力・概要!$B$30*(K322*L322-J322*M322)/(L322^2+M322^2))</f>
        <v>10.91347273680042</v>
      </c>
      <c r="P322" s="1">
        <f>IF(B322="","",N322+入力・概要!$B$36)</f>
        <v>1.0870645462515154</v>
      </c>
      <c r="Q322" s="1">
        <f>IF(B322="","",O322+C322*入力・概要!$B$37*0.000000001)</f>
        <v>11.046743085750926</v>
      </c>
      <c r="R322" s="1">
        <f t="shared" si="36"/>
        <v>11.10010099640102</v>
      </c>
      <c r="S322" s="1">
        <f t="shared" si="37"/>
        <v>84.379852721955388</v>
      </c>
      <c r="T322" s="1">
        <f t="shared" si="38"/>
        <v>5.7970898455154156</v>
      </c>
      <c r="U322" s="1">
        <f t="shared" si="39"/>
        <v>1.045326930316397</v>
      </c>
    </row>
    <row r="323" spans="1:21">
      <c r="A323">
        <v>320</v>
      </c>
      <c r="B323" s="2">
        <f>IF(A323&lt;=入力・概要!$B$40,10^(LOG10(入力・概要!$B$38)+(A323-1)*(LOG10(入力・概要!$B$39)-LOG10(入力・概要!$B$38))/(入力・概要!$B$40-1)),"")</f>
        <v>639566.5263205386</v>
      </c>
      <c r="C323" s="1">
        <f t="shared" si="32"/>
        <v>4018515.0011410941</v>
      </c>
      <c r="D323" s="1">
        <f>IF(B323="","",ATANH(MIN(0.999999,(2*入力・概要!$B$17*入力・概要!$B$6)/入力・概要!$B$30))+入力・概要!$B$33*SQRT(B323/1000000)+(2*PI()*B323*入力・概要!$B$6/(299792458*入力・概要!$B$31))*入力・概要!$B$32/2)</f>
        <v>1.2525380347822978E-2</v>
      </c>
      <c r="E323" s="1">
        <f>IF(B323="","",2*PI()*B323*入力・概要!$B$6/(299792458*入力・概要!$B$31))</f>
        <v>0.14687527322957261</v>
      </c>
      <c r="F323" s="1">
        <f t="shared" si="33"/>
        <v>1.279880290110323E-2</v>
      </c>
      <c r="G323" s="1">
        <f t="shared" si="34"/>
        <v>0.1479168999075339</v>
      </c>
      <c r="H323" s="1">
        <f>IF(B323="","",入力・概要!$B$34)</f>
        <v>0.13510189711528384</v>
      </c>
      <c r="I323" s="1">
        <f>IF(B323="","",C323*入力・概要!$B$35*0.000000001)</f>
        <v>5.0394637735083569E-2</v>
      </c>
      <c r="J323" s="1">
        <f>IF(B323="","",H323+入力・概要!$B$30*F323)</f>
        <v>1.0946008080686793</v>
      </c>
      <c r="K323" s="1">
        <f>IF(B323="","",I323+入力・概要!$B$30*G323)</f>
        <v>11.139408623617109</v>
      </c>
      <c r="L323" s="1">
        <f>IF(B323="","",入力・概要!$B$30+H323*F323-I323*G323)</f>
        <v>74.962138588051459</v>
      </c>
      <c r="M323" s="1">
        <f t="shared" si="35"/>
        <v>2.0628844828563215E-2</v>
      </c>
      <c r="N323" s="1">
        <f>IF(B323="","",入力・概要!$B$30*(J323*L323+K323*M323)/(L323^2+M323^2))</f>
        <v>1.0977500128202635</v>
      </c>
      <c r="O323" s="1">
        <f>IF(B323="","",入力・概要!$B$30*(K323*L323-J323*M323)/(L323^2+M323^2))</f>
        <v>11.139957282545902</v>
      </c>
      <c r="P323" s="1">
        <f>IF(B323="","",N323+入力・概要!$B$36)</f>
        <v>1.0977500128205195</v>
      </c>
      <c r="Q323" s="1">
        <f>IF(B323="","",O323+C323*入力・概要!$B$37*0.000000001)</f>
        <v>11.275954309677198</v>
      </c>
      <c r="R323" s="1">
        <f t="shared" si="36"/>
        <v>11.32926302477682</v>
      </c>
      <c r="S323" s="1">
        <f t="shared" si="37"/>
        <v>84.43959597505696</v>
      </c>
      <c r="T323" s="1">
        <f t="shared" si="38"/>
        <v>5.8058857255327601</v>
      </c>
      <c r="U323" s="1">
        <f t="shared" si="39"/>
        <v>1.0542016596707506</v>
      </c>
    </row>
    <row r="324" spans="1:21">
      <c r="A324">
        <v>321</v>
      </c>
      <c r="B324" s="2">
        <f>IF(A324&lt;=入力・概要!$B$40,10^(LOG10(入力・概要!$B$38)+(A324-1)*(LOG10(入力・概要!$B$39)-LOG10(入力・概要!$B$38))/(入力・概要!$B$40-1)),"")</f>
        <v>652651.89831975161</v>
      </c>
      <c r="C324" s="1">
        <f t="shared" ref="C324:C387" si="40">IF(B324="","",2*PI()*B324)</f>
        <v>4100732.8182255286</v>
      </c>
      <c r="D324" s="1">
        <f>IF(B324="","",ATANH(MIN(0.999999,(2*入力・概要!$B$17*入力・概要!$B$6)/入力・概要!$B$30))+入力・概要!$B$33*SQRT(B324/1000000)+(2*PI()*B324*入力・概要!$B$6/(299792458*入力・概要!$B$31))*入力・概要!$B$32/2)</f>
        <v>1.2655083079820093E-2</v>
      </c>
      <c r="E324" s="1">
        <f>IF(B324="","",2*PI()*B324*入力・概要!$B$6/(299792458*入力・概要!$B$31))</f>
        <v>0.14988030477609818</v>
      </c>
      <c r="F324" s="1">
        <f t="shared" ref="F324:F387" si="41">IF(B324="","",SINH(2*D324)/(COSH(2*D324)+COS(2*E324)))</f>
        <v>1.2942942313338573E-2</v>
      </c>
      <c r="G324" s="1">
        <f t="shared" ref="G324:G387" si="42">IF(B324="","",SIN(2*E324)/(COSH(2*D324)+COS(2*E324)))</f>
        <v>0.15098805731741166</v>
      </c>
      <c r="H324" s="1">
        <f>IF(B324="","",入力・概要!$B$34)</f>
        <v>0.13510189711528384</v>
      </c>
      <c r="I324" s="1">
        <f>IF(B324="","",C324*入力・概要!$B$35*0.000000001)</f>
        <v>5.1425699484551439E-2</v>
      </c>
      <c r="J324" s="1">
        <f>IF(B324="","",H324+入力・概要!$B$30*F324)</f>
        <v>1.1054066318737596</v>
      </c>
      <c r="K324" s="1">
        <f>IF(B324="","",I324+入力・概要!$B$30*G324)</f>
        <v>11.370677795361237</v>
      </c>
      <c r="L324" s="1">
        <f>IF(B324="","",入力・概要!$B$30+H324*F324-I324*G324)</f>
        <v>74.961847613683872</v>
      </c>
      <c r="M324" s="1">
        <f t="shared" ref="M324:M387" si="43">IF(B324="","",H324*G324+I324*F324)</f>
        <v>2.1064372847185164E-2</v>
      </c>
      <c r="N324" s="1">
        <f>IF(B324="","",入力・概要!$B$30*(J324*L324+K324*M324)/(L324^2+M324^2))</f>
        <v>1.1086906896487219</v>
      </c>
      <c r="O324" s="1">
        <f>IF(B324="","",入力・概要!$B$30*(K324*L324-J324*M324)/(L324^2+M324^2))</f>
        <v>11.371278803715231</v>
      </c>
      <c r="P324" s="1">
        <f>IF(B324="","",N324+入力・概要!$B$36)</f>
        <v>1.1086906896489779</v>
      </c>
      <c r="Q324" s="1">
        <f>IF(B324="","",O324+C324*入力・概要!$B$37*0.000000001)</f>
        <v>11.510058296184477</v>
      </c>
      <c r="R324" s="1">
        <f t="shared" ref="R324:R387" si="44">IF(B324="","",SQRT(P324^2+Q324^2))</f>
        <v>11.563331571259186</v>
      </c>
      <c r="S324" s="1">
        <f t="shared" ref="S324:S387" si="45">IF(B324="","",IF(P324&gt;0,DEGREES(ATAN(Q324/P324)),IF(P324&lt;0,IF(Q324&gt;=0,DEGREES(ATAN(Q324/P324))+180,DEGREES(ATAN(Q324/P324))-180),IF(Q324&gt;0,90,IF(Q324&lt;0,-90,0)))))</f>
        <v>84.49803635808972</v>
      </c>
      <c r="T324" s="1">
        <f t="shared" ref="T324:T387" si="46">IF(B324="","",LOG10(B324))</f>
        <v>5.8146816055501054</v>
      </c>
      <c r="U324" s="1">
        <f t="shared" ref="U324:U387" si="47">IF(R324="","",LOG10(MAX(R324,0.000000000001)))</f>
        <v>1.0630829789425931</v>
      </c>
    </row>
    <row r="325" spans="1:21">
      <c r="A325">
        <v>322</v>
      </c>
      <c r="B325" s="2">
        <f>IF(A325&lt;=入力・概要!$B$40,10^(LOG10(入力・概要!$B$38)+(A325-1)*(LOG10(入力・概要!$B$39)-LOG10(入力・概要!$B$38))/(入力・概要!$B$40-1)),"")</f>
        <v>666004.99377432023</v>
      </c>
      <c r="C325" s="1">
        <f t="shared" si="40"/>
        <v>4184632.7913910407</v>
      </c>
      <c r="D325" s="1">
        <f>IF(B325="","",ATANH(MIN(0.999999,(2*入力・概要!$B$17*入力・概要!$B$6)/入力・概要!$B$30))+入力・概要!$B$33*SQRT(B325/1000000)+(2*PI()*B325*入力・概要!$B$6/(299792458*入力・概要!$B$31))*入力・概要!$B$32/2)</f>
        <v>1.2787411321426741E-2</v>
      </c>
      <c r="E325" s="1">
        <f>IF(B325="","",2*PI()*B325*入力・概要!$B$6/(299792458*入力・概要!$B$31))</f>
        <v>0.15294681852038911</v>
      </c>
      <c r="F325" s="1">
        <f t="shared" si="41"/>
        <v>1.3090507026175625E-2</v>
      </c>
      <c r="G325" s="1">
        <f t="shared" si="42"/>
        <v>0.15412489665583307</v>
      </c>
      <c r="H325" s="1">
        <f>IF(B325="","",入力・概要!$B$34)</f>
        <v>0.13510189711528384</v>
      </c>
      <c r="I325" s="1">
        <f>IF(B325="","",C325*入力・概要!$B$35*0.000000001)</f>
        <v>5.2477856500876774E-2</v>
      </c>
      <c r="J325" s="1">
        <f>IF(B325="","",H325+入力・概要!$B$30*F325)</f>
        <v>1.1164692431473577</v>
      </c>
      <c r="K325" s="1">
        <f>IF(B325="","",I325+入力・概要!$B$30*G325)</f>
        <v>11.606892096236475</v>
      </c>
      <c r="L325" s="1">
        <f>IF(B325="","",入力・概要!$B$30+H325*F325-I325*G325)</f>
        <v>74.961544072207957</v>
      </c>
      <c r="M325" s="1">
        <f t="shared" si="43"/>
        <v>2.1509527680143477E-2</v>
      </c>
      <c r="N325" s="1">
        <f>IF(B325="","",入力・概要!$B$30*(J325*L325+K325*M325)/(L325^2+M325^2))</f>
        <v>1.1198940462962732</v>
      </c>
      <c r="O325" s="1">
        <f>IF(B325="","",入力・概要!$B$30*(K325*L325-J325*M325)/(L325^2+M325^2))</f>
        <v>11.607549265584105</v>
      </c>
      <c r="P325" s="1">
        <f>IF(B325="","",N325+入力・概要!$B$36)</f>
        <v>1.1198940462965292</v>
      </c>
      <c r="Q325" s="1">
        <f>IF(B325="","",O325+C325*入力・概要!$B$37*0.000000001)</f>
        <v>11.749168151939815</v>
      </c>
      <c r="R325" s="1">
        <f t="shared" si="44"/>
        <v>11.802419876342615</v>
      </c>
      <c r="S325" s="1">
        <f t="shared" si="45"/>
        <v>84.555194565458677</v>
      </c>
      <c r="T325" s="1">
        <f t="shared" si="46"/>
        <v>5.8234774855674489</v>
      </c>
      <c r="U325" s="1">
        <f t="shared" si="47"/>
        <v>1.0719710607973922</v>
      </c>
    </row>
    <row r="326" spans="1:21">
      <c r="A326">
        <v>323</v>
      </c>
      <c r="B326" s="2">
        <f>IF(A326&lt;=入力・概要!$B$40,10^(LOG10(入力・概要!$B$38)+(A326-1)*(LOG10(入力・概要!$B$39)-LOG10(入力・概要!$B$38))/(入力・概要!$B$40-1)),"")</f>
        <v>679631.29023953271</v>
      </c>
      <c r="C326" s="1">
        <f t="shared" si="40"/>
        <v>4270249.3371325368</v>
      </c>
      <c r="D326" s="1">
        <f>IF(B326="","",ATANH(MIN(0.999999,(2*入力・概要!$B$17*入力・概要!$B$6)/入力・概要!$B$30))+入力・概要!$B$33*SQRT(B326/1000000)+(2*PI()*B326*入力・概要!$B$6/(299792458*入力・概要!$B$31))*入力・概要!$B$32/2)</f>
        <v>1.2922418503138602E-2</v>
      </c>
      <c r="E326" s="1">
        <f>IF(B326="","",2*PI()*B326*入力・概要!$B$6/(299792458*入力・概要!$B$31))</f>
        <v>0.15607607237291515</v>
      </c>
      <c r="F326" s="1">
        <f t="shared" si="41"/>
        <v>1.3241597011708704E-2</v>
      </c>
      <c r="G326" s="1">
        <f t="shared" si="42"/>
        <v>0.15732894401089123</v>
      </c>
      <c r="H326" s="1">
        <f>IF(B326="","",入力・概要!$B$34)</f>
        <v>0.13510189711528384</v>
      </c>
      <c r="I326" s="1">
        <f>IF(B326="","",C326*入力・概要!$B$35*0.000000001)</f>
        <v>5.3551540387971067E-2</v>
      </c>
      <c r="J326" s="1">
        <f>IF(B326="","",H326+入力・概要!$B$30*F326)</f>
        <v>1.1277961365838101</v>
      </c>
      <c r="K326" s="1">
        <f>IF(B326="","",I326+入力・概要!$B$30*G326)</f>
        <v>11.84816636541084</v>
      </c>
      <c r="L326" s="1">
        <f>IF(B326="","",入力・概要!$B$30+H326*F326-I326*G326)</f>
        <v>74.961227421662173</v>
      </c>
      <c r="M326" s="1">
        <f t="shared" si="43"/>
        <v>2.1964546724189432E-2</v>
      </c>
      <c r="N326" s="1">
        <f>IF(B326="","",入力・概要!$B$30*(J326*L326+K326*M326)/(L326^2+M326^2))</f>
        <v>1.1313678455713705</v>
      </c>
      <c r="O326" s="1">
        <f>IF(B326="","",入力・概要!$B$30*(K326*L326-J326*M326)/(L326^2+M326^2))</f>
        <v>11.84888376724915</v>
      </c>
      <c r="P326" s="1">
        <f>IF(B326="","",N326+入力・概要!$B$36)</f>
        <v>1.1313678455716265</v>
      </c>
      <c r="Q326" s="1">
        <f>IF(B326="","",O326+C326*入力・概要!$B$37*0.000000001)</f>
        <v>11.993400140783779</v>
      </c>
      <c r="R326" s="1">
        <f t="shared" si="44"/>
        <v>12.046644351807924</v>
      </c>
      <c r="S326" s="1">
        <f t="shared" si="45"/>
        <v>84.611090716666425</v>
      </c>
      <c r="T326" s="1">
        <f t="shared" si="46"/>
        <v>5.8322733655847934</v>
      </c>
      <c r="U326" s="1">
        <f t="shared" si="47"/>
        <v>1.0808660890313442</v>
      </c>
    </row>
    <row r="327" spans="1:21">
      <c r="A327">
        <v>324</v>
      </c>
      <c r="B327" s="2">
        <f>IF(A327&lt;=入力・概要!$B$40,10^(LOG10(入力・概要!$B$38)+(A327-1)*(LOG10(入力・概要!$B$39)-LOG10(入力・概要!$B$38))/(入力・概要!$B$40-1)),"")</f>
        <v>693536.37734008988</v>
      </c>
      <c r="C327" s="1">
        <f t="shared" si="40"/>
        <v>4357617.5760978097</v>
      </c>
      <c r="D327" s="1">
        <f>IF(B327="","",ATANH(MIN(0.999999,(2*入力・概要!$B$17*入力・概要!$B$6)/入力・概要!$B$30))+入力・概要!$B$33*SQRT(B327/1000000)+(2*PI()*B327*入力・概要!$B$6/(299792458*入力・概要!$B$31))*入力・概要!$B$32/2)</f>
        <v>1.3060159145707101E-2</v>
      </c>
      <c r="E327" s="1">
        <f>IF(B327="","",2*PI()*B327*入力・概要!$B$6/(299792458*入力・概要!$B$31))</f>
        <v>0.15926934998068001</v>
      </c>
      <c r="F327" s="1">
        <f t="shared" si="41"/>
        <v>1.3396316182973385E-2</v>
      </c>
      <c r="G327" s="1">
        <f t="shared" si="42"/>
        <v>0.16060176852175398</v>
      </c>
      <c r="H327" s="1">
        <f>IF(B327="","",入力・概要!$B$34)</f>
        <v>0.13510189711528384</v>
      </c>
      <c r="I327" s="1">
        <f>IF(B327="","",C327*入力・概要!$B$35*0.000000001)</f>
        <v>5.4647191580254016E-2</v>
      </c>
      <c r="J327" s="1">
        <f>IF(B327="","",H327+入力・概要!$B$30*F327)</f>
        <v>1.1393951023214006</v>
      </c>
      <c r="K327" s="1">
        <f>IF(B327="","",I327+入力・概要!$B$30*G327)</f>
        <v>12.094618678329956</v>
      </c>
      <c r="L327" s="1">
        <f>IF(B327="","",入力・概要!$B$30+H327*F327-I327*G327)</f>
        <v>74.960897096202586</v>
      </c>
      <c r="M327" s="1">
        <f t="shared" si="43"/>
        <v>2.2429674664279239E-2</v>
      </c>
      <c r="N327" s="1">
        <f>IF(B327="","",入力・概要!$B$30*(J327*L327+K327*M327)/(L327^2+M327^2))</f>
        <v>1.1431201587963842</v>
      </c>
      <c r="O327" s="1">
        <f>IF(B327="","",入力・概要!$B$30*(K327*L327-J327*M327)/(L327^2+M327^2))</f>
        <v>12.095400661617706</v>
      </c>
      <c r="P327" s="1">
        <f>IF(B327="","",N327+入力・概要!$B$36)</f>
        <v>1.1431201587966402</v>
      </c>
      <c r="Q327" s="1">
        <f>IF(B327="","",O327+C327*入力・概要!$B$37*0.000000001)</f>
        <v>12.242873804198014</v>
      </c>
      <c r="R327" s="1">
        <f t="shared" si="44"/>
        <v>12.296124701830461</v>
      </c>
      <c r="S327" s="1">
        <f t="shared" si="45"/>
        <v>84.665744357300639</v>
      </c>
      <c r="T327" s="1">
        <f t="shared" si="46"/>
        <v>5.8410692456021369</v>
      </c>
      <c r="U327" s="1">
        <f t="shared" si="47"/>
        <v>1.0897682589355917</v>
      </c>
    </row>
    <row r="328" spans="1:21">
      <c r="A328">
        <v>325</v>
      </c>
      <c r="B328" s="2">
        <f>IF(A328&lt;=入力・概要!$B$40,10^(LOG10(入力・概要!$B$38)+(A328-1)*(LOG10(入力・概要!$B$39)-LOG10(入力・概要!$B$38))/(入力・概要!$B$40-1)),"")</f>
        <v>707725.95906302787</v>
      </c>
      <c r="C328" s="1">
        <f t="shared" si="40"/>
        <v>4446773.3474943982</v>
      </c>
      <c r="D328" s="1">
        <f>IF(B328="","",ATANH(MIN(0.999999,(2*入力・概要!$B$17*入力・概要!$B$6)/入力・概要!$B$30))+入力・概要!$B$33*SQRT(B328/1000000)+(2*PI()*B328*入力・概要!$B$6/(299792458*入力・概要!$B$31))*入力・概要!$B$32/2)</f>
        <v>1.3200688882416168E-2</v>
      </c>
      <c r="E328" s="1">
        <f>IF(B328="","",2*PI()*B328*入力・概要!$B$6/(299792458*入力・概要!$B$31))</f>
        <v>0.16252796125378685</v>
      </c>
      <c r="F328" s="1">
        <f t="shared" si="41"/>
        <v>1.355477260104055E-2</v>
      </c>
      <c r="G328" s="1">
        <f t="shared" si="42"/>
        <v>0.16394498404467739</v>
      </c>
      <c r="H328" s="1">
        <f>IF(B328="","",入力・概要!$B$34)</f>
        <v>0.13510189711528384</v>
      </c>
      <c r="I328" s="1">
        <f>IF(B328="","",C328*入力・概要!$B$35*0.000000001)</f>
        <v>5.5765259523324326E-2</v>
      </c>
      <c r="J328" s="1">
        <f>IF(B328="","",H328+入力・概要!$B$30*F328)</f>
        <v>1.151274241467759</v>
      </c>
      <c r="K328" s="1">
        <f>IF(B328="","",I328+入力・概要!$B$30*G328)</f>
        <v>12.346370471795199</v>
      </c>
      <c r="L328" s="1">
        <f>IF(B328="","",入力・概要!$B$30+H328*F328-I328*G328)</f>
        <v>74.960552504995022</v>
      </c>
      <c r="M328" s="1">
        <f t="shared" si="43"/>
        <v>2.2905163778847527E-2</v>
      </c>
      <c r="N328" s="1">
        <f>IF(B328="","",入力・概要!$B$30*(J328*L328+K328*M328)/(L328^2+M328^2))</f>
        <v>1.1551593820415069</v>
      </c>
      <c r="O328" s="1">
        <f>IF(B328="","",入力・概要!$B$30*(K328*L328-J328*M328)/(L328^2+M328^2))</f>
        <v>12.347221681687968</v>
      </c>
      <c r="P328" s="1">
        <f>IF(B328="","",N328+入力・概要!$B$36)</f>
        <v>1.1551593820417629</v>
      </c>
      <c r="Q328" s="1">
        <f>IF(B328="","",O328+C328*入力・概要!$B$37*0.000000001)</f>
        <v>12.497712088072962</v>
      </c>
      <c r="R328" s="1">
        <f t="shared" si="44"/>
        <v>12.550984050435414</v>
      </c>
      <c r="S328" s="1">
        <f t="shared" si="45"/>
        <v>84.719174459630878</v>
      </c>
      <c r="T328" s="1">
        <f t="shared" si="46"/>
        <v>5.8498651256194805</v>
      </c>
      <c r="U328" s="1">
        <f t="shared" si="47"/>
        <v>1.0986777776831811</v>
      </c>
    </row>
    <row r="329" spans="1:21">
      <c r="A329">
        <v>326</v>
      </c>
      <c r="B329" s="2">
        <f>IF(A329&lt;=入力・概要!$B$40,10^(LOG10(入力・概要!$B$38)+(A329-1)*(LOG10(入力・概要!$B$39)-LOG10(入力・概要!$B$38))/(入力・概要!$B$40-1)),"")</f>
        <v>722205.85609753372</v>
      </c>
      <c r="C329" s="1">
        <f t="shared" si="40"/>
        <v>4537753.2237910787</v>
      </c>
      <c r="D329" s="1">
        <f>IF(B329="","",ATANH(MIN(0.999999,(2*入力・概要!$B$17*入力・概要!$B$6)/入力・概要!$B$30))+入力・概要!$B$33*SQRT(B329/1000000)+(2*PI()*B329*入力・概要!$B$6/(299792458*入力・概要!$B$31))*入力・概要!$B$32/2)</f>
        <v>1.3344064481814261E-2</v>
      </c>
      <c r="E329" s="1">
        <f>IF(B329="","",2*PI()*B329*入力・概要!$B$6/(299792458*入力・概要!$B$31))</f>
        <v>0.1658532429027724</v>
      </c>
      <c r="F329" s="1">
        <f t="shared" si="41"/>
        <v>1.3717078695383241E-2</v>
      </c>
      <c r="G329" s="1">
        <f t="shared" si="42"/>
        <v>0.16736025090714421</v>
      </c>
      <c r="H329" s="1">
        <f>IF(B329="","",入力・概要!$B$34)</f>
        <v>0.13510189711528384</v>
      </c>
      <c r="I329" s="1">
        <f>IF(B329="","",C329*入力・概要!$B$35*0.000000001)</f>
        <v>5.6906202858325441E-2</v>
      </c>
      <c r="J329" s="1">
        <f>IF(B329="","",H329+入力・概要!$B$30*F329)</f>
        <v>1.163441982620292</v>
      </c>
      <c r="K329" s="1">
        <f>IF(B329="","",I329+入力・概要!$B$30*G329)</f>
        <v>12.603546675652078</v>
      </c>
      <c r="L329" s="1">
        <f>IF(B329="","",入力・概要!$B$30+H329*F329-I329*G329)</f>
        <v>74.960193031050537</v>
      </c>
      <c r="M329" s="1">
        <f t="shared" si="43"/>
        <v>2.3391274262108179E-2</v>
      </c>
      <c r="N329" s="1">
        <f>IF(B329="","",入力・概要!$B$30*(J329*L329+K329*M329)/(L329^2+M329^2))</f>
        <v>1.16749425339793</v>
      </c>
      <c r="O329" s="1">
        <f>IF(B329="","",入力・概要!$B$30*(K329*L329-J329*M329)/(L329^2+M329^2))</f>
        <v>12.604472073525121</v>
      </c>
      <c r="P329" s="1">
        <f>IF(B329="","",N329+入力・概要!$B$36)</f>
        <v>1.167494253398186</v>
      </c>
      <c r="Q329" s="1">
        <f>IF(B329="","",O329+C329*入力・概要!$B$37*0.000000001)</f>
        <v>12.758041476181527</v>
      </c>
      <c r="R329" s="1">
        <f t="shared" si="44"/>
        <v>12.811349075709627</v>
      </c>
      <c r="S329" s="1">
        <f t="shared" si="45"/>
        <v>84.771399422789514</v>
      </c>
      <c r="T329" s="1">
        <f t="shared" si="46"/>
        <v>5.858661005636824</v>
      </c>
      <c r="U329" s="1">
        <f t="shared" si="47"/>
        <v>1.1075948647397618</v>
      </c>
    </row>
    <row r="330" spans="1:21">
      <c r="A330">
        <v>327</v>
      </c>
      <c r="B330" s="2">
        <f>IF(A330&lt;=入力・概要!$B$40,10^(LOG10(入力・概要!$B$38)+(A330-1)*(LOG10(入力・概要!$B$39)-LOG10(入力・概要!$B$38))/(入力・概要!$B$40-1)),"")</f>
        <v>736982.00822265027</v>
      </c>
      <c r="C330" s="1">
        <f t="shared" si="40"/>
        <v>4630594.525720261</v>
      </c>
      <c r="D330" s="1">
        <f>IF(B330="","",ATANH(MIN(0.999999,(2*入力・概要!$B$17*入力・概要!$B$6)/入力・概要!$B$30))+入力・概要!$B$33*SQRT(B330/1000000)+(2*PI()*B330*入力・概要!$B$6/(299792458*入力・概要!$B$31))*入力・概要!$B$32/2)</f>
        <v>1.3490343870911373E-2</v>
      </c>
      <c r="E330" s="1">
        <f>IF(B330="","",2*PI()*B330*入力・概要!$B$6/(299792458*入力・概要!$B$31))</f>
        <v>0.16924655898693927</v>
      </c>
      <c r="F330" s="1">
        <f t="shared" si="41"/>
        <v>1.3883351498490997E-2</v>
      </c>
      <c r="G330" s="1">
        <f t="shared" si="42"/>
        <v>0.1708492777558655</v>
      </c>
      <c r="H330" s="1">
        <f>IF(B330="","",入力・概要!$B$34)</f>
        <v>0.13510189711528384</v>
      </c>
      <c r="I330" s="1">
        <f>IF(B330="","",C330*入力・概要!$B$35*0.000000001)</f>
        <v>5.8070489610084763E-2</v>
      </c>
      <c r="J330" s="1">
        <f>IF(B330="","",H330+入力・概要!$B$30*F330)</f>
        <v>1.1759070994547194</v>
      </c>
      <c r="K330" s="1">
        <f>IF(B330="","",I330+入力・概要!$B$30*G330)</f>
        <v>12.866275851519106</v>
      </c>
      <c r="L330" s="1">
        <f>IF(B330="","",入力・概要!$B$30+H330*F330-I330*G330)</f>
        <v>74.959818030001401</v>
      </c>
      <c r="M330" s="1">
        <f t="shared" si="43"/>
        <v>2.3888274564539767E-2</v>
      </c>
      <c r="N330" s="1">
        <f>IF(B330="","",入力・概要!$B$30*(J330*L330+K330*M330)/(L330^2+M330^2))</f>
        <v>1.1801338713665788</v>
      </c>
      <c r="O330" s="1">
        <f>IF(B330="","",入力・概要!$B$30*(K330*L330-J330*M330)/(L330^2+M330^2))</f>
        <v>12.867280736370089</v>
      </c>
      <c r="P330" s="1">
        <f>IF(B330="","",N330+入力・概要!$B$36)</f>
        <v>1.1801338713668348</v>
      </c>
      <c r="Q330" s="1">
        <f>IF(B330="","",O330+C330*入力・概要!$B$37*0.000000001)</f>
        <v>13.02399213079554</v>
      </c>
      <c r="R330" s="1">
        <f t="shared" si="44"/>
        <v>13.077350151210734</v>
      </c>
      <c r="S330" s="1">
        <f t="shared" si="45"/>
        <v>84.822437072510709</v>
      </c>
      <c r="T330" s="1">
        <f t="shared" si="46"/>
        <v>5.8674568856541676</v>
      </c>
      <c r="U330" s="1">
        <f t="shared" si="47"/>
        <v>1.1165197522991561</v>
      </c>
    </row>
    <row r="331" spans="1:21">
      <c r="A331">
        <v>328</v>
      </c>
      <c r="B331" s="2">
        <f>IF(A331&lt;=入力・概要!$B$40,10^(LOG10(入力・概要!$B$38)+(A331-1)*(LOG10(入力・概要!$B$39)-LOG10(入力・概要!$B$38))/(入力・概要!$B$40-1)),"")</f>
        <v>752060.47674382513</v>
      </c>
      <c r="C331" s="1">
        <f t="shared" si="40"/>
        <v>4725335.3375872774</v>
      </c>
      <c r="D331" s="1">
        <f>IF(B331="","",ATANH(MIN(0.999999,(2*入力・概要!$B$17*入力・概要!$B$6)/入力・概要!$B$30))+入力・概要!$B$33*SQRT(B331/1000000)+(2*PI()*B331*入力・概要!$B$6/(299792458*入力・概要!$B$31))*入力・概要!$B$32/2)</f>
        <v>1.3639586158850232E-2</v>
      </c>
      <c r="E331" s="1">
        <f>IF(B331="","",2*PI()*B331*入力・概要!$B$6/(299792458*入力・概要!$B$31))</f>
        <v>0.17270930147390476</v>
      </c>
      <c r="F331" s="1">
        <f t="shared" si="41"/>
        <v>1.4053712895785662E-2</v>
      </c>
      <c r="G331" s="1">
        <f t="shared" si="42"/>
        <v>0.17441382350479456</v>
      </c>
      <c r="H331" s="1">
        <f>IF(B331="","",入力・概要!$B$34)</f>
        <v>0.13510189711528384</v>
      </c>
      <c r="I331" s="1">
        <f>IF(B331="","",C331*入力・概要!$B$35*0.000000001)</f>
        <v>5.9258597379101489E-2</v>
      </c>
      <c r="J331" s="1">
        <f>IF(B331="","",H331+入力・概要!$B$30*F331)</f>
        <v>1.1886787294607286</v>
      </c>
      <c r="K331" s="1">
        <f>IF(B331="","",I331+入力・概要!$B$30*G331)</f>
        <v>13.134690339018228</v>
      </c>
      <c r="L331" s="1">
        <f>IF(B331="","",入力・概要!$B$30+H331*F331-I331*G331)</f>
        <v>74.959426828813761</v>
      </c>
      <c r="M331" s="1">
        <f t="shared" si="43"/>
        <v>2.4396441752800875E-2</v>
      </c>
      <c r="N331" s="1">
        <f>IF(B331="","",入力・概要!$B$30*(J331*L331+K331*M331)/(L331^2+M331^2))</f>
        <v>1.1930877144449361</v>
      </c>
      <c r="O331" s="1">
        <f>IF(B331="","",入力・概要!$B$30*(K331*L331-J331*M331)/(L331^2+M331^2))</f>
        <v>13.135780370349137</v>
      </c>
      <c r="P331" s="1">
        <f>IF(B331="","",N331+入力・概要!$B$36)</f>
        <v>1.1930877144451921</v>
      </c>
      <c r="Q331" s="1">
        <f>IF(B331="","",O331+C331*入力・概要!$B$37*0.000000001)</f>
        <v>13.295698040913473</v>
      </c>
      <c r="R331" s="1">
        <f t="shared" si="44"/>
        <v>13.349121495046422</v>
      </c>
      <c r="S331" s="1">
        <f t="shared" si="45"/>
        <v>84.872304660399919</v>
      </c>
      <c r="T331" s="1">
        <f t="shared" si="46"/>
        <v>5.8762527656715138</v>
      </c>
      <c r="U331" s="1">
        <f t="shared" si="47"/>
        <v>1.1254526857449672</v>
      </c>
    </row>
    <row r="332" spans="1:21">
      <c r="A332">
        <v>329</v>
      </c>
      <c r="B332" s="2">
        <f>IF(A332&lt;=入力・概要!$B$40,10^(LOG10(入力・概要!$B$38)+(A332-1)*(LOG10(入力・概要!$B$39)-LOG10(入力・概要!$B$38))/(入力・概要!$B$40-1)),"")</f>
        <v>767447.44697929453</v>
      </c>
      <c r="C332" s="1">
        <f t="shared" si="40"/>
        <v>4822014.5228927881</v>
      </c>
      <c r="D332" s="1">
        <f>IF(B332="","",ATANH(MIN(0.999999,(2*入力・概要!$B$17*入力・概要!$B$6)/入力・概要!$B$30))+入力・概要!$B$33*SQRT(B332/1000000)+(2*PI()*B332*入力・概要!$B$6/(299792458*入力・概要!$B$31))*入力・概要!$B$32/2)</f>
        <v>1.3791851661061359E-2</v>
      </c>
      <c r="E332" s="1">
        <f>IF(B332="","",2*PI()*B332*入力・概要!$B$6/(299792458*入力・概要!$B$31))</f>
        <v>0.17624289081059438</v>
      </c>
      <c r="F332" s="1">
        <f t="shared" si="41"/>
        <v>1.4228289891980595E-2</v>
      </c>
      <c r="G332" s="1">
        <f t="shared" si="42"/>
        <v>0.17805569938976518</v>
      </c>
      <c r="H332" s="1">
        <f>IF(B332="","",入力・概要!$B$34)</f>
        <v>0.13510189711528384</v>
      </c>
      <c r="I332" s="1">
        <f>IF(B332="","",C332*入力・概要!$B$35*0.000000001)</f>
        <v>6.0471013537461163E-2</v>
      </c>
      <c r="J332" s="1">
        <f>IF(B332="","",H332+入力・概要!$B$30*F332)</f>
        <v>1.2017663939103558</v>
      </c>
      <c r="K332" s="1">
        <f>IF(B332="","",I332+入力・概要!$B$30*G332)</f>
        <v>13.40892641000258</v>
      </c>
      <c r="L332" s="1">
        <f>IF(B332="","",入力・概要!$B$30+H332*F332-I332*G332)</f>
        <v>74.959018724433349</v>
      </c>
      <c r="M332" s="1">
        <f t="shared" si="43"/>
        <v>2.4916061890418843E-2</v>
      </c>
      <c r="N332" s="1">
        <f>IF(B332="","",入力・概要!$B$30*(J332*L332+K332*M332)/(L332^2+M332^2))</f>
        <v>1.2063656620013579</v>
      </c>
      <c r="O332" s="1">
        <f>IF(B332="","",入力・概要!$B$30*(K332*L332-J332*M332)/(L332^2+M332^2))</f>
        <v>13.410107632287666</v>
      </c>
      <c r="P332" s="1">
        <f>IF(B332="","",N332+入力・概要!$B$36)</f>
        <v>1.2063656620016139</v>
      </c>
      <c r="Q332" s="1">
        <f>IF(B332="","",O332+C332*入力・概要!$B$37*0.000000001)</f>
        <v>13.573297178602944</v>
      </c>
      <c r="R332" s="1">
        <f t="shared" si="44"/>
        <v>13.62680132713203</v>
      </c>
      <c r="S332" s="1">
        <f t="shared" si="45"/>
        <v>84.921018862704429</v>
      </c>
      <c r="T332" s="1">
        <f t="shared" si="46"/>
        <v>5.8850486456888573</v>
      </c>
      <c r="U332" s="1">
        <f t="shared" si="47"/>
        <v>1.1343939241394847</v>
      </c>
    </row>
    <row r="333" spans="1:21">
      <c r="A333">
        <v>330</v>
      </c>
      <c r="B333" s="2">
        <f>IF(A333&lt;=入力・概要!$B$40,10^(LOG10(入力・概要!$B$38)+(A333-1)*(LOG10(入力・概要!$B$39)-LOG10(入力・概要!$B$38))/(入力・概要!$B$40-1)),"")</f>
        <v>783149.23079738091</v>
      </c>
      <c r="C333" s="1">
        <f t="shared" si="40"/>
        <v>4920671.740275098</v>
      </c>
      <c r="D333" s="1">
        <f>IF(B333="","",ATANH(MIN(0.999999,(2*入力・概要!$B$17*入力・概要!$B$6)/入力・概要!$B$30))+入力・概要!$B$33*SQRT(B333/1000000)+(2*PI()*B333*入力・概要!$B$6/(299792458*入力・概要!$B$31))*入力・概要!$B$32/2)</f>
        <v>1.3947201923912408E-2</v>
      </c>
      <c r="E333" s="1">
        <f>IF(B333="","",2*PI()*B333*入力・概要!$B$6/(299792458*入力・概要!$B$31))</f>
        <v>0.17984877650592745</v>
      </c>
      <c r="F333" s="1">
        <f t="shared" si="41"/>
        <v>1.4407214895121472E-2</v>
      </c>
      <c r="G333" s="1">
        <f t="shared" si="42"/>
        <v>0.18177677113688151</v>
      </c>
      <c r="H333" s="1">
        <f>IF(B333="","",入力・概要!$B$34)</f>
        <v>0.13510189711528384</v>
      </c>
      <c r="I333" s="1">
        <f>IF(B333="","",C333*入力・概要!$B$35*0.000000001)</f>
        <v>6.1708235428762082E-2</v>
      </c>
      <c r="J333" s="1">
        <f>IF(B333="","",H333+入力・概要!$B$30*F333)</f>
        <v>1.2151800191519169</v>
      </c>
      <c r="K333" s="1">
        <f>IF(B333="","",I333+入力・概要!$B$30*G333)</f>
        <v>13.689124431315976</v>
      </c>
      <c r="L333" s="1">
        <f>IF(B333="","",入力・概要!$B$30+H333*F333-I333*G333)</f>
        <v>74.95859298236013</v>
      </c>
      <c r="M333" s="1">
        <f t="shared" si="43"/>
        <v>2.5447430440704386E-2</v>
      </c>
      <c r="N333" s="1">
        <f>IF(B333="","",入力・概要!$B$30*(J333*L333+K333*M333)/(L333^2+M333^2))</f>
        <v>1.2199780165338345</v>
      </c>
      <c r="O333" s="1">
        <f>IF(B333="","",入力・概要!$B$30*(K333*L333-J333*M333)/(L333^2+M333^2))</f>
        <v>13.690403300170876</v>
      </c>
      <c r="P333" s="1">
        <f>IF(B333="","",N333+入力・概要!$B$36)</f>
        <v>1.2199780165340905</v>
      </c>
      <c r="Q333" s="1">
        <f>IF(B333="","",O333+C333*入力・概要!$B$37*0.000000001)</f>
        <v>13.856931664000891</v>
      </c>
      <c r="R333" s="1">
        <f t="shared" si="44"/>
        <v>13.910532035174533</v>
      </c>
      <c r="S333" s="1">
        <f t="shared" si="45"/>
        <v>84.9685957785548</v>
      </c>
      <c r="T333" s="1">
        <f t="shared" si="46"/>
        <v>5.8938445257062018</v>
      </c>
      <c r="U333" s="1">
        <f t="shared" si="47"/>
        <v>1.1433437407412739</v>
      </c>
    </row>
    <row r="334" spans="1:21">
      <c r="A334">
        <v>331</v>
      </c>
      <c r="B334" s="2">
        <f>IF(A334&lt;=入力・概要!$B$40,10^(LOG10(入力・概要!$B$38)+(A334-1)*(LOG10(入力・概要!$B$39)-LOG10(入力・概要!$B$38))/(入力・概要!$B$40-1)),"")</f>
        <v>799172.26920565497</v>
      </c>
      <c r="C334" s="1">
        <f t="shared" si="40"/>
        <v>5021347.4597783405</v>
      </c>
      <c r="D334" s="1">
        <f>IF(B334="","",ATANH(MIN(0.999999,(2*入力・概要!$B$17*入力・概要!$B$6)/入力・概要!$B$30))+入力・概要!$B$33*SQRT(B334/1000000)+(2*PI()*B334*入力・概要!$B$6/(299792458*入力・概要!$B$31))*入力・概要!$B$32/2)</f>
        <v>1.4105699749861089E-2</v>
      </c>
      <c r="E334" s="1">
        <f>IF(B334="","",2*PI()*B334*入力・概要!$B$6/(299792458*入力・概要!$B$31))</f>
        <v>0.18352843772541369</v>
      </c>
      <c r="F334" s="1">
        <f t="shared" si="41"/>
        <v>1.4590626019650063E-2</v>
      </c>
      <c r="G334" s="1">
        <f t="shared" si="42"/>
        <v>0.18557896125229195</v>
      </c>
      <c r="H334" s="1">
        <f>IF(B334="","",入力・概要!$B$34)</f>
        <v>0.13510189711528384</v>
      </c>
      <c r="I334" s="1">
        <f>IF(B334="","",C334*入力・概要!$B$35*0.000000001)</f>
        <v>6.2970770572128257E-2</v>
      </c>
      <c r="J334" s="1">
        <f>IF(B334="","",H334+入力・概要!$B$30*F334)</f>
        <v>1.2289299593300529</v>
      </c>
      <c r="K334" s="1">
        <f>IF(B334="","",I334+入力・概要!$B$30*G334)</f>
        <v>13.975429036656362</v>
      </c>
      <c r="L334" s="1">
        <f>IF(B334="","",入力・概要!$B$30+H334*F334-I334*G334)</f>
        <v>74.958148835147782</v>
      </c>
      <c r="M334" s="1">
        <f t="shared" si="43"/>
        <v>2.5990852693455503E-2</v>
      </c>
      <c r="N334" s="1">
        <f>IF(B334="","",入力・概要!$B$30*(J334*L334+K334*M334)/(L334^2+M334^2))</f>
        <v>1.2339355274182522</v>
      </c>
      <c r="O334" s="1">
        <f>IF(B334="","",入力・概要!$B$30*(K334*L334-J334*M334)/(L334^2+M334^2))</f>
        <v>13.976812446832476</v>
      </c>
      <c r="P334" s="1">
        <f>IF(B334="","",N334+入力・概要!$B$36)</f>
        <v>1.2339355274185082</v>
      </c>
      <c r="Q334" s="1">
        <f>IF(B334="","",O334+C334*入力・概要!$B$37*0.000000001)</f>
        <v>14.146747939552853</v>
      </c>
      <c r="R334" s="1">
        <f t="shared" si="44"/>
        <v>14.200460349969942</v>
      </c>
      <c r="S334" s="1">
        <f t="shared" si="45"/>
        <v>85.015050927643728</v>
      </c>
      <c r="T334" s="1">
        <f t="shared" si="46"/>
        <v>5.9026404057235462</v>
      </c>
      <c r="U334" s="1">
        <f t="shared" si="47"/>
        <v>1.1523024235528476</v>
      </c>
    </row>
    <row r="335" spans="1:21">
      <c r="A335">
        <v>332</v>
      </c>
      <c r="B335" s="2">
        <f>IF(A335&lt;=入力・概要!$B$40,10^(LOG10(入力・概要!$B$38)+(A335-1)*(LOG10(入力・概要!$B$39)-LOG10(入力・概要!$B$38))/(入力・概要!$B$40-1)),"")</f>
        <v>815523.13499309972</v>
      </c>
      <c r="C335" s="1">
        <f t="shared" si="40"/>
        <v>5124082.9794536782</v>
      </c>
      <c r="D335" s="1">
        <f>IF(B335="","",ATANH(MIN(0.999999,(2*入力・概要!$B$17*入力・概要!$B$6)/入力・概要!$B$30))+入力・概要!$B$33*SQRT(B335/1000000)+(2*PI()*B335*入力・概要!$B$6/(299792458*入力・概要!$B$31))*入力・概要!$B$32/2)</f>
        <v>1.42674092231226E-2</v>
      </c>
      <c r="E335" s="1">
        <f>IF(B335="","",2*PI()*B335*入力・概要!$B$6/(299792458*入力・概要!$B$31))</f>
        <v>0.18728338389792085</v>
      </c>
      <c r="F335" s="1">
        <f t="shared" si="41"/>
        <v>1.4778667409948498E-2</v>
      </c>
      <c r="G335" s="1">
        <f t="shared" si="42"/>
        <v>0.18946425144160156</v>
      </c>
      <c r="H335" s="1">
        <f>IF(B335="","",入力・概要!$B$34)</f>
        <v>0.13510189711528384</v>
      </c>
      <c r="I335" s="1">
        <f>IF(B335="","",C335*入力・概要!$B$35*0.000000001)</f>
        <v>6.425913687039865E-2</v>
      </c>
      <c r="J335" s="1">
        <f>IF(B335="","",H335+入力・概要!$B$30*F335)</f>
        <v>1.2430270206411507</v>
      </c>
      <c r="K335" s="1">
        <f>IF(B335="","",I335+入力・概要!$B$30*G335)</f>
        <v>14.2679893081622</v>
      </c>
      <c r="L335" s="1">
        <f>IF(B335="","",入力・概要!$B$30+H335*F335-I335*G335)</f>
        <v>74.957685480822931</v>
      </c>
      <c r="M335" s="1">
        <f t="shared" si="43"/>
        <v>2.6546644217145504E-2</v>
      </c>
      <c r="N335" s="1">
        <f>IF(B335="","",入力・概要!$B$30*(J335*L335+K335*M335)/(L335^2+M335^2))</f>
        <v>1.2482494162603077</v>
      </c>
      <c r="O335" s="1">
        <f>IF(B335="","",入力・概要!$B$30*(K335*L335-J335*M335)/(L335^2+M335^2))</f>
        <v>14.269484623500251</v>
      </c>
      <c r="P335" s="1">
        <f>IF(B335="","",N335+入力・概要!$B$36)</f>
        <v>1.2482494162605637</v>
      </c>
      <c r="Q335" s="1">
        <f>IF(B335="","",O335+C335*入力・概要!$B$37*0.000000001)</f>
        <v>14.442896954120366</v>
      </c>
      <c r="R335" s="1">
        <f t="shared" si="44"/>
        <v>14.496737530649238</v>
      </c>
      <c r="S335" s="1">
        <f t="shared" si="45"/>
        <v>85.060399247307984</v>
      </c>
      <c r="T335" s="1">
        <f t="shared" si="46"/>
        <v>5.9114362857408898</v>
      </c>
      <c r="U335" s="1">
        <f t="shared" si="47"/>
        <v>1.1612702759000109</v>
      </c>
    </row>
    <row r="336" spans="1:21">
      <c r="A336">
        <v>333</v>
      </c>
      <c r="B336" s="2">
        <f>IF(A336&lt;=入力・概要!$B$40,10^(LOG10(入力・概要!$B$38)+(A336-1)*(LOG10(入力・概要!$B$39)-LOG10(入力・概要!$B$38))/(入力・概要!$B$40-1)),"")</f>
        <v>832208.53542632842</v>
      </c>
      <c r="C336" s="1">
        <f t="shared" si="40"/>
        <v>5228920.4423001492</v>
      </c>
      <c r="D336" s="1">
        <f>IF(B336="","",ATANH(MIN(0.999999,(2*入力・概要!$B$17*入力・概要!$B$6)/入力・概要!$B$30))+入力・概要!$B$33*SQRT(B336/1000000)+(2*PI()*B336*入力・概要!$B$6/(299792458*入力・概要!$B$31))*入力・概要!$B$32/2)</f>
        <v>1.4432395735861903E-2</v>
      </c>
      <c r="E336" s="1">
        <f>IF(B336="","",2*PI()*B336*入力・概要!$B$6/(299792458*入力・概要!$B$31))</f>
        <v>0.19111515533485671</v>
      </c>
      <c r="F336" s="1">
        <f t="shared" si="41"/>
        <v>1.4971489585946272E-2</v>
      </c>
      <c r="G336" s="1">
        <f t="shared" si="42"/>
        <v>0.19343468516779463</v>
      </c>
      <c r="H336" s="1">
        <f>IF(B336="","",入力・概要!$B$34)</f>
        <v>0.13510189711528384</v>
      </c>
      <c r="I336" s="1">
        <f>IF(B336="","",C336*入力・概要!$B$35*0.000000001)</f>
        <v>6.5573862822575754E-2</v>
      </c>
      <c r="J336" s="1">
        <f>IF(B336="","",H336+入力・概要!$B$30*F336)</f>
        <v>1.2574824872427639</v>
      </c>
      <c r="K336" s="1">
        <f>IF(B336="","",I336+入力・概要!$B$30*G336)</f>
        <v>14.566958968386903</v>
      </c>
      <c r="L336" s="1">
        <f>IF(B336="","",入力・概要!$B$30+H336*F336-I336*G336)</f>
        <v>74.957202081219833</v>
      </c>
      <c r="M336" s="1">
        <f t="shared" si="43"/>
        <v>2.7115131338425174E-2</v>
      </c>
      <c r="N336" s="1">
        <f>IF(B336="","",入力・概要!$B$30*(J336*L336+K336*M336)/(L336^2+M336^2))</f>
        <v>1.2629314039750128</v>
      </c>
      <c r="O336" s="1">
        <f>IF(B336="","",入力・概要!$B$30*(K336*L336-J336*M336)/(L336^2+M336^2))</f>
        <v>14.568574053874025</v>
      </c>
      <c r="P336" s="1">
        <f>IF(B336="","",N336+入力・概要!$B$36)</f>
        <v>1.2629314039752688</v>
      </c>
      <c r="Q336" s="1">
        <f>IF(B336="","",O336+C336*入力・概要!$B$37*0.000000001)</f>
        <v>14.745534357632243</v>
      </c>
      <c r="R336" s="1">
        <f t="shared" si="44"/>
        <v>14.799519560555332</v>
      </c>
      <c r="S336" s="1">
        <f t="shared" si="45"/>
        <v>85.104655088976045</v>
      </c>
      <c r="T336" s="1">
        <f t="shared" si="46"/>
        <v>5.9202321657582324</v>
      </c>
      <c r="U336" s="1">
        <f t="shared" si="47"/>
        <v>1.1702476170445231</v>
      </c>
    </row>
    <row r="337" spans="1:21">
      <c r="A337">
        <v>334</v>
      </c>
      <c r="B337" s="2">
        <f>IF(A337&lt;=入力・概要!$B$40,10^(LOG10(入力・概要!$B$38)+(A337-1)*(LOG10(入力・概要!$B$39)-LOG10(入力・概要!$B$38))/(入力・概要!$B$40-1)),"")</f>
        <v>849235.3150009634</v>
      </c>
      <c r="C337" s="1">
        <f t="shared" si="40"/>
        <v>5335902.8535520807</v>
      </c>
      <c r="D337" s="1">
        <f>IF(B337="","",ATANH(MIN(0.999999,(2*入力・概要!$B$17*入力・概要!$B$6)/入力・概要!$B$30))+入力・概要!$B$33*SQRT(B337/1000000)+(2*PI()*B337*入力・概要!$B$6/(299792458*入力・概要!$B$31))*入力・概要!$B$32/2)</f>
        <v>1.4600726014921508E-2</v>
      </c>
      <c r="E337" s="1">
        <f>IF(B337="","",2*PI()*B337*入力・概要!$B$6/(299792458*入力・概要!$B$31))</f>
        <v>0.1950253238620176</v>
      </c>
      <c r="F337" s="1">
        <f t="shared" si="41"/>
        <v>1.5169249812509784E-2</v>
      </c>
      <c r="G337" s="1">
        <f t="shared" si="42"/>
        <v>0.19749237035723069</v>
      </c>
      <c r="H337" s="1">
        <f>IF(B337="","",入力・概要!$B$34)</f>
        <v>0.13510189711528384</v>
      </c>
      <c r="I337" s="1">
        <f>IF(B337="","",C337*入力・概要!$B$35*0.000000001)</f>
        <v>6.6915487740620325E-2</v>
      </c>
      <c r="J337" s="1">
        <f>IF(B337="","",H337+入力・概要!$B$30*F337)</f>
        <v>1.2723081489459558</v>
      </c>
      <c r="K337" s="1">
        <f>IF(B337="","",I337+入力・概要!$B$30*G337)</f>
        <v>14.872496583378364</v>
      </c>
      <c r="L337" s="1">
        <f>IF(B337="","",入力・概要!$B$30+H337*F337-I337*G337)</f>
        <v>74.956697760224429</v>
      </c>
      <c r="M337" s="1">
        <f t="shared" si="43"/>
        <v>2.7696651650919519E-2</v>
      </c>
      <c r="N337" s="1">
        <f>IF(B337="","",入力・概要!$B$30*(J337*L337+K337*M337)/(L337^2+M337^2))</f>
        <v>1.2779937397285248</v>
      </c>
      <c r="O337" s="1">
        <f>IF(B337="","",入力・概要!$B$30*(K337*L337-J337*M337)/(L337^2+M337^2))</f>
        <v>14.874239839464767</v>
      </c>
      <c r="P337" s="1">
        <f>IF(B337="","",N337+入力・概要!$B$36)</f>
        <v>1.2779937397287808</v>
      </c>
      <c r="Q337" s="1">
        <f>IF(B337="","",O337+C337*入力・概要!$B$37*0.000000001)</f>
        <v>15.054820707008728</v>
      </c>
      <c r="R337" s="1">
        <f t="shared" si="44"/>
        <v>15.108967354487358</v>
      </c>
      <c r="S337" s="1">
        <f t="shared" si="45"/>
        <v>85.147832213941697</v>
      </c>
      <c r="T337" s="1">
        <f t="shared" si="46"/>
        <v>5.9290280457755786</v>
      </c>
      <c r="U337" s="1">
        <f t="shared" si="47"/>
        <v>1.179234782831857</v>
      </c>
    </row>
    <row r="338" spans="1:21">
      <c r="A338">
        <v>335</v>
      </c>
      <c r="B338" s="2">
        <f>IF(A338&lt;=入力・概要!$B$40,10^(LOG10(入力・概要!$B$38)+(A338-1)*(LOG10(入力・概要!$B$39)-LOG10(入力・概要!$B$38))/(入力・概要!$B$40-1)),"")</f>
        <v>866610.45824929082</v>
      </c>
      <c r="C338" s="1">
        <f t="shared" si="40"/>
        <v>5445074.0983201126</v>
      </c>
      <c r="D338" s="1">
        <f>IF(B338="","",ATANH(MIN(0.999999,(2*入力・概要!$B$17*入力・概要!$B$6)/入力・概要!$B$30))+入力・概要!$B$33*SQRT(B338/1000000)+(2*PI()*B338*入力・概要!$B$6/(299792458*入力・概要!$B$31))*入力・概要!$B$32/2)</f>
        <v>1.4772468149095597E-2</v>
      </c>
      <c r="E338" s="1">
        <f>IF(B338="","",2*PI()*B338*入力・概要!$B$6/(299792458*入力・概要!$B$31))</f>
        <v>0.19901549346436179</v>
      </c>
      <c r="F338" s="1">
        <f t="shared" si="41"/>
        <v>1.5372112494485507E-2</v>
      </c>
      <c r="G338" s="1">
        <f t="shared" si="42"/>
        <v>0.20163948226403233</v>
      </c>
      <c r="H338" s="1">
        <f>IF(B338="","",入力・概要!$B$34)</f>
        <v>0.13510189711528384</v>
      </c>
      <c r="I338" s="1">
        <f>IF(B338="","",C338*入力・概要!$B$35*0.000000001)</f>
        <v>6.8284561970680641E-2</v>
      </c>
      <c r="J338" s="1">
        <f>IF(B338="","",H338+入力・概要!$B$30*F338)</f>
        <v>1.2875163308308424</v>
      </c>
      <c r="K338" s="1">
        <f>IF(B338="","",I338+入力・概要!$B$30*G338)</f>
        <v>15.18476577763723</v>
      </c>
      <c r="L338" s="1">
        <f>IF(B338="","",入力・概要!$B$30+H338*F338-I338*G338)</f>
        <v>74.956171601922733</v>
      </c>
      <c r="M338" s="1">
        <f t="shared" si="43"/>
        <v>2.8291554555464365E-2</v>
      </c>
      <c r="N338" s="1">
        <f>IF(B338="","",入力・概要!$B$30*(J338*L338+K338*M338)/(L338^2+M338^2))</f>
        <v>1.2934492318888986</v>
      </c>
      <c r="O338" s="1">
        <f>IF(B338="","",入力・概要!$B$30*(K338*L338-J338*M338)/(L338^2+M338^2))</f>
        <v>15.186646176980769</v>
      </c>
      <c r="P338" s="1">
        <f>IF(B338="","",N338+入力・概要!$B$36)</f>
        <v>1.2934492318891546</v>
      </c>
      <c r="Q338" s="1">
        <f>IF(B338="","",O338+C338*入力・概要!$B$37*0.000000001)</f>
        <v>15.370921684144704</v>
      </c>
      <c r="R338" s="1">
        <f t="shared" si="44"/>
        <v>15.425246978106525</v>
      </c>
      <c r="S338" s="1">
        <f t="shared" si="45"/>
        <v>85.189943788421076</v>
      </c>
      <c r="T338" s="1">
        <f t="shared" si="46"/>
        <v>5.9378239257929222</v>
      </c>
      <c r="U338" s="1">
        <f t="shared" si="47"/>
        <v>1.1882321263759512</v>
      </c>
    </row>
    <row r="339" spans="1:21">
      <c r="A339">
        <v>336</v>
      </c>
      <c r="B339" s="2">
        <f>IF(A339&lt;=入力・概要!$B$40,10^(LOG10(入力・概要!$B$38)+(A339-1)*(LOG10(入力・概要!$B$39)-LOG10(入力・概要!$B$38))/(入力・概要!$B$40-1)),"")</f>
        <v>884341.09260540328</v>
      </c>
      <c r="C339" s="1">
        <f t="shared" si="40"/>
        <v>5556478.9595934115</v>
      </c>
      <c r="D339" s="1">
        <f>IF(B339="","",ATANH(MIN(0.999999,(2*入力・概要!$B$17*入力・概要!$B$6)/入力・概要!$B$30))+入力・概要!$B$33*SQRT(B339/1000000)+(2*PI()*B339*入力・概要!$B$6/(299792458*入力・概要!$B$31))*入力・概要!$B$32/2)</f>
        <v>1.4947691616962275E-2</v>
      </c>
      <c r="E339" s="1">
        <f>IF(B339="","",2*PI()*B339*入力・概要!$B$6/(299792458*入力・概要!$B$31))</f>
        <v>0.2030873009439835</v>
      </c>
      <c r="F339" s="1">
        <f t="shared" si="41"/>
        <v>1.5580249599434385E-2</v>
      </c>
      <c r="G339" s="1">
        <f t="shared" si="42"/>
        <v>0.20587826650401322</v>
      </c>
      <c r="H339" s="1">
        <f>IF(B339="","",入力・概要!$B$34)</f>
        <v>0.13510189711528384</v>
      </c>
      <c r="I339" s="1">
        <f>IF(B339="","",C339*入力・概要!$B$35*0.000000001)</f>
        <v>6.9681647118851289E-2</v>
      </c>
      <c r="J339" s="1">
        <f>IF(B339="","",H339+入力・概要!$B$30*F339)</f>
        <v>1.3031199249380871</v>
      </c>
      <c r="K339" s="1">
        <f>IF(B339="","",I339+入力・概要!$B$30*G339)</f>
        <v>15.503935461789759</v>
      </c>
      <c r="L339" s="1">
        <f>IF(B339="","",入力・概要!$B$30+H339*F339-I339*G339)</f>
        <v>74.955622648646894</v>
      </c>
      <c r="M339" s="1">
        <f t="shared" si="43"/>
        <v>2.8900201834109591E-2</v>
      </c>
      <c r="N339" s="1">
        <f>IF(B339="","",入力・概要!$B$30*(J339*L339+K339*M339)/(L339^2+M339^2))</f>
        <v>1.3093112811454328</v>
      </c>
      <c r="O339" s="1">
        <f>IF(B339="","",入力・概要!$B$30*(K339*L339-J339*M339)/(L339^2+M339^2))</f>
        <v>15.505962588610572</v>
      </c>
      <c r="P339" s="1">
        <f>IF(B339="","",N339+入力・概要!$B$36)</f>
        <v>1.3093112811456888</v>
      </c>
      <c r="Q339" s="1">
        <f>IF(B339="","",O339+C339*入力・概要!$B$37*0.000000001)</f>
        <v>15.69400832680185</v>
      </c>
      <c r="R339" s="1">
        <f t="shared" si="44"/>
        <v>15.748529880362204</v>
      </c>
      <c r="S339" s="1">
        <f t="shared" si="45"/>
        <v>85.231002377847318</v>
      </c>
      <c r="T339" s="1">
        <f t="shared" si="46"/>
        <v>5.9466198058102657</v>
      </c>
      <c r="U339" s="1">
        <f t="shared" si="47"/>
        <v>1.1972400187830328</v>
      </c>
    </row>
    <row r="340" spans="1:21">
      <c r="A340">
        <v>337</v>
      </c>
      <c r="B340" s="2">
        <f>IF(A340&lt;=入力・概要!$B$40,10^(LOG10(入力・概要!$B$38)+(A340-1)*(LOG10(入力・概要!$B$39)-LOG10(入力・概要!$B$38))/(入力・概要!$B$40-1)),"")</f>
        <v>902434.49132891861</v>
      </c>
      <c r="C340" s="1">
        <f t="shared" si="40"/>
        <v>5670163.1366099454</v>
      </c>
      <c r="D340" s="1">
        <f>IF(B340="","",ATANH(MIN(0.999999,(2*入力・概要!$B$17*入力・概要!$B$6)/入力・概要!$B$30))+入力・概要!$B$33*SQRT(B340/1000000)+(2*PI()*B340*入力・概要!$B$6/(299792458*入力・概要!$B$31))*入力・概要!$B$32/2)</f>
        <v>1.5126467315284511E-2</v>
      </c>
      <c r="E340" s="1">
        <f>IF(B340="","",2*PI()*B340*入力・概要!$B$6/(299792458*入力・概要!$B$31))</f>
        <v>0.20724241659154016</v>
      </c>
      <c r="F340" s="1">
        <f t="shared" si="41"/>
        <v>1.5793841110276038E-2</v>
      </c>
      <c r="G340" s="1">
        <f t="shared" si="42"/>
        <v>0.21021104227015511</v>
      </c>
      <c r="H340" s="1">
        <f>IF(B340="","",入力・概要!$B$34)</f>
        <v>0.13510189711528384</v>
      </c>
      <c r="I340" s="1">
        <f>IF(B340="","",C340*入力・概要!$B$35*0.000000001)</f>
        <v>7.1107316281547581E-2</v>
      </c>
      <c r="J340" s="1">
        <f>IF(B340="","",H340+入力・概要!$B$30*F340)</f>
        <v>1.3191324242026699</v>
      </c>
      <c r="K340" s="1">
        <f>IF(B340="","",I340+入力・概要!$B$30*G340)</f>
        <v>15.83018007387563</v>
      </c>
      <c r="L340" s="1">
        <f>IF(B340="","",入力・概要!$B$30+H340*F340-I340*G340)</f>
        <v>74.955049898912605</v>
      </c>
      <c r="M340" s="1">
        <f t="shared" si="43"/>
        <v>2.9522968260407983E-2</v>
      </c>
      <c r="N340" s="1">
        <f>IF(B340="","",入力・概要!$B$30*(J340*L340+K340*M340)/(L340^2+M340^2))</f>
        <v>1.3255939159704826</v>
      </c>
      <c r="O340" s="1">
        <f>IF(B340="","",入力・概要!$B$30*(K340*L340-J340*M340)/(L340^2+M340^2))</f>
        <v>15.832364166117689</v>
      </c>
      <c r="P340" s="1">
        <f>IF(B340="","",N340+入力・概要!$B$36)</f>
        <v>1.3255939159707386</v>
      </c>
      <c r="Q340" s="1">
        <f>IF(B340="","",O340+C340*入力・概要!$B$37*0.000000001)</f>
        <v>16.024257273325066</v>
      </c>
      <c r="R340" s="1">
        <f t="shared" si="44"/>
        <v>16.078993139863265</v>
      </c>
      <c r="S340" s="1">
        <f t="shared" si="45"/>
        <v>85.271019940353739</v>
      </c>
      <c r="T340" s="1">
        <f t="shared" si="46"/>
        <v>5.9554156858276102</v>
      </c>
      <c r="U340" s="1">
        <f t="shared" si="47"/>
        <v>1.2062588499166549</v>
      </c>
    </row>
    <row r="341" spans="1:21">
      <c r="A341">
        <v>338</v>
      </c>
      <c r="B341" s="2">
        <f>IF(A341&lt;=入力・概要!$B$40,10^(LOG10(入力・概要!$B$38)+(A341-1)*(LOG10(入力・概要!$B$39)-LOG10(入力・概要!$B$38))/(入力・概要!$B$40-1)),"")</f>
        <v>920898.07648853376</v>
      </c>
      <c r="C341" s="1">
        <f t="shared" si="40"/>
        <v>5786173.2636026982</v>
      </c>
      <c r="D341" s="1">
        <f>IF(B341="","",ATANH(MIN(0.999999,(2*入力・概要!$B$17*入力・概要!$B$6)/入力・概要!$B$30))+入力・概要!$B$33*SQRT(B341/1000000)+(2*PI()*B341*入力・概要!$B$6/(299792458*入力・概要!$B$31))*入力・概要!$B$32/2)</f>
        <v>1.5308867587991933E-2</v>
      </c>
      <c r="E341" s="1">
        <f>IF(B341="","",2*PI()*B341*入力・概要!$B$6/(299792458*入力・概要!$B$31))</f>
        <v>0.2114825448714196</v>
      </c>
      <c r="F341" s="1">
        <f t="shared" si="41"/>
        <v>1.6013075510263704E-2</v>
      </c>
      <c r="G341" s="1">
        <f t="shared" si="42"/>
        <v>0.21464020574264403</v>
      </c>
      <c r="H341" s="1">
        <f>IF(B341="","",入力・概要!$B$34)</f>
        <v>0.13510189711528384</v>
      </c>
      <c r="I341" s="1">
        <f>IF(B341="","",C341*入力・概要!$B$35*0.000000001)</f>
        <v>7.2562154280594676E-2</v>
      </c>
      <c r="J341" s="1">
        <f>IF(B341="","",H341+入力・概要!$B$30*F341)</f>
        <v>1.3355679588114227</v>
      </c>
      <c r="K341" s="1">
        <f>IF(B341="","",I341+入力・概要!$B$30*G341)</f>
        <v>16.163679835226166</v>
      </c>
      <c r="L341" s="1">
        <f>IF(B341="","",入力・概要!$B$30+H341*F341-I341*G341)</f>
        <v>74.954452305240622</v>
      </c>
      <c r="M341" s="1">
        <f t="shared" si="43"/>
        <v>3.0160242248728618E-2</v>
      </c>
      <c r="N341" s="1">
        <f>IF(B341="","",入力・概要!$B$30*(J341*L341+K341*M341)/(L341^2+M341^2))</f>
        <v>1.3423118306135005</v>
      </c>
      <c r="O341" s="1">
        <f>IF(B341="","",入力・概要!$B$30*(K341*L341-J341*M341)/(L341^2+M341^2))</f>
        <v>16.166031829738841</v>
      </c>
      <c r="P341" s="1">
        <f>IF(B341="","",N341+入力・概要!$B$36)</f>
        <v>1.3423118306137565</v>
      </c>
      <c r="Q341" s="1">
        <f>IF(B341="","",O341+C341*入力・概要!$B$37*0.000000001)</f>
        <v>16.361851022175127</v>
      </c>
      <c r="R341" s="1">
        <f t="shared" si="44"/>
        <v>16.416819726197243</v>
      </c>
      <c r="S341" s="1">
        <f t="shared" si="45"/>
        <v>85.310007819392425</v>
      </c>
      <c r="T341" s="1">
        <f t="shared" si="46"/>
        <v>5.9642115658449546</v>
      </c>
      <c r="U341" s="1">
        <f t="shared" si="47"/>
        <v>1.215289029206333</v>
      </c>
    </row>
    <row r="342" spans="1:21">
      <c r="A342">
        <v>339</v>
      </c>
      <c r="B342" s="2">
        <f>IF(A342&lt;=入力・概要!$B$40,10^(LOG10(入力・概要!$B$38)+(A342-1)*(LOG10(入力・概要!$B$39)-LOG10(入力・概要!$B$38))/(入力・概要!$B$40-1)),"")</f>
        <v>939739.42200662417</v>
      </c>
      <c r="C342" s="1">
        <f t="shared" si="40"/>
        <v>5904556.9289294574</v>
      </c>
      <c r="D342" s="1">
        <f>IF(B342="","",ATANH(MIN(0.999999,(2*入力・概要!$B$17*入力・概要!$B$6)/入力・概要!$B$30))+入力・概要!$B$33*SQRT(B342/1000000)+(2*PI()*B342*入力・概要!$B$6/(299792458*入力・概要!$B$31))*入力・概要!$B$32/2)</f>
        <v>1.5494966255755305E-2</v>
      </c>
      <c r="E342" s="1">
        <f>IF(B342="","",2*PI()*B342*入力・概要!$B$6/(299792458*入力・概要!$B$31))</f>
        <v>0.21580942512092685</v>
      </c>
      <c r="F342" s="1">
        <f t="shared" si="41"/>
        <v>1.6238150302931305E-2</v>
      </c>
      <c r="G342" s="1">
        <f t="shared" si="42"/>
        <v>0.21916823370752186</v>
      </c>
      <c r="H342" s="1">
        <f>IF(B342="","",入力・概要!$B$34)</f>
        <v>0.13510189711528384</v>
      </c>
      <c r="I342" s="1">
        <f>IF(B342="","",C342*入力・概要!$B$35*0.000000001)</f>
        <v>7.4046757903126703E-2</v>
      </c>
      <c r="J342" s="1">
        <f>IF(B342="","",H342+入力・概要!$B$30*F342)</f>
        <v>1.3524413351823494</v>
      </c>
      <c r="K342" s="1">
        <f>IF(B342="","",I342+入力・概要!$B$30*G342)</f>
        <v>16.504621021986821</v>
      </c>
      <c r="L342" s="1">
        <f>IF(B342="","",入力・概要!$B$30+H342*F342-I342*G342)</f>
        <v>74.953828771854617</v>
      </c>
      <c r="M342" s="1">
        <f t="shared" si="43"/>
        <v>3.0812426545567841E-2</v>
      </c>
      <c r="N342" s="1">
        <f>IF(B342="","",入力・概要!$B$30*(J342*L342+K342*M342)/(L342^2+M342^2))</f>
        <v>1.359480425834376</v>
      </c>
      <c r="O342" s="1">
        <f>IF(B342="","",入力・概要!$B$30*(K342*L342-J342*M342)/(L342^2+M342^2))</f>
        <v>16.507152602957213</v>
      </c>
      <c r="P342" s="1">
        <f>IF(B342="","",N342+入力・概要!$B$36)</f>
        <v>1.359480425834632</v>
      </c>
      <c r="Q342" s="1">
        <f>IF(B342="","",O342+C342*入力・概要!$B$37*0.000000001)</f>
        <v>16.706978207349351</v>
      </c>
      <c r="R342" s="1">
        <f t="shared" si="44"/>
        <v>16.762198777280794</v>
      </c>
      <c r="S342" s="1">
        <f t="shared" si="45"/>
        <v>85.347976735431402</v>
      </c>
      <c r="T342" s="1">
        <f t="shared" si="46"/>
        <v>5.9730074458622981</v>
      </c>
      <c r="U342" s="1">
        <f t="shared" si="47"/>
        <v>1.224330986502298</v>
      </c>
    </row>
    <row r="343" spans="1:21">
      <c r="A343">
        <v>340</v>
      </c>
      <c r="B343" s="2">
        <f>IF(A343&lt;=入力・概要!$B$40,10^(LOG10(入力・概要!$B$38)+(A343-1)*(LOG10(入力・概要!$B$39)-LOG10(入力・概要!$B$38))/(入力・概要!$B$40-1)),"")</f>
        <v>958966.25676613592</v>
      </c>
      <c r="C343" s="1">
        <f t="shared" si="40"/>
        <v>6025362.6945939921</v>
      </c>
      <c r="D343" s="1">
        <f>IF(B343="","",ATANH(MIN(0.999999,(2*入力・概要!$B$17*入力・概要!$B$6)/入力・概要!$B$30))+入力・概要!$B$33*SQRT(B343/1000000)+(2*PI()*B343*入力・概要!$B$6/(299792458*入力・概要!$B$31))*入力・概要!$B$32/2)</f>
        <v>1.5684838646165739E-2</v>
      </c>
      <c r="E343" s="1">
        <f>IF(B343="","",2*PI()*B343*入力・概要!$B$6/(299792458*入力・概要!$B$31))</f>
        <v>0.22022483226377632</v>
      </c>
      <c r="F343" s="1">
        <f t="shared" si="41"/>
        <v>1.646927256989816E-2</v>
      </c>
      <c r="G343" s="1">
        <f t="shared" si="42"/>
        <v>0.22379768739916486</v>
      </c>
      <c r="H343" s="1">
        <f>IF(B343="","",入力・概要!$B$34)</f>
        <v>0.13510189711528384</v>
      </c>
      <c r="I343" s="1">
        <f>IF(B343="","",C343*入力・概要!$B$35*0.000000001)</f>
        <v>7.5561736146394401E-2</v>
      </c>
      <c r="J343" s="1">
        <f>IF(B343="","",H343+入力・概要!$B$30*F343)</f>
        <v>1.3697680777820547</v>
      </c>
      <c r="K343" s="1">
        <f>IF(B343="","",I343+入力・概要!$B$30*G343)</f>
        <v>16.853196253424375</v>
      </c>
      <c r="L343" s="1">
        <f>IF(B343="","",入力・概要!$B$30+H343*F343-I343*G343)</f>
        <v>74.953178152247318</v>
      </c>
      <c r="M343" s="1">
        <f t="shared" si="43"/>
        <v>3.1479938966090124E-2</v>
      </c>
      <c r="N343" s="1">
        <f>IF(B343="","",入力・概要!$B$30*(J343*L343+K343*M343)/(L343^2+M343^2))</f>
        <v>1.3771158526023126</v>
      </c>
      <c r="O343" s="1">
        <f>IF(B343="","",入力・概要!$B$30*(K343*L343-J343*M343)/(L343^2+M343^2))</f>
        <v>16.855919904310394</v>
      </c>
      <c r="P343" s="1">
        <f>IF(B343="","",N343+入力・概要!$B$36)</f>
        <v>1.3771158526025686</v>
      </c>
      <c r="Q343" s="1">
        <f>IF(B343="","",O343+C343*入力・概要!$B$37*0.000000001)</f>
        <v>17.059833890850175</v>
      </c>
      <c r="R343" s="1">
        <f t="shared" si="44"/>
        <v>17.115325893914189</v>
      </c>
      <c r="S343" s="1">
        <f t="shared" si="45"/>
        <v>85.384936776668212</v>
      </c>
      <c r="T343" s="1">
        <f t="shared" si="46"/>
        <v>5.9818033258796417</v>
      </c>
      <c r="U343" s="1">
        <f t="shared" si="47"/>
        <v>1.2333851729790746</v>
      </c>
    </row>
    <row r="344" spans="1:21">
      <c r="A344">
        <v>341</v>
      </c>
      <c r="B344" s="2">
        <f>IF(A344&lt;=入力・概要!$B$40,10^(LOG10(入力・概要!$B$38)+(A344-1)*(LOG10(入力・概要!$B$39)-LOG10(入力・概要!$B$38))/(入力・概要!$B$40-1)),"")</f>
        <v>978586.46778103942</v>
      </c>
      <c r="C344" s="1">
        <f t="shared" si="40"/>
        <v>6148640.1161665963</v>
      </c>
      <c r="D344" s="1">
        <f>IF(B344="","",ATANH(MIN(0.999999,(2*入力・概要!$B$17*入力・概要!$B$6)/入力・概要!$B$30))+入力・概要!$B$33*SQRT(B344/1000000)+(2*PI()*B344*入力・概要!$B$6/(299792458*入力・概要!$B$31))*入力・概要!$B$32/2)</f>
        <v>1.5878561624530961E-2</v>
      </c>
      <c r="E344" s="1">
        <f>IF(B344="","",2*PI()*B344*入力・概要!$B$6/(299792458*入力・概要!$B$31))</f>
        <v>0.22473057753818043</v>
      </c>
      <c r="F344" s="1">
        <f t="shared" si="41"/>
        <v>1.670665956968587E-2</v>
      </c>
      <c r="G344" s="1">
        <f t="shared" si="42"/>
        <v>0.22853121658306436</v>
      </c>
      <c r="H344" s="1">
        <f>IF(B344="","",入力・概要!$B$34)</f>
        <v>0.13510189711528384</v>
      </c>
      <c r="I344" s="1">
        <f>IF(B344="","",C344*入力・概要!$B$35*0.000000001)</f>
        <v>7.7107710467580831E-2</v>
      </c>
      <c r="J344" s="1">
        <f>IF(B344="","",H344+入力・概要!$B$30*F344)</f>
        <v>1.3875644740177657</v>
      </c>
      <c r="K344" s="1">
        <f>IF(B344="","",I344+入力・概要!$B$30*G344)</f>
        <v>17.209604798254102</v>
      </c>
      <c r="L344" s="1">
        <f>IF(B344="","",入力・概要!$B$30+H344*F344-I344*G344)</f>
        <v>74.952499246605683</v>
      </c>
      <c r="M344" s="1">
        <f t="shared" si="43"/>
        <v>3.2163213179415583E-2</v>
      </c>
      <c r="N344" s="1">
        <f>IF(B344="","",入力・概要!$B$30*(J344*L344+K344*M344)/(L344^2+M344^2))</f>
        <v>1.3952350590076301</v>
      </c>
      <c r="O344" s="1">
        <f>IF(B344="","",入力・概要!$B$30*(K344*L344-J344*M344)/(L344^2+M344^2))</f>
        <v>17.212533857489394</v>
      </c>
      <c r="P344" s="1">
        <f>IF(B344="","",N344+入力・概要!$B$36)</f>
        <v>1.3952350590078861</v>
      </c>
      <c r="Q344" s="1">
        <f>IF(B344="","",O344+C344*入力・概要!$B$37*0.000000001)</f>
        <v>17.420619873458335</v>
      </c>
      <c r="R344" s="1">
        <f t="shared" si="44"/>
        <v>17.476403452810771</v>
      </c>
      <c r="S344" s="1">
        <f t="shared" si="45"/>
        <v>85.42089738869349</v>
      </c>
      <c r="T344" s="1">
        <f t="shared" si="46"/>
        <v>5.9905992058969861</v>
      </c>
      <c r="U344" s="1">
        <f t="shared" si="47"/>
        <v>1.2424520620907991</v>
      </c>
    </row>
    <row r="345" spans="1:21">
      <c r="A345">
        <v>342</v>
      </c>
      <c r="B345" s="2">
        <f>IF(A345&lt;=入力・概要!$B$40,10^(LOG10(入力・概要!$B$38)+(A345-1)*(LOG10(入力・概要!$B$39)-LOG10(入力・概要!$B$38))/(入力・概要!$B$40-1)),"")</f>
        <v>998608.10343163763</v>
      </c>
      <c r="C345" s="1">
        <f t="shared" si="40"/>
        <v>6274439.763112138</v>
      </c>
      <c r="D345" s="1">
        <f>IF(B345="","",ATANH(MIN(0.999999,(2*入力・概要!$B$17*入力・概要!$B$6)/入力・概要!$B$30))+入力・概要!$B$33*SQRT(B345/1000000)+(2*PI()*B345*入力・概要!$B$6/(299792458*入力・概要!$B$31))*入力・概要!$B$32/2)</f>
        <v>1.6076213625301188E-2</v>
      </c>
      <c r="E345" s="1">
        <f>IF(B345="","",2*PI()*B345*入力・概要!$B$6/(299792458*入力・概要!$B$31))</f>
        <v>0.22932850923983228</v>
      </c>
      <c r="F345" s="1">
        <f t="shared" si="41"/>
        <v>1.6950539380999687E-2</v>
      </c>
      <c r="G345" s="1">
        <f t="shared" si="42"/>
        <v>0.23337156389676744</v>
      </c>
      <c r="H345" s="1">
        <f>IF(B345="","",入力・概要!$B$34)</f>
        <v>0.13510189711528384</v>
      </c>
      <c r="I345" s="1">
        <f>IF(B345="","",C345*入力・概要!$B$35*0.000000001)</f>
        <v>7.8685315038727582E-2</v>
      </c>
      <c r="J345" s="1">
        <f>IF(B345="","",H345+入力・概要!$B$30*F345)</f>
        <v>1.4058476224627627</v>
      </c>
      <c r="K345" s="1">
        <f>IF(B345="","",I345+入力・概要!$B$30*G345)</f>
        <v>17.574052900325761</v>
      </c>
      <c r="L345" s="1">
        <f>IF(B345="","",入力・概要!$B$30+H345*F345-I345*G345)</f>
        <v>74.951790799085643</v>
      </c>
      <c r="M345" s="1">
        <f t="shared" si="43"/>
        <v>3.2862699546484277E-2</v>
      </c>
      <c r="N345" s="1">
        <f>IF(B345="","",入力・概要!$B$30*(J345*L345+K345*M345)/(L345^2+M345^2))</f>
        <v>1.4138558406572497</v>
      </c>
      <c r="O345" s="1">
        <f>IF(B345="","",入力・概要!$B$30*(K345*L345-J345*M345)/(L345^2+M345^2))</f>
        <v>17.577201621090655</v>
      </c>
      <c r="P345" s="1">
        <f>IF(B345="","",N345+入力・概要!$B$36)</f>
        <v>1.4138558406575057</v>
      </c>
      <c r="Q345" s="1">
        <f>IF(B345="","",O345+C345*入力・概要!$B$37*0.000000001)</f>
        <v>17.789545025172846</v>
      </c>
      <c r="R345" s="1">
        <f t="shared" si="44"/>
        <v>17.845640939479122</v>
      </c>
      <c r="S345" s="1">
        <f t="shared" si="45"/>
        <v>85.455867363031885</v>
      </c>
      <c r="T345" s="1">
        <f t="shared" si="46"/>
        <v>5.9993950859143297</v>
      </c>
      <c r="U345" s="1">
        <f t="shared" si="47"/>
        <v>1.2515321505814112</v>
      </c>
    </row>
    <row r="346" spans="1:21">
      <c r="A346">
        <v>343</v>
      </c>
      <c r="B346" s="2">
        <f>IF(A346&lt;=入力・概要!$B$40,10^(LOG10(入力・概要!$B$38)+(A346-1)*(LOG10(入力・概要!$B$39)-LOG10(入力・概要!$B$38))/(入力・概要!$B$40-1)),"")</f>
        <v>1019039.3767661027</v>
      </c>
      <c r="C346" s="1">
        <f t="shared" si="40"/>
        <v>6402813.2395342197</v>
      </c>
      <c r="D346" s="1">
        <f>IF(B346="","",ATANH(MIN(0.999999,(2*入力・概要!$B$17*入力・概要!$B$6)/入力・概要!$B$30))+入力・概要!$B$33*SQRT(B346/1000000)+(2*PI()*B346*入力・概要!$B$6/(299792458*入力・概要!$B$31))*入力・概要!$B$32/2)</f>
        <v>1.6277874684137973E-2</v>
      </c>
      <c r="E346" s="1">
        <f>IF(B346="","",2*PI()*B346*入力・概要!$B$6/(299792458*入力・概要!$B$31))</f>
        <v>0.23402051348009748</v>
      </c>
      <c r="F346" s="1">
        <f t="shared" si="41"/>
        <v>1.7201151594256094E-2</v>
      </c>
      <c r="G346" s="1">
        <f t="shared" si="42"/>
        <v>0.23832156946835759</v>
      </c>
      <c r="H346" s="1">
        <f>IF(B346="","",入力・概要!$B$34)</f>
        <v>0.13510189711528384</v>
      </c>
      <c r="I346" s="1">
        <f>IF(B346="","",C346*入力・概要!$B$35*0.000000001)</f>
        <v>8.0295197006879274E-2</v>
      </c>
      <c r="J346" s="1">
        <f>IF(B346="","",H346+入力・概要!$B$30*F346)</f>
        <v>1.4246354846987235</v>
      </c>
      <c r="K346" s="1">
        <f>IF(B346="","",I346+入力・概要!$B$30*G346)</f>
        <v>17.946754125121341</v>
      </c>
      <c r="L346" s="1">
        <f>IF(B346="","",入力・概要!$B$30+H346*F346-I346*G346)</f>
        <v>74.951051494925949</v>
      </c>
      <c r="M346" s="1">
        <f t="shared" si="43"/>
        <v>3.3578866014673005E-2</v>
      </c>
      <c r="N346" s="1">
        <f>IF(B346="","",入力・概要!$B$30*(J346*L346+K346*M346)/(L346^2+M346^2))</f>
        <v>1.4329968948505203</v>
      </c>
      <c r="O346" s="1">
        <f>IF(B346="","",入力・概要!$B$30*(K346*L346-J346*M346)/(L346^2+M346^2))</f>
        <v>17.950137739499095</v>
      </c>
      <c r="P346" s="1">
        <f>IF(B346="","",N346+入力・概要!$B$36)</f>
        <v>1.4329968948507763</v>
      </c>
      <c r="Q346" s="1">
        <f>IF(B346="","",O346+C346*入力・概要!$B$37*0.000000001)</f>
        <v>18.166825636796055</v>
      </c>
      <c r="R346" s="1">
        <f t="shared" si="44"/>
        <v>18.223255302453577</v>
      </c>
      <c r="S346" s="1">
        <f t="shared" si="45"/>
        <v>85.489854824482023</v>
      </c>
      <c r="T346" s="1">
        <f t="shared" si="46"/>
        <v>6.0081909659316732</v>
      </c>
      <c r="U346" s="1">
        <f t="shared" si="47"/>
        <v>1.2606259595531066</v>
      </c>
    </row>
    <row r="347" spans="1:21">
      <c r="A347">
        <v>344</v>
      </c>
      <c r="B347" s="2">
        <f>IF(A347&lt;=入力・概要!$B$40,10^(LOG10(入力・概要!$B$38)+(A347-1)*(LOG10(入力・概要!$B$39)-LOG10(入力・概要!$B$38))/(入力・概要!$B$40-1)),"")</f>
        <v>1039888.6688695293</v>
      </c>
      <c r="C347" s="1">
        <f t="shared" si="40"/>
        <v>6533813.205343564</v>
      </c>
      <c r="D347" s="1">
        <f>IF(B347="","",ATANH(MIN(0.999999,(2*入力・概要!$B$17*入力・概要!$B$6)/入力・概要!$B$30))+入力・概要!$B$33*SQRT(B347/1000000)+(2*PI()*B347*入力・概要!$B$6/(299792458*入力・概要!$B$31))*入力・概要!$B$32/2)</f>
        <v>1.648362647063846E-2</v>
      </c>
      <c r="E347" s="1">
        <f>IF(B347="","",2*PI()*B347*入力・概要!$B$6/(299792458*入力・概要!$B$31))</f>
        <v>0.23880851495971087</v>
      </c>
      <c r="F347" s="1">
        <f t="shared" si="41"/>
        <v>1.7458748055501603E-2</v>
      </c>
      <c r="G347" s="1">
        <f t="shared" si="42"/>
        <v>0.24338417583348743</v>
      </c>
      <c r="H347" s="1">
        <f>IF(B347="","",入力・概要!$B$34)</f>
        <v>0.13510189711528384</v>
      </c>
      <c r="I347" s="1">
        <f>IF(B347="","",C347*入力・概要!$B$35*0.000000001)</f>
        <v>8.193801675954801E-2</v>
      </c>
      <c r="J347" s="1">
        <f>IF(B347="","",H347+入力・概要!$B$30*F347)</f>
        <v>1.4439469410857273</v>
      </c>
      <c r="K347" s="1">
        <f>IF(B347="","",I347+入力・概要!$B$30*G347)</f>
        <v>18.32792972863999</v>
      </c>
      <c r="L347" s="1">
        <f>IF(B347="","",入力・概要!$B$30+H347*F347-I347*G347)</f>
        <v>74.950279957389554</v>
      </c>
      <c r="M347" s="1">
        <f t="shared" si="43"/>
        <v>3.4312199073716382E-2</v>
      </c>
      <c r="N347" s="1">
        <f>IF(B347="","",入力・概要!$B$30*(J347*L347+K347*M347)/(L347^2+M347^2))</f>
        <v>1.4526778788606107</v>
      </c>
      <c r="O347" s="1">
        <f>IF(B347="","",入力・概要!$B$30*(K347*L347-J347*M347)/(L347^2+M347^2))</f>
        <v>18.331564516505473</v>
      </c>
      <c r="P347" s="1">
        <f>IF(B347="","",N347+入力・概要!$B$36)</f>
        <v>1.4526778788608667</v>
      </c>
      <c r="Q347" s="1">
        <f>IF(B347="","",O347+C347*入力・概要!$B$37*0.000000001)</f>
        <v>18.552685794267436</v>
      </c>
      <c r="R347" s="1">
        <f t="shared" si="44"/>
        <v>18.609471330495783</v>
      </c>
      <c r="S347" s="1">
        <f t="shared" si="45"/>
        <v>85.522867217170145</v>
      </c>
      <c r="T347" s="1">
        <f t="shared" si="46"/>
        <v>6.0169868459490186</v>
      </c>
      <c r="U347" s="1">
        <f t="shared" si="47"/>
        <v>1.2697340355966624</v>
      </c>
    </row>
    <row r="348" spans="1:21">
      <c r="A348">
        <v>345</v>
      </c>
      <c r="B348" s="2">
        <f>IF(A348&lt;=入力・概要!$B$40,10^(LOG10(入力・概要!$B$38)+(A348-1)*(LOG10(入力・概要!$B$39)-LOG10(入力・概要!$B$38))/(入力・概要!$B$40-1)),"")</f>
        <v>1061164.5323019181</v>
      </c>
      <c r="C348" s="1">
        <f t="shared" si="40"/>
        <v>6667493.3978595091</v>
      </c>
      <c r="D348" s="1">
        <f>IF(B348="","",ATANH(MIN(0.999999,(2*入力・概要!$B$17*入力・概要!$B$6)/入力・概要!$B$30))+入力・概要!$B$33*SQRT(B348/1000000)+(2*PI()*B348*入力・概要!$B$6/(299792458*入力・概要!$B$31))*入力・概要!$B$32/2)</f>
        <v>1.6693552321728831E-2</v>
      </c>
      <c r="E348" s="1">
        <f>IF(B348="","",2*PI()*B348*入力・概要!$B$6/(299792458*入力・概要!$B$31))</f>
        <v>0.24369447775830336</v>
      </c>
      <c r="F348" s="1">
        <f t="shared" si="41"/>
        <v>1.7723593667272615E-2</v>
      </c>
      <c r="G348" s="1">
        <f t="shared" si="42"/>
        <v>0.2485624331738161</v>
      </c>
      <c r="H348" s="1">
        <f>IF(B348="","",入力・概要!$B$34)</f>
        <v>0.13510189711528384</v>
      </c>
      <c r="I348" s="1">
        <f>IF(B348="","",C348*入力・概要!$B$35*0.000000001)</f>
        <v>8.3614448195609425E-2</v>
      </c>
      <c r="J348" s="1">
        <f>IF(B348="","",H348+入力・概要!$B$30*F348)</f>
        <v>1.4638018508010076</v>
      </c>
      <c r="K348" s="1">
        <f>IF(B348="","",I348+入力・概要!$B$30*G348)</f>
        <v>18.717809050383359</v>
      </c>
      <c r="L348" s="1">
        <f>IF(B348="","",入力・概要!$B$30+H348*F348-I348*G348)</f>
        <v>74.9494747445206</v>
      </c>
      <c r="M348" s="1">
        <f t="shared" si="43"/>
        <v>3.5063204777905713E-2</v>
      </c>
      <c r="N348" s="1">
        <f>IF(B348="","",入力・概要!$B$30*(J348*L348+K348*M348)/(L348^2+M348^2))</f>
        <v>1.4729194726784831</v>
      </c>
      <c r="O348" s="1">
        <f>IF(B348="","",入力・概要!$B$30*(K348*L348-J348*M348)/(L348^2+M348^2))</f>
        <v>18.721712413401502</v>
      </c>
      <c r="P348" s="1">
        <f>IF(B348="","",N348+入力・概要!$B$36)</f>
        <v>1.4729194726787391</v>
      </c>
      <c r="Q348" s="1">
        <f>IF(B348="","",O348+C348*入力・概要!$B$37*0.000000001)</f>
        <v>18.947357777489717</v>
      </c>
      <c r="R348" s="1">
        <f t="shared" si="44"/>
        <v>19.004522054532082</v>
      </c>
      <c r="S348" s="1">
        <f t="shared" si="45"/>
        <v>85.554911289224719</v>
      </c>
      <c r="T348" s="1">
        <f t="shared" si="46"/>
        <v>6.025782725966363</v>
      </c>
      <c r="U348" s="1">
        <f t="shared" si="47"/>
        <v>1.278856951987561</v>
      </c>
    </row>
    <row r="349" spans="1:21">
      <c r="A349">
        <v>346</v>
      </c>
      <c r="B349" s="2">
        <f>IF(A349&lt;=入力・概要!$B$40,10^(LOG10(入力・概要!$B$38)+(A349-1)*(LOG10(入力・概要!$B$39)-LOG10(入力・概要!$B$38))/(入力・概要!$B$40-1)),"")</f>
        <v>1082875.6946065254</v>
      </c>
      <c r="C349" s="1">
        <f t="shared" si="40"/>
        <v>6803908.6538536092</v>
      </c>
      <c r="D349" s="1">
        <f>IF(B349="","",ATANH(MIN(0.999999,(2*入力・概要!$B$17*入力・概要!$B$6)/入力・概要!$B$30))+入力・概要!$B$33*SQRT(B349/1000000)+(2*PI()*B349*入力・概要!$B$6/(299792458*入力・概要!$B$31))*入力・概要!$B$32/2)</f>
        <v>1.6907737275740849E-2</v>
      </c>
      <c r="E349" s="1">
        <f>IF(B349="","",2*PI()*B349*入力・概要!$B$6/(299792458*入力・概要!$B$31))</f>
        <v>0.24868040614008771</v>
      </c>
      <c r="F349" s="1">
        <f t="shared" si="41"/>
        <v>1.7995967251394334E-2</v>
      </c>
      <c r="G349" s="1">
        <f t="shared" si="42"/>
        <v>0.25385950490169479</v>
      </c>
      <c r="H349" s="1">
        <f>IF(B349="","",入力・概要!$B$34)</f>
        <v>0.13510189711528384</v>
      </c>
      <c r="I349" s="1">
        <f>IF(B349="","",C349*入力・概要!$B$35*0.000000001)</f>
        <v>8.5325179001742843E-2</v>
      </c>
      <c r="J349" s="1">
        <f>IF(B349="","",H349+入力・概要!$B$30*F349)</f>
        <v>1.4842211165211427</v>
      </c>
      <c r="K349" s="1">
        <f>IF(B349="","",I349+入力・概要!$B$30*G349)</f>
        <v>19.116629932303976</v>
      </c>
      <c r="L349" s="1">
        <f>IF(B349="","",入力・概要!$B$30+H349*F349-I349*G349)</f>
        <v>74.94863434570351</v>
      </c>
      <c r="M349" s="1">
        <f t="shared" si="43"/>
        <v>3.5832409840000384E-2</v>
      </c>
      <c r="N349" s="1">
        <f>IF(B349="","",入力・概要!$B$30*(J349*L349+K349*M349)/(L349^2+M349^2))</f>
        <v>1.4937434466117365</v>
      </c>
      <c r="O349" s="1">
        <f>IF(B349="","",入力・概要!$B$30*(K349*L349-J349*M349)/(L349^2+M349^2))</f>
        <v>19.120820473448667</v>
      </c>
      <c r="P349" s="1">
        <f>IF(B349="","",N349+入力・概要!$B$36)</f>
        <v>1.4937434466119925</v>
      </c>
      <c r="Q349" s="1">
        <f>IF(B349="","",O349+C349*入力・概要!$B$37*0.000000001)</f>
        <v>19.351082485543742</v>
      </c>
      <c r="R349" s="1">
        <f t="shared" si="44"/>
        <v>19.408649176246502</v>
      </c>
      <c r="S349" s="1">
        <f t="shared" si="45"/>
        <v>85.585993075971132</v>
      </c>
      <c r="T349" s="1">
        <f t="shared" si="46"/>
        <v>6.0345786059837065</v>
      </c>
      <c r="U349" s="1">
        <f t="shared" si="47"/>
        <v>1.2879953099521433</v>
      </c>
    </row>
    <row r="350" spans="1:21">
      <c r="A350">
        <v>347</v>
      </c>
      <c r="B350" s="2">
        <f>IF(A350&lt;=入力・概要!$B$40,10^(LOG10(入力・概要!$B$38)+(A350-1)*(LOG10(入力・概要!$B$39)-LOG10(入力・概要!$B$38))/(入力・概要!$B$40-1)),"")</f>
        <v>1105031.0618899746</v>
      </c>
      <c r="C350" s="1">
        <f t="shared" si="40"/>
        <v>6943114.9320441447</v>
      </c>
      <c r="D350" s="1">
        <f>IF(B350="","",ATANH(MIN(0.999999,(2*入力・概要!$B$17*入力・概要!$B$6)/入力・概要!$B$30))+入力・概要!$B$33*SQRT(B350/1000000)+(2*PI()*B350*入力・概要!$B$6/(299792458*入力・概要!$B$31))*入力・概要!$B$32/2)</f>
        <v>1.7126268107185046E-2</v>
      </c>
      <c r="E350" s="1">
        <f>IF(B350="","",2*PI()*B350*入力・概要!$B$6/(299792458*入力・概要!$B$31))</f>
        <v>0.25376834537602461</v>
      </c>
      <c r="F350" s="1">
        <f t="shared" si="41"/>
        <v>1.8276162479213817E-2</v>
      </c>
      <c r="G350" s="1">
        <f t="shared" si="42"/>
        <v>0.25927867361812107</v>
      </c>
      <c r="H350" s="1">
        <f>IF(B350="","",入力・概要!$B$34)</f>
        <v>0.13510189711528384</v>
      </c>
      <c r="I350" s="1">
        <f>IF(B350="","",C350*入力・概要!$B$35*0.000000001)</f>
        <v>8.7070910934526291E-2</v>
      </c>
      <c r="J350" s="1">
        <f>IF(B350="","",H350+入力・概要!$B$30*F350)</f>
        <v>1.5052267541596407</v>
      </c>
      <c r="K350" s="1">
        <f>IF(B350="","",I350+入力・概要!$B$30*G350)</f>
        <v>19.524639165742474</v>
      </c>
      <c r="L350" s="1">
        <f>IF(B350="","",入力・概要!$B$30+H350*F350-I350*G350)</f>
        <v>74.947757178009553</v>
      </c>
      <c r="M350" s="1">
        <f t="shared" si="43"/>
        <v>3.6620362802795209E-2</v>
      </c>
      <c r="N350" s="1">
        <f>IF(B350="","",入力・概要!$B$30*(J350*L350+K350*M350)/(L350^2+M350^2))</f>
        <v>1.5151727341696837</v>
      </c>
      <c r="O350" s="1">
        <f>IF(B350="","",入力・概要!$B$30*(K350*L350-J350*M350)/(L350^2+M350^2))</f>
        <v>19.529136774783243</v>
      </c>
      <c r="P350" s="1">
        <f>IF(B350="","",N350+入力・概要!$B$36)</f>
        <v>1.5151727341699397</v>
      </c>
      <c r="Q350" s="1">
        <f>IF(B350="","",O350+C350*入力・概要!$B$37*0.000000001)</f>
        <v>19.764109890354739</v>
      </c>
      <c r="R350" s="1">
        <f t="shared" si="44"/>
        <v>19.822103525418033</v>
      </c>
      <c r="S350" s="1">
        <f t="shared" si="45"/>
        <v>85.616117881536468</v>
      </c>
      <c r="T350" s="1">
        <f t="shared" si="46"/>
        <v>6.043374486001051</v>
      </c>
      <c r="U350" s="1">
        <f t="shared" si="47"/>
        <v>1.2971497400083312</v>
      </c>
    </row>
    <row r="351" spans="1:21">
      <c r="A351">
        <v>348</v>
      </c>
      <c r="B351" s="2">
        <f>IF(A351&lt;=入力・概要!$B$40,10^(LOG10(入力・概要!$B$38)+(A351-1)*(LOG10(入力・概要!$B$39)-LOG10(入力・概要!$B$38))/(入力・概要!$B$40-1)),"")</f>
        <v>1127639.7224756093</v>
      </c>
      <c r="C351" s="1">
        <f t="shared" si="40"/>
        <v>7085169.336050814</v>
      </c>
      <c r="D351" s="1">
        <f>IF(B351="","",ATANH(MIN(0.999999,(2*入力・概要!$B$17*入力・概要!$B$6)/入力・概要!$B$30))+入力・概要!$B$33*SQRT(B351/1000000)+(2*PI()*B351*入力・概要!$B$6/(299792458*入力・概要!$B$31))*入力・概要!$B$32/2)</f>
        <v>1.7349233362234914E-2</v>
      </c>
      <c r="E351" s="1">
        <f>IF(B351="","",2*PI()*B351*入力・概要!$B$6/(299792458*入力・概要!$B$31))</f>
        <v>0.25896038258280846</v>
      </c>
      <c r="F351" s="1">
        <f t="shared" si="41"/>
        <v>1.8564488875316421E-2</v>
      </c>
      <c r="G351" s="1">
        <f t="shared" si="42"/>
        <v>0.26482334747340575</v>
      </c>
      <c r="H351" s="1">
        <f>IF(B351="","",入力・概要!$B$34)</f>
        <v>0.13510189711528384</v>
      </c>
      <c r="I351" s="1">
        <f>IF(B351="","",C351*入力・概要!$B$35*0.000000001)</f>
        <v>8.8852360108302303E-2</v>
      </c>
      <c r="J351" s="1">
        <f>IF(B351="","",H351+入力・概要!$B$30*F351)</f>
        <v>1.5268419681134175</v>
      </c>
      <c r="K351" s="1">
        <f>IF(B351="","",I351+入力・概要!$B$30*G351)</f>
        <v>19.942092968561045</v>
      </c>
      <c r="L351" s="1">
        <f>IF(B351="","",入力・概要!$B$30+H351*F351-I351*G351)</f>
        <v>74.946841582315699</v>
      </c>
      <c r="M351" s="1">
        <f t="shared" si="43"/>
        <v>3.7427635294853316E-2</v>
      </c>
      <c r="N351" s="1">
        <f>IF(B351="","",入力・概要!$B$30*(J351*L351+K351*M351)/(L351^2+M351^2))</f>
        <v>1.5372315107096295</v>
      </c>
      <c r="O351" s="1">
        <f>IF(B351="","",入力・概要!$B$30*(K351*L351-J351*M351)/(L351^2+M351^2))</f>
        <v>19.946918914005071</v>
      </c>
      <c r="P351" s="1">
        <f>IF(B351="","",N351+入力・概要!$B$36)</f>
        <v>1.5372315107098855</v>
      </c>
      <c r="Q351" s="1">
        <f>IF(B351="","",O351+C351*入力・概要!$B$37*0.000000001)</f>
        <v>20.186699521057953</v>
      </c>
      <c r="R351" s="1">
        <f t="shared" si="44"/>
        <v>20.245145548278995</v>
      </c>
      <c r="S351" s="1">
        <f t="shared" si="45"/>
        <v>85.645290258744467</v>
      </c>
      <c r="T351" s="1">
        <f t="shared" si="46"/>
        <v>6.0521703660183945</v>
      </c>
      <c r="U351" s="1">
        <f t="shared" si="47"/>
        <v>1.3063209033858447</v>
      </c>
    </row>
    <row r="352" spans="1:21">
      <c r="A352">
        <v>349</v>
      </c>
      <c r="B352" s="2">
        <f>IF(A352&lt;=入力・概要!$B$40,10^(LOG10(入力・概要!$B$38)+(A352-1)*(LOG10(入力・概要!$B$39)-LOG10(入力・概要!$B$38))/(入力・概要!$B$40-1)),"")</f>
        <v>1150710.9506316071</v>
      </c>
      <c r="C352" s="1">
        <f t="shared" si="40"/>
        <v>7230130.1378191682</v>
      </c>
      <c r="D352" s="1">
        <f>IF(B352="","",ATANH(MIN(0.999999,(2*入力・概要!$B$17*入力・概要!$B$6)/入力・概要!$B$30))+入力・概要!$B$33*SQRT(B352/1000000)+(2*PI()*B352*入力・概要!$B$6/(299792458*入力・概要!$B$31))*入力・概要!$B$32/2)</f>
        <v>1.7576723394936888E-2</v>
      </c>
      <c r="E352" s="1">
        <f>IF(B352="","",2*PI()*B352*入力・概要!$B$6/(299792458*入力・概要!$B$31))</f>
        <v>0.26425864757902207</v>
      </c>
      <c r="F352" s="1">
        <f t="shared" si="41"/>
        <v>1.8861272901391807E-2</v>
      </c>
      <c r="G352" s="1">
        <f t="shared" si="42"/>
        <v>0.27049706696265169</v>
      </c>
      <c r="H352" s="1">
        <f>IF(B352="","",入力・概要!$B$34)</f>
        <v>0.13510189711528384</v>
      </c>
      <c r="I352" s="1">
        <f>IF(B352="","",C352*入力・概要!$B$35*0.000000001)</f>
        <v>9.0670257288934714E-2</v>
      </c>
      <c r="J352" s="1">
        <f>IF(B352="","",H352+入力・概要!$B$30*F352)</f>
        <v>1.5490912325179151</v>
      </c>
      <c r="K352" s="1">
        <f>IF(B352="","",I352+入力・概要!$B$30*G352)</f>
        <v>20.369257494879726</v>
      </c>
      <c r="L352" s="1">
        <f>IF(B352="","",入力・概要!$B$30+H352*F352-I352*G352)</f>
        <v>74.945885819178031</v>
      </c>
      <c r="M352" s="1">
        <f t="shared" si="43"/>
        <v>3.8254823377540215E-2</v>
      </c>
      <c r="N352" s="1">
        <f>IF(B352="","",入力・概要!$B$30*(J352*L352+K352*M352)/(L352^2+M352^2))</f>
        <v>1.5599452783678456</v>
      </c>
      <c r="O352" s="1">
        <f>IF(B352="","",入力・概要!$B$30*(K352*L352-J352*M352)/(L352^2+M352^2))</f>
        <v>20.374434522901179</v>
      </c>
      <c r="P352" s="1">
        <f>IF(B352="","",N352+入力・概要!$B$36)</f>
        <v>1.5599452783681016</v>
      </c>
      <c r="Q352" s="1">
        <f>IF(B352="","",O352+C352*入力・概要!$B$37*0.000000001)</f>
        <v>20.619120981515017</v>
      </c>
      <c r="R352" s="1">
        <f t="shared" si="44"/>
        <v>20.678045829377972</v>
      </c>
      <c r="S352" s="1">
        <f t="shared" si="45"/>
        <v>85.673513987169244</v>
      </c>
      <c r="T352" s="1">
        <f t="shared" si="46"/>
        <v>6.0609662460357381</v>
      </c>
      <c r="U352" s="1">
        <f t="shared" si="47"/>
        <v>1.315509493531241</v>
      </c>
    </row>
    <row r="353" spans="1:21">
      <c r="A353">
        <v>350</v>
      </c>
      <c r="B353" s="2">
        <f>IF(A353&lt;=入力・概要!$B$40,10^(LOG10(入力・概要!$B$38)+(A353-1)*(LOG10(入力・概要!$B$39)-LOG10(入力・概要!$B$38))/(入力・概要!$B$40-1)),"")</f>
        <v>1174254.2103753691</v>
      </c>
      <c r="C353" s="1">
        <f t="shared" si="40"/>
        <v>7378056.8015242862</v>
      </c>
      <c r="D353" s="1">
        <f>IF(B353="","",ATANH(MIN(0.999999,(2*入力・概要!$B$17*入力・概要!$B$6)/入力・概要!$B$30))+入力・概要!$B$33*SQRT(B353/1000000)+(2*PI()*B353*入力・概要!$B$6/(299792458*入力・概要!$B$31))*入力・概要!$B$32/2)</f>
        <v>1.7808830404160692E-2</v>
      </c>
      <c r="E353" s="1">
        <f>IF(B353="","",2*PI()*B353*入力・概要!$B$6/(299792458*入力・概要!$B$31))</f>
        <v>0.26966531375880703</v>
      </c>
      <c r="F353" s="1">
        <f t="shared" si="41"/>
        <v>1.9166859127602184E-2</v>
      </c>
      <c r="G353" s="1">
        <f t="shared" si="42"/>
        <v>0.27630351219106042</v>
      </c>
      <c r="H353" s="1">
        <f>IF(B353="","",入力・概要!$B$34)</f>
        <v>0.13510189711528384</v>
      </c>
      <c r="I353" s="1">
        <f>IF(B353="","",C353*入力・概要!$B$35*0.000000001)</f>
        <v>9.2525348193575385E-2</v>
      </c>
      <c r="J353" s="1">
        <f>IF(B353="","",H353+入力・概要!$B$30*F353)</f>
        <v>1.5720003790620769</v>
      </c>
      <c r="K353" s="1">
        <f>IF(B353="","",I353+入力・概要!$B$30*G353)</f>
        <v>20.806409380040687</v>
      </c>
      <c r="L353" s="1">
        <f>IF(B353="","",入力・概要!$B$30+H353*F353-I353*G353)</f>
        <v>74.944888064441741</v>
      </c>
      <c r="M353" s="1">
        <f t="shared" si="43"/>
        <v>3.9102548991186814E-2</v>
      </c>
      <c r="N353" s="1">
        <f>IF(B353="","",入力・概要!$B$30*(J353*L353+K353*M353)/(L353^2+M353^2))</f>
        <v>1.5833409578527768</v>
      </c>
      <c r="O353" s="1">
        <f>IF(B353="","",入力・概要!$B$30*(K353*L353-J353*M353)/(L353^2+M353^2))</f>
        <v>20.811961820978166</v>
      </c>
      <c r="P353" s="1">
        <f>IF(B353="","",N353+入力・概要!$B$36)</f>
        <v>1.5833409578530329</v>
      </c>
      <c r="Q353" s="1">
        <f>IF(B353="","",O353+C353*入力・概要!$B$37*0.000000001)</f>
        <v>21.06165450365528</v>
      </c>
      <c r="R353" s="1">
        <f t="shared" si="44"/>
        <v>21.121085649657257</v>
      </c>
      <c r="S353" s="1">
        <f t="shared" si="45"/>
        <v>85.700792049204992</v>
      </c>
      <c r="T353" s="1">
        <f t="shared" si="46"/>
        <v>6.0697621260530816</v>
      </c>
      <c r="U353" s="1">
        <f t="shared" si="47"/>
        <v>1.3247162377035169</v>
      </c>
    </row>
    <row r="354" spans="1:21">
      <c r="A354">
        <v>351</v>
      </c>
      <c r="B354" s="2">
        <f>IF(A354&lt;=入力・概要!$B$40,10^(LOG10(入力・概要!$B$38)+(A354-1)*(LOG10(入力・概要!$B$39)-LOG10(入力・概要!$B$38))/(入力・概要!$B$40-1)),"")</f>
        <v>1198279.1593557377</v>
      </c>
      <c r="C354" s="1">
        <f t="shared" si="40"/>
        <v>7529010.0079634776</v>
      </c>
      <c r="D354" s="1">
        <f>IF(B354="","",ATANH(MIN(0.999999,(2*入力・概要!$B$17*入力・概要!$B$6)/入力・概要!$B$30))+入力・概要!$B$33*SQRT(B354/1000000)+(2*PI()*B354*入力・概要!$B$6/(299792458*入力・概要!$B$31))*入力・概要!$B$32/2)</f>
        <v>1.8045648471305339E-2</v>
      </c>
      <c r="E354" s="1">
        <f>IF(B354="","",2*PI()*B354*入力・概要!$B$6/(299792458*入力・概要!$B$31))</f>
        <v>0.2751825989834088</v>
      </c>
      <c r="F354" s="1">
        <f t="shared" si="41"/>
        <v>1.948161149957315E-2</v>
      </c>
      <c r="G354" s="1">
        <f t="shared" si="42"/>
        <v>0.28224651064731499</v>
      </c>
      <c r="H354" s="1">
        <f>IF(B354="","",入力・概要!$B$34)</f>
        <v>0.13510189711528384</v>
      </c>
      <c r="I354" s="1">
        <f>IF(B354="","",C354*入力・概要!$B$35*0.000000001)</f>
        <v>9.4418393796563596E-2</v>
      </c>
      <c r="J354" s="1">
        <f>IF(B354="","",H354+入力・概要!$B$30*F354)</f>
        <v>1.5955966919719433</v>
      </c>
      <c r="K354" s="1">
        <f>IF(B354="","",I354+入力・概要!$B$30*G354)</f>
        <v>21.253836323668033</v>
      </c>
      <c r="L354" s="1">
        <f>IF(B354="","",入力・概要!$B$30+H354*F354-I354*G354)</f>
        <v>74.943846404566898</v>
      </c>
      <c r="M354" s="1">
        <f t="shared" si="43"/>
        <v>3.9971461508979775E-2</v>
      </c>
      <c r="N354" s="1">
        <f>IF(B354="","",入力・概要!$B$30*(J354*L354+K354*M354)/(L354^2+M354^2))</f>
        <v>1.607446987738447</v>
      </c>
      <c r="O354" s="1">
        <f>IF(B354="","",入力・概要!$B$30*(K354*L354-J354*M354)/(L354^2+M354^2))</f>
        <v>21.259790206724983</v>
      </c>
      <c r="P354" s="1">
        <f>IF(B354="","",N354+入力・概要!$B$36)</f>
        <v>1.607446987738703</v>
      </c>
      <c r="Q354" s="1">
        <f>IF(B354="","",O354+C354*入力・概要!$B$37*0.000000001)</f>
        <v>21.514591539564119</v>
      </c>
      <c r="R354" s="1">
        <f t="shared" si="44"/>
        <v>21.57455758370665</v>
      </c>
      <c r="S354" s="1">
        <f t="shared" si="45"/>
        <v>85.727126603994336</v>
      </c>
      <c r="T354" s="1">
        <f t="shared" si="46"/>
        <v>6.0785580060704261</v>
      </c>
      <c r="U354" s="1">
        <f t="shared" si="47"/>
        <v>1.3339418986665088</v>
      </c>
    </row>
    <row r="355" spans="1:21">
      <c r="A355">
        <v>352</v>
      </c>
      <c r="B355" s="2">
        <f>IF(A355&lt;=入力・概要!$B$40,10^(LOG10(入力・概要!$B$38)+(A355-1)*(LOG10(入力・概要!$B$39)-LOG10(入力・概要!$B$38))/(入力・概要!$B$40-1)),"")</f>
        <v>1222795.652814646</v>
      </c>
      <c r="C355" s="1">
        <f t="shared" si="40"/>
        <v>7683051.6794480542</v>
      </c>
      <c r="D355" s="1">
        <f>IF(B355="","",ATANH(MIN(0.999999,(2*入力・概要!$B$17*入力・概要!$B$6)/入力・概要!$B$30))+入力・概要!$B$33*SQRT(B355/1000000)+(2*PI()*B355*入力・概要!$B$6/(299792458*入力・概要!$B$31))*入力・概要!$B$32/2)</f>
        <v>1.8287273598776091E-2</v>
      </c>
      <c r="E355" s="1">
        <f>IF(B355="","",2*PI()*B355*入力・概要!$B$6/(299792458*入力・概要!$B$31))</f>
        <v>0.28081276649096143</v>
      </c>
      <c r="F355" s="1">
        <f t="shared" si="41"/>
        <v>1.9805914709984596E-2</v>
      </c>
      <c r="G355" s="1">
        <f t="shared" si="42"/>
        <v>0.28833004552685193</v>
      </c>
      <c r="H355" s="1">
        <f>IF(B355="","",入力・概要!$B$34)</f>
        <v>0.13510189711528384</v>
      </c>
      <c r="I355" s="1">
        <f>IF(B355="","",C355*入力・概要!$B$35*0.000000001)</f>
        <v>9.6350170641584132E-2</v>
      </c>
      <c r="J355" s="1">
        <f>IF(B355="","",H355+入力・概要!$B$30*F355)</f>
        <v>1.6199090108358936</v>
      </c>
      <c r="K355" s="1">
        <f>IF(B355="","",I355+入力・概要!$B$30*G355)</f>
        <v>21.711837713957884</v>
      </c>
      <c r="L355" s="1">
        <f>IF(B355="","",入力・概要!$B$30+H355*F355-I355*G355)</f>
        <v>74.942758831648263</v>
      </c>
      <c r="M355" s="1">
        <f t="shared" si="43"/>
        <v>4.0862239408033532E-2</v>
      </c>
      <c r="N355" s="1">
        <f>IF(B355="","",入力・概要!$B$30*(J355*L355+K355*M355)/(L355^2+M355^2))</f>
        <v>1.6322934319634941</v>
      </c>
      <c r="O355" s="1">
        <f>IF(B355="","",入力・概要!$B$30*(K355*L355-J355*M355)/(L355^2+M355^2))</f>
        <v>21.718220890800417</v>
      </c>
      <c r="P355" s="1">
        <f>IF(B355="","",N355+入力・概要!$B$36)</f>
        <v>1.6322934319637501</v>
      </c>
      <c r="Q355" s="1">
        <f>IF(B355="","",O355+C355*入力・概要!$B$37*0.000000001)</f>
        <v>21.978235395512815</v>
      </c>
      <c r="R355" s="1">
        <f t="shared" si="44"/>
        <v>22.038766139432678</v>
      </c>
      <c r="S355" s="1">
        <f t="shared" si="45"/>
        <v>85.75251895904367</v>
      </c>
      <c r="T355" s="1">
        <f t="shared" si="46"/>
        <v>6.0873538860877714</v>
      </c>
      <c r="U355" s="1">
        <f t="shared" si="47"/>
        <v>1.3431872764848372</v>
      </c>
    </row>
    <row r="356" spans="1:21">
      <c r="A356">
        <v>353</v>
      </c>
      <c r="B356" s="2">
        <f>IF(A356&lt;=入力・概要!$B$40,10^(LOG10(入力・概要!$B$38)+(A356-1)*(LOG10(入力・概要!$B$39)-LOG10(入力・概要!$B$38))/(入力・概要!$B$40-1)),"")</f>
        <v>1247813.747629818</v>
      </c>
      <c r="C356" s="1">
        <f t="shared" si="40"/>
        <v>7840245.0052043693</v>
      </c>
      <c r="D356" s="1">
        <f>IF(B356="","",ATANH(MIN(0.999999,(2*入力・概要!$B$17*入力・概要!$B$6)/入力・概要!$B$30))+入力・概要!$B$33*SQRT(B356/1000000)+(2*PI()*B356*入力・概要!$B$6/(299792458*入力・概要!$B$31))*入力・概要!$B$32/2)</f>
        <v>1.853380374924829E-2</v>
      </c>
      <c r="E356" s="1">
        <f>IF(B356="","",2*PI()*B356*入力・概要!$B$6/(299792458*入力・概要!$B$31))</f>
        <v>0.28655812582488649</v>
      </c>
      <c r="F356" s="1">
        <f t="shared" si="41"/>
        <v>2.0140175684698638E-2</v>
      </c>
      <c r="G356" s="1">
        <f t="shared" si="42"/>
        <v>0.29455826465077933</v>
      </c>
      <c r="H356" s="1">
        <f>IF(B356="","",入力・概要!$B$34)</f>
        <v>0.13510189711528384</v>
      </c>
      <c r="I356" s="1">
        <f>IF(B356="","",C356*入力・概要!$B$35*0.000000001)</f>
        <v>9.8321471160211796E-2</v>
      </c>
      <c r="J356" s="1">
        <f>IF(B356="","",H356+入力・概要!$B$30*F356)</f>
        <v>1.6449678420164799</v>
      </c>
      <c r="K356" s="1">
        <f>IF(B356="","",I356+入力・概要!$B$30*G356)</f>
        <v>22.180725296629141</v>
      </c>
      <c r="L356" s="1">
        <f>IF(B356="","",入力・概要!$B$30+H356*F356-I356*G356)</f>
        <v>74.941623238104825</v>
      </c>
      <c r="M356" s="1">
        <f t="shared" si="43"/>
        <v>4.1775592068050836E-2</v>
      </c>
      <c r="N356" s="1">
        <f>IF(B356="","",入力・概要!$B$30*(J356*L356+K356*M356)/(L356^2+M356^2))</f>
        <v>1.6579120963168672</v>
      </c>
      <c r="O356" s="1">
        <f>IF(B356="","",入力・概要!$B$30*(K356*L356-J356*M356)/(L356^2+M356^2))</f>
        <v>22.187567574641598</v>
      </c>
      <c r="P356" s="1">
        <f>IF(B356="","",N356+入力・概要!$B$36)</f>
        <v>1.6579120963171232</v>
      </c>
      <c r="Q356" s="1">
        <f>IF(B356="","",O356+C356*入力・概要!$B$37*0.000000001)</f>
        <v>22.452901911426707</v>
      </c>
      <c r="R356" s="1">
        <f t="shared" si="44"/>
        <v>22.514028443689586</v>
      </c>
      <c r="S356" s="1">
        <f t="shared" si="45"/>
        <v>85.776969539336704</v>
      </c>
      <c r="T356" s="1">
        <f t="shared" si="46"/>
        <v>6.0961497661051149</v>
      </c>
      <c r="U356" s="1">
        <f t="shared" si="47"/>
        <v>1.3524532104307108</v>
      </c>
    </row>
    <row r="357" spans="1:21">
      <c r="A357">
        <v>354</v>
      </c>
      <c r="B357" s="2">
        <f>IF(A357&lt;=入力・概要!$B$40,10^(LOG10(入力・概要!$B$38)+(A357-1)*(LOG10(入力・概要!$B$39)-LOG10(入力・概要!$B$38))/(入力・概要!$B$40-1)),"")</f>
        <v>1273343.7064402068</v>
      </c>
      <c r="C357" s="1">
        <f t="shared" si="40"/>
        <v>8000654.4672947042</v>
      </c>
      <c r="D357" s="1">
        <f>IF(B357="","",ATANH(MIN(0.999999,(2*入力・概要!$B$17*入力・概要!$B$6)/入力・概要!$B$30))+入力・概要!$B$33*SQRT(B357/1000000)+(2*PI()*B357*入力・概要!$B$6/(299792458*入力・概要!$B$31))*入力・概要!$B$32/2)</f>
        <v>1.8785338885734353E-2</v>
      </c>
      <c r="E357" s="1">
        <f>IF(B357="","",2*PI()*B357*入力・概要!$B$6/(299792458*入力・概要!$B$31))</f>
        <v>0.29242103378129242</v>
      </c>
      <c r="F357" s="1">
        <f t="shared" si="41"/>
        <v>2.0484825194436715E-2</v>
      </c>
      <c r="G357" s="1">
        <f t="shared" si="42"/>
        <v>0.30093549003056885</v>
      </c>
      <c r="H357" s="1">
        <f>IF(B357="","",入力・概要!$B$34)</f>
        <v>0.13510189711528384</v>
      </c>
      <c r="I357" s="1">
        <f>IF(B357="","",C357*入力・概要!$B$35*0.000000001)</f>
        <v>0.10033310399697526</v>
      </c>
      <c r="J357" s="1">
        <f>IF(B357="","",H357+入力・概要!$B$30*F357)</f>
        <v>1.6708054794744176</v>
      </c>
      <c r="K357" s="1">
        <f>IF(B357="","",I357+入力・概要!$B$30*G357)</f>
        <v>22.660823892293102</v>
      </c>
      <c r="L357" s="1">
        <f>IF(B357="","",入力・概要!$B$30+H357*F357-I357*G357)</f>
        <v>74.940437411012667</v>
      </c>
      <c r="M357" s="1">
        <f t="shared" si="43"/>
        <v>4.2712261709040709E-2</v>
      </c>
      <c r="N357" s="1">
        <f>IF(B357="","",入力・概要!$B$30*(J357*L357+K357*M357)/(L357^2+M357^2))</f>
        <v>1.6843366547758718</v>
      </c>
      <c r="O357" s="1">
        <f>IF(B357="","",入力・概要!$B$30*(K357*L357-J357*M357)/(L357^2+M357^2))</f>
        <v>22.668157178324858</v>
      </c>
      <c r="P357" s="1">
        <f>IF(B357="","",N357+入力・概要!$B$36)</f>
        <v>1.6843366547761278</v>
      </c>
      <c r="Q357" s="1">
        <f>IF(B357="","",O357+C357*入力・概要!$B$37*0.000000001)</f>
        <v>22.938920189623268</v>
      </c>
      <c r="R357" s="1">
        <f t="shared" si="44"/>
        <v>23.000674977759424</v>
      </c>
      <c r="S357" s="1">
        <f t="shared" si="45"/>
        <v>85.800477853739409</v>
      </c>
      <c r="T357" s="1">
        <f t="shared" si="46"/>
        <v>6.1049456461224594</v>
      </c>
      <c r="U357" s="1">
        <f t="shared" si="47"/>
        <v>1.3617405810095518</v>
      </c>
    </row>
    <row r="358" spans="1:21">
      <c r="A358">
        <v>355</v>
      </c>
      <c r="B358" s="2">
        <f>IF(A358&lt;=入力・概要!$B$40,10^(LOG10(入力・概要!$B$38)+(A358-1)*(LOG10(入力・概要!$B$39)-LOG10(入力・概要!$B$38))/(入力・概要!$B$40-1)),"")</f>
        <v>1299396.0018557969</v>
      </c>
      <c r="C358" s="1">
        <f t="shared" si="40"/>
        <v>8164345.8670682414</v>
      </c>
      <c r="D358" s="1">
        <f>IF(B358="","",ATANH(MIN(0.999999,(2*入力・概要!$B$17*入力・概要!$B$6)/入力・概要!$B$30))+入力・概要!$B$33*SQRT(B358/1000000)+(2*PI()*B358*入力・概要!$B$6/(299792458*入力・概要!$B$31))*入力・概要!$B$32/2)</f>
        <v>1.9041981012469688E-2</v>
      </c>
      <c r="E358" s="1">
        <f>IF(B358="","",2*PI()*B358*入力・概要!$B$6/(299792458*入力・概要!$B$31))</f>
        <v>0.29840389537574769</v>
      </c>
      <c r="F358" s="1">
        <f t="shared" si="41"/>
        <v>2.0840319604222626E-2</v>
      </c>
      <c r="G358" s="1">
        <f t="shared" si="42"/>
        <v>0.30746622813346525</v>
      </c>
      <c r="H358" s="1">
        <f>IF(B358="","",入力・概要!$B$34)</f>
        <v>0.13510189711528384</v>
      </c>
      <c r="I358" s="1">
        <f>IF(B358="","",C358*入力・概要!$B$35*0.000000001)</f>
        <v>0.10238589434106848</v>
      </c>
      <c r="J358" s="1">
        <f>IF(B358="","",H358+入力・概要!$B$30*F358)</f>
        <v>1.697456135920592</v>
      </c>
      <c r="K358" s="1">
        <f>IF(B358="","",I358+入力・概要!$B$30*G358)</f>
        <v>23.152472166360976</v>
      </c>
      <c r="L358" s="1">
        <f>IF(B358="","",入力・概要!$B$30+H358*F358-I358*G358)</f>
        <v>74.939199026052336</v>
      </c>
      <c r="M358" s="1">
        <f t="shared" si="43"/>
        <v>4.3673025480743845E-2</v>
      </c>
      <c r="N358" s="1">
        <f>IF(B358="","",入力・概要!$B$30*(J358*L358+K358*M358)/(L358^2+M358^2))</f>
        <v>1.7116027866572077</v>
      </c>
      <c r="O358" s="1">
        <f>IF(B358="","",入力・概要!$B$30*(K358*L358-J358*M358)/(L358^2+M358^2))</f>
        <v>23.160330621878735</v>
      </c>
      <c r="P358" s="1">
        <f>IF(B358="","",N358+入力・概要!$B$36)</f>
        <v>1.7116027866574637</v>
      </c>
      <c r="Q358" s="1">
        <f>IF(B358="","",O358+C358*入力・概要!$B$37*0.000000001)</f>
        <v>23.436633377020293</v>
      </c>
      <c r="R358" s="1">
        <f t="shared" si="44"/>
        <v>23.499050366943667</v>
      </c>
      <c r="S358" s="1">
        <f t="shared" si="45"/>
        <v>85.823042458468379</v>
      </c>
      <c r="T358" s="1">
        <f t="shared" si="46"/>
        <v>6.1137415261398038</v>
      </c>
      <c r="U358" s="1">
        <f t="shared" si="47"/>
        <v>1.3710503121130402</v>
      </c>
    </row>
    <row r="359" spans="1:21">
      <c r="A359">
        <v>356</v>
      </c>
      <c r="B359" s="2">
        <f>IF(A359&lt;=入力・概要!$B$40,10^(LOG10(入力・概要!$B$38)+(A359-1)*(LOG10(入力・概要!$B$39)-LOG10(入力・概要!$B$38))/(入力・概要!$B$40-1)),"")</f>
        <v>1325981.3207535665</v>
      </c>
      <c r="C359" s="1">
        <f t="shared" si="40"/>
        <v>8331386.3521533906</v>
      </c>
      <c r="D359" s="1">
        <f>IF(B359="","",ATANH(MIN(0.999999,(2*入力・概要!$B$17*入力・概要!$B$6)/入力・概要!$B$30))+入力・概要!$B$33*SQRT(B359/1000000)+(2*PI()*B359*入力・概要!$B$6/(299792458*入力・概要!$B$31))*入力・概要!$B$32/2)</f>
        <v>1.9303834216635035E-2</v>
      </c>
      <c r="E359" s="1">
        <f>IF(B359="","",2*PI()*B359*入力・概要!$B$6/(299792458*入力・概要!$B$31))</f>
        <v>0.30450916482984081</v>
      </c>
      <c r="F359" s="1">
        <f t="shared" si="41"/>
        <v>2.1207142774165133E-2</v>
      </c>
      <c r="G359" s="1">
        <f t="shared" si="42"/>
        <v>0.31415518090896155</v>
      </c>
      <c r="H359" s="1">
        <f>IF(B359="","",入力・概要!$B$34)</f>
        <v>0.13510189711528384</v>
      </c>
      <c r="I359" s="1">
        <f>IF(B359="","",C359*入力・概要!$B$35*0.000000001)</f>
        <v>0.10448068426485087</v>
      </c>
      <c r="J359" s="1">
        <f>IF(B359="","",H359+入力・概要!$B$30*F359)</f>
        <v>1.7249560853136692</v>
      </c>
      <c r="K359" s="1">
        <f>IF(B359="","",I359+入力・概要!$B$30*G359)</f>
        <v>23.656023456013664</v>
      </c>
      <c r="L359" s="1">
        <f>IF(B359="","",入力・概要!$B$30+H359*F359-I359*G359)</f>
        <v>74.93790564103891</v>
      </c>
      <c r="M359" s="1">
        <f t="shared" si="43"/>
        <v>4.4658697717743064E-2</v>
      </c>
      <c r="N359" s="1">
        <f>IF(B359="","",入力・概要!$B$30*(J359*L359+K359*M359)/(L359^2+M359^2))</f>
        <v>1.7397483256485533</v>
      </c>
      <c r="O359" s="1">
        <f>IF(B359="","",入力・概要!$B$30*(K359*L359-J359*M359)/(L359^2+M359^2))</f>
        <v>23.664443664663519</v>
      </c>
      <c r="P359" s="1">
        <f>IF(B359="","",N359+入力・概要!$B$36)</f>
        <v>1.7397483256488093</v>
      </c>
      <c r="Q359" s="1">
        <f>IF(B359="","",O359+C359*入力・概要!$B$37*0.000000001)</f>
        <v>23.946399505428921</v>
      </c>
      <c r="R359" s="1">
        <f t="shared" si="44"/>
        <v>24.00951422895108</v>
      </c>
      <c r="S359" s="1">
        <f t="shared" si="45"/>
        <v>85.844660917372124</v>
      </c>
      <c r="T359" s="1">
        <f t="shared" si="46"/>
        <v>6.1225374061571474</v>
      </c>
      <c r="U359" s="1">
        <f t="shared" si="47"/>
        <v>1.3803833733089976</v>
      </c>
    </row>
    <row r="360" spans="1:21">
      <c r="A360">
        <v>357</v>
      </c>
      <c r="B360" s="2">
        <f>IF(A360&lt;=入力・概要!$B$40,10^(LOG10(入力・概要!$B$38)+(A360-1)*(LOG10(入力・概要!$B$39)-LOG10(入力・概要!$B$38))/(入力・概要!$B$40-1)),"")</f>
        <v>1353110.5686613452</v>
      </c>
      <c r="C360" s="1">
        <f t="shared" si="40"/>
        <v>8501844.4440023787</v>
      </c>
      <c r="D360" s="1">
        <f>IF(B360="","",ATANH(MIN(0.999999,(2*入力・概要!$B$17*入力・概要!$B$6)/入力・概要!$B$30))+入力・概要!$B$33*SQRT(B360/1000000)+(2*PI()*B360*入力・概要!$B$6/(299792458*入力・概要!$B$31))*入力・概要!$B$32/2)</f>
        <v>1.9571004710932E-2</v>
      </c>
      <c r="E360" s="1">
        <f>IF(B360="","",2*PI()*B360*入力・概要!$B$6/(299792458*入力・概要!$B$31))</f>
        <v>0.31073934657792501</v>
      </c>
      <c r="F360" s="1">
        <f t="shared" si="41"/>
        <v>2.1585808126676487E-2</v>
      </c>
      <c r="G360" s="1">
        <f t="shared" si="42"/>
        <v>0.32100725764262994</v>
      </c>
      <c r="H360" s="1">
        <f>IF(B360="","",入力・概要!$B$34)</f>
        <v>0.13510189711528384</v>
      </c>
      <c r="I360" s="1">
        <f>IF(B360="","",C360*入力・概要!$B$35*0.000000001)</f>
        <v>0.10661833306927342</v>
      </c>
      <c r="J360" s="1">
        <f>IF(B360="","",H360+入力・概要!$B$30*F360)</f>
        <v>1.7533438178350527</v>
      </c>
      <c r="K360" s="1">
        <f>IF(B360="","",I360+入力・概要!$B$30*G360)</f>
        <v>24.171846659203585</v>
      </c>
      <c r="L360" s="1">
        <f>IF(B360="","",入力・概要!$B$30+H360*F360-I360*G360)</f>
        <v>74.936554689000133</v>
      </c>
      <c r="M360" s="1">
        <f t="shared" si="43"/>
        <v>4.5670132375713428E-2</v>
      </c>
      <c r="N360" s="1">
        <f>IF(B360="","",入力・概要!$B$30*(J360*L360+K360*M360)/(L360^2+M360^2))</f>
        <v>1.768813421908308</v>
      </c>
      <c r="O360" s="1">
        <f>IF(B360="","",入力・概要!$B$30*(K360*L360-J360*M360)/(L360^2+M360^2))</f>
        <v>24.180867807886948</v>
      </c>
      <c r="P360" s="1">
        <f>IF(B360="","",N360+入力・概要!$B$36)</f>
        <v>1.7688134219085641</v>
      </c>
      <c r="Q360" s="1">
        <f>IF(B360="","",O360+C360*入力・概要!$B$37*0.000000001)</f>
        <v>24.468592395001522</v>
      </c>
      <c r="R360" s="1">
        <f t="shared" si="44"/>
        <v>24.532442086230432</v>
      </c>
      <c r="S360" s="1">
        <f t="shared" si="45"/>
        <v>85.865329758749212</v>
      </c>
      <c r="T360" s="1">
        <f t="shared" si="46"/>
        <v>6.1313332861744909</v>
      </c>
      <c r="U360" s="1">
        <f t="shared" si="47"/>
        <v>1.3897407822783148</v>
      </c>
    </row>
    <row r="361" spans="1:21">
      <c r="A361">
        <v>358</v>
      </c>
      <c r="B361" s="2">
        <f>IF(A361&lt;=入力・概要!$B$40,10^(LOG10(入力・概要!$B$38)+(A361-1)*(LOG10(入力・概要!$B$39)-LOG10(入力・概要!$B$38))/(入力・概要!$B$40-1)),"")</f>
        <v>1380794.8742313415</v>
      </c>
      <c r="C361" s="1">
        <f t="shared" si="40"/>
        <v>8675790.065999249</v>
      </c>
      <c r="D361" s="1">
        <f>IF(B361="","",ATANH(MIN(0.999999,(2*入力・概要!$B$17*入力・概要!$B$6)/入力・概要!$B$30))+入力・概要!$B$33*SQRT(B361/1000000)+(2*PI()*B361*入力・概要!$B$6/(299792458*入力・概要!$B$31))*入力・概要!$B$32/2)</f>
        <v>1.9843600877029039E-2</v>
      </c>
      <c r="E361" s="1">
        <f>IF(B361="","",2*PI()*B361*入力・概要!$B$6/(299792458*入力・概要!$B$31))</f>
        <v>0.31709699629445554</v>
      </c>
      <c r="F361" s="1">
        <f t="shared" si="41"/>
        <v>2.1976860896940557E-2</v>
      </c>
      <c r="G361" s="1">
        <f t="shared" si="42"/>
        <v>0.32802758771023682</v>
      </c>
      <c r="H361" s="1">
        <f>IF(B361="","",入力・概要!$B$34)</f>
        <v>0.13510189711528384</v>
      </c>
      <c r="I361" s="1">
        <f>IF(B361="","",C361*入力・概要!$B$35*0.000000001)</f>
        <v>0.10879971763637018</v>
      </c>
      <c r="J361" s="1">
        <f>IF(B361="","",H361+入力・概要!$B$30*F361)</f>
        <v>1.7826602086016721</v>
      </c>
      <c r="K361" s="1">
        <f>IF(B361="","",I361+入力・概要!$B$30*G361)</f>
        <v>24.700327191155907</v>
      </c>
      <c r="L361" s="1">
        <f>IF(B361="","",入力・概要!$B$30+H361*F361-I361*G361)</f>
        <v>74.935143470764444</v>
      </c>
      <c r="M361" s="1">
        <f t="shared" si="43"/>
        <v>4.6708225665924079E-2</v>
      </c>
      <c r="N361" s="1">
        <f>IF(B361="","",入力・概要!$B$30*(J361*L361+K361*M361)/(L361^2+M361^2))</f>
        <v>1.7988407185565234</v>
      </c>
      <c r="O361" s="1">
        <f>IF(B361="","",入力・概要!$B$30*(K361*L361-J361*M361)/(L361^2+M361^2))</f>
        <v>24.709991265834368</v>
      </c>
      <c r="P361" s="1">
        <f>IF(B361="","",N361+入力・概要!$B$36)</f>
        <v>1.7988407185567794</v>
      </c>
      <c r="Q361" s="1">
        <f>IF(B361="","",O361+C361*入力・概要!$B$37*0.000000001)</f>
        <v>25.003602626413112</v>
      </c>
      <c r="R361" s="1">
        <f t="shared" si="44"/>
        <v>25.068226347915214</v>
      </c>
      <c r="S361" s="1">
        <f t="shared" si="45"/>
        <v>85.885044428398373</v>
      </c>
      <c r="T361" s="1">
        <f t="shared" si="46"/>
        <v>6.1401291661918354</v>
      </c>
      <c r="U361" s="1">
        <f t="shared" si="47"/>
        <v>1.3991236074100448</v>
      </c>
    </row>
    <row r="362" spans="1:21">
      <c r="A362">
        <v>359</v>
      </c>
      <c r="B362" s="2">
        <f>IF(A362&lt;=入力・概要!$B$40,10^(LOG10(入力・概要!$B$38)+(A362-1)*(LOG10(入力・概要!$B$39)-LOG10(入力・概要!$B$38))/(入力・概要!$B$40-1)),"")</f>
        <v>1409045.593805219</v>
      </c>
      <c r="C362" s="1">
        <f t="shared" si="40"/>
        <v>8853294.5721430872</v>
      </c>
      <c r="D362" s="1">
        <f>IF(B362="","",ATANH(MIN(0.999999,(2*入力・概要!$B$17*入力・概要!$B$6)/入力・概要!$B$30))+入力・概要!$B$33*SQRT(B362/1000000)+(2*PI()*B362*入力・概要!$B$6/(299792458*入力・概要!$B$31))*入力・概要!$B$32/2)</f>
        <v>2.0121733309896153E-2</v>
      </c>
      <c r="E362" s="1">
        <f>IF(B362="","",2*PI()*B362*入力・概要!$B$6/(299792458*入力・概要!$B$31))</f>
        <v>0.32358472194235122</v>
      </c>
      <c r="F362" s="1">
        <f t="shared" si="41"/>
        <v>2.2380880585382842E-2</v>
      </c>
      <c r="G362" s="1">
        <f t="shared" si="42"/>
        <v>0.33522153431248763</v>
      </c>
      <c r="H362" s="1">
        <f>IF(B362="","",入力・概要!$B$34)</f>
        <v>0.13510189711528384</v>
      </c>
      <c r="I362" s="1">
        <f>IF(B362="","",C362*入力・概要!$B$35*0.000000001)</f>
        <v>0.11102573278896352</v>
      </c>
      <c r="J362" s="1">
        <f>IF(B362="","",H362+入力・概要!$B$30*F362)</f>
        <v>1.812948701522419</v>
      </c>
      <c r="K362" s="1">
        <f>IF(B362="","",I362+入力・概要!$B$30*G362)</f>
        <v>25.241868014392743</v>
      </c>
      <c r="L362" s="1">
        <f>IF(B362="","",入力・概要!$B$30+H362*F362-I362*G362)</f>
        <v>74.933669147016957</v>
      </c>
      <c r="M362" s="1">
        <f t="shared" si="43"/>
        <v>4.7773918906967708E-2</v>
      </c>
      <c r="N362" s="1">
        <f>IF(B362="","",入力・概要!$B$30*(J362*L362+K362*M362)/(L362^2+M362^2))</f>
        <v>1.8298755440329668</v>
      </c>
      <c r="O362" s="1">
        <f>IF(B362="","",入力・概要!$B$30*(K362*L362-J362*M362)/(L362^2+M362^2))</f>
        <v>25.252220011960905</v>
      </c>
      <c r="P362" s="1">
        <f>IF(B362="","",N362+入力・概要!$B$36)</f>
        <v>1.8298755440332228</v>
      </c>
      <c r="Q362" s="1">
        <f>IF(B362="","",O362+C362*入力・概要!$B$37*0.000000001)</f>
        <v>25.551838587924216</v>
      </c>
      <c r="R362" s="1">
        <f t="shared" si="44"/>
        <v>25.617277367627963</v>
      </c>
      <c r="S362" s="1">
        <f t="shared" si="45"/>
        <v>85.903799238564389</v>
      </c>
      <c r="T362" s="1">
        <f t="shared" si="46"/>
        <v>6.1489250462091789</v>
      </c>
      <c r="U362" s="1">
        <f t="shared" si="47"/>
        <v>1.4085329705668301</v>
      </c>
    </row>
    <row r="363" spans="1:21">
      <c r="A363">
        <v>360</v>
      </c>
      <c r="B363" s="2">
        <f>IF(A363&lt;=入力・概要!$B$40,10^(LOG10(入力・概要!$B$38)+(A363-1)*(LOG10(入力・概要!$B$39)-LOG10(入力・概要!$B$38))/(入力・概要!$B$40-1)),"")</f>
        <v>1437874.3160725713</v>
      </c>
      <c r="C363" s="1">
        <f t="shared" si="40"/>
        <v>9034430.776318077</v>
      </c>
      <c r="D363" s="1">
        <f>IF(B363="","",ATANH(MIN(0.999999,(2*入力・概要!$B$17*入力・概要!$B$6)/入力・概要!$B$30))+入力・概要!$B$33*SQRT(B363/1000000)+(2*PI()*B363*入力・概要!$B$6/(299792458*入力・概要!$B$31))*入力・概要!$B$32/2)</f>
        <v>2.0405514863046162E-2</v>
      </c>
      <c r="E363" s="1">
        <f>IF(B363="","",2*PI()*B363*入力・概要!$B$6/(299792458*入力・概要!$B$31))</f>
        <v>0.33020518484280437</v>
      </c>
      <c r="F363" s="1">
        <f t="shared" si="41"/>
        <v>2.279848363308265E-2</v>
      </c>
      <c r="G363" s="1">
        <f t="shared" si="42"/>
        <v>0.3425947092789729</v>
      </c>
      <c r="H363" s="1">
        <f>IF(B363="","",入力・概要!$B$34)</f>
        <v>0.13510189711528384</v>
      </c>
      <c r="I363" s="1">
        <f>IF(B363="","",C363*入力・概要!$B$35*0.000000001)</f>
        <v>0.11329729165772839</v>
      </c>
      <c r="J363" s="1">
        <f>IF(B363="","",H363+入力・概要!$B$30*F363)</f>
        <v>1.8442555098680846</v>
      </c>
      <c r="K363" s="1">
        <f>IF(B363="","",I363+入力・概要!$B$30*G363)</f>
        <v>25.796890748920418</v>
      </c>
      <c r="L363" s="1">
        <f>IF(B363="","",入力・概要!$B$30+H363*F363-I363*G363)</f>
        <v>74.932128729777062</v>
      </c>
      <c r="M363" s="1">
        <f t="shared" si="43"/>
        <v>4.8868201614779685E-2</v>
      </c>
      <c r="N363" s="1">
        <f>IF(B363="","",入力・概要!$B$30*(J363*L363+K363*M363)/(L363^2+M363^2))</f>
        <v>1.8619661219708827</v>
      </c>
      <c r="O363" s="1">
        <f>IF(B363="","",入力・概要!$B$30*(K363*L363-J363*M363)/(L363^2+M363^2))</f>
        <v>25.80797890662371</v>
      </c>
      <c r="P363" s="1">
        <f>IF(B363="","",N363+入力・概要!$B$36)</f>
        <v>1.8619661219711388</v>
      </c>
      <c r="Q363" s="1">
        <f>IF(B363="","",O363+C363*入力・概要!$B$37*0.000000001)</f>
        <v>26.113727604103712</v>
      </c>
      <c r="R363" s="1">
        <f t="shared" si="44"/>
        <v>26.180024584035372</v>
      </c>
      <c r="S363" s="1">
        <f t="shared" si="45"/>
        <v>85.921587312407439</v>
      </c>
      <c r="T363" s="1">
        <f t="shared" si="46"/>
        <v>6.1577209262265225</v>
      </c>
      <c r="U363" s="1">
        <f t="shared" si="47"/>
        <v>1.4179700500339079</v>
      </c>
    </row>
    <row r="364" spans="1:21">
      <c r="A364">
        <v>361</v>
      </c>
      <c r="B364" s="2">
        <f>IF(A364&lt;=入力・概要!$B$40,10^(LOG10(入力・概要!$B$38)+(A364-1)*(LOG10(入力・概要!$B$39)-LOG10(入力・概要!$B$38))/(入力・概要!$B$40-1)),"")</f>
        <v>1467292.8668247005</v>
      </c>
      <c r="C364" s="1">
        <f t="shared" si="40"/>
        <v>9219272.9821623713</v>
      </c>
      <c r="D364" s="1">
        <f>IF(B364="","",ATANH(MIN(0.999999,(2*入力・概要!$B$17*入力・概要!$B$6)/入力・概要!$B$30))+入力・概要!$B$33*SQRT(B364/1000000)+(2*PI()*B364*入力・概要!$B$6/(299792458*入力・概要!$B$31))*入力・概要!$B$32/2)</f>
        <v>2.0695060694701162E-2</v>
      </c>
      <c r="E364" s="1">
        <f>IF(B364="","",2*PI()*B364*入力・概要!$B$6/(299792458*入力・概要!$B$31))</f>
        <v>0.33696110076697749</v>
      </c>
      <c r="F364" s="1">
        <f t="shared" si="41"/>
        <v>2.3230326343545993E-2</v>
      </c>
      <c r="G364" s="1">
        <f t="shared" si="42"/>
        <v>0.35015298903911302</v>
      </c>
      <c r="H364" s="1">
        <f>IF(B364="","",入力・概要!$B$34)</f>
        <v>0.13510189711528384</v>
      </c>
      <c r="I364" s="1">
        <f>IF(B364="","",C364*入力・概要!$B$35*0.000000001)</f>
        <v>0.11561532605576644</v>
      </c>
      <c r="J364" s="1">
        <f>IF(B364="","",H364+入力・概要!$B$30*F364)</f>
        <v>1.8766298353104292</v>
      </c>
      <c r="K364" s="1">
        <f>IF(B364="","",I364+入力・概要!$B$30*G364)</f>
        <v>26.365836869911647</v>
      </c>
      <c r="L364" s="1">
        <f>IF(B364="","",入力・概要!$B$30+H364*F364-I364*G364)</f>
        <v>74.930519073246913</v>
      </c>
      <c r="M364" s="1">
        <f t="shared" si="43"/>
        <v>4.9992114854362286E-2</v>
      </c>
      <c r="N364" s="1">
        <f>IF(B364="","",入力・概要!$B$30*(J364*L364+K364*M364)/(L364^2+M364^2))</f>
        <v>1.8951638004306326</v>
      </c>
      <c r="O364" s="1">
        <f>IF(B364="","",入力・概要!$B$30*(K364*L364-J364*M364)/(L364^2+M364^2))</f>
        <v>26.377712913940478</v>
      </c>
      <c r="P364" s="1">
        <f>IF(B364="","",N364+入力・概要!$B$36)</f>
        <v>1.8951638004308886</v>
      </c>
      <c r="Q364" s="1">
        <f>IF(B364="","",O364+C364*入力・概要!$B$37*0.000000001)</f>
        <v>26.689717153698183</v>
      </c>
      <c r="R364" s="1">
        <f t="shared" si="44"/>
        <v>26.756917751767947</v>
      </c>
      <c r="S364" s="1">
        <f t="shared" si="45"/>
        <v>85.93840052358405</v>
      </c>
      <c r="T364" s="1">
        <f t="shared" si="46"/>
        <v>6.1665168062438678</v>
      </c>
      <c r="U364" s="1">
        <f t="shared" si="47"/>
        <v>1.4274360836661923</v>
      </c>
    </row>
    <row r="365" spans="1:21">
      <c r="A365">
        <v>362</v>
      </c>
      <c r="B365" s="2">
        <f>IF(A365&lt;=入力・概要!$B$40,10^(LOG10(入力・概要!$B$38)+(A365-1)*(LOG10(入力・概要!$B$39)-LOG10(入力・概要!$B$38))/(入力・概要!$B$40-1)),"")</f>
        <v>1497313.313805643</v>
      </c>
      <c r="C365" s="1">
        <f t="shared" si="40"/>
        <v>9407897.0135479923</v>
      </c>
      <c r="D365" s="1">
        <f>IF(B365="","",ATANH(MIN(0.999999,(2*入力・概要!$B$17*入力・概要!$B$6)/入力・概要!$B$30))+入力・概要!$B$33*SQRT(B365/1000000)+(2*PI()*B365*入力・概要!$B$6/(299792458*入力・概要!$B$31))*入力・概要!$B$32/2)</f>
        <v>2.0990488314902904E-2</v>
      </c>
      <c r="E365" s="1">
        <f>IF(B365="","",2*PI()*B365*入力・概要!$B$6/(299792458*入力・概要!$B$31))</f>
        <v>0.34385524105003218</v>
      </c>
      <c r="F365" s="1">
        <f t="shared" si="41"/>
        <v>2.3677108077065391E-2</v>
      </c>
      <c r="G365" s="1">
        <f t="shared" si="42"/>
        <v>0.35790253186820209</v>
      </c>
      <c r="H365" s="1">
        <f>IF(B365="","",入力・概要!$B$34)</f>
        <v>0.13510189711528384</v>
      </c>
      <c r="I365" s="1">
        <f>IF(B365="","",C365*入力・概要!$B$35*0.000000001)</f>
        <v>0.11798078686084248</v>
      </c>
      <c r="J365" s="1">
        <f>IF(B365="","",H365+入力・概要!$B$30*F365)</f>
        <v>1.9101241073965147</v>
      </c>
      <c r="K365" s="1">
        <f>IF(B365="","",I365+入力・概要!$B$30*G365)</f>
        <v>26.949169000986856</v>
      </c>
      <c r="L365" s="1">
        <f>IF(B365="","",入力・概要!$B$30+H365*F365-I365*G365)</f>
        <v>74.928836863974567</v>
      </c>
      <c r="M365" s="1">
        <f t="shared" si="43"/>
        <v>5.1146754879278819E-2</v>
      </c>
      <c r="N365" s="1">
        <f>IF(B365="","",入力・概要!$B$30*(J365*L365+K365*M365)/(L365^2+M365^2))</f>
        <v>1.9295233025590048</v>
      </c>
      <c r="O365" s="1">
        <f>IF(B365="","",入力・概要!$B$30*(K365*L365-J365*M365)/(L365^2+M365^2))</f>
        <v>26.9618884160509</v>
      </c>
      <c r="P365" s="1">
        <f>IF(B365="","",N365+入力・概要!$B$36)</f>
        <v>1.9295233025592609</v>
      </c>
      <c r="Q365" s="1">
        <f>IF(B365="","",O365+C365*入力・概要!$B$37*0.000000001)</f>
        <v>27.28027618492488</v>
      </c>
      <c r="R365" s="1">
        <f t="shared" si="44"/>
        <v>27.348428271125538</v>
      </c>
      <c r="S365" s="1">
        <f t="shared" si="45"/>
        <v>85.954229430482982</v>
      </c>
      <c r="T365" s="1">
        <f t="shared" si="46"/>
        <v>6.1753126862612122</v>
      </c>
      <c r="U365" s="1">
        <f t="shared" si="47"/>
        <v>1.4369323722492906</v>
      </c>
    </row>
    <row r="366" spans="1:21">
      <c r="A366">
        <v>363</v>
      </c>
      <c r="B366" s="2">
        <f>IF(A366&lt;=入力・概要!$B$40,10^(LOG10(入力・概要!$B$38)+(A366-1)*(LOG10(入力・概要!$B$39)-LOG10(入力・概要!$B$38))/(入力・概要!$B$40-1)),"")</f>
        <v>1527947.9716624836</v>
      </c>
      <c r="C366" s="1">
        <f t="shared" si="40"/>
        <v>9600380.2456845678</v>
      </c>
      <c r="D366" s="1">
        <f>IF(B366="","",ATANH(MIN(0.999999,(2*入力・概要!$B$17*入力・概要!$B$6)/入力・概要!$B$30))+入力・概要!$B$33*SQRT(B366/1000000)+(2*PI()*B366*入力・概要!$B$6/(299792458*入力・概要!$B$31))*入力・概要!$B$32/2)</f>
        <v>2.1291917633587031E-2</v>
      </c>
      <c r="E366" s="1">
        <f>IF(B366="","",2*PI()*B366*入力・概要!$B$6/(299792458*入力・概要!$B$31))</f>
        <v>0.35089043372796003</v>
      </c>
      <c r="F366" s="1">
        <f t="shared" si="41"/>
        <v>2.4139574747082324E-2</v>
      </c>
      <c r="G366" s="1">
        <f t="shared" si="42"/>
        <v>0.36584979652821509</v>
      </c>
      <c r="H366" s="1">
        <f>IF(B366="","",入力・概要!$B$34)</f>
        <v>0.13510189711528384</v>
      </c>
      <c r="I366" s="1">
        <f>IF(B366="","",C366*入力・概要!$B$35*0.000000001)</f>
        <v>0.12039464440544448</v>
      </c>
      <c r="J366" s="1">
        <f>IF(B366="","",H366+入力・概要!$B$30*F366)</f>
        <v>1.9447942456635272</v>
      </c>
      <c r="K366" s="1">
        <f>IF(B366="","",I366+入力・概要!$B$30*G366)</f>
        <v>27.547372312065708</v>
      </c>
      <c r="L366" s="1">
        <f>IF(B366="","",入力・概要!$B$30+H366*F366-I366*G366)</f>
        <v>74.927078610269518</v>
      </c>
      <c r="M366" s="1">
        <f t="shared" si="43"/>
        <v>5.2333277087976061E-2</v>
      </c>
      <c r="N366" s="1">
        <f>IF(B366="","",入力・概要!$B$30*(J366*L366+K366*M366)/(L366^2+M366^2))</f>
        <v>1.9651030009919153</v>
      </c>
      <c r="O366" s="1">
        <f>IF(B366="","",入力・概要!$B$30*(K366*L366-J366*M366)/(L366^2+M366^2))</f>
        <v>27.560994633945612</v>
      </c>
      <c r="P366" s="1">
        <f>IF(B366="","",N366+入力・概要!$B$36)</f>
        <v>1.9651030009921713</v>
      </c>
      <c r="Q366" s="1">
        <f>IF(B366="","",O366+C366*入力・概要!$B$37*0.000000001)</f>
        <v>27.885896537353307</v>
      </c>
      <c r="R366" s="1">
        <f t="shared" si="44"/>
        <v>27.955050625897311</v>
      </c>
      <c r="S366" s="1">
        <f t="shared" si="45"/>
        <v>85.969063204608901</v>
      </c>
      <c r="T366" s="1">
        <f t="shared" si="46"/>
        <v>6.1841085662785558</v>
      </c>
      <c r="U366" s="1">
        <f t="shared" si="47"/>
        <v>1.4464602830918456</v>
      </c>
    </row>
    <row r="367" spans="1:21">
      <c r="A367">
        <v>364</v>
      </c>
      <c r="B367" s="2">
        <f>IF(A367&lt;=入力・概要!$B$40,10^(LOG10(入力・概要!$B$38)+(A367-1)*(LOG10(入力・概要!$B$39)-LOG10(入力・概要!$B$38))/(入力・概要!$B$40-1)),"")</f>
        <v>1559209.4069969284</v>
      </c>
      <c r="C367" s="1">
        <f t="shared" si="40"/>
        <v>9796801.6368592959</v>
      </c>
      <c r="D367" s="1">
        <f>IF(B367="","",ATANH(MIN(0.999999,(2*入力・概要!$B$17*入力・概要!$B$6)/入力・概要!$B$30))+入力・概要!$B$33*SQRT(B367/1000000)+(2*PI()*B367*入力・概要!$B$6/(299792458*入力・概要!$B$31))*入力・概要!$B$32/2)</f>
        <v>2.1599471009640141E-2</v>
      </c>
      <c r="E367" s="1">
        <f>IF(B367="","",2*PI()*B367*入力・概要!$B$6/(299792458*入力・概要!$B$31))</f>
        <v>0.35806956469766615</v>
      </c>
      <c r="F367" s="1">
        <f t="shared" si="41"/>
        <v>2.4618522651591E-2</v>
      </c>
      <c r="G367" s="1">
        <f t="shared" si="42"/>
        <v>0.37400156243596272</v>
      </c>
      <c r="H367" s="1">
        <f>IF(B367="","",入力・概要!$B$34)</f>
        <v>0.13510189711528384</v>
      </c>
      <c r="I367" s="1">
        <f>IF(B367="","",C367*入力・概要!$B$35*0.000000001)</f>
        <v>0.12285788887482205</v>
      </c>
      <c r="J367" s="1">
        <f>IF(B367="","",H367+入力・概要!$B$30*F367)</f>
        <v>1.9806999468709325</v>
      </c>
      <c r="K367" s="1">
        <f>IF(B367="","",I367+入力・概要!$B$30*G367)</f>
        <v>28.160956031728642</v>
      </c>
      <c r="L367" s="1">
        <f>IF(B367="","",入力・概要!$B$30+H367*F367-I367*G367)</f>
        <v>74.92524063080208</v>
      </c>
      <c r="M367" s="1">
        <f t="shared" si="43"/>
        <v>5.3552900329370295E-2</v>
      </c>
      <c r="N367" s="1">
        <f>IF(B367="","",入力・概要!$B$30*(J367*L367+K367*M367)/(L367^2+M367^2))</f>
        <v>2.0019652186043513</v>
      </c>
      <c r="O367" s="1">
        <f>IF(B367="","",入力・概要!$B$30*(K367*L367-J367*M367)/(L367^2+M367^2))</f>
        <v>28.175545165019187</v>
      </c>
      <c r="P367" s="1">
        <f>IF(B367="","",N367+入力・概要!$B$36)</f>
        <v>2.0019652186046075</v>
      </c>
      <c r="Q367" s="1">
        <f>IF(B367="","",O367+C367*入力・概要!$B$37*0.000000001)</f>
        <v>28.507094480532391</v>
      </c>
      <c r="R367" s="1">
        <f t="shared" si="44"/>
        <v>28.577303939638934</v>
      </c>
      <c r="S367" s="1">
        <f t="shared" si="45"/>
        <v>85.982889552550901</v>
      </c>
      <c r="T367" s="1">
        <f t="shared" si="46"/>
        <v>6.1929044462959002</v>
      </c>
      <c r="U367" s="1">
        <f t="shared" si="47"/>
        <v>1.4560212538682424</v>
      </c>
    </row>
    <row r="368" spans="1:21">
      <c r="A368">
        <v>365</v>
      </c>
      <c r="B368" s="2">
        <f>IF(A368&lt;=入力・概要!$B$40,10^(LOG10(入力・概要!$B$38)+(A368-1)*(LOG10(入力・概要!$B$39)-LOG10(入力・概要!$B$38))/(入力・概要!$B$40-1)),"")</f>
        <v>1591110.4435202186</v>
      </c>
      <c r="C368" s="1">
        <f t="shared" si="40"/>
        <v>9997241.7608262319</v>
      </c>
      <c r="D368" s="1">
        <f>IF(B368="","",ATANH(MIN(0.999999,(2*入力・概要!$B$17*入力・概要!$B$6)/入力・概要!$B$30))+入力・概要!$B$33*SQRT(B368/1000000)+(2*PI()*B368*入力・概要!$B$6/(299792458*入力・概要!$B$31))*入力・概要!$B$32/2)</f>
        <v>2.1913273300960091E-2</v>
      </c>
      <c r="E368" s="1">
        <f>IF(B368="","",2*PI()*B368*入力・概要!$B$6/(299792458*入力・概要!$B$31))</f>
        <v>0.36539557890078689</v>
      </c>
      <c r="F368" s="1">
        <f t="shared" si="41"/>
        <v>2.5114802676753332E-2</v>
      </c>
      <c r="G368" s="1">
        <f t="shared" si="42"/>
        <v>0.38236495150575733</v>
      </c>
      <c r="H368" s="1">
        <f>IF(B368="","",入力・概要!$B$34)</f>
        <v>0.13510189711528384</v>
      </c>
      <c r="I368" s="1">
        <f>IF(B368="","",C368*入力・概要!$B$35*0.000000001)</f>
        <v>0.12537153071316798</v>
      </c>
      <c r="J368" s="1">
        <f>IF(B368="","",H368+入力・概要!$B$30*F368)</f>
        <v>2.0179050001365106</v>
      </c>
      <c r="K368" s="1">
        <f>IF(B368="","",I368+入力・概要!$B$30*G368)</f>
        <v>28.790455085121042</v>
      </c>
      <c r="L368" s="1">
        <f>IF(B368="","",入力・概要!$B$30+H368*F368-I368*G368)</f>
        <v>74.923319042310411</v>
      </c>
      <c r="M368" s="1">
        <f t="shared" si="43"/>
        <v>5.4806911593965051E-2</v>
      </c>
      <c r="N368" s="1">
        <f>IF(B368="","",入力・概要!$B$30*(J368*L368+K368*M368)/(L368^2+M368^2))</f>
        <v>2.0401765585379144</v>
      </c>
      <c r="O368" s="1">
        <f>IF(B368="","",入力・概要!$B$30*(K368*L368-J368*M368)/(L368^2+M368^2))</f>
        <v>28.806079648623466</v>
      </c>
      <c r="P368" s="1">
        <f>IF(B368="","",N368+入力・概要!$B$36)</f>
        <v>2.0401765585381706</v>
      </c>
      <c r="Q368" s="1">
        <f>IF(B368="","",O368+C368*入力・概要!$B$37*0.000000001)</f>
        <v>29.144412380639931</v>
      </c>
      <c r="R368" s="1">
        <f t="shared" si="44"/>
        <v>29.215733661895378</v>
      </c>
      <c r="S368" s="1">
        <f t="shared" si="45"/>
        <v>85.995694630908204</v>
      </c>
      <c r="T368" s="1">
        <f t="shared" si="46"/>
        <v>6.2017003263132437</v>
      </c>
      <c r="U368" s="1">
        <f t="shared" si="47"/>
        <v>1.4656167967326144</v>
      </c>
    </row>
    <row r="369" spans="1:21">
      <c r="A369">
        <v>366</v>
      </c>
      <c r="B369" s="2">
        <f>IF(A369&lt;=入力・概要!$B$40,10^(LOG10(入力・概要!$B$38)+(A369-1)*(LOG10(入力・概要!$B$39)-LOG10(入力・概要!$B$38))/(入力・概要!$B$40-1)),"")</f>
        <v>1623664.1673135376</v>
      </c>
      <c r="C369" s="1">
        <f t="shared" si="40"/>
        <v>10201782.839858396</v>
      </c>
      <c r="D369" s="1">
        <f>IF(B369="","",ATANH(MIN(0.999999,(2*入力・概要!$B$17*入力・概要!$B$6)/入力・概要!$B$30))+入力・概要!$B$33*SQRT(B369/1000000)+(2*PI()*B369*入力・概要!$B$6/(299792458*入力・概要!$B$31))*入力・概要!$B$32/2)</f>
        <v>2.223345191554018E-2</v>
      </c>
      <c r="E369" s="1">
        <f>IF(B369="","",2*PI()*B369*入力・概要!$B$6/(299792458*入力・概要!$B$31))</f>
        <v>0.37287148153173133</v>
      </c>
      <c r="F369" s="1">
        <f t="shared" si="41"/>
        <v>2.5629324914606344E-2</v>
      </c>
      <c r="G369" s="1">
        <f t="shared" si="42"/>
        <v>0.39094745183011953</v>
      </c>
      <c r="H369" s="1">
        <f>IF(B369="","",入力・概要!$B$34)</f>
        <v>0.13510189711528384</v>
      </c>
      <c r="I369" s="1">
        <f>IF(B369="","",C369*入力・概要!$B$35*0.000000001)</f>
        <v>0.12793660103811189</v>
      </c>
      <c r="J369" s="1">
        <f>IF(B369="","",H369+入力・概要!$B$30*F369)</f>
        <v>2.0564776331160148</v>
      </c>
      <c r="K369" s="1">
        <f>IF(B369="","",I369+入力・概要!$B$30*G369)</f>
        <v>29.436431869659735</v>
      </c>
      <c r="L369" s="1">
        <f>IF(B369="","",入力・概要!$B$30+H369*F369-I369*G369)</f>
        <v>74.92130974633055</v>
      </c>
      <c r="M369" s="1">
        <f t="shared" si="43"/>
        <v>5.6096671131111331E-2</v>
      </c>
      <c r="N369" s="1">
        <f>IF(B369="","",入力・概要!$B$30*(J369*L369+K369*M369)/(L369^2+M369^2))</f>
        <v>2.0798082668086781</v>
      </c>
      <c r="O369" s="1">
        <f>IF(B369="","",入力・概要!$B$30*(K369*L369-J369*M369)/(L369^2+M369^2))</f>
        <v>29.453165572155246</v>
      </c>
      <c r="P369" s="1">
        <f>IF(B369="","",N369+入力・概要!$B$36)</f>
        <v>2.0798082668089344</v>
      </c>
      <c r="Q369" s="1">
        <f>IF(B369="","",O369+C369*入力・概要!$B$37*0.000000001)</f>
        <v>29.798420507688856</v>
      </c>
      <c r="R369" s="1">
        <f t="shared" si="44"/>
        <v>29.870913397145031</v>
      </c>
      <c r="S369" s="1">
        <f t="shared" si="45"/>
        <v>86.007462953474715</v>
      </c>
      <c r="T369" s="1">
        <f t="shared" si="46"/>
        <v>6.2104962063305873</v>
      </c>
      <c r="U369" s="1">
        <f t="shared" si="47"/>
        <v>1.4752485027271578</v>
      </c>
    </row>
    <row r="370" spans="1:21">
      <c r="A370">
        <v>367</v>
      </c>
      <c r="B370" s="2">
        <f>IF(A370&lt;=入力・概要!$B$40,10^(LOG10(入力・概要!$B$38)+(A370-1)*(LOG10(入力・概要!$B$39)-LOG10(入力・概要!$B$38))/(入力・概要!$B$40-1)),"")</f>
        <v>1656883.932196039</v>
      </c>
      <c r="C370" s="1">
        <f t="shared" si="40"/>
        <v>10410508.778476089</v>
      </c>
      <c r="D370" s="1">
        <f>IF(B370="","",ATANH(MIN(0.999999,(2*入力・概要!$B$17*入力・概要!$B$6)/入力・概要!$B$30))+入力・概要!$B$33*SQRT(B370/1000000)+(2*PI()*B370*入力・概要!$B$6/(299792458*入力・概要!$B$31))*入力・概要!$B$32/2)</f>
        <v>2.2560136863598104E-2</v>
      </c>
      <c r="E370" s="1">
        <f>IF(B370="","",2*PI()*B370*入力・概要!$B$6/(299792458*入力・概要!$B$31))</f>
        <v>0.38050033927044019</v>
      </c>
      <c r="F370" s="1">
        <f t="shared" si="41"/>
        <v>2.6163063742128751E-2</v>
      </c>
      <c r="G370" s="1">
        <f t="shared" si="42"/>
        <v>0.39975694338050904</v>
      </c>
      <c r="H370" s="1">
        <f>IF(B370="","",入力・概要!$B$34)</f>
        <v>0.13510189711528384</v>
      </c>
      <c r="I370" s="1">
        <f>IF(B370="","",C370*入力・概要!$B$35*0.000000001)</f>
        <v>0.130554152063694</v>
      </c>
      <c r="J370" s="1">
        <f>IF(B370="","",H370+入力・概要!$B$30*F370)</f>
        <v>2.096490892769943</v>
      </c>
      <c r="K370" s="1">
        <f>IF(B370="","",I370+入力・概要!$B$30*G370)</f>
        <v>30.099478182184821</v>
      </c>
      <c r="L370" s="1">
        <f>IF(B370="","",入力・概要!$B$30+H370*F370-I370*G370)</f>
        <v>74.919208414855746</v>
      </c>
      <c r="M370" s="1">
        <f t="shared" si="43"/>
        <v>5.7423618037955877E-2</v>
      </c>
      <c r="N370" s="1">
        <f>IF(B370="","",入力・概要!$B$30*(J370*L370+K370*M370)/(L370^2+M370^2))</f>
        <v>2.1209366312239504</v>
      </c>
      <c r="O370" s="1">
        <f>IF(B370="","",入力・概要!$B$30*(K370*L370-J370*M370)/(L370^2+M370^2))</f>
        <v>30.117400231630121</v>
      </c>
      <c r="P370" s="1">
        <f>IF(B370="","",N370+入力・概要!$B$36)</f>
        <v>2.1209366312242066</v>
      </c>
      <c r="Q370" s="1">
        <f>IF(B370="","",O370+C370*入力・概要!$B$37*0.000000001)</f>
        <v>30.469718997242538</v>
      </c>
      <c r="R370" s="1">
        <f t="shared" si="44"/>
        <v>30.543446890693126</v>
      </c>
      <c r="S370" s="1">
        <f t="shared" si="45"/>
        <v>86.018177289902297</v>
      </c>
      <c r="T370" s="1">
        <f t="shared" si="46"/>
        <v>6.2192920863479308</v>
      </c>
      <c r="U370" s="1">
        <f t="shared" si="47"/>
        <v>1.4849180465100797</v>
      </c>
    </row>
    <row r="371" spans="1:21">
      <c r="A371">
        <v>368</v>
      </c>
      <c r="B371" s="2">
        <f>IF(A371&lt;=入力・概要!$B$40,10^(LOG10(入力・概要!$B$38)+(A371-1)*(LOG10(入力・概要!$B$39)-LOG10(入力・概要!$B$38))/(入力・概要!$B$40-1)),"")</f>
        <v>1690783.365202697</v>
      </c>
      <c r="C371" s="1">
        <f t="shared" si="40"/>
        <v>10623505.197865242</v>
      </c>
      <c r="D371" s="1">
        <f>IF(B371="","",ATANH(MIN(0.999999,(2*入力・概要!$B$17*入力・概要!$B$6)/入力・概要!$B$30))+入力・概要!$B$33*SQRT(B371/1000000)+(2*PI()*B371*入力・概要!$B$6/(299792458*入力・概要!$B$31))*入力・概要!$B$32/2)</f>
        <v>2.2893460810770851E-2</v>
      </c>
      <c r="E371" s="1">
        <f>IF(B371="","",2*PI()*B371*入力・概要!$B$6/(299792458*入力・概要!$B$31))</f>
        <v>0.38828528154036307</v>
      </c>
      <c r="F371" s="1">
        <f t="shared" si="41"/>
        <v>2.6717063415100845E-2</v>
      </c>
      <c r="G371" s="1">
        <f t="shared" si="42"/>
        <v>0.40880172593088443</v>
      </c>
      <c r="H371" s="1">
        <f>IF(B371="","",入力・概要!$B$34)</f>
        <v>0.13510189711528384</v>
      </c>
      <c r="I371" s="1">
        <f>IF(B371="","",C371*入力・概要!$B$35*0.000000001)</f>
        <v>0.13322525753199219</v>
      </c>
      <c r="J371" s="1">
        <f>IF(B371="","",H371+入力・概要!$B$30*F371)</f>
        <v>2.1380230647232628</v>
      </c>
      <c r="K371" s="1">
        <f>IF(B371="","",I371+入力・概要!$B$30*G371)</f>
        <v>30.780217312760954</v>
      </c>
      <c r="L371" s="1">
        <f>IF(B371="","",入力・概要!$B$30+H371*F371-I371*G371)</f>
        <v>74.917010474820515</v>
      </c>
      <c r="M371" s="1">
        <f t="shared" si="43"/>
        <v>5.8789276371240186E-2</v>
      </c>
      <c r="N371" s="1">
        <f>IF(B371="","",入力・概要!$B$30*(J371*L371+K371*M371)/(L371^2+M371^2))</f>
        <v>2.1636434208243589</v>
      </c>
      <c r="O371" s="1">
        <f>IF(B371="","",入力・概要!$B$30*(K371*L371-J371*M371)/(L371^2+M371^2))</f>
        <v>30.799412862295576</v>
      </c>
      <c r="P371" s="1">
        <f>IF(B371="","",N371+入力・概要!$B$36)</f>
        <v>2.1636434208246151</v>
      </c>
      <c r="Q371" s="1">
        <f>IF(B371="","",O371+C371*入力・概要!$B$37*0.000000001)</f>
        <v>31.158939982192674</v>
      </c>
      <c r="R371" s="1">
        <f t="shared" si="44"/>
        <v>31.233970187383527</v>
      </c>
      <c r="S371" s="1">
        <f t="shared" si="45"/>
        <v>86.027818554970892</v>
      </c>
      <c r="T371" s="1">
        <f t="shared" si="46"/>
        <v>6.2280879663652762</v>
      </c>
      <c r="U371" s="1">
        <f t="shared" si="47"/>
        <v>1.4946271914310838</v>
      </c>
    </row>
    <row r="372" spans="1:21">
      <c r="A372">
        <v>369</v>
      </c>
      <c r="B372" s="2">
        <f>IF(A372&lt;=入力・概要!$B$40,10^(LOG10(入力・概要!$B$38)+(A372-1)*(LOG10(入力・概要!$B$39)-LOG10(入力・概要!$B$38))/(入力・概要!$B$40-1)),"")</f>
        <v>1725376.3721742162</v>
      </c>
      <c r="C372" s="1">
        <f t="shared" si="40"/>
        <v>10840859.470999852</v>
      </c>
      <c r="D372" s="1">
        <f>IF(B372="","",ATANH(MIN(0.999999,(2*入力・概要!$B$17*入力・概要!$B$6)/入力・概要!$B$30))+入力・概要!$B$33*SQRT(B372/1000000)+(2*PI()*B372*入力・概要!$B$6/(299792458*入力・概要!$B$31))*入力・概要!$B$32/2)</f>
        <v>2.3233559132397365E-2</v>
      </c>
      <c r="E372" s="1">
        <f>IF(B372="","",2*PI()*B372*入力・概要!$B$6/(299792458*入力・概要!$B$31))</f>
        <v>0.39622950179217148</v>
      </c>
      <c r="F372" s="1">
        <f t="shared" si="41"/>
        <v>2.7292444237267871E-2</v>
      </c>
      <c r="G372" s="1">
        <f t="shared" si="42"/>
        <v>0.41809054943046009</v>
      </c>
      <c r="H372" s="1">
        <f>IF(B372="","",入力・概要!$B$34)</f>
        <v>0.13510189711528384</v>
      </c>
      <c r="I372" s="1">
        <f>IF(B372="","",C372*入力・概要!$B$35*0.000000001)</f>
        <v>0.13595101315357894</v>
      </c>
      <c r="J372" s="1">
        <f>IF(B372="","",H372+入力・概要!$B$30*F372)</f>
        <v>2.181158135754409</v>
      </c>
      <c r="K372" s="1">
        <f>IF(B372="","",I372+入力・概要!$B$30*G372)</f>
        <v>31.47930632209847</v>
      </c>
      <c r="L372" s="1">
        <f>IF(B372="","",入力・概要!$B$30+H372*F372-I372*G372)</f>
        <v>74.914711091292816</v>
      </c>
      <c r="M372" s="1">
        <f t="shared" si="43"/>
        <v>6.0195261839520633E-2</v>
      </c>
      <c r="N372" s="1">
        <f>IF(B372="","",入力・概要!$B$30*(J372*L372+K372*M372)/(L372^2+M372^2))</f>
        <v>2.2080163706275875</v>
      </c>
      <c r="O372" s="1">
        <f>IF(B372="","",入力・概要!$B$30*(K372*L372-J372*M372)/(L372^2+M372^2))</f>
        <v>31.499866956648106</v>
      </c>
      <c r="P372" s="1">
        <f>IF(B372="","",N372+入力・概要!$B$36)</f>
        <v>2.2080163706278437</v>
      </c>
      <c r="Q372" s="1">
        <f>IF(B372="","",O372+C372*入力・概要!$B$37*0.000000001)</f>
        <v>31.866749911965055</v>
      </c>
      <c r="R372" s="1">
        <f t="shared" si="44"/>
        <v>31.943153980856142</v>
      </c>
      <c r="S372" s="1">
        <f t="shared" si="45"/>
        <v>86.036365687490019</v>
      </c>
      <c r="T372" s="1">
        <f t="shared" si="46"/>
        <v>6.2368838463826206</v>
      </c>
      <c r="U372" s="1">
        <f t="shared" si="47"/>
        <v>1.5043777949852004</v>
      </c>
    </row>
    <row r="373" spans="1:21">
      <c r="A373">
        <v>370</v>
      </c>
      <c r="B373" s="2">
        <f>IF(A373&lt;=入力・概要!$B$40,10^(LOG10(入力・概要!$B$38)+(A373-1)*(LOG10(入力・概要!$B$39)-LOG10(入力・概要!$B$38))/(入力・概要!$B$40-1)),"")</f>
        <v>1760677.1434613506</v>
      </c>
      <c r="C373" s="1">
        <f t="shared" si="40"/>
        <v>11062660.758483283</v>
      </c>
      <c r="D373" s="1">
        <f>IF(B373="","",ATANH(MIN(0.999999,(2*入力・概要!$B$17*入力・概要!$B$6)/入力・概要!$B$30))+入力・概要!$B$33*SQRT(B373/1000000)+(2*PI()*B373*入力・概要!$B$6/(299792458*入力・概要!$B$31))*入力・概要!$B$32/2)</f>
        <v>2.3580569968911749E-2</v>
      </c>
      <c r="E373" s="1">
        <f>IF(B373="","",2*PI()*B373*入力・概要!$B$6/(299792458*入力・概要!$B$31))</f>
        <v>0.40433625881374519</v>
      </c>
      <c r="F373" s="1">
        <f t="shared" si="41"/>
        <v>2.7890409373451469E-2</v>
      </c>
      <c r="G373" s="1">
        <f t="shared" si="42"/>
        <v>0.42763264707871174</v>
      </c>
      <c r="H373" s="1">
        <f>IF(B373="","",入力・概要!$B$34)</f>
        <v>0.13510189711528384</v>
      </c>
      <c r="I373" s="1">
        <f>IF(B373="","",C373*入力・概要!$B$35*0.000000001)</f>
        <v>0.1387325370569932</v>
      </c>
      <c r="J373" s="1">
        <f>IF(B373="","",H373+入力・概要!$B$30*F373)</f>
        <v>2.2259863045596968</v>
      </c>
      <c r="K373" s="1">
        <f>IF(B373="","",I373+入力・概要!$B$30*G373)</f>
        <v>32.197438521565395</v>
      </c>
      <c r="L373" s="1">
        <f>IF(B373="","",入力・概要!$B$30+H373*F373-I373*G373)</f>
        <v>74.912305149244503</v>
      </c>
      <c r="M373" s="1">
        <f t="shared" si="43"/>
        <v>6.1643289140701663E-2</v>
      </c>
      <c r="N373" s="1">
        <f>IF(B373="","",入力・概要!$B$30*(J373*L373+K373*M373)/(L373^2+M373^2))</f>
        <v>2.2541497170939842</v>
      </c>
      <c r="O373" s="1">
        <f>IF(B373="","",入力・概要!$B$30*(K373*L373-J373*M373)/(L373^2+M373^2))</f>
        <v>32.219462789272072</v>
      </c>
      <c r="P373" s="1">
        <f>IF(B373="","",N373+入力・概要!$B$36)</f>
        <v>2.2541497170942404</v>
      </c>
      <c r="Q373" s="1">
        <f>IF(B373="","",O373+C373*入力・概要!$B$37*0.000000001)</f>
        <v>32.593852078571366</v>
      </c>
      <c r="R373" s="1">
        <f t="shared" si="44"/>
        <v>32.671706173183964</v>
      </c>
      <c r="S373" s="1">
        <f t="shared" si="45"/>
        <v>86.043795517737365</v>
      </c>
      <c r="T373" s="1">
        <f t="shared" si="46"/>
        <v>6.2456797263999642</v>
      </c>
      <c r="U373" s="1">
        <f t="shared" si="47"/>
        <v>1.5141718146790173</v>
      </c>
    </row>
    <row r="374" spans="1:21">
      <c r="A374">
        <v>371</v>
      </c>
      <c r="B374" s="2">
        <f>IF(A374&lt;=入力・概要!$B$40,10^(LOG10(入力・概要!$B$38)+(A374-1)*(LOG10(入力・概要!$B$39)-LOG10(入力・概要!$B$38))/(入力・概要!$B$40-1)),"")</f>
        <v>1796700.1597459095</v>
      </c>
      <c r="C374" s="1">
        <f t="shared" si="40"/>
        <v>11289000.045122715</v>
      </c>
      <c r="D374" s="1">
        <f>IF(B374="","",ATANH(MIN(0.999999,(2*入力・概要!$B$17*入力・概要!$B$6)/入力・概要!$B$30))+入力・概要!$B$33*SQRT(B374/1000000)+(2*PI()*B374*入力・概要!$B$6/(299792458*入力・概要!$B$31))*入力・概要!$B$32/2)</f>
        <v>2.3934634282369104E-2</v>
      </c>
      <c r="E374" s="1">
        <f>IF(B374="","",2*PI()*B374*入力・概要!$B$6/(299792458*入力・概要!$B$31))</f>
        <v>0.41260887806695523</v>
      </c>
      <c r="F374" s="1">
        <f t="shared" si="41"/>
        <v>2.8512252384620185E-2</v>
      </c>
      <c r="G374" s="1">
        <f t="shared" si="42"/>
        <v>0.43743777138592288</v>
      </c>
      <c r="H374" s="1">
        <f>IF(B374="","",入力・概要!$B$34)</f>
        <v>0.13510189711528384</v>
      </c>
      <c r="I374" s="1">
        <f>IF(B374="","",C374*入力・概要!$B$35*0.000000001)</f>
        <v>0.14157097024740617</v>
      </c>
      <c r="J374" s="1">
        <f>IF(B374="","",H374+入力・概要!$B$30*F374)</f>
        <v>2.2726045466414568</v>
      </c>
      <c r="K374" s="1">
        <f>IF(B374="","",I374+入力・概要!$B$30*G374)</f>
        <v>32.935346177028215</v>
      </c>
      <c r="L374" s="1">
        <f>IF(B374="","",入力・概要!$B$30+H374*F374-I374*G374)</f>
        <v>74.90978723375467</v>
      </c>
      <c r="M374" s="1">
        <f t="shared" si="43"/>
        <v>6.3135180018149606E-2</v>
      </c>
      <c r="N374" s="1">
        <f>IF(B374="","",入力・概要!$B$30*(J374*L374+K374*M374)/(L374^2+M374^2))</f>
        <v>2.3021447904759613</v>
      </c>
      <c r="O374" s="1">
        <f>IF(B374="","",入力・概要!$B$30*(K374*L374-J374*M374)/(L374^2+M374^2))</f>
        <v>32.958940170244979</v>
      </c>
      <c r="P374" s="1">
        <f>IF(B374="","",N374+入力・概要!$B$36)</f>
        <v>2.3021447904762176</v>
      </c>
      <c r="Q374" s="1">
        <f>IF(B374="","",O374+C374*入力・概要!$B$37*0.000000001)</f>
        <v>33.340989371252263</v>
      </c>
      <c r="R374" s="1">
        <f t="shared" si="44"/>
        <v>33.420374667113968</v>
      </c>
      <c r="S374" s="1">
        <f t="shared" si="45"/>
        <v>86.050082622206446</v>
      </c>
      <c r="T374" s="1">
        <f t="shared" si="46"/>
        <v>6.2544756064173095</v>
      </c>
      <c r="U374" s="1">
        <f t="shared" si="47"/>
        <v>1.5240113143469614</v>
      </c>
    </row>
    <row r="375" spans="1:21">
      <c r="A375">
        <v>372</v>
      </c>
      <c r="B375" s="2">
        <f>IF(A375&lt;=入力・概要!$B$40,10^(LOG10(入力・概要!$B$38)+(A375-1)*(LOG10(入力・概要!$B$39)-LOG10(入力・概要!$B$38))/(入力・概要!$B$40-1)),"")</f>
        <v>1833460.1979808274</v>
      </c>
      <c r="C375" s="1">
        <f t="shared" si="40"/>
        <v>11519970.17725171</v>
      </c>
      <c r="D375" s="1">
        <f>IF(B375="","",ATANH(MIN(0.999999,(2*入力・概要!$B$17*入力・概要!$B$6)/入力・概要!$B$30))+入力・概要!$B$33*SQRT(B375/1000000)+(2*PI()*B375*入力・概要!$B$6/(299792458*入力・概要!$B$31))*入力・概要!$B$32/2)</f>
        <v>2.4295895914127043E-2</v>
      </c>
      <c r="E375" s="1">
        <f>IF(B375="","",2*PI()*B375*入力・概要!$B$6/(299792458*入力・概要!$B$31))</f>
        <v>0.42105075305179007</v>
      </c>
      <c r="F375" s="1">
        <f t="shared" si="41"/>
        <v>2.9159365573742303E-2</v>
      </c>
      <c r="G375" s="1">
        <f t="shared" si="42"/>
        <v>0.44751623353697462</v>
      </c>
      <c r="H375" s="1">
        <f>IF(B375="","",入力・概要!$B$34)</f>
        <v>0.13510189711528384</v>
      </c>
      <c r="I375" s="1">
        <f>IF(B375="","",C375*入力・概要!$B$35*0.000000001)</f>
        <v>0.14446747707466945</v>
      </c>
      <c r="J375" s="1">
        <f>IF(B375="","",H375+入力・概要!$B$30*F375)</f>
        <v>2.3211172399787947</v>
      </c>
      <c r="K375" s="1">
        <f>IF(B375="","",I375+入力・概要!$B$30*G375)</f>
        <v>33.693803460339161</v>
      </c>
      <c r="L375" s="1">
        <f>IF(B375="","",入力・概要!$B$30+H375*F375-I375*G375)</f>
        <v>74.90715160848309</v>
      </c>
      <c r="M375" s="1">
        <f t="shared" si="43"/>
        <v>6.4672872118268207E-2</v>
      </c>
      <c r="N375" s="1">
        <f>IF(B375="","",入力・概要!$B$30*(J375*L375+K375*M375)/(L375^2+M375^2))</f>
        <v>2.3521106710696444</v>
      </c>
      <c r="O375" s="1">
        <f>IF(B375="","",入力・概要!$B$30*(K375*L375-J375*M375)/(L375^2+M375^2))</f>
        <v>33.719081451502994</v>
      </c>
      <c r="P375" s="1">
        <f>IF(B375="","",N375+入力・概要!$B$36)</f>
        <v>2.3521106710699007</v>
      </c>
      <c r="Q375" s="1">
        <f>IF(B375="","",O375+C375*入力・概要!$B$37*0.000000001)</f>
        <v>34.108947284105973</v>
      </c>
      <c r="R375" s="1">
        <f t="shared" si="44"/>
        <v>34.189950415858767</v>
      </c>
      <c r="S375" s="1">
        <f t="shared" si="45"/>
        <v>86.055199164281603</v>
      </c>
      <c r="T375" s="1">
        <f t="shared" si="46"/>
        <v>6.263271486434653</v>
      </c>
      <c r="U375" s="1">
        <f t="shared" si="47"/>
        <v>1.5338984709593748</v>
      </c>
    </row>
    <row r="376" spans="1:21">
      <c r="A376">
        <v>373</v>
      </c>
      <c r="B376" s="2">
        <f>IF(A376&lt;=入力・概要!$B$40,10^(LOG10(入力・概要!$B$38)+(A376-1)*(LOG10(入力・概要!$B$39)-LOG10(入力・概要!$B$38))/(入力・概要!$B$40-1)),"")</f>
        <v>1870972.337451838</v>
      </c>
      <c r="C376" s="1">
        <f t="shared" si="40"/>
        <v>11755665.900816835</v>
      </c>
      <c r="D376" s="1">
        <f>IF(B376="","",ATANH(MIN(0.999999,(2*入力・概要!$B$17*入力・概要!$B$6)/入力・概要!$B$30))+入力・概要!$B$33*SQRT(B376/1000000)+(2*PI()*B376*入力・概要!$B$6/(299792458*入力・概要!$B$31))*入力・概要!$B$32/2)</f>
        <v>2.4664501643707634E-2</v>
      </c>
      <c r="E376" s="1">
        <f>IF(B376="","",2*PI()*B376*入力・概要!$B$6/(299792458*入力・概要!$B$31))</f>
        <v>0.42966534669840817</v>
      </c>
      <c r="F376" s="1">
        <f t="shared" si="41"/>
        <v>2.9833249243750491E-2</v>
      </c>
      <c r="G376" s="1">
        <f t="shared" si="42"/>
        <v>0.45787894641528915</v>
      </c>
      <c r="H376" s="1">
        <f>IF(B376="","",入力・概要!$B$34)</f>
        <v>0.13510189711528384</v>
      </c>
      <c r="I376" s="1">
        <f>IF(B376="","",C376*入力・概要!$B$35*0.000000001)</f>
        <v>0.14742324571094434</v>
      </c>
      <c r="J376" s="1">
        <f>IF(B376="","",H376+入力・概要!$B$30*F376)</f>
        <v>2.3716368590774213</v>
      </c>
      <c r="K376" s="1">
        <f>IF(B376="","",I376+入力・概要!$B$30*G376)</f>
        <v>34.473629675226974</v>
      </c>
      <c r="L376" s="1">
        <f>IF(B376="","",入力・概要!$B$30+H376*F376-I376*G376)</f>
        <v>74.904392192231143</v>
      </c>
      <c r="M376" s="1">
        <f t="shared" si="43"/>
        <v>6.6258428743470224E-2</v>
      </c>
      <c r="N376" s="1">
        <f>IF(B376="","",入力・概要!$B$30*(J376*L376+K376*M376)/(L376^2+M376^2))</f>
        <v>2.4041649173783104</v>
      </c>
      <c r="O376" s="1">
        <f>IF(B376="","",入力・概要!$B$30*(K376*L376-J376*M376)/(L376^2+M376^2))</f>
        <v>34.500714813579606</v>
      </c>
      <c r="P376" s="1">
        <f>IF(B376="","",N376+入力・概要!$B$36)</f>
        <v>2.4041649173785666</v>
      </c>
      <c r="Q376" s="1">
        <f>IF(B376="","",O376+C376*入力・概要!$B$37*0.000000001)</f>
        <v>34.898557204115875</v>
      </c>
      <c r="R376" s="1">
        <f t="shared" si="44"/>
        <v>34.981270758491632</v>
      </c>
      <c r="S376" s="1">
        <f t="shared" si="45"/>
        <v>86.059114719284054</v>
      </c>
      <c r="T376" s="1">
        <f t="shared" si="46"/>
        <v>6.2720673664519966</v>
      </c>
      <c r="U376" s="1">
        <f t="shared" si="47"/>
        <v>1.5438355819687453</v>
      </c>
    </row>
    <row r="377" spans="1:21">
      <c r="A377">
        <v>374</v>
      </c>
      <c r="B377" s="2">
        <f>IF(A377&lt;=入力・概要!$B$40,10^(LOG10(入力・概要!$B$38)+(A377-1)*(LOG10(入力・概要!$B$39)-LOG10(入力・概要!$B$38))/(入力・概要!$B$40-1)),"")</f>
        <v>1909251.9659631059</v>
      </c>
      <c r="C377" s="1">
        <f t="shared" si="40"/>
        <v>11996183.900243126</v>
      </c>
      <c r="D377" s="1">
        <f>IF(B377="","",ATANH(MIN(0.999999,(2*入力・概要!$B$17*入力・概要!$B$6)/入力・概要!$B$30))+入力・概要!$B$33*SQRT(B377/1000000)+(2*PI()*B377*入力・概要!$B$6/(299792458*入力・概要!$B$31))*入力・概要!$B$32/2)</f>
        <v>2.5040601248862471E-2</v>
      </c>
      <c r="E377" s="1">
        <f>IF(B377="","",2*PI()*B377*入力・概要!$B$6/(299792458*入力・概要!$B$31))</f>
        <v>0.43845619278765641</v>
      </c>
      <c r="F377" s="1">
        <f t="shared" si="41"/>
        <v>3.0535521983435635E-2</v>
      </c>
      <c r="G377" s="1">
        <f t="shared" si="42"/>
        <v>0.46853747168846177</v>
      </c>
      <c r="H377" s="1">
        <f>IF(B377="","",入力・概要!$B$34)</f>
        <v>0.13510189711528384</v>
      </c>
      <c r="I377" s="1">
        <f>IF(B377="","",C377*入力・概要!$B$35*0.000000001)</f>
        <v>0.15043948863809856</v>
      </c>
      <c r="J377" s="1">
        <f>IF(B377="","",H377+入力・概要!$B$30*F377)</f>
        <v>2.4242847460811401</v>
      </c>
      <c r="K377" s="1">
        <f>IF(B377="","",I377+入力・概要!$B$30*G377)</f>
        <v>35.275692787693529</v>
      </c>
      <c r="L377" s="1">
        <f>IF(B377="","",入力・概要!$B$30+H377*F377-I377*G377)</f>
        <v>74.901502533385212</v>
      </c>
      <c r="M377" s="1">
        <f t="shared" si="43"/>
        <v>6.789404960719525E-2</v>
      </c>
      <c r="N377" s="1">
        <f>IF(B377="","",入力・概要!$B$30*(J377*L377+K377*M377)/(L377^2+M377^2))</f>
        <v>2.4584343753458384</v>
      </c>
      <c r="O377" s="1">
        <f>IF(B377="","",入力・概要!$B$30*(K377*L377-J377*M377)/(L377^2+M377^2))</f>
        <v>35.304717863568136</v>
      </c>
      <c r="P377" s="1">
        <f>IF(B377="","",N377+入力・概要!$B$36)</f>
        <v>2.4584343753460947</v>
      </c>
      <c r="Q377" s="1">
        <f>IF(B377="","",O377+C377*入力・概要!$B$37*0.000000001)</f>
        <v>35.710700010428383</v>
      </c>
      <c r="R377" s="1">
        <f t="shared" si="44"/>
        <v>35.795223072537112</v>
      </c>
      <c r="S377" s="1">
        <f t="shared" si="45"/>
        <v>86.061796082132801</v>
      </c>
      <c r="T377" s="1">
        <f t="shared" si="46"/>
        <v>6.2808632464693401</v>
      </c>
      <c r="U377" s="1">
        <f t="shared" si="47"/>
        <v>1.5538250732455432</v>
      </c>
    </row>
    <row r="378" spans="1:21">
      <c r="A378">
        <v>375</v>
      </c>
      <c r="B378" s="2">
        <f>IF(A378&lt;=入力・概要!$B$40,10^(LOG10(入力・概要!$B$38)+(A378-1)*(LOG10(入力・概要!$B$39)-LOG10(入力・概要!$B$38))/(入力・概要!$B$40-1)),"")</f>
        <v>1948314.786149431</v>
      </c>
      <c r="C378" s="1">
        <f t="shared" si="40"/>
        <v>12241622.838094842</v>
      </c>
      <c r="D378" s="1">
        <f>IF(B378="","",ATANH(MIN(0.999999,(2*入力・概要!$B$17*入力・概要!$B$6)/入力・概要!$B$30))+入力・概要!$B$33*SQRT(B378/1000000)+(2*PI()*B378*入力・概要!$B$6/(299792458*入力・概要!$B$31))*入力・概要!$B$32/2)</f>
        <v>2.542434756686638E-2</v>
      </c>
      <c r="E378" s="1">
        <f>IF(B378="","",2*PI()*B378*入力・概要!$B$6/(299792458*入力・概要!$B$31))</f>
        <v>0.44742689740065655</v>
      </c>
      <c r="F378" s="1">
        <f t="shared" si="41"/>
        <v>3.1267932113925312E-2</v>
      </c>
      <c r="G378" s="1">
        <f t="shared" si="42"/>
        <v>0.47950407140826312</v>
      </c>
      <c r="H378" s="1">
        <f>IF(B378="","",入力・概要!$B$34)</f>
        <v>0.13510189711528384</v>
      </c>
      <c r="I378" s="1">
        <f>IF(B378="","",C378*入力・概要!$B$35*0.000000001)</f>
        <v>0.15351744314507651</v>
      </c>
      <c r="J378" s="1">
        <f>IF(B378="","",H378+入力・概要!$B$30*F378)</f>
        <v>2.4791919688898845</v>
      </c>
      <c r="K378" s="1">
        <f>IF(B378="","",I378+入力・概要!$B$30*G378)</f>
        <v>36.100913294853157</v>
      </c>
      <c r="L378" s="1">
        <f>IF(B378="","",入力・概要!$B$30+H378*F378-I378*G378)</f>
        <v>74.898475782011658</v>
      </c>
      <c r="M378" s="1">
        <f t="shared" si="43"/>
        <v>6.958208271232251E-2</v>
      </c>
      <c r="N378" s="1">
        <f>IF(B378="","",入力・概要!$B$30*(J378*L378+K378*M378)/(L378^2+M378^2))</f>
        <v>2.5150560791539096</v>
      </c>
      <c r="O378" s="1">
        <f>IF(B378="","",入力・概要!$B$30*(K378*L378-J378*M378)/(L378^2+M378^2))</f>
        <v>36.132021579100204</v>
      </c>
      <c r="P378" s="1">
        <f>IF(B378="","",N378+入力・概要!$B$36)</f>
        <v>2.5150560791541658</v>
      </c>
      <c r="Q378" s="1">
        <f>IF(B378="","",O378+C378*入力・概要!$B$37*0.000000001)</f>
        <v>36.546310019673584</v>
      </c>
      <c r="R378" s="1">
        <f t="shared" si="44"/>
        <v>36.632748779410264</v>
      </c>
      <c r="S378" s="1">
        <f t="shared" si="45"/>
        <v>86.063207055634308</v>
      </c>
      <c r="T378" s="1">
        <f t="shared" si="46"/>
        <v>6.2896591264866837</v>
      </c>
      <c r="U378" s="1">
        <f t="shared" si="47"/>
        <v>1.5638695076610076</v>
      </c>
    </row>
    <row r="379" spans="1:21">
      <c r="A379">
        <v>376</v>
      </c>
      <c r="B379" s="2">
        <f>IF(A379&lt;=入力・概要!$B$40,10^(LOG10(入力・概要!$B$38)+(A379-1)*(LOG10(入力・概要!$B$39)-LOG10(入力・概要!$B$38))/(入力・概要!$B$40-1)),"")</f>
        <v>1988176.8219176307</v>
      </c>
      <c r="C379" s="1">
        <f t="shared" si="40"/>
        <v>12492083.395547861</v>
      </c>
      <c r="D379" s="1">
        <f>IF(B379="","",ATANH(MIN(0.999999,(2*入力・概要!$B$17*入力・概要!$B$6)/入力・概要!$B$30))+入力・概要!$B$33*SQRT(B379/1000000)+(2*PI()*B379*入力・概要!$B$6/(299792458*入力・概要!$B$31))*入力・概要!$B$32/2)</f>
        <v>2.5815896557064937E-2</v>
      </c>
      <c r="E379" s="1">
        <f>IF(B379="","",2*PI()*B379*入力・概要!$B$6/(299792458*入力・概要!$B$31))</f>
        <v>0.45658114039805681</v>
      </c>
      <c r="F379" s="1">
        <f t="shared" si="41"/>
        <v>3.2032370448000093E-2</v>
      </c>
      <c r="G379" s="1">
        <f t="shared" si="42"/>
        <v>0.49079176463619723</v>
      </c>
      <c r="H379" s="1">
        <f>IF(B379="","",入力・概要!$B$34)</f>
        <v>0.13510189711528384</v>
      </c>
      <c r="I379" s="1">
        <f>IF(B379="","",C379*入力・概要!$B$35*0.000000001)</f>
        <v>0.15665837183544795</v>
      </c>
      <c r="J379" s="1">
        <f>IF(B379="","",H379+入力・概要!$B$30*F379)</f>
        <v>2.5365002776984027</v>
      </c>
      <c r="K379" s="1">
        <f>IF(B379="","",I379+入力・概要!$B$30*G379)</f>
        <v>36.950268470537303</v>
      </c>
      <c r="L379" s="1">
        <f>IF(B379="","",入力・概要!$B$30+H379*F379-I379*G379)</f>
        <v>74.895304659342912</v>
      </c>
      <c r="M379" s="1">
        <f t="shared" si="43"/>
        <v>7.1325037491321741E-2</v>
      </c>
      <c r="N379" s="1">
        <f>IF(B379="","",入力・概要!$B$30*(J379*L379+K379*M379)/(L379^2+M379^2))</f>
        <v>2.5741782556318147</v>
      </c>
      <c r="O379" s="1">
        <f>IF(B379="","",入力・概要!$B$30*(K379*L379-J379*M379)/(L379^2+M379^2))</f>
        <v>36.983614637642475</v>
      </c>
      <c r="P379" s="1">
        <f>IF(B379="","",N379+入力・概要!$B$36)</f>
        <v>2.5741782556320709</v>
      </c>
      <c r="Q379" s="1">
        <f>IF(B379="","",O379+C379*入力・概要!$B$37*0.000000001)</f>
        <v>37.406379316631686</v>
      </c>
      <c r="R379" s="1">
        <f t="shared" si="44"/>
        <v>37.49484774300997</v>
      </c>
      <c r="S379" s="1">
        <f t="shared" si="45"/>
        <v>86.063308217152482</v>
      </c>
      <c r="T379" s="1">
        <f t="shared" si="46"/>
        <v>6.298455006504029</v>
      </c>
      <c r="U379" s="1">
        <f t="shared" si="47"/>
        <v>1.5739715943807895</v>
      </c>
    </row>
    <row r="380" spans="1:21">
      <c r="A380">
        <v>377</v>
      </c>
      <c r="B380" s="2">
        <f>IF(A380&lt;=入力・概要!$B$40,10^(LOG10(入力・概要!$B$38)+(A380-1)*(LOG10(入力・概要!$B$39)-LOG10(入力・概要!$B$38))/(入力・概要!$B$40-1)),"")</f>
        <v>2028854.4250196449</v>
      </c>
      <c r="C380" s="1">
        <f t="shared" si="40"/>
        <v>12747668.31368972</v>
      </c>
      <c r="D380" s="1">
        <f>IF(B380="","",ATANH(MIN(0.999999,(2*入力・概要!$B$17*入力・概要!$B$6)/入力・概要!$B$30))+入力・概要!$B$33*SQRT(B380/1000000)+(2*PI()*B380*入力・概要!$B$6/(299792458*入力・概要!$B$31))*入力・概要!$B$32/2)</f>
        <v>2.6215407364700564E-2</v>
      </c>
      <c r="E380" s="1">
        <f>IF(B380="","",2*PI()*B380*入力・概要!$B$6/(299792458*入力・概要!$B$31))</f>
        <v>0.4659226769295326</v>
      </c>
      <c r="F380" s="1">
        <f t="shared" si="41"/>
        <v>3.2830884537369771E-2</v>
      </c>
      <c r="G380" s="1">
        <f t="shared" si="42"/>
        <v>0.50241438967292595</v>
      </c>
      <c r="H380" s="1">
        <f>IF(B380="","",入力・概要!$B$34)</f>
        <v>0.13510189711528384</v>
      </c>
      <c r="I380" s="1">
        <f>IF(B380="","",C380*入力・概要!$B$35*0.000000001)</f>
        <v>0.15986356314533545</v>
      </c>
      <c r="J380" s="1">
        <f>IF(B380="","",H380+入力・概要!$B$30*F380)</f>
        <v>2.5963631730841192</v>
      </c>
      <c r="K380" s="1">
        <f>IF(B380="","",I380+入力・概要!$B$30*G380)</f>
        <v>37.824797031019443</v>
      </c>
      <c r="L380" s="1">
        <f>IF(B380="","",入力・概要!$B$30+H380*F380-I380*G380)</f>
        <v>74.891981424360822</v>
      </c>
      <c r="M380" s="1">
        <f t="shared" si="43"/>
        <v>7.3125599366186803E-2</v>
      </c>
      <c r="N380" s="1">
        <f>IF(B380="","",入力・概要!$B$30*(J380*L380+K380*M380)/(L380^2+M380^2))</f>
        <v>2.6359614461432619</v>
      </c>
      <c r="O380" s="1">
        <f>IF(B380="","",入力・概要!$B$30*(K380*L380-J380*M380)/(L380^2+M380^2))</f>
        <v>37.860548175590971</v>
      </c>
      <c r="P380" s="1">
        <f>IF(B380="","",N380+入力・概要!$B$36)</f>
        <v>2.6359614461435181</v>
      </c>
      <c r="Q380" s="1">
        <f>IF(B380="","",O380+C380*入力・概要!$B$37*0.000000001)</f>
        <v>38.291962514725036</v>
      </c>
      <c r="R380" s="1">
        <f t="shared" si="44"/>
        <v>38.382583107115948</v>
      </c>
      <c r="S380" s="1">
        <f t="shared" si="45"/>
        <v>86.062056661106453</v>
      </c>
      <c r="T380" s="1">
        <f t="shared" si="46"/>
        <v>6.3072508865213726</v>
      </c>
      <c r="U380" s="1">
        <f t="shared" si="47"/>
        <v>1.5841341989407978</v>
      </c>
    </row>
    <row r="381" spans="1:21">
      <c r="A381">
        <v>378</v>
      </c>
      <c r="B381" s="2">
        <f>IF(A381&lt;=入力・概要!$B$40,10^(LOG10(入力・概要!$B$38)+(A381-1)*(LOG10(入力・概要!$B$39)-LOG10(入力・概要!$B$38))/(入力・概要!$B$40-1)),"")</f>
        <v>2070364.2817602181</v>
      </c>
      <c r="C381" s="1">
        <f t="shared" si="40"/>
        <v>13008482.43566522</v>
      </c>
      <c r="D381" s="1">
        <f>IF(B381="","",ATANH(MIN(0.999999,(2*入力・概要!$B$17*入力・概要!$B$6)/入力・概要!$B$30))+入力・概要!$B$33*SQRT(B381/1000000)+(2*PI()*B381*入力・概要!$B$6/(299792458*入力・概要!$B$31))*入力・概要!$B$32/2)</f>
        <v>2.6623042386044925E-2</v>
      </c>
      <c r="E381" s="1">
        <f>IF(B381="","",2*PI()*B381*入力・概要!$B$6/(299792458*入力・概要!$B$31))</f>
        <v>0.47545533897419467</v>
      </c>
      <c r="F381" s="1">
        <f t="shared" si="41"/>
        <v>3.3665694609792539E-2</v>
      </c>
      <c r="G381" s="1">
        <f t="shared" si="42"/>
        <v>0.51438667254721027</v>
      </c>
      <c r="H381" s="1">
        <f>IF(B381="","",入力・概要!$B$34)</f>
        <v>0.13510189711528384</v>
      </c>
      <c r="I381" s="1">
        <f>IF(B381="","",C381*入力・概要!$B$35*0.000000001)</f>
        <v>0.16313433187194637</v>
      </c>
      <c r="J381" s="1">
        <f>IF(B381="","",H381+入力・概要!$B$30*F381)</f>
        <v>2.6589471007789136</v>
      </c>
      <c r="K381" s="1">
        <f>IF(B381="","",I381+入力・概要!$B$30*G381)</f>
        <v>38.725604270013257</v>
      </c>
      <c r="L381" s="1">
        <f>IF(B381="","",入力・概要!$B$30+H381*F381-I381*G381)</f>
        <v>74.888497837144115</v>
      </c>
      <c r="M381" s="1">
        <f t="shared" si="43"/>
        <v>7.4986645909119881E-2</v>
      </c>
      <c r="N381" s="1">
        <f>IF(B381="","",入力・概要!$B$30*(J381*L381+K381*M381)/(L381^2+M381^2))</f>
        <v>2.7005797619400886</v>
      </c>
      <c r="O381" s="1">
        <f>IF(B381="","",入力・概要!$B$30*(K381*L381-J381*M381)/(L381^2+M381^2))</f>
        <v>38.763941027609043</v>
      </c>
      <c r="P381" s="1">
        <f>IF(B381="","",N381+入力・概要!$B$36)</f>
        <v>2.7005797619403449</v>
      </c>
      <c r="Q381" s="1">
        <f>IF(B381="","",O381+C381*入力・概要!$B$37*0.000000001)</f>
        <v>39.204181996782431</v>
      </c>
      <c r="R381" s="1">
        <f t="shared" si="44"/>
        <v>39.297086623405576</v>
      </c>
      <c r="S381" s="1">
        <f t="shared" si="45"/>
        <v>86.05940571439497</v>
      </c>
      <c r="T381" s="1">
        <f t="shared" si="46"/>
        <v>6.3160467665387179</v>
      </c>
      <c r="U381" s="1">
        <f t="shared" si="47"/>
        <v>1.5943603541851199</v>
      </c>
    </row>
    <row r="382" spans="1:21">
      <c r="A382">
        <v>379</v>
      </c>
      <c r="B382" s="2">
        <f>IF(A382&lt;=入力・概要!$B$40,10^(LOG10(入力・概要!$B$38)+(A382-1)*(LOG10(入力・概要!$B$39)-LOG10(入力・概要!$B$38))/(入力・概要!$B$40-1)),"")</f>
        <v>2112723.4198417091</v>
      </c>
      <c r="C382" s="1">
        <f t="shared" si="40"/>
        <v>13274632.749683635</v>
      </c>
      <c r="D382" s="1">
        <f>IF(B382="","",ATANH(MIN(0.999999,(2*入力・概要!$B$17*入力・概要!$B$6)/入力・概要!$B$30))+入力・概要!$B$33*SQRT(B382/1000000)+(2*PI()*B382*入力・概要!$B$6/(299792458*入力・概要!$B$31))*入力・概要!$B$32/2)</f>
        <v>2.7038967334862232E-2</v>
      </c>
      <c r="E382" s="1">
        <f>IF(B382="","",2*PI()*B382*入力・概要!$B$6/(299792458*入力・概要!$B$31))</f>
        <v>0.4851830369124856</v>
      </c>
      <c r="F382" s="1">
        <f t="shared" si="41"/>
        <v>3.4539211429289479E-2</v>
      </c>
      <c r="G382" s="1">
        <f t="shared" si="42"/>
        <v>0.52672430250895719</v>
      </c>
      <c r="H382" s="1">
        <f>IF(B382="","",入力・概要!$B$34)</f>
        <v>0.13510189711528384</v>
      </c>
      <c r="I382" s="1">
        <f>IF(B382="","",C382*入力・概要!$B$35*0.000000001)</f>
        <v>0.16647201971290956</v>
      </c>
      <c r="J382" s="1">
        <f>IF(B382="","",H382+入力・概要!$B$30*F382)</f>
        <v>2.7244327906112451</v>
      </c>
      <c r="K382" s="1">
        <f>IF(B382="","",I382+入力・概要!$B$30*G382)</f>
        <v>39.653867718764388</v>
      </c>
      <c r="L382" s="1">
        <f>IF(B382="","",入力・概要!$B$30+H382*F382-I382*G382)</f>
        <v>74.884845118602868</v>
      </c>
      <c r="M382" s="1">
        <f t="shared" si="43"/>
        <v>7.69112648116098E-2</v>
      </c>
      <c r="N382" s="1">
        <f>IF(B382="","",入力・概要!$B$30*(J382*L382+K382*M382)/(L382^2+M382^2))</f>
        <v>2.7682222914655168</v>
      </c>
      <c r="O382" s="1">
        <f>IF(B382="","",入力・概要!$B$30*(K382*L382-J382*M382)/(L382^2+M382^2))</f>
        <v>39.694985503519604</v>
      </c>
      <c r="P382" s="1">
        <f>IF(B382="","",N382+入力・概要!$B$36)</f>
        <v>2.768222291465773</v>
      </c>
      <c r="Q382" s="1">
        <f>IF(B382="","",O382+C382*入力・概要!$B$37*0.000000001)</f>
        <v>40.144233693386774</v>
      </c>
      <c r="R382" s="1">
        <f t="shared" si="44"/>
        <v>40.239564529008234</v>
      </c>
      <c r="S382" s="1">
        <f t="shared" si="45"/>
        <v>86.055304621441394</v>
      </c>
      <c r="T382" s="1">
        <f t="shared" si="46"/>
        <v>6.3248426465560614</v>
      </c>
      <c r="U382" s="1">
        <f t="shared" si="47"/>
        <v>1.6046532721554234</v>
      </c>
    </row>
    <row r="383" spans="1:21">
      <c r="A383">
        <v>380</v>
      </c>
      <c r="B383" s="2">
        <f>IF(A383&lt;=入力・概要!$B$40,10^(LOG10(入力・概要!$B$38)+(A383-1)*(LOG10(入力・概要!$B$39)-LOG10(入力・概要!$B$38))/(入力・概要!$B$40-1)),"")</f>
        <v>2155949.2153490521</v>
      </c>
      <c r="C383" s="1">
        <f t="shared" si="40"/>
        <v>13546228.432906521</v>
      </c>
      <c r="D383" s="1">
        <f>IF(B383="","",ATANH(MIN(0.999999,(2*入力・概要!$B$17*入力・概要!$B$6)/入力・概要!$B$30))+入力・概要!$B$33*SQRT(B383/1000000)+(2*PI()*B383*入力・概要!$B$6/(299792458*入力・概要!$B$31))*入力・概要!$B$32/2)</f>
        <v>2.7463351310232982E-2</v>
      </c>
      <c r="E383" s="1">
        <f>IF(B383="","",2*PI()*B383*入力・概要!$B$6/(299792458*入力・概要!$B$31))</f>
        <v>0.49510976113026417</v>
      </c>
      <c r="F383" s="1">
        <f t="shared" si="41"/>
        <v>3.5454056349608055E-2</v>
      </c>
      <c r="G383" s="1">
        <f t="shared" si="42"/>
        <v>0.53944401537398912</v>
      </c>
      <c r="H383" s="1">
        <f>IF(B383="","",入力・概要!$B$34)</f>
        <v>0.13510189711528384</v>
      </c>
      <c r="I383" s="1">
        <f>IF(B383="","",C383*入力・概要!$B$35*0.000000001)</f>
        <v>0.16987799581665519</v>
      </c>
      <c r="J383" s="1">
        <f>IF(B383="","",H383+入力・概要!$B$30*F383)</f>
        <v>2.7930167598714681</v>
      </c>
      <c r="K383" s="1">
        <f>IF(B383="","",I383+入力・概要!$B$30*G383)</f>
        <v>40.610843394780147</v>
      </c>
      <c r="L383" s="1">
        <f>IF(B383="","",入力・概要!$B$30+H383*F383-I383*G383)</f>
        <v>74.881013906170679</v>
      </c>
      <c r="M383" s="1">
        <f t="shared" si="43"/>
        <v>7.8902773900754453E-2</v>
      </c>
      <c r="N383" s="1">
        <f>IF(B383="","",入力・概要!$B$30*(J383*L383+K383*M383)/(L383^2+M383^2))</f>
        <v>2.8390946810234299</v>
      </c>
      <c r="O383" s="1">
        <f>IF(B383="","",入力・概要!$B$30*(K383*L383-J383*M383)/(L383^2+M383^2))</f>
        <v>40.654953768017741</v>
      </c>
      <c r="P383" s="1">
        <f>IF(B383="","",N383+入力・概要!$B$36)</f>
        <v>2.8390946810236861</v>
      </c>
      <c r="Q383" s="1">
        <f>IF(B383="","",O383+C383*入力・概要!$B$37*0.000000001)</f>
        <v>41.113393464073027</v>
      </c>
      <c r="R383" s="1">
        <f t="shared" si="44"/>
        <v>41.211304040754399</v>
      </c>
      <c r="S383" s="1">
        <f t="shared" si="45"/>
        <v>86.04969819508527</v>
      </c>
      <c r="T383" s="1">
        <f t="shared" si="46"/>
        <v>6.333638526573405</v>
      </c>
      <c r="U383" s="1">
        <f t="shared" si="47"/>
        <v>1.6150163570323162</v>
      </c>
    </row>
    <row r="384" spans="1:21">
      <c r="A384">
        <v>381</v>
      </c>
      <c r="B384" s="2">
        <f>IF(A384&lt;=入力・概要!$B$40,10^(LOG10(入力・概要!$B$38)+(A384-1)*(LOG10(入力・概要!$B$39)-LOG10(入力・概要!$B$38))/(入力・概要!$B$40-1)),"")</f>
        <v>2200059.3998775533</v>
      </c>
      <c r="C384" s="1">
        <f t="shared" si="40"/>
        <v>13823380.896232981</v>
      </c>
      <c r="D384" s="1">
        <f>IF(B384="","",ATANH(MIN(0.999999,(2*入力・概要!$B$17*入力・概要!$B$6)/入力・概要!$B$30))+入力・概要!$B$33*SQRT(B384/1000000)+(2*PI()*B384*入力・概要!$B$6/(299792458*入力・概要!$B$31))*入力・概要!$B$32/2)</f>
        <v>2.7896366865764095E-2</v>
      </c>
      <c r="E384" s="1">
        <f>IF(B384="","",2*PI()*B384*入力・概要!$B$6/(299792458*入力・概要!$B$31))</f>
        <v>0.50523958365569055</v>
      </c>
      <c r="F384" s="1">
        <f t="shared" si="41"/>
        <v>3.6413083874573045E-2</v>
      </c>
      <c r="G384" s="1">
        <f t="shared" si="42"/>
        <v>0.55256368568718117</v>
      </c>
      <c r="H384" s="1">
        <f>IF(B384="","",入力・概要!$B$34)</f>
        <v>0.13510189711528384</v>
      </c>
      <c r="I384" s="1">
        <f>IF(B384="","",C384*入力・概要!$B$35*0.000000001)</f>
        <v>0.17335365734404951</v>
      </c>
      <c r="J384" s="1">
        <f>IF(B384="","",H384+入力・概要!$B$30*F384)</f>
        <v>2.8649130046131477</v>
      </c>
      <c r="K384" s="1">
        <f>IF(B384="","",I384+入力・概要!$B$30*G384)</f>
        <v>41.597872711664664</v>
      </c>
      <c r="L384" s="1">
        <f>IF(B384="","",入力・概要!$B$30+H384*F384-I384*G384)</f>
        <v>74.876994204966351</v>
      </c>
      <c r="M384" s="1">
        <f t="shared" si="43"/>
        <v>8.096474347818447E-2</v>
      </c>
      <c r="N384" s="1">
        <f>IF(B384="","",入力・概要!$B$30*(J384*L384+K384*M384)/(L384^2+M384^2))</f>
        <v>2.9134209136892384</v>
      </c>
      <c r="O384" s="1">
        <f>IF(B384="","",入力・概要!$B$30*(K384*L384-J384*M384)/(L384^2+M384^2))</f>
        <v>41.645204897664946</v>
      </c>
      <c r="P384" s="1">
        <f>IF(B384="","",N384+入力・概要!$B$36)</f>
        <v>2.9134209136894946</v>
      </c>
      <c r="Q384" s="1">
        <f>IF(B384="","",O384+C384*入力・概要!$B$37*0.000000001)</f>
        <v>42.113024155838033</v>
      </c>
      <c r="R384" s="1">
        <f t="shared" si="44"/>
        <v>42.213680542811247</v>
      </c>
      <c r="S384" s="1">
        <f t="shared" si="45"/>
        <v>86.042526429002862</v>
      </c>
      <c r="T384" s="1">
        <f t="shared" si="46"/>
        <v>6.3424344065907494</v>
      </c>
      <c r="U384" s="1">
        <f t="shared" si="47"/>
        <v>1.6254532192415587</v>
      </c>
    </row>
    <row r="385" spans="1:21">
      <c r="A385">
        <v>382</v>
      </c>
      <c r="B385" s="2">
        <f>IF(A385&lt;=入力・概要!$B$40,10^(LOG10(入力・概要!$B$38)+(A385-1)*(LOG10(入力・概要!$B$39)-LOG10(入力・概要!$B$38))/(入力・概要!$B$40-1)),"")</f>
        <v>2245072.0678065382</v>
      </c>
      <c r="C385" s="1">
        <f t="shared" si="40"/>
        <v>14106203.830001332</v>
      </c>
      <c r="D385" s="1">
        <f>IF(B385="","",ATANH(MIN(0.999999,(2*入力・概要!$B$17*入力・概要!$B$6)/入力・概要!$B$30))+入力・概要!$B$33*SQRT(B385/1000000)+(2*PI()*B385*入力・概要!$B$6/(299792458*入力・概要!$B$31))*入力・概要!$B$32/2)</f>
        <v>2.8338190080214654E-2</v>
      </c>
      <c r="E385" s="1">
        <f>IF(B385="","",2*PI()*B385*入力・概要!$B$6/(299792458*入力・概要!$B$31))</f>
        <v>0.51557665982960565</v>
      </c>
      <c r="F385" s="1">
        <f t="shared" si="41"/>
        <v>3.741940709038441E-2</v>
      </c>
      <c r="G385" s="1">
        <f t="shared" si="42"/>
        <v>0.56610242880901362</v>
      </c>
      <c r="H385" s="1">
        <f>IF(B385="","",入力・概要!$B$34)</f>
        <v>0.13510189711528384</v>
      </c>
      <c r="I385" s="1">
        <f>IF(B385="","",C385*入力・概要!$B$35*0.000000001)</f>
        <v>0.17690043004152164</v>
      </c>
      <c r="J385" s="1">
        <f>IF(B385="","",H385+入力・概要!$B$30*F385)</f>
        <v>2.9403549062580971</v>
      </c>
      <c r="K385" s="1">
        <f>IF(B385="","",I385+入力・概要!$B$30*G385)</f>
        <v>42.616390132902723</v>
      </c>
      <c r="L385" s="1">
        <f>IF(B385="","",入力・概要!$B$30+H385*F385-I385*G385)</f>
        <v>74.872775333867423</v>
      </c>
      <c r="M385" s="1">
        <f t="shared" si="43"/>
        <v>8.3101021299855415E-2</v>
      </c>
      <c r="N385" s="1">
        <f>IF(B385="","",入力・概要!$B$30*(J385*L385+K385*M385)/(L385^2+M385^2))</f>
        <v>2.9914453154304375</v>
      </c>
      <c r="O385" s="1">
        <f>IF(B385="","",入力・概要!$B$30*(K385*L385-J385*M385)/(L385^2+M385^2))</f>
        <v>42.667192700321642</v>
      </c>
      <c r="P385" s="1">
        <f>IF(B385="","",N385+入力・概要!$B$36)</f>
        <v>2.9914453154306937</v>
      </c>
      <c r="Q385" s="1">
        <f>IF(B385="","",O385+C385*入力・概要!$B$37*0.000000001)</f>
        <v>43.144583424119745</v>
      </c>
      <c r="R385" s="1">
        <f t="shared" si="44"/>
        <v>43.248165555501203</v>
      </c>
      <c r="S385" s="1">
        <f t="shared" si="45"/>
        <v>86.033724066705233</v>
      </c>
      <c r="T385" s="1">
        <f t="shared" si="46"/>
        <v>6.351230286608093</v>
      </c>
      <c r="U385" s="1">
        <f t="shared" si="47"/>
        <v>1.6359676908524075</v>
      </c>
    </row>
    <row r="386" spans="1:21">
      <c r="A386">
        <v>383</v>
      </c>
      <c r="B386" s="2">
        <f>IF(A386&lt;=入力・概要!$B$40,10^(LOG10(入力・概要!$B$38)+(A386-1)*(LOG10(入力・概要!$B$39)-LOG10(入力・概要!$B$38))/(入力・概要!$B$40-1)),"")</f>
        <v>2291005.6837218311</v>
      </c>
      <c r="C386" s="1">
        <f t="shared" si="40"/>
        <v>14394813.250625931</v>
      </c>
      <c r="D386" s="1">
        <f>IF(B386="","",ATANH(MIN(0.999999,(2*入力・概要!$B$17*入力・概要!$B$6)/入力・概要!$B$30))+入力・概要!$B$33*SQRT(B386/1000000)+(2*PI()*B386*入力・概要!$B$6/(299792458*入力・概要!$B$31))*入力・概要!$B$32/2)</f>
        <v>2.878900062956628E-2</v>
      </c>
      <c r="E386" s="1">
        <f>IF(B386="","",2*PI()*B386*入力・概要!$B$6/(299792458*入力・概要!$B$31))</f>
        <v>0.52612523001009015</v>
      </c>
      <c r="F386" s="1">
        <f t="shared" si="41"/>
        <v>3.8476426395876138E-2</v>
      </c>
      <c r="G386" s="1">
        <f t="shared" si="42"/>
        <v>0.58008071419153573</v>
      </c>
      <c r="H386" s="1">
        <f>IF(B386="","",入力・概要!$B$34)</f>
        <v>0.13510189711528384</v>
      </c>
      <c r="I386" s="1">
        <f>IF(B386="","",C386*入力・概要!$B$35*0.000000001)</f>
        <v>0.18051976882591811</v>
      </c>
      <c r="J386" s="1">
        <f>IF(B386="","",H386+入力・概要!$B$30*F386)</f>
        <v>3.0195973854425064</v>
      </c>
      <c r="K386" s="1">
        <f>IF(B386="","",I386+入力・概要!$B$30*G386)</f>
        <v>43.667931664501701</v>
      </c>
      <c r="L386" s="1">
        <f>IF(B386="","",入力・概要!$B$30+H386*F386-I386*G386)</f>
        <v>74.868345865858515</v>
      </c>
      <c r="M386" s="1">
        <f t="shared" si="43"/>
        <v>8.5315760565496251E-2</v>
      </c>
      <c r="N386" s="1">
        <f>IF(B386="","",入力・概要!$B$30*(J386*L386+K386*M386)/(L386^2+M386^2))</f>
        <v>3.0734348222590251</v>
      </c>
      <c r="O386" s="1">
        <f>IF(B386="","",入力・概要!$B$30*(K386*L386-J386*M386)/(L386^2+M386^2))</f>
        <v>43.722474394619432</v>
      </c>
      <c r="P386" s="1">
        <f>IF(B386="","",N386+入力・概要!$B$36)</f>
        <v>3.0734348222592813</v>
      </c>
      <c r="Q386" s="1">
        <f>IF(B386="","",O386+C386*入力・概要!$B$37*0.000000001)</f>
        <v>44.209632413847785</v>
      </c>
      <c r="R386" s="1">
        <f t="shared" si="44"/>
        <v>44.316335586036629</v>
      </c>
      <c r="S386" s="1">
        <f t="shared" si="45"/>
        <v>86.023220121423506</v>
      </c>
      <c r="T386" s="1">
        <f t="shared" si="46"/>
        <v>6.3600261666254365</v>
      </c>
      <c r="U386" s="1">
        <f t="shared" si="47"/>
        <v>1.6465638424117566</v>
      </c>
    </row>
    <row r="387" spans="1:21">
      <c r="A387">
        <v>384</v>
      </c>
      <c r="B387" s="2">
        <f>IF(A387&lt;=入力・概要!$B$40,10^(LOG10(入力・概要!$B$38)+(A387-1)*(LOG10(入力・概要!$B$39)-LOG10(入力・概要!$B$38))/(入力・概要!$B$40-1)),"")</f>
        <v>2337879.0899900976</v>
      </c>
      <c r="C387" s="1">
        <f t="shared" si="40"/>
        <v>14689327.548188163</v>
      </c>
      <c r="D387" s="1">
        <f>IF(B387="","",ATANH(MIN(0.999999,(2*入力・概要!$B$17*入力・概要!$B$6)/入力・概要!$B$30))+入力・概要!$B$33*SQRT(B387/1000000)+(2*PI()*B387*入力・概要!$B$6/(299792458*入力・概要!$B$31))*入力・概要!$B$32/2)</f>
        <v>2.9248981860567541E-2</v>
      </c>
      <c r="E387" s="1">
        <f>IF(B387="","",2*PI()*B387*入力・概要!$B$6/(299792458*入力・概要!$B$31))</f>
        <v>0.53688962131189821</v>
      </c>
      <c r="F387" s="1">
        <f t="shared" si="41"/>
        <v>3.9587862029226741E-2</v>
      </c>
      <c r="G387" s="1">
        <f t="shared" si="42"/>
        <v>0.59452049129752493</v>
      </c>
      <c r="H387" s="1">
        <f>IF(B387="","",入力・概要!$B$34)</f>
        <v>0.13510189711528384</v>
      </c>
      <c r="I387" s="1">
        <f>IF(B387="","",C387*入力・概要!$B$35*0.000000001)</f>
        <v>0.18421315838132274</v>
      </c>
      <c r="J387" s="1">
        <f>IF(B387="","",H387+入力・概要!$B$30*F387)</f>
        <v>3.1029193404749398</v>
      </c>
      <c r="K387" s="1">
        <f>IF(B387="","",I387+入力・概要!$B$30*G387)</f>
        <v>44.754144295478682</v>
      </c>
      <c r="L387" s="1">
        <f>IF(B387="","",入力・概要!$B$30+H387*F387-I387*G387)</f>
        <v>74.863693561923</v>
      </c>
      <c r="M387" s="1">
        <f t="shared" si="43"/>
        <v>8.7613451346174098E-2</v>
      </c>
      <c r="N387" s="1">
        <f>IF(B387="","",入力・概要!$B$30*(J387*L387+K387*M387)/(L387^2+M387^2))</f>
        <v>3.159681548012971</v>
      </c>
      <c r="O387" s="1">
        <f>IF(B387="","",入力・概要!$B$30*(K387*L387-J387*M387)/(L387^2+M387^2))</f>
        <v>44.812720261600433</v>
      </c>
      <c r="P387" s="1">
        <f>IF(B387="","",N387+入力・概要!$B$36)</f>
        <v>3.1596815480132272</v>
      </c>
      <c r="Q387" s="1">
        <f>IF(B387="","",O387+C387*入力・概要!$B$37*0.000000001)</f>
        <v>45.309845412693356</v>
      </c>
      <c r="R387" s="1">
        <f t="shared" si="44"/>
        <v>45.419881977026591</v>
      </c>
      <c r="S387" s="1">
        <f t="shared" si="45"/>
        <v>86.010937340325313</v>
      </c>
      <c r="T387" s="1">
        <f t="shared" si="46"/>
        <v>6.3688220466427801</v>
      </c>
      <c r="U387" s="1">
        <f t="shared" si="47"/>
        <v>1.6572460013766119</v>
      </c>
    </row>
    <row r="388" spans="1:21">
      <c r="A388">
        <v>385</v>
      </c>
      <c r="B388" s="2">
        <f>IF(A388&lt;=入力・概要!$B$40,10^(LOG10(入力・概要!$B$38)+(A388-1)*(LOG10(入力・概要!$B$39)-LOG10(入力・概要!$B$38))/(入力・概要!$B$40-1)),"")</f>
        <v>2385711.5144881438</v>
      </c>
      <c r="C388" s="1">
        <f t="shared" ref="C388:C451" si="48">IF(B388="","",2*PI()*B388)</f>
        <v>14989867.535001064</v>
      </c>
      <c r="D388" s="1">
        <f>IF(B388="","",ATANH(MIN(0.999999,(2*入力・概要!$B$17*入力・概要!$B$6)/入力・概要!$B$30))+入力・概要!$B$33*SQRT(B388/1000000)+(2*PI()*B388*入力・概要!$B$6/(299792458*入力・概要!$B$31))*入力・概要!$B$32/2)</f>
        <v>2.971832086578232E-2</v>
      </c>
      <c r="E388" s="1">
        <f>IF(B388="","",2*PI()*B388*入力・概要!$B$6/(299792458*入力・概要!$B$31))</f>
        <v>0.54787424938147677</v>
      </c>
      <c r="F388" s="1">
        <f t="shared" ref="F388:F451" si="49">IF(B388="","",SINH(2*D388)/(COSH(2*D388)+COS(2*E388)))</f>
        <v>4.0757790976055093E-2</v>
      </c>
      <c r="G388" s="1">
        <f t="shared" ref="G388:G451" si="50">IF(B388="","",SIN(2*E388)/(COSH(2*D388)+COS(2*E388)))</f>
        <v>0.60944532983633293</v>
      </c>
      <c r="H388" s="1">
        <f>IF(B388="","",入力・概要!$B$34)</f>
        <v>0.13510189711528384</v>
      </c>
      <c r="I388" s="1">
        <f>IF(B388="","",C388*入力・概要!$B$35*0.000000001)</f>
        <v>0.18798211376808679</v>
      </c>
      <c r="J388" s="1">
        <f>IF(B388="","",H388+入力・概要!$B$30*F388)</f>
        <v>3.1906264142574337</v>
      </c>
      <c r="K388" s="1">
        <f>IF(B388="","",I388+入力・概要!$B$30*G388)</f>
        <v>45.876796511651271</v>
      </c>
      <c r="L388" s="1">
        <f>IF(B388="","",入力・概要!$B$30+H388*F388-I388*G388)</f>
        <v>74.85880529763881</v>
      </c>
      <c r="M388" s="1">
        <f t="shared" ref="M388:M451" si="51">IF(B388="","",H388*G388+I388*F388)</f>
        <v>8.9998955949135165E-2</v>
      </c>
      <c r="N388" s="1">
        <f>IF(B388="","",入力・概要!$B$30*(J388*L388+K388*M388)/(L388^2+M388^2))</f>
        <v>3.2505056992558345</v>
      </c>
      <c r="O388" s="1">
        <f>IF(B388="","",入力・概要!$B$30*(K388*L388-J388*M388)/(L388^2+M388^2))</f>
        <v>45.939724397654125</v>
      </c>
      <c r="P388" s="1">
        <f>IF(B388="","",N388+入力・概要!$B$36)</f>
        <v>3.2505056992560908</v>
      </c>
      <c r="Q388" s="1">
        <f>IF(B388="","",O388+C388*入力・概要!$B$37*0.000000001)</f>
        <v>46.447020605649662</v>
      </c>
      <c r="R388" s="1">
        <f t="shared" ref="R388:R451" si="52">IF(B388="","",SQRT(P388^2+Q388^2))</f>
        <v>46.560621886338033</v>
      </c>
      <c r="S388" s="1">
        <f t="shared" ref="S388:S451" si="53">IF(B388="","",IF(P388&gt;0,DEGREES(ATAN(Q388/P388)),IF(P388&lt;0,IF(Q388&gt;=0,DEGREES(ATAN(Q388/P388))+180,DEGREES(ATAN(Q388/P388))-180),IF(Q388&gt;0,90,IF(Q388&lt;0,-90,0)))))</f>
        <v>85.996791605491325</v>
      </c>
      <c r="T388" s="1">
        <f t="shared" ref="T388:T451" si="54">IF(B388="","",LOG10(B388))</f>
        <v>6.3776179266601263</v>
      </c>
      <c r="U388" s="1">
        <f t="shared" ref="U388:U451" si="55">IF(R388="","",LOG10(MAX(R388,0.000000000001)))</f>
        <v>1.6680187723291451</v>
      </c>
    </row>
    <row r="389" spans="1:21">
      <c r="A389">
        <v>386</v>
      </c>
      <c r="B389" s="2">
        <f>IF(A389&lt;=入力・概要!$B$40,10^(LOG10(入力・概要!$B$38)+(A389-1)*(LOG10(入力・概要!$B$39)-LOG10(入力・概要!$B$38))/(入力・概要!$B$40-1)),"")</f>
        <v>2434522.5784903145</v>
      </c>
      <c r="C389" s="1">
        <f t="shared" si="48"/>
        <v>15296556.495167306</v>
      </c>
      <c r="D389" s="1">
        <f>IF(B389="","",ATANH(MIN(0.999999,(2*入力・概要!$B$17*入力・概要!$B$6)/入力・概要!$B$30))+入力・概要!$B$33*SQRT(B389/1000000)+(2*PI()*B389*入力・概要!$B$6/(299792458*入力・概要!$B$31))*入力・概要!$B$32/2)</f>
        <v>3.0197208560172755E-2</v>
      </c>
      <c r="E389" s="1">
        <f>IF(B389="","",2*PI()*B389*入力・概要!$B$6/(299792458*入力・概要!$B$31))</f>
        <v>0.55908362020829194</v>
      </c>
      <c r="F389" s="1">
        <f t="shared" si="49"/>
        <v>4.199068894725648E-2</v>
      </c>
      <c r="G389" s="1">
        <f t="shared" si="50"/>
        <v>0.6248805762476044</v>
      </c>
      <c r="H389" s="1">
        <f>IF(B389="","",入力・概要!$B$34)</f>
        <v>0.13510189711528384</v>
      </c>
      <c r="I389" s="1">
        <f>IF(B389="","",C389*入力・概要!$B$35*0.000000001)</f>
        <v>0.19182818104431659</v>
      </c>
      <c r="J389" s="1">
        <f>IF(B389="","",H389+入力・概要!$B$30*F389)</f>
        <v>3.2830541412741856</v>
      </c>
      <c r="K389" s="1">
        <f>IF(B389="","",I389+入力・概要!$B$30*G389)</f>
        <v>47.037790027509246</v>
      </c>
      <c r="L389" s="1">
        <f>IF(B389="","",入力・概要!$B$30+H389*F389-I389*G389)</f>
        <v>74.853666981510898</v>
      </c>
      <c r="M389" s="1">
        <f t="shared" si="51"/>
        <v>9.2477548803093029E-2</v>
      </c>
      <c r="N389" s="1">
        <f>IF(B389="","",入力・概要!$B$30*(J389*L389+K389*M389)/(L389^2+M389^2))</f>
        <v>3.3462588920344278</v>
      </c>
      <c r="O389" s="1">
        <f>IF(B389="","",入力・概要!$B$30*(K389*L389-J389*M389)/(L389^2+M389^2))</f>
        <v>47.105416717835425</v>
      </c>
      <c r="P389" s="1">
        <f>IF(B389="","",N389+入力・概要!$B$36)</f>
        <v>3.3462588920346841</v>
      </c>
      <c r="Q389" s="1">
        <f>IF(B389="","",O389+C389*入力・概要!$B$37*0.000000001)</f>
        <v>47.62309208002717</v>
      </c>
      <c r="R389" s="1">
        <f t="shared" si="52"/>
        <v>47.740510552729404</v>
      </c>
      <c r="S389" s="1">
        <f t="shared" si="53"/>
        <v>85.980691262884832</v>
      </c>
      <c r="T389" s="1">
        <f t="shared" si="54"/>
        <v>6.3864138066774698</v>
      </c>
      <c r="U389" s="1">
        <f t="shared" si="55"/>
        <v>1.6788870591836698</v>
      </c>
    </row>
    <row r="390" spans="1:21">
      <c r="A390">
        <v>387</v>
      </c>
      <c r="B390" s="2">
        <f>IF(A390&lt;=入力・概要!$B$40,10^(LOG10(入力・概要!$B$38)+(A390-1)*(LOG10(入力・概要!$B$39)-LOG10(入力・概要!$B$38))/(入力・概要!$B$40-1)),"")</f>
        <v>2484332.304717388</v>
      </c>
      <c r="C390" s="1">
        <f t="shared" si="48"/>
        <v>15609520.235151891</v>
      </c>
      <c r="D390" s="1">
        <f>IF(B390="","",ATANH(MIN(0.999999,(2*入力・概要!$B$17*入力・概要!$B$6)/入力・概要!$B$30))+入力・概要!$B$33*SQRT(B390/1000000)+(2*PI()*B390*入力・概要!$B$6/(299792458*入力・概要!$B$31))*入力・概要!$B$32/2)</f>
        <v>3.068583975924967E-2</v>
      </c>
      <c r="E390" s="1">
        <f>IF(B390="","",2*PI()*B390*入力・概要!$B$6/(299792458*入力・概要!$B$31))</f>
        <v>0.57052233197324298</v>
      </c>
      <c r="F390" s="1">
        <f t="shared" si="49"/>
        <v>4.3291478239082165E-2</v>
      </c>
      <c r="G390" s="1">
        <f t="shared" si="50"/>
        <v>0.6408535286672733</v>
      </c>
      <c r="H390" s="1">
        <f>IF(B390="","",入力・概要!$B$34)</f>
        <v>0.13510189711528384</v>
      </c>
      <c r="I390" s="1">
        <f>IF(B390="","",C390*入力・概要!$B$35*0.000000001)</f>
        <v>0.19575293790008585</v>
      </c>
      <c r="J390" s="1">
        <f>IF(B390="","",H390+入力・概要!$B$30*F390)</f>
        <v>3.3805715355594743</v>
      </c>
      <c r="K390" s="1">
        <f>IF(B390="","",I390+入力・概要!$B$30*G390)</f>
        <v>48.239172903675666</v>
      </c>
      <c r="L390" s="1">
        <f>IF(B390="","",入力・概要!$B$30+H390*F390-I390*G390)</f>
        <v>74.848263463923217</v>
      </c>
      <c r="M390" s="1">
        <f t="shared" si="51"/>
        <v>9.5054961547310524E-2</v>
      </c>
      <c r="N390" s="1">
        <f>IF(B390="","",入力・概要!$B$30*(J390*L390+K390*M390)/(L390^2+M390^2))</f>
        <v>3.4473279351451906</v>
      </c>
      <c r="O390" s="1">
        <f>IF(B390="","",入力・概要!$B$30*(K390*L390-J390*M390)/(L390^2+M390^2))</f>
        <v>48.311876382136433</v>
      </c>
      <c r="P390" s="1">
        <f>IF(B390="","",N390+入力・概要!$B$36)</f>
        <v>3.4473279351454469</v>
      </c>
      <c r="Q390" s="1">
        <f>IF(B390="","",O390+C390*入力・概要!$B$37*0.000000001)</f>
        <v>48.840143253436814</v>
      </c>
      <c r="R390" s="1">
        <f t="shared" si="52"/>
        <v>48.961655026241338</v>
      </c>
      <c r="S390" s="1">
        <f t="shared" si="53"/>
        <v>85.962536369136359</v>
      </c>
      <c r="T390" s="1">
        <f t="shared" si="54"/>
        <v>6.3952096866948143</v>
      </c>
      <c r="U390" s="1">
        <f t="shared" si="55"/>
        <v>1.6898560896239385</v>
      </c>
    </row>
    <row r="391" spans="1:21">
      <c r="A391">
        <v>388</v>
      </c>
      <c r="B391" s="2">
        <f>IF(A391&lt;=入力・概要!$B$40,10^(LOG10(入力・概要!$B$38)+(A391-1)*(LOG10(入力・概要!$B$39)-LOG10(入力・概要!$B$38))/(入力・概要!$B$40-1)),"")</f>
        <v>2535161.1255500014</v>
      </c>
      <c r="C391" s="1">
        <f t="shared" si="48"/>
        <v>15928887.135388631</v>
      </c>
      <c r="D391" s="1">
        <f>IF(B391="","",ATANH(MIN(0.999999,(2*入力・概要!$B$17*入力・概要!$B$6)/入力・概要!$B$30))+入力・概要!$B$33*SQRT(B391/1000000)+(2*PI()*B391*入力・概要!$B$6/(299792458*入力・概要!$B$31))*入力・概要!$B$32/2)</f>
        <v>3.1184413258819946E-2</v>
      </c>
      <c r="E391" s="1">
        <f>IF(B391="","",2*PI()*B391*入力・概要!$B$6/(299792458*入力・概要!$B$31))</f>
        <v>0.58219507693486028</v>
      </c>
      <c r="F391" s="1">
        <f t="shared" si="49"/>
        <v>4.4665582437477612E-2</v>
      </c>
      <c r="G391" s="1">
        <f t="shared" si="50"/>
        <v>0.65739363296776243</v>
      </c>
      <c r="H391" s="1">
        <f>IF(B391="","",入力・概要!$B$34)</f>
        <v>0.13510189711528384</v>
      </c>
      <c r="I391" s="1">
        <f>IF(B391="","",C391*入力・概要!$B$35*0.000000001)</f>
        <v>0.19975799430461261</v>
      </c>
      <c r="J391" s="1">
        <f>IF(B391="","",H391+入力・概要!$B$30*F391)</f>
        <v>3.4835851917650302</v>
      </c>
      <c r="K391" s="1">
        <f>IF(B391="","",I391+入力・概要!$B$30*G391)</f>
        <v>49.483154244268995</v>
      </c>
      <c r="L391" s="1">
        <f>IF(B391="","",入力・概要!$B$30+H391*F391-I391*G391)</f>
        <v>74.842578435417238</v>
      </c>
      <c r="M391" s="1">
        <f t="shared" si="51"/>
        <v>9.773743412761117E-2</v>
      </c>
      <c r="N391" s="1">
        <f>IF(B391="","",入力・概要!$B$30*(J391*L391+K391*M391)/(L391^2+M391^2))</f>
        <v>3.5541391565035263</v>
      </c>
      <c r="O391" s="1">
        <f>IF(B391="","",入力・概要!$B$30*(K391*L391-J391*M391)/(L391^2+M391^2))</f>
        <v>49.561346844995995</v>
      </c>
      <c r="P391" s="1">
        <f>IF(B391="","",N391+入力・概要!$B$36)</f>
        <v>3.5541391565037825</v>
      </c>
      <c r="Q391" s="1">
        <f>IF(B391="","",O391+C391*入力・概要!$B$37*0.000000001)</f>
        <v>50.100421925046128</v>
      </c>
      <c r="R391" s="1">
        <f t="shared" si="52"/>
        <v>50.226329571365618</v>
      </c>
      <c r="S391" s="1">
        <f t="shared" si="53"/>
        <v>85.942217844294376</v>
      </c>
      <c r="T391" s="1">
        <f t="shared" si="54"/>
        <v>6.4040055667121578</v>
      </c>
      <c r="U391" s="1">
        <f t="shared" si="55"/>
        <v>1.7009314420427781</v>
      </c>
    </row>
    <row r="392" spans="1:21">
      <c r="A392">
        <v>389</v>
      </c>
      <c r="B392" s="2">
        <f>IF(A392&lt;=入力・概要!$B$40,10^(LOG10(入力・概要!$B$38)+(A392-1)*(LOG10(入力・概要!$B$39)-LOG10(入力・概要!$B$38))/(入力・概要!$B$40-1)),"")</f>
        <v>2587029.8914102344</v>
      </c>
      <c r="C392" s="1">
        <f t="shared" si="48"/>
        <v>16254788.202943185</v>
      </c>
      <c r="D392" s="1">
        <f>IF(B392="","",ATANH(MIN(0.999999,(2*入力・概要!$B$17*入力・概要!$B$6)/入力・概要!$B$30))+入力・概要!$B$33*SQRT(B392/1000000)+(2*PI()*B392*入力・概要!$B$6/(299792458*入力・概要!$B$31))*入力・概要!$B$32/2)</f>
        <v>3.1693131916365976E-2</v>
      </c>
      <c r="E392" s="1">
        <f>IF(B392="","",2*PI()*B392*入力・概要!$B$6/(299792458*入力・概要!$B$31))</f>
        <v>0.59410664335412011</v>
      </c>
      <c r="F392" s="1">
        <f t="shared" si="49"/>
        <v>4.6118989109431754E-2</v>
      </c>
      <c r="G392" s="1">
        <f t="shared" si="50"/>
        <v>0.67453270288773337</v>
      </c>
      <c r="H392" s="1">
        <f>IF(B392="","",入力・概要!$B$34)</f>
        <v>0.13510189711528384</v>
      </c>
      <c r="I392" s="1">
        <f>IF(B392="","",C392*入力・概要!$B$35*0.000000001)</f>
        <v>0.20384499316668608</v>
      </c>
      <c r="J392" s="1">
        <f>IF(B392="","",H392+入力・概要!$B$30*F392)</f>
        <v>3.592543984996559</v>
      </c>
      <c r="K392" s="1">
        <f>IF(B392="","",I392+入力・概要!$B$30*G392)</f>
        <v>50.772120700220661</v>
      </c>
      <c r="L392" s="1">
        <f>IF(B392="","",入力・概要!$B$30+H392*F392-I392*G392)</f>
        <v>74.836594312795313</v>
      </c>
      <c r="M392" s="1">
        <f t="shared" si="51"/>
        <v>0.10053177284629947</v>
      </c>
      <c r="N392" s="1">
        <f>IF(B392="","",入力・概要!$B$30*(J392*L392+K392*M392)/(L392^2+M392^2))</f>
        <v>3.6671633636583807</v>
      </c>
      <c r="O392" s="1">
        <f>IF(B392="","",入力・概要!$B$30*(K392*L392-J392*M392)/(L392^2+M392^2))</f>
        <v>50.856252761165464</v>
      </c>
      <c r="P392" s="1">
        <f>IF(B392="","",N392+入力・概要!$B$36)</f>
        <v>3.6671633636586369</v>
      </c>
      <c r="Q392" s="1">
        <f>IF(B392="","",O392+C392*入力・概要!$B$37*0.000000001)</f>
        <v>51.4063571832272</v>
      </c>
      <c r="R392" s="1">
        <f t="shared" si="52"/>
        <v>51.53699298547884</v>
      </c>
      <c r="S392" s="1">
        <f t="shared" si="53"/>
        <v>85.919616516708345</v>
      </c>
      <c r="T392" s="1">
        <f t="shared" si="54"/>
        <v>6.4128014467295023</v>
      </c>
      <c r="U392" s="1">
        <f t="shared" si="55"/>
        <v>1.7121190752953834</v>
      </c>
    </row>
    <row r="393" spans="1:21">
      <c r="A393">
        <v>390</v>
      </c>
      <c r="B393" s="2">
        <f>IF(A393&lt;=入力・概要!$B$40,10^(LOG10(入力・概要!$B$38)+(A393-1)*(LOG10(入力・概要!$B$39)-LOG10(入力・概要!$B$38))/(入力・概要!$B$40-1)),"")</f>
        <v>2639959.8793145958</v>
      </c>
      <c r="C393" s="1">
        <f t="shared" si="48"/>
        <v>16587357.125253063</v>
      </c>
      <c r="D393" s="1">
        <f>IF(B393="","",ATANH(MIN(0.999999,(2*入力・概要!$B$17*入力・概要!$B$6)/入力・概要!$B$30))+入力・概要!$B$33*SQRT(B393/1000000)+(2*PI()*B393*入力・概要!$B$6/(299792458*入力・概要!$B$31))*入力・概要!$B$32/2)</f>
        <v>3.2212202734088861E-2</v>
      </c>
      <c r="E393" s="1">
        <f>IF(B393="","",2*PI()*B393*入力・概要!$B$6/(299792458*入力・概要!$B$31))</f>
        <v>0.60626191745862323</v>
      </c>
      <c r="F393" s="1">
        <f t="shared" si="49"/>
        <v>4.7658321843316281E-2</v>
      </c>
      <c r="G393" s="1">
        <f t="shared" si="50"/>
        <v>0.6923051677690345</v>
      </c>
      <c r="H393" s="1">
        <f>IF(B393="","",入力・概要!$B$34)</f>
        <v>0.13510189711528384</v>
      </c>
      <c r="I393" s="1">
        <f>IF(B393="","",C393*入力・概要!$B$35*0.000000001)</f>
        <v>0.20801561100859892</v>
      </c>
      <c r="J393" s="1">
        <f>IF(B393="","",H393+入力・概要!$B$30*F393)</f>
        <v>3.7079444715240766</v>
      </c>
      <c r="K393" s="1">
        <f>IF(B393="","",I393+入力・概要!$B$30*G393)</f>
        <v>52.10865504225869</v>
      </c>
      <c r="L393" s="1">
        <f>IF(B393="","",入力・概要!$B$30+H393*F393-I393*G393)</f>
        <v>74.830292111300921</v>
      </c>
      <c r="M393" s="1">
        <f t="shared" si="51"/>
        <v>0.10344541648619331</v>
      </c>
      <c r="N393" s="1">
        <f>IF(B393="","",入力・概要!$B$30*(J393*L393+K393*M393)/(L393^2+M393^2))</f>
        <v>3.78692154703212</v>
      </c>
      <c r="O393" s="1">
        <f>IF(B393="","",入力・概要!$B$30*(K393*L393-J393*M393)/(L393^2+M393^2))</f>
        <v>52.199219020024685</v>
      </c>
      <c r="P393" s="1">
        <f>IF(B393="","",N393+入力・概要!$B$36)</f>
        <v>3.7869215470323763</v>
      </c>
      <c r="Q393" s="1">
        <f>IF(B393="","",O393+C393*入力・概要!$B$37*0.000000001)</f>
        <v>52.760578441691386</v>
      </c>
      <c r="R393" s="1">
        <f t="shared" si="52"/>
        <v>52.896308116023071</v>
      </c>
      <c r="S393" s="1">
        <f t="shared" si="53"/>
        <v>85.89460204384423</v>
      </c>
      <c r="T393" s="1">
        <f t="shared" si="54"/>
        <v>6.4215973267468449</v>
      </c>
      <c r="U393" s="1">
        <f t="shared" si="55"/>
        <v>1.7234253616232591</v>
      </c>
    </row>
    <row r="394" spans="1:21">
      <c r="A394">
        <v>391</v>
      </c>
      <c r="B394" s="2">
        <f>IF(A394&lt;=入力・概要!$B$40,10^(LOG10(入力・概要!$B$38)+(A394-1)*(LOG10(入力・概要!$B$39)-LOG10(入力・概要!$B$38))/(入力・概要!$B$40-1)),"")</f>
        <v>2693972.801602073</v>
      </c>
      <c r="C394" s="1">
        <f t="shared" si="48"/>
        <v>16926730.324967571</v>
      </c>
      <c r="D394" s="1">
        <f>IF(B394="","",ATANH(MIN(0.999999,(2*入力・概要!$B$17*入力・概要!$B$6)/入力・概要!$B$30))+入力・概要!$B$33*SQRT(B394/1000000)+(2*PI()*B394*入力・概要!$B$6/(299792458*入力・概要!$B$31))*入力・概要!$B$32/2)</f>
        <v>3.2741836943650647E-2</v>
      </c>
      <c r="E394" s="1">
        <f>IF(B394="","",2*PI()*B394*入力・概要!$B$6/(299792458*入力・概要!$B$31))</f>
        <v>0.61866588544697432</v>
      </c>
      <c r="F394" s="1">
        <f t="shared" si="49"/>
        <v>4.9290923267171438E-2</v>
      </c>
      <c r="G394" s="1">
        <f t="shared" si="50"/>
        <v>0.71074835201701669</v>
      </c>
      <c r="H394" s="1">
        <f>IF(B394="","",入力・概要!$B$34)</f>
        <v>0.13510189711528384</v>
      </c>
      <c r="I394" s="1">
        <f>IF(B394="","",C394*入力・概要!$B$35*0.000000001)</f>
        <v>0.21227155865387393</v>
      </c>
      <c r="J394" s="1">
        <f>IF(B394="","",H394+入力・概要!$B$30*F394)</f>
        <v>3.8303371124854402</v>
      </c>
      <c r="K394" s="1">
        <f>IF(B394="","",I394+入力・概要!$B$30*G394)</f>
        <v>53.495557112138279</v>
      </c>
      <c r="L394" s="1">
        <f>IF(B394="","",入力・概要!$B$30+H394*F394-I394*G394)</f>
        <v>74.823651300835081</v>
      </c>
      <c r="M394" s="1">
        <f t="shared" si="51"/>
        <v>0.10648651183847151</v>
      </c>
      <c r="N394" s="1">
        <f>IF(B394="","",入力・概要!$B$30*(J394*L394+K394*M394)/(L394^2+M394^2))</f>
        <v>3.9139914558393603</v>
      </c>
      <c r="O394" s="1">
        <f>IF(B394="","",入力・概要!$B$30*(K394*L394-J394*M394)/(L394^2+M394^2))</f>
        <v>53.593092226906236</v>
      </c>
      <c r="P394" s="1">
        <f>IF(B394="","",N394+入力・概要!$B$36)</f>
        <v>3.9139914558396165</v>
      </c>
      <c r="Q394" s="1">
        <f>IF(B394="","",O394+C394*入力・概要!$B$37*0.000000001)</f>
        <v>54.165936922669488</v>
      </c>
      <c r="R394" s="1">
        <f t="shared" si="52"/>
        <v>54.307163908889549</v>
      </c>
      <c r="S394" s="1">
        <f t="shared" si="53"/>
        <v>85.867031690004183</v>
      </c>
      <c r="T394" s="1">
        <f t="shared" si="54"/>
        <v>6.4303932067641885</v>
      </c>
      <c r="U394" s="1">
        <f t="shared" si="55"/>
        <v>1.7348571231594021</v>
      </c>
    </row>
    <row r="395" spans="1:21">
      <c r="A395">
        <v>392</v>
      </c>
      <c r="B395" s="2">
        <f>IF(A395&lt;=入力・概要!$B$40,10^(LOG10(入力・概要!$B$38)+(A395-1)*(LOG10(入力・概要!$B$39)-LOG10(入力・概要!$B$38))/(入力・概要!$B$40-1)),"")</f>
        <v>2749090.8148407163</v>
      </c>
      <c r="C395" s="1">
        <f t="shared" si="48"/>
        <v>17273047.015909545</v>
      </c>
      <c r="D395" s="1">
        <f>IF(B395="","",ATANH(MIN(0.999999,(2*入力・概要!$B$17*入力・概要!$B$6)/入力・概要!$B$30))+入力・概要!$B$33*SQRT(B395/1000000)+(2*PI()*B395*入力・概要!$B$6/(299792458*入力・概要!$B$31))*入力・概要!$B$32/2)</f>
        <v>3.3282250092649443E-2</v>
      </c>
      <c r="E395" s="1">
        <f>IF(B395="","",2*PI()*B395*入力・概要!$B$6/(299792458*入力・概要!$B$31))</f>
        <v>0.63132363553416337</v>
      </c>
      <c r="F395" s="1">
        <f t="shared" si="49"/>
        <v>5.1024951000266335E-2</v>
      </c>
      <c r="G395" s="1">
        <f t="shared" si="50"/>
        <v>0.72990279111541689</v>
      </c>
      <c r="H395" s="1">
        <f>IF(B395="","",入力・概要!$B$34)</f>
        <v>0.13510189711528384</v>
      </c>
      <c r="I395" s="1">
        <f>IF(B395="","",C395*入力・概要!$B$35*0.000000001)</f>
        <v>0.21661458192905839</v>
      </c>
      <c r="J395" s="1">
        <f>IF(B395="","",H395+入力・概要!$B$30*F395)</f>
        <v>3.96033346716984</v>
      </c>
      <c r="K395" s="1">
        <f>IF(B395="","",I395+入力・概要!$B$30*G395)</f>
        <v>54.935867514304341</v>
      </c>
      <c r="L395" s="1">
        <f>IF(B395="","",入力・概要!$B$30+H395*F395-I395*G395)</f>
        <v>74.816649643818479</v>
      </c>
      <c r="M395" s="1">
        <f t="shared" si="51"/>
        <v>0.10966400021830694</v>
      </c>
      <c r="N395" s="1">
        <f>IF(B395="","",入力・概要!$B$30*(J395*L395+K395*M395)/(L395^2+M395^2))</f>
        <v>4.0490152027879649</v>
      </c>
      <c r="O395" s="1">
        <f>IF(B395="","",入力・概要!$B$30*(K395*L395-J395*M395)/(L395^2+M395^2))</f>
        <v>55.040965005531064</v>
      </c>
      <c r="P395" s="1">
        <f>IF(B395="","",N395+入力・概要!$B$36)</f>
        <v>4.0490152027882207</v>
      </c>
      <c r="Q395" s="1">
        <f>IF(B395="","",O395+C395*入力・概要!$B$37*0.000000001)</f>
        <v>55.625529961241256</v>
      </c>
      <c r="R395" s="1">
        <f t="shared" si="52"/>
        <v>55.772700379140318</v>
      </c>
      <c r="S395" s="1">
        <f t="shared" si="53"/>
        <v>85.836748938526384</v>
      </c>
      <c r="T395" s="1">
        <f t="shared" si="54"/>
        <v>6.4391890867815347</v>
      </c>
      <c r="U395" s="1">
        <f t="shared" si="55"/>
        <v>1.7464216724881207</v>
      </c>
    </row>
    <row r="396" spans="1:21">
      <c r="A396">
        <v>393</v>
      </c>
      <c r="B396" s="2">
        <f>IF(A396&lt;=入力・概要!$B$40,10^(LOG10(入力・概要!$B$38)+(A396-1)*(LOG10(入力・概要!$B$39)-LOG10(入力・概要!$B$38))/(入力・概要!$B$40-1)),"")</f>
        <v>2805336.5289164013</v>
      </c>
      <c r="C396" s="1">
        <f t="shared" si="48"/>
        <v>17626449.260181714</v>
      </c>
      <c r="D396" s="1">
        <f>IF(B396="","",ATANH(MIN(0.999999,(2*入力・概要!$B$17*入力・概要!$B$6)/入力・概要!$B$30))+入力・概要!$B$33*SQRT(B396/1000000)+(2*PI()*B396*入力・概要!$B$6/(299792458*入力・概要!$B$31))*入力・概要!$B$32/2)</f>
        <v>3.3833662132862749E-2</v>
      </c>
      <c r="E396" s="1">
        <f>IF(B396="","",2*PI()*B396*入力・概要!$B$6/(299792458*入力・概要!$B$31))</f>
        <v>0.6442403600387826</v>
      </c>
      <c r="F396" s="1">
        <f t="shared" si="49"/>
        <v>5.2869488893914351E-2</v>
      </c>
      <c r="G396" s="1">
        <f t="shared" si="50"/>
        <v>0.74981258988463095</v>
      </c>
      <c r="H396" s="1">
        <f>IF(B396="","",入力・概要!$B$34)</f>
        <v>0.13510189711528384</v>
      </c>
      <c r="I396" s="1">
        <f>IF(B396="","",C396*入力・概要!$B$35*0.000000001)</f>
        <v>0.22104646237987274</v>
      </c>
      <c r="J396" s="1">
        <f>IF(B396="","",H396+入力・概要!$B$30*F396)</f>
        <v>4.0986145325040821</v>
      </c>
      <c r="K396" s="1">
        <f>IF(B396="","",I396+入力・概要!$B$30*G396)</f>
        <v>56.432894474464952</v>
      </c>
      <c r="L396" s="1">
        <f>IF(B396="","",入力・概要!$B$30+H396*F396-I396*G396)</f>
        <v>74.809263011891645</v>
      </c>
      <c r="M396" s="1">
        <f t="shared" si="51"/>
        <v>0.11298771686216966</v>
      </c>
      <c r="N396" s="1">
        <f>IF(B396="","",入力・概要!$B$30*(J396*L396+K396*M396)/(L396^2+M396^2))</f>
        <v>4.1927080857924315</v>
      </c>
      <c r="O396" s="1">
        <f>IF(B396="","",入力・概要!$B$30*(K396*L396-J396*M396)/(L396^2+M396^2))</f>
        <v>56.546203562316101</v>
      </c>
      <c r="P396" s="1">
        <f>IF(B396="","",N396+入力・概要!$B$36)</f>
        <v>4.1927080857926873</v>
      </c>
      <c r="Q396" s="1">
        <f>IF(B396="","",O396+C396*入力・概要!$B$37*0.000000001)</f>
        <v>57.142728571575653</v>
      </c>
      <c r="R396" s="1">
        <f t="shared" si="52"/>
        <v>57.296336965790751</v>
      </c>
      <c r="S396" s="1">
        <f t="shared" si="53"/>
        <v>85.803581911951255</v>
      </c>
      <c r="T396" s="1">
        <f t="shared" si="54"/>
        <v>6.4479849667988782</v>
      </c>
      <c r="U396" s="1">
        <f t="shared" si="55"/>
        <v>1.7581268578069158</v>
      </c>
    </row>
    <row r="397" spans="1:21">
      <c r="A397">
        <v>394</v>
      </c>
      <c r="B397" s="2">
        <f>IF(A397&lt;=入力・概要!$B$40,10^(LOG10(入力・概要!$B$38)+(A397-1)*(LOG10(入力・概要!$B$39)-LOG10(入力・概要!$B$38))/(入力・概要!$B$40-1)),"")</f>
        <v>2862733.016307693</v>
      </c>
      <c r="C397" s="1">
        <f t="shared" si="48"/>
        <v>17987082.026442394</v>
      </c>
      <c r="D397" s="1">
        <f>IF(B397="","",ATANH(MIN(0.999999,(2*入力・概要!$B$17*入力・概要!$B$6)/入力・概要!$B$30))+入力・概要!$B$33*SQRT(B397/1000000)+(2*PI()*B397*入力・概要!$B$6/(299792458*入力・概要!$B$31))*入力・概要!$B$32/2)</f>
        <v>3.4396297510296998E-2</v>
      </c>
      <c r="E397" s="1">
        <f>IF(B397="","",2*PI()*B397*入力・概要!$B$6/(299792458*入力・概要!$B$31))</f>
        <v>0.65742135751298214</v>
      </c>
      <c r="F397" s="1">
        <f t="shared" si="49"/>
        <v>5.4834676411461593E-2</v>
      </c>
      <c r="G397" s="1">
        <f t="shared" si="50"/>
        <v>0.77052582970445405</v>
      </c>
      <c r="H397" s="1">
        <f>IF(B397="","",入力・概要!$B$34)</f>
        <v>0.13510189711528384</v>
      </c>
      <c r="I397" s="1">
        <f>IF(B397="","",C397*入力・概要!$B$35*0.000000001)</f>
        <v>0.22556901800202356</v>
      </c>
      <c r="J397" s="1">
        <f>IF(B397="","",H397+入力・概要!$B$30*F397)</f>
        <v>4.2459404423939242</v>
      </c>
      <c r="K397" s="1">
        <f>IF(B397="","",I397+入力・概要!$B$30*G397)</f>
        <v>57.990244368941084</v>
      </c>
      <c r="L397" s="1">
        <f>IF(B397="","",入力・概要!$B$30+H397*F397-I397*G397)</f>
        <v>74.801465178143715</v>
      </c>
      <c r="M397" s="1">
        <f t="shared" si="51"/>
        <v>0.11646850547999199</v>
      </c>
      <c r="N397" s="1">
        <f>IF(B397="","",入力・概要!$B$30*(J397*L397+K397*M397)/(L397^2+M397^2))</f>
        <v>4.3458688545712487</v>
      </c>
      <c r="O397" s="1">
        <f>IF(B397="","",入力・概要!$B$30*(K397*L397-J397*M397)/(L397^2+M397^2))</f>
        <v>58.112479033596983</v>
      </c>
      <c r="P397" s="1">
        <f>IF(B397="","",N397+入力・概要!$B$36)</f>
        <v>4.3458688545715045</v>
      </c>
      <c r="Q397" s="1">
        <f>IF(B397="","",O397+C397*入力・概要!$B$37*0.000000001)</f>
        <v>58.721208796125758</v>
      </c>
      <c r="R397" s="1">
        <f t="shared" si="52"/>
        <v>58.881804817611794</v>
      </c>
      <c r="S397" s="1">
        <f t="shared" si="53"/>
        <v>85.767341568694121</v>
      </c>
      <c r="T397" s="1">
        <f t="shared" si="54"/>
        <v>6.4567808468162227</v>
      </c>
      <c r="U397" s="1">
        <f t="shared" si="55"/>
        <v>1.7699811133253127</v>
      </c>
    </row>
    <row r="398" spans="1:21">
      <c r="A398">
        <v>395</v>
      </c>
      <c r="B398" s="2">
        <f>IF(A398&lt;=入力・概要!$B$40,10^(LOG10(入力・概要!$B$38)+(A398-1)*(LOG10(入力・概要!$B$39)-LOG10(入力・概要!$B$38))/(入力・概要!$B$40-1)),"")</f>
        <v>2921303.8215503022</v>
      </c>
      <c r="C398" s="1">
        <f t="shared" si="48"/>
        <v>18355093.249372434</v>
      </c>
      <c r="D398" s="1">
        <f>IF(B398="","",ATANH(MIN(0.999999,(2*入力・概要!$B$17*入力・概要!$B$6)/入力・概要!$B$30))+入力・概要!$B$33*SQRT(B398/1000000)+(2*PI()*B398*入力・概要!$B$6/(299792458*入力・概要!$B$31))*入力・概要!$B$32/2)</f>
        <v>3.4970385257077331E-2</v>
      </c>
      <c r="E398" s="1">
        <f>IF(B398="","",2*PI()*B398*入力・概要!$B$6/(299792458*入力・概要!$B$31))</f>
        <v>0.67087203491596559</v>
      </c>
      <c r="F398" s="1">
        <f t="shared" si="49"/>
        <v>5.6931859609002496E-2</v>
      </c>
      <c r="G398" s="1">
        <f t="shared" si="50"/>
        <v>0.79209503266927839</v>
      </c>
      <c r="H398" s="1">
        <f>IF(B398="","",入力・概要!$B$34)</f>
        <v>0.13510189711528384</v>
      </c>
      <c r="I398" s="1">
        <f>IF(B398="","",C398*入力・概要!$B$35*0.000000001)</f>
        <v>0.23018410398695535</v>
      </c>
      <c r="J398" s="1">
        <f>IF(B398="","",H398+入力・概要!$B$30*F398)</f>
        <v>4.4031617864257795</v>
      </c>
      <c r="K398" s="1">
        <f>IF(B398="","",I398+入力・概要!$B$30*G398)</f>
        <v>59.611856522135938</v>
      </c>
      <c r="L398" s="1">
        <f>IF(B398="","",入力・概要!$B$30+H398*F398-I398*G398)</f>
        <v>74.793227580956426</v>
      </c>
      <c r="M398" s="1">
        <f t="shared" si="51"/>
        <v>0.12011835070162161</v>
      </c>
      <c r="N398" s="1">
        <f>IF(B398="","",入力・概要!$B$30*(J398*L398+K398*M398)/(L398^2+M398^2))</f>
        <v>4.5093916991308038</v>
      </c>
      <c r="O398" s="1">
        <f>IF(B398="","",入力・概要!$B$30*(K398*L398-J398*M398)/(L398^2+M398^2))</f>
        <v>59.743803233845441</v>
      </c>
      <c r="P398" s="1">
        <f>IF(B398="","",N398+入力・概要!$B$36)</f>
        <v>4.5093916991310596</v>
      </c>
      <c r="Q398" s="1">
        <f>IF(B398="","",O398+C398*入力・概要!$B$37*0.000000001)</f>
        <v>60.364987455858682</v>
      </c>
      <c r="R398" s="1">
        <f t="shared" si="52"/>
        <v>60.533183660222001</v>
      </c>
      <c r="S398" s="1">
        <f t="shared" si="53"/>
        <v>85.727819638759343</v>
      </c>
      <c r="T398" s="1">
        <f t="shared" si="54"/>
        <v>6.4655767268335671</v>
      </c>
      <c r="U398" s="1">
        <f t="shared" si="55"/>
        <v>1.7819935156390816</v>
      </c>
    </row>
    <row r="399" spans="1:21">
      <c r="A399">
        <v>396</v>
      </c>
      <c r="B399" s="2">
        <f>IF(A399&lt;=入力・概要!$B$40,10^(LOG10(入力・概要!$B$38)+(A399-1)*(LOG10(入力・概要!$B$39)-LOG10(入力・概要!$B$38))/(入力・概要!$B$40-1)),"")</f>
        <v>2981072.9708952811</v>
      </c>
      <c r="C399" s="1">
        <f t="shared" si="48"/>
        <v>18730633.890359428</v>
      </c>
      <c r="D399" s="1">
        <f>IF(B399="","",ATANH(MIN(0.999999,(2*入力・概要!$B$17*入力・概要!$B$6)/入力・概要!$B$30))+入力・概要!$B$33*SQRT(B399/1000000)+(2*PI()*B399*入力・概要!$B$6/(299792458*入力・概要!$B$31))*入力・概要!$B$32/2)</f>
        <v>3.5556159085217656E-2</v>
      </c>
      <c r="E399" s="1">
        <f>IF(B399="","",2*PI()*B399*入力・概要!$B$6/(299792458*入力・概要!$B$31))</f>
        <v>0.68459790983197588</v>
      </c>
      <c r="F399" s="1">
        <f t="shared" si="49"/>
        <v>5.9173767939351016E-2</v>
      </c>
      <c r="G399" s="1">
        <f t="shared" si="50"/>
        <v>0.81457769215654274</v>
      </c>
      <c r="H399" s="1">
        <f>IF(B399="","",入力・概要!$B$34)</f>
        <v>0.13510189711528384</v>
      </c>
      <c r="I399" s="1">
        <f>IF(B399="","",C399*入力・概要!$B$35*0.000000001)</f>
        <v>0.23489361348286783</v>
      </c>
      <c r="J399" s="1">
        <f>IF(B399="","",H399+入力・概要!$B$30*F399)</f>
        <v>4.571232864482722</v>
      </c>
      <c r="K399" s="1">
        <f>IF(B399="","",I399+入力・概要!$B$30*G399)</f>
        <v>61.302042982879115</v>
      </c>
      <c r="L399" s="1">
        <f>IF(B399="","",入力・概要!$B$30+H399*F399-I399*G399)</f>
        <v>74.784519054819327</v>
      </c>
      <c r="M399" s="1">
        <f t="shared" si="51"/>
        <v>0.12395053173280943</v>
      </c>
      <c r="N399" s="1">
        <f>IF(B399="","",入力・概要!$B$30*(J399*L399+K399*M399)/(L399^2+M399^2))</f>
        <v>4.6842802983222427</v>
      </c>
      <c r="O399" s="1">
        <f>IF(B399="","",入力・概要!$B$30*(K399*L399-J399*M399)/(L399^2+M399^2))</f>
        <v>61.444569540765706</v>
      </c>
      <c r="P399" s="1">
        <f>IF(B399="","",N399+入力・概要!$B$36)</f>
        <v>4.6842802983224985</v>
      </c>
      <c r="Q399" s="1">
        <f>IF(B399="","",O399+C399*入力・概要!$B$37*0.000000001)</f>
        <v>62.078463037405697</v>
      </c>
      <c r="R399" s="1">
        <f t="shared" si="52"/>
        <v>62.254944020533806</v>
      </c>
      <c r="S399" s="1">
        <f t="shared" si="53"/>
        <v>85.684786253708737</v>
      </c>
      <c r="T399" s="1">
        <f t="shared" si="54"/>
        <v>6.4743726068509106</v>
      </c>
      <c r="U399" s="1">
        <f t="shared" si="55"/>
        <v>1.794173846941667</v>
      </c>
    </row>
    <row r="400" spans="1:21">
      <c r="A400">
        <v>397</v>
      </c>
      <c r="B400" s="2">
        <f>IF(A400&lt;=入力・概要!$B$40,10^(LOG10(入力・概要!$B$38)+(A400-1)*(LOG10(入力・概要!$B$39)-LOG10(入力・概要!$B$38))/(入力・概要!$B$40-1)),"")</f>
        <v>3042064.9821648118</v>
      </c>
      <c r="C400" s="1">
        <f t="shared" si="48"/>
        <v>19113857.999423474</v>
      </c>
      <c r="D400" s="1">
        <f>IF(B400="","",ATANH(MIN(0.999999,(2*入力・概要!$B$17*入力・概要!$B$6)/入力・概要!$B$30))+入力・概要!$B$33*SQRT(B400/1000000)+(2*PI()*B400*入力・概要!$B$6/(299792458*入力・概要!$B$31))*入力・概要!$B$32/2)</f>
        <v>3.615385748230858E-2</v>
      </c>
      <c r="E400" s="1">
        <f>IF(B400="","",2*PI()*B400*入力・概要!$B$6/(299792458*入力・概要!$B$31))</f>
        <v>0.69860461273365937</v>
      </c>
      <c r="F400" s="1">
        <f t="shared" si="49"/>
        <v>6.1574722053102313E-2</v>
      </c>
      <c r="G400" s="1">
        <f t="shared" si="50"/>
        <v>0.83803688113137897</v>
      </c>
      <c r="H400" s="1">
        <f>IF(B400="","",入力・概要!$B$34)</f>
        <v>0.13510189711528384</v>
      </c>
      <c r="I400" s="1">
        <f>IF(B400="","",C400*入力・概要!$B$35*0.000000001)</f>
        <v>0.23969947837130268</v>
      </c>
      <c r="J400" s="1">
        <f>IF(B400="","",H400+入力・概要!$B$30*F400)</f>
        <v>4.7512272651461522</v>
      </c>
      <c r="K400" s="1">
        <f>IF(B400="","",I400+入力・概要!$B$30*G400)</f>
        <v>63.06553412850306</v>
      </c>
      <c r="L400" s="1">
        <f>IF(B400="","",入力・概要!$B$30+H400*F400-I400*G400)</f>
        <v>74.775305522585072</v>
      </c>
      <c r="M400" s="1">
        <f t="shared" si="51"/>
        <v>0.12797980125041147</v>
      </c>
      <c r="N400" s="1">
        <f>IF(B400="","",入力・概要!$B$30*(J400*L400+K400*M400)/(L400^2+M400^2))</f>
        <v>4.8716643432188045</v>
      </c>
      <c r="O400" s="1">
        <f>IF(B400="","",入力・概要!$B$30*(K400*L400-J400*M400)/(L400^2+M400^2))</f>
        <v>63.21959979670104</v>
      </c>
      <c r="P400" s="1">
        <f>IF(B400="","",N400+入力・概要!$B$36)</f>
        <v>4.8716643432190603</v>
      </c>
      <c r="Q400" s="1">
        <f>IF(B400="","",O400+C400*入力・概要!$B$37*0.000000001)</f>
        <v>63.866462596564475</v>
      </c>
      <c r="R400" s="1">
        <f t="shared" si="52"/>
        <v>64.051995738394922</v>
      </c>
      <c r="S400" s="1">
        <f t="shared" si="53"/>
        <v>85.637987217130217</v>
      </c>
      <c r="T400" s="1">
        <f t="shared" si="54"/>
        <v>6.4831684868682542</v>
      </c>
      <c r="U400" s="1">
        <f t="shared" si="55"/>
        <v>1.8065326660817846</v>
      </c>
    </row>
    <row r="401" spans="1:21">
      <c r="A401">
        <v>398</v>
      </c>
      <c r="B401" s="2">
        <f>IF(A401&lt;=入力・概要!$B$40,10^(LOG10(入力・概要!$B$38)+(A401-1)*(LOG10(入力・概要!$B$39)-LOG10(入力・概要!$B$38))/(入力・概要!$B$40-1)),"")</f>
        <v>3104304.874809619</v>
      </c>
      <c r="C401" s="1">
        <f t="shared" si="48"/>
        <v>19504922.778409764</v>
      </c>
      <c r="D401" s="1">
        <f>IF(B401="","",ATANH(MIN(0.999999,(2*入力・概要!$B$17*入力・概要!$B$6)/入力・概要!$B$30))+入力・概要!$B$33*SQRT(B401/1000000)+(2*PI()*B401*入力・概要!$B$6/(299792458*入力・概要!$B$31))*入力・概要!$B$32/2)</f>
        <v>3.6763723809162145E-2</v>
      </c>
      <c r="E401" s="1">
        <f>IF(B401="","",2*PI()*B401*入力・概要!$B$6/(299792458*入力・概要!$B$31))</f>
        <v>0.71289788929173215</v>
      </c>
      <c r="F401" s="1">
        <f t="shared" si="49"/>
        <v>6.4150878965966704E-2</v>
      </c>
      <c r="G401" s="1">
        <f t="shared" si="50"/>
        <v>0.8625419517637325</v>
      </c>
      <c r="H401" s="1">
        <f>IF(B401="","",入力・概要!$B$34)</f>
        <v>0.13510189711528384</v>
      </c>
      <c r="I401" s="1">
        <f>IF(B401="","",C401*入力・概要!$B$35*0.000000001)</f>
        <v>0.2446036700596175</v>
      </c>
      <c r="J401" s="1">
        <f>IF(B401="","",H401+入力・概要!$B$30*F401)</f>
        <v>4.9443562453670582</v>
      </c>
      <c r="K401" s="1">
        <f>IF(B401="","",I401+入力・概要!$B$30*G401)</f>
        <v>64.907531114436424</v>
      </c>
      <c r="L401" s="1">
        <f>IF(B401="","",入力・概要!$B$30+H401*F401-I401*G401)</f>
        <v>74.765549642552571</v>
      </c>
      <c r="M401" s="1">
        <f t="shared" si="51"/>
        <v>0.13222259445742568</v>
      </c>
      <c r="N401" s="1">
        <f>IF(B401="","",入力・概要!$B$30*(J401*L401+K401*M401)/(L401^2+M401^2))</f>
        <v>5.0728190463605696</v>
      </c>
      <c r="O401" s="1">
        <f>IF(B401="","",入力・概要!$B$30*(K401*L401-J401*M401)/(L401^2+M401^2))</f>
        <v>65.07419828148754</v>
      </c>
      <c r="P401" s="1">
        <f>IF(B401="","",N401+入力・概要!$B$36)</f>
        <v>5.0728190463608254</v>
      </c>
      <c r="Q401" s="1">
        <f>IF(B401="","",O401+C401*入力・概要!$B$37*0.000000001)</f>
        <v>65.734295733291503</v>
      </c>
      <c r="R401" s="1">
        <f t="shared" si="52"/>
        <v>65.929743884144941</v>
      </c>
      <c r="S401" s="1">
        <f t="shared" si="53"/>
        <v>85.587140850820745</v>
      </c>
      <c r="T401" s="1">
        <f t="shared" si="54"/>
        <v>6.4919643668855977</v>
      </c>
      <c r="U401" s="1">
        <f t="shared" si="55"/>
        <v>1.8190813886525663</v>
      </c>
    </row>
    <row r="402" spans="1:21">
      <c r="A402">
        <v>399</v>
      </c>
      <c r="B402" s="2">
        <f>IF(A402&lt;=入力・概要!$B$40,10^(LOG10(入力・概要!$B$38)+(A402-1)*(LOG10(入力・概要!$B$39)-LOG10(入力・概要!$B$38))/(入力・概要!$B$40-1)),"")</f>
        <v>3167818.1801721519</v>
      </c>
      <c r="C402" s="1">
        <f t="shared" si="48"/>
        <v>19903988.645474039</v>
      </c>
      <c r="D402" s="1">
        <f>IF(B402="","",ATANH(MIN(0.999999,(2*入力・概要!$B$17*入力・概要!$B$6)/入力・概要!$B$30))+入力・概要!$B$33*SQRT(B402/1000000)+(2*PI()*B402*入力・概要!$B$6/(299792458*入力・概要!$B$31))*入力・概要!$B$32/2)</f>
        <v>3.7386006399453775E-2</v>
      </c>
      <c r="E402" s="1">
        <f>IF(B402="","",2*PI()*B402*入力・概要!$B$6/(299792458*入力・概要!$B$31))</f>
        <v>0.72748360273190038</v>
      </c>
      <c r="F402" s="1">
        <f t="shared" si="49"/>
        <v>6.6920522471520819E-2</v>
      </c>
      <c r="G402" s="1">
        <f t="shared" si="50"/>
        <v>0.88816934270262693</v>
      </c>
      <c r="H402" s="1">
        <f>IF(B402="","",入力・概要!$B$34)</f>
        <v>0.13510189711528384</v>
      </c>
      <c r="I402" s="1">
        <f>IF(B402="","",C402*入力・概要!$B$35*0.000000001)</f>
        <v>0.24960820028967279</v>
      </c>
      <c r="J402" s="1">
        <f>IF(B402="","",H402+入力・概要!$B$30*F402)</f>
        <v>5.1519905020895562</v>
      </c>
      <c r="K402" s="1">
        <f>IF(B402="","",I402+入力・概要!$B$30*G402)</f>
        <v>66.83376639463971</v>
      </c>
      <c r="L402" s="1">
        <f>IF(B402="","",入力・概要!$B$30+H402*F402-I402*G402)</f>
        <v>74.755210402441833</v>
      </c>
      <c r="M402" s="1">
        <f t="shared" si="51"/>
        <v>0.1366972743353205</v>
      </c>
      <c r="N402" s="1">
        <f>IF(B402="","",入力・概要!$B$30*(J402*L402+K402*M402)/(L402^2+M402^2))</f>
        <v>5.2891882696879096</v>
      </c>
      <c r="O402" s="1">
        <f>IF(B402="","",入力・概要!$B$30*(K402*L402-J402*M402)/(L402^2+M402^2))</f>
        <v>67.014214027910327</v>
      </c>
      <c r="P402" s="1">
        <f>IF(B402="","",N402+入力・概要!$B$36)</f>
        <v>5.2891882696881654</v>
      </c>
      <c r="Q402" s="1">
        <f>IF(B402="","",O402+C402*入力・概要!$B$37*0.000000001)</f>
        <v>67.687816909340626</v>
      </c>
      <c r="R402" s="1">
        <f t="shared" si="52"/>
        <v>67.89415343389021</v>
      </c>
      <c r="S402" s="1">
        <f t="shared" si="53"/>
        <v>85.531934338259447</v>
      </c>
      <c r="T402" s="1">
        <f t="shared" si="54"/>
        <v>6.5007602469029422</v>
      </c>
      <c r="U402" s="1">
        <f t="shared" si="55"/>
        <v>1.8318323775099203</v>
      </c>
    </row>
    <row r="403" spans="1:21">
      <c r="A403">
        <v>400</v>
      </c>
      <c r="B403" s="2">
        <f>IF(A403&lt;=入力・概要!$B$40,10^(LOG10(入力・概要!$B$38)+(A403-1)*(LOG10(入力・概要!$B$39)-LOG10(入力・概要!$B$38))/(入力・概要!$B$40-1)),"")</f>
        <v>3232630.9519597744</v>
      </c>
      <c r="C403" s="1">
        <f t="shared" si="48"/>
        <v>20311219.300887614</v>
      </c>
      <c r="D403" s="1">
        <f>IF(B403="","",ATANH(MIN(0.999999,(2*入力・概要!$B$17*入力・概要!$B$6)/入力・概要!$B$30))+入力・概要!$B$33*SQRT(B403/1000000)+(2*PI()*B403*入力・概要!$B$6/(299792458*入力・概要!$B$31))*入力・概要!$B$32/2)</f>
        <v>3.8020958661402489E-2</v>
      </c>
      <c r="E403" s="1">
        <f>IF(B403="","",2*PI()*B403*入力・概要!$B$6/(299792458*入力・概要!$B$31))</f>
        <v>0.7423677362400104</v>
      </c>
      <c r="F403" s="1">
        <f t="shared" si="49"/>
        <v>6.9904408596534864E-2</v>
      </c>
      <c r="G403" s="1">
        <f t="shared" si="50"/>
        <v>0.9150035137691801</v>
      </c>
      <c r="H403" s="1">
        <f>IF(B403="","",入力・概要!$B$34)</f>
        <v>0.13510189711528384</v>
      </c>
      <c r="I403" s="1">
        <f>IF(B403="","",C403*入力・概要!$B$35*0.000000001)</f>
        <v>0.25471512196306711</v>
      </c>
      <c r="J403" s="1">
        <f>IF(B403="","",H403+入力・概要!$B$30*F403)</f>
        <v>5.3756860702987623</v>
      </c>
      <c r="K403" s="1">
        <f>IF(B403="","",I403+入力・概要!$B$30*G403)</f>
        <v>68.850573794369183</v>
      </c>
      <c r="L403" s="1">
        <f>IF(B403="","",入力・概要!$B$30+H403*F403-I403*G403)</f>
        <v>74.744242650696208</v>
      </c>
      <c r="M403" s="1">
        <f t="shared" si="51"/>
        <v>0.14142442053878942</v>
      </c>
      <c r="N403" s="1">
        <f>IF(B403="","",入力・概要!$B$30*(J403*L403+K403*M403)/(L403^2+M403^2))</f>
        <v>5.5224120588399535</v>
      </c>
      <c r="O403" s="1">
        <f>IF(B403="","",入力・概要!$B$30*(K403*L403-J403*M403)/(L403^2+M403^2))</f>
        <v>69.046113017733362</v>
      </c>
      <c r="P403" s="1">
        <f>IF(B403="","",N403+入力・概要!$B$36)</f>
        <v>5.5224120588402092</v>
      </c>
      <c r="Q403" s="1">
        <f>IF(B403="","",O403+C403*入力・概要!$B$37*0.000000001)</f>
        <v>69.733497646519908</v>
      </c>
      <c r="R403" s="1">
        <f t="shared" si="52"/>
        <v>69.951824343363768</v>
      </c>
      <c r="S403" s="1">
        <f t="shared" si="53"/>
        <v>85.472019470002991</v>
      </c>
      <c r="T403" s="1">
        <f t="shared" si="54"/>
        <v>6.5095561269202857</v>
      </c>
      <c r="U403" s="1">
        <f t="shared" si="55"/>
        <v>1.8447990453742977</v>
      </c>
    </row>
    <row r="404" spans="1:21">
      <c r="A404">
        <v>401</v>
      </c>
      <c r="B404" s="2">
        <f>IF(A404&lt;=入力・概要!$B$40,10^(LOG10(入力・概要!$B$38)+(A404-1)*(LOG10(入力・概要!$B$39)-LOG10(入力・概要!$B$38))/(入力・概要!$B$40-1)),"")</f>
        <v>3298769.7769322433</v>
      </c>
      <c r="C404" s="1">
        <f t="shared" si="48"/>
        <v>20726781.794188753</v>
      </c>
      <c r="D404" s="1">
        <f>IF(B404="","",ATANH(MIN(0.999999,(2*入力・概要!$B$17*入力・概要!$B$6)/入力・概要!$B$30))+入力・概要!$B$33*SQRT(B404/1000000)+(2*PI()*B404*入力・概要!$B$6/(299792458*入力・概要!$B$31))*入力・概要!$B$32/2)</f>
        <v>3.8668839181530808E-2</v>
      </c>
      <c r="E404" s="1">
        <f>IF(B404="","",2*PI()*B404*入力・概要!$B$6/(299792458*入力・概要!$B$31))</f>
        <v>0.75755639541640651</v>
      </c>
      <c r="F404" s="1">
        <f t="shared" si="49"/>
        <v>7.3126178346598417E-2</v>
      </c>
      <c r="G404" s="1">
        <f t="shared" si="50"/>
        <v>0.9431380320678372</v>
      </c>
      <c r="H404" s="1">
        <f>IF(B404="","",入力・概要!$B$34)</f>
        <v>0.13510189711528384</v>
      </c>
      <c r="I404" s="1">
        <f>IF(B404="","",C404*入力・概要!$B$35*0.000000001)</f>
        <v>0.25992652998325677</v>
      </c>
      <c r="J404" s="1">
        <f>IF(B404="","",H404+入力・概要!$B$30*F404)</f>
        <v>5.6172152656785981</v>
      </c>
      <c r="K404" s="1">
        <f>IF(B404="","",I404+入力・概要!$B$30*G404)</f>
        <v>70.964969934457784</v>
      </c>
      <c r="L404" s="1">
        <f>IF(B404="","",入力・概要!$B$30+H404*F404-I404*G404)</f>
        <v>74.732596553537235</v>
      </c>
      <c r="M404" s="1">
        <f t="shared" si="51"/>
        <v>0.14642717116250831</v>
      </c>
      <c r="N404" s="1">
        <f>IF(B404="","",入力・概要!$B$30*(J404*L404+K404*M404)/(L404^2+M404^2))</f>
        <v>5.7743595695760597</v>
      </c>
      <c r="O404" s="1">
        <f>IF(B404="","",入力・概要!$B$30*(K404*L404-J404*M404)/(L404^2+M404^2))</f>
        <v>71.177062127429394</v>
      </c>
      <c r="P404" s="1">
        <f>IF(B404="","",N404+入力・概要!$B$36)</f>
        <v>5.7743595695763155</v>
      </c>
      <c r="Q404" s="1">
        <f>IF(B404="","",O404+C404*入力・概要!$B$37*0.000000001)</f>
        <v>71.878510474694068</v>
      </c>
      <c r="R404" s="1">
        <f t="shared" si="52"/>
        <v>72.110079021586586</v>
      </c>
      <c r="S404" s="1">
        <f t="shared" si="53"/>
        <v>85.407007674470123</v>
      </c>
      <c r="T404" s="1">
        <f t="shared" si="54"/>
        <v>6.5183520069376311</v>
      </c>
      <c r="U404" s="1">
        <f t="shared" si="55"/>
        <v>1.8579959714813261</v>
      </c>
    </row>
    <row r="405" spans="1:21">
      <c r="A405">
        <v>402</v>
      </c>
      <c r="B405" s="2">
        <f>IF(A405&lt;=入力・概要!$B$40,10^(LOG10(入力・概要!$B$38)+(A405-1)*(LOG10(入力・概要!$B$39)-LOG10(入力・概要!$B$38))/(入力・概要!$B$40-1)),"")</f>
        <v>3366261.7858077702</v>
      </c>
      <c r="C405" s="1">
        <f t="shared" si="48"/>
        <v>21150846.592707496</v>
      </c>
      <c r="D405" s="1">
        <f>IF(B405="","",ATANH(MIN(0.999999,(2*入力・概要!$B$17*入力・概要!$B$6)/入力・概要!$B$30))+入力・概要!$B$33*SQRT(B405/1000000)+(2*PI()*B405*入力・概要!$B$6/(299792458*入力・概要!$B$31))*入力・概要!$B$32/2)</f>
        <v>3.9329911830546266E-2</v>
      </c>
      <c r="E405" s="1">
        <f>IF(B405="","",2*PI()*B405*入力・概要!$B$6/(299792458*入力・概要!$B$31))</f>
        <v>0.77305581078048946</v>
      </c>
      <c r="F405" s="1">
        <f t="shared" si="49"/>
        <v>7.6612853139946882E-2</v>
      </c>
      <c r="G405" s="1">
        <f t="shared" si="50"/>
        <v>0.97267683879787503</v>
      </c>
      <c r="H405" s="1">
        <f>IF(B405="","",入力・概要!$B$34)</f>
        <v>0.13510189711528384</v>
      </c>
      <c r="I405" s="1">
        <f>IF(B405="","",C405*入力・概要!$B$35*0.000000001)</f>
        <v>0.26524456211489861</v>
      </c>
      <c r="J405" s="1">
        <f>IF(B405="","",H405+入力・概要!$B$30*F405)</f>
        <v>5.8786038262273461</v>
      </c>
      <c r="K405" s="1">
        <f>IF(B405="","",I405+入力・概要!$B$30*G405)</f>
        <v>73.184749202326643</v>
      </c>
      <c r="L405" s="1">
        <f>IF(B405="","",入力・概要!$B$30+H405*F405-I405*G405)</f>
        <v>74.720216963700821</v>
      </c>
      <c r="M405" s="1">
        <f t="shared" si="51"/>
        <v>0.15173162888516828</v>
      </c>
      <c r="N405" s="1">
        <f>IF(B405="","",入力・概要!$B$30*(J405*L405+K405*M405)/(L405^2+M405^2))</f>
        <v>6.0471686270223497</v>
      </c>
      <c r="O405" s="1">
        <f>IF(B405="","",入力・概要!$B$30*(K405*L405-J405*M405)/(L405^2+M405^2))</f>
        <v>73.41502710583967</v>
      </c>
      <c r="P405" s="1">
        <f>IF(B405="","",N405+入力・概要!$B$36)</f>
        <v>6.0471686270226055</v>
      </c>
      <c r="Q405" s="1">
        <f>IF(B405="","",O405+C405*入力・概要!$B$37*0.000000001)</f>
        <v>74.130826911763378</v>
      </c>
      <c r="R405" s="1">
        <f t="shared" si="52"/>
        <v>74.377064657227962</v>
      </c>
      <c r="S405" s="1">
        <f t="shared" si="53"/>
        <v>85.336464191001269</v>
      </c>
      <c r="T405" s="1">
        <f t="shared" si="54"/>
        <v>6.5271478869549755</v>
      </c>
      <c r="U405" s="1">
        <f t="shared" si="55"/>
        <v>1.8714390346262939</v>
      </c>
    </row>
    <row r="406" spans="1:21">
      <c r="A406">
        <v>403</v>
      </c>
      <c r="B406" s="2">
        <f>IF(A406&lt;=入力・概要!$B$40,10^(LOG10(入力・概要!$B$38)+(A406-1)*(LOG10(入力・概要!$B$39)-LOG10(入力・概要!$B$38))/(入力・概要!$B$40-1)),"")</f>
        <v>3435134.6643923284</v>
      </c>
      <c r="C406" s="1">
        <f t="shared" si="48"/>
        <v>21583587.651493158</v>
      </c>
      <c r="D406" s="1">
        <f>IF(B406="","",ATANH(MIN(0.999999,(2*入力・概要!$B$17*入力・概要!$B$6)/入力・概要!$B$30))+入力・概要!$B$33*SQRT(B406/1000000)+(2*PI()*B406*入力・概要!$B$6/(299792458*入力・概要!$B$31))*入力・概要!$B$32/2)</f>
        <v>4.000444587138953E-2</v>
      </c>
      <c r="E406" s="1">
        <f>IF(B406="","",2*PI()*B406*入力・概要!$B$6/(299792458*入力・概要!$B$31))</f>
        <v>0.78887234032654074</v>
      </c>
      <c r="F406" s="1">
        <f t="shared" si="49"/>
        <v>8.0395432403011807E-2</v>
      </c>
      <c r="G406" s="1">
        <f t="shared" si="50"/>
        <v>1.0037357326669614</v>
      </c>
      <c r="H406" s="1">
        <f>IF(B406="","",入力・概要!$B$34)</f>
        <v>0.13510189711528384</v>
      </c>
      <c r="I406" s="1">
        <f>IF(B406="","",C406*入力・概要!$B$35*0.000000001)</f>
        <v>0.2706713998607842</v>
      </c>
      <c r="J406" s="1">
        <f>IF(B406="","",H406+入力・概要!$B$30*F406)</f>
        <v>6.1621757127193906</v>
      </c>
      <c r="K406" s="1">
        <f>IF(B406="","",I406+入力・概要!$B$30*G406)</f>
        <v>75.518594961207455</v>
      </c>
      <c r="L406" s="1">
        <f>IF(B406="","",入力・概要!$B$30+H406*F406-I406*G406)</f>
        <v>74.707042683670238</v>
      </c>
      <c r="M406" s="1">
        <f t="shared" si="51"/>
        <v>0.15736734591664209</v>
      </c>
      <c r="N406" s="1">
        <f>IF(B406="","",入力・概要!$B$30*(J406*L406+K406*M406)/(L406^2+M406^2))</f>
        <v>6.3432934887081105</v>
      </c>
      <c r="O406" s="1">
        <f>IF(B406="","",入力・概要!$B$30*(K406*L406-J406*M406)/(L406^2+M406^2))</f>
        <v>75.768887384048654</v>
      </c>
      <c r="P406" s="1">
        <f>IF(B406="","",N406+入力・概要!$B$36)</f>
        <v>6.3432934887083663</v>
      </c>
      <c r="Q406" s="1">
        <f>IF(B406="","",O406+C406*入力・概要!$B$37*0.000000001)</f>
        <v>76.499332275904806</v>
      </c>
      <c r="R406" s="1">
        <f t="shared" si="52"/>
        <v>76.761873419967941</v>
      </c>
      <c r="S406" s="1">
        <f t="shared" si="53"/>
        <v>85.25990120849653</v>
      </c>
      <c r="T406" s="1">
        <f t="shared" si="54"/>
        <v>6.535943766972319</v>
      </c>
      <c r="U406" s="1">
        <f t="shared" si="55"/>
        <v>1.8851455654123903</v>
      </c>
    </row>
    <row r="407" spans="1:21">
      <c r="A407">
        <v>404</v>
      </c>
      <c r="B407" s="2">
        <f>IF(A407&lt;=入力・概要!$B$40,10^(LOG10(入力・概要!$B$38)+(A407-1)*(LOG10(入力・概要!$B$39)-LOG10(入力・概要!$B$38))/(入力・概要!$B$40-1)),"")</f>
        <v>3505416.6649365993</v>
      </c>
      <c r="C407" s="1">
        <f t="shared" si="48"/>
        <v>22025182.484672107</v>
      </c>
      <c r="D407" s="1">
        <f>IF(B407="","",ATANH(MIN(0.999999,(2*入力・概要!$B$17*入力・概要!$B$6)/入力・概要!$B$30))+入力・概要!$B$33*SQRT(B407/1000000)+(2*PI()*B407*入力・概要!$B$6/(299792458*入力・概要!$B$31))*入力・概要!$B$32/2)</f>
        <v>4.0692716069491972E-2</v>
      </c>
      <c r="E407" s="1">
        <f>IF(B407="","",2*PI()*B407*入力・概要!$B$6/(299792458*入力・概要!$B$31))</f>
        <v>0.80501247213182414</v>
      </c>
      <c r="F407" s="1">
        <f t="shared" si="49"/>
        <v>8.450961810983014E-2</v>
      </c>
      <c r="G407" s="1">
        <f t="shared" si="50"/>
        <v>1.0364441141492067</v>
      </c>
      <c r="H407" s="1">
        <f>IF(B407="","",入力・概要!$B$34)</f>
        <v>0.13510189711528384</v>
      </c>
      <c r="I407" s="1">
        <f>IF(B407="","",C407*入力・概要!$B$35*0.000000001)</f>
        <v>0.27620926935670953</v>
      </c>
      <c r="J407" s="1">
        <f>IF(B407="","",H407+入力・概要!$B$30*F407)</f>
        <v>6.4706074258768718</v>
      </c>
      <c r="K407" s="1">
        <f>IF(B407="","",I407+入力・概要!$B$30*G407)</f>
        <v>77.976210314337223</v>
      </c>
      <c r="L407" s="1">
        <f>IF(B407="","",入力・概要!$B$30+H407*F407-I407*G407)</f>
        <v>74.693005602317356</v>
      </c>
      <c r="M407" s="1">
        <f t="shared" si="51"/>
        <v>0.16336790594725836</v>
      </c>
      <c r="N407" s="1">
        <f>IF(B407="","",入力・概要!$B$30*(J407*L407+K407*M407)/(L407^2+M407^2))</f>
        <v>6.665562813113973</v>
      </c>
      <c r="O407" s="1">
        <f>IF(B407="","",入力・概要!$B$30*(K407*L407-J407*M407)/(L407^2+M407^2))</f>
        <v>78.248571170995163</v>
      </c>
      <c r="P407" s="1">
        <f>IF(B407="","",N407+入力・概要!$B$36)</f>
        <v>6.6655628131142288</v>
      </c>
      <c r="Q407" s="1">
        <f>IF(B407="","",O407+C407*入力・概要!$B$37*0.000000001)</f>
        <v>78.993960783598112</v>
      </c>
      <c r="R407" s="1">
        <f t="shared" si="52"/>
        <v>79.274684281277388</v>
      </c>
      <c r="S407" s="1">
        <f t="shared" si="53"/>
        <v>85.176769750250699</v>
      </c>
      <c r="T407" s="1">
        <f t="shared" si="54"/>
        <v>6.5447396469896626</v>
      </c>
      <c r="U407" s="1">
        <f t="shared" si="55"/>
        <v>1.8991345210848456</v>
      </c>
    </row>
    <row r="408" spans="1:21">
      <c r="A408">
        <v>405</v>
      </c>
      <c r="B408" s="2">
        <f>IF(A408&lt;=入力・概要!$B$40,10^(LOG10(入力・概要!$B$38)+(A408-1)*(LOG10(入力・概要!$B$39)-LOG10(入力・概要!$B$38))/(入力・概要!$B$40-1)),"")</f>
        <v>3577136.6177252843</v>
      </c>
      <c r="C408" s="1">
        <f t="shared" si="48"/>
        <v>22475812.238265585</v>
      </c>
      <c r="D408" s="1">
        <f>IF(B408="","",ATANH(MIN(0.999999,(2*入力・概要!$B$17*入力・概要!$B$6)/入力・概要!$B$30))+入力・概要!$B$33*SQRT(B408/1000000)+(2*PI()*B408*入力・概要!$B$6/(299792458*入力・概要!$B$31))*入力・概要!$B$32/2)</f>
        <v>4.1395002805288357E-2</v>
      </c>
      <c r="E408" s="1">
        <f>IF(B408="","",2*PI()*B408*入力・概要!$B$6/(299792458*入力・概要!$B$31))</f>
        <v>0.8214828270180502</v>
      </c>
      <c r="F408" s="1">
        <f t="shared" si="49"/>
        <v>8.8996698011478401E-2</v>
      </c>
      <c r="G408" s="1">
        <f t="shared" si="50"/>
        <v>1.070947045400231</v>
      </c>
      <c r="H408" s="1">
        <f>IF(B408="","",入力・概要!$B$34)</f>
        <v>0.13510189711528384</v>
      </c>
      <c r="I408" s="1">
        <f>IF(B408="","",C408*入力・概要!$B$35*0.000000001)</f>
        <v>0.28186044228465551</v>
      </c>
      <c r="J408" s="1">
        <f>IF(B408="","",H408+入力・概要!$B$30*F408)</f>
        <v>6.8069942201934923</v>
      </c>
      <c r="K408" s="1">
        <f>IF(B408="","",I408+入力・概要!$B$30*G408)</f>
        <v>80.568472533303222</v>
      </c>
      <c r="L408" s="1">
        <f>IF(B408="","",入力・概要!$B$30+H408*F408-I408*G408)</f>
        <v>74.678029678942835</v>
      </c>
      <c r="M408" s="1">
        <f t="shared" si="51"/>
        <v>0.16977162620696842</v>
      </c>
      <c r="N408" s="1">
        <f>IF(B408="","",入力・概要!$B$30*(J408*L408+K408*M408)/(L408^2+M408^2))</f>
        <v>7.0172504013372379</v>
      </c>
      <c r="O408" s="1">
        <f>IF(B408="","",入力・概要!$B$30*(K408*L408-J408*M408)/(L408^2+M408^2))</f>
        <v>80.865215116821219</v>
      </c>
      <c r="P408" s="1">
        <f>IF(B408="","",N408+入力・概要!$B$36)</f>
        <v>7.0172504013374937</v>
      </c>
      <c r="Q408" s="1">
        <f>IF(B408="","",O408+C408*入力・概要!$B$37*0.000000001)</f>
        <v>81.625855215439074</v>
      </c>
      <c r="R408" s="1">
        <f t="shared" si="52"/>
        <v>81.926931120644895</v>
      </c>
      <c r="S408" s="1">
        <f t="shared" si="53"/>
        <v>85.086450030993376</v>
      </c>
      <c r="T408" s="1">
        <f t="shared" si="54"/>
        <v>6.553535527007007</v>
      </c>
      <c r="U408" s="1">
        <f t="shared" si="55"/>
        <v>1.9134266870413597</v>
      </c>
    </row>
    <row r="409" spans="1:21">
      <c r="A409">
        <v>406</v>
      </c>
      <c r="B409" s="2">
        <f>IF(A409&lt;=入力・概要!$B$40,10^(LOG10(入力・概要!$B$38)+(A409-1)*(LOG10(入力・概要!$B$39)-LOG10(入力・概要!$B$38))/(入力・概要!$B$40-1)),"")</f>
        <v>3650323.9429035233</v>
      </c>
      <c r="C409" s="1">
        <f t="shared" si="48"/>
        <v>22935661.764497273</v>
      </c>
      <c r="D409" s="1">
        <f>IF(B409="","",ATANH(MIN(0.999999,(2*入力・概要!$B$17*入力・概要!$B$6)/入力・概要!$B$30))+入力・概要!$B$33*SQRT(B409/1000000)+(2*PI()*B409*入力・概要!$B$6/(299792458*入力・概要!$B$31))*入力・概要!$B$32/2)</f>
        <v>4.2111592189030878E-2</v>
      </c>
      <c r="E409" s="1">
        <f>IF(B409="","",2*PI()*B409*入力・概要!$B$6/(299792458*入力・概要!$B$31))</f>
        <v>0.8382901612672915</v>
      </c>
      <c r="F409" s="1">
        <f t="shared" si="49"/>
        <v>9.3904628506064583E-2</v>
      </c>
      <c r="G409" s="1">
        <f t="shared" si="50"/>
        <v>1.1074076941173845</v>
      </c>
      <c r="H409" s="1">
        <f>IF(B409="","",入力・概要!$B$34)</f>
        <v>0.13510189711528384</v>
      </c>
      <c r="I409" s="1">
        <f>IF(B409="","",C409*入力・概要!$B$35*0.000000001)</f>
        <v>0.28762723680464991</v>
      </c>
      <c r="J409" s="1">
        <f>IF(B409="","",H409+入力・概要!$B$30*F409)</f>
        <v>7.1749312843844315</v>
      </c>
      <c r="K409" s="1">
        <f>IF(B409="","",I409+入力・概要!$B$30*G409)</f>
        <v>83.307616269954863</v>
      </c>
      <c r="L409" s="1">
        <f>IF(B409="","",入力・概要!$B$30+H409*F409-I409*G409)</f>
        <v>74.662029742468334</v>
      </c>
      <c r="M409" s="1">
        <f t="shared" si="51"/>
        <v>0.17662240917568711</v>
      </c>
      <c r="N409" s="1">
        <f>IF(B409="","",入力・概要!$B$30*(J409*L409+K409*M409)/(L409^2+M409^2))</f>
        <v>7.4021620285255691</v>
      </c>
      <c r="O409" s="1">
        <f>IF(B409="","",入力・概要!$B$30*(K409*L409-J409*M409)/(L409^2+M409^2))</f>
        <v>83.631353882997459</v>
      </c>
      <c r="P409" s="1">
        <f>IF(B409="","",N409+入力・概要!$B$36)</f>
        <v>7.4021620285258249</v>
      </c>
      <c r="Q409" s="1">
        <f>IF(B409="","",O409+C409*入力・概要!$B$37*0.000000001)</f>
        <v>84.407556488779662</v>
      </c>
      <c r="R409" s="1">
        <f t="shared" si="52"/>
        <v>84.731502967332517</v>
      </c>
      <c r="S409" s="1">
        <f t="shared" si="53"/>
        <v>84.98823994180087</v>
      </c>
      <c r="T409" s="1">
        <f t="shared" si="54"/>
        <v>6.5623314070243506</v>
      </c>
      <c r="U409" s="1">
        <f t="shared" si="55"/>
        <v>1.9280449099903822</v>
      </c>
    </row>
    <row r="410" spans="1:21">
      <c r="A410">
        <v>407</v>
      </c>
      <c r="B410" s="2">
        <f>IF(A410&lt;=入力・概要!$B$40,10^(LOG10(入力・概要!$B$38)+(A410-1)*(LOG10(入力・概要!$B$39)-LOG10(入力・概要!$B$38))/(入力・概要!$B$40-1)),"")</f>
        <v>3725008.6625453061</v>
      </c>
      <c r="C410" s="1">
        <f t="shared" si="48"/>
        <v>23404919.697621349</v>
      </c>
      <c r="D410" s="1">
        <f>IF(B410="","",ATANH(MIN(0.999999,(2*入力・概要!$B$17*入力・概要!$B$6)/入力・概要!$B$30))+入力・概要!$B$33*SQRT(B410/1000000)+(2*PI()*B410*入力・概要!$B$6/(299792458*入力・概要!$B$31))*入力・概要!$B$32/2)</f>
        <v>4.2842776177951694E-2</v>
      </c>
      <c r="E410" s="1">
        <f>IF(B410="","",2*PI()*B410*入力・概要!$B$6/(299792458*入力・概要!$B$31))</f>
        <v>0.8554413693934706</v>
      </c>
      <c r="F410" s="1">
        <f t="shared" si="49"/>
        <v>9.9289370361966389E-2</v>
      </c>
      <c r="G410" s="1">
        <f t="shared" si="50"/>
        <v>1.1460102469215503</v>
      </c>
      <c r="H410" s="1">
        <f>IF(B410="","",入力・概要!$B$34)</f>
        <v>0.13510189711528384</v>
      </c>
      <c r="I410" s="1">
        <f>IF(B410="","",C410*入力・概要!$B$35*0.000000001)</f>
        <v>0.29351201850569791</v>
      </c>
      <c r="J410" s="1">
        <f>IF(B410="","",H410+入力・概要!$B$30*F410)</f>
        <v>7.5786138777039671</v>
      </c>
      <c r="K410" s="1">
        <f>IF(B410="","",I410+入力・概要!$B$30*G410)</f>
        <v>86.207451967364236</v>
      </c>
      <c r="L410" s="1">
        <f>IF(B410="","",入力・概要!$B$30+H410*F410-I410*G410)</f>
        <v>74.64491006558157</v>
      </c>
      <c r="M410" s="1">
        <f t="shared" si="51"/>
        <v>0.18397078198375691</v>
      </c>
      <c r="N410" s="1">
        <f>IF(B410="","",入力・概要!$B$30*(J410*L410+K410*M410)/(L410^2+M410^2))</f>
        <v>7.8247426811867991</v>
      </c>
      <c r="O410" s="1">
        <f>IF(B410="","",入力・概要!$B$30*(K410*L410-J410*M410)/(L410^2+M410^2))</f>
        <v>86.561146315412202</v>
      </c>
      <c r="P410" s="1">
        <f>IF(B410="","",N410+入力・概要!$B$36)</f>
        <v>7.8247426811870548</v>
      </c>
      <c r="Q410" s="1">
        <f>IF(B410="","",O410+C410*入力・概要!$B$37*0.000000001)</f>
        <v>87.353229833383239</v>
      </c>
      <c r="R410" s="1">
        <f t="shared" si="52"/>
        <v>87.702983759679839</v>
      </c>
      <c r="S410" s="1">
        <f t="shared" si="53"/>
        <v>84.881341227281908</v>
      </c>
      <c r="T410" s="1">
        <f t="shared" si="54"/>
        <v>6.5711272870416941</v>
      </c>
      <c r="U410" s="1">
        <f t="shared" si="55"/>
        <v>1.9430143688315045</v>
      </c>
    </row>
    <row r="411" spans="1:21">
      <c r="A411">
        <v>408</v>
      </c>
      <c r="B411" s="2">
        <f>IF(A411&lt;=入力・概要!$B$40,10^(LOG10(入力・概要!$B$38)+(A411-1)*(LOG10(入力・概要!$B$39)-LOG10(入力・概要!$B$38))/(入力・概要!$B$40-1)),"")</f>
        <v>3801221.412968806</v>
      </c>
      <c r="C411" s="1">
        <f t="shared" si="48"/>
        <v>23883778.531302027</v>
      </c>
      <c r="D411" s="1">
        <f>IF(B411="","",ATANH(MIN(0.999999,(2*入力・概要!$B$17*入力・概要!$B$6)/入力・概要!$B$30))+入力・概要!$B$33*SQRT(B411/1000000)+(2*PI()*B411*入力・概要!$B$6/(299792458*入力・概要!$B$31))*入力・概要!$B$32/2)</f>
        <v>4.3588852695822064E-2</v>
      </c>
      <c r="E411" s="1">
        <f>IF(B411="","",2*PI()*B411*入力・概要!$B$6/(299792458*入力・概要!$B$31))</f>
        <v>0.87294348697055368</v>
      </c>
      <c r="F411" s="1">
        <f t="shared" si="49"/>
        <v>0.10521654698009687</v>
      </c>
      <c r="G411" s="1">
        <f t="shared" si="50"/>
        <v>1.1869634001625031</v>
      </c>
      <c r="H411" s="1">
        <f>IF(B411="","",入力・概要!$B$34)</f>
        <v>0.13510189711528384</v>
      </c>
      <c r="I411" s="1">
        <f>IF(B411="","",C411*入力・概要!$B$35*0.000000001)</f>
        <v>0.29951720137616866</v>
      </c>
      <c r="J411" s="1">
        <f>IF(B411="","",H411+入力・概要!$B$30*F411)</f>
        <v>8.0229616463249229</v>
      </c>
      <c r="K411" s="1">
        <f>IF(B411="","",I411+入力・概要!$B$30*G411)</f>
        <v>89.283627559016807</v>
      </c>
      <c r="L411" s="1">
        <f>IF(B411="","",入力・概要!$B$30+H411*F411-I411*G411)</f>
        <v>74.626562663436772</v>
      </c>
      <c r="M411" s="1">
        <f t="shared" si="51"/>
        <v>0.19187517285830474</v>
      </c>
      <c r="N411" s="1">
        <f>IF(B411="","",入力・概要!$B$30*(J411*L411+K411*M411)/(L411^2+M411^2))</f>
        <v>8.2902098613903554</v>
      </c>
      <c r="O411" s="1">
        <f>IF(B411="","",入力・概要!$B$30*(K411*L411-J411*M411)/(L411^2+M411^2))</f>
        <v>89.670646670528299</v>
      </c>
      <c r="P411" s="1">
        <f>IF(B411="","",N411+入力・概要!$B$36)</f>
        <v>8.2902098613906112</v>
      </c>
      <c r="Q411" s="1">
        <f>IF(B411="","",O411+C411*入力・概要!$B$37*0.000000001)</f>
        <v>90.478936020200251</v>
      </c>
      <c r="R411" s="1">
        <f t="shared" si="52"/>
        <v>90.857941000736915</v>
      </c>
      <c r="S411" s="1">
        <f t="shared" si="53"/>
        <v>84.764842800127013</v>
      </c>
      <c r="T411" s="1">
        <f t="shared" si="54"/>
        <v>6.5799231670590386</v>
      </c>
      <c r="U411" s="1">
        <f t="shared" si="55"/>
        <v>1.9583628907204043</v>
      </c>
    </row>
    <row r="412" spans="1:21">
      <c r="A412">
        <v>409</v>
      </c>
      <c r="B412" s="2">
        <f>IF(A412&lt;=入力・概要!$B$40,10^(LOG10(入力・概要!$B$38)+(A412-1)*(LOG10(入力・概要!$B$39)-LOG10(入力・概要!$B$38))/(入力・概要!$B$40-1)),"")</f>
        <v>3878993.4573036316</v>
      </c>
      <c r="C412" s="1">
        <f t="shared" si="48"/>
        <v>24372434.697575923</v>
      </c>
      <c r="D412" s="1">
        <f>IF(B412="","",ATANH(MIN(0.999999,(2*入力・概要!$B$17*入力・概要!$B$6)/入力・概要!$B$30))+入力・概要!$B$33*SQRT(B412/1000000)+(2*PI()*B412*入力・概要!$B$6/(299792458*入力・概要!$B$31))*入力・概要!$B$32/2)</f>
        <v>4.4350125754956442E-2</v>
      </c>
      <c r="E412" s="1">
        <f>IF(B412="","",2*PI()*B412*入力・概要!$B$6/(299792458*入力・概要!$B$31))</f>
        <v>0.89080369351859789</v>
      </c>
      <c r="F412" s="1">
        <f t="shared" si="49"/>
        <v>0.11176351720817018</v>
      </c>
      <c r="G412" s="1">
        <f t="shared" si="50"/>
        <v>1.2305045650788125</v>
      </c>
      <c r="H412" s="1">
        <f>IF(B412="","",入力・概要!$B$34)</f>
        <v>0.13510189711528384</v>
      </c>
      <c r="I412" s="1">
        <f>IF(B412="","",C412*入力・概要!$B$35*0.000000001)</f>
        <v>0.30564524879403204</v>
      </c>
      <c r="J412" s="1">
        <f>IF(B412="","",H412+入力・概要!$B$30*F412)</f>
        <v>8.5137740177959422</v>
      </c>
      <c r="K412" s="1">
        <f>IF(B412="","",I412+入力・概要!$B$30*G412)</f>
        <v>92.553943721655983</v>
      </c>
      <c r="L412" s="1">
        <f>IF(B412="","",入力・概要!$B$30+H412*F412-I412*G412)</f>
        <v>74.606865253351842</v>
      </c>
      <c r="M412" s="1">
        <f t="shared" si="51"/>
        <v>0.20040348917435205</v>
      </c>
      <c r="N412" s="1">
        <f>IF(B412="","",入力・概要!$B$30*(J412*L412+K412*M412)/(L412^2+M412^2))</f>
        <v>8.8047204449243495</v>
      </c>
      <c r="O412" s="1">
        <f>IF(B412="","",入力・概要!$B$30*(K412*L412-J412*M412)/(L412^2+M412^2))</f>
        <v>92.978131626947473</v>
      </c>
      <c r="P412" s="1">
        <f>IF(B412="","",N412+入力・概要!$B$36)</f>
        <v>8.8047204449246053</v>
      </c>
      <c r="Q412" s="1">
        <f>IF(B412="","",O412+C412*入力・概要!$B$37*0.000000001)</f>
        <v>93.802958375604817</v>
      </c>
      <c r="R412" s="1">
        <f t="shared" si="52"/>
        <v>94.215275312067746</v>
      </c>
      <c r="S412" s="1">
        <f t="shared" si="53"/>
        <v>84.637700480860701</v>
      </c>
      <c r="T412" s="1">
        <f t="shared" si="54"/>
        <v>6.5887190470763839</v>
      </c>
      <c r="U412" s="1">
        <f t="shared" si="55"/>
        <v>1.974121321539382</v>
      </c>
    </row>
    <row r="413" spans="1:21">
      <c r="A413">
        <v>410</v>
      </c>
      <c r="B413" s="2">
        <f>IF(A413&lt;=入力・概要!$B$40,10^(LOG10(入力・概要!$B$38)+(A413-1)*(LOG10(入力・概要!$B$39)-LOG10(入力・概要!$B$38))/(入力・概要!$B$40-1)),"")</f>
        <v>3958356.6983152218</v>
      </c>
      <c r="C413" s="1">
        <f t="shared" si="48"/>
        <v>24871088.6474301</v>
      </c>
      <c r="D413" s="1">
        <f>IF(B413="","",ATANH(MIN(0.999999,(2*入力・概要!$B$17*入力・概要!$B$6)/入力・概要!$B$30))+入力・概要!$B$33*SQRT(B413/1000000)+(2*PI()*B413*入力・概要!$B$6/(299792458*入力・概要!$B$31))*入力・概要!$B$32/2)</f>
        <v>4.5126905580712091E-2</v>
      </c>
      <c r="E413" s="1">
        <f>IF(B413="","",2*PI()*B413*入力・概要!$B$6/(299792458*入力・概要!$B$31))</f>
        <v>0.90902931544884846</v>
      </c>
      <c r="F413" s="1">
        <f t="shared" si="49"/>
        <v>0.11902198526756337</v>
      </c>
      <c r="G413" s="1">
        <f t="shared" si="50"/>
        <v>1.2769049622599433</v>
      </c>
      <c r="H413" s="1">
        <f>IF(B413="","",入力・概要!$B$34)</f>
        <v>0.13510189711528384</v>
      </c>
      <c r="I413" s="1">
        <f>IF(B413="","",C413*入力・概要!$B$35*0.000000001)</f>
        <v>0.31189867453735609</v>
      </c>
      <c r="J413" s="1">
        <f>IF(B413="","",H413+入力・概要!$B$30*F413)</f>
        <v>9.0579258616826426</v>
      </c>
      <c r="K413" s="1">
        <f>IF(B413="","",I413+入力・概要!$B$30*G413)</f>
        <v>96.038735797233684</v>
      </c>
      <c r="L413" s="1">
        <f>IF(B413="","",入力・概要!$B$30+H413*F413-I413*G413)</f>
        <v>74.585678794853479</v>
      </c>
      <c r="M413" s="1">
        <f t="shared" si="51"/>
        <v>0.20963508228299599</v>
      </c>
      <c r="N413" s="1">
        <f>IF(B413="","",入力・概要!$B$30*(J413*L413+K413*M413)/(L413^2+M413^2))</f>
        <v>9.3755810834665869</v>
      </c>
      <c r="O413" s="1">
        <f>IF(B413="","",入力・概要!$B$30*(K413*L413-J413*M413)/(L413^2+M413^2))</f>
        <v>96.50449680566318</v>
      </c>
      <c r="P413" s="1">
        <f>IF(B413="","",N413+入力・概要!$B$36)</f>
        <v>9.3755810834668427</v>
      </c>
      <c r="Q413" s="1">
        <f>IF(B413="","",O413+C413*入力・概要!$B$37*0.000000001)</f>
        <v>97.346199304374508</v>
      </c>
      <c r="R413" s="1">
        <f t="shared" si="52"/>
        <v>97.796646362028511</v>
      </c>
      <c r="S413" s="1">
        <f t="shared" si="53"/>
        <v>84.498712241601282</v>
      </c>
      <c r="T413" s="1">
        <f t="shared" si="54"/>
        <v>6.5975149270937274</v>
      </c>
      <c r="U413" s="1">
        <f t="shared" si="55"/>
        <v>1.9903239622371149</v>
      </c>
    </row>
    <row r="414" spans="1:21">
      <c r="A414">
        <v>411</v>
      </c>
      <c r="B414" s="2">
        <f>IF(A414&lt;=入力・概要!$B$40,10^(LOG10(入力・概要!$B$38)+(A414-1)*(LOG10(入力・概要!$B$39)-LOG10(入力・概要!$B$38))/(入力・概要!$B$40-1)),"")</f>
        <v>4039343.6914917026</v>
      </c>
      <c r="C414" s="1">
        <f t="shared" si="48"/>
        <v>25379944.933029216</v>
      </c>
      <c r="D414" s="1">
        <f>IF(B414="","",ATANH(MIN(0.999999,(2*入力・概要!$B$17*入力・概要!$B$6)/入力・概要!$B$30))+入力・概要!$B$33*SQRT(B414/1000000)+(2*PI()*B414*入力・概要!$B$6/(299792458*入力・概要!$B$31))*入力・概要!$B$32/2)</f>
        <v>4.5919508738536112E-2</v>
      </c>
      <c r="E414" s="1">
        <f>IF(B414="","",2*PI()*B414*入力・概要!$B$6/(299792458*入力・概要!$B$31))</f>
        <v>0.92762782906911179</v>
      </c>
      <c r="F414" s="1">
        <f t="shared" si="49"/>
        <v>0.12710131256767634</v>
      </c>
      <c r="G414" s="1">
        <f t="shared" si="50"/>
        <v>1.3264758305186055</v>
      </c>
      <c r="H414" s="1">
        <f>IF(B414="","",入力・概要!$B$34)</f>
        <v>0.13510189711528384</v>
      </c>
      <c r="I414" s="1">
        <f>IF(B414="","",C414*入力・概要!$B$35*0.000000001)</f>
        <v>0.31828004381548647</v>
      </c>
      <c r="J414" s="1">
        <f>IF(B414="","",H414+入力・概要!$B$30*F414)</f>
        <v>9.6636157692150277</v>
      </c>
      <c r="K414" s="1">
        <f>IF(B414="","",I414+入力・概要!$B$30*G414)</f>
        <v>99.761339259837499</v>
      </c>
      <c r="L414" s="1">
        <f>IF(B414="","",入力・概要!$B$30+H414*F414-I414*G414)</f>
        <v>74.562844507080541</v>
      </c>
      <c r="M414" s="1">
        <f t="shared" si="51"/>
        <v>0.21966321251368121</v>
      </c>
      <c r="N414" s="1">
        <f>IF(B414="","",入力・概要!$B$30*(J414*L414+K414*M414)/(L414^2+M414^2))</f>
        <v>10.011515606548373</v>
      </c>
      <c r="O414" s="1">
        <f>IF(B414="","",入力・概要!$B$30*(K414*L414-J414*M414)/(L414^2+M414^2))</f>
        <v>100.27374047120368</v>
      </c>
      <c r="P414" s="1">
        <f>IF(B414="","",N414+入力・概要!$B$36)</f>
        <v>10.011515606548629</v>
      </c>
      <c r="Q414" s="1">
        <f>IF(B414="","",O414+C414*入力・概要!$B$37*0.000000001)</f>
        <v>101.13266399361628</v>
      </c>
      <c r="R414" s="1">
        <f t="shared" si="52"/>
        <v>101.62699528759993</v>
      </c>
      <c r="S414" s="1">
        <f t="shared" si="53"/>
        <v>84.346487752212624</v>
      </c>
      <c r="T414" s="1">
        <f t="shared" si="54"/>
        <v>6.6063108071110719</v>
      </c>
      <c r="U414" s="1">
        <f t="shared" si="55"/>
        <v>2.0070090853808482</v>
      </c>
    </row>
    <row r="415" spans="1:21">
      <c r="A415">
        <v>412</v>
      </c>
      <c r="B415" s="2">
        <f>IF(A415&lt;=入力・概要!$B$40,10^(LOG10(入力・概要!$B$38)+(A415-1)*(LOG10(入力・概要!$B$39)-LOG10(入力・概要!$B$38))/(入力・概要!$B$40-1)),"")</f>
        <v>4121987.6583983502</v>
      </c>
      <c r="C415" s="1">
        <f t="shared" si="48"/>
        <v>25899212.291624103</v>
      </c>
      <c r="D415" s="1">
        <f>IF(B415="","",ATANH(MIN(0.999999,(2*入力・概要!$B$17*入力・概要!$B$6)/入力・概要!$B$30))+入力・概要!$B$33*SQRT(B415/1000000)+(2*PI()*B415*入力・概要!$B$6/(299792458*入力・概要!$B$31))*入力・概要!$B$32/2)</f>
        <v>4.6728258263609691E-2</v>
      </c>
      <c r="E415" s="1">
        <f>IF(B415="","",2*PI()*B415*入力・概要!$B$6/(299792458*入力・概要!$B$31))</f>
        <v>0.94660686365058433</v>
      </c>
      <c r="F415" s="1">
        <f t="shared" si="49"/>
        <v>0.13613275514298678</v>
      </c>
      <c r="G415" s="1">
        <f t="shared" si="50"/>
        <v>1.3795760419815812</v>
      </c>
      <c r="H415" s="1">
        <f>IF(B415="","",入力・概要!$B$34)</f>
        <v>0.13510189711528384</v>
      </c>
      <c r="I415" s="1">
        <f>IF(B415="","",C415*入力・概要!$B$35*0.000000001)</f>
        <v>0.32479197432131074</v>
      </c>
      <c r="J415" s="1">
        <f>IF(B415="","",H415+入力・概要!$B$30*F415)</f>
        <v>10.340683724890908</v>
      </c>
      <c r="K415" s="1">
        <f>IF(B415="","",I415+入力・概要!$B$30*G415)</f>
        <v>103.74866060383374</v>
      </c>
      <c r="L415" s="1">
        <f>IF(B415="","",入力・概要!$B$30+H415*F415-I415*G415)</f>
        <v>74.538180231162229</v>
      </c>
      <c r="M415" s="1">
        <f t="shared" si="51"/>
        <v>0.23059816679919634</v>
      </c>
      <c r="N415" s="1">
        <f>IF(B415="","",入力・概要!$B$30*(J415*L415+K415*M415)/(L415^2+M415^2))</f>
        <v>10.723007729691899</v>
      </c>
      <c r="O415" s="1">
        <f>IF(B415="","",入力・概要!$B$30*(K415*L415-J415*M415)/(L415^2+M415^2))</f>
        <v>104.3135573398919</v>
      </c>
      <c r="P415" s="1">
        <f>IF(B415="","",N415+入力・概要!$B$36)</f>
        <v>10.723007729692155</v>
      </c>
      <c r="Q415" s="1">
        <f>IF(B415="","",O415+C415*入力・概要!$B$37*0.000000001)</f>
        <v>105.19005422386596</v>
      </c>
      <c r="R415" s="1">
        <f t="shared" si="52"/>
        <v>105.73518999080153</v>
      </c>
      <c r="S415" s="1">
        <f t="shared" si="53"/>
        <v>84.179410647376557</v>
      </c>
      <c r="T415" s="1">
        <f t="shared" si="54"/>
        <v>6.6151066871284154</v>
      </c>
      <c r="U415" s="1">
        <f t="shared" si="55"/>
        <v>2.0242195499884548</v>
      </c>
    </row>
    <row r="416" spans="1:21">
      <c r="A416">
        <v>413</v>
      </c>
      <c r="B416" s="2">
        <f>IF(A416&lt;=入力・概要!$B$40,10^(LOG10(入力・概要!$B$38)+(A416-1)*(LOG10(入力・概要!$B$39)-LOG10(入力・概要!$B$38))/(入力・概要!$B$40-1)),"")</f>
        <v>4206322.50030543</v>
      </c>
      <c r="C416" s="1">
        <f t="shared" si="48"/>
        <v>26429103.731177978</v>
      </c>
      <c r="D416" s="1">
        <f>IF(B416="","",ATANH(MIN(0.999999,(2*入力・概要!$B$17*入力・概要!$B$6)/入力・概要!$B$30))+入力・概要!$B$33*SQRT(B416/1000000)+(2*PI()*B416*入力・概要!$B$6/(299792458*入力・概要!$B$31))*入力・概要!$B$32/2)</f>
        <v>4.7553483793145321E-2</v>
      </c>
      <c r="E416" s="1">
        <f>IF(B416="","",2*PI()*B416*入力・概要!$B$6/(299792458*入力・概要!$B$31))</f>
        <v>0.96597420455745819</v>
      </c>
      <c r="F416" s="1">
        <f t="shared" si="49"/>
        <v>0.14627493373629419</v>
      </c>
      <c r="G416" s="1">
        <f t="shared" si="50"/>
        <v>1.4366215046219388</v>
      </c>
      <c r="H416" s="1">
        <f>IF(B416="","",入力・概要!$B$34)</f>
        <v>0.13510189711528384</v>
      </c>
      <c r="I416" s="1">
        <f>IF(B416="","",C416*入力・概要!$B$35*0.000000001)</f>
        <v>0.33143713730506386</v>
      </c>
      <c r="J416" s="1">
        <f>IF(B416="","",H416+入力・概要!$B$30*F416)</f>
        <v>11.101021186930772</v>
      </c>
      <c r="K416" s="1">
        <f>IF(B416="","",I416+入力・概要!$B$30*G416)</f>
        <v>108.03188223269443</v>
      </c>
      <c r="L416" s="1">
        <f>IF(B416="","",入力・概要!$B$30+H416*F416-I416*G416)</f>
        <v>74.511475966249833</v>
      </c>
      <c r="M416" s="1">
        <f t="shared" si="51"/>
        <v>0.2425712360080827</v>
      </c>
      <c r="N416" s="1">
        <f>IF(B416="","",入力・概要!$B$30*(J416*L416+K416*M416)/(L416^2+M416^2))</f>
        <v>11.522744242258273</v>
      </c>
      <c r="O416" s="1">
        <f>IF(B416="","",入力・概要!$B$30*(K416*L416-J416*M416)/(L416^2+M416^2))</f>
        <v>108.65607246794001</v>
      </c>
      <c r="P416" s="1">
        <f>IF(B416="","",N416+入力・概要!$B$36)</f>
        <v>11.522744242258529</v>
      </c>
      <c r="Q416" s="1">
        <f>IF(B416="","",O416+C416*入力・概要!$B$37*0.000000001)</f>
        <v>109.55050226008069</v>
      </c>
      <c r="R416" s="1">
        <f t="shared" si="52"/>
        <v>110.15482822059343</v>
      </c>
      <c r="S416" s="1">
        <f t="shared" si="53"/>
        <v>83.995591413196067</v>
      </c>
      <c r="T416" s="1">
        <f t="shared" si="54"/>
        <v>6.6239025671457599</v>
      </c>
      <c r="U416" s="1">
        <f t="shared" si="55"/>
        <v>2.0420035375612873</v>
      </c>
    </row>
    <row r="417" spans="1:21">
      <c r="A417">
        <v>414</v>
      </c>
      <c r="B417" s="2">
        <f>IF(A417&lt;=入力・概要!$B$40,10^(LOG10(入力・概要!$B$38)+(A417-1)*(LOG10(入力・概要!$B$39)-LOG10(入力・概要!$B$38))/(入力・概要!$B$40-1)),"")</f>
        <v>4292382.8120947331</v>
      </c>
      <c r="C417" s="1">
        <f t="shared" si="48"/>
        <v>26969836.617743824</v>
      </c>
      <c r="D417" s="1">
        <f>IF(B417="","",ATANH(MIN(0.999999,(2*入力・概要!$B$17*入力・概要!$B$6)/入力・概要!$B$30))+入力・概要!$B$33*SQRT(B417/1000000)+(2*PI()*B417*入力・概要!$B$6/(299792458*入力・概要!$B$31))*入力・概要!$B$32/2)</f>
        <v>4.8395521701389173E-2</v>
      </c>
      <c r="E417" s="1">
        <f>IF(B417="","",2*PI()*B417*入力・概要!$B$6/(299792458*入力・概要!$B$31))</f>
        <v>0.98573779644053505</v>
      </c>
      <c r="F417" s="1">
        <f t="shared" si="49"/>
        <v>0.15772096263932056</v>
      </c>
      <c r="G417" s="1">
        <f t="shared" si="50"/>
        <v>1.4980968543251971</v>
      </c>
      <c r="H417" s="1">
        <f>IF(B417="","",入力・概要!$B$34)</f>
        <v>0.13510189711528384</v>
      </c>
      <c r="I417" s="1">
        <f>IF(B417="","",C417*入力・概要!$B$35*0.000000001)</f>
        <v>0.33821825867009392</v>
      </c>
      <c r="J417" s="1">
        <f>IF(B417="","",H417+入力・概要!$B$30*F417)</f>
        <v>11.959105521228025</v>
      </c>
      <c r="K417" s="1">
        <f>IF(B417="","",I417+入力・概要!$B$30*G417)</f>
        <v>112.64733898931526</v>
      </c>
      <c r="L417" s="1">
        <f>IF(B417="","",入力・概要!$B$30+H417*F417-I417*G417)</f>
        <v>74.482488355962857</v>
      </c>
      <c r="M417" s="1">
        <f t="shared" si="51"/>
        <v>0.25573983642141507</v>
      </c>
      <c r="N417" s="1">
        <f>IF(B417="","",入力・概要!$B$30*(J417*L417+K417*M417)/(L417^2+M417^2))</f>
        <v>12.426193690373569</v>
      </c>
      <c r="O417" s="1">
        <f>IF(B417="","",入力・概要!$B$30*(K417*L417-J417*M417)/(L417^2+M417^2))</f>
        <v>113.33875472026104</v>
      </c>
      <c r="P417" s="1">
        <f>IF(B417="","",N417+入力・概要!$B$36)</f>
        <v>12.426193690373825</v>
      </c>
      <c r="Q417" s="1">
        <f>IF(B417="","",O417+C417*入力・概要!$B$37*0.000000001)</f>
        <v>114.25148432340758</v>
      </c>
      <c r="R417" s="1">
        <f t="shared" si="52"/>
        <v>114.92524509320194</v>
      </c>
      <c r="S417" s="1">
        <f t="shared" si="53"/>
        <v>83.792808072385014</v>
      </c>
      <c r="T417" s="1">
        <f t="shared" si="54"/>
        <v>6.6326984471631034</v>
      </c>
      <c r="U417" s="1">
        <f t="shared" si="55"/>
        <v>2.0604154386134428</v>
      </c>
    </row>
    <row r="418" spans="1:21">
      <c r="A418">
        <v>415</v>
      </c>
      <c r="B418" s="2">
        <f>IF(A418&lt;=入力・概要!$B$40,10^(LOG10(入力・概要!$B$38)+(A418-1)*(LOG10(入力・概要!$B$39)-LOG10(入力・概要!$B$38))/(入力・概要!$B$40-1)),"")</f>
        <v>4380203.8964507533</v>
      </c>
      <c r="C418" s="1">
        <f t="shared" si="48"/>
        <v>27521632.764630146</v>
      </c>
      <c r="D418" s="1">
        <f>IF(B418="","",ATANH(MIN(0.999999,(2*入力・概要!$B$17*入力・概要!$B$6)/入力・概要!$B$30))+入力・概要!$B$33*SQRT(B418/1000000)+(2*PI()*B418*入力・概要!$B$6/(299792458*入力・概要!$B$31))*入力・概要!$B$32/2)</f>
        <v>4.9254715237385574E-2</v>
      </c>
      <c r="E418" s="1">
        <f>IF(B418="","",2*PI()*B418*入力・概要!$B$6/(299792458*入力・概要!$B$31))</f>
        <v>1.0059057464962</v>
      </c>
      <c r="F418" s="1">
        <f t="shared" si="49"/>
        <v>0.17070783589792868</v>
      </c>
      <c r="G418" s="1">
        <f t="shared" si="50"/>
        <v>1.5645701033842343</v>
      </c>
      <c r="H418" s="1">
        <f>IF(B418="","",入力・概要!$B$34)</f>
        <v>0.13510189711528384</v>
      </c>
      <c r="I418" s="1">
        <f>IF(B418="","",C418*入力・概要!$B$35*0.000000001)</f>
        <v>0.34513812009105543</v>
      </c>
      <c r="J418" s="1">
        <f>IF(B418="","",H418+入力・概要!$B$30*F418)</f>
        <v>12.932703665102101</v>
      </c>
      <c r="K418" s="1">
        <f>IF(B418="","",I418+入力・概要!$B$30*G418)</f>
        <v>117.63761632350284</v>
      </c>
      <c r="L418" s="1">
        <f>IF(B418="","",入力・概要!$B$30+H418*F418-I418*G418)</f>
        <v>74.450933832333988</v>
      </c>
      <c r="M418" s="1">
        <f t="shared" si="51"/>
        <v>0.27029417070368933</v>
      </c>
      <c r="N418" s="1">
        <f>IF(B418="","",入力・概要!$B$30*(J418*L418+K418*M418)/(L418^2+M418^2))</f>
        <v>13.452369861484971</v>
      </c>
      <c r="O418" s="1">
        <f>IF(B418="","",入力・概要!$B$30*(K418*L418-J418*M418)/(L418^2+M418^2))</f>
        <v>118.40556231309488</v>
      </c>
      <c r="P418" s="1">
        <f>IF(B418="","",N418+入力・概要!$B$36)</f>
        <v>13.452369861485227</v>
      </c>
      <c r="Q418" s="1">
        <f>IF(B418="","",O418+C418*入力・概要!$B$37*0.000000001)</f>
        <v>119.33696613682731</v>
      </c>
      <c r="R418" s="1">
        <f t="shared" si="52"/>
        <v>120.09278805004264</v>
      </c>
      <c r="S418" s="1">
        <f t="shared" si="53"/>
        <v>83.56843083934487</v>
      </c>
      <c r="T418" s="1">
        <f t="shared" si="54"/>
        <v>6.641494327180447</v>
      </c>
      <c r="U418" s="1">
        <f t="shared" si="55"/>
        <v>2.0795169274352552</v>
      </c>
    </row>
    <row r="419" spans="1:21">
      <c r="A419">
        <v>416</v>
      </c>
      <c r="B419" s="2">
        <f>IF(A419&lt;=入力・概要!$B$40,10^(LOG10(入力・概要!$B$38)+(A419-1)*(LOG10(入力・概要!$B$39)-LOG10(入力・概要!$B$38))/(入力・概要!$B$40-1)),"")</f>
        <v>4469821.7783421045</v>
      </c>
      <c r="C419" s="1">
        <f t="shared" si="48"/>
        <v>28084718.523390442</v>
      </c>
      <c r="D419" s="1">
        <f>IF(B419="","",ATANH(MIN(0.999999,(2*入力・概要!$B$17*入力・概要!$B$6)/入力・概要!$B$30))+入力・概要!$B$33*SQRT(B419/1000000)+(2*PI()*B419*入力・概要!$B$6/(299792458*入力・概要!$B$31))*入力・概要!$B$32/2)</f>
        <v>5.0131414665558711E-2</v>
      </c>
      <c r="E419" s="1">
        <f>IF(B419="","",2*PI()*B419*入力・概要!$B$6/(299792458*入力・概要!$B$31))</f>
        <v>1.0264863277920555</v>
      </c>
      <c r="F419" s="1">
        <f t="shared" si="49"/>
        <v>0.18552892284336234</v>
      </c>
      <c r="G419" s="1">
        <f t="shared" si="50"/>
        <v>1.6367111389940632</v>
      </c>
      <c r="H419" s="1">
        <f>IF(B419="","",入力・概要!$B$34)</f>
        <v>0.13510189711528384</v>
      </c>
      <c r="I419" s="1">
        <f>IF(B419="","",C419*入力・概要!$B$35*0.000000001)</f>
        <v>0.35219956015497256</v>
      </c>
      <c r="J419" s="1">
        <f>IF(B419="","",H419+入力・概要!$B$30*F419)</f>
        <v>14.043808890580914</v>
      </c>
      <c r="K419" s="1">
        <f>IF(B419="","",I419+入力・概要!$B$30*G419)</f>
        <v>123.05293708575027</v>
      </c>
      <c r="L419" s="1">
        <f>IF(B419="","",入力・概要!$B$30+H419*F419-I419*G419)</f>
        <v>74.416480030275892</v>
      </c>
      <c r="M419" s="1">
        <f t="shared" si="51"/>
        <v>0.286465984929273</v>
      </c>
      <c r="N419" s="1">
        <f>IF(B419="","",入力・概要!$B$30*(J419*L419+K419*M419)/(L419^2+M419^2))</f>
        <v>14.624850422905004</v>
      </c>
      <c r="O419" s="1">
        <f>IF(B419="","",入力・概要!$B$30*(K419*L419-J419*M419)/(L419^2+M419^2))</f>
        <v>123.90839078894095</v>
      </c>
      <c r="P419" s="1">
        <f>IF(B419="","",N419+入力・概要!$B$36)</f>
        <v>14.62485042290526</v>
      </c>
      <c r="Q419" s="1">
        <f>IF(B419="","",O419+C419*入力・概要!$B$37*0.000000001)</f>
        <v>124.85885090316617</v>
      </c>
      <c r="R419" s="1">
        <f t="shared" si="52"/>
        <v>125.712445281887</v>
      </c>
      <c r="S419" s="1">
        <f t="shared" si="53"/>
        <v>83.319325486928847</v>
      </c>
      <c r="T419" s="1">
        <f t="shared" si="54"/>
        <v>6.6502902071977914</v>
      </c>
      <c r="U419" s="1">
        <f t="shared" si="55"/>
        <v>2.0993782741036378</v>
      </c>
    </row>
    <row r="420" spans="1:21">
      <c r="A420">
        <v>417</v>
      </c>
      <c r="B420" s="2">
        <f>IF(A420&lt;=入力・概要!$B$40,10^(LOG10(入力・概要!$B$38)+(A420-1)*(LOG10(入力・概要!$B$39)-LOG10(入力・概要!$B$38))/(入力・概要!$B$40-1)),"")</f>
        <v>4561273.2197993007</v>
      </c>
      <c r="C420" s="1">
        <f t="shared" si="48"/>
        <v>28659324.876674689</v>
      </c>
      <c r="D420" s="1">
        <f>IF(B420="","",ATANH(MIN(0.999999,(2*入力・概要!$B$17*入力・概要!$B$6)/入力・概要!$B$30))+入力・概要!$B$33*SQRT(B420/1000000)+(2*PI()*B420*入力・概要!$B$6/(299792458*入力・概要!$B$31))*入力・概要!$B$32/2)</f>
        <v>5.1025977409170281E-2</v>
      </c>
      <c r="E420" s="1">
        <f>IF(B420="","",2*PI()*B420*入力・概要!$B$6/(299792458*入力・概要!$B$31))</f>
        <v>1.0474879826606096</v>
      </c>
      <c r="F420" s="1">
        <f t="shared" si="49"/>
        <v>0.20255080262621361</v>
      </c>
      <c r="G420" s="1">
        <f t="shared" si="50"/>
        <v>1.7153152798469786</v>
      </c>
      <c r="H420" s="1">
        <f>IF(B420="","",入力・概要!$B$34)</f>
        <v>0.13510189711528384</v>
      </c>
      <c r="I420" s="1">
        <f>IF(B420="","",C420*入力・概要!$B$35*0.000000001)</f>
        <v>0.35940547552565411</v>
      </c>
      <c r="J420" s="1">
        <f>IF(B420="","",H420+入力・概要!$B$30*F420)</f>
        <v>15.319902853448143</v>
      </c>
      <c r="K420" s="1">
        <f>IF(B420="","",I420+入力・概要!$B$30*G420)</f>
        <v>128.9529275160148</v>
      </c>
      <c r="L420" s="1">
        <f>IF(B420="","",入力・概要!$B$30+H420*F420-I420*G420)</f>
        <v>74.37873495795165</v>
      </c>
      <c r="M420" s="1">
        <f t="shared" si="51"/>
        <v>0.304540215994138</v>
      </c>
      <c r="N420" s="1">
        <f>IF(B420="","",入力・概要!$B$30*(J420*L420+K420*M420)/(L420^2+M420^2))</f>
        <v>15.973152531457893</v>
      </c>
      <c r="O420" s="1">
        <f>IF(B420="","",入力・概要!$B$30*(K420*L420-J420*M420)/(L420^2+M420^2))</f>
        <v>129.90891855374494</v>
      </c>
      <c r="P420" s="1">
        <f>IF(B420="","",N420+入力・概要!$B$36)</f>
        <v>15.973152531458149</v>
      </c>
      <c r="Q420" s="1">
        <f>IF(B420="","",O420+C420*入力・概要!$B$37*0.000000001)</f>
        <v>130.87882484542507</v>
      </c>
      <c r="R420" s="1">
        <f t="shared" si="52"/>
        <v>131.84994651008654</v>
      </c>
      <c r="S420" s="1">
        <f t="shared" si="53"/>
        <v>83.041728110918882</v>
      </c>
      <c r="T420" s="1">
        <f t="shared" si="54"/>
        <v>6.6590860872151358</v>
      </c>
      <c r="U420" s="1">
        <f t="shared" si="55"/>
        <v>2.1200799579415199</v>
      </c>
    </row>
    <row r="421" spans="1:21">
      <c r="A421">
        <v>418</v>
      </c>
      <c r="B421" s="2">
        <f>IF(A421&lt;=入力・概要!$B$40,10^(LOG10(入力・概要!$B$38)+(A421-1)*(LOG10(入力・概要!$B$39)-LOG10(入力・概要!$B$38))/(入力・概要!$B$40-1)),"")</f>
        <v>4654595.7349948557</v>
      </c>
      <c r="C421" s="1">
        <f t="shared" si="48"/>
        <v>29245687.532980446</v>
      </c>
      <c r="D421" s="1">
        <f>IF(B421="","",ATANH(MIN(0.999999,(2*入力・概要!$B$17*入力・概要!$B$6)/入力・概要!$B$30))+入力・概要!$B$33*SQRT(B421/1000000)+(2*PI()*B421*入力・概要!$B$6/(299792458*入力・概要!$B$31))*入力・概要!$B$32/2)</f>
        <v>5.1938768196711359E-2</v>
      </c>
      <c r="E421" s="1">
        <f>IF(B421="","",2*PI()*B421*入力・概要!$B$6/(299792458*入力・概要!$B$31))</f>
        <v>1.0689193261623935</v>
      </c>
      <c r="F421" s="1">
        <f t="shared" si="49"/>
        <v>0.22223623968239714</v>
      </c>
      <c r="G421" s="1">
        <f t="shared" si="50"/>
        <v>1.8013335391191911</v>
      </c>
      <c r="H421" s="1">
        <f>IF(B421="","",入力・概要!$B$34)</f>
        <v>0.13510189711528384</v>
      </c>
      <c r="I421" s="1">
        <f>IF(B421="","",C421*入力・概要!$B$35*0.000000001)</f>
        <v>0.36675882213193006</v>
      </c>
      <c r="J421" s="1">
        <f>IF(B421="","",H421+入力・概要!$B$30*F421)</f>
        <v>16.795678014844025</v>
      </c>
      <c r="K421" s="1">
        <f>IF(B421="","",I421+入力・概要!$B$30*G421)</f>
        <v>135.40888599636219</v>
      </c>
      <c r="L421" s="1">
        <f>IF(B421="","",入力・概要!$B$30+H421*F421-I421*G421)</f>
        <v>74.337233234599211</v>
      </c>
      <c r="M421" s="1">
        <f t="shared" si="51"/>
        <v>0.32487067997333635</v>
      </c>
      <c r="N421" s="1">
        <f>IF(B421="","",入力・概要!$B$30*(J421*L421+K421*M421)/(L421^2+M421^2))</f>
        <v>17.534615044604223</v>
      </c>
      <c r="O421" s="1">
        <f>IF(B421="","",入力・概要!$B$30*(K421*L421-J421*M421)/(L421^2+M421^2))</f>
        <v>136.4809797258649</v>
      </c>
      <c r="P421" s="1">
        <f>IF(B421="","",N421+入力・概要!$B$36)</f>
        <v>17.534615044604479</v>
      </c>
      <c r="Q421" s="1">
        <f>IF(B421="","",O421+C421*入力・概要!$B$37*0.000000001)</f>
        <v>137.47073005895231</v>
      </c>
      <c r="R421" s="1">
        <f t="shared" si="52"/>
        <v>138.58450255242758</v>
      </c>
      <c r="S421" s="1">
        <f t="shared" si="53"/>
        <v>82.731080977728681</v>
      </c>
      <c r="T421" s="1">
        <f t="shared" si="54"/>
        <v>6.6678819672324803</v>
      </c>
      <c r="U421" s="1">
        <f t="shared" si="55"/>
        <v>2.1417146672723781</v>
      </c>
    </row>
    <row r="422" spans="1:21">
      <c r="A422">
        <v>419</v>
      </c>
      <c r="B422" s="2">
        <f>IF(A422&lt;=入力・概要!$B$40,10^(LOG10(入力・概要!$B$38)+(A422-1)*(LOG10(入力・概要!$B$39)-LOG10(入力・概要!$B$38))/(入力・概要!$B$40-1)),"")</f>
        <v>4749827.6056319186</v>
      </c>
      <c r="C422" s="1">
        <f t="shared" si="48"/>
        <v>29844047.023342464</v>
      </c>
      <c r="D422" s="1">
        <f>IF(B422="","",ATANH(MIN(0.999999,(2*入力・概要!$B$17*入力・概要!$B$6)/入力・概要!$B$30))+入力・概要!$B$33*SQRT(B422/1000000)+(2*PI()*B422*入力・概要!$B$6/(299792458*入力・概要!$B$31))*入力・概要!$B$32/2)</f>
        <v>5.2870159211288528E-2</v>
      </c>
      <c r="E422" s="1">
        <f>IF(B422="","",2*PI()*B422*入力・概要!$B$6/(299792458*入力・概要!$B$31))</f>
        <v>1.0907891496199329</v>
      </c>
      <c r="F422" s="1">
        <f t="shared" si="49"/>
        <v>0.24517598422865311</v>
      </c>
      <c r="G422" s="1">
        <f t="shared" si="50"/>
        <v>1.8959118631611931</v>
      </c>
      <c r="H422" s="1">
        <f>IF(B422="","",入力・概要!$B$34)</f>
        <v>0.13510189711528384</v>
      </c>
      <c r="I422" s="1">
        <f>IF(B422="","",C422*入力・概要!$B$35*0.000000001)</f>
        <v>0.37426261638019859</v>
      </c>
      <c r="J422" s="1">
        <f>IF(B422="","",H422+入力・概要!$B$30*F422)</f>
        <v>18.515421656476668</v>
      </c>
      <c r="K422" s="1">
        <f>IF(B422="","",I422+入力・概要!$B$30*G422)</f>
        <v>142.50672469296887</v>
      </c>
      <c r="L422" s="1">
        <f>IF(B422="","",入力・概要!$B$30+H422*F422-I422*G422)</f>
        <v>74.291418470347878</v>
      </c>
      <c r="M422" s="1">
        <f t="shared" si="51"/>
        <v>0.34790149480745558</v>
      </c>
      <c r="N422" s="1">
        <f>IF(B422="","",入力・概要!$B$30*(J422*L422+K422*M422)/(L422^2+M422^2))</f>
        <v>19.357010906230993</v>
      </c>
      <c r="O422" s="1">
        <f>IF(B422="","",入力・概要!$B$30*(K422*L422-J422*M422)/(L422^2+M422^2))</f>
        <v>143.71364277059592</v>
      </c>
      <c r="P422" s="1">
        <f>IF(B422="","",N422+入力・概要!$B$36)</f>
        <v>19.357010906231249</v>
      </c>
      <c r="Q422" s="1">
        <f>IF(B422="","",O422+C422*入力・概要!$B$37*0.000000001)</f>
        <v>144.72364314924044</v>
      </c>
      <c r="R422" s="1">
        <f t="shared" si="52"/>
        <v>146.01241987451837</v>
      </c>
      <c r="S422" s="1">
        <f t="shared" si="53"/>
        <v>82.381814690793703</v>
      </c>
      <c r="T422" s="1">
        <f t="shared" si="54"/>
        <v>6.6766778472498247</v>
      </c>
      <c r="U422" s="1">
        <f t="shared" si="55"/>
        <v>2.1643897986170386</v>
      </c>
    </row>
    <row r="423" spans="1:21">
      <c r="A423">
        <v>420</v>
      </c>
      <c r="B423" s="2">
        <f>IF(A423&lt;=入力・概要!$B$40,10^(LOG10(入力・概要!$B$38)+(A423-1)*(LOG10(入力・概要!$B$39)-LOG10(入力・概要!$B$38))/(入力・概要!$B$40-1)),"")</f>
        <v>4847007.8966477495</v>
      </c>
      <c r="C423" s="1">
        <f t="shared" si="48"/>
        <v>30454648.800000571</v>
      </c>
      <c r="D423" s="1">
        <f>IF(B423="","",ATANH(MIN(0.999999,(2*入力・概要!$B$17*入力・概要!$B$6)/入力・概要!$B$30))+入力・概要!$B$33*SQRT(B423/1000000)+(2*PI()*B423*入力・概要!$B$6/(299792458*入力・概要!$B$31))*入力・概要!$B$32/2)</f>
        <v>5.3820530243065684E-2</v>
      </c>
      <c r="E423" s="1">
        <f>IF(B423="","",2*PI()*B423*入力・概要!$B$6/(299792458*入力・概要!$B$31))</f>
        <v>1.113106424224023</v>
      </c>
      <c r="F423" s="1">
        <f t="shared" si="49"/>
        <v>0.27213346758678209</v>
      </c>
      <c r="G423" s="1">
        <f t="shared" si="50"/>
        <v>2.0004424973802184</v>
      </c>
      <c r="H423" s="1">
        <f>IF(B423="","",入力・概要!$B$34)</f>
        <v>0.13510189711528384</v>
      </c>
      <c r="I423" s="1">
        <f>IF(B423="","",C423*入力・概要!$B$35*0.000000001)</f>
        <v>0.3819199363917814</v>
      </c>
      <c r="J423" s="1">
        <f>IF(B423="","",H423+入力・概要!$B$30*F423)</f>
        <v>20.536366593595709</v>
      </c>
      <c r="K423" s="1">
        <f>IF(B423="","",I423+入力・概要!$B$30*G423)</f>
        <v>150.35082034783258</v>
      </c>
      <c r="L423" s="1">
        <f>IF(B423="","",入力・概要!$B$30+H423*F423-I423*G423)</f>
        <v>74.240620540469109</v>
      </c>
      <c r="M423" s="1">
        <f t="shared" si="51"/>
        <v>0.37419677309692245</v>
      </c>
      <c r="N423" s="1">
        <f>IF(B423="","",入力・概要!$B$30*(J423*L423+K423*M423)/(L423^2+M423^2))</f>
        <v>21.502229822911911</v>
      </c>
      <c r="O423" s="1">
        <f>IF(B423="","",入力・概要!$B$30*(K423*L423-J423*M423)/(L423^2+M423^2))</f>
        <v>151.7152423377936</v>
      </c>
      <c r="P423" s="1">
        <f>IF(B423="","",N423+入力・概要!$B$36)</f>
        <v>21.502229822912167</v>
      </c>
      <c r="Q423" s="1">
        <f>IF(B423="","",O423+C423*入力・概要!$B$37*0.000000001)</f>
        <v>152.74590707288894</v>
      </c>
      <c r="R423" s="1">
        <f t="shared" si="52"/>
        <v>154.25193034408665</v>
      </c>
      <c r="S423" s="1">
        <f t="shared" si="53"/>
        <v>81.987055195826997</v>
      </c>
      <c r="T423" s="1">
        <f t="shared" si="54"/>
        <v>6.6854737272671683</v>
      </c>
      <c r="U423" s="1">
        <f t="shared" si="55"/>
        <v>2.1882306076001865</v>
      </c>
    </row>
    <row r="424" spans="1:21">
      <c r="A424">
        <v>421</v>
      </c>
      <c r="B424" s="2">
        <f>IF(A424&lt;=入力・概要!$B$40,10^(LOG10(入力・概要!$B$38)+(A424-1)*(LOG10(入力・概要!$B$39)-LOG10(入力・概要!$B$38))/(入力・概要!$B$40-1)),"")</f>
        <v>4946176.4722385248</v>
      </c>
      <c r="C424" s="1">
        <f t="shared" si="48"/>
        <v>31077743.337086458</v>
      </c>
      <c r="D424" s="1">
        <f>IF(B424="","",ATANH(MIN(0.999999,(2*入力・概要!$B$17*入力・概要!$B$6)/入力・概要!$B$30))+入力・概要!$B$33*SQRT(B424/1000000)+(2*PI()*B424*入力・概要!$B$6/(299792458*入力・概要!$B$31))*入力・概要!$B$32/2)</f>
        <v>5.4790268844824255E-2</v>
      </c>
      <c r="E424" s="1">
        <f>IF(B424="","",2*PI()*B424*入力・概要!$B$6/(299792458*入力・概要!$B$31))</f>
        <v>1.1358803047137951</v>
      </c>
      <c r="F424" s="1">
        <f t="shared" si="49"/>
        <v>0.30410868352165588</v>
      </c>
      <c r="G424" s="1">
        <f t="shared" si="50"/>
        <v>2.1166318898293426</v>
      </c>
      <c r="H424" s="1">
        <f>IF(B424="","",入力・概要!$B$34)</f>
        <v>0.13510189711528384</v>
      </c>
      <c r="I424" s="1">
        <f>IF(B424="","",C424*入力・概要!$B$35*0.000000001)</f>
        <v>0.3897339232655983</v>
      </c>
      <c r="J424" s="1">
        <f>IF(B424="","",H424+入力・概要!$B$30*F424)</f>
        <v>22.933480222430987</v>
      </c>
      <c r="K424" s="1">
        <f>IF(B424="","",I424+入力・概要!$B$30*G424)</f>
        <v>159.06910486704516</v>
      </c>
      <c r="L424" s="1">
        <f>IF(B424="","",入力・概要!$B$30+H424*F424-I424*G424)</f>
        <v>74.184026073625191</v>
      </c>
      <c r="M424" s="1">
        <f t="shared" si="51"/>
        <v>0.40448245413868378</v>
      </c>
      <c r="N424" s="1">
        <f>IF(B424="","",入力・概要!$B$30*(J424*L424+K424*M424)/(L424^2+M424^2))</f>
        <v>24.051558844833004</v>
      </c>
      <c r="O424" s="1">
        <f>IF(B424="","",入力・概要!$B$30*(K424*L424-J424*M424)/(L424^2+M424^2))</f>
        <v>160.61870949775079</v>
      </c>
      <c r="P424" s="1">
        <f>IF(B424="","",N424+入力・概要!$B$36)</f>
        <v>24.051558844833259</v>
      </c>
      <c r="Q424" s="1">
        <f>IF(B424="","",O424+C424*入力・概要!$B$37*0.000000001)</f>
        <v>161.67046137688848</v>
      </c>
      <c r="R424" s="1">
        <f t="shared" si="52"/>
        <v>163.4497340612167</v>
      </c>
      <c r="S424" s="1">
        <f t="shared" si="53"/>
        <v>81.538223818936657</v>
      </c>
      <c r="T424" s="1">
        <f t="shared" si="54"/>
        <v>6.6942696072845118</v>
      </c>
      <c r="U424" s="1">
        <f t="shared" si="55"/>
        <v>2.2133842183037231</v>
      </c>
    </row>
    <row r="425" spans="1:21">
      <c r="A425">
        <v>422</v>
      </c>
      <c r="B425" s="2">
        <f>IF(A425&lt;=入力・概要!$B$40,10^(LOG10(入力・概要!$B$38)+(A425-1)*(LOG10(入力・概要!$B$39)-LOG10(入力・概要!$B$38))/(入力・概要!$B$40-1)),"")</f>
        <v>5047374.0122119645</v>
      </c>
      <c r="C425" s="1">
        <f t="shared" si="48"/>
        <v>31713586.233370293</v>
      </c>
      <c r="D425" s="1">
        <f>IF(B425="","",ATANH(MIN(0.999999,(2*入力・概要!$B$17*入力・概要!$B$6)/入力・概要!$B$30))+入力・概要!$B$33*SQRT(B425/1000000)+(2*PI()*B425*入力・概要!$B$6/(299792458*入力・概要!$B$31))*入力・概要!$B$32/2)</f>
        <v>5.5779770490704962E-2</v>
      </c>
      <c r="E425" s="1">
        <f>IF(B425="","",2*PI()*B425*入力・概要!$B$6/(299792458*入力・概要!$B$31))</f>
        <v>1.1591201331320671</v>
      </c>
      <c r="F425" s="1">
        <f t="shared" si="49"/>
        <v>0.34243118733452577</v>
      </c>
      <c r="G425" s="1">
        <f t="shared" si="50"/>
        <v>2.2465913409663858</v>
      </c>
      <c r="H425" s="1">
        <f>IF(B425="","",入力・概要!$B$34)</f>
        <v>0.13510189711528384</v>
      </c>
      <c r="I425" s="1">
        <f>IF(B425="","",C425*入力・概要!$B$35*0.000000001)</f>
        <v>0.39770778236667209</v>
      </c>
      <c r="J425" s="1">
        <f>IF(B425="","",H425+入力・概要!$B$30*F425)</f>
        <v>25.806436463540571</v>
      </c>
      <c r="K425" s="1">
        <f>IF(B425="","",I425+入力・概要!$B$30*G425)</f>
        <v>168.81986114084734</v>
      </c>
      <c r="L425" s="1">
        <f>IF(B425="","",入力・概要!$B$30+H425*F425-I425*G425)</f>
        <v>74.120639907024866</v>
      </c>
      <c r="M425" s="1">
        <f t="shared" si="51"/>
        <v>0.43970630033532887</v>
      </c>
      <c r="N425" s="1">
        <f>IF(B425="","",入力・概要!$B$30*(J425*L425+K425*M425)/(L425^2+M425^2))</f>
        <v>27.113396916129009</v>
      </c>
      <c r="O425" s="1">
        <f>IF(B425="","",入力・概要!$B$30*(K425*L425-J425*M425)/(L425^2+M425^2))</f>
        <v>170.58868377566225</v>
      </c>
      <c r="P425" s="1">
        <f>IF(B425="","",N425+入力・概要!$B$36)</f>
        <v>27.113396916129265</v>
      </c>
      <c r="Q425" s="1">
        <f>IF(B425="","",O425+C425*入力・概要!$B$37*0.000000001)</f>
        <v>171.66195423656276</v>
      </c>
      <c r="R425" s="1">
        <f t="shared" si="52"/>
        <v>173.78999633076506</v>
      </c>
      <c r="S425" s="1">
        <f t="shared" si="53"/>
        <v>81.024482324248183</v>
      </c>
      <c r="T425" s="1">
        <f t="shared" si="54"/>
        <v>6.7030654873018571</v>
      </c>
      <c r="U425" s="1">
        <f t="shared" si="55"/>
        <v>2.2400247740494432</v>
      </c>
    </row>
    <row r="426" spans="1:21">
      <c r="A426">
        <v>423</v>
      </c>
      <c r="B426" s="2">
        <f>IF(A426&lt;=入力・概要!$B$40,10^(LOG10(入力・概要!$B$38)+(A426-1)*(LOG10(入力・概要!$B$39)-LOG10(入力・概要!$B$38))/(入力・概要!$B$40-1)),"")</f>
        <v>5150642.0286744786</v>
      </c>
      <c r="C426" s="1">
        <f t="shared" si="48"/>
        <v>32362438.317109141</v>
      </c>
      <c r="D426" s="1">
        <f>IF(B426="","",ATANH(MIN(0.999999,(2*入力・概要!$B$17*入力・概要!$B$6)/入力・概要!$B$30))+入力・概要!$B$33*SQRT(B426/1000000)+(2*PI()*B426*入力・概要!$B$6/(299792458*入力・概要!$B$31))*入力・概要!$B$32/2)</f>
        <v>5.6789438738196127E-2</v>
      </c>
      <c r="E426" s="1">
        <f>IF(B426="","",2*PI()*B426*入力・概要!$B$6/(299792458*入力・概要!$B$31))</f>
        <v>1.1828354426575161</v>
      </c>
      <c r="F426" s="1">
        <f t="shared" si="49"/>
        <v>0.38889825570159586</v>
      </c>
      <c r="G426" s="1">
        <f t="shared" si="50"/>
        <v>2.3929591574887366</v>
      </c>
      <c r="H426" s="1">
        <f>IF(B426="","",入力・概要!$B$34)</f>
        <v>0.13510189711528384</v>
      </c>
      <c r="I426" s="1">
        <f>IF(B426="","",C426*入力・概要!$B$35*0.000000001)</f>
        <v>0.40584478464099188</v>
      </c>
      <c r="J426" s="1">
        <f>IF(B426="","",H426+入力・概要!$B$30*F426)</f>
        <v>29.289973309752774</v>
      </c>
      <c r="K426" s="1">
        <f>IF(B426="","",I426+入力・概要!$B$30*G426)</f>
        <v>179.80088065697899</v>
      </c>
      <c r="L426" s="1">
        <f>IF(B426="","",入力・概要!$B$30+H426*F426-I426*G426)</f>
        <v>74.049234562288859</v>
      </c>
      <c r="M426" s="1">
        <f t="shared" si="51"/>
        <v>0.48112565072859115</v>
      </c>
      <c r="N426" s="1">
        <f>IF(B426="","",入力・概要!$B$30*(J426*L426+K426*M426)/(L426^2+M426^2))</f>
        <v>30.834759298017619</v>
      </c>
      <c r="O426" s="1">
        <f>IF(B426="","",入力・概要!$B$30*(K426*L426-J426*M426)/(L426^2+M426^2))</f>
        <v>181.83108297785776</v>
      </c>
      <c r="P426" s="1">
        <f>IF(B426="","",N426+入力・概要!$B$36)</f>
        <v>30.834759298017875</v>
      </c>
      <c r="Q426" s="1">
        <f>IF(B426="","",O426+C426*入力・概要!$B$37*0.000000001)</f>
        <v>182.92631228534995</v>
      </c>
      <c r="R426" s="1">
        <f t="shared" si="52"/>
        <v>185.50692199291129</v>
      </c>
      <c r="S426" s="1">
        <f t="shared" si="53"/>
        <v>80.431948965217657</v>
      </c>
      <c r="T426" s="1">
        <f t="shared" si="54"/>
        <v>6.7118613673191998</v>
      </c>
      <c r="U426" s="1">
        <f t="shared" si="55"/>
        <v>2.2683601194887371</v>
      </c>
    </row>
    <row r="427" spans="1:21">
      <c r="A427">
        <v>424</v>
      </c>
      <c r="B427" s="2">
        <f>IF(A427&lt;=入力・概要!$B$40,10^(LOG10(入力・概要!$B$38)+(A427-1)*(LOG10(入力・概要!$B$39)-LOG10(入力・概要!$B$38))/(入力・概要!$B$40-1)),"")</f>
        <v>5256022.8830599003</v>
      </c>
      <c r="C427" s="1">
        <f t="shared" si="48"/>
        <v>33024565.753041655</v>
      </c>
      <c r="D427" s="1">
        <f>IF(B427="","",ATANH(MIN(0.999999,(2*入力・概要!$B$17*入力・概要!$B$6)/入力・概要!$B$30))+入力・概要!$B$33*SQRT(B427/1000000)+(2*PI()*B427*入力・概要!$B$6/(299792458*入力・概要!$B$31))*入力・概要!$B$32/2)</f>
        <v>5.7819685393437056E-2</v>
      </c>
      <c r="E427" s="1">
        <f>IF(B427="","",2*PI()*B427*入力・概要!$B$6/(299792458*入力・概要!$B$31))</f>
        <v>1.2070359615152955</v>
      </c>
      <c r="F427" s="1">
        <f t="shared" si="49"/>
        <v>0.44598477984248219</v>
      </c>
      <c r="G427" s="1">
        <f t="shared" si="50"/>
        <v>2.5590666028575999</v>
      </c>
      <c r="H427" s="1">
        <f>IF(B427="","",入力・概要!$B$34)</f>
        <v>0.13510189711528384</v>
      </c>
      <c r="I427" s="1">
        <f>IF(B427="","",C427*入力・概要!$B$35*0.000000001)</f>
        <v>0.41414826795729248</v>
      </c>
      <c r="J427" s="1">
        <f>IF(B427="","",H427+入力・概要!$B$30*F427)</f>
        <v>33.569628068603208</v>
      </c>
      <c r="K427" s="1">
        <f>IF(B427="","",I427+入力・概要!$B$30*G427)</f>
        <v>192.26190445829758</v>
      </c>
      <c r="L427" s="1">
        <f>IF(B427="","",入力・概要!$B$30+H427*F427-I427*G427)</f>
        <v>73.968284052764886</v>
      </c>
      <c r="M427" s="1">
        <f t="shared" si="51"/>
        <v>0.53043857699750485</v>
      </c>
      <c r="N427" s="1">
        <f>IF(B427="","",入力・概要!$B$30*(J427*L427+K427*M427)/(L427^2+M427^2))</f>
        <v>35.418827113448465</v>
      </c>
      <c r="O427" s="1">
        <f>IF(B427="","",入力・概要!$B$30*(K427*L427-J427*M427)/(L427^2+M427^2))</f>
        <v>194.60606546862081</v>
      </c>
      <c r="P427" s="1">
        <f>IF(B427="","",N427+入力・概要!$B$36)</f>
        <v>35.418827113448721</v>
      </c>
      <c r="Q427" s="1">
        <f>IF(B427="","",O427+C427*入力・概要!$B$37*0.000000001)</f>
        <v>195.72370289524241</v>
      </c>
      <c r="R427" s="1">
        <f t="shared" si="52"/>
        <v>198.9026424890265</v>
      </c>
      <c r="S427" s="1">
        <f t="shared" si="53"/>
        <v>79.742568724888272</v>
      </c>
      <c r="T427" s="1">
        <f t="shared" si="54"/>
        <v>6.7206572473365433</v>
      </c>
      <c r="U427" s="1">
        <f t="shared" si="55"/>
        <v>2.2986405529121652</v>
      </c>
    </row>
    <row r="428" spans="1:21">
      <c r="A428">
        <v>425</v>
      </c>
      <c r="B428" s="2">
        <f>IF(A428&lt;=入力・概要!$B$40,10^(LOG10(入力・概要!$B$38)+(A428-1)*(LOG10(入力・概要!$B$39)-LOG10(入力・概要!$B$38))/(入力・概要!$B$40-1)),"")</f>
        <v>5363559.8035064619</v>
      </c>
      <c r="C428" s="1">
        <f t="shared" si="48"/>
        <v>33700240.151570827</v>
      </c>
      <c r="D428" s="1">
        <f>IF(B428="","",ATANH(MIN(0.999999,(2*入力・概要!$B$17*入力・概要!$B$6)/入力・概要!$B$30))+入力・概要!$B$33*SQRT(B428/1000000)+(2*PI()*B428*入力・概要!$B$6/(299792458*入力・概要!$B$31))*入力・概要!$B$32/2)</f>
        <v>5.8870930679901075E-2</v>
      </c>
      <c r="E428" s="1">
        <f>IF(B428="","",2*PI()*B428*入力・概要!$B$6/(299792458*入力・概要!$B$31))</f>
        <v>1.2317316169676251</v>
      </c>
      <c r="F428" s="1">
        <f t="shared" si="49"/>
        <v>0.51717012714477251</v>
      </c>
      <c r="G428" s="1">
        <f t="shared" si="50"/>
        <v>2.7491645656962524</v>
      </c>
      <c r="H428" s="1">
        <f>IF(B428="","",入力・概要!$B$34)</f>
        <v>0.13510189711528384</v>
      </c>
      <c r="I428" s="1">
        <f>IF(B428="","",C428*入力・概要!$B$35*0.000000001)</f>
        <v>0.42262163847627254</v>
      </c>
      <c r="J428" s="1">
        <f>IF(B428="","",H428+入力・概要!$B$30*F428)</f>
        <v>38.906241480041807</v>
      </c>
      <c r="K428" s="1">
        <f>IF(B428="","",I428+入力・概要!$B$30*G428)</f>
        <v>206.52161598972486</v>
      </c>
      <c r="L428" s="1">
        <f>IF(B428="","",入力・概要!$B$30+H428*F428-I428*G428)</f>
        <v>73.875877896197593</v>
      </c>
      <c r="M428" s="1">
        <f t="shared" si="51"/>
        <v>0.58998463481258501</v>
      </c>
      <c r="N428" s="1">
        <f>IF(B428="","",入力・概要!$B$30*(J428*L428+K428*M428)/(L428^2+M428^2))</f>
        <v>41.152397829744196</v>
      </c>
      <c r="O428" s="1">
        <f>IF(B428="","",入力・概要!$B$30*(K428*L428-J428*M428)/(L428^2+M428^2))</f>
        <v>209.24563618071721</v>
      </c>
      <c r="P428" s="1">
        <f>IF(B428="","",N428+入力・概要!$B$36)</f>
        <v>41.152397829744451</v>
      </c>
      <c r="Q428" s="1">
        <f>IF(B428="","",O428+C428*入力・概要!$B$37*0.000000001)</f>
        <v>210.3861401910103</v>
      </c>
      <c r="R428" s="1">
        <f t="shared" si="52"/>
        <v>214.37315091123</v>
      </c>
      <c r="S428" s="1">
        <f t="shared" si="53"/>
        <v>78.932448693869205</v>
      </c>
      <c r="T428" s="1">
        <f t="shared" si="54"/>
        <v>6.7294531273538887</v>
      </c>
      <c r="U428" s="1">
        <f t="shared" si="55"/>
        <v>2.3311703913692936</v>
      </c>
    </row>
    <row r="429" spans="1:21">
      <c r="A429">
        <v>426</v>
      </c>
      <c r="B429" s="2">
        <f>IF(A429&lt;=入力・概要!$B$40,10^(LOG10(入力・概要!$B$38)+(A429-1)*(LOG10(入力・概要!$B$39)-LOG10(入力・概要!$B$38))/(入力・概要!$B$40-1)),"")</f>
        <v>5473296.9025892979</v>
      </c>
      <c r="C429" s="1">
        <f t="shared" si="48"/>
        <v>34389738.680180617</v>
      </c>
      <c r="D429" s="1">
        <f>IF(B429="","",ATANH(MIN(0.999999,(2*入力・概要!$B$17*入力・概要!$B$6)/入力・概要!$B$30))+入力・概要!$B$33*SQRT(B429/1000000)+(2*PI()*B429*入力・概要!$B$6/(299792458*入力・概要!$B$31))*入力・概要!$B$32/2)</f>
        <v>5.9943603410528998E-2</v>
      </c>
      <c r="E429" s="1">
        <f>IF(B429="","",2*PI()*B429*入力・概要!$B$6/(299792458*入力・概要!$B$31))</f>
        <v>1.2569325393860298</v>
      </c>
      <c r="F429" s="1">
        <f t="shared" si="49"/>
        <v>0.60746130838009349</v>
      </c>
      <c r="G429" s="1">
        <f t="shared" si="50"/>
        <v>2.9687330527310793</v>
      </c>
      <c r="H429" s="1">
        <f>IF(B429="","",入力・概要!$B$34)</f>
        <v>0.13510189711528384</v>
      </c>
      <c r="I429" s="1">
        <f>IF(B429="","",C429*入力・概要!$B$35*0.000000001)</f>
        <v>0.43126837204782736</v>
      </c>
      <c r="J429" s="1">
        <f>IF(B429="","",H429+入力・概要!$B$30*F429)</f>
        <v>45.675178444960494</v>
      </c>
      <c r="K429" s="1">
        <f>IF(B429="","",I429+入力・概要!$B$30*G429)</f>
        <v>222.99084312425262</v>
      </c>
      <c r="L429" s="1">
        <f>IF(B429="","",入力・概要!$B$30+H429*F429-I429*G429)</f>
        <v>73.76961216857481</v>
      </c>
      <c r="M429" s="1">
        <f t="shared" si="51"/>
        <v>0.66306031699994294</v>
      </c>
      <c r="N429" s="1">
        <f>IF(B429="","",入力・概要!$B$30*(J429*L429+K429*M429)/(L429^2+M429^2))</f>
        <v>48.450028795479042</v>
      </c>
      <c r="O429" s="1">
        <f>IF(B429="","",入力・概要!$B$30*(K429*L429-J429*M429)/(L429^2+M429^2))</f>
        <v>226.17743734504947</v>
      </c>
      <c r="P429" s="1">
        <f>IF(B429="","",N429+入力・概要!$B$36)</f>
        <v>48.450028795479298</v>
      </c>
      <c r="Q429" s="1">
        <f>IF(B429="","",O429+C429*入力・概要!$B$37*0.000000001)</f>
        <v>227.34127578362657</v>
      </c>
      <c r="R429" s="1">
        <f t="shared" si="52"/>
        <v>232.44668413468438</v>
      </c>
      <c r="S429" s="1">
        <f t="shared" si="53"/>
        <v>77.969343945296927</v>
      </c>
      <c r="T429" s="1">
        <f t="shared" si="54"/>
        <v>6.7382490073712331</v>
      </c>
      <c r="U429" s="1">
        <f t="shared" si="55"/>
        <v>2.3663233553275353</v>
      </c>
    </row>
    <row r="430" spans="1:21">
      <c r="A430">
        <v>427</v>
      </c>
      <c r="B430" s="2">
        <f>IF(A430&lt;=入力・概要!$B$40,10^(LOG10(入力・概要!$B$38)+(A430-1)*(LOG10(入力・概要!$B$39)-LOG10(入力・概要!$B$38))/(入力・概要!$B$40-1)),"")</f>
        <v>5585279.1954158833</v>
      </c>
      <c r="C430" s="1">
        <f t="shared" si="48"/>
        <v>35093344.177132897</v>
      </c>
      <c r="D430" s="1">
        <f>IF(B430="","",ATANH(MIN(0.999999,(2*入力・概要!$B$17*入力・概要!$B$6)/入力・概要!$B$30))+入力・概要!$B$33*SQRT(B430/1000000)+(2*PI()*B430*入力・概要!$B$6/(299792458*入力・概要!$B$31))*入力・概要!$B$32/2)</f>
        <v>6.1038141163384713E-2</v>
      </c>
      <c r="E430" s="1">
        <f>IF(B430="","",2*PI()*B430*入力・概要!$B$6/(299792458*入力・概要!$B$31))</f>
        <v>1.2826490664069192</v>
      </c>
      <c r="F430" s="1">
        <f t="shared" si="49"/>
        <v>0.7242561642776556</v>
      </c>
      <c r="G430" s="1">
        <f t="shared" si="50"/>
        <v>3.2248984852292457</v>
      </c>
      <c r="H430" s="1">
        <f>IF(B430="","",入力・概要!$B$34)</f>
        <v>0.13510189711528384</v>
      </c>
      <c r="I430" s="1">
        <f>IF(B430="","",C430*入力・概要!$B$35*0.000000001)</f>
        <v>0.44009201563687833</v>
      </c>
      <c r="J430" s="1">
        <f>IF(B430="","",H430+入力・概要!$B$30*F430)</f>
        <v>54.431039278555318</v>
      </c>
      <c r="K430" s="1">
        <f>IF(B430="","",I430+入力・概要!$B$30*G430)</f>
        <v>242.20384198681543</v>
      </c>
      <c r="L430" s="1">
        <f>IF(B430="","",入力・概要!$B$30+H430*F430-I430*G430)</f>
        <v>73.646459971286944</v>
      </c>
      <c r="M430" s="1">
        <f t="shared" si="51"/>
        <v>0.75442925853306375</v>
      </c>
      <c r="N430" s="1">
        <f>IF(B430="","",入力・概要!$B$30*(J430*L430+K430*M430)/(L430^2+M430^2))</f>
        <v>57.927227982190836</v>
      </c>
      <c r="O430" s="1">
        <f>IF(B430="","",入力・概要!$B$30*(K430*L430-J430*M430)/(L430^2+M430^2))</f>
        <v>245.95618874813132</v>
      </c>
      <c r="P430" s="1">
        <f>IF(B430="","",N430+入力・概要!$B$36)</f>
        <v>57.927227982191091</v>
      </c>
      <c r="Q430" s="1">
        <f>IF(B430="","",O430+C430*入力・概要!$B$37*0.000000001)</f>
        <v>247.14383903158932</v>
      </c>
      <c r="R430" s="1">
        <f t="shared" si="52"/>
        <v>253.84176353187604</v>
      </c>
      <c r="S430" s="1">
        <f t="shared" si="53"/>
        <v>76.808754027375286</v>
      </c>
      <c r="T430" s="1">
        <f t="shared" si="54"/>
        <v>6.7470448873885767</v>
      </c>
      <c r="U430" s="1">
        <f t="shared" si="55"/>
        <v>2.4045630763059624</v>
      </c>
    </row>
    <row r="431" spans="1:21">
      <c r="A431">
        <v>428</v>
      </c>
      <c r="B431" s="2">
        <f>IF(A431&lt;=入力・概要!$B$40,10^(LOG10(入力・概要!$B$38)+(A431-1)*(LOG10(入力・概要!$B$39)-LOG10(入力・概要!$B$38))/(入力・概要!$B$40-1)),"")</f>
        <v>5699552.6180916037</v>
      </c>
      <c r="C431" s="1">
        <f t="shared" si="48"/>
        <v>35811345.267490111</v>
      </c>
      <c r="D431" s="1">
        <f>IF(B431="","",ATANH(MIN(0.999999,(2*入力・概要!$B$17*入力・概要!$B$6)/入力・概要!$B$30))+入力・概要!$B$33*SQRT(B431/1000000)+(2*PI()*B431*入力・概要!$B$6/(299792458*入力・概要!$B$31))*入力・概要!$B$32/2)</f>
        <v>6.2154990460903115E-2</v>
      </c>
      <c r="E431" s="1">
        <f>IF(B431="","",2*PI()*B431*入力・概要!$B$6/(299792458*入力・概要!$B$31))</f>
        <v>1.3088917471721775</v>
      </c>
      <c r="F431" s="1">
        <f t="shared" si="49"/>
        <v>0.87881600383486036</v>
      </c>
      <c r="G431" s="1">
        <f t="shared" si="50"/>
        <v>3.5269737732649022</v>
      </c>
      <c r="H431" s="1">
        <f>IF(B431="","",入力・概要!$B$34)</f>
        <v>0.13510189711528384</v>
      </c>
      <c r="I431" s="1">
        <f>IF(B431="","",C431*入力・概要!$B$35*0.000000001)</f>
        <v>0.44909618877836771</v>
      </c>
      <c r="J431" s="1">
        <f>IF(B431="","",H431+入力・概要!$B$30*F431)</f>
        <v>66.018060258422608</v>
      </c>
      <c r="K431" s="1">
        <f>IF(B431="","",I431+入力・概要!$B$30*G431)</f>
        <v>264.85878516970303</v>
      </c>
      <c r="L431" s="1">
        <f>IF(B431="","",入力・概要!$B$30+H431*F431-I431*G431)</f>
        <v>73.50264289392328</v>
      </c>
      <c r="M431" s="1">
        <f t="shared" si="51"/>
        <v>0.8711737658036105</v>
      </c>
      <c r="N431" s="1">
        <f>IF(B431="","",入力・概要!$B$30*(J431*L431+K431*M431)/(L431^2+M431^2))</f>
        <v>70.525931391135359</v>
      </c>
      <c r="O431" s="1">
        <f>IF(B431="","",入力・概要!$B$30*(K431*L431-J431*M431)/(L431^2+M431^2))</f>
        <v>269.30265601697135</v>
      </c>
      <c r="P431" s="1">
        <f>IF(B431="","",N431+入力・概要!$B$36)</f>
        <v>70.525931391135614</v>
      </c>
      <c r="Q431" s="1">
        <f>IF(B431="","",O431+C431*入力・概要!$B$37*0.000000001)</f>
        <v>270.51460532973192</v>
      </c>
      <c r="R431" s="1">
        <f t="shared" si="52"/>
        <v>279.55689706263337</v>
      </c>
      <c r="S431" s="1">
        <f t="shared" si="53"/>
        <v>75.387672620958554</v>
      </c>
      <c r="T431" s="1">
        <f t="shared" si="54"/>
        <v>6.7558407674059202</v>
      </c>
      <c r="U431" s="1">
        <f t="shared" si="55"/>
        <v>2.4464702113837915</v>
      </c>
    </row>
    <row r="432" spans="1:21">
      <c r="A432">
        <v>429</v>
      </c>
      <c r="B432" s="2">
        <f>IF(A432&lt;=入力・概要!$B$40,10^(LOG10(入力・概要!$B$38)+(A432-1)*(LOG10(入力・概要!$B$39)-LOG10(入力・概要!$B$38))/(入力・概要!$B$40-1)),"")</f>
        <v>5816164.046563142</v>
      </c>
      <c r="C432" s="1">
        <f t="shared" si="48"/>
        <v>36544036.481511697</v>
      </c>
      <c r="D432" s="1">
        <f>IF(B432="","",ATANH(MIN(0.999999,(2*入力・概要!$B$17*入力・概要!$B$6)/入力・概要!$B$30))+入力・概要!$B$33*SQRT(B432/1000000)+(2*PI()*B432*入力・概要!$B$6/(299792458*入力・概要!$B$31))*入力・概要!$B$32/2)</f>
        <v>6.3294606952804325E-2</v>
      </c>
      <c r="E432" s="1">
        <f>IF(B432="","",2*PI()*B432*入力・概要!$B$6/(299792458*入力・概要!$B$31))</f>
        <v>1.3356713466565069</v>
      </c>
      <c r="F432" s="1">
        <f t="shared" si="49"/>
        <v>1.0888709686637417</v>
      </c>
      <c r="G432" s="1">
        <f t="shared" si="50"/>
        <v>3.8870777732154123</v>
      </c>
      <c r="H432" s="1">
        <f>IF(B432="","",入力・概要!$B$34)</f>
        <v>0.13510189711528384</v>
      </c>
      <c r="I432" s="1">
        <f>IF(B432="","",C432*入力・概要!$B$35*0.000000001)</f>
        <v>0.45828458506202263</v>
      </c>
      <c r="J432" s="1">
        <f>IF(B432="","",H432+入力・概要!$B$30*F432)</f>
        <v>81.765432223678232</v>
      </c>
      <c r="K432" s="1">
        <f>IF(B432="","",I432+入力・概要!$B$30*G432)</f>
        <v>291.86420113916802</v>
      </c>
      <c r="L432" s="1">
        <f>IF(B432="","",入力・概要!$B$30+H432*F432-I432*G432)</f>
        <v>73.333584373262838</v>
      </c>
      <c r="M432" s="1">
        <f t="shared" si="51"/>
        <v>1.0241643614562008</v>
      </c>
      <c r="N432" s="1">
        <f>IF(B432="","",入力・概要!$B$30*(J432*L432+K432*M432)/(L432^2+M432^2))</f>
        <v>87.7374716599452</v>
      </c>
      <c r="O432" s="1">
        <f>IF(B432="","",入力・概要!$B$30*(K432*L432-J432*M432)/(L432^2+M432^2))</f>
        <v>297.14322890419697</v>
      </c>
      <c r="P432" s="1">
        <f>IF(B432="","",N432+入力・概要!$B$36)</f>
        <v>87.737471659945456</v>
      </c>
      <c r="Q432" s="1">
        <f>IF(B432="","",O432+C432*入力・概要!$B$37*0.000000001)</f>
        <v>298.37997439835391</v>
      </c>
      <c r="R432" s="1">
        <f t="shared" si="52"/>
        <v>311.01201432620263</v>
      </c>
      <c r="S432" s="1">
        <f t="shared" si="53"/>
        <v>73.614232018619958</v>
      </c>
      <c r="T432" s="1">
        <f t="shared" si="54"/>
        <v>6.7646366474232655</v>
      </c>
      <c r="U432" s="1">
        <f t="shared" si="55"/>
        <v>2.492777166051892</v>
      </c>
    </row>
    <row r="433" spans="1:21">
      <c r="A433">
        <v>430</v>
      </c>
      <c r="B433" s="2">
        <f>IF(A433&lt;=入力・概要!$B$40,10^(LOG10(入力・概要!$B$38)+(A433-1)*(LOG10(入力・概要!$B$39)-LOG10(入力・概要!$B$38))/(入力・概要!$B$40-1)),"")</f>
        <v>5935161.3158473233</v>
      </c>
      <c r="C433" s="1">
        <f t="shared" si="48"/>
        <v>37291718.375472561</v>
      </c>
      <c r="D433" s="1">
        <f>IF(B433="","",ATANH(MIN(0.999999,(2*入力・概要!$B$17*入力・概要!$B$6)/入力・概要!$B$30))+入力・概要!$B$33*SQRT(B433/1000000)+(2*PI()*B433*入力・概要!$B$6/(299792458*入力・概要!$B$31))*入力・概要!$B$32/2)</f>
        <v>6.4457455602749097E-2</v>
      </c>
      <c r="E433" s="1">
        <f>IF(B433="","",2*PI()*B433*入力・概要!$B$6/(299792458*入力・概要!$B$31))</f>
        <v>1.3629988500833008</v>
      </c>
      <c r="F433" s="1">
        <f t="shared" si="49"/>
        <v>1.3834085387633657</v>
      </c>
      <c r="G433" s="1">
        <f t="shared" si="50"/>
        <v>4.3205665121991146</v>
      </c>
      <c r="H433" s="1">
        <f>IF(B433="","",入力・概要!$B$34)</f>
        <v>0.13510189711528384</v>
      </c>
      <c r="I433" s="1">
        <f>IF(B433="","",C433*入力・概要!$B$35*0.000000001)</f>
        <v>0.46766097364749254</v>
      </c>
      <c r="J433" s="1">
        <f>IF(B433="","",H433+入力・概要!$B$30*F433)</f>
        <v>103.84628462285755</v>
      </c>
      <c r="K433" s="1">
        <f>IF(B433="","",I433+入力・概要!$B$30*G433)</f>
        <v>324.37130221179956</v>
      </c>
      <c r="L433" s="1">
        <f>IF(B433="","",入力・概要!$B$30+H433*F433-I433*G433)</f>
        <v>73.134204440353074</v>
      </c>
      <c r="M433" s="1">
        <f t="shared" si="51"/>
        <v>1.2306829166011961</v>
      </c>
      <c r="N433" s="1">
        <f>IF(B433="","",入力・概要!$B$30*(J433*L433+K433*M433)/(L433^2+M433^2))</f>
        <v>112.01354471607402</v>
      </c>
      <c r="O433" s="1">
        <f>IF(B433="","",入力・概要!$B$30*(K433*L433-J433*M433)/(L433^2+M433^2))</f>
        <v>330.61917593656369</v>
      </c>
      <c r="P433" s="1">
        <f>IF(B433="","",N433+入力・概要!$B$36)</f>
        <v>112.01354471607428</v>
      </c>
      <c r="Q433" s="1">
        <f>IF(B433="","",O433+C433*入力・概要!$B$37*0.000000001)</f>
        <v>331.88122493581881</v>
      </c>
      <c r="R433" s="1">
        <f t="shared" si="52"/>
        <v>350.27443764105817</v>
      </c>
      <c r="S433" s="1">
        <f t="shared" si="53"/>
        <v>71.34989844862254</v>
      </c>
      <c r="T433" s="1">
        <f t="shared" si="54"/>
        <v>6.7734325274406091</v>
      </c>
      <c r="U433" s="1">
        <f t="shared" si="55"/>
        <v>2.5444084444929436</v>
      </c>
    </row>
    <row r="434" spans="1:21">
      <c r="A434">
        <v>431</v>
      </c>
      <c r="B434" s="2">
        <f>IF(A434&lt;=入力・概要!$B$40,10^(LOG10(入力・概要!$B$38)+(A434-1)*(LOG10(入力・概要!$B$39)-LOG10(入力・概要!$B$38))/(入力・概要!$B$40-1)),"")</f>
        <v>6056593.239653579</v>
      </c>
      <c r="C434" s="1">
        <f t="shared" si="48"/>
        <v>38054697.654954575</v>
      </c>
      <c r="D434" s="1">
        <f>IF(B434="","",ATANH(MIN(0.999999,(2*入力・概要!$B$17*入力・概要!$B$6)/入力・概要!$B$30))+入力・概要!$B$33*SQRT(B434/1000000)+(2*PI()*B434*入力・概要!$B$6/(299792458*入力・概要!$B$31))*入力・概要!$B$32/2)</f>
        <v>6.5644010878813955E-2</v>
      </c>
      <c r="E434" s="1">
        <f>IF(B434="","",2*PI()*B434*入力・概要!$B$6/(299792458*入力・概要!$B$31))</f>
        <v>1.3908854674309035</v>
      </c>
      <c r="F434" s="1">
        <f t="shared" si="49"/>
        <v>1.8118014410013061</v>
      </c>
      <c r="G434" s="1">
        <f t="shared" si="50"/>
        <v>4.8452223401287977</v>
      </c>
      <c r="H434" s="1">
        <f>IF(B434="","",入力・概要!$B$34)</f>
        <v>0.13510189711528384</v>
      </c>
      <c r="I434" s="1">
        <f>IF(B434="","",C434*入力・概要!$B$35*0.000000001)</f>
        <v>0.47722920081050002</v>
      </c>
      <c r="J434" s="1">
        <f>IF(B434="","",H434+入力・概要!$B$30*F434)</f>
        <v>135.96198531249294</v>
      </c>
      <c r="K434" s="1">
        <f>IF(B434="","",I434+入力・概要!$B$30*G434)</f>
        <v>363.71319701776241</v>
      </c>
      <c r="L434" s="1">
        <f>IF(B434="","",入力・概要!$B$30+H434*F434-I434*G434)</f>
        <v>72.900359890831083</v>
      </c>
      <c r="M434" s="1">
        <f t="shared" si="51"/>
        <v>1.5192432838131213</v>
      </c>
      <c r="N434" s="1">
        <f>IF(B434="","",入力・概要!$B$30*(J434*L434+K434*M434)/(L434^2+M434^2))</f>
        <v>147.54862819892301</v>
      </c>
      <c r="O434" s="1">
        <f>IF(B434="","",入力・概要!$B$30*(K434*L434-J434*M434)/(L434^2+M434^2))</f>
        <v>370.95343760888738</v>
      </c>
      <c r="P434" s="1">
        <f>IF(B434="","",N434+入力・概要!$B$36)</f>
        <v>147.54862819892327</v>
      </c>
      <c r="Q434" s="1">
        <f>IF(B434="","",O434+C434*入力・概要!$B$37*0.000000001)</f>
        <v>372.24130781665929</v>
      </c>
      <c r="R434" s="1">
        <f t="shared" si="52"/>
        <v>400.41751825868079</v>
      </c>
      <c r="S434" s="1">
        <f t="shared" si="53"/>
        <v>68.377666484478354</v>
      </c>
      <c r="T434" s="1">
        <f t="shared" si="54"/>
        <v>6.7822284074579526</v>
      </c>
      <c r="U434" s="1">
        <f t="shared" si="55"/>
        <v>2.6025130695981114</v>
      </c>
    </row>
    <row r="435" spans="1:21">
      <c r="A435">
        <v>432</v>
      </c>
      <c r="B435" s="2">
        <f>IF(A435&lt;=入力・概要!$B$40,10^(LOG10(入力・概要!$B$38)+(A435-1)*(LOG10(入力・概要!$B$39)-LOG10(入力・概要!$B$38))/(入力・概要!$B$40-1)),"")</f>
        <v>6180509.6304076808</v>
      </c>
      <c r="C435" s="1">
        <f t="shared" si="48"/>
        <v>38833287.300659478</v>
      </c>
      <c r="D435" s="1">
        <f>IF(B435="","",ATANH(MIN(0.999999,(2*入力・概要!$B$17*入力・概要!$B$6)/入力・概要!$B$30))+入力・概要!$B$33*SQRT(B435/1000000)+(2*PI()*B435*入力・概要!$B$6/(299792458*入力・概要!$B$31))*入力・概要!$B$32/2)</f>
        <v>6.685475694786075E-2</v>
      </c>
      <c r="E435" s="1">
        <f>IF(B435="","",2*PI()*B435*入力・概要!$B$6/(299792458*入力・概要!$B$31))</f>
        <v>1.4193426380310261</v>
      </c>
      <c r="F435" s="1">
        <f t="shared" si="49"/>
        <v>2.4616429146882011</v>
      </c>
      <c r="G435" s="1">
        <f t="shared" si="50"/>
        <v>5.4754216675692531</v>
      </c>
      <c r="H435" s="1">
        <f>IF(B435="","",入力・概要!$B$34)</f>
        <v>0.13510189711528384</v>
      </c>
      <c r="I435" s="1">
        <f>IF(B435="","",C435*入力・概要!$B$35*0.000000001)</f>
        <v>0.48699319152061155</v>
      </c>
      <c r="J435" s="1">
        <f>IF(B435="","",H435+入力・概要!$B$30*F435)</f>
        <v>184.6792123151198</v>
      </c>
      <c r="K435" s="1">
        <f>IF(B435="","",I435+入力・概要!$B$30*G435)</f>
        <v>410.96765826922632</v>
      </c>
      <c r="L435" s="1">
        <f>IF(B435="","",入力・概要!$B$30+H435*F435-I435*G435)</f>
        <v>72.633943219068556</v>
      </c>
      <c r="M435" s="1">
        <f t="shared" si="51"/>
        <v>1.9385431942028446</v>
      </c>
      <c r="N435" s="1">
        <f>IF(B435="","",入力・概要!$B$30*(J435*L435+K435*M435)/(L435^2+M435^2))</f>
        <v>201.79055443543294</v>
      </c>
      <c r="O435" s="1">
        <f>IF(B435="","",入力・概要!$B$30*(K435*L435-J435*M435)/(L435^2+M435^2))</f>
        <v>418.78750239095524</v>
      </c>
      <c r="P435" s="1">
        <f>IF(B435="","",N435+入力・概要!$B$36)</f>
        <v>201.79055443543319</v>
      </c>
      <c r="Q435" s="1">
        <f>IF(B435="","",O435+C435*入力・概要!$B$37*0.000000001)</f>
        <v>420.10172210274567</v>
      </c>
      <c r="R435" s="1">
        <f t="shared" si="52"/>
        <v>466.05244852167885</v>
      </c>
      <c r="S435" s="1">
        <f t="shared" si="53"/>
        <v>64.343286214908929</v>
      </c>
      <c r="T435" s="1">
        <f t="shared" si="54"/>
        <v>6.7910242874752962</v>
      </c>
      <c r="U435" s="1">
        <f t="shared" si="55"/>
        <v>2.6684347939900048</v>
      </c>
    </row>
    <row r="436" spans="1:21">
      <c r="A436">
        <v>433</v>
      </c>
      <c r="B436" s="2">
        <f>IF(A436&lt;=入力・概要!$B$40,10^(LOG10(入力・概要!$B$38)+(A436-1)*(LOG10(入力・概要!$B$39)-LOG10(入力・概要!$B$38))/(入力・概要!$B$40-1)),"")</f>
        <v>6306961.3196852254</v>
      </c>
      <c r="C436" s="1">
        <f t="shared" si="48"/>
        <v>39627806.696796179</v>
      </c>
      <c r="D436" s="1">
        <f>IF(B436="","",ATANH(MIN(0.999999,(2*入力・概要!$B$17*入力・概要!$B$6)/入力・概要!$B$30))+入力・概要!$B$33*SQRT(B436/1000000)+(2*PI()*B436*入力・概要!$B$6/(299792458*入力・概要!$B$31))*入力・概要!$B$32/2)</f>
        <v>6.8090187873882518E-2</v>
      </c>
      <c r="E436" s="1">
        <f>IF(B436="","",2*PI()*B436*入力・概要!$B$6/(299792458*入力・概要!$B$31))</f>
        <v>1.4483820352612558</v>
      </c>
      <c r="F436" s="1">
        <f t="shared" si="49"/>
        <v>3.4929346613231926</v>
      </c>
      <c r="G436" s="1">
        <f t="shared" si="50"/>
        <v>6.1979656378501922</v>
      </c>
      <c r="H436" s="1">
        <f>IF(B436="","",入力・概要!$B$34)</f>
        <v>0.13510189711528384</v>
      </c>
      <c r="I436" s="1">
        <f>IF(B436="","",C436*入力・概要!$B$35*0.000000001)</f>
        <v>0.49695695105129317</v>
      </c>
      <c r="J436" s="1">
        <f>IF(B436="","",H436+入力・概要!$B$30*F436)</f>
        <v>261.99295137474741</v>
      </c>
      <c r="K436" s="1">
        <f>IF(B436="","",I436+入力・概要!$B$30*G436)</f>
        <v>465.14519988408472</v>
      </c>
      <c r="L436" s="1">
        <f>IF(B436="","",入力・概要!$B$30+H436*F436-I436*G436)</f>
        <v>72.359643657222222</v>
      </c>
      <c r="M436" s="1">
        <f t="shared" si="51"/>
        <v>2.5731950754414563</v>
      </c>
      <c r="N436" s="1">
        <f>IF(B436="","",入力・概要!$B$30*(J436*L436+K436*M436)/(L436^2+M436^2))</f>
        <v>288.20942390973056</v>
      </c>
      <c r="O436" s="1">
        <f>IF(B436="","",入力・概要!$B$30*(K436*L436-J436*M436)/(L436^2+M436^2))</f>
        <v>471.66239541322807</v>
      </c>
      <c r="P436" s="1">
        <f>IF(B436="","",N436+入力・概要!$B$36)</f>
        <v>288.20942390973084</v>
      </c>
      <c r="Q436" s="1">
        <f>IF(B436="","",O436+C436*入力・概要!$B$37*0.000000001)</f>
        <v>473.00350373333328</v>
      </c>
      <c r="R436" s="1">
        <f t="shared" si="52"/>
        <v>553.89257674605858</v>
      </c>
      <c r="S436" s="1">
        <f t="shared" si="53"/>
        <v>58.645307389629991</v>
      </c>
      <c r="T436" s="1">
        <f t="shared" si="54"/>
        <v>6.7998201674926415</v>
      </c>
      <c r="U436" s="1">
        <f t="shared" si="55"/>
        <v>2.7434255447823079</v>
      </c>
    </row>
    <row r="437" spans="1:21">
      <c r="A437">
        <v>434</v>
      </c>
      <c r="B437" s="2">
        <f>IF(A437&lt;=入力・概要!$B$40,10^(LOG10(入力・概要!$B$38)+(A437-1)*(LOG10(入力・概要!$B$39)-LOG10(入力・概要!$B$38))/(入力・概要!$B$40-1)),"")</f>
        <v>6436000.1790631665</v>
      </c>
      <c r="C437" s="1">
        <f t="shared" si="48"/>
        <v>40438581.76209487</v>
      </c>
      <c r="D437" s="1">
        <f>IF(B437="","",ATANH(MIN(0.999999,(2*入力・概要!$B$17*入力・概要!$B$6)/入力・概要!$B$30))+入力・概要!$B$33*SQRT(B437/1000000)+(2*PI()*B437*入力・概要!$B$6/(299792458*入力・概要!$B$31))*入力・概要!$B$32/2)</f>
        <v>6.9350807820406798E-2</v>
      </c>
      <c r="E437" s="1">
        <f>IF(B437="","",2*PI()*B437*入力・概要!$B$6/(299792458*入力・概要!$B$31))</f>
        <v>1.4780155713335748</v>
      </c>
      <c r="F437" s="1">
        <f t="shared" si="49"/>
        <v>5.1917158248044144</v>
      </c>
      <c r="G437" s="1">
        <f t="shared" si="50"/>
        <v>6.8838352207613482</v>
      </c>
      <c r="H437" s="1">
        <f>IF(B437="","",入力・概要!$B$34)</f>
        <v>0.13510189711528384</v>
      </c>
      <c r="I437" s="1">
        <f>IF(B437="","",C437*入力・概要!$B$35*0.000000001)</f>
        <v>0.50712456662290706</v>
      </c>
      <c r="J437" s="1">
        <f>IF(B437="","",H437+入力・概要!$B$30*F437)</f>
        <v>389.34694603372236</v>
      </c>
      <c r="K437" s="1">
        <f>IF(B437="","",I437+入力・概要!$B$30*G437)</f>
        <v>516.57354488268231</v>
      </c>
      <c r="L437" s="1">
        <f>IF(B437="","",入力・概要!$B$30+H437*F437-I437*G437)</f>
        <v>72.178312368266873</v>
      </c>
      <c r="M437" s="1">
        <f t="shared" si="51"/>
        <v>3.5628658354370937</v>
      </c>
      <c r="N437" s="1">
        <f>IF(B437="","",入力・概要!$B$30*(J437*L437+K437*M437)/(L437^2+M437^2))</f>
        <v>429.8317106600208</v>
      </c>
      <c r="O437" s="1">
        <f>IF(B437="","",入力・概要!$B$30*(K437*L437-J437*M437)/(L437^2+M437^2))</f>
        <v>515.32075422550906</v>
      </c>
      <c r="P437" s="1">
        <f>IF(B437="","",N437+入力・概要!$B$36)</f>
        <v>429.83171066002109</v>
      </c>
      <c r="Q437" s="1">
        <f>IF(B437="","",O437+C437*入力・概要!$B$37*0.000000001)</f>
        <v>516.6893012881651</v>
      </c>
      <c r="R437" s="1">
        <f t="shared" si="52"/>
        <v>672.10351401742594</v>
      </c>
      <c r="S437" s="1">
        <f t="shared" si="53"/>
        <v>50.243068554844683</v>
      </c>
      <c r="T437" s="1">
        <f t="shared" si="54"/>
        <v>6.8086160475099851</v>
      </c>
      <c r="U437" s="1">
        <f t="shared" si="55"/>
        <v>2.8274361660664358</v>
      </c>
    </row>
    <row r="438" spans="1:21">
      <c r="A438">
        <v>435</v>
      </c>
      <c r="B438" s="2">
        <f>IF(A438&lt;=入力・概要!$B$40,10^(LOG10(入力・概要!$B$38)+(A438-1)*(LOG10(入力・概要!$B$39)-LOG10(入力・概要!$B$38))/(入力・概要!$B$40-1)),"")</f>
        <v>6567679.1413980834</v>
      </c>
      <c r="C438" s="1">
        <f t="shared" si="48"/>
        <v>41265945.083502278</v>
      </c>
      <c r="D438" s="1">
        <f>IF(B438="","",ATANH(MIN(0.999999,(2*入力・概要!$B$17*入力・概要!$B$6)/入力・概要!$B$30))+入力・概要!$B$33*SQRT(B438/1000000)+(2*PI()*B438*入力・概要!$B$6/(299792458*入力・概要!$B$31))*入力・概要!$B$32/2)</f>
        <v>7.0637131257039854E-2</v>
      </c>
      <c r="E438" s="1">
        <f>IF(B438="","",2*PI()*B438*入力・概要!$B$6/(299792458*入力・概要!$B$31))</f>
        <v>1.5082554021808736</v>
      </c>
      <c r="F438" s="1">
        <f t="shared" si="49"/>
        <v>7.9594462871010752</v>
      </c>
      <c r="G438" s="1">
        <f t="shared" si="50"/>
        <v>7.0054715587416609</v>
      </c>
      <c r="H438" s="1">
        <f>IF(B438="","",入力・概要!$B$34)</f>
        <v>0.13510189711528384</v>
      </c>
      <c r="I438" s="1">
        <f>IF(B438="","",C438*入力・概要!$B$35*0.000000001)</f>
        <v>0.51750020907933247</v>
      </c>
      <c r="J438" s="1">
        <f>IF(B438="","",H438+入力・概要!$B$30*F438)</f>
        <v>596.83778599011191</v>
      </c>
      <c r="K438" s="1">
        <f>IF(B438="","",I438+入力・概要!$B$30*G438)</f>
        <v>525.70273692744536</v>
      </c>
      <c r="L438" s="1">
        <f>IF(B438="","",入力・概要!$B$30+H438*F438-I438*G438)</f>
        <v>72.417866961110889</v>
      </c>
      <c r="M438" s="1">
        <f t="shared" si="51"/>
        <v>5.0654676155036862</v>
      </c>
      <c r="N438" s="1">
        <f>IF(B438="","",入力・概要!$B$30*(J438*L438+K438*M438)/(L438^2+M438^2))</f>
        <v>652.72674850875501</v>
      </c>
      <c r="O438" s="1">
        <f>IF(B438="","",入力・概要!$B$30*(K438*L438-J438*M438)/(L438^2+M438^2))</f>
        <v>498.55714367915726</v>
      </c>
      <c r="P438" s="1">
        <f>IF(B438="","",N438+入力・概要!$B$36)</f>
        <v>652.72674850875524</v>
      </c>
      <c r="Q438" s="1">
        <f>IF(B438="","",O438+C438*入力・概要!$B$37*0.000000001)</f>
        <v>499.95369087420966</v>
      </c>
      <c r="R438" s="1">
        <f t="shared" si="52"/>
        <v>822.19578035742597</v>
      </c>
      <c r="S438" s="1">
        <f t="shared" si="53"/>
        <v>37.450178644631031</v>
      </c>
      <c r="T438" s="1">
        <f t="shared" si="54"/>
        <v>6.8174119275273295</v>
      </c>
      <c r="U438" s="1">
        <f t="shared" si="55"/>
        <v>2.9149752435800789</v>
      </c>
    </row>
    <row r="439" spans="1:21">
      <c r="A439">
        <v>436</v>
      </c>
      <c r="B439" s="2">
        <f>IF(A439&lt;=入力・概要!$B$40,10^(LOG10(入力・概要!$B$38)+(A439-1)*(LOG10(入力・概要!$B$39)-LOG10(入力・概要!$B$38))/(入力・概要!$B$40-1)),"")</f>
        <v>6702052.222539586</v>
      </c>
      <c r="C439" s="1">
        <f t="shared" si="48"/>
        <v>42110236.052611016</v>
      </c>
      <c r="D439" s="1">
        <f>IF(B439="","",ATANH(MIN(0.999999,(2*入力・概要!$B$17*入力・概要!$B$6)/入力・概要!$B$30))+入力・概要!$B$33*SQRT(B439/1000000)+(2*PI()*B439*入力・概要!$B$6/(299792458*入力・概要!$B$31))*入力・概要!$B$32/2)</f>
        <v>7.1949683170233994E-2</v>
      </c>
      <c r="E439" s="1">
        <f>IF(B439="","",2*PI()*B439*入力・概要!$B$6/(299792458*入力・概要!$B$31))</f>
        <v>1.5391139324433945</v>
      </c>
      <c r="F439" s="1">
        <f t="shared" si="49"/>
        <v>11.665323028163543</v>
      </c>
      <c r="G439" s="1">
        <f t="shared" si="50"/>
        <v>5.1156099831271904</v>
      </c>
      <c r="H439" s="1">
        <f>IF(B439="","",入力・概要!$B$34)</f>
        <v>0.13510189711528384</v>
      </c>
      <c r="I439" s="1">
        <f>IF(B439="","",C439*入力・概要!$B$35*0.000000001)</f>
        <v>0.52808813459887272</v>
      </c>
      <c r="J439" s="1">
        <f>IF(B439="","",H439+入力・概要!$B$30*F439)</f>
        <v>874.65944826998452</v>
      </c>
      <c r="K439" s="1">
        <f>IF(B439="","",I439+入力・概要!$B$30*G439)</f>
        <v>384.03443990830743</v>
      </c>
      <c r="L439" s="1">
        <f>IF(B439="","",入力・概要!$B$30+H439*F439-I439*G439)</f>
        <v>73.842378002326939</v>
      </c>
      <c r="M439" s="1">
        <f t="shared" si="51"/>
        <v>6.8514472910585278</v>
      </c>
      <c r="N439" s="1">
        <f>IF(B439="","",入力・概要!$B$30*(J439*L439+K439*M439)/(L439^2+M439^2))</f>
        <v>916.27816773010159</v>
      </c>
      <c r="O439" s="1">
        <f>IF(B439="","",入力・概要!$B$30*(K439*L439-J439*M439)/(L439^2+M439^2))</f>
        <v>304.8711400179871</v>
      </c>
      <c r="P439" s="1">
        <f>IF(B439="","",N439+入力・概要!$B$36)</f>
        <v>916.27816773010181</v>
      </c>
      <c r="Q439" s="1">
        <f>IF(B439="","",O439+C439*入力・概要!$B$37*0.000000001)</f>
        <v>306.2962602211781</v>
      </c>
      <c r="R439" s="1">
        <f t="shared" si="52"/>
        <v>966.11752891887443</v>
      </c>
      <c r="S439" s="1">
        <f t="shared" si="53"/>
        <v>18.483908123916137</v>
      </c>
      <c r="T439" s="1">
        <f t="shared" si="54"/>
        <v>6.8262078075446739</v>
      </c>
      <c r="U439" s="1">
        <f t="shared" si="55"/>
        <v>2.985029961877343</v>
      </c>
    </row>
    <row r="440" spans="1:21">
      <c r="A440">
        <v>437</v>
      </c>
      <c r="B440" s="2">
        <f>IF(A440&lt;=入力・概要!$B$40,10^(LOG10(入力・概要!$B$38)+(A440-1)*(LOG10(入力・概要!$B$39)-LOG10(入力・概要!$B$38))/(入力・概要!$B$40-1)),"")</f>
        <v>6839174.5434881262</v>
      </c>
      <c r="C440" s="1">
        <f t="shared" si="48"/>
        <v>42971801.004881248</v>
      </c>
      <c r="D440" s="1">
        <f>IF(B440="","",ATANH(MIN(0.999999,(2*入力・概要!$B$17*入力・概要!$B$6)/入力・概要!$B$30))+入力・概要!$B$33*SQRT(B440/1000000)+(2*PI()*B440*入力・概要!$B$6/(299792458*入力・概要!$B$31))*入力・概要!$B$32/2)</f>
        <v>7.3288999278367781E-2</v>
      </c>
      <c r="E440" s="1">
        <f>IF(B440="","",2*PI()*B440*入力・概要!$B$6/(299792458*入力・概要!$B$31))</f>
        <v>1.5706038205572328</v>
      </c>
      <c r="F440" s="1">
        <f t="shared" si="49"/>
        <v>13.668939343169571</v>
      </c>
      <c r="G440" s="1">
        <f t="shared" si="50"/>
        <v>3.5775588644596505E-2</v>
      </c>
      <c r="H440" s="1">
        <f>IF(B440="","",入力・概要!$B$34)</f>
        <v>0.13510189711528384</v>
      </c>
      <c r="I440" s="1">
        <f>IF(B440="","",C440*入力・概要!$B$35*0.000000001)</f>
        <v>0.53889268644018085</v>
      </c>
      <c r="J440" s="1">
        <f>IF(B440="","",H440+入力・概要!$B$30*F440)</f>
        <v>1024.8662830084916</v>
      </c>
      <c r="K440" s="1">
        <f>IF(B440="","",I440+入力・概要!$B$30*G440)</f>
        <v>3.2209121384506592</v>
      </c>
      <c r="L440" s="1">
        <f>IF(B440="","",入力・概要!$B$30+H440*F440-I440*G440)</f>
        <v>76.795284097826737</v>
      </c>
      <c r="M440" s="1">
        <f t="shared" si="51"/>
        <v>7.3709247933248321</v>
      </c>
      <c r="N440" s="1">
        <f>IF(B440="","",入力・概要!$B$30*(J440*L440+K440*M440)/(L440^2+M440^2))</f>
        <v>991.64488541650644</v>
      </c>
      <c r="O440" s="1">
        <f>IF(B440="","",入力・概要!$B$30*(K440*L440-J440*M440)/(L440^2+M440^2))</f>
        <v>-92.035273429256605</v>
      </c>
      <c r="P440" s="1">
        <f>IF(B440="","",N440+入力・概要!$B$36)</f>
        <v>991.64488541650667</v>
      </c>
      <c r="Q440" s="1">
        <f>IF(B440="","",O440+C440*入力・概要!$B$37*0.000000001)</f>
        <v>-90.58099562128973</v>
      </c>
      <c r="R440" s="1">
        <f t="shared" si="52"/>
        <v>995.77331533861707</v>
      </c>
      <c r="S440" s="1">
        <f t="shared" si="53"/>
        <v>-5.2191527553519625</v>
      </c>
      <c r="T440" s="1">
        <f t="shared" si="54"/>
        <v>6.8350036875620175</v>
      </c>
      <c r="U440" s="1">
        <f t="shared" si="55"/>
        <v>2.9981604839032192</v>
      </c>
    </row>
    <row r="441" spans="1:21">
      <c r="A441">
        <v>438</v>
      </c>
      <c r="B441" s="2">
        <f>IF(A441&lt;=入力・概要!$B$40,10^(LOG10(入力・概要!$B$38)+(A441-1)*(LOG10(入力・概要!$B$39)-LOG10(入力・概要!$B$38))/(入力・概要!$B$40-1)),"")</f>
        <v>6979102.3530061468</v>
      </c>
      <c r="C441" s="1">
        <f t="shared" si="48"/>
        <v>43850993.361710697</v>
      </c>
      <c r="D441" s="1">
        <f>IF(B441="","",ATANH(MIN(0.999999,(2*入力・概要!$B$17*入力・概要!$B$6)/入力・概要!$B$30))+入力・概要!$B$33*SQRT(B441/1000000)+(2*PI()*B441*入力・概要!$B$6/(299792458*入力・概要!$B$31))*入力・概要!$B$32/2)</f>
        <v>7.465562625122564E-2</v>
      </c>
      <c r="E441" s="1">
        <f>IF(B441="","",2*PI()*B441*入力・概要!$B$6/(299792458*入力・概要!$B$31))</f>
        <v>1.6027379839469451</v>
      </c>
      <c r="F441" s="1">
        <f t="shared" si="49"/>
        <v>11.347092242283635</v>
      </c>
      <c r="G441" s="1">
        <f t="shared" si="50"/>
        <v>-4.8336095122414786</v>
      </c>
      <c r="H441" s="1">
        <f>IF(B441="","",入力・概要!$B$34)</f>
        <v>0.13510189711528384</v>
      </c>
      <c r="I441" s="1">
        <f>IF(B441="","",C441*入力・概要!$B$35*0.000000001)</f>
        <v>0.54991829672390335</v>
      </c>
      <c r="J441" s="1">
        <f>IF(B441="","",H441+入力・概要!$B$30*F441)</f>
        <v>850.80236610042516</v>
      </c>
      <c r="K441" s="1">
        <f>IF(B441="","",I441+入力・概要!$B$30*G441)</f>
        <v>-361.81546062241699</v>
      </c>
      <c r="L441" s="1">
        <f>IF(B441="","",入力・概要!$B$30+H441*F441-I441*G441)</f>
        <v>79.15896766275938</v>
      </c>
      <c r="M441" s="1">
        <f t="shared" si="51"/>
        <v>5.5869438236273288</v>
      </c>
      <c r="N441" s="1">
        <f>IF(B441="","",入力・概要!$B$30*(J441*L441+K441*M441)/(L441^2+M441^2))</f>
        <v>777.69783356556627</v>
      </c>
      <c r="O441" s="1">
        <f>IF(B441="","",入力・概要!$B$30*(K441*L441-J441*M441)/(L441^2+M441^2))</f>
        <v>-397.54796153300134</v>
      </c>
      <c r="P441" s="1">
        <f>IF(B441="","",N441+入力・概要!$B$36)</f>
        <v>777.6978335655665</v>
      </c>
      <c r="Q441" s="1">
        <f>IF(B441="","",O441+C441*入力・概要!$B$37*0.000000001)</f>
        <v>-396.0639295629195</v>
      </c>
      <c r="R441" s="1">
        <f t="shared" si="52"/>
        <v>872.74312179094068</v>
      </c>
      <c r="S441" s="1">
        <f t="shared" si="53"/>
        <v>-26.988715851353124</v>
      </c>
      <c r="T441" s="1">
        <f t="shared" si="54"/>
        <v>6.8437995675793619</v>
      </c>
      <c r="U441" s="1">
        <f t="shared" si="55"/>
        <v>2.9408864347649204</v>
      </c>
    </row>
    <row r="442" spans="1:21">
      <c r="A442">
        <v>439</v>
      </c>
      <c r="B442" s="2">
        <f>IF(A442&lt;=入力・概要!$B$40,10^(LOG10(入力・概要!$B$38)+(A442-1)*(LOG10(入力・概要!$B$39)-LOG10(入力・概要!$B$38))/(入力・概要!$B$40-1)),"")</f>
        <v>7121893.0506917266</v>
      </c>
      <c r="C442" s="1">
        <f t="shared" si="48"/>
        <v>44748173.77541066</v>
      </c>
      <c r="D442" s="1">
        <f>IF(B442="","",ATANH(MIN(0.999999,(2*入力・概要!$B$17*入力・概要!$B$6)/入力・概要!$B$30))+入力・概要!$B$33*SQRT(B442/1000000)+(2*PI()*B442*入力・概要!$B$6/(299792458*入力・概要!$B$31))*入力・概要!$B$32/2)</f>
        <v>7.6050121933965723E-2</v>
      </c>
      <c r="E442" s="1">
        <f>IF(B442="","",2*PI()*B442*入力・概要!$B$6/(299792458*入力・概要!$B$31))</f>
        <v>1.6355296043243692</v>
      </c>
      <c r="F442" s="1">
        <f t="shared" si="49"/>
        <v>7.6501842974412977</v>
      </c>
      <c r="G442" s="1">
        <f t="shared" si="50"/>
        <v>-6.4686315733107058</v>
      </c>
      <c r="H442" s="1">
        <f>IF(B442="","",入力・概要!$B$34)</f>
        <v>0.13510189711528384</v>
      </c>
      <c r="I442" s="1">
        <f>IF(B442="","",C442*入力・概要!$B$35*0.000000001)</f>
        <v>0.56116948825076918</v>
      </c>
      <c r="J442" s="1">
        <f>IF(B442="","",H442+入力・概要!$B$30*F442)</f>
        <v>573.65307531281417</v>
      </c>
      <c r="K442" s="1">
        <f>IF(B442="","",I442+入力・概要!$B$30*G442)</f>
        <v>-484.37832039289833</v>
      </c>
      <c r="L442" s="1">
        <f>IF(B442="","",入力・概要!$B$30+H442*F442-I442*G442)</f>
        <v>79.63141674562786</v>
      </c>
      <c r="M442" s="1">
        <f t="shared" si="51"/>
        <v>3.4191256099251035</v>
      </c>
      <c r="N442" s="1">
        <f>IF(B442="","",入力・概要!$B$30*(J442*L442+K442*M442)/(L442^2+M442^2))</f>
        <v>519.52004751210575</v>
      </c>
      <c r="O442" s="1">
        <f>IF(B442="","",入力・概要!$B$30*(K442*L442-J442*M442)/(L442^2+M442^2))</f>
        <v>-478.31765075889393</v>
      </c>
      <c r="P442" s="1">
        <f>IF(B442="","",N442+入力・概要!$B$36)</f>
        <v>519.52004751210598</v>
      </c>
      <c r="Q442" s="1">
        <f>IF(B442="","",O442+C442*入力・概要!$B$37*0.000000001)</f>
        <v>-476.80325586394332</v>
      </c>
      <c r="R442" s="1">
        <f t="shared" si="52"/>
        <v>705.15418496201085</v>
      </c>
      <c r="S442" s="1">
        <f t="shared" si="53"/>
        <v>-42.544979781177027</v>
      </c>
      <c r="T442" s="1">
        <f t="shared" si="54"/>
        <v>6.8525954475967055</v>
      </c>
      <c r="U442" s="1">
        <f t="shared" si="55"/>
        <v>2.8482840877104514</v>
      </c>
    </row>
    <row r="443" spans="1:21">
      <c r="A443">
        <v>440</v>
      </c>
      <c r="B443" s="2">
        <f>IF(A443&lt;=入力・概要!$B$40,10^(LOG10(入力・概要!$B$38)+(A443-1)*(LOG10(入力・概要!$B$39)-LOG10(入力・概要!$B$38))/(入力・概要!$B$40-1)),"")</f>
        <v>7267605.2105244901</v>
      </c>
      <c r="C443" s="1">
        <f t="shared" si="48"/>
        <v>45663710.277149282</v>
      </c>
      <c r="D443" s="1">
        <f>IF(B443="","",ATANH(MIN(0.999999,(2*入力・概要!$B$17*入力・概要!$B$6)/入力・概要!$B$30))+入力・概要!$B$33*SQRT(B443/1000000)+(2*PI()*B443*入力・概要!$B$6/(299792458*入力・概要!$B$31))*入力・概要!$B$32/2)</f>
        <v>7.7473055575671121E-2</v>
      </c>
      <c r="E443" s="1">
        <f>IF(B443="","",2*PI()*B443*入力・概要!$B$6/(299792458*入力・概要!$B$31))</f>
        <v>1.6689921330958988</v>
      </c>
      <c r="F443" s="1">
        <f t="shared" si="49"/>
        <v>4.9779620883302975</v>
      </c>
      <c r="G443" s="1">
        <f t="shared" si="50"/>
        <v>-6.2439883878846247</v>
      </c>
      <c r="H443" s="1">
        <f>IF(B443="","",入力・概要!$B$34)</f>
        <v>0.13510189711528384</v>
      </c>
      <c r="I443" s="1">
        <f>IF(B443="","",C443*入力・概要!$B$35*0.000000001)</f>
        <v>0.57265087635688861</v>
      </c>
      <c r="J443" s="1">
        <f>IF(B443="","",H443+入力・概要!$B$30*F443)</f>
        <v>373.32228506004213</v>
      </c>
      <c r="K443" s="1">
        <f>IF(B443="","",I443+入力・概要!$B$30*G443)</f>
        <v>-467.52581930670414</v>
      </c>
      <c r="L443" s="1">
        <f>IF(B443="","",入力・概要!$B$30+H443*F443-I443*G443)</f>
        <v>79.216021208270192</v>
      </c>
      <c r="M443" s="1">
        <f t="shared" si="51"/>
        <v>2.0070596755846966</v>
      </c>
      <c r="N443" s="1">
        <f>IF(B443="","",入力・概要!$B$30*(J443*L443+K443*M443)/(L443^2+M443^2))</f>
        <v>341.8722394463519</v>
      </c>
      <c r="O443" s="1">
        <f>IF(B443="","",入力・概要!$B$30*(K443*L443-J443*M443)/(L443^2+M443^2))</f>
        <v>-451.11543501112089</v>
      </c>
      <c r="P443" s="1">
        <f>IF(B443="","",N443+入力・概要!$B$36)</f>
        <v>341.87223944635218</v>
      </c>
      <c r="Q443" s="1">
        <f>IF(B443="","",O443+C443*入力・概要!$B$37*0.000000001)</f>
        <v>-449.57005597341328</v>
      </c>
      <c r="R443" s="1">
        <f t="shared" si="52"/>
        <v>564.79187612075464</v>
      </c>
      <c r="S443" s="1">
        <f t="shared" si="53"/>
        <v>-52.749093568797733</v>
      </c>
      <c r="T443" s="1">
        <f t="shared" si="54"/>
        <v>6.861391327614049</v>
      </c>
      <c r="U443" s="1">
        <f t="shared" si="55"/>
        <v>2.7518884412638216</v>
      </c>
    </row>
    <row r="444" spans="1:21">
      <c r="A444">
        <v>441</v>
      </c>
      <c r="B444" s="2">
        <f>IF(A444&lt;=入力・概要!$B$40,10^(LOG10(入力・概要!$B$38)+(A444-1)*(LOG10(入力・概要!$B$39)-LOG10(入力・概要!$B$38))/(入力・概要!$B$40-1)),"")</f>
        <v>7416298.6048930585</v>
      </c>
      <c r="C444" s="1">
        <f t="shared" si="48"/>
        <v>46597978.427920528</v>
      </c>
      <c r="D444" s="1">
        <f>IF(B444="","",ATANH(MIN(0.999999,(2*入力・概要!$B$17*入力・概要!$B$6)/入力・概要!$B$30))+入力・概要!$B$33*SQRT(B444/1000000)+(2*PI()*B444*入力・概要!$B$6/(299792458*入力・概要!$B$31))*入力・概要!$B$32/2)</f>
        <v>7.8925008062574187E-2</v>
      </c>
      <c r="E444" s="1">
        <f>IF(B444="","",2*PI()*B444*入力・概要!$B$6/(299792458*入力・概要!$B$31))</f>
        <v>1.703139296880344</v>
      </c>
      <c r="F444" s="1">
        <f t="shared" si="49"/>
        <v>3.3504130192901851</v>
      </c>
      <c r="G444" s="1">
        <f t="shared" si="50"/>
        <v>-5.529675553714962</v>
      </c>
      <c r="H444" s="1">
        <f>IF(B444="","",入力・概要!$B$34)</f>
        <v>0.13510189711528384</v>
      </c>
      <c r="I444" s="1">
        <f>IF(B444="","",C444*入力・概要!$B$35*0.000000001)</f>
        <v>0.58436717080699607</v>
      </c>
      <c r="J444" s="1">
        <f>IF(B444="","",H444+入力・概要!$B$30*F444)</f>
        <v>251.3084083456354</v>
      </c>
      <c r="K444" s="1">
        <f>IF(B444="","",I444+入力・概要!$B$30*G444)</f>
        <v>-413.96359584671694</v>
      </c>
      <c r="L444" s="1">
        <f>IF(B444="","",入力・概要!$B$30+H444*F444-I444*G444)</f>
        <v>78.65187167791531</v>
      </c>
      <c r="M444" s="1">
        <f t="shared" si="51"/>
        <v>1.2108017193786322</v>
      </c>
      <c r="N444" s="1">
        <f>IF(B444="","",入力・概要!$B$30*(J444*L444+K444*M444)/(L444^2+M444^2))</f>
        <v>233.40770994490822</v>
      </c>
      <c r="O444" s="1">
        <f>IF(B444="","",入力・概要!$B$30*(K444*L444-J444*M444)/(L444^2+M444^2))</f>
        <v>-398.16696289303621</v>
      </c>
      <c r="P444" s="1">
        <f>IF(B444="","",N444+入力・概要!$B$36)</f>
        <v>233.40770994490848</v>
      </c>
      <c r="Q444" s="1">
        <f>IF(B444="","",O444+C444*入力・概要!$B$37*0.000000001)</f>
        <v>-396.58996578471982</v>
      </c>
      <c r="R444" s="1">
        <f t="shared" si="52"/>
        <v>460.17687906157539</v>
      </c>
      <c r="S444" s="1">
        <f t="shared" si="53"/>
        <v>-59.521631157972145</v>
      </c>
      <c r="T444" s="1">
        <f t="shared" si="54"/>
        <v>6.8701872076313926</v>
      </c>
      <c r="U444" s="1">
        <f t="shared" si="55"/>
        <v>2.6629247943669023</v>
      </c>
    </row>
    <row r="445" spans="1:21">
      <c r="A445">
        <v>442</v>
      </c>
      <c r="B445" s="2">
        <f>IF(A445&lt;=入力・概要!$B$40,10^(LOG10(入力・概要!$B$38)+(A445-1)*(LOG10(入力・概要!$B$39)-LOG10(入力・概要!$B$38))/(入力・概要!$B$40-1)),"")</f>
        <v>7568034.2291143192</v>
      </c>
      <c r="C445" s="1">
        <f t="shared" si="48"/>
        <v>47551361.472603276</v>
      </c>
      <c r="D445" s="1">
        <f>IF(B445="","",ATANH(MIN(0.999999,(2*入力・概要!$B$17*入力・概要!$B$6)/入力・概要!$B$30))+入力・概要!$B$33*SQRT(B445/1000000)+(2*PI()*B445*入力・概要!$B$6/(299792458*入力・概要!$B$31))*入力・概要!$B$32/2)</f>
        <v>8.0406572156053652E-2</v>
      </c>
      <c r="E445" s="1">
        <f>IF(B445="","",2*PI()*B445*入力・概要!$B$6/(299792458*入力・概要!$B$31))</f>
        <v>1.7379851031397355</v>
      </c>
      <c r="F445" s="1">
        <f t="shared" si="49"/>
        <v>2.363166031005806</v>
      </c>
      <c r="G445" s="1">
        <f t="shared" si="50"/>
        <v>-4.8019342530918383</v>
      </c>
      <c r="H445" s="1">
        <f>IF(B445="","",入力・概要!$B$34)</f>
        <v>0.13510189711528384</v>
      </c>
      <c r="I445" s="1">
        <f>IF(B445="","",C445*入力・概要!$B$35*0.000000001)</f>
        <v>0.59632317772644639</v>
      </c>
      <c r="J445" s="1">
        <f>IF(B445="","",H445+入力・概要!$B$30*F445)</f>
        <v>177.2966107251541</v>
      </c>
      <c r="K445" s="1">
        <f>IF(B445="","",I445+入力・概要!$B$30*G445)</f>
        <v>-359.39442923195969</v>
      </c>
      <c r="L445" s="1">
        <f>IF(B445="","",入力・概要!$B$30+H445*F445-I445*G445)</f>
        <v>78.150636571108933</v>
      </c>
      <c r="M445" s="1">
        <f t="shared" si="51"/>
        <v>0.76046024968900539</v>
      </c>
      <c r="N445" s="1">
        <f>IF(B445="","",入力・概要!$B$30*(J445*L445+K445*M445)/(L445^2+M445^2))</f>
        <v>166.70548837854176</v>
      </c>
      <c r="O445" s="1">
        <f>IF(B445="","",入力・概要!$B$30*(K445*L445-J445*M445)/(L445^2+M445^2))</f>
        <v>-346.37984611909292</v>
      </c>
      <c r="P445" s="1">
        <f>IF(B445="","",N445+入力・概要!$B$36)</f>
        <v>166.70548837854201</v>
      </c>
      <c r="Q445" s="1">
        <f>IF(B445="","",O445+C445*入力・概要!$B$37*0.000000001)</f>
        <v>-344.77058404230996</v>
      </c>
      <c r="R445" s="1">
        <f t="shared" si="52"/>
        <v>382.95884305810688</v>
      </c>
      <c r="S445" s="1">
        <f t="shared" si="53"/>
        <v>-64.195032810897075</v>
      </c>
      <c r="T445" s="1">
        <f t="shared" si="54"/>
        <v>6.8789830876487379</v>
      </c>
      <c r="U445" s="1">
        <f t="shared" si="55"/>
        <v>2.5831521024459021</v>
      </c>
    </row>
    <row r="446" spans="1:21">
      <c r="A446">
        <v>443</v>
      </c>
      <c r="B446" s="2">
        <f>IF(A446&lt;=入力・概要!$B$40,10^(LOG10(入力・概要!$B$38)+(A446-1)*(LOG10(入力・概要!$B$39)-LOG10(入力・概要!$B$38))/(入力・概要!$B$40-1)),"")</f>
        <v>7722874.3264540881</v>
      </c>
      <c r="C446" s="1">
        <f t="shared" si="48"/>
        <v>48524250.497170769</v>
      </c>
      <c r="D446" s="1">
        <f>IF(B446="","",ATANH(MIN(0.999999,(2*入力・概要!$B$17*入力・概要!$B$6)/入力・概要!$B$30))+入力・概要!$B$33*SQRT(B446/1000000)+(2*PI()*B446*入力・概要!$B$6/(299792458*入力・概要!$B$31))*入力・概要!$B$32/2)</f>
        <v>8.1918352735497621E-2</v>
      </c>
      <c r="E446" s="1">
        <f>IF(B446="","",2*PI()*B446*入力・概要!$B$6/(299792458*入力・概要!$B$31))</f>
        <v>1.7735438459252733</v>
      </c>
      <c r="F446" s="1">
        <f t="shared" si="49"/>
        <v>1.7406769765943244</v>
      </c>
      <c r="G446" s="1">
        <f t="shared" si="50"/>
        <v>-4.172379938504168</v>
      </c>
      <c r="H446" s="1">
        <f>IF(B446="","",入力・概要!$B$34)</f>
        <v>0.13510189711528384</v>
      </c>
      <c r="I446" s="1">
        <f>IF(B446="","",C446*入力・概要!$B$35*0.000000001)</f>
        <v>0.6085238015727169</v>
      </c>
      <c r="J446" s="1">
        <f>IF(B446="","",H446+入力・概要!$B$30*F446)</f>
        <v>130.62993616164931</v>
      </c>
      <c r="K446" s="1">
        <f>IF(B446="","",I446+入力・概要!$B$30*G446)</f>
        <v>-312.18588658296875</v>
      </c>
      <c r="L446" s="1">
        <f>IF(B446="","",入力・概要!$B$30+H446*F446-I446*G446)</f>
        <v>77.742024927671537</v>
      </c>
      <c r="M446" s="1">
        <f t="shared" si="51"/>
        <v>0.49554692592961713</v>
      </c>
      <c r="N446" s="1">
        <f>IF(B446="","",入力・概要!$B$30*(J446*L446+K446*M446)/(L446^2+M446^2))</f>
        <v>124.04453209946222</v>
      </c>
      <c r="O446" s="1">
        <f>IF(B446="","",入力・概要!$B$30*(K446*L446-J446*M446)/(L446^2+M446^2))</f>
        <v>-301.83647636648215</v>
      </c>
      <c r="P446" s="1">
        <f>IF(B446="","",N446+入力・概要!$B$36)</f>
        <v>124.04453209946247</v>
      </c>
      <c r="Q446" s="1">
        <f>IF(B446="","",O446+C446*入力・概要!$B$37*0.000000001)</f>
        <v>-300.1942891880056</v>
      </c>
      <c r="R446" s="1">
        <f t="shared" si="52"/>
        <v>324.81326513070013</v>
      </c>
      <c r="S446" s="1">
        <f t="shared" si="53"/>
        <v>-67.548892871898957</v>
      </c>
      <c r="T446" s="1">
        <f t="shared" si="54"/>
        <v>6.8877789676660823</v>
      </c>
      <c r="U446" s="1">
        <f t="shared" si="55"/>
        <v>2.5116337571929872</v>
      </c>
    </row>
    <row r="447" spans="1:21">
      <c r="A447">
        <v>444</v>
      </c>
      <c r="B447" s="2">
        <f>IF(A447&lt;=入力・概要!$B$40,10^(LOG10(入力・概要!$B$38)+(A447-1)*(LOG10(入力・概要!$B$39)-LOG10(入力・概要!$B$38))/(入力・概要!$B$40-1)),"")</f>
        <v>7880882.4136599498</v>
      </c>
      <c r="C447" s="1">
        <f t="shared" si="48"/>
        <v>49517044.58911819</v>
      </c>
      <c r="D447" s="1">
        <f>IF(B447="","",ATANH(MIN(0.999999,(2*入力・概要!$B$17*入力・概要!$B$6)/入力・概要!$B$30))+入力・概要!$B$33*SQRT(B447/1000000)+(2*PI()*B447*入力・概要!$B$6/(299792458*入力・概要!$B$31))*入力・概要!$B$32/2)</f>
        <v>8.3460967046137133E-2</v>
      </c>
      <c r="E447" s="1">
        <f>IF(B447="","",2*PI()*B447*入力・概要!$B$6/(299792458*入力・概要!$B$31))</f>
        <v>1.8098301117408986</v>
      </c>
      <c r="F447" s="1">
        <f t="shared" si="49"/>
        <v>1.3301121181321132</v>
      </c>
      <c r="G447" s="1">
        <f t="shared" si="50"/>
        <v>-3.6490382925584282</v>
      </c>
      <c r="H447" s="1">
        <f>IF(B447="","",入力・概要!$B$34)</f>
        <v>0.13510189711528384</v>
      </c>
      <c r="I447" s="1">
        <f>IF(B447="","",C447*入力・概要!$B$35*0.000000001)</f>
        <v>0.62097404714726734</v>
      </c>
      <c r="J447" s="1">
        <f>IF(B447="","",H447+入力・概要!$B$30*F447)</f>
        <v>99.850765827190116</v>
      </c>
      <c r="K447" s="1">
        <f>IF(B447="","",I447+入力・概要!$B$30*G447)</f>
        <v>-272.93963117439648</v>
      </c>
      <c r="L447" s="1">
        <f>IF(B447="","",入力・概要!$B$30+H447*F447-I447*G447)</f>
        <v>77.413522411345483</v>
      </c>
      <c r="M447" s="1">
        <f t="shared" si="51"/>
        <v>0.33297310918516265</v>
      </c>
      <c r="N447" s="1">
        <f>IF(B447="","",入力・概要!$B$30*(J447*L447+K447*M447)/(L447^2+M447^2))</f>
        <v>95.55761186304008</v>
      </c>
      <c r="O447" s="1">
        <f>IF(B447="","",入力・概要!$B$30*(K447*L447-J447*M447)/(L447^2+M447^2))</f>
        <v>-264.72789940549882</v>
      </c>
      <c r="P447" s="1">
        <f>IF(B447="","",N447+入力・概要!$B$36)</f>
        <v>95.557611863040336</v>
      </c>
      <c r="Q447" s="1">
        <f>IF(B447="","",O447+C447*入力・概要!$B$37*0.000000001)</f>
        <v>-263.05211348594008</v>
      </c>
      <c r="R447" s="1">
        <f t="shared" si="52"/>
        <v>279.87081233023815</v>
      </c>
      <c r="S447" s="1">
        <f t="shared" si="53"/>
        <v>-70.035691037830659</v>
      </c>
      <c r="T447" s="1">
        <f t="shared" si="54"/>
        <v>6.8965748476834259</v>
      </c>
      <c r="U447" s="1">
        <f t="shared" si="55"/>
        <v>2.4469576083451003</v>
      </c>
    </row>
    <row r="448" spans="1:21">
      <c r="A448">
        <v>445</v>
      </c>
      <c r="B448" s="2">
        <f>IF(A448&lt;=入力・概要!$B$40,10^(LOG10(入力・概要!$B$38)+(A448-1)*(LOG10(入力・概要!$B$39)-LOG10(入力・概要!$B$38))/(入力・概要!$B$40-1)),"")</f>
        <v>8042123.3070163727</v>
      </c>
      <c r="C448" s="1">
        <f t="shared" si="48"/>
        <v>50530151.001171775</v>
      </c>
      <c r="D448" s="1">
        <f>IF(B448="","",ATANH(MIN(0.999999,(2*入力・概要!$B$17*入力・概要!$B$6)/入力・概要!$B$30))+入力・概要!$B$33*SQRT(B448/1000000)+(2*PI()*B448*入力・概要!$B$6/(299792458*入力・概要!$B$31))*入力・概要!$B$32/2)</f>
        <v>8.5035044951947858E-2</v>
      </c>
      <c r="E448" s="1">
        <f>IF(B448="","",2*PI()*B448*入力・概要!$B$6/(299792458*入力・概要!$B$31))</f>
        <v>1.8468587855267995</v>
      </c>
      <c r="F448" s="1">
        <f t="shared" si="49"/>
        <v>1.0478661466744179</v>
      </c>
      <c r="G448" s="1">
        <f t="shared" si="50"/>
        <v>-3.2161019309983971</v>
      </c>
      <c r="H448" s="1">
        <f>IF(B448="","",入力・概要!$B$34)</f>
        <v>0.13510189711528384</v>
      </c>
      <c r="I448" s="1">
        <f>IF(B448="","",C448*入力・概要!$B$35*0.000000001)</f>
        <v>0.63367902164855283</v>
      </c>
      <c r="J448" s="1">
        <f>IF(B448="","",H448+入力・概要!$B$30*F448)</f>
        <v>78.69138831921255</v>
      </c>
      <c r="K448" s="1">
        <f>IF(B448="","",I448+入力・概要!$B$30*G448)</f>
        <v>-240.47061207123801</v>
      </c>
      <c r="L448" s="1">
        <f>IF(B448="","",入力・概要!$B$30+H448*F448-I448*G448)</f>
        <v>77.147408693580132</v>
      </c>
      <c r="M448" s="1">
        <f t="shared" si="51"/>
        <v>0.22950932244927291</v>
      </c>
      <c r="N448" s="1">
        <f>IF(B448="","",入力・概要!$B$30*(J448*L448+K448*M448)/(L448^2+M448^2))</f>
        <v>75.772376611470136</v>
      </c>
      <c r="O448" s="1">
        <f>IF(B448="","",入力・概要!$B$30*(K448*L448-J448*M448)/(L448^2+M448^2))</f>
        <v>-233.90232845621949</v>
      </c>
      <c r="P448" s="1">
        <f>IF(B448="","",N448+入力・概要!$B$36)</f>
        <v>75.772376611470392</v>
      </c>
      <c r="Q448" s="1">
        <f>IF(B448="","",O448+C448*入力・概要!$B$37*0.000000001)</f>
        <v>-232.19225637369561</v>
      </c>
      <c r="R448" s="1">
        <f t="shared" si="52"/>
        <v>244.24311039875514</v>
      </c>
      <c r="S448" s="1">
        <f t="shared" si="53"/>
        <v>-71.92670169133784</v>
      </c>
      <c r="T448" s="1">
        <f t="shared" si="54"/>
        <v>6.9053707277007703</v>
      </c>
      <c r="U448" s="1">
        <f t="shared" si="55"/>
        <v>2.3878223219998036</v>
      </c>
    </row>
    <row r="449" spans="1:21">
      <c r="A449">
        <v>446</v>
      </c>
      <c r="B449" s="2">
        <f>IF(A449&lt;=入力・概要!$B$40,10^(LOG10(入力・概要!$B$38)+(A449-1)*(LOG10(入力・概要!$B$39)-LOG10(入力・概要!$B$38))/(入力・概要!$B$40-1)),"")</f>
        <v>8206663.1489328332</v>
      </c>
      <c r="C449" s="1">
        <f t="shared" si="48"/>
        <v>51563985.318346933</v>
      </c>
      <c r="D449" s="1">
        <f>IF(B449="","",ATANH(MIN(0.999999,(2*入力・概要!$B$17*入力・概要!$B$6)/入力・概要!$B$30))+入力・概要!$B$33*SQRT(B449/1000000)+(2*PI()*B449*入力・概要!$B$6/(299792458*入力・概要!$B$31))*入力・概要!$B$32/2)</f>
        <v>8.6641229193724675E-2</v>
      </c>
      <c r="E449" s="1">
        <f>IF(B449="","",2*PI()*B449*入力・概要!$B$6/(299792458*入力・概要!$B$31))</f>
        <v>1.8846450567653272</v>
      </c>
      <c r="F449" s="1">
        <f t="shared" si="49"/>
        <v>0.8467530362529192</v>
      </c>
      <c r="G449" s="1">
        <f t="shared" si="50"/>
        <v>-2.8554733717702723</v>
      </c>
      <c r="H449" s="1">
        <f>IF(B449="","",入力・概要!$B$34)</f>
        <v>0.13510189711528384</v>
      </c>
      <c r="I449" s="1">
        <f>IF(B449="","",C449*入力・概要!$B$35*0.000000001)</f>
        <v>0.64664393676703447</v>
      </c>
      <c r="J449" s="1">
        <f>IF(B449="","",H449+入力・概要!$B$30*F449)</f>
        <v>63.614368076073688</v>
      </c>
      <c r="K449" s="1">
        <f>IF(B449="","",I449+入力・概要!$B$30*G449)</f>
        <v>-213.42209449453028</v>
      </c>
      <c r="L449" s="1">
        <f>IF(B449="","",入力・概要!$B$30+H449*F449-I449*G449)</f>
        <v>76.92873614812531</v>
      </c>
      <c r="M449" s="1">
        <f t="shared" si="51"/>
        <v>0.16176784714368714</v>
      </c>
      <c r="N449" s="1">
        <f>IF(B449="","",入力・概要!$B$30*(J449*L449+K449*M449)/(L449^2+M449^2))</f>
        <v>61.555249152587606</v>
      </c>
      <c r="O449" s="1">
        <f>IF(B449="","",入力・概要!$B$30*(K449*L449-J449*M449)/(L449^2+M449^2))</f>
        <v>-208.11151911138276</v>
      </c>
      <c r="P449" s="1">
        <f>IF(B449="","",N449+入力・概要!$B$36)</f>
        <v>61.555249152587862</v>
      </c>
      <c r="Q449" s="1">
        <f>IF(B449="","",O449+C449*入力・概要!$B$37*0.000000001)</f>
        <v>-206.36645937953014</v>
      </c>
      <c r="R449" s="1">
        <f t="shared" si="52"/>
        <v>215.35125784420308</v>
      </c>
      <c r="S449" s="1">
        <f t="shared" si="53"/>
        <v>-73.391143491068277</v>
      </c>
      <c r="T449" s="1">
        <f t="shared" si="54"/>
        <v>6.9141666077181148</v>
      </c>
      <c r="U449" s="1">
        <f t="shared" si="55"/>
        <v>2.3331474127747329</v>
      </c>
    </row>
    <row r="450" spans="1:21">
      <c r="A450">
        <v>447</v>
      </c>
      <c r="B450" s="2">
        <f>IF(A450&lt;=入力・概要!$B$40,10^(LOG10(入力・概要!$B$38)+(A450-1)*(LOG10(入力・概要!$B$39)-LOG10(入力・概要!$B$38))/(入力・概要!$B$40-1)),"")</f>
        <v>8374569.4350760514</v>
      </c>
      <c r="C450" s="1">
        <f t="shared" si="48"/>
        <v>52618971.628425092</v>
      </c>
      <c r="D450" s="1">
        <f>IF(B450="","",ATANH(MIN(0.999999,(2*入力・概要!$B$17*入力・概要!$B$6)/入力・概要!$B$30))+入力・概要!$B$33*SQRT(B450/1000000)+(2*PI()*B450*入力・概要!$B$6/(299792458*入力・概要!$B$31))*入力・概要!$B$32/2)</f>
        <v>8.8280175652436413E-2</v>
      </c>
      <c r="E450" s="1">
        <f>IF(B450="","",2*PI()*B450*入力・概要!$B$6/(299792458*入力・概要!$B$31))</f>
        <v>1.9232044257118628</v>
      </c>
      <c r="F450" s="1">
        <f t="shared" si="49"/>
        <v>0.69902107265043023</v>
      </c>
      <c r="G450" s="1">
        <f t="shared" si="50"/>
        <v>-2.5518012893583224</v>
      </c>
      <c r="H450" s="1">
        <f>IF(B450="","",入力・概要!$B$34)</f>
        <v>0.13510189711528384</v>
      </c>
      <c r="I450" s="1">
        <f>IF(B450="","",C450*入力・概要!$B$35*0.000000001)</f>
        <v>0.6598741108230638</v>
      </c>
      <c r="J450" s="1">
        <f>IF(B450="","",H450+入力・概要!$B$30*F450)</f>
        <v>52.539218369894805</v>
      </c>
      <c r="K450" s="1">
        <f>IF(B450="","",I450+入力・概要!$B$30*G450)</f>
        <v>-190.64321704762656</v>
      </c>
      <c r="L450" s="1">
        <f>IF(B450="","",入力・概要!$B$30+H450*F450-I450*G450)</f>
        <v>76.746170343935546</v>
      </c>
      <c r="M450" s="1">
        <f t="shared" si="51"/>
        <v>0.11651271350825021</v>
      </c>
      <c r="N450" s="1">
        <f>IF(B450="","",入力・概要!$B$30*(J450*L450+K450*M450)/(L450^2+M450^2))</f>
        <v>51.038980112829826</v>
      </c>
      <c r="O450" s="1">
        <f>IF(B450="","",入力・概要!$B$30*(K450*L450-J450*M450)/(L450^2+M450^2))</f>
        <v>-186.30325565562754</v>
      </c>
      <c r="P450" s="1">
        <f>IF(B450="","",N450+入力・概要!$B$36)</f>
        <v>51.038980112830082</v>
      </c>
      <c r="Q450" s="1">
        <f>IF(B450="","",O450+C450*入力・概要!$B$37*0.000000001)</f>
        <v>-184.52249243584615</v>
      </c>
      <c r="R450" s="1">
        <f t="shared" si="52"/>
        <v>191.45111048436036</v>
      </c>
      <c r="S450" s="1">
        <f t="shared" si="53"/>
        <v>-74.538538842307659</v>
      </c>
      <c r="T450" s="1">
        <f t="shared" si="54"/>
        <v>6.9229624877354583</v>
      </c>
      <c r="U450" s="1">
        <f t="shared" si="55"/>
        <v>2.2820578897530783</v>
      </c>
    </row>
    <row r="451" spans="1:21">
      <c r="A451">
        <v>448</v>
      </c>
      <c r="B451" s="2">
        <f>IF(A451&lt;=入力・概要!$B$40,10^(LOG10(入力・概要!$B$38)+(A451-1)*(LOG10(入力・概要!$B$39)-LOG10(入力・概要!$B$38))/(入力・概要!$B$40-1)),"")</f>
        <v>8545911.0420573223</v>
      </c>
      <c r="C451" s="1">
        <f t="shared" si="48"/>
        <v>53695542.695918351</v>
      </c>
      <c r="D451" s="1">
        <f>IF(B451="","",ATANH(MIN(0.999999,(2*入力・概要!$B$17*入力・概要!$B$6)/入力・概要!$B$30))+入力・概要!$B$33*SQRT(B451/1000000)+(2*PI()*B451*入力・概要!$B$6/(299792458*入力・概要!$B$31))*入力・概要!$B$32/2)</f>
        <v>8.995255361796764E-2</v>
      </c>
      <c r="E451" s="1">
        <f>IF(B451="","",2*PI()*B451*入力・概要!$B$6/(299792458*入力・概要!$B$31))</f>
        <v>1.962552709753163</v>
      </c>
      <c r="F451" s="1">
        <f t="shared" si="49"/>
        <v>0.58766810529563895</v>
      </c>
      <c r="G451" s="1">
        <f t="shared" si="50"/>
        <v>-2.2930476052690665</v>
      </c>
      <c r="H451" s="1">
        <f>IF(B451="","",入力・概要!$B$34)</f>
        <v>0.13510189711528384</v>
      </c>
      <c r="I451" s="1">
        <f>IF(B451="","",C451*入力・概要!$B$35*0.000000001)</f>
        <v>0.6733749709485054</v>
      </c>
      <c r="J451" s="1">
        <f>IF(B451="","",H451+入力・概要!$B$30*F451)</f>
        <v>44.191324294649569</v>
      </c>
      <c r="K451" s="1">
        <f>IF(B451="","",I451+入力・概要!$B$30*G451)</f>
        <v>-171.23150527611818</v>
      </c>
      <c r="L451" s="1">
        <f>IF(B451="","",入力・概要!$B$30+H451*F451-I451*G451)</f>
        <v>76.591339604565633</v>
      </c>
      <c r="M451" s="1">
        <f t="shared" si="51"/>
        <v>8.5925911683304712E-2</v>
      </c>
      <c r="N451" s="1">
        <f>IF(B451="","",入力・概要!$B$30*(J451*L451+K451*M451)/(L451^2+M451^2))</f>
        <v>43.06653581789628</v>
      </c>
      <c r="O451" s="1">
        <f>IF(B451="","",入力・概要!$B$30*(K451*L451-J451*M451)/(L451^2+M451^2))</f>
        <v>-167.65029493130513</v>
      </c>
      <c r="P451" s="1">
        <f>IF(B451="","",N451+入力・概要!$B$36)</f>
        <v>43.066535817896536</v>
      </c>
      <c r="Q451" s="1">
        <f>IF(B451="","",O451+C451*入力・概要!$B$37*0.000000001)</f>
        <v>-165.83309773911526</v>
      </c>
      <c r="R451" s="1">
        <f t="shared" si="52"/>
        <v>171.33400950513334</v>
      </c>
      <c r="S451" s="1">
        <f t="shared" si="53"/>
        <v>-75.44198879503071</v>
      </c>
      <c r="T451" s="1">
        <f t="shared" si="54"/>
        <v>6.931758367752801</v>
      </c>
      <c r="U451" s="1">
        <f t="shared" si="55"/>
        <v>2.233843578227571</v>
      </c>
    </row>
    <row r="452" spans="1:21">
      <c r="A452">
        <v>449</v>
      </c>
      <c r="B452" s="2">
        <f>IF(A452&lt;=入力・概要!$B$40,10^(LOG10(入力・概要!$B$38)+(A452-1)*(LOG10(入力・概要!$B$39)-LOG10(入力・概要!$B$38))/(入力・概要!$B$40-1)),"")</f>
        <v>8720758.2556862719</v>
      </c>
      <c r="C452" s="1">
        <f t="shared" ref="C452:C515" si="56">IF(B452="","",2*PI()*B452)</f>
        <v>54794140.139593065</v>
      </c>
      <c r="D452" s="1">
        <f>IF(B452="","",ATANH(MIN(0.999999,(2*入力・概要!$B$17*入力・概要!$B$6)/入力・概要!$B$30))+入力・概要!$B$33*SQRT(B452/1000000)+(2*PI()*B452*入力・概要!$B$6/(299792458*入力・概要!$B$31))*入力・概要!$B$32/2)</f>
        <v>9.1659046063357036E-2</v>
      </c>
      <c r="E452" s="1">
        <f>IF(B452="","",2*PI()*B452*入力・概要!$B$6/(299792458*入力・概要!$B$31))</f>
        <v>2.0027060498957816</v>
      </c>
      <c r="F452" s="1">
        <f t="shared" ref="F452:F515" si="57">IF(B452="","",SINH(2*D452)/(COSH(2*D452)+COS(2*E452)))</f>
        <v>0.50188048096870763</v>
      </c>
      <c r="G452" s="1">
        <f t="shared" ref="G452:G515" si="58">IF(B452="","",SIN(2*E452)/(COSH(2*D452)+COS(2*E452)))</f>
        <v>-2.0699830548780436</v>
      </c>
      <c r="H452" s="1">
        <f>IF(B452="","",入力・概要!$B$34)</f>
        <v>0.13510189711528384</v>
      </c>
      <c r="I452" s="1">
        <f>IF(B452="","",C452*入力・概要!$B$35*0.000000001)</f>
        <v>0.68715205531299217</v>
      </c>
      <c r="J452" s="1">
        <f>IF(B452="","",H452+入力・概要!$B$30*F452)</f>
        <v>37.760009370042489</v>
      </c>
      <c r="K452" s="1">
        <f>IF(B452="","",I452+入力・概要!$B$30*G452)</f>
        <v>-154.49505538974921</v>
      </c>
      <c r="L452" s="1">
        <f>IF(B452="","",入力・概要!$B$30+H452*F452-I452*G452)</f>
        <v>76.458061779810961</v>
      </c>
      <c r="M452" s="1">
        <f t="shared" ref="M452:M515" si="59">IF(B452="","",H452*G452+I452*F452)</f>
        <v>6.5209566308606137E-2</v>
      </c>
      <c r="N452" s="1">
        <f>IF(B452="","",入力・概要!$B$30*(J452*L452+K452*M452)/(L452^2+M452^2))</f>
        <v>36.894827286333346</v>
      </c>
      <c r="O452" s="1">
        <f>IF(B452="","",入力・概要!$B$30*(K452*L452-J452*M452)/(L452^2+M452^2))</f>
        <v>-151.51535201457611</v>
      </c>
      <c r="P452" s="1">
        <f>IF(B452="","",N452+入力・概要!$B$36)</f>
        <v>36.894827286333602</v>
      </c>
      <c r="Q452" s="1">
        <f>IF(B452="","",O452+C452*入力・概要!$B$37*0.000000001)</f>
        <v>-149.66097541996734</v>
      </c>
      <c r="R452" s="1">
        <f t="shared" ref="R452:R515" si="60">IF(B452="","",SQRT(P452^2+Q452^2))</f>
        <v>154.14160971050114</v>
      </c>
      <c r="S452" s="1">
        <f t="shared" ref="S452:S515" si="61">IF(B452="","",IF(P452&gt;0,DEGREES(ATAN(Q452/P452)),IF(P452&lt;0,IF(Q452&gt;=0,DEGREES(ATAN(Q452/P452))+180,DEGREES(ATAN(Q452/P452))-180),IF(Q452&gt;0,90,IF(Q452&lt;0,-90,0)))))</f>
        <v>-76.151424505600318</v>
      </c>
      <c r="T452" s="1">
        <f t="shared" ref="T452:T515" si="62">IF(B452="","",LOG10(B452))</f>
        <v>6.9405542477701454</v>
      </c>
      <c r="U452" s="1">
        <f t="shared" ref="U452:U515" si="63">IF(R452="","",LOG10(MAX(R452,0.000000000001)))</f>
        <v>2.1879198900381938</v>
      </c>
    </row>
    <row r="453" spans="1:21">
      <c r="A453">
        <v>450</v>
      </c>
      <c r="B453" s="2">
        <f>IF(A453&lt;=入力・概要!$B$40,10^(LOG10(入力・概要!$B$38)+(A453-1)*(LOG10(入力・概要!$B$39)-LOG10(入力・概要!$B$38))/(入力・概要!$B$40-1)),"")</f>
        <v>8899182.7998026907</v>
      </c>
      <c r="C453" s="1">
        <f t="shared" si="56"/>
        <v>55915214.613625556</v>
      </c>
      <c r="D453" s="1">
        <f>IF(B453="","",ATANH(MIN(0.999999,(2*入力・概要!$B$17*入力・概要!$B$6)/入力・概要!$B$30))+入力・概要!$B$33*SQRT(B453/1000000)+(2*PI()*B453*入力・概要!$B$6/(299792458*入力・概要!$B$31))*入力・概要!$B$32/2)</f>
        <v>9.3400349924645951E-2</v>
      </c>
      <c r="E453" s="1">
        <f>IF(B453="","",2*PI()*B453*入力・概要!$B$6/(299792458*入力・概要!$B$31))</f>
        <v>2.0436809173872468</v>
      </c>
      <c r="F453" s="1">
        <f t="shared" si="57"/>
        <v>0.43454721091882392</v>
      </c>
      <c r="G453" s="1">
        <f t="shared" si="58"/>
        <v>-1.875548283807444</v>
      </c>
      <c r="H453" s="1">
        <f>IF(B453="","",入力・概要!$B$34)</f>
        <v>0.13510189711528384</v>
      </c>
      <c r="I453" s="1">
        <f>IF(B453="","",C453*入力・概要!$B$35*0.000000001)</f>
        <v>0.70121101539572772</v>
      </c>
      <c r="J453" s="1">
        <f>IF(B453="","",H453+入力・概要!$B$30*F453)</f>
        <v>32.712177960885825</v>
      </c>
      <c r="K453" s="1">
        <f>IF(B453="","",I453+入力・概要!$B$30*G453)</f>
        <v>-139.90463702048831</v>
      </c>
      <c r="L453" s="1">
        <f>IF(B453="","",入力・概要!$B$30+H453*F453-I453*G453)</f>
        <v>76.341726933178066</v>
      </c>
      <c r="M453" s="1">
        <f t="shared" si="59"/>
        <v>5.1319159732069519E-2</v>
      </c>
      <c r="N453" s="1">
        <f>IF(B453="","",入力・概要!$B$30*(J453*L453+K453*M453)/(L453^2+M453^2))</f>
        <v>32.031112098870949</v>
      </c>
      <c r="O453" s="1">
        <f>IF(B453="","",入力・概要!$B$30*(K453*L453-J453*M453)/(L453^2+M453^2))</f>
        <v>-137.40841326611962</v>
      </c>
      <c r="P453" s="1">
        <f>IF(B453="","",N453+入力・概要!$B$36)</f>
        <v>32.031112098871205</v>
      </c>
      <c r="Q453" s="1">
        <f>IF(B453="","",O453+C453*入力・概要!$B$37*0.000000001)</f>
        <v>-135.516096587769</v>
      </c>
      <c r="R453" s="1">
        <f t="shared" si="60"/>
        <v>139.25015108313522</v>
      </c>
      <c r="S453" s="1">
        <f t="shared" si="61"/>
        <v>-76.701415765283826</v>
      </c>
      <c r="T453" s="1">
        <f t="shared" si="62"/>
        <v>6.9493501277874907</v>
      </c>
      <c r="U453" s="1">
        <f t="shared" si="63"/>
        <v>2.1437956750453093</v>
      </c>
    </row>
    <row r="454" spans="1:21">
      <c r="A454">
        <v>451</v>
      </c>
      <c r="B454" s="2">
        <f>IF(A454&lt;=入力・概要!$B$40,10^(LOG10(入力・概要!$B$38)+(A454-1)*(LOG10(入力・概要!$B$39)-LOG10(入力・概要!$B$38))/(入力・概要!$B$40-1)),"")</f>
        <v>9081257.8656982351</v>
      </c>
      <c r="C454" s="1">
        <f t="shared" si="56"/>
        <v>57059225.9924642</v>
      </c>
      <c r="D454" s="1">
        <f>IF(B454="","",ATANH(MIN(0.999999,(2*入力・概要!$B$17*入力・概要!$B$6)/入力・概要!$B$30))+入力・概要!$B$33*SQRT(B454/1000000)+(2*PI()*B454*入力・概要!$B$6/(299792458*入力・概要!$B$31))*入力・概要!$B$32/2)</f>
        <v>9.5177176386451248E-2</v>
      </c>
      <c r="E454" s="1">
        <f>IF(B454="","",2*PI()*B454*入力・概要!$B$6/(299792458*入力・概要!$B$31))</f>
        <v>2.0854941204727035</v>
      </c>
      <c r="F454" s="1">
        <f t="shared" si="57"/>
        <v>0.3808524009250262</v>
      </c>
      <c r="G454" s="1">
        <f t="shared" si="58"/>
        <v>-1.7043110457518538</v>
      </c>
      <c r="H454" s="1">
        <f>IF(B454="","",入力・概要!$B$34)</f>
        <v>0.13510189711528384</v>
      </c>
      <c r="I454" s="1">
        <f>IF(B454="","",C454*入力・概要!$B$35*0.000000001)</f>
        <v>0.71555761830377107</v>
      </c>
      <c r="J454" s="1">
        <f>IF(B454="","",H454+入力・概要!$B$30*F454)</f>
        <v>28.686792765801879</v>
      </c>
      <c r="K454" s="1">
        <f>IF(B454="","",I454+入力・概要!$B$30*G454)</f>
        <v>-127.05300050081439</v>
      </c>
      <c r="L454" s="1">
        <f>IF(B454="","",入力・概要!$B$30+H454*F454-I454*G454)</f>
        <v>76.238850298717324</v>
      </c>
      <c r="M454" s="1">
        <f t="shared" si="59"/>
        <v>4.2266181375575945E-2</v>
      </c>
      <c r="N454" s="1">
        <f>IF(B454="","",入力・概要!$B$30*(J454*L454+K454*M454)/(L454^2+M454^2))</f>
        <v>28.13928044215298</v>
      </c>
      <c r="O454" s="1">
        <f>IF(B454="","",入力・概要!$B$30*(K454*L454-J454*M454)/(L454^2+M454^2))</f>
        <v>-124.95048551052356</v>
      </c>
      <c r="P454" s="1">
        <f>IF(B454="","",N454+入力・概要!$B$36)</f>
        <v>28.139280442153236</v>
      </c>
      <c r="Q454" s="1">
        <f>IF(B454="","",O454+C454*入力・概要!$B$37*0.000000001)</f>
        <v>-123.01945250375753</v>
      </c>
      <c r="R454" s="1">
        <f t="shared" si="60"/>
        <v>126.1966909159127</v>
      </c>
      <c r="S454" s="1">
        <f t="shared" si="61"/>
        <v>-77.115903598847225</v>
      </c>
      <c r="T454" s="1">
        <f t="shared" si="62"/>
        <v>6.9581460078048343</v>
      </c>
      <c r="U454" s="1">
        <f t="shared" si="63"/>
        <v>2.1010479671442415</v>
      </c>
    </row>
    <row r="455" spans="1:21">
      <c r="A455">
        <v>452</v>
      </c>
      <c r="B455" s="2">
        <f>IF(A455&lt;=入力・概要!$B$40,10^(LOG10(入力・概要!$B$38)+(A455-1)*(LOG10(入力・概要!$B$39)-LOG10(入力・概要!$B$38))/(入力・概要!$B$40-1)),"")</f>
        <v>9267058.1421402581</v>
      </c>
      <c r="C455" s="1">
        <f t="shared" si="56"/>
        <v>58226643.559474625</v>
      </c>
      <c r="D455" s="1">
        <f>IF(B455="","",ATANH(MIN(0.999999,(2*入力・概要!$B$17*入力・概要!$B$6)/入力・概要!$B$30))+入力・概要!$B$33*SQRT(B455/1000000)+(2*PI()*B455*入力・概要!$B$6/(299792458*入力・概要!$B$31))*入力・概要!$B$32/2)</f>
        <v>9.6990251173381156E-2</v>
      </c>
      <c r="E455" s="1">
        <f>IF(B455="","",2*PI()*B455*入力・概要!$B$6/(299792458*入力・概要!$B$31))</f>
        <v>2.1281628112898261</v>
      </c>
      <c r="F455" s="1">
        <f t="shared" si="57"/>
        <v>0.3374488413697227</v>
      </c>
      <c r="G455" s="1">
        <f t="shared" si="58"/>
        <v>-1.5520508698987732</v>
      </c>
      <c r="H455" s="1">
        <f>IF(B455="","",入力・概要!$B$34)</f>
        <v>0.13510189711528384</v>
      </c>
      <c r="I455" s="1">
        <f>IF(B455="","",C455*入力・概要!$B$35*0.000000001)</f>
        <v>0.73019774913776259</v>
      </c>
      <c r="J455" s="1">
        <f>IF(B455="","",H455+入力・概要!$B$30*F455)</f>
        <v>25.432920630523913</v>
      </c>
      <c r="K455" s="1">
        <f>IF(B455="","",I455+入力・概要!$B$30*G455)</f>
        <v>-115.62374026515714</v>
      </c>
      <c r="L455" s="1">
        <f>IF(B455="","",入力・概要!$B$30+H455*F455-I455*G455)</f>
        <v>76.146757694480243</v>
      </c>
      <c r="M455" s="1">
        <f t="shared" si="59"/>
        <v>3.6719367474566583E-2</v>
      </c>
      <c r="N455" s="1">
        <f>IF(B455="","",入力・概要!$B$30*(J455*L455+K455*M455)/(L455^2+M455^2))</f>
        <v>24.98427301836405</v>
      </c>
      <c r="O455" s="1">
        <f>IF(B455="","",入力・概要!$B$30*(K455*L455-J455*M455)/(L455^2+M455^2))</f>
        <v>-113.8457166884764</v>
      </c>
      <c r="P455" s="1">
        <f>IF(B455="","",N455+入力・概要!$B$36)</f>
        <v>24.984273018364306</v>
      </c>
      <c r="Q455" s="1">
        <f>IF(B455="","",O455+C455*入力・概要!$B$37*0.000000001)</f>
        <v>-111.87517522684851</v>
      </c>
      <c r="R455" s="1">
        <f t="shared" si="60"/>
        <v>114.63101120680314</v>
      </c>
      <c r="S455" s="1">
        <f t="shared" si="61"/>
        <v>-77.411117438657527</v>
      </c>
      <c r="T455" s="1">
        <f t="shared" si="62"/>
        <v>6.9669418878221778</v>
      </c>
      <c r="U455" s="1">
        <f t="shared" si="63"/>
        <v>2.059302123513346</v>
      </c>
    </row>
    <row r="456" spans="1:21">
      <c r="A456">
        <v>453</v>
      </c>
      <c r="B456" s="2">
        <f>IF(A456&lt;=入力・概要!$B$40,10^(LOG10(入力・概要!$B$38)+(A456-1)*(LOG10(入力・概要!$B$39)-LOG10(入力・概要!$B$38))/(入力・概要!$B$40-1)),"")</f>
        <v>9456659.8460097108</v>
      </c>
      <c r="C456" s="1">
        <f t="shared" si="56"/>
        <v>59417946.199443385</v>
      </c>
      <c r="D456" s="1">
        <f>IF(B456="","",ATANH(MIN(0.999999,(2*入力・概要!$B$17*入力・概要!$B$6)/入力・概要!$B$30))+入力・概要!$B$33*SQRT(B456/1000000)+(2*PI()*B456*入力・概要!$B$6/(299792458*入力・概要!$B$31))*入力・概要!$B$32/2)</f>
        <v>9.8840314847410765E-2</v>
      </c>
      <c r="E456" s="1">
        <f>IF(B456="","",2*PI()*B456*入力・概要!$B$6/(299792458*入力・概要!$B$31))</f>
        <v>2.1717044929047602</v>
      </c>
      <c r="F456" s="1">
        <f t="shared" si="57"/>
        <v>0.30195640648598349</v>
      </c>
      <c r="G456" s="1">
        <f t="shared" si="58"/>
        <v>-1.4154523500873413</v>
      </c>
      <c r="H456" s="1">
        <f>IF(B456="","",入力・概要!$B$34)</f>
        <v>0.13510189711528384</v>
      </c>
      <c r="I456" s="1">
        <f>IF(B456="","",C456*入力・概要!$B$35*0.000000001)</f>
        <v>0.74513741340603745</v>
      </c>
      <c r="J456" s="1">
        <f>IF(B456="","",H456+入力・概要!$B$30*F456)</f>
        <v>22.772128611053358</v>
      </c>
      <c r="K456" s="1">
        <f>IF(B456="","",I456+入力・概要!$B$30*G456)</f>
        <v>-105.36830139094968</v>
      </c>
      <c r="L456" s="1">
        <f>IF(B456="","",入力・概要!$B$30+H456*F456-I456*G456)</f>
        <v>76.063365050390388</v>
      </c>
      <c r="M456" s="1">
        <f t="shared" si="59"/>
        <v>3.3768717917261076E-2</v>
      </c>
      <c r="N456" s="1">
        <f>IF(B456="","",入力・概要!$B$30*(J456*L456+K456*M456)/(L456^2+M456^2))</f>
        <v>22.398043919368796</v>
      </c>
      <c r="O456" s="1">
        <f>IF(B456="","",入力・概要!$B$30*(K456*L456-J456*M456)/(L456^2+M456^2))</f>
        <v>-103.86067985798823</v>
      </c>
      <c r="P456" s="1">
        <f>IF(B456="","",N456+入力・概要!$B$36)</f>
        <v>22.398043919369051</v>
      </c>
      <c r="Q456" s="1">
        <f>IF(B456="","",O456+C456*入力・概要!$B$37*0.000000001)</f>
        <v>-101.84982160834203</v>
      </c>
      <c r="R456" s="1">
        <f t="shared" si="60"/>
        <v>104.28354871725971</v>
      </c>
      <c r="S456" s="1">
        <f t="shared" si="61"/>
        <v>-77.597366165072657</v>
      </c>
      <c r="T456" s="1">
        <f t="shared" si="62"/>
        <v>6.9757377678395232</v>
      </c>
      <c r="U456" s="1">
        <f t="shared" si="63"/>
        <v>2.0182158015728207</v>
      </c>
    </row>
    <row r="457" spans="1:21">
      <c r="A457">
        <v>454</v>
      </c>
      <c r="B457" s="2">
        <f>IF(A457&lt;=入力・概要!$B$40,10^(LOG10(入力・概要!$B$38)+(A457-1)*(LOG10(入力・概要!$B$39)-LOG10(入力・概要!$B$38))/(入力・概要!$B$40-1)),"")</f>
        <v>9650140.7535658665</v>
      </c>
      <c r="C457" s="1">
        <f t="shared" si="56"/>
        <v>60633622.595019996</v>
      </c>
      <c r="D457" s="1">
        <f>IF(B457="","",ATANH(MIN(0.999999,(2*入力・概要!$B$17*入力・概要!$B$6)/入力・概要!$B$30))+入力・概要!$B$33*SQRT(B457/1000000)+(2*PI()*B457*入力・概要!$B$6/(299792458*入力・概要!$B$31))*入力・概要!$B$32/2)</f>
        <v>0.10072812311134004</v>
      </c>
      <c r="E457" s="1">
        <f>IF(B457="","",2*PI()*B457*入力・概要!$B$6/(299792458*入力・概要!$B$31))</f>
        <v>2.2161370264920071</v>
      </c>
      <c r="F457" s="1">
        <f t="shared" si="57"/>
        <v>0.27264829440069738</v>
      </c>
      <c r="G457" s="1">
        <f t="shared" si="58"/>
        <v>-1.2918809195905716</v>
      </c>
      <c r="H457" s="1">
        <f>IF(B457="","",入力・概要!$B$34)</f>
        <v>0.13510189711528384</v>
      </c>
      <c r="I457" s="1">
        <f>IF(B457="","",C457*入力・概要!$B$35*0.000000001)</f>
        <v>0.76038273948812973</v>
      </c>
      <c r="J457" s="1">
        <f>IF(B457="","",H457+入力・概要!$B$30*F457)</f>
        <v>20.574962059991925</v>
      </c>
      <c r="K457" s="1">
        <f>IF(B457="","",I457+入力・概要!$B$30*G457)</f>
        <v>-96.089169910609883</v>
      </c>
      <c r="L457" s="1">
        <f>IF(B457="","",入力・概要!$B$30+H457*F457-I457*G457)</f>
        <v>75.987022918633954</v>
      </c>
      <c r="M457" s="1">
        <f t="shared" si="59"/>
        <v>3.2781493929444711E-2</v>
      </c>
      <c r="N457" s="1">
        <f>IF(B457="","",入力・概要!$B$30*(J457*L457+K457*M457)/(L457^2+M457^2))</f>
        <v>20.258103376238694</v>
      </c>
      <c r="O457" s="1">
        <f>IF(B457="","",入力・概要!$B$30*(K457*L457-J457*M457)/(L457^2+M457^2))</f>
        <v>-94.80913455526138</v>
      </c>
      <c r="P457" s="1">
        <f>IF(B457="","",N457+入力・概要!$B$36)</f>
        <v>20.25810337623895</v>
      </c>
      <c r="Q457" s="1">
        <f>IF(B457="","",O457+C457*入力・概要!$B$37*0.000000001)</f>
        <v>-92.757134646145161</v>
      </c>
      <c r="R457" s="1">
        <f t="shared" si="60"/>
        <v>94.943545226442254</v>
      </c>
      <c r="S457" s="1">
        <f t="shared" si="61"/>
        <v>-77.680084197579475</v>
      </c>
      <c r="T457" s="1">
        <f t="shared" si="62"/>
        <v>6.9845336478568667</v>
      </c>
      <c r="U457" s="1">
        <f t="shared" si="63"/>
        <v>1.9774654443987163</v>
      </c>
    </row>
    <row r="458" spans="1:21">
      <c r="A458">
        <v>455</v>
      </c>
      <c r="B458" s="2">
        <f>IF(A458&lt;=入力・概要!$B$40,10^(LOG10(入力・概要!$B$38)+(A458-1)*(LOG10(入力・概要!$B$39)-LOG10(入力・概要!$B$38))/(入力・概要!$B$40-1)),"")</f>
        <v>9847580.2323510125</v>
      </c>
      <c r="C458" s="1">
        <f t="shared" si="56"/>
        <v>61874171.427180015</v>
      </c>
      <c r="D458" s="1">
        <f>IF(B458="","",ATANH(MIN(0.999999,(2*入力・概要!$B$17*入力・概要!$B$6)/入力・概要!$B$30))+入力・概要!$B$33*SQRT(B458/1000000)+(2*PI()*B458*入力・概要!$B$6/(299792458*入力・概要!$B$31))*入力・概要!$B$32/2)</f>
        <v>0.10265444711846247</v>
      </c>
      <c r="E458" s="1">
        <f>IF(B458="","",2*PI()*B458*入力・概要!$B$6/(299792458*入力・概要!$B$31))</f>
        <v>2.2614786386612762</v>
      </c>
      <c r="F458" s="1">
        <f t="shared" si="57"/>
        <v>0.24824936930214384</v>
      </c>
      <c r="G458" s="1">
        <f t="shared" si="58"/>
        <v>-1.1792187463548329</v>
      </c>
      <c r="H458" s="1">
        <f>IF(B458="","",入力・概要!$B$34)</f>
        <v>0.13510189711528384</v>
      </c>
      <c r="I458" s="1">
        <f>IF(B458="","",C458*入力・概要!$B$35*0.000000001)</f>
        <v>0.77593998114870155</v>
      </c>
      <c r="J458" s="1">
        <f>IF(B458="","",H458+入力・概要!$B$30*F458)</f>
        <v>18.745826769653355</v>
      </c>
      <c r="K458" s="1">
        <f>IF(B458="","",I458+入力・概要!$B$30*G458)</f>
        <v>-87.627570225713001</v>
      </c>
      <c r="L458" s="1">
        <f>IF(B458="","",入力・概要!$B$30+H458*F458-I458*G458)</f>
        <v>75.9164055966516</v>
      </c>
      <c r="M458" s="1">
        <f t="shared" si="59"/>
        <v>3.3311921190037896E-2</v>
      </c>
      <c r="N458" s="1">
        <f>IF(B458="","",入力・概要!$B$30*(J458*L458+K458*M458)/(L458^2+M458^2))</f>
        <v>18.473632068301338</v>
      </c>
      <c r="O458" s="1">
        <f>IF(B458="","",入力・概要!$B$30*(K458*L458-J458*M458)/(L458^2+M458^2))</f>
        <v>-86.54080864915926</v>
      </c>
      <c r="P458" s="1">
        <f>IF(B458="","",N458+入力・概要!$B$36)</f>
        <v>18.473632068301594</v>
      </c>
      <c r="Q458" s="1">
        <f>IF(B458="","",O458+C458*入力・概要!$B$37*0.000000001)</f>
        <v>-84.44682533245664</v>
      </c>
      <c r="R458" s="1">
        <f t="shared" si="60"/>
        <v>86.443862653894769</v>
      </c>
      <c r="S458" s="1">
        <f t="shared" si="61"/>
        <v>-77.660337078377694</v>
      </c>
      <c r="T458" s="1">
        <f t="shared" si="62"/>
        <v>6.9933295278742102</v>
      </c>
      <c r="U458" s="1">
        <f t="shared" si="63"/>
        <v>1.9367341646410061</v>
      </c>
    </row>
    <row r="459" spans="1:21">
      <c r="A459">
        <v>456</v>
      </c>
      <c r="B459" s="2">
        <f>IF(A459&lt;=入力・概要!$B$40,10^(LOG10(入力・概要!$B$38)+(A459-1)*(LOG10(入力・概要!$B$39)-LOG10(入力・概要!$B$38))/(入力・概要!$B$40-1)),"")</f>
        <v>10049059.273747604</v>
      </c>
      <c r="C459" s="1">
        <f t="shared" si="56"/>
        <v>63140101.579787709</v>
      </c>
      <c r="D459" s="1">
        <f>IF(B459="","",ATANH(MIN(0.999999,(2*入力・概要!$B$17*入力・概要!$B$6)/入力・概要!$B$30))+入力・概要!$B$33*SQRT(B459/1000000)+(2*PI()*B459*入力・概要!$B$6/(299792458*入力・概要!$B$31))*入力・概要!$B$32/2)</f>
        <v>0.10462007378856544</v>
      </c>
      <c r="E459" s="1">
        <f>IF(B459="","",2*PI()*B459*入力・概要!$B$6/(299792458*入力・概要!$B$31))</f>
        <v>2.3077479289341785</v>
      </c>
      <c r="F459" s="1">
        <f t="shared" si="57"/>
        <v>0.22780335663500692</v>
      </c>
      <c r="G459" s="1">
        <f t="shared" si="58"/>
        <v>-1.0757438470103058</v>
      </c>
      <c r="H459" s="1">
        <f>IF(B459="","",入力・概要!$B$34)</f>
        <v>0.13510189711528384</v>
      </c>
      <c r="I459" s="1">
        <f>IF(B459="","",C459*入力・概要!$B$35*0.000000001)</f>
        <v>0.79181552010288458</v>
      </c>
      <c r="J459" s="1">
        <f>IF(B459="","",H459+入力・概要!$B$30*F459)</f>
        <v>17.213032879549289</v>
      </c>
      <c r="K459" s="1">
        <f>IF(B459="","",I459+入力・概要!$B$30*G459)</f>
        <v>-79.854402540043438</v>
      </c>
      <c r="L459" s="1">
        <f>IF(B459="","",入力・概要!$B$30+H459*F459-I459*G459)</f>
        <v>75.850431003453011</v>
      </c>
      <c r="M459" s="1">
        <f t="shared" si="59"/>
        <v>3.5043198773944961E-2</v>
      </c>
      <c r="N459" s="1">
        <f>IF(B459="","",入力・概要!$B$30*(J459*L459+K459*M459)/(L459^2+M459^2))</f>
        <v>16.976281046478324</v>
      </c>
      <c r="O459" s="1">
        <f>IF(B459="","",入力・概要!$B$30*(K459*L459-J459*M459)/(L459^2+M459^2))</f>
        <v>-78.933089589398548</v>
      </c>
      <c r="P459" s="1">
        <f>IF(B459="","",N459+入力・概要!$B$36)</f>
        <v>16.976281046478579</v>
      </c>
      <c r="Q459" s="1">
        <f>IF(B459="","",O459+C459*入力・概要!$B$37*0.000000001)</f>
        <v>-76.79626389503612</v>
      </c>
      <c r="R459" s="1">
        <f t="shared" si="60"/>
        <v>78.650240091210506</v>
      </c>
      <c r="S459" s="1">
        <f t="shared" si="61"/>
        <v>-77.534878789175622</v>
      </c>
      <c r="T459" s="1">
        <f t="shared" si="62"/>
        <v>7.0021254078915547</v>
      </c>
      <c r="U459" s="1">
        <f t="shared" si="63"/>
        <v>1.8957000527079226</v>
      </c>
    </row>
    <row r="460" spans="1:21">
      <c r="A460">
        <v>457</v>
      </c>
      <c r="B460" s="2">
        <f>IF(A460&lt;=入力・概要!$B$40,10^(LOG10(入力・概要!$B$38)+(A460-1)*(LOG10(入力・概要!$B$39)-LOG10(入力・概要!$B$38))/(入力・概要!$B$40-1)),"")</f>
        <v>10254660.526201524</v>
      </c>
      <c r="C460" s="1">
        <f t="shared" si="56"/>
        <v>64431932.348343901</v>
      </c>
      <c r="D460" s="1">
        <f>IF(B460="","",ATANH(MIN(0.999999,(2*入力・概要!$B$17*入力・概要!$B$6)/入力・概要!$B$30))+入力・概要!$B$33*SQRT(B460/1000000)+(2*PI()*B460*入力・概要!$B$6/(299792458*入力・概要!$B$31))*入力・概要!$B$32/2)</f>
        <v>0.1066258061303946</v>
      </c>
      <c r="E460" s="1">
        <f>IF(B460="","",2*PI()*B460*入力・概要!$B$6/(299792458*入力・概要!$B$31))</f>
        <v>2.3549638773738835</v>
      </c>
      <c r="F460" s="1">
        <f t="shared" si="57"/>
        <v>0.21058345179676999</v>
      </c>
      <c r="G460" s="1">
        <f t="shared" si="58"/>
        <v>-0.98004021334180036</v>
      </c>
      <c r="H460" s="1">
        <f>IF(B460="","",入力・概要!$B$34)</f>
        <v>0.13510189711528384</v>
      </c>
      <c r="I460" s="1">
        <f>IF(B460="","",C460*入力・概要!$B$35*0.000000001)</f>
        <v>0.80801586863410513</v>
      </c>
      <c r="J460" s="1">
        <f>IF(B460="","",H460+入力・概要!$B$30*F460)</f>
        <v>15.922093401327835</v>
      </c>
      <c r="K460" s="1">
        <f>IF(B460="","",I460+入力・概要!$B$30*G460)</f>
        <v>-72.663505230494223</v>
      </c>
      <c r="L460" s="1">
        <f>IF(B460="","",入力・概要!$B$30+H460*F460-I460*G460)</f>
        <v>75.788201932203009</v>
      </c>
      <c r="M460" s="1">
        <f t="shared" si="59"/>
        <v>3.7749478651790569E-2</v>
      </c>
      <c r="N460" s="1">
        <f>IF(B460="","",入力・概要!$B$30*(J460*L460+K460*M460)/(L460^2+M460^2))</f>
        <v>15.713946005712023</v>
      </c>
      <c r="O460" s="1">
        <f>IF(B460="","",入力・概要!$B$30*(K460*L460-J460*M460)/(L460^2+M460^2))</f>
        <v>-71.884815945587818</v>
      </c>
      <c r="P460" s="1">
        <f>IF(B460="","",N460+入力・概要!$B$36)</f>
        <v>15.713946005712279</v>
      </c>
      <c r="Q460" s="1">
        <f>IF(B460="","",O460+C460*入力・概要!$B$37*0.000000001)</f>
        <v>-69.704271329178184</v>
      </c>
      <c r="R460" s="1">
        <f t="shared" si="60"/>
        <v>71.453576121857836</v>
      </c>
      <c r="S460" s="1">
        <f t="shared" si="61"/>
        <v>-77.29576804532438</v>
      </c>
      <c r="T460" s="1">
        <f t="shared" si="62"/>
        <v>7.0109212879088982</v>
      </c>
      <c r="U460" s="1">
        <f t="shared" si="63"/>
        <v>1.8540239693218687</v>
      </c>
    </row>
    <row r="461" spans="1:21">
      <c r="A461">
        <v>458</v>
      </c>
      <c r="B461" s="2">
        <f>IF(A461&lt;=入力・概要!$B$40,10^(LOG10(入力・概要!$B$38)+(A461-1)*(LOG10(入力・概要!$B$39)-LOG10(入力・概要!$B$38))/(入力・概要!$B$40-1)),"")</f>
        <v>10464468.32912544</v>
      </c>
      <c r="C461" s="1">
        <f t="shared" si="56"/>
        <v>65750193.653007075</v>
      </c>
      <c r="D461" s="1">
        <f>IF(B461="","",ATANH(MIN(0.999999,(2*入力・概要!$B$17*入力・概要!$B$6)/入力・概要!$B$30))+入力・概要!$B$33*SQRT(B461/1000000)+(2*PI()*B461*入力・概要!$B$6/(299792458*入力・概要!$B$31))*入力・概要!$B$32/2)</f>
        <v>0.10867246357071822</v>
      </c>
      <c r="E461" s="1">
        <f>IF(B461="","",2*PI()*B461*入力・概要!$B$6/(299792458*入力・概要!$B$31))</f>
        <v>2.4031458523709648</v>
      </c>
      <c r="F461" s="1">
        <f t="shared" si="57"/>
        <v>0.1960309672614059</v>
      </c>
      <c r="G461" s="1">
        <f t="shared" si="58"/>
        <v>-0.89093027791849311</v>
      </c>
      <c r="H461" s="1">
        <f>IF(B461="","",入力・概要!$B$34)</f>
        <v>0.13510189711528384</v>
      </c>
      <c r="I461" s="1">
        <f>IF(B461="","",C461*入力・概要!$B$35*0.000000001)</f>
        <v>0.82454767226549996</v>
      </c>
      <c r="J461" s="1">
        <f>IF(B461="","",H461+入力・概要!$B$30*F461)</f>
        <v>14.831124724706964</v>
      </c>
      <c r="K461" s="1">
        <f>IF(B461="","",I461+入力・概要!$B$30*G461)</f>
        <v>-65.966591936932957</v>
      </c>
      <c r="L461" s="1">
        <f>IF(B461="","",入力・概要!$B$30+H461*F461-I461*G461)</f>
        <v>75.728962306463359</v>
      </c>
      <c r="M461" s="1">
        <f t="shared" si="59"/>
        <v>4.1270507003111176E-2</v>
      </c>
      <c r="N461" s="1">
        <f>IF(B461="","",入力・概要!$B$30*(J461*L461+K461*M461)/(L461^2+M461^2))</f>
        <v>14.64647421716036</v>
      </c>
      <c r="O461" s="1">
        <f>IF(B461="","",入力・概要!$B$30*(K461*L461-J461*M461)/(L461^2+M461^2))</f>
        <v>-65.31159001114294</v>
      </c>
      <c r="P461" s="1">
        <f>IF(B461="","",N461+入力・概要!$B$36)</f>
        <v>14.646474217160616</v>
      </c>
      <c r="Q461" s="1">
        <f>IF(B461="","",O461+C461*入力・概要!$B$37*0.000000001)</f>
        <v>-63.086431994418639</v>
      </c>
      <c r="R461" s="1">
        <f t="shared" si="60"/>
        <v>64.764319719891745</v>
      </c>
      <c r="S461" s="1">
        <f t="shared" si="61"/>
        <v>-76.929467318497586</v>
      </c>
      <c r="T461" s="1">
        <f t="shared" si="62"/>
        <v>7.0197171679262436</v>
      </c>
      <c r="U461" s="1">
        <f t="shared" si="63"/>
        <v>1.8113358080854469</v>
      </c>
    </row>
    <row r="462" spans="1:21">
      <c r="A462">
        <v>459</v>
      </c>
      <c r="B462" s="2">
        <f>IF(A462&lt;=入力・概要!$B$40,10^(LOG10(入力・概要!$B$38)+(A462-1)*(LOG10(入力・概要!$B$39)-LOG10(入力・概要!$B$38))/(入力・概要!$B$40-1)),"")</f>
        <v>10678568.747495269</v>
      </c>
      <c r="C462" s="1">
        <f t="shared" si="56"/>
        <v>67095426.25596939</v>
      </c>
      <c r="D462" s="1">
        <f>IF(B462="","",ATANH(MIN(0.999999,(2*入力・概要!$B$17*入力・概要!$B$6)/入力・概要!$B$30))+入力・概要!$B$33*SQRT(B462/1000000)+(2*PI()*B462*入力・概要!$B$6/(299792458*入力・概要!$B$31))*入力・概要!$B$32/2)</f>
        <v>0.11076088229011755</v>
      </c>
      <c r="E462" s="1">
        <f>IF(B462="","",2*PI()*B462*入力・概要!$B$6/(299792458*入力・概要!$B$31))</f>
        <v>2.4523136185884145</v>
      </c>
      <c r="F462" s="1">
        <f t="shared" si="57"/>
        <v>0.18371249362584491</v>
      </c>
      <c r="G462" s="1">
        <f t="shared" si="58"/>
        <v>-0.80742357428679623</v>
      </c>
      <c r="H462" s="1">
        <f>IF(B462="","",入力・概要!$B$34)</f>
        <v>0.13510189711528384</v>
      </c>
      <c r="I462" s="1">
        <f>IF(B462="","",C462*入力・概要!$B$35*0.000000001)</f>
        <v>0.84141771248594444</v>
      </c>
      <c r="J462" s="1">
        <f>IF(B462="","",H462+入力・概要!$B$30*F462)</f>
        <v>13.907635072646608</v>
      </c>
      <c r="K462" s="1">
        <f>IF(B462="","",I462+入力・概要!$B$30*G462)</f>
        <v>-59.689402723814361</v>
      </c>
      <c r="L462" s="1">
        <f>IF(B462="","",入力・概要!$B$30+H462*F462-I462*G462)</f>
        <v>75.672064067380703</v>
      </c>
      <c r="M462" s="1">
        <f t="shared" si="59"/>
        <v>4.5494489479997596E-2</v>
      </c>
      <c r="N462" s="1">
        <f>IF(B462="","",入力・概要!$B$30*(J462*L462+K462*M462)/(L462^2+M462^2))</f>
        <v>13.742654686550528</v>
      </c>
      <c r="O462" s="1">
        <f>IF(B462="","",入力・概要!$B$30*(K462*L462-J462*M462)/(L462^2+M462^2))</f>
        <v>-59.142198323856569</v>
      </c>
      <c r="P462" s="1">
        <f>IF(B462="","",N462+入力・概要!$B$36)</f>
        <v>13.742654686550784</v>
      </c>
      <c r="Q462" s="1">
        <f>IF(B462="","",O462+C462*入力・概要!$B$37*0.000000001)</f>
        <v>-56.871514127747346</v>
      </c>
      <c r="R462" s="1">
        <f t="shared" si="60"/>
        <v>58.508372708667451</v>
      </c>
      <c r="S462" s="1">
        <f t="shared" si="61"/>
        <v>-76.415241050101685</v>
      </c>
      <c r="T462" s="1">
        <f t="shared" si="62"/>
        <v>7.0285130479435871</v>
      </c>
      <c r="U462" s="1">
        <f t="shared" si="63"/>
        <v>1.7672180192613913</v>
      </c>
    </row>
    <row r="463" spans="1:21">
      <c r="A463">
        <v>460</v>
      </c>
      <c r="B463" s="2">
        <f>IF(A463&lt;=入力・概要!$B$40,10^(LOG10(入力・概要!$B$38)+(A463-1)*(LOG10(入力・概要!$B$39)-LOG10(入力・概要!$B$38))/(入力・概要!$B$40-1)),"")</f>
        <v>10897049.607155036</v>
      </c>
      <c r="C463" s="1">
        <f t="shared" si="56"/>
        <v>68468181.983283609</v>
      </c>
      <c r="D463" s="1">
        <f>IF(B463="","",ATANH(MIN(0.999999,(2*入力・概要!$B$17*入力・概要!$B$6)/入力・概要!$B$30))+入力・概要!$B$33*SQRT(B463/1000000)+(2*PI()*B463*入力・概要!$B$6/(299792458*入力・概要!$B$31))*入力・概要!$B$32/2)</f>
        <v>0.11289191556565163</v>
      </c>
      <c r="E463" s="1">
        <f>IF(B463="","",2*PI()*B463*入力・概要!$B$6/(299792458*入力・概要!$B$31))</f>
        <v>2.502487345069337</v>
      </c>
      <c r="F463" s="1">
        <f t="shared" si="57"/>
        <v>0.17328954124873477</v>
      </c>
      <c r="G463" s="1">
        <f t="shared" si="58"/>
        <v>-0.72867722158819215</v>
      </c>
      <c r="H463" s="1">
        <f>IF(B463="","",入力・概要!$B$34)</f>
        <v>0.13510189711528384</v>
      </c>
      <c r="I463" s="1">
        <f>IF(B463="","",C463*入力・概要!$B$35*0.000000001)</f>
        <v>0.85863290953189719</v>
      </c>
      <c r="J463" s="1">
        <f>IF(B463="","",H463+入力・概要!$B$30*F463)</f>
        <v>13.126248599862171</v>
      </c>
      <c r="K463" s="1">
        <f>IF(B463="","",I463+入力・概要!$B$30*G463)</f>
        <v>-53.768741693615546</v>
      </c>
      <c r="L463" s="1">
        <f>IF(B463="","",入力・概要!$B$30+H463*F463-I463*G463)</f>
        <v>75.616941652739285</v>
      </c>
      <c r="M463" s="1">
        <f t="shared" si="59"/>
        <v>5.0346427972590022E-2</v>
      </c>
      <c r="N463" s="1">
        <f>IF(B463="","",入力・概要!$B$30*(J463*L463+K463*M463)/(L463^2+M463^2))</f>
        <v>12.978077818081102</v>
      </c>
      <c r="O463" s="1">
        <f>IF(B463="","",入力・概要!$B$30*(K463*L463-J463*M463)/(L463^2+M463^2))</f>
        <v>-53.315844418185165</v>
      </c>
      <c r="P463" s="1">
        <f>IF(B463="","",N463+入力・概要!$B$36)</f>
        <v>12.978077818081358</v>
      </c>
      <c r="Q463" s="1">
        <f>IF(B463="","",O463+C463*入力・概要!$B$37*0.000000001)</f>
        <v>-50.998702588388078</v>
      </c>
      <c r="R463" s="1">
        <f t="shared" si="60"/>
        <v>52.624121556098551</v>
      </c>
      <c r="S463" s="1">
        <f t="shared" si="61"/>
        <v>-75.722502369880431</v>
      </c>
      <c r="T463" s="1">
        <f t="shared" si="62"/>
        <v>7.0373089279609307</v>
      </c>
      <c r="U463" s="1">
        <f t="shared" si="63"/>
        <v>1.7211848593135923</v>
      </c>
    </row>
    <row r="464" spans="1:21">
      <c r="A464">
        <v>461</v>
      </c>
      <c r="B464" s="2">
        <f>IF(A464&lt;=入力・概要!$B$40,10^(LOG10(入力・概要!$B$38)+(A464-1)*(LOG10(入力・概要!$B$39)-LOG10(入力・概要!$B$38))/(入力・概要!$B$40-1)),"")</f>
        <v>11120000.530843642</v>
      </c>
      <c r="C464" s="1">
        <f t="shared" si="56"/>
        <v>69869023.951225966</v>
      </c>
      <c r="D464" s="1">
        <f>IF(B464="","",ATANH(MIN(0.999999,(2*入力・概要!$B$17*入力・概要!$B$6)/入力・概要!$B$30))+入力・概要!$B$33*SQRT(B464/1000000)+(2*PI()*B464*入力・概要!$B$6/(299792458*入力・概要!$B$31))*入力・概要!$B$32/2)</f>
        <v>0.11506643412052772</v>
      </c>
      <c r="E464" s="1">
        <f>IF(B464="","",2*PI()*B464*入力・概要!$B$6/(299792458*入力・概要!$B$31))</f>
        <v>2.5536876135104305</v>
      </c>
      <c r="F464" s="1">
        <f t="shared" si="57"/>
        <v>0.16449676378305883</v>
      </c>
      <c r="G464" s="1">
        <f t="shared" si="58"/>
        <v>-0.6539651007186007</v>
      </c>
      <c r="H464" s="1">
        <f>IF(B464="","",入力・概要!$B$34)</f>
        <v>0.13510189711528384</v>
      </c>
      <c r="I464" s="1">
        <f>IF(B464="","",C464*入力・概要!$B$35*0.000000001)</f>
        <v>0.87620032522613023</v>
      </c>
      <c r="J464" s="1">
        <f>IF(B464="","",H464+入力・概要!$B$30*F464)</f>
        <v>12.467072857586743</v>
      </c>
      <c r="K464" s="1">
        <f>IF(B464="","",I464+入力・概要!$B$30*G464)</f>
        <v>-48.150166186515179</v>
      </c>
      <c r="L464" s="1">
        <f>IF(B464="","",入力・概要!$B$30+H464*F464-I464*G464)</f>
        <v>75.563091922877035</v>
      </c>
      <c r="M464" s="1">
        <f t="shared" si="59"/>
        <v>5.5780192171091439E-2</v>
      </c>
      <c r="N464" s="1">
        <f>IF(B464="","",入力・概要!$B$30*(J464*L464+K464*M464)/(L464^2+M464^2))</f>
        <v>12.333595913868242</v>
      </c>
      <c r="O464" s="1">
        <f>IF(B464="","",入力・概要!$B$30*(K464*L464-J464*M464)/(L464^2+M464^2))</f>
        <v>-47.779980577142716</v>
      </c>
      <c r="P464" s="1">
        <f>IF(B464="","",N464+入力・概要!$B$36)</f>
        <v>12.333595913868498</v>
      </c>
      <c r="Q464" s="1">
        <f>IF(B464="","",O464+C464*入力・概要!$B$37*0.000000001)</f>
        <v>-45.415430602031549</v>
      </c>
      <c r="R464" s="1">
        <f t="shared" si="60"/>
        <v>47.06037531654988</v>
      </c>
      <c r="S464" s="1">
        <f t="shared" si="61"/>
        <v>-74.806466060998162</v>
      </c>
      <c r="T464" s="1">
        <f t="shared" si="62"/>
        <v>7.0461048079782742</v>
      </c>
      <c r="U464" s="1">
        <f t="shared" si="63"/>
        <v>1.6726553864451152</v>
      </c>
    </row>
    <row r="465" spans="1:21">
      <c r="A465">
        <v>462</v>
      </c>
      <c r="B465" s="2">
        <f>IF(A465&lt;=入力・概要!$B$40,10^(LOG10(入力・概要!$B$38)+(A465-1)*(LOG10(入力・概要!$B$39)-LOG10(入力・概要!$B$38))/(入力・概要!$B$40-1)),"")</f>
        <v>11347512.974958969</v>
      </c>
      <c r="C465" s="1">
        <f t="shared" si="56"/>
        <v>71298526.797291905</v>
      </c>
      <c r="D465" s="1">
        <f>IF(B465="","",ATANH(MIN(0.999999,(2*入力・概要!$B$17*入力・概要!$B$6)/入力・概要!$B$30))+入力・概要!$B$33*SQRT(B465/1000000)+(2*PI()*B465*入力・概要!$B$6/(299792458*入力・概要!$B$31))*入力・概要!$B$32/2)</f>
        <v>0.11728532648092706</v>
      </c>
      <c r="E465" s="1">
        <f>IF(B465="","",2*PI()*B465*入力・概要!$B$6/(299792458*入力・概要!$B$31))</f>
        <v>2.6059354267047987</v>
      </c>
      <c r="F465" s="1">
        <f t="shared" si="57"/>
        <v>0.15712620045247727</v>
      </c>
      <c r="G465" s="1">
        <f t="shared" si="58"/>
        <v>-0.58265345162109039</v>
      </c>
      <c r="H465" s="1">
        <f>IF(B465="","",入力・概要!$B$34)</f>
        <v>0.13510189711528384</v>
      </c>
      <c r="I465" s="1">
        <f>IF(B465="","",C465*入力・概要!$B$35*0.000000001)</f>
        <v>0.89412716587455565</v>
      </c>
      <c r="J465" s="1">
        <f>IF(B465="","",H465+入力・概要!$B$30*F465)</f>
        <v>11.914517470692203</v>
      </c>
      <c r="K465" s="1">
        <f>IF(B465="","",I465+入力・概要!$B$30*G465)</f>
        <v>-42.786157358663573</v>
      </c>
      <c r="L465" s="1">
        <f>IF(B465="","",入力・概要!$B$30+H465*F465-I465*G465)</f>
        <v>75.51005799123709</v>
      </c>
      <c r="M465" s="1">
        <f t="shared" si="59"/>
        <v>6.1773217620433266E-2</v>
      </c>
      <c r="N465" s="1">
        <f>IF(B465="","",入力・概要!$B$30*(J465*L465+K465*M465)/(L465^2+M465^2))</f>
        <v>11.794207136964266</v>
      </c>
      <c r="O465" s="1">
        <f>IF(B465="","",入力・概要!$B$30*(K465*L465-J465*M465)/(L465^2+M465^2))</f>
        <v>-42.488583151012939</v>
      </c>
      <c r="P465" s="1">
        <f>IF(B465="","",N465+入力・概要!$B$36)</f>
        <v>11.794207136964522</v>
      </c>
      <c r="Q465" s="1">
        <f>IF(B465="","",O465+C465*入力・概要!$B$37*0.000000001)</f>
        <v>-40.075655071730083</v>
      </c>
      <c r="R465" s="1">
        <f t="shared" si="60"/>
        <v>41.775129579905673</v>
      </c>
      <c r="S465" s="1">
        <f t="shared" si="61"/>
        <v>-73.600920448904944</v>
      </c>
      <c r="T465" s="1">
        <f t="shared" si="62"/>
        <v>7.0549006879956195</v>
      </c>
      <c r="U465" s="1">
        <f t="shared" si="63"/>
        <v>1.6209178056809459</v>
      </c>
    </row>
    <row r="466" spans="1:21">
      <c r="A466">
        <v>463</v>
      </c>
      <c r="B466" s="2">
        <f>IF(A466&lt;=入力・概要!$B$40,10^(LOG10(入力・概要!$B$38)+(A466-1)*(LOG10(入力・概要!$B$39)-LOG10(入力・概要!$B$38))/(入力・概要!$B$40-1)),"")</f>
        <v>11579680.267073926</v>
      </c>
      <c r="C466" s="1">
        <f t="shared" si="56"/>
        <v>72757276.915916279</v>
      </c>
      <c r="D466" s="1">
        <f>IF(B466="","",ATANH(MIN(0.999999,(2*入力・概要!$B$17*入力・概要!$B$6)/入力・概要!$B$30))+入力・概要!$B$33*SQRT(B466/1000000)+(2*PI()*B466*入力・概要!$B$6/(299792458*入力・概要!$B$31))*入力・概要!$B$32/2)</f>
        <v>0.11954949934012751</v>
      </c>
      <c r="E466" s="1">
        <f>IF(B466="","",2*PI()*B466*入力・概要!$B$6/(299792458*入力・概要!$B$31))</f>
        <v>2.6592522171574382</v>
      </c>
      <c r="F466" s="1">
        <f t="shared" si="57"/>
        <v>0.15101582841719166</v>
      </c>
      <c r="G466" s="1">
        <f t="shared" si="58"/>
        <v>-0.51418122368546804</v>
      </c>
      <c r="H466" s="1">
        <f>IF(B466="","",入力・概要!$B$34)</f>
        <v>0.13510189711528384</v>
      </c>
      <c r="I466" s="1">
        <f>IF(B466="","",C466*入力・概要!$B$35*0.000000001)</f>
        <v>0.91242078522230252</v>
      </c>
      <c r="J466" s="1">
        <f>IF(B466="","",H466+入力・概要!$B$30*F466)</f>
        <v>11.456435933014077</v>
      </c>
      <c r="K466" s="1">
        <f>IF(B466="","",I466+入力・概要!$B$30*G466)</f>
        <v>-37.634647090661971</v>
      </c>
      <c r="L466" s="1">
        <f>IF(B466="","",入力・概要!$B$30+H466*F466-I466*G466)</f>
        <v>75.457415824859694</v>
      </c>
      <c r="M466" s="1">
        <f t="shared" si="59"/>
        <v>6.8323121964445677E-2</v>
      </c>
      <c r="N466" s="1">
        <f>IF(B466="","",入力・概要!$B$30*(J466*L466+K466*M466)/(L466^2+M466^2))</f>
        <v>11.34824432151647</v>
      </c>
      <c r="O466" s="1">
        <f>IF(B466="","",入力・概要!$B$30*(K466*L466-J466*M466)/(L466^2+M466^2))</f>
        <v>-37.400756556120612</v>
      </c>
      <c r="P466" s="1">
        <f>IF(B466="","",N466+入力・概要!$B$36)</f>
        <v>11.348244321516725</v>
      </c>
      <c r="Q466" s="1">
        <f>IF(B466="","",O466+C466*入力・概要!$B$37*0.000000001)</f>
        <v>-34.938460568691582</v>
      </c>
      <c r="R466" s="1">
        <f t="shared" si="60"/>
        <v>36.735251136896466</v>
      </c>
      <c r="S466" s="1">
        <f t="shared" si="61"/>
        <v>-72.005858779058002</v>
      </c>
      <c r="T466" s="1">
        <f t="shared" si="62"/>
        <v>7.0636965680129631</v>
      </c>
      <c r="U466" s="1">
        <f t="shared" si="63"/>
        <v>1.5650830132016427</v>
      </c>
    </row>
    <row r="467" spans="1:21">
      <c r="A467">
        <v>464</v>
      </c>
      <c r="B467" s="2">
        <f>IF(A467&lt;=入力・概要!$B$40,10^(LOG10(入力・概要!$B$38)+(A467-1)*(LOG10(入力・概要!$B$39)-LOG10(入力・概要!$B$38))/(入力・概要!$B$40-1)),"")</f>
        <v>11816597.644220503</v>
      </c>
      <c r="C467" s="1">
        <f t="shared" si="56"/>
        <v>74245872.699019179</v>
      </c>
      <c r="D467" s="1">
        <f>IF(B467="","",ATANH(MIN(0.999999,(2*入力・概要!$B$17*入力・概要!$B$6)/入力・概要!$B$30))+入力・概要!$B$33*SQRT(B467/1000000)+(2*PI()*B467*入力・概要!$B$6/(299792458*入力・概要!$B$31))*入力・概要!$B$32/2)</f>
        <v>0.12185987793007905</v>
      </c>
      <c r="E467" s="1">
        <f>IF(B467="","",2*PI()*B467*入力・概要!$B$6/(299792458*入力・概要!$B$31))</f>
        <v>2.7136598558771001</v>
      </c>
      <c r="F467" s="1">
        <f t="shared" si="57"/>
        <v>0.14604127603450892</v>
      </c>
      <c r="G467" s="1">
        <f t="shared" si="58"/>
        <v>-0.44804393237919349</v>
      </c>
      <c r="H467" s="1">
        <f>IF(B467="","",入力・概要!$B$34)</f>
        <v>0.13510189711528384</v>
      </c>
      <c r="I467" s="1">
        <f>IF(B467="","",C467*入力・概要!$B$35*0.000000001)</f>
        <v>0.93108868747030749</v>
      </c>
      <c r="J467" s="1">
        <f>IF(B467="","",H467+入力・概要!$B$30*F467)</f>
        <v>11.083504368199272</v>
      </c>
      <c r="K467" s="1">
        <f>IF(B467="","",I467+入力・概要!$B$30*G467)</f>
        <v>-32.65780775065334</v>
      </c>
      <c r="L467" s="1">
        <f>IF(B467="","",入力・概要!$B$30+H467*F467-I467*G467)</f>
        <v>75.404762754461828</v>
      </c>
      <c r="M467" s="1">
        <f t="shared" si="59"/>
        <v>7.5445794764038787E-2</v>
      </c>
      <c r="N467" s="1">
        <f>IF(B467="","",入力・概要!$B$30*(J467*L467+K467*M467)/(L467^2+M467^2))</f>
        <v>10.986788717904744</v>
      </c>
      <c r="O467" s="1">
        <f>IF(B467="","",入力・概要!$B$30*(K467*L467-J467*M467)/(L467^2+M467^2))</f>
        <v>-32.479579492883808</v>
      </c>
      <c r="P467" s="1">
        <f>IF(B467="","",N467+入力・概要!$B$36)</f>
        <v>10.986788717905</v>
      </c>
      <c r="Q467" s="1">
        <f>IF(B467="","",O467+C467*入力・概要!$B$37*0.000000001)</f>
        <v>-29.966905542191064</v>
      </c>
      <c r="R467" s="1">
        <f t="shared" si="60"/>
        <v>31.917470985441284</v>
      </c>
      <c r="S467" s="1">
        <f t="shared" si="61"/>
        <v>-69.865511151695827</v>
      </c>
      <c r="T467" s="1">
        <f t="shared" si="62"/>
        <v>7.0724924480303075</v>
      </c>
      <c r="U467" s="1">
        <f t="shared" si="63"/>
        <v>1.5040284722595094</v>
      </c>
    </row>
    <row r="468" spans="1:21">
      <c r="A468">
        <v>465</v>
      </c>
      <c r="B468" s="2">
        <f>IF(A468&lt;=入力・概要!$B$40,10^(LOG10(入力・概要!$B$38)+(A468-1)*(LOG10(入力・概要!$B$39)-LOG10(入力・概要!$B$38))/(入力・概要!$B$40-1)),"")</f>
        <v>12058362.291956505</v>
      </c>
      <c r="C468" s="1">
        <f t="shared" si="56"/>
        <v>75764924.781469464</v>
      </c>
      <c r="D468" s="1">
        <f>IF(B468="","",ATANH(MIN(0.999999,(2*入力・概要!$B$17*入力・概要!$B$6)/入力・概要!$B$30))+入力・概要!$B$33*SQRT(B468/1000000)+(2*PI()*B468*入力・概要!$B$6/(299792458*入力・概要!$B$31))*入力・概要!$B$32/2)</f>
        <v>0.12421740640057478</v>
      </c>
      <c r="E468" s="1">
        <f>IF(B468="","",2*PI()*B468*入力・概要!$B$6/(299792458*入力・概要!$B$31))</f>
        <v>2.7691806613478978</v>
      </c>
      <c r="F468" s="1">
        <f t="shared" si="57"/>
        <v>0.14210992380122847</v>
      </c>
      <c r="G468" s="1">
        <f t="shared" si="58"/>
        <v>-0.38378006864334901</v>
      </c>
      <c r="H468" s="1">
        <f>IF(B468="","",入力・概要!$B$34)</f>
        <v>0.13510189711528384</v>
      </c>
      <c r="I468" s="1">
        <f>IF(B468="","",C468*入力・概要!$B$35*0.000000001)</f>
        <v>0.95013853035357876</v>
      </c>
      <c r="J468" s="1">
        <f>IF(B468="","",H468+入力・概要!$B$30*F468)</f>
        <v>10.78877928995921</v>
      </c>
      <c r="K468" s="1">
        <f>IF(B468="","",I468+入力・概要!$B$30*G468)</f>
        <v>-27.821033332693979</v>
      </c>
      <c r="L468" s="1">
        <f>IF(B468="","",入力・概要!$B$30+H468*F468-I468*G468)</f>
        <v>75.351707214788689</v>
      </c>
      <c r="M468" s="1">
        <f t="shared" si="59"/>
        <v>8.3174698800407953E-2</v>
      </c>
      <c r="N468" s="1">
        <f>IF(B468="","",入力・概要!$B$30*(J468*L468+K468*M468)/(L468^2+M468^2))</f>
        <v>10.703254957280819</v>
      </c>
      <c r="O468" s="1">
        <f>IF(B468="","",入力・概要!$B$30*(K468*L468-J468*M468)/(L468^2+M468^2))</f>
        <v>-27.691126731062191</v>
      </c>
      <c r="P468" s="1">
        <f>IF(B468="","",N468+入力・概要!$B$36)</f>
        <v>10.703254957281075</v>
      </c>
      <c r="Q468" s="1">
        <f>IF(B468="","",O468+C468*入力・概要!$B$37*0.000000001)</f>
        <v>-25.127044096511806</v>
      </c>
      <c r="R468" s="1">
        <f t="shared" si="60"/>
        <v>27.311682696395891</v>
      </c>
      <c r="S468" s="1">
        <f t="shared" si="61"/>
        <v>-66.927666490384979</v>
      </c>
      <c r="T468" s="1">
        <f t="shared" si="62"/>
        <v>7.0812883280476511</v>
      </c>
      <c r="U468" s="1">
        <f t="shared" si="63"/>
        <v>1.4363484582227366</v>
      </c>
    </row>
    <row r="469" spans="1:21">
      <c r="A469">
        <v>466</v>
      </c>
      <c r="B469" s="2">
        <f>IF(A469&lt;=入力・概要!$B$40,10^(LOG10(入力・概要!$B$38)+(A469-1)*(LOG10(入力・概要!$B$39)-LOG10(入力・概要!$B$38))/(入力・概要!$B$40-1)),"")</f>
        <v>12305073.38423219</v>
      </c>
      <c r="C469" s="1">
        <f t="shared" si="56"/>
        <v>77315056.291574284</v>
      </c>
      <c r="D469" s="1">
        <f>IF(B469="","",ATANH(MIN(0.999999,(2*入力・概要!$B$17*入力・概要!$B$6)/入力・概要!$B$30))+入力・概要!$B$33*SQRT(B469/1000000)+(2*PI()*B469*入力・概要!$B$6/(299792458*入力・概要!$B$31))*入力・概要!$B$32/2)</f>
        <v>0.12662304820618414</v>
      </c>
      <c r="E469" s="1">
        <f>IF(B469="","",2*PI()*B469*入力・概要!$B$6/(299792458*入力・概要!$B$31))</f>
        <v>2.8258374086846039</v>
      </c>
      <c r="F469" s="1">
        <f t="shared" si="57"/>
        <v>0.13915688105239177</v>
      </c>
      <c r="G469" s="1">
        <f t="shared" si="58"/>
        <v>-0.32095930910943121</v>
      </c>
      <c r="H469" s="1">
        <f>IF(B469="","",入力・概要!$B$34)</f>
        <v>0.13510189711528384</v>
      </c>
      <c r="I469" s="1">
        <f>IF(B469="","",C469*入力・概要!$B$35*0.000000001)</f>
        <v>0.96957812828248735</v>
      </c>
      <c r="J469" s="1">
        <f>IF(B469="","",H469+入力・概要!$B$30*F469)</f>
        <v>10.567395983770206</v>
      </c>
      <c r="K469" s="1">
        <f>IF(B469="","",I469+入力・概要!$B$30*G469)</f>
        <v>-23.092055598752086</v>
      </c>
      <c r="L469" s="1">
        <f>IF(B469="","",入力・概要!$B$30+H469*F469-I469*G469)</f>
        <v>75.297859148892428</v>
      </c>
      <c r="M469" s="1">
        <f t="shared" si="59"/>
        <v>9.1561256710911781E-2</v>
      </c>
      <c r="N469" s="1">
        <f>IF(B469="","",入力・概要!$B$30*(J469*L469+K469*M469)/(L469^2+M469^2))</f>
        <v>10.493111896921347</v>
      </c>
      <c r="O469" s="1">
        <f>IF(B469="","",入力・概要!$B$30*(K469*L469-J469*M469)/(L469^2+M469^2))</f>
        <v>-23.003613355563409</v>
      </c>
      <c r="P469" s="1">
        <f>IF(B469="","",N469+入力・概要!$B$36)</f>
        <v>10.493111896921603</v>
      </c>
      <c r="Q469" s="1">
        <f>IF(B469="","",O469+C469*入力・概要!$B$37*0.000000001)</f>
        <v>-20.387070228274553</v>
      </c>
      <c r="R469" s="1">
        <f t="shared" si="60"/>
        <v>22.928977948742425</v>
      </c>
      <c r="S469" s="1">
        <f t="shared" si="61"/>
        <v>-62.765371144712752</v>
      </c>
      <c r="T469" s="1">
        <f t="shared" si="62"/>
        <v>7.0900842080649946</v>
      </c>
      <c r="U469" s="1">
        <f t="shared" si="63"/>
        <v>1.360384696635131</v>
      </c>
    </row>
    <row r="470" spans="1:21">
      <c r="A470">
        <v>467</v>
      </c>
      <c r="B470" s="2">
        <f>IF(A470&lt;=入力・概要!$B$40,10^(LOG10(入力・概要!$B$38)+(A470-1)*(LOG10(入力・概要!$B$39)-LOG10(入力・概要!$B$38))/(入力・概要!$B$40-1)),"")</f>
        <v>12556832.124072174</v>
      </c>
      <c r="C470" s="1">
        <f t="shared" si="56"/>
        <v>78896903.106690913</v>
      </c>
      <c r="D470" s="1">
        <f>IF(B470="","",ATANH(MIN(0.999999,(2*入力・概要!$B$17*入力・概要!$B$6)/入力・概要!$B$30))+入力・概要!$B$33*SQRT(B470/1000000)+(2*PI()*B470*入力・概要!$B$6/(299792458*入力・概要!$B$31))*入力・概要!$B$32/2)</f>
        <v>0.12907778650109755</v>
      </c>
      <c r="E470" s="1">
        <f>IF(B470="","",2*PI()*B470*入力・概要!$B$6/(299792458*入力・概要!$B$31))</f>
        <v>2.8836533389751744</v>
      </c>
      <c r="F470" s="1">
        <f t="shared" si="57"/>
        <v>0.13714251704131331</v>
      </c>
      <c r="G470" s="1">
        <f t="shared" si="58"/>
        <v>-0.25917190839911863</v>
      </c>
      <c r="H470" s="1">
        <f>IF(B470="","",入力・概要!$B$34)</f>
        <v>0.13510189711528384</v>
      </c>
      <c r="I470" s="1">
        <f>IF(B470="","",C470*入力・概要!$B$35*0.000000001)</f>
        <v>0.98941545554829613</v>
      </c>
      <c r="J470" s="1">
        <f>IF(B470="","",H470+入力・概要!$B$30*F470)</f>
        <v>10.416383417217839</v>
      </c>
      <c r="K470" s="1">
        <f>IF(B470="","",I470+入力・概要!$B$30*G470)</f>
        <v>-18.440148838877413</v>
      </c>
      <c r="L470" s="1">
        <f>IF(B470="","",入力・概要!$B$30+H470*F470-I470*G470)</f>
        <v>75.242820570125929</v>
      </c>
      <c r="M470" s="1">
        <f t="shared" si="59"/>
        <v>0.10067630946976147</v>
      </c>
      <c r="N470" s="1">
        <f>IF(B470="","",入力・概要!$B$30*(J470*L470+K470*M470)/(L470^2+M470^2))</f>
        <v>10.353717593645429</v>
      </c>
      <c r="O470" s="1">
        <f>IF(B470="","",入力・概要!$B$30*(K470*L470-J470*M470)/(L470^2+M470^2))</f>
        <v>-18.386617190747501</v>
      </c>
      <c r="P470" s="1">
        <f>IF(B470="","",N470+入力・概要!$B$36)</f>
        <v>10.353717593645685</v>
      </c>
      <c r="Q470" s="1">
        <f>IF(B470="","",O470+C470*入力・概要!$B$37*0.000000001)</f>
        <v>-15.716540242091328</v>
      </c>
      <c r="R470" s="1">
        <f t="shared" si="60"/>
        <v>18.820443809598231</v>
      </c>
      <c r="S470" s="1">
        <f t="shared" si="61"/>
        <v>-56.623970181677798</v>
      </c>
      <c r="T470" s="1">
        <f t="shared" si="62"/>
        <v>7.0988800880823399</v>
      </c>
      <c r="U470" s="1">
        <f t="shared" si="63"/>
        <v>1.2746298604189181</v>
      </c>
    </row>
    <row r="471" spans="1:21">
      <c r="A471">
        <v>468</v>
      </c>
      <c r="B471" s="2">
        <f>IF(A471&lt;=入力・概要!$B$40,10^(LOG10(入力・概要!$B$38)+(A471-1)*(LOG10(入力・概要!$B$39)-LOG10(入力・概要!$B$38))/(入力・概要!$B$40-1)),"")</f>
        <v>12813741.785089632</v>
      </c>
      <c r="C471" s="1">
        <f t="shared" si="56"/>
        <v>80511114.1140683</v>
      </c>
      <c r="D471" s="1">
        <f>IF(B471="","",ATANH(MIN(0.999999,(2*入力・概要!$B$17*入力・概要!$B$6)/入力・概要!$B$30))+入力・概要!$B$33*SQRT(B471/1000000)+(2*PI()*B471*入力・概要!$B$6/(299792458*入力・概要!$B$31))*入力・概要!$B$32/2)</f>
        <v>0.13158262454204786</v>
      </c>
      <c r="E471" s="1">
        <f>IF(B471="","",2*PI()*B471*入力・概要!$B$6/(299792458*入力・概要!$B$31))</f>
        <v>2.9426521688144094</v>
      </c>
      <c r="F471" s="1">
        <f t="shared" si="57"/>
        <v>0.13605137452447003</v>
      </c>
      <c r="G471" s="1">
        <f t="shared" si="58"/>
        <v>-0.19801873444132786</v>
      </c>
      <c r="H471" s="1">
        <f>IF(B471="","",入力・概要!$B$34)</f>
        <v>0.13510189711528384</v>
      </c>
      <c r="I471" s="1">
        <f>IF(B471="","",C471*入力・概要!$B$35*0.000000001)</f>
        <v>1.009658649594273</v>
      </c>
      <c r="J471" s="1">
        <f>IF(B471="","",H471+入力・概要!$B$30*F471)</f>
        <v>10.334582793777045</v>
      </c>
      <c r="K471" s="1">
        <f>IF(B471="","",I471+入力・概要!$B$30*G471)</f>
        <v>-13.835382836937738</v>
      </c>
      <c r="L471" s="1">
        <f>IF(B471="","",入力・概要!$B$30+H471*F471-I471*G471)</f>
        <v>75.186175790898233</v>
      </c>
      <c r="M471" s="1">
        <f t="shared" si="59"/>
        <v>0.11061274039043009</v>
      </c>
      <c r="N471" s="1">
        <f>IF(B471="","",入力・概要!$B$30*(J471*L471+K471*M471)/(L471^2+M471^2))</f>
        <v>10.284257527434162</v>
      </c>
      <c r="O471" s="1">
        <f>IF(B471="","",入力・概要!$B$30*(K471*L471-J471*M471)/(L471^2+M471^2))</f>
        <v>-13.81034017550938</v>
      </c>
      <c r="P471" s="1">
        <f>IF(B471="","",N471+入力・概要!$B$36)</f>
        <v>10.284257527434418</v>
      </c>
      <c r="Q471" s="1">
        <f>IF(B471="","",O471+C471*入力・概要!$B$37*0.000000001)</f>
        <v>-11.085634116820373</v>
      </c>
      <c r="R471" s="1">
        <f t="shared" si="60"/>
        <v>15.121416489952365</v>
      </c>
      <c r="S471" s="1">
        <f t="shared" si="61"/>
        <v>-47.147600562794963</v>
      </c>
      <c r="T471" s="1">
        <f t="shared" si="62"/>
        <v>7.1076759680996835</v>
      </c>
      <c r="U471" s="1">
        <f t="shared" si="63"/>
        <v>1.1795924753554032</v>
      </c>
    </row>
    <row r="472" spans="1:21">
      <c r="A472">
        <v>469</v>
      </c>
      <c r="B472" s="2">
        <f>IF(A472&lt;=入力・概要!$B$40,10^(LOG10(入力・概要!$B$38)+(A472-1)*(LOG10(入力・概要!$B$39)-LOG10(入力・概要!$B$38))/(入力・概要!$B$40-1)),"")</f>
        <v>13075907.753850363</v>
      </c>
      <c r="C472" s="1">
        <f t="shared" si="56"/>
        <v>82158351.477028221</v>
      </c>
      <c r="D472" s="1">
        <f>IF(B472="","",ATANH(MIN(0.999999,(2*入力・概要!$B$17*入力・概要!$B$6)/入力・概要!$B$30))+入力・概要!$B$33*SQRT(B472/1000000)+(2*PI()*B472*入力・概要!$B$6/(299792458*入力・概要!$B$31))*入力・概要!$B$32/2)</f>
        <v>0.13413858609947898</v>
      </c>
      <c r="E472" s="1">
        <f>IF(B472="","",2*PI()*B472*入力・概要!$B$6/(299792458*入力・概要!$B$31))</f>
        <v>3.0028581000327823</v>
      </c>
      <c r="F472" s="1">
        <f t="shared" si="57"/>
        <v>0.13589242442623645</v>
      </c>
      <c r="G472" s="1">
        <f t="shared" si="58"/>
        <v>-0.13710144202156896</v>
      </c>
      <c r="H472" s="1">
        <f>IF(B472="","",入力・概要!$B$34)</f>
        <v>0.13510189711528384</v>
      </c>
      <c r="I472" s="1">
        <f>IF(B472="","",C472*入力・概要!$B$35*0.000000001)</f>
        <v>1.0303160143537644</v>
      </c>
      <c r="J472" s="1">
        <f>IF(B472="","",H472+入力・概要!$B$30*F472)</f>
        <v>10.322666644483277</v>
      </c>
      <c r="K472" s="1">
        <f>IF(B472="","",I472+入力・概要!$B$30*G472)</f>
        <v>-9.2478861992685957</v>
      </c>
      <c r="L472" s="1">
        <f>IF(B472="","",入力・概要!$B$30+H472*F472-I472*G472)</f>
        <v>75.127480799733846</v>
      </c>
      <c r="M472" s="1">
        <f t="shared" si="59"/>
        <v>0.12148947620135503</v>
      </c>
      <c r="N472" s="1">
        <f>IF(B472="","",入力・概要!$B$30*(J472*L472+K472*M472)/(L472^2+M472^2))</f>
        <v>10.285784946644398</v>
      </c>
      <c r="O472" s="1">
        <f>IF(B472="","",入力・概要!$B$30*(K472*L472-J472*M472)/(L472^2+M472^2))</f>
        <v>-9.2448712375257038</v>
      </c>
      <c r="P472" s="1">
        <f>IF(B472="","",N472+入力・概要!$B$36)</f>
        <v>10.285784946644654</v>
      </c>
      <c r="Q472" s="1">
        <f>IF(B472="","",O472+C472*入力・概要!$B$37*0.000000001)</f>
        <v>-6.46441837080474</v>
      </c>
      <c r="R472" s="1">
        <f t="shared" si="60"/>
        <v>12.148501012117485</v>
      </c>
      <c r="S472" s="1">
        <f t="shared" si="61"/>
        <v>-32.148573018322445</v>
      </c>
      <c r="T472" s="1">
        <f t="shared" si="62"/>
        <v>7.1164718481170288</v>
      </c>
      <c r="U472" s="1">
        <f t="shared" si="63"/>
        <v>1.0845226942036872</v>
      </c>
    </row>
    <row r="473" spans="1:21">
      <c r="A473">
        <v>470</v>
      </c>
      <c r="B473" s="2">
        <f>IF(A473&lt;=入力・概要!$B$40,10^(LOG10(入力・概要!$B$38)+(A473-1)*(LOG10(入力・概要!$B$39)-LOG10(入力・概要!$B$38))/(入力・概要!$B$40-1)),"")</f>
        <v>13343437.573102884</v>
      </c>
      <c r="C473" s="1">
        <f t="shared" si="56"/>
        <v>83839290.906588078</v>
      </c>
      <c r="D473" s="1">
        <f>IF(B473="","",ATANH(MIN(0.999999,(2*入力・概要!$B$17*入力・概要!$B$6)/入力・概要!$B$30))+入力・概要!$B$33*SQRT(B473/1000000)+(2*PI()*B473*入力・概要!$B$6/(299792458*入力・概要!$B$31))*入力・概要!$B$32/2)</f>
        <v>0.13674671587711859</v>
      </c>
      <c r="E473" s="1">
        <f>IF(B473="","",2*PI()*B473*入力・概要!$B$6/(299792458*入力・概要!$B$31))</f>
        <v>3.0642958296241511</v>
      </c>
      <c r="F473" s="1">
        <f t="shared" si="57"/>
        <v>0.13670075049297742</v>
      </c>
      <c r="G473" s="1">
        <f t="shared" si="58"/>
        <v>-7.6012271273538948E-2</v>
      </c>
      <c r="H473" s="1">
        <f>IF(B473="","",入力・概要!$B$34)</f>
        <v>0.13510189711528384</v>
      </c>
      <c r="I473" s="1">
        <f>IF(B473="","",C473*入力・概要!$B$35*0.000000001)</f>
        <v>1.0513960236565125</v>
      </c>
      <c r="J473" s="1">
        <f>IF(B473="","",H473+入力・概要!$B$30*F473)</f>
        <v>10.38326512285084</v>
      </c>
      <c r="K473" s="1">
        <f>IF(B473="","",I473+入力・概要!$B$30*G473)</f>
        <v>-4.647081565975558</v>
      </c>
      <c r="L473" s="1">
        <f>IF(B473="","",入力・概要!$B$30+H473*F473-I473*G473)</f>
        <v>75.066251194579223</v>
      </c>
      <c r="M473" s="1">
        <f t="shared" si="59"/>
        <v>0.1334572234460808</v>
      </c>
      <c r="N473" s="1">
        <f>IF(B473="","",入力・概要!$B$30*(J473*L473+K473*M473)/(L473^2+M473^2))</f>
        <v>10.361372248881137</v>
      </c>
      <c r="O473" s="1">
        <f>IF(B473="","",入力・概要!$B$30*(K473*L473-J473*M473)/(L473^2+M473^2))</f>
        <v>-4.6594118086267269</v>
      </c>
      <c r="P473" s="1">
        <f>IF(B473="","",N473+入力・概要!$B$36)</f>
        <v>10.361372248881393</v>
      </c>
      <c r="Q473" s="1">
        <f>IF(B473="","",O473+C473*入力・概要!$B$37*0.000000001)</f>
        <v>-1.8220715680517396</v>
      </c>
      <c r="R473" s="1">
        <f t="shared" si="60"/>
        <v>10.520360244734588</v>
      </c>
      <c r="S473" s="1">
        <f t="shared" si="61"/>
        <v>-9.9736230452740902</v>
      </c>
      <c r="T473" s="1">
        <f t="shared" si="62"/>
        <v>7.1252677281343724</v>
      </c>
      <c r="U473" s="1">
        <f t="shared" si="63"/>
        <v>1.0220306114547608</v>
      </c>
    </row>
    <row r="474" spans="1:21">
      <c r="A474">
        <v>471</v>
      </c>
      <c r="B474" s="2">
        <f>IF(A474&lt;=入力・概要!$B$40,10^(LOG10(入力・概要!$B$38)+(A474-1)*(LOG10(入力・概要!$B$39)-LOG10(入力・概要!$B$38))/(入力・概要!$B$40-1)),"")</f>
        <v>13616440.985893736</v>
      </c>
      <c r="C474" s="1">
        <f t="shared" si="56"/>
        <v>85554621.938645437</v>
      </c>
      <c r="D474" s="1">
        <f>IF(B474="","",ATANH(MIN(0.999999,(2*入力・概要!$B$17*入力・概要!$B$6)/入力・概要!$B$30))+入力・概要!$B$33*SQRT(B474/1000000)+(2*PI()*B474*入力・概要!$B$6/(299792458*入力・概要!$B$31))*入力・概要!$B$32/2)</f>
        <v>0.13940807994014068</v>
      </c>
      <c r="E474" s="1">
        <f>IF(B474="","",2*PI()*B474*入力・概要!$B$6/(299792458*入力・概要!$B$31))</f>
        <v>3.1269905598767567</v>
      </c>
      <c r="F474" s="1">
        <f t="shared" si="57"/>
        <v>0.13854090284852991</v>
      </c>
      <c r="G474" s="1">
        <f t="shared" si="58"/>
        <v>-1.4322903837961984E-2</v>
      </c>
      <c r="H474" s="1">
        <f>IF(B474="","",入力・概要!$B$34)</f>
        <v>0.13510189711528384</v>
      </c>
      <c r="I474" s="1">
        <f>IF(B474="","",C474*入力・概要!$B$35*0.000000001)</f>
        <v>1.0729073247047185</v>
      </c>
      <c r="J474" s="1">
        <f>IF(B474="","",H474+入力・概要!$B$30*F474)</f>
        <v>10.521217413763043</v>
      </c>
      <c r="K474" s="1">
        <f>IF(B474="","",I474+入力・概要!$B$30*G474)</f>
        <v>-8.5017749340732252E-4</v>
      </c>
      <c r="L474" s="1">
        <f>IF(B474="","",入力・概要!$B$30+H474*F474-I474*G474)</f>
        <v>75.00194795132613</v>
      </c>
      <c r="M474" s="1">
        <f t="shared" si="59"/>
        <v>0.14670649795668411</v>
      </c>
      <c r="N474" s="1">
        <f>IF(B474="","",入力・概要!$B$30*(J474*L474+K474*M474)/(L474^2+M474^2))</f>
        <v>10.516394196579846</v>
      </c>
      <c r="O474" s="1">
        <f>IF(B474="","",入力・概要!$B$30*(K474*L474-J474*M474)/(L474^2+M474^2))</f>
        <v>-2.1420235047373233E-2</v>
      </c>
      <c r="P474" s="1">
        <f>IF(B474="","",N474+入力・概要!$B$36)</f>
        <v>10.516394196580102</v>
      </c>
      <c r="Q474" s="1">
        <f>IF(B474="","",O474+C474*入力・概要!$B$37*0.000000001)</f>
        <v>2.8739712808966535</v>
      </c>
      <c r="R474" s="1">
        <f t="shared" si="60"/>
        <v>10.902029986258633</v>
      </c>
      <c r="S474" s="1">
        <f t="shared" si="61"/>
        <v>15.284849970170381</v>
      </c>
      <c r="T474" s="1">
        <f t="shared" si="62"/>
        <v>7.1340636081517159</v>
      </c>
      <c r="U474" s="1">
        <f t="shared" si="63"/>
        <v>1.0375073722292625</v>
      </c>
    </row>
    <row r="475" spans="1:21">
      <c r="A475">
        <v>472</v>
      </c>
      <c r="B475" s="2">
        <f>IF(A475&lt;=入力・概要!$B$40,10^(LOG10(入力・概要!$B$38)+(A475-1)*(LOG10(入力・概要!$B$39)-LOG10(入力・概要!$B$38))/(入力・概要!$B$40-1)),"")</f>
        <v>13895029.980584888</v>
      </c>
      <c r="C475" s="1">
        <f t="shared" si="56"/>
        <v>87305048.21683082</v>
      </c>
      <c r="D475" s="1">
        <f>IF(B475="","",ATANH(MIN(0.999999,(2*入力・概要!$B$17*入力・概要!$B$6)/入力・概要!$B$30))+入力・概要!$B$33*SQRT(B475/1000000)+(2*PI()*B475*入力・概要!$B$6/(299792458*入力・概要!$B$31))*入力・概要!$B$32/2)</f>
        <v>0.14212376615208272</v>
      </c>
      <c r="E475" s="1">
        <f>IF(B475="","",2*PI()*B475*入力・概要!$B$6/(299792458*入力・概要!$B$31))</f>
        <v>3.1909680087113874</v>
      </c>
      <c r="F475" s="1">
        <f t="shared" si="57"/>
        <v>0.14151235403053661</v>
      </c>
      <c r="G475" s="1">
        <f t="shared" si="58"/>
        <v>4.8428298652257715E-2</v>
      </c>
      <c r="H475" s="1">
        <f>IF(B475="","",入力・概要!$B$34)</f>
        <v>0.13510189711528384</v>
      </c>
      <c r="I475" s="1">
        <f>IF(B475="","",C475*入力・概要!$B$35*0.000000001)</f>
        <v>1.0948587416201896</v>
      </c>
      <c r="J475" s="1">
        <f>IF(B475="","",H475+入力・概要!$B$30*F475)</f>
        <v>10.743980760860204</v>
      </c>
      <c r="K475" s="1">
        <f>IF(B475="","",I475+入力・概要!$B$30*G475)</f>
        <v>4.72542483246621</v>
      </c>
      <c r="L475" s="1">
        <f>IF(B475="","",入力・概要!$B$30+H475*F475-I475*G475)</f>
        <v>74.933960105457999</v>
      </c>
      <c r="M475" s="1">
        <f t="shared" si="59"/>
        <v>0.16147879287956965</v>
      </c>
      <c r="N475" s="1">
        <f>IF(B475="","",入力・概要!$B$30*(J475*L475+K475*M475)/(L475^2+M475^2))</f>
        <v>10.758979520123152</v>
      </c>
      <c r="O475" s="1">
        <f>IF(B475="","",入力・概要!$B$30*(K475*L475-J475*M475)/(L475^2+M475^2))</f>
        <v>4.7043777891034475</v>
      </c>
      <c r="P475" s="1">
        <f>IF(B475="","",N475+入力・概要!$B$36)</f>
        <v>10.758979520123408</v>
      </c>
      <c r="Q475" s="1">
        <f>IF(B475="","",O475+C475*入力・概要!$B$37*0.000000001)</f>
        <v>7.6590082950669505</v>
      </c>
      <c r="R475" s="1">
        <f t="shared" si="60"/>
        <v>13.206666815602613</v>
      </c>
      <c r="S475" s="1">
        <f t="shared" si="61"/>
        <v>35.44597088437132</v>
      </c>
      <c r="T475" s="1">
        <f t="shared" si="62"/>
        <v>7.1428594881690604</v>
      </c>
      <c r="U475" s="1">
        <f t="shared" si="63"/>
        <v>1.1207932213805483</v>
      </c>
    </row>
    <row r="476" spans="1:21">
      <c r="A476">
        <v>473</v>
      </c>
      <c r="B476" s="2">
        <f>IF(A476&lt;=入力・概要!$B$40,10^(LOG10(入力・概要!$B$38)+(A476-1)*(LOG10(入力・概要!$B$39)-LOG10(入力・概要!$B$38))/(入力・概要!$B$40-1)),"")</f>
        <v>14179318.836792182</v>
      </c>
      <c r="C476" s="1">
        <f t="shared" si="56"/>
        <v>89091287.781147376</v>
      </c>
      <c r="D476" s="1">
        <f>IF(B476="","",ATANH(MIN(0.999999,(2*入力・概要!$B$17*入力・概要!$B$6)/入力・概要!$B$30))+入力・概要!$B$33*SQRT(B476/1000000)+(2*PI()*B476*入力・概要!$B$6/(299792458*入力・概要!$B$31))*入力・概要!$B$32/2)</f>
        <v>0.14489488462070013</v>
      </c>
      <c r="E476" s="1">
        <f>IF(B476="","",2*PI()*B476*入力・概要!$B$6/(299792458*入力・概要!$B$31))</f>
        <v>3.2562544202310582</v>
      </c>
      <c r="F476" s="1">
        <f t="shared" si="57"/>
        <v>0.14575776673674853</v>
      </c>
      <c r="G476" s="1">
        <f t="shared" si="58"/>
        <v>0.11275152735199952</v>
      </c>
      <c r="H476" s="1">
        <f>IF(B476="","",入力・概要!$B$34)</f>
        <v>0.13510189711528384</v>
      </c>
      <c r="I476" s="1">
        <f>IF(B476="","",C476*入力・概要!$B$35*0.000000001)</f>
        <v>1.1172592790640574</v>
      </c>
      <c r="J476" s="1">
        <f>IF(B476="","",H476+入力・概要!$B$30*F476)</f>
        <v>11.062250281817271</v>
      </c>
      <c r="K476" s="1">
        <f>IF(B476="","",I476+入力・概要!$B$30*G476)</f>
        <v>9.5700004095060454</v>
      </c>
      <c r="L476" s="1">
        <f>IF(B476="","",入力・概要!$B$30+H476*F476-I476*G476)</f>
        <v>74.861583124727204</v>
      </c>
      <c r="M476" s="1">
        <f t="shared" si="59"/>
        <v>0.17808216263018767</v>
      </c>
      <c r="N476" s="1">
        <f>IF(B476="","",入力・概要!$B$30*(J476*L476+K476*M476)/(L476^2+M476^2))</f>
        <v>11.100690095021537</v>
      </c>
      <c r="O476" s="1">
        <f>IF(B476="","",入力・概要!$B$30*(K476*L476-J476*M476)/(L476^2+M476^2))</f>
        <v>9.5571803480863107</v>
      </c>
      <c r="P476" s="1">
        <f>IF(B476="","",N476+入力・概要!$B$36)</f>
        <v>11.100690095021793</v>
      </c>
      <c r="Q476" s="1">
        <f>IF(B476="","",O476+C476*入力・概要!$B$37*0.000000001)</f>
        <v>12.572261859065938</v>
      </c>
      <c r="R476" s="1">
        <f t="shared" si="60"/>
        <v>16.771615570321156</v>
      </c>
      <c r="S476" s="1">
        <f t="shared" si="61"/>
        <v>48.557076440337624</v>
      </c>
      <c r="T476" s="1">
        <f t="shared" si="62"/>
        <v>7.1516553681864039</v>
      </c>
      <c r="U476" s="1">
        <f t="shared" si="63"/>
        <v>1.2245748991881475</v>
      </c>
    </row>
    <row r="477" spans="1:21">
      <c r="A477">
        <v>474</v>
      </c>
      <c r="B477" s="2">
        <f>IF(A477&lt;=入力・概要!$B$40,10^(LOG10(入力・概要!$B$38)+(A477-1)*(LOG10(入力・概要!$B$39)-LOG10(入力・概要!$B$38))/(入力・概要!$B$40-1)),"")</f>
        <v>14469424.172264121</v>
      </c>
      <c r="C477" s="1">
        <f t="shared" si="56"/>
        <v>90914073.362519071</v>
      </c>
      <c r="D477" s="1">
        <f>IF(B477="","",ATANH(MIN(0.999999,(2*入力・概要!$B$17*入力・概要!$B$6)/入力・概要!$B$30))+入力・概要!$B$33*SQRT(B477/1000000)+(2*PI()*B477*入力・概要!$B$6/(299792458*入力・概要!$B$31))*入力・概要!$B$32/2)</f>
        <v>0.14772256815294599</v>
      </c>
      <c r="E477" s="1">
        <f>IF(B477="","",2*PI()*B477*入力・概要!$B$6/(299792458*入力・概要!$B$31))</f>
        <v>3.3228765754866365</v>
      </c>
      <c r="F477" s="1">
        <f t="shared" si="57"/>
        <v>0.15147519670520609</v>
      </c>
      <c r="G477" s="1">
        <f t="shared" si="58"/>
        <v>0.17922435870737194</v>
      </c>
      <c r="H477" s="1">
        <f>IF(B477="","",入力・概要!$B$34)</f>
        <v>0.13510189711528384</v>
      </c>
      <c r="I477" s="1">
        <f>IF(B477="","",C477*入力・概要!$B$35*0.000000001)</f>
        <v>1.140118125930593</v>
      </c>
      <c r="J477" s="1">
        <f>IF(B477="","",H477+入力・概要!$B$30*F477)</f>
        <v>11.490873792201548</v>
      </c>
      <c r="K477" s="1">
        <f>IF(B477="","",I477+入力・概要!$B$30*G477)</f>
        <v>14.576185414787819</v>
      </c>
      <c r="L477" s="1">
        <f>IF(B477="","",入力・概要!$B$30+H477*F477-I477*G477)</f>
        <v>74.783991310554669</v>
      </c>
      <c r="M477" s="1">
        <f t="shared" si="59"/>
        <v>0.19691316826314359</v>
      </c>
      <c r="N477" s="1">
        <f>IF(B477="","",入力・概要!$B$30*(J477*L477+K477*M477)/(L477^2+M477^2))</f>
        <v>11.557521231163593</v>
      </c>
      <c r="O477" s="1">
        <f>IF(B477="","",入力・概要!$B$30*(K477*L477-J477*M477)/(L477^2+M477^2))</f>
        <v>14.581592045106968</v>
      </c>
      <c r="P477" s="1">
        <f>IF(B477="","",N477+入力・概要!$B$36)</f>
        <v>11.557521231163848</v>
      </c>
      <c r="Q477" s="1">
        <f>IF(B477="","",O477+C477*入力・概要!$B$37*0.000000001)</f>
        <v>17.658361373624654</v>
      </c>
      <c r="R477" s="1">
        <f t="shared" si="60"/>
        <v>21.104360293795267</v>
      </c>
      <c r="S477" s="1">
        <f t="shared" si="61"/>
        <v>56.794971927941738</v>
      </c>
      <c r="T477" s="1">
        <f t="shared" si="62"/>
        <v>7.1604512482037475</v>
      </c>
      <c r="U477" s="1">
        <f t="shared" si="63"/>
        <v>1.3243721925441911</v>
      </c>
    </row>
    <row r="478" spans="1:21">
      <c r="A478">
        <v>475</v>
      </c>
      <c r="B478" s="2">
        <f>IF(A478&lt;=入力・概要!$B$40,10^(LOG10(入力・概要!$B$38)+(A478-1)*(LOG10(入力・概要!$B$39)-LOG10(入力・概要!$B$38))/(入力・概要!$B$40-1)),"")</f>
        <v>14765464.990719322</v>
      </c>
      <c r="C478" s="1">
        <f t="shared" si="56"/>
        <v>92774152.683362216</v>
      </c>
      <c r="D478" s="1">
        <f>IF(B478="","",ATANH(MIN(0.999999,(2*入力・概要!$B$17*入力・概要!$B$6)/入力・概要!$B$30))+入力・概要!$B$33*SQRT(B478/1000000)+(2*PI()*B478*入力・概要!$B$6/(299792458*入力・概要!$B$31))*入力・概要!$B$32/2)</f>
        <v>0.15060797271925397</v>
      </c>
      <c r="E478" s="1">
        <f>IF(B478="","",2*PI()*B478*入力・概要!$B$6/(299792458*入力・概要!$B$31))</f>
        <v>3.3908618034626268</v>
      </c>
      <c r="F478" s="1">
        <f t="shared" si="57"/>
        <v>0.15893600317667478</v>
      </c>
      <c r="G478" s="1">
        <f t="shared" si="58"/>
        <v>0.24851572786687642</v>
      </c>
      <c r="H478" s="1">
        <f>IF(B478="","",入力・概要!$B$34)</f>
        <v>0.13510189711528384</v>
      </c>
      <c r="I478" s="1">
        <f>IF(B478="","",C478*入力・概要!$B$35*0.000000001)</f>
        <v>1.1634446591165568</v>
      </c>
      <c r="J478" s="1">
        <f>IF(B478="","",H478+入力・概要!$B$30*F478)</f>
        <v>12.050194514578731</v>
      </c>
      <c r="K478" s="1">
        <f>IF(B478="","",I478+入力・概要!$B$30*G478)</f>
        <v>19.794137864221259</v>
      </c>
      <c r="L478" s="1">
        <f>IF(B478="","",入力・概要!$B$30+H478*F478-I478*G478)</f>
        <v>74.700201923340359</v>
      </c>
      <c r="M478" s="1">
        <f t="shared" si="59"/>
        <v>0.218488190335035</v>
      </c>
      <c r="N478" s="1">
        <f>IF(B478="","",入力・概要!$B$30*(J478*L478+K478*M478)/(L478^2+M478^2))</f>
        <v>12.15137084641316</v>
      </c>
      <c r="O478" s="1">
        <f>IF(B478="","",入力・概要!$B$30*(K478*L478-J478*M478)/(L478^2+M478^2))</f>
        <v>19.829522003793677</v>
      </c>
      <c r="P478" s="1">
        <f>IF(B478="","",N478+入力・概要!$B$36)</f>
        <v>12.151370846413416</v>
      </c>
      <c r="Q478" s="1">
        <f>IF(B478="","",O478+C478*入力・概要!$B$37*0.000000001)</f>
        <v>22.969241267247835</v>
      </c>
      <c r="R478" s="1">
        <f t="shared" si="60"/>
        <v>25.985416252969795</v>
      </c>
      <c r="S478" s="1">
        <f t="shared" si="61"/>
        <v>62.119907980123855</v>
      </c>
      <c r="T478" s="1">
        <f t="shared" si="62"/>
        <v>7.1692471282210928</v>
      </c>
      <c r="U478" s="1">
        <f t="shared" si="63"/>
        <v>1.4147296780540082</v>
      </c>
    </row>
    <row r="479" spans="1:21">
      <c r="A479">
        <v>476</v>
      </c>
      <c r="B479" s="2">
        <f>IF(A479&lt;=入力・概要!$B$40,10^(LOG10(入力・概要!$B$38)+(A479-1)*(LOG10(入力・概要!$B$39)-LOG10(入力・概要!$B$38))/(入力・概要!$B$40-1)),"")</f>
        <v>15067562.73066272</v>
      </c>
      <c r="C479" s="1">
        <f t="shared" si="56"/>
        <v>94672288.764306724</v>
      </c>
      <c r="D479" s="1">
        <f>IF(B479="","",ATANH(MIN(0.999999,(2*入力・概要!$B$17*入力・概要!$B$6)/入力・概要!$B$30))+入力・概要!$B$33*SQRT(B479/1000000)+(2*PI()*B479*入力・概要!$B$6/(299792458*入力・概要!$B$31))*入力・概要!$B$32/2)</f>
        <v>0.15355227792731854</v>
      </c>
      <c r="E479" s="1">
        <f>IF(B479="","",2*PI()*B479*入力・概要!$B$6/(299792458*入力・概要!$B$31))</f>
        <v>3.4602379922877202</v>
      </c>
      <c r="F479" s="1">
        <f t="shared" si="57"/>
        <v>0.16851129052628849</v>
      </c>
      <c r="G479" s="1">
        <f t="shared" si="58"/>
        <v>0.32141719729233625</v>
      </c>
      <c r="H479" s="1">
        <f>IF(B479="","",入力・概要!$B$34)</f>
        <v>0.13510189711528384</v>
      </c>
      <c r="I479" s="1">
        <f>IF(B479="","",C479*入力・概要!$B$35*0.000000001)</f>
        <v>1.187248447367671</v>
      </c>
      <c r="J479" s="1">
        <f>IF(B479="","",H479+入力・概要!$B$30*F479)</f>
        <v>12.768033351149004</v>
      </c>
      <c r="K479" s="1">
        <f>IF(B479="","",I479+入力・概要!$B$30*G479)</f>
        <v>25.283209073271671</v>
      </c>
      <c r="L479" s="1">
        <f>IF(B479="","",入力・概要!$B$30+H479*F479-I479*G479)</f>
        <v>74.609027790677303</v>
      </c>
      <c r="M479" s="1">
        <f t="shared" si="59"/>
        <v>0.24348884116093061</v>
      </c>
      <c r="N479" s="1">
        <f>IF(B479="","",入力・概要!$B$30*(J479*L479+K479*M479)/(L479^2+M479^2))</f>
        <v>12.912213700032776</v>
      </c>
      <c r="O479" s="1">
        <f>IF(B479="","",入力・概要!$B$30*(K479*L479-J479*M479)/(L479^2+M479^2))</f>
        <v>25.362670535714695</v>
      </c>
      <c r="P479" s="1">
        <f>IF(B479="","",N479+入力・概要!$B$36)</f>
        <v>12.912213700033032</v>
      </c>
      <c r="Q479" s="1">
        <f>IF(B479="","",O479+C479*入力・概要!$B$37*0.000000001)</f>
        <v>28.566627674111661</v>
      </c>
      <c r="R479" s="1">
        <f t="shared" si="60"/>
        <v>31.349281958390097</v>
      </c>
      <c r="S479" s="1">
        <f t="shared" si="61"/>
        <v>65.676868404906742</v>
      </c>
      <c r="T479" s="1">
        <f t="shared" si="62"/>
        <v>7.1780430082384363</v>
      </c>
      <c r="U479" s="1">
        <f t="shared" si="63"/>
        <v>1.4962275979552448</v>
      </c>
    </row>
    <row r="480" spans="1:21">
      <c r="A480">
        <v>477</v>
      </c>
      <c r="B480" s="2">
        <f>IF(A480&lt;=入力・概要!$B$40,10^(LOG10(入力・概要!$B$38)+(A480-1)*(LOG10(入力・概要!$B$39)-LOG10(入力・概要!$B$38))/(入力・概要!$B$40-1)),"")</f>
        <v>15375841.315201009</v>
      </c>
      <c r="C480" s="1">
        <f t="shared" si="56"/>
        <v>96609260.23719582</v>
      </c>
      <c r="D480" s="1">
        <f>IF(B480="","",ATANH(MIN(0.999999,(2*入力・概要!$B$17*入力・概要!$B$6)/入力・概要!$B$30))+入力・概要!$B$33*SQRT(B480/1000000)+(2*PI()*B480*入力・概要!$B$6/(299792458*入力・概要!$B$31))*入力・概要!$B$32/2)</f>
        <v>0.15655668750557239</v>
      </c>
      <c r="E480" s="1">
        <f>IF(B480="","",2*PI()*B480*入力・概要!$B$6/(299792458*入力・概要!$B$31))</f>
        <v>3.5310336006748204</v>
      </c>
      <c r="F480" s="1">
        <f t="shared" si="57"/>
        <v>0.18071145796375604</v>
      </c>
      <c r="G480" s="1">
        <f t="shared" si="58"/>
        <v>0.39888458024953155</v>
      </c>
      <c r="H480" s="1">
        <f>IF(B480="","",入力・概要!$B$34)</f>
        <v>0.13510189711528384</v>
      </c>
      <c r="I480" s="1">
        <f>IF(B480="","",C480*入力・概要!$B$35*0.000000001)</f>
        <v>1.2115392552038293</v>
      </c>
      <c r="J480" s="1">
        <f>IF(B480="","",H480+入力・概要!$B$30*F480)</f>
        <v>13.682653840280075</v>
      </c>
      <c r="K480" s="1">
        <f>IF(B480="","",I480+入力・概要!$B$30*G480)</f>
        <v>31.115064085056261</v>
      </c>
      <c r="L480" s="1">
        <f>IF(B480="","",入力・概要!$B$30+H480*F480-I480*G480)</f>
        <v>74.50901379761801</v>
      </c>
      <c r="M480" s="1">
        <f t="shared" si="59"/>
        <v>0.27282908870995248</v>
      </c>
      <c r="N480" s="1">
        <f>IF(B480="","",入力・概要!$B$30*(J480*L480+K480*M480)/(L480^2+M480^2))</f>
        <v>13.881365224440467</v>
      </c>
      <c r="O480" s="1">
        <f>IF(B480="","",入力・概要!$B$30*(K480*L480-J480*M480)/(L480^2+M480^2))</f>
        <v>31.255851115264186</v>
      </c>
      <c r="P480" s="1">
        <f>IF(B480="","",N480+入力・概要!$B$36)</f>
        <v>13.881365224440723</v>
      </c>
      <c r="Q480" s="1">
        <f>IF(B480="","",O480+C480*入力・概要!$B$37*0.000000001)</f>
        <v>34.525360419542388</v>
      </c>
      <c r="R480" s="1">
        <f t="shared" si="60"/>
        <v>37.211460769413719</v>
      </c>
      <c r="S480" s="1">
        <f t="shared" si="61"/>
        <v>68.096772279690896</v>
      </c>
      <c r="T480" s="1">
        <f t="shared" si="62"/>
        <v>7.1868388882557799</v>
      </c>
      <c r="U480" s="1">
        <f t="shared" si="63"/>
        <v>1.570676718977285</v>
      </c>
    </row>
    <row r="481" spans="1:21">
      <c r="A481">
        <v>478</v>
      </c>
      <c r="B481" s="2">
        <f>IF(A481&lt;=入力・概要!$B$40,10^(LOG10(入力・概要!$B$38)+(A481-1)*(LOG10(入力・概要!$B$39)-LOG10(入力・概要!$B$38))/(入力・概要!$B$40-1)),"")</f>
        <v>15690427.20287681</v>
      </c>
      <c r="C481" s="1">
        <f t="shared" si="56"/>
        <v>98585861.664486468</v>
      </c>
      <c r="D481" s="1">
        <f>IF(B481="","",ATANH(MIN(0.999999,(2*入力・概要!$B$17*入力・概要!$B$6)/入力・概要!$B$30))+入力・概要!$B$33*SQRT(B481/1000000)+(2*PI()*B481*入力・概要!$B$6/(299792458*入力・概要!$B$31))*入力・概要!$B$32/2)</f>
        <v>0.159622429796549</v>
      </c>
      <c r="E481" s="1">
        <f>IF(B481="","",2*PI()*B481*入力・概要!$B$6/(299792458*入力・概要!$B$31))</f>
        <v>3.6032776695950166</v>
      </c>
      <c r="F481" s="1">
        <f t="shared" si="57"/>
        <v>0.19624644462137927</v>
      </c>
      <c r="G481" s="1">
        <f t="shared" si="58"/>
        <v>0.48209430413167642</v>
      </c>
      <c r="H481" s="1">
        <f>IF(B481="","",入力・概要!$B$34)</f>
        <v>0.13510189711528384</v>
      </c>
      <c r="I481" s="1">
        <f>IF(B481="","",C481*入力・概要!$B$35*0.000000001)</f>
        <v>1.2363270469245711</v>
      </c>
      <c r="J481" s="1">
        <f>IF(B481="","",H481+入力・概要!$B$30*F481)</f>
        <v>14.847278602052144</v>
      </c>
      <c r="K481" s="1">
        <f>IF(B481="","",I481+入力・概要!$B$30*G481)</f>
        <v>37.377907112299752</v>
      </c>
      <c r="L481" s="1">
        <f>IF(B481="","",入力・概要!$B$30+H481*F481-I481*G481)</f>
        <v>74.398350703688664</v>
      </c>
      <c r="M481" s="1">
        <f t="shared" si="59"/>
        <v>0.30775664242485834</v>
      </c>
      <c r="N481" s="1">
        <f>IF(B481="","",入力・概要!$B$30*(J481*L481+K481*M481)/(L481^2+M481^2))</f>
        <v>15.116475822937652</v>
      </c>
      <c r="O481" s="1">
        <f>IF(B481="","",入力・概要!$B$30*(K481*L481-J481*M481)/(L481^2+M481^2))</f>
        <v>37.601500868492195</v>
      </c>
      <c r="P481" s="1">
        <f>IF(B481="","",N481+入力・概要!$B$36)</f>
        <v>15.116475822937907</v>
      </c>
      <c r="Q481" s="1">
        <f>IF(B481="","",O481+C481*入力・概要!$B$37*0.000000001)</f>
        <v>40.93790351965567</v>
      </c>
      <c r="R481" s="1">
        <f t="shared" si="60"/>
        <v>43.639658407119811</v>
      </c>
      <c r="S481" s="1">
        <f t="shared" si="61"/>
        <v>69.733142045148412</v>
      </c>
      <c r="T481" s="1">
        <f t="shared" si="62"/>
        <v>7.1956347682731252</v>
      </c>
      <c r="U481" s="1">
        <f t="shared" si="63"/>
        <v>1.6398813424551781</v>
      </c>
    </row>
    <row r="482" spans="1:21">
      <c r="A482">
        <v>479</v>
      </c>
      <c r="B482" s="2">
        <f>IF(A482&lt;=入力・概要!$B$40,10^(LOG10(入力・概要!$B$38)+(A482-1)*(LOG10(入力・概要!$B$39)-LOG10(入力・概要!$B$38))/(入力・概要!$B$40-1)),"")</f>
        <v>16011449.439542895</v>
      </c>
      <c r="C482" s="1">
        <f t="shared" si="56"/>
        <v>100602903.86518474</v>
      </c>
      <c r="D482" s="1">
        <f>IF(B482="","",ATANH(MIN(0.999999,(2*入力・概要!$B$17*入力・概要!$B$6)/入力・概要!$B$30))+入力・概要!$B$33*SQRT(B482/1000000)+(2*PI()*B482*入力・概要!$B$6/(299792458*入力・概要!$B$31))*入力・概要!$B$32/2)</f>
        <v>0.16275075826033819</v>
      </c>
      <c r="E482" s="1">
        <f>IF(B482="","",2*PI()*B482*入力・概要!$B$6/(299792458*入力・概要!$B$31))</f>
        <v>3.6769998341903989</v>
      </c>
      <c r="F482" s="1">
        <f t="shared" si="57"/>
        <v>0.21611958390510094</v>
      </c>
      <c r="G482" s="1">
        <f t="shared" si="58"/>
        <v>0.57252079767984154</v>
      </c>
      <c r="H482" s="1">
        <f>IF(B482="","",入力・概要!$B$34)</f>
        <v>0.13510189711528384</v>
      </c>
      <c r="I482" s="1">
        <f>IF(B482="","",C482*入力・概要!$B$35*0.000000001)</f>
        <v>1.2616219906965118</v>
      </c>
      <c r="J482" s="1">
        <f>IF(B482="","",H482+入力・概要!$B$30*F482)</f>
        <v>16.337125398451551</v>
      </c>
      <c r="K482" s="1">
        <f>IF(B482="","",I482+入力・概要!$B$30*G482)</f>
        <v>44.182283096011744</v>
      </c>
      <c r="L482" s="1">
        <f>IF(B482="","",入力・概要!$B$30+H482*F482-I482*G482)</f>
        <v>74.274757001389787</v>
      </c>
      <c r="M482" s="1">
        <f t="shared" si="59"/>
        <v>0.35000986557935748</v>
      </c>
      <c r="N482" s="1">
        <f>IF(B482="","",入力・概要!$B$30*(J482*L482+K482*M482)/(L482^2+M482^2))</f>
        <v>16.69935302442606</v>
      </c>
      <c r="O482" s="1">
        <f>IF(B482="","",入力・概要!$B$30*(K482*L482-J482*M482)/(L482^2+M482^2))</f>
        <v>44.515883601484987</v>
      </c>
      <c r="P482" s="1">
        <f>IF(B482="","",N482+入力・概要!$B$36)</f>
        <v>16.699353024426316</v>
      </c>
      <c r="Q482" s="1">
        <f>IF(B482="","",O482+C482*入力・概要!$B$37*0.000000001)</f>
        <v>47.920548220767394</v>
      </c>
      <c r="R482" s="1">
        <f t="shared" si="60"/>
        <v>50.746894813508632</v>
      </c>
      <c r="S482" s="1">
        <f t="shared" si="61"/>
        <v>70.787575492374003</v>
      </c>
      <c r="T482" s="1">
        <f t="shared" si="62"/>
        <v>7.2044306482904688</v>
      </c>
      <c r="U482" s="1">
        <f t="shared" si="63"/>
        <v>1.7054094730558558</v>
      </c>
    </row>
    <row r="483" spans="1:21">
      <c r="A483">
        <v>480</v>
      </c>
      <c r="B483" s="2">
        <f>IF(A483&lt;=入力・概要!$B$40,10^(LOG10(入力・概要!$B$38)+(A483-1)*(LOG10(入力・概要!$B$39)-LOG10(入力・概要!$B$38))/(入力・概要!$B$40-1)),"")</f>
        <v>16339039.711298309</v>
      </c>
      <c r="C483" s="1">
        <f t="shared" si="56"/>
        <v>102661214.24745333</v>
      </c>
      <c r="D483" s="1">
        <f>IF(B483="","",ATANH(MIN(0.999999,(2*入力・概要!$B$17*入力・概要!$B$6)/入力・概要!$B$30))+入力・概要!$B$33*SQRT(B483/1000000)+(2*PI()*B483*入力・概要!$B$6/(299792458*入力・概要!$B$31))*入力・概要!$B$32/2)</f>
        <v>0.16594295198834619</v>
      </c>
      <c r="E483" s="1">
        <f>IF(B483="","",2*PI()*B483*入力・概要!$B$6/(299792458*入力・概要!$B$31))</f>
        <v>3.7522303359307485</v>
      </c>
      <c r="F483" s="1">
        <f t="shared" si="57"/>
        <v>0.24177771264897113</v>
      </c>
      <c r="G483" s="1">
        <f t="shared" si="58"/>
        <v>0.67204376584607739</v>
      </c>
      <c r="H483" s="1">
        <f>IF(B483="","",入力・概要!$B$34)</f>
        <v>0.13510189711528384</v>
      </c>
      <c r="I483" s="1">
        <f>IF(B483="","",C483*入力・概要!$B$35*0.000000001)</f>
        <v>1.2874344627244458</v>
      </c>
      <c r="J483" s="1">
        <f>IF(B483="","",H483+入力・概要!$B$30*F483)</f>
        <v>18.260660495997538</v>
      </c>
      <c r="K483" s="1">
        <f>IF(B483="","",I483+入力・概要!$B$30*G483)</f>
        <v>51.669119876971067</v>
      </c>
      <c r="L483" s="1">
        <f>IF(B483="","",入力・概要!$B$30+H483*F483-I483*G483)</f>
        <v>74.135315987134163</v>
      </c>
      <c r="M483" s="1">
        <f t="shared" si="59"/>
        <v>0.40206734729327831</v>
      </c>
      <c r="N483" s="1">
        <f>IF(B483="","",入力・概要!$B$30*(J483*L483+K483*M483)/(L483^2+M483^2))</f>
        <v>18.748548794904313</v>
      </c>
      <c r="O483" s="1">
        <f>IF(B483="","",入力・概要!$B$30*(K483*L483-J483*M483)/(L483^2+M483^2))</f>
        <v>52.147688369890545</v>
      </c>
      <c r="P483" s="1">
        <f>IF(B483="","",N483+入力・概要!$B$36)</f>
        <v>18.748548794904568</v>
      </c>
      <c r="Q483" s="1">
        <f>IF(B483="","",O483+C483*入力・概要!$B$37*0.000000001)</f>
        <v>55.622011580175482</v>
      </c>
      <c r="R483" s="1">
        <f t="shared" si="60"/>
        <v>58.696816388455794</v>
      </c>
      <c r="S483" s="1">
        <f t="shared" si="61"/>
        <v>71.372547403260569</v>
      </c>
      <c r="T483" s="1">
        <f t="shared" si="62"/>
        <v>7.2132265283078132</v>
      </c>
      <c r="U483" s="1">
        <f t="shared" si="63"/>
        <v>1.7686145465215317</v>
      </c>
    </row>
    <row r="484" spans="1:21">
      <c r="A484">
        <v>481</v>
      </c>
      <c r="B484" s="2">
        <f>IF(A484&lt;=入力・概要!$B$40,10^(LOG10(入力・概要!$B$38)+(A484-1)*(LOG10(入力・概要!$B$39)-LOG10(入力・概要!$B$38))/(入力・概要!$B$40-1)),"")</f>
        <v>16673332.398506679</v>
      </c>
      <c r="C484" s="1">
        <f t="shared" si="56"/>
        <v>104761637.14801854</v>
      </c>
      <c r="D484" s="1">
        <f>IF(B484="","",ATANH(MIN(0.999999,(2*入力・概要!$B$17*入力・概要!$B$6)/入力・概要!$B$30))+入力・概要!$B$33*SQRT(B484/1000000)+(2*PI()*B484*入力・概要!$B$6/(299792458*入力・概要!$B$31))*入力・概要!$B$32/2)</f>
        <v>0.1692003162275573</v>
      </c>
      <c r="E484" s="1">
        <f>IF(B484="","",2*PI()*B484*入力・概要!$B$6/(299792458*入力・概要!$B$31))</f>
        <v>3.8290000350187361</v>
      </c>
      <c r="F484" s="1">
        <f t="shared" si="57"/>
        <v>0.27535858409367092</v>
      </c>
      <c r="G484" s="1">
        <f t="shared" si="58"/>
        <v>0.78309723671433906</v>
      </c>
      <c r="H484" s="1">
        <f>IF(B484="","",入力・概要!$B$34)</f>
        <v>0.13510189711528384</v>
      </c>
      <c r="I484" s="1">
        <f>IF(B484="","",C484*入力・概要!$B$35*0.000000001)</f>
        <v>1.3137750515077153</v>
      </c>
      <c r="J484" s="1">
        <f>IF(B484="","",H484+入力・概要!$B$30*F484)</f>
        <v>20.77814668818494</v>
      </c>
      <c r="K484" s="1">
        <f>IF(B484="","",I484+入力・概要!$B$30*G484)</f>
        <v>60.020901929229552</v>
      </c>
      <c r="L484" s="1">
        <f>IF(B484="","",入力・概要!$B$30+H484*F484-I484*G484)</f>
        <v>73.976251518682545</v>
      </c>
      <c r="M484" s="1">
        <f t="shared" si="59"/>
        <v>0.46755716030659783</v>
      </c>
      <c r="N484" s="1">
        <f>IF(B484="","",入力・概要!$B$30*(J484*L484+K484*M484)/(L484^2+M484^2))</f>
        <v>21.440249424098639</v>
      </c>
      <c r="O484" s="1">
        <f>IF(B484="","",入力・概要!$B$30*(K484*L484-J484*M484)/(L484^2+M484^2))</f>
        <v>60.689939791759038</v>
      </c>
      <c r="P484" s="1">
        <f>IF(B484="","",N484+入力・概要!$B$36)</f>
        <v>21.440249424098894</v>
      </c>
      <c r="Q484" s="1">
        <f>IF(B484="","",O484+C484*入力・概要!$B$37*0.000000001)</f>
        <v>64.235346790486773</v>
      </c>
      <c r="R484" s="1">
        <f t="shared" si="60"/>
        <v>67.71900820790033</v>
      </c>
      <c r="S484" s="1">
        <f t="shared" si="61"/>
        <v>71.542201637087643</v>
      </c>
      <c r="T484" s="1">
        <f t="shared" si="62"/>
        <v>7.2220224083251567</v>
      </c>
      <c r="U484" s="1">
        <f t="shared" si="63"/>
        <v>1.8307105889379278</v>
      </c>
    </row>
    <row r="485" spans="1:21">
      <c r="A485">
        <v>482</v>
      </c>
      <c r="B485" s="2">
        <f>IF(A485&lt;=入力・概要!$B$40,10^(LOG10(入力・概要!$B$38)+(A485-1)*(LOG10(入力・概要!$B$39)-LOG10(入力・概要!$B$38))/(入力・概要!$B$40-1)),"")</f>
        <v>17014464.630920615</v>
      </c>
      <c r="C485" s="1">
        <f t="shared" si="56"/>
        <v>106905034.17852715</v>
      </c>
      <c r="D485" s="1">
        <f>IF(B485="","",ATANH(MIN(0.999999,(2*入力・概要!$B$17*入力・概要!$B$6)/入力・概要!$B$30))+入力・概要!$B$33*SQRT(B485/1000000)+(2*PI()*B485*入力・概要!$B$6/(299792458*入力・概要!$B$31))*入力・概要!$B$32/2)</f>
        <v>0.17252418291552879</v>
      </c>
      <c r="E485" s="1">
        <f>IF(B485="","",2*PI()*B485*入力・概要!$B$6/(299792458*入力・概要!$B$31))</f>
        <v>3.9073404230491438</v>
      </c>
      <c r="F485" s="1">
        <f t="shared" si="57"/>
        <v>0.32011274309989668</v>
      </c>
      <c r="G485" s="1">
        <f t="shared" si="58"/>
        <v>0.90887408023270455</v>
      </c>
      <c r="H485" s="1">
        <f>IF(B485="","",入力・概要!$B$34)</f>
        <v>0.13510189711528384</v>
      </c>
      <c r="I485" s="1">
        <f>IF(B485="","",C485*入力・概要!$B$35*0.000000001)</f>
        <v>1.3406545621837394</v>
      </c>
      <c r="J485" s="1">
        <f>IF(B485="","",H485+入力・概要!$B$30*F485)</f>
        <v>24.133270378964429</v>
      </c>
      <c r="K485" s="1">
        <f>IF(B485="","",I485+入力・概要!$B$30*G485)</f>
        <v>69.477002696889286</v>
      </c>
      <c r="L485" s="1">
        <f>IF(B485="","",入力・概要!$B$30+H485*F485-I485*G485)</f>
        <v>73.792625320853489</v>
      </c>
      <c r="M485" s="1">
        <f t="shared" si="59"/>
        <v>0.55195122192837487</v>
      </c>
      <c r="N485" s="1">
        <f>IF(B485="","",入力・概要!$B$30*(J485*L485+K485*M485)/(L485^2+M485^2))</f>
        <v>25.044169059604165</v>
      </c>
      <c r="O485" s="1">
        <f>IF(B485="","",入力・概要!$B$30*(K485*L485-J485*M485)/(L485^2+M485^2))</f>
        <v>70.396185034319259</v>
      </c>
      <c r="P485" s="1">
        <f>IF(B485="","",N485+入力・概要!$B$36)</f>
        <v>25.044169059604421</v>
      </c>
      <c r="Q485" s="1">
        <f>IF(B485="","",O485+C485*入力・概要!$B$37*0.000000001)</f>
        <v>74.014130178115124</v>
      </c>
      <c r="R485" s="1">
        <f t="shared" si="60"/>
        <v>78.136431131124866</v>
      </c>
      <c r="S485" s="1">
        <f t="shared" si="61"/>
        <v>71.305717587404985</v>
      </c>
      <c r="T485" s="1">
        <f t="shared" si="62"/>
        <v>7.2308182883425003</v>
      </c>
      <c r="U485" s="1">
        <f t="shared" si="63"/>
        <v>1.8928535710114276</v>
      </c>
    </row>
    <row r="486" spans="1:21">
      <c r="A486">
        <v>483</v>
      </c>
      <c r="B486" s="2">
        <f>IF(A486&lt;=入力・概要!$B$40,10^(LOG10(入力・概要!$B$38)+(A486-1)*(LOG10(入力・概要!$B$39)-LOG10(入力・概要!$B$38))/(入力・概要!$B$40-1)),"")</f>
        <v>17362576.343933355</v>
      </c>
      <c r="C486" s="1">
        <f t="shared" si="56"/>
        <v>109092284.57898591</v>
      </c>
      <c r="D486" s="1">
        <f>IF(B486="","",ATANH(MIN(0.999999,(2*入力・概要!$B$17*入力・概要!$B$6)/入力・概要!$B$30))+入力・概要!$B$33*SQRT(B486/1000000)+(2*PI()*B486*入力・概要!$B$6/(299792458*入力・概要!$B$31))*入力・概要!$B$32/2)</f>
        <v>0.17591591122632466</v>
      </c>
      <c r="E486" s="1">
        <f>IF(B486="","",2*PI()*B486*入力・概要!$B$6/(299792458*入力・概要!$B$31))</f>
        <v>3.9872836359269477</v>
      </c>
      <c r="F486" s="1">
        <f t="shared" si="57"/>
        <v>0.38115065008838261</v>
      </c>
      <c r="G486" s="1">
        <f t="shared" si="58"/>
        <v>1.0535936125659113</v>
      </c>
      <c r="H486" s="1">
        <f>IF(B486="","",入力・概要!$B$34)</f>
        <v>0.13510189711528384</v>
      </c>
      <c r="I486" s="1">
        <f>IF(B486="","",C486*入力・概要!$B$35*0.000000001)</f>
        <v>1.3680840209603611</v>
      </c>
      <c r="J486" s="1">
        <f>IF(B486="","",H486+入力・概要!$B$30*F486)</f>
        <v>28.70915186841831</v>
      </c>
      <c r="K486" s="1">
        <f>IF(B486="","",I486+入力・概要!$B$30*G486)</f>
        <v>80.353746325151818</v>
      </c>
      <c r="L486" s="1">
        <f>IF(B486="","",入力・概要!$B$30+H486*F486-I486*G486)</f>
        <v>73.577953254060787</v>
      </c>
      <c r="M486" s="1">
        <f t="shared" si="59"/>
        <v>0.66378860981077004</v>
      </c>
      <c r="N486" s="1">
        <f>IF(B486="","",入力・概要!$B$30*(J486*L486+K486*M486)/(L486^2+M486^2))</f>
        <v>29.98764681858508</v>
      </c>
      <c r="O486" s="1">
        <f>IF(B486="","",入力・概要!$B$30*(K486*L486-J486*M486)/(L486^2+M486^2))</f>
        <v>81.601117936476953</v>
      </c>
      <c r="P486" s="1">
        <f>IF(B486="","",N486+入力・概要!$B$36)</f>
        <v>29.987646818585336</v>
      </c>
      <c r="Q486" s="1">
        <f>IF(B486="","",O486+C486*入力・概要!$B$37*0.000000001)</f>
        <v>85.293085337740976</v>
      </c>
      <c r="R486" s="1">
        <f t="shared" si="60"/>
        <v>90.411113078798977</v>
      </c>
      <c r="S486" s="1">
        <f t="shared" si="61"/>
        <v>70.62916391632082</v>
      </c>
      <c r="T486" s="1">
        <f t="shared" si="62"/>
        <v>7.2396141683598456</v>
      </c>
      <c r="U486" s="1">
        <f t="shared" si="63"/>
        <v>1.9562218160081799</v>
      </c>
    </row>
    <row r="487" spans="1:21">
      <c r="A487">
        <v>484</v>
      </c>
      <c r="B487" s="2">
        <f>IF(A487&lt;=入力・概要!$B$40,10^(LOG10(入力・概要!$B$38)+(A487-1)*(LOG10(入力・概要!$B$39)-LOG10(入力・概要!$B$38))/(入力・概要!$B$40-1)),"")</f>
        <v>17717810.335981272</v>
      </c>
      <c r="C487" s="1">
        <f t="shared" si="56"/>
        <v>111324285.57843214</v>
      </c>
      <c r="D487" s="1">
        <f>IF(B487="","",ATANH(MIN(0.999999,(2*入力・概要!$B$17*入力・概要!$B$6)/入力・概要!$B$30))+入力・概要!$B$33*SQRT(B487/1000000)+(2*PI()*B487*入力・概要!$B$6/(299792458*入力・概要!$B$31))*入力・概要!$B$32/2)</f>
        <v>0.17937688812761723</v>
      </c>
      <c r="E487" s="1">
        <f>IF(B487="","",2*PI()*B487*入力・概要!$B$6/(299792458*入力・概要!$B$31))</f>
        <v>4.0688624670497022</v>
      </c>
      <c r="F487" s="1">
        <f t="shared" si="57"/>
        <v>0.46682172704430258</v>
      </c>
      <c r="G487" s="1">
        <f t="shared" si="58"/>
        <v>1.2228015076660985</v>
      </c>
      <c r="H487" s="1">
        <f>IF(B487="","",入力・概要!$B$34)</f>
        <v>0.13510189711528384</v>
      </c>
      <c r="I487" s="1">
        <f>IF(B487="","",C487*入力・概要!$B$35*0.000000001)</f>
        <v>1.3960746796388772</v>
      </c>
      <c r="J487" s="1">
        <f>IF(B487="","",H487+入力・概要!$B$30*F487)</f>
        <v>35.131729485605007</v>
      </c>
      <c r="K487" s="1">
        <f>IF(B487="","",I487+入力・概要!$B$30*G487)</f>
        <v>93.066891394587856</v>
      </c>
      <c r="L487" s="1">
        <f>IF(B487="","",入力・概要!$B$30+H487*F487-I487*G487)</f>
        <v>73.323809941945882</v>
      </c>
      <c r="M487" s="1">
        <f t="shared" si="59"/>
        <v>0.81692079651296123</v>
      </c>
      <c r="N487" s="1">
        <f>IF(B487="","",入力・概要!$B$30*(J487*L487+K487*M487)/(L487^2+M487^2))</f>
        <v>36.974990130236037</v>
      </c>
      <c r="O487" s="1">
        <f>IF(B487="","",入力・概要!$B$30*(K487*L487-J487*M487)/(L487^2+M487^2))</f>
        <v>94.741672491125456</v>
      </c>
      <c r="P487" s="1">
        <f>IF(B487="","",N487+入力・概要!$B$36)</f>
        <v>36.974990130236293</v>
      </c>
      <c r="Q487" s="1">
        <f>IF(B487="","",O487+C487*入力・概要!$B$37*0.000000001)</f>
        <v>98.509176626828094</v>
      </c>
      <c r="R487" s="1">
        <f t="shared" si="60"/>
        <v>105.21980695109968</v>
      </c>
      <c r="S487" s="1">
        <f t="shared" si="61"/>
        <v>69.42659450064771</v>
      </c>
      <c r="T487" s="1">
        <f t="shared" si="62"/>
        <v>7.2484100483771892</v>
      </c>
      <c r="U487" s="1">
        <f t="shared" si="63"/>
        <v>2.0220975006530328</v>
      </c>
    </row>
    <row r="488" spans="1:21">
      <c r="A488">
        <v>485</v>
      </c>
      <c r="B488" s="2">
        <f>IF(A488&lt;=入力・概要!$B$40,10^(LOG10(入力・概要!$B$38)+(A488-1)*(LOG10(入力・概要!$B$39)-LOG10(入力・概要!$B$38))/(入力・概要!$B$40-1)),"")</f>
        <v>18080312.327121411</v>
      </c>
      <c r="C488" s="1">
        <f t="shared" si="56"/>
        <v>113601952.7629872</v>
      </c>
      <c r="D488" s="1">
        <f>IF(B488="","",ATANH(MIN(0.999999,(2*入力・概要!$B$17*入力・概要!$B$6)/入力・概要!$B$30))+入力・概要!$B$33*SQRT(B488/1000000)+(2*PI()*B488*入力・概要!$B$6/(299792458*入力・概要!$B$31))*入力・概要!$B$32/2)</f>
        <v>0.18290852894919085</v>
      </c>
      <c r="E488" s="1">
        <f>IF(B488="","",2*PI()*B488*入力・概要!$B$6/(299792458*入力・概要!$B$31))</f>
        <v>4.1521103807597575</v>
      </c>
      <c r="F488" s="1">
        <f t="shared" si="57"/>
        <v>0.59137214028820773</v>
      </c>
      <c r="G488" s="1">
        <f t="shared" si="58"/>
        <v>1.4235129048213049</v>
      </c>
      <c r="H488" s="1">
        <f>IF(B488="","",入力・概要!$B$34)</f>
        <v>0.13510189711528384</v>
      </c>
      <c r="I488" s="1">
        <f>IF(B488="","",C488*入力・概要!$B$35*0.000000001)</f>
        <v>1.4246380202296542</v>
      </c>
      <c r="J488" s="1">
        <f>IF(B488="","",H488+入力・概要!$B$30*F488)</f>
        <v>44.469007884979462</v>
      </c>
      <c r="K488" s="1">
        <f>IF(B488="","",I488+入力・概要!$B$30*G488)</f>
        <v>108.14235939293806</v>
      </c>
      <c r="L488" s="1">
        <f>IF(B488="","",入力・概要!$B$30+H488*F488-I488*G488)</f>
        <v>73.019768555642514</v>
      </c>
      <c r="M488" s="1">
        <f t="shared" si="59"/>
        <v>1.0348105291686123</v>
      </c>
      <c r="N488" s="1">
        <f>IF(B488="","",入力・概要!$B$30*(J488*L488+K488*M488)/(L488^2+M488^2))</f>
        <v>47.219356267717728</v>
      </c>
      <c r="O488" s="1">
        <f>IF(B488="","",入力・概要!$B$30*(K488*L488-J488*M488)/(L488^2+M488^2))</f>
        <v>110.35831429806832</v>
      </c>
      <c r="P488" s="1">
        <f>IF(B488="","",N488+入力・概要!$B$36)</f>
        <v>47.219356267717984</v>
      </c>
      <c r="Q488" s="1">
        <f>IF(B488="","",O488+C488*入力・概要!$B$37*0.000000001)</f>
        <v>114.20290063100204</v>
      </c>
      <c r="R488" s="1">
        <f t="shared" si="60"/>
        <v>123.57981274816774</v>
      </c>
      <c r="S488" s="1">
        <f t="shared" si="61"/>
        <v>67.536423633496369</v>
      </c>
      <c r="T488" s="1">
        <f t="shared" si="62"/>
        <v>7.2572059283945327</v>
      </c>
      <c r="U488" s="1">
        <f t="shared" si="63"/>
        <v>2.0919475328230561</v>
      </c>
    </row>
    <row r="489" spans="1:21">
      <c r="A489">
        <v>486</v>
      </c>
      <c r="B489" s="2">
        <f>IF(A489&lt;=入力・概要!$B$40,10^(LOG10(入力・概要!$B$38)+(A489-1)*(LOG10(入力・概要!$B$39)-LOG10(入力・概要!$B$38))/(入力・概要!$B$40-1)),"")</f>
        <v>18450231.018806923</v>
      </c>
      <c r="C489" s="1">
        <f t="shared" si="56"/>
        <v>115926220.45143671</v>
      </c>
      <c r="D489" s="1">
        <f>IF(B489="","",ATANH(MIN(0.999999,(2*入力・概要!$B$17*入力・概要!$B$6)/入力・概要!$B$30))+入力・概要!$B$33*SQRT(B489/1000000)+(2*PI()*B489*入力・概要!$B$6/(299792458*入力・概要!$B$31))*入力・概要!$B$32/2)</f>
        <v>0.18651227796307027</v>
      </c>
      <c r="E489" s="1">
        <f>IF(B489="","",2*PI()*B489*入力・概要!$B$6/(299792458*入力・概要!$B$31))</f>
        <v>4.2370615260715834</v>
      </c>
      <c r="F489" s="1">
        <f t="shared" si="57"/>
        <v>0.78027264962390541</v>
      </c>
      <c r="G489" s="1">
        <f t="shared" si="58"/>
        <v>1.6634093965013956</v>
      </c>
      <c r="H489" s="1">
        <f>IF(B489="","",入力・概要!$B$34)</f>
        <v>0.13510189711528384</v>
      </c>
      <c r="I489" s="1">
        <f>IF(B489="","",C489*入力・概要!$B$35*0.000000001)</f>
        <v>1.4537857596621344</v>
      </c>
      <c r="J489" s="1">
        <f>IF(B489="","",H489+入力・概要!$B$30*F489)</f>
        <v>58.630475514934155</v>
      </c>
      <c r="K489" s="1">
        <f>IF(B489="","",I489+入力・概要!$B$30*G489)</f>
        <v>126.15603461413576</v>
      </c>
      <c r="L489" s="1">
        <f>IF(B489="","",入力・概要!$B$30+H489*F489-I489*G489)</f>
        <v>72.655039086193881</v>
      </c>
      <c r="M489" s="1">
        <f t="shared" si="59"/>
        <v>1.3590790318238037</v>
      </c>
      <c r="N489" s="1">
        <f>IF(B489="","",入力・概要!$B$30*(J489*L489+K489*M489)/(L489^2+M489^2))</f>
        <v>62.909829524423898</v>
      </c>
      <c r="O489" s="1">
        <f>IF(B489="","",入力・概要!$B$30*(K489*L489-J489*M489)/(L489^2+M489^2))</f>
        <v>128.99516800250015</v>
      </c>
      <c r="P489" s="1">
        <f>IF(B489="","",N489+入力・概要!$B$36)</f>
        <v>62.909829524424154</v>
      </c>
      <c r="Q489" s="1">
        <f>IF(B489="","",O489+C489*入力・概要!$B$37*0.000000001)</f>
        <v>132.91841361524163</v>
      </c>
      <c r="R489" s="1">
        <f t="shared" si="60"/>
        <v>147.05424621133713</v>
      </c>
      <c r="S489" s="1">
        <f t="shared" si="61"/>
        <v>64.671966660351742</v>
      </c>
      <c r="T489" s="1">
        <f t="shared" si="62"/>
        <v>7.266001808411878</v>
      </c>
      <c r="U489" s="1">
        <f t="shared" si="63"/>
        <v>2.1674775693363086</v>
      </c>
    </row>
    <row r="490" spans="1:21">
      <c r="A490">
        <v>487</v>
      </c>
      <c r="B490" s="2">
        <f>IF(A490&lt;=入力・概要!$B$40,10^(LOG10(入力・概要!$B$38)+(A490-1)*(LOG10(入力・概要!$B$39)-LOG10(入力・概要!$B$38))/(入力・概要!$B$40-1)),"")</f>
        <v>18827718.154885501</v>
      </c>
      <c r="C490" s="1">
        <f t="shared" si="56"/>
        <v>118298042.07849492</v>
      </c>
      <c r="D490" s="1">
        <f>IF(B490="","",ATANH(MIN(0.999999,(2*入力・概要!$B$17*入力・概要!$B$6)/入力・概要!$B$30))+入力・概要!$B$33*SQRT(B490/1000000)+(2*PI()*B490*入力・概要!$B$6/(299792458*入力・概要!$B$31))*入力・概要!$B$32/2)</f>
        <v>0.19018960897551651</v>
      </c>
      <c r="E490" s="1">
        <f>IF(B490="","",2*PI()*B490*入力・概要!$B$6/(299792458*入力・概要!$B$31))</f>
        <v>4.3237507506799435</v>
      </c>
      <c r="F490" s="1">
        <f t="shared" si="57"/>
        <v>1.0810894568130236</v>
      </c>
      <c r="G490" s="1">
        <f t="shared" si="58"/>
        <v>1.9460365711683416</v>
      </c>
      <c r="H490" s="1">
        <f>IF(B490="","",入力・概要!$B$34)</f>
        <v>0.13510189711528384</v>
      </c>
      <c r="I490" s="1">
        <f>IF(B490="","",C490*入力・概要!$B$35*0.000000001)</f>
        <v>1.483529854591205</v>
      </c>
      <c r="J490" s="1">
        <f>IF(B490="","",H490+入力・概要!$B$30*F490)</f>
        <v>81.182068904153141</v>
      </c>
      <c r="K490" s="1">
        <f>IF(B490="","",I490+入力・概要!$B$30*G490)</f>
        <v>147.3737342072618</v>
      </c>
      <c r="L490" s="1">
        <f>IF(B490="","",入力・概要!$B$30+H490*F490-I490*G490)</f>
        <v>72.226917549196685</v>
      </c>
      <c r="M490" s="1">
        <f t="shared" si="59"/>
        <v>1.8667417172864746</v>
      </c>
      <c r="N490" s="1">
        <f>IF(B490="","",入力・概要!$B$30*(J490*L490+K490*M490)/(L490^2+M490^2))</f>
        <v>88.157462470509188</v>
      </c>
      <c r="O490" s="1">
        <f>IF(B490="","",入力・概要!$B$30*(K490*L490-J490*M490)/(L490^2+M490^2))</f>
        <v>150.68795914514638</v>
      </c>
      <c r="P490" s="1">
        <f>IF(B490="","",N490+入力・概要!$B$36)</f>
        <v>88.157462470509444</v>
      </c>
      <c r="Q490" s="1">
        <f>IF(B490="","",O490+C490*入力・概要!$B$37*0.000000001)</f>
        <v>154.69147338698943</v>
      </c>
      <c r="R490" s="1">
        <f t="shared" si="60"/>
        <v>178.04828032833382</v>
      </c>
      <c r="S490" s="1">
        <f t="shared" si="61"/>
        <v>60.321522339773416</v>
      </c>
      <c r="T490" s="1">
        <f t="shared" si="62"/>
        <v>7.2747976884292216</v>
      </c>
      <c r="U490" s="1">
        <f t="shared" si="63"/>
        <v>2.2505377834159339</v>
      </c>
    </row>
    <row r="491" spans="1:21">
      <c r="A491">
        <v>488</v>
      </c>
      <c r="B491" s="2">
        <f>IF(A491&lt;=入力・概要!$B$40,10^(LOG10(入力・概要!$B$38)+(A491-1)*(LOG10(入力・概要!$B$39)-LOG10(入力・概要!$B$38))/(入力・概要!$B$40-1)),"")</f>
        <v>19212928.583846476</v>
      </c>
      <c r="C491" s="1">
        <f t="shared" si="56"/>
        <v>120718390.58591487</v>
      </c>
      <c r="D491" s="1">
        <f>IF(B491="","",ATANH(MIN(0.999999,(2*入力・概要!$B$17*入力・概要!$B$6)/入力・概要!$B$30))+入力・概要!$B$33*SQRT(B491/1000000)+(2*PI()*B491*入力・概要!$B$6/(299792458*入力・概要!$B$31))*入力・概要!$B$32/2)</f>
        <v>0.19394202593113971</v>
      </c>
      <c r="E491" s="1">
        <f>IF(B491="","",2*PI()*B491*入力・概要!$B$6/(299792458*入力・概要!$B$31))</f>
        <v>4.4122136152548288</v>
      </c>
      <c r="F491" s="1">
        <f t="shared" si="57"/>
        <v>1.5841619911921809</v>
      </c>
      <c r="G491" s="1">
        <f t="shared" si="58"/>
        <v>2.2503892501519367</v>
      </c>
      <c r="H491" s="1">
        <f>IF(B491="","",入力・概要!$B$34)</f>
        <v>0.13510189711528384</v>
      </c>
      <c r="I491" s="1">
        <f>IF(B491="","",C491*入力・概要!$B$35*0.000000001)</f>
        <v>1.5138825063019596</v>
      </c>
      <c r="J491" s="1">
        <f>IF(B491="","",H491+入力・概要!$B$30*F491)</f>
        <v>118.89634207463524</v>
      </c>
      <c r="K491" s="1">
        <f>IF(B491="","",I491+入力・概要!$B$30*G491)</f>
        <v>170.2207570028136</v>
      </c>
      <c r="L491" s="1">
        <f>IF(B491="","",入力・概要!$B$30+H491*F491-I491*G491)</f>
        <v>71.775062036257438</v>
      </c>
      <c r="M491" s="1">
        <f t="shared" si="59"/>
        <v>2.7022669825576893</v>
      </c>
      <c r="N491" s="1">
        <f>IF(B491="","",入力・概要!$B$30*(J491*L491+K491*M491)/(L491^2+M491^2))</f>
        <v>130.6937464649474</v>
      </c>
      <c r="O491" s="1">
        <f>IF(B491="","",入力・概要!$B$30*(K491*L491-J491*M491)/(L491^2+M491^2))</f>
        <v>172.8722589137893</v>
      </c>
      <c r="P491" s="1">
        <f>IF(B491="","",N491+入力・概要!$B$36)</f>
        <v>130.69374646494765</v>
      </c>
      <c r="Q491" s="1">
        <f>IF(B491="","",O491+C491*入力・概要!$B$37*0.000000001)</f>
        <v>176.95768406091383</v>
      </c>
      <c r="R491" s="1">
        <f t="shared" si="60"/>
        <v>219.9883572220271</v>
      </c>
      <c r="S491" s="1">
        <f t="shared" si="61"/>
        <v>53.551933054695077</v>
      </c>
      <c r="T491" s="1">
        <f t="shared" si="62"/>
        <v>7.283593568446566</v>
      </c>
      <c r="U491" s="1">
        <f t="shared" si="63"/>
        <v>2.3423996966038931</v>
      </c>
    </row>
    <row r="492" spans="1:21">
      <c r="A492">
        <v>489</v>
      </c>
      <c r="B492" s="2">
        <f>IF(A492&lt;=入力・概要!$B$40,10^(LOG10(入力・概要!$B$38)+(A492-1)*(LOG10(入力・概要!$B$39)-LOG10(入力・概要!$B$38))/(入力・概要!$B$40-1)),"")</f>
        <v>19606020.322340462</v>
      </c>
      <c r="C492" s="1">
        <f t="shared" si="56"/>
        <v>123188258.82159397</v>
      </c>
      <c r="D492" s="1">
        <f>IF(B492="","",ATANH(MIN(0.999999,(2*入力・概要!$B$17*入力・概要!$B$6)/入力・概要!$B$30))+入力・概要!$B$33*SQRT(B492/1000000)+(2*PI()*B492*入力・概要!$B$6/(299792458*入力・概要!$B$31))*入力・概要!$B$32/2)</f>
        <v>0.19777106352936055</v>
      </c>
      <c r="E492" s="1">
        <f>IF(B492="","",2*PI()*B492*入力・概要!$B$6/(299792458*入力・概要!$B$31))</f>
        <v>4.5024864080286271</v>
      </c>
      <c r="F492" s="1">
        <f t="shared" si="57"/>
        <v>2.4441726265037422</v>
      </c>
      <c r="G492" s="1">
        <f t="shared" si="58"/>
        <v>2.4540797858512615</v>
      </c>
      <c r="H492" s="1">
        <f>IF(B492="","",入力・概要!$B$34)</f>
        <v>0.13510189711528384</v>
      </c>
      <c r="I492" s="1">
        <f>IF(B492="","",C492*入力・概要!$B$35*0.000000001)</f>
        <v>1.5448561657147266</v>
      </c>
      <c r="J492" s="1">
        <f>IF(B492="","",H492+入力・概要!$B$30*F492)</f>
        <v>183.36950213233501</v>
      </c>
      <c r="K492" s="1">
        <f>IF(B492="","",I492+入力・概要!$B$30*G492)</f>
        <v>185.52197497219765</v>
      </c>
      <c r="L492" s="1">
        <f>IF(B492="","",入力・概要!$B$30+H492*F492-I492*G492)</f>
        <v>71.50687573447415</v>
      </c>
      <c r="M492" s="1">
        <f t="shared" si="59"/>
        <v>4.1074459868662387</v>
      </c>
      <c r="N492" s="1">
        <f>IF(B492="","",入力・概要!$B$30*(J492*L492+K492*M492)/(L492^2+M492^2))</f>
        <v>202.74816690025528</v>
      </c>
      <c r="O492" s="1">
        <f>IF(B492="","",入力・概要!$B$30*(K492*L492-J492*M492)/(L492^2+M492^2))</f>
        <v>182.85526877836563</v>
      </c>
      <c r="P492" s="1">
        <f>IF(B492="","",N492+入力・概要!$B$36)</f>
        <v>202.74816690025554</v>
      </c>
      <c r="Q492" s="1">
        <f>IF(B492="","",O492+C492*入力・概要!$B$37*0.000000001)</f>
        <v>187.02428070751364</v>
      </c>
      <c r="R492" s="1">
        <f t="shared" si="60"/>
        <v>275.83491576589199</v>
      </c>
      <c r="S492" s="1">
        <f t="shared" si="61"/>
        <v>42.689872436939133</v>
      </c>
      <c r="T492" s="1">
        <f t="shared" si="62"/>
        <v>7.2923894484639096</v>
      </c>
      <c r="U492" s="1">
        <f t="shared" si="63"/>
        <v>2.4406492392317443</v>
      </c>
    </row>
    <row r="493" spans="1:21">
      <c r="A493">
        <v>490</v>
      </c>
      <c r="B493" s="2">
        <f>IF(A493&lt;=入力・概要!$B$40,10^(LOG10(入力・概要!$B$38)+(A493-1)*(LOG10(入力・概要!$B$39)-LOG10(入力・概要!$B$38))/(入力・概要!$B$40-1)),"")</f>
        <v>20007154.619999643</v>
      </c>
      <c r="C493" s="1">
        <f t="shared" si="56"/>
        <v>125708659.94685194</v>
      </c>
      <c r="D493" s="1">
        <f>IF(B493="","",ATANH(MIN(0.999999,(2*入力・概要!$B$17*入力・概要!$B$6)/入力・概要!$B$30))+入力・概要!$B$33*SQRT(B493/1000000)+(2*PI()*B493*入力・概要!$B$6/(299792458*入力・概要!$B$31))*入力・概要!$B$32/2)</f>
        <v>0.20167828785349293</v>
      </c>
      <c r="E493" s="1">
        <f>IF(B493="","",2*PI()*B493*入力・概要!$B$6/(299792458*入力・概要!$B$31))</f>
        <v>4.5946061596819794</v>
      </c>
      <c r="F493" s="1">
        <f t="shared" si="57"/>
        <v>3.7645646704631051</v>
      </c>
      <c r="G493" s="1">
        <f t="shared" si="58"/>
        <v>2.1203149385193392</v>
      </c>
      <c r="H493" s="1">
        <f>IF(B493="","",入力・概要!$B$34)</f>
        <v>0.13510189711528384</v>
      </c>
      <c r="I493" s="1">
        <f>IF(B493="","",C493*入力・概要!$B$35*0.000000001)</f>
        <v>1.5764635384925825</v>
      </c>
      <c r="J493" s="1">
        <f>IF(B493="","",H493+入力・概要!$B$30*F493)</f>
        <v>282.35647286702238</v>
      </c>
      <c r="K493" s="1">
        <f>IF(B493="","",I493+入力・概要!$B$30*G493)</f>
        <v>160.531944774332</v>
      </c>
      <c r="L493" s="1">
        <f>IF(B493="","",入力・概要!$B$30+H493*F493-I493*G493)</f>
        <v>72.133864302180314</v>
      </c>
      <c r="M493" s="1">
        <f t="shared" si="59"/>
        <v>6.2211575119582676</v>
      </c>
      <c r="N493" s="1">
        <f>IF(B493="","",入力・概要!$B$30*(J493*L493+K493*M493)/(L493^2+M493^2))</f>
        <v>305.56583033892576</v>
      </c>
      <c r="O493" s="1">
        <f>IF(B493="","",入力・概要!$B$30*(K493*L493-J493*M493)/(L493^2+M493^2))</f>
        <v>140.48552488897204</v>
      </c>
      <c r="P493" s="1">
        <f>IF(B493="","",N493+入力・概要!$B$36)</f>
        <v>305.56583033892605</v>
      </c>
      <c r="Q493" s="1">
        <f>IF(B493="","",O493+C493*入力・概要!$B$37*0.000000001)</f>
        <v>144.73983376490662</v>
      </c>
      <c r="R493" s="1">
        <f t="shared" si="60"/>
        <v>338.1125495290143</v>
      </c>
      <c r="S493" s="1">
        <f t="shared" si="61"/>
        <v>25.34588874189005</v>
      </c>
      <c r="T493" s="1">
        <f t="shared" si="62"/>
        <v>7.3011853284812531</v>
      </c>
      <c r="U493" s="1">
        <f t="shared" si="63"/>
        <v>2.5290612905233978</v>
      </c>
    </row>
    <row r="494" spans="1:21">
      <c r="A494">
        <v>491</v>
      </c>
      <c r="B494" s="2">
        <f>IF(A494&lt;=入力・概要!$B$40,10^(LOG10(入力・概要!$B$38)+(A494-1)*(LOG10(入力・概要!$B$39)-LOG10(入力・概要!$B$38))/(入力・概要!$B$40-1)),"")</f>
        <v>20416496.025583483</v>
      </c>
      <c r="C494" s="1">
        <f t="shared" si="56"/>
        <v>128280627.85203657</v>
      </c>
      <c r="D494" s="1">
        <f>IF(B494="","",ATANH(MIN(0.999999,(2*入力・概要!$B$17*入力・概要!$B$6)/入力・概要!$B$30))+入力・概要!$B$33*SQRT(B494/1000000)+(2*PI()*B494*入力・概要!$B$6/(299792458*入力・概要!$B$31))*入力・概要!$B$32/2)</f>
        <v>0.20566529701268801</v>
      </c>
      <c r="E494" s="1">
        <f>IF(B494="","",2*PI()*B494*入力・概要!$B$6/(299792458*入力・概要!$B$31))</f>
        <v>4.6886106585340217</v>
      </c>
      <c r="F494" s="1">
        <f t="shared" si="57"/>
        <v>4.8665016455575492</v>
      </c>
      <c r="G494" s="1">
        <f t="shared" si="58"/>
        <v>0.54688384124816325</v>
      </c>
      <c r="H494" s="1">
        <f>IF(B494="","",入力・概要!$B$34)</f>
        <v>0.13510189711528384</v>
      </c>
      <c r="I494" s="1">
        <f>IF(B494="","",C494*入力・概要!$B$35*0.000000001)</f>
        <v>1.608717590253304</v>
      </c>
      <c r="J494" s="1">
        <f>IF(B494="","",H494+入力・概要!$B$30*F494)</f>
        <v>364.96633378231627</v>
      </c>
      <c r="K494" s="1">
        <f>IF(B494="","",I494+入力・概要!$B$30*G494)</f>
        <v>42.607430841036411</v>
      </c>
      <c r="L494" s="1">
        <f>IF(B494="","",入力・概要!$B$30+H494*F494-I494*G494)</f>
        <v>74.745555613472703</v>
      </c>
      <c r="M494" s="1">
        <f t="shared" si="59"/>
        <v>7.9027118446593994</v>
      </c>
      <c r="N494" s="1">
        <f>IF(B494="","",入力・概要!$B$30*(J494*L494+K494*M494)/(L494^2+M494^2))</f>
        <v>366.47341589659686</v>
      </c>
      <c r="O494" s="1">
        <f>IF(B494="","",入力・概要!$B$30*(K494*L494-J494*M494)/(L494^2+M494^2))</f>
        <v>3.9875850726190132</v>
      </c>
      <c r="P494" s="1">
        <f>IF(B494="","",N494+入力・概要!$B$36)</f>
        <v>366.47341589659715</v>
      </c>
      <c r="Q494" s="1">
        <f>IF(B494="","",O494+C494*入力・概要!$B$37*0.000000001)</f>
        <v>8.3289360496488847</v>
      </c>
      <c r="R494" s="1">
        <f t="shared" si="60"/>
        <v>366.56805061903498</v>
      </c>
      <c r="S494" s="1">
        <f t="shared" si="61"/>
        <v>1.3019518567727111</v>
      </c>
      <c r="T494" s="1">
        <f t="shared" si="62"/>
        <v>7.3099812084985967</v>
      </c>
      <c r="U494" s="1">
        <f t="shared" si="63"/>
        <v>2.5641546099864967</v>
      </c>
    </row>
    <row r="495" spans="1:21">
      <c r="A495">
        <v>492</v>
      </c>
      <c r="B495" s="2">
        <f>IF(A495&lt;=入力・概要!$B$40,10^(LOG10(入力・概要!$B$38)+(A495-1)*(LOG10(入力・概要!$B$39)-LOG10(入力・概要!$B$38))/(入力・概要!$B$40-1)),"")</f>
        <v>20834212.454478201</v>
      </c>
      <c r="C495" s="1">
        <f t="shared" si="56"/>
        <v>130905217.58063537</v>
      </c>
      <c r="D495" s="1">
        <f>IF(B495="","",ATANH(MIN(0.999999,(2*入力・概要!$B$17*入力・概要!$B$6)/入力・概要!$B$30))+入力・概要!$B$33*SQRT(B495/1000000)+(2*PI()*B495*入力・概要!$B$6/(299792458*入力・概要!$B$31))*入力・概要!$B$32/2)</f>
        <v>0.20973372179701544</v>
      </c>
      <c r="E495" s="1">
        <f>IF(B495="","",2*PI()*B495*入力・概要!$B$6/(299792458*入力・概要!$B$31))</f>
        <v>4.7845384660435162</v>
      </c>
      <c r="F495" s="1">
        <f t="shared" si="57"/>
        <v>4.3331982289729298</v>
      </c>
      <c r="G495" s="1">
        <f t="shared" si="58"/>
        <v>-1.4427905867280566</v>
      </c>
      <c r="H495" s="1">
        <f>IF(B495="","",入力・概要!$B$34)</f>
        <v>0.13510189711528384</v>
      </c>
      <c r="I495" s="1">
        <f>IF(B495="","",C495*入力・概要!$B$35*0.000000001)</f>
        <v>1.6416315518879874</v>
      </c>
      <c r="J495" s="1">
        <f>IF(B495="","",H495+入力・概要!$B$30*F495)</f>
        <v>324.98571595621007</v>
      </c>
      <c r="K495" s="1">
        <f>IF(B495="","",I495+入力・概要!$B$30*G495)</f>
        <v>-106.52129644976537</v>
      </c>
      <c r="L495" s="1">
        <f>IF(B495="","",入力・概要!$B$30+H495*F495-I495*G495)</f>
        <v>77.921817515335036</v>
      </c>
      <c r="M495" s="1">
        <f t="shared" si="59"/>
        <v>6.9185911878600752</v>
      </c>
      <c r="N495" s="1">
        <f>IF(B495="","",入力・概要!$B$30*(J495*L495+K495*M495)/(L495^2+M495^2))</f>
        <v>301.19196522055859</v>
      </c>
      <c r="O495" s="1">
        <f>IF(B495="","",入力・概要!$B$30*(K495*L495-J495*M495)/(L495^2+M495^2))</f>
        <v>-129.22565755110969</v>
      </c>
      <c r="P495" s="1">
        <f>IF(B495="","",N495+入力・概要!$B$36)</f>
        <v>301.19196522055887</v>
      </c>
      <c r="Q495" s="1">
        <f>IF(B495="","",O495+C495*入力・概要!$B$37*0.000000001)</f>
        <v>-124.7954836132529</v>
      </c>
      <c r="R495" s="1">
        <f t="shared" si="60"/>
        <v>326.02225789612589</v>
      </c>
      <c r="S495" s="1">
        <f t="shared" si="61"/>
        <v>-22.506118983926505</v>
      </c>
      <c r="T495" s="1">
        <f t="shared" si="62"/>
        <v>7.318777088515942</v>
      </c>
      <c r="U495" s="1">
        <f t="shared" si="63"/>
        <v>2.5132472508393748</v>
      </c>
    </row>
    <row r="496" spans="1:21">
      <c r="A496">
        <v>493</v>
      </c>
      <c r="B496" s="2">
        <f>IF(A496&lt;=入力・概要!$B$40,10^(LOG10(入力・概要!$B$38)+(A496-1)*(LOG10(入力・概要!$B$39)-LOG10(入力・概要!$B$38))/(入力・概要!$B$40-1)),"")</f>
        <v>21260475.257576816</v>
      </c>
      <c r="C496" s="1">
        <f t="shared" si="56"/>
        <v>133583505.76206177</v>
      </c>
      <c r="D496" s="1">
        <f>IF(B496="","",ATANH(MIN(0.999999,(2*入力・概要!$B$17*入力・概要!$B$6)/入力・概要!$B$30))+入力・概要!$B$33*SQRT(B496/1000000)+(2*PI()*B496*入力・概要!$B$6/(299792458*入力・概要!$B$31))*入力・概要!$B$32/2)</f>
        <v>0.21388522634594101</v>
      </c>
      <c r="E496" s="1">
        <f>IF(B496="","",2*PI()*B496*入力・概要!$B$6/(299792458*入力・概要!$B$31))</f>
        <v>4.8824289326270272</v>
      </c>
      <c r="F496" s="1">
        <f t="shared" si="57"/>
        <v>2.9362585963669097</v>
      </c>
      <c r="G496" s="1">
        <f t="shared" si="58"/>
        <v>-2.2212396542468875</v>
      </c>
      <c r="H496" s="1">
        <f>IF(B496="","",入力・概要!$B$34)</f>
        <v>0.13510189711528384</v>
      </c>
      <c r="I496" s="1">
        <f>IF(B496="","",C496*入力・概要!$B$35*0.000000001)</f>
        <v>1.6752189249884519</v>
      </c>
      <c r="J496" s="1">
        <f>IF(B496="","",H496+入力・概要!$B$30*F496)</f>
        <v>220.26013603204572</v>
      </c>
      <c r="K496" s="1">
        <f>IF(B496="","",I496+入力・概要!$B$30*G496)</f>
        <v>-164.84637263985027</v>
      </c>
      <c r="L496" s="1">
        <f>IF(B496="","",入力・概要!$B$30+H496*F496-I496*G496)</f>
        <v>79.085620476603879</v>
      </c>
      <c r="M496" s="1">
        <f t="shared" si="59"/>
        <v>4.6187822780574237</v>
      </c>
      <c r="N496" s="1">
        <f>IF(B496="","",入力・概要!$B$30*(J496*L496+K496*M496)/(L496^2+M496^2))</f>
        <v>198.98698811074487</v>
      </c>
      <c r="O496" s="1">
        <f>IF(B496="","",入力・概要!$B$30*(K496*L496-J496*M496)/(L496^2+M496^2))</f>
        <v>-167.88460258411877</v>
      </c>
      <c r="P496" s="1">
        <f>IF(B496="","",N496+入力・概要!$B$36)</f>
        <v>198.98698811074513</v>
      </c>
      <c r="Q496" s="1">
        <f>IF(B496="","",O496+C496*入力・概要!$B$37*0.000000001)</f>
        <v>-163.36378838975639</v>
      </c>
      <c r="R496" s="1">
        <f t="shared" si="60"/>
        <v>257.4559162156483</v>
      </c>
      <c r="S496" s="1">
        <f t="shared" si="61"/>
        <v>-39.385216470228571</v>
      </c>
      <c r="T496" s="1">
        <f t="shared" si="62"/>
        <v>7.3275729685332855</v>
      </c>
      <c r="U496" s="1">
        <f t="shared" si="63"/>
        <v>2.4107028761604878</v>
      </c>
    </row>
    <row r="497" spans="1:21">
      <c r="A497">
        <v>494</v>
      </c>
      <c r="B497" s="2">
        <f>IF(A497&lt;=入力・概要!$B$40,10^(LOG10(入力・概要!$B$38)+(A497-1)*(LOG10(入力・概要!$B$39)-LOG10(入力・概要!$B$38))/(入力・概要!$B$40-1)),"")</f>
        <v>21695459.291569285</v>
      </c>
      <c r="C497" s="1">
        <f t="shared" si="56"/>
        <v>136316591.05330098</v>
      </c>
      <c r="D497" s="1">
        <f>IF(B497="","",ATANH(MIN(0.999999,(2*入力・概要!$B$17*入力・概要!$B$6)/入力・概要!$B$30))+入力・概要!$B$33*SQRT(B497/1000000)+(2*PI()*B497*入力・概要!$B$6/(299792458*入力・概要!$B$31))*入力・概要!$B$32/2)</f>
        <v>0.21812150883048753</v>
      </c>
      <c r="E497" s="1">
        <f>IF(B497="","",2*PI()*B497*入力・概要!$B$6/(299792458*入力・概要!$B$31))</f>
        <v>4.9823222138009173</v>
      </c>
      <c r="F497" s="1">
        <f t="shared" si="57"/>
        <v>1.8845578544696426</v>
      </c>
      <c r="G497" s="1">
        <f t="shared" si="58"/>
        <v>-2.1516598863541261</v>
      </c>
      <c r="H497" s="1">
        <f>IF(B497="","",入力・概要!$B$34)</f>
        <v>0.13510189711528384</v>
      </c>
      <c r="I497" s="1">
        <f>IF(B497="","",C497*入力・概要!$B$35*0.000000001)</f>
        <v>1.709493487385749</v>
      </c>
      <c r="J497" s="1">
        <f>IF(B497="","",H497+入力・概要!$B$30*F497)</f>
        <v>141.41637819807494</v>
      </c>
      <c r="K497" s="1">
        <f>IF(B497="","",I497+入力・概要!$B$30*G497)</f>
        <v>-159.59585152428983</v>
      </c>
      <c r="L497" s="1">
        <f>IF(B497="","",入力・概要!$B$30+H497*F497-I497*G497)</f>
        <v>78.900719568238344</v>
      </c>
      <c r="M497" s="1">
        <f t="shared" si="59"/>
        <v>2.9309460462242161</v>
      </c>
      <c r="N497" s="1">
        <f>IF(B497="","",入力・概要!$B$30*(J497*L497+K497*M497)/(L497^2+M497^2))</f>
        <v>128.55695447420015</v>
      </c>
      <c r="O497" s="1">
        <f>IF(B497="","",入力・概要!$B$30*(K497*L497-J497*M497)/(L497^2+M497^2))</f>
        <v>-156.41623553488157</v>
      </c>
      <c r="P497" s="1">
        <f>IF(B497="","",N497+入力・概要!$B$36)</f>
        <v>128.55695447420041</v>
      </c>
      <c r="Q497" s="1">
        <f>IF(B497="","",O497+C497*入力・概要!$B$37*0.000000001)</f>
        <v>-151.80292660691754</v>
      </c>
      <c r="R497" s="1">
        <f t="shared" si="60"/>
        <v>198.92465676759841</v>
      </c>
      <c r="S497" s="1">
        <f t="shared" si="61"/>
        <v>-49.739823753557836</v>
      </c>
      <c r="T497" s="1">
        <f t="shared" si="62"/>
        <v>7.3363688485506309</v>
      </c>
      <c r="U497" s="1">
        <f t="shared" si="63"/>
        <v>2.298688617385038</v>
      </c>
    </row>
    <row r="498" spans="1:21">
      <c r="A498">
        <v>495</v>
      </c>
      <c r="B498" s="2">
        <f>IF(A498&lt;=入力・概要!$B$40,10^(LOG10(入力・概要!$B$38)+(A498-1)*(LOG10(入力・概要!$B$39)-LOG10(入力・概要!$B$38))/(入力・概要!$B$40-1)),"")</f>
        <v>22139342.990669627</v>
      </c>
      <c r="C498" s="1">
        <f t="shared" si="56"/>
        <v>139105594.58958477</v>
      </c>
      <c r="D498" s="1">
        <f>IF(B498="","",ATANH(MIN(0.999999,(2*入力・概要!$B$17*入力・概要!$B$6)/入力・概要!$B$30))+入力・概要!$B$33*SQRT(B498/1000000)+(2*PI()*B498*入力・概要!$B$6/(299792458*入力・概要!$B$31))*入力・概要!$B$32/2)</f>
        <v>0.22244430214933986</v>
      </c>
      <c r="E498" s="1">
        <f>IF(B498="","",2*PI()*B498*入力・概要!$B$6/(299792458*入力・概要!$B$31))</f>
        <v>5.0842592866533529</v>
      </c>
      <c r="F498" s="1">
        <f t="shared" si="57"/>
        <v>1.2606378922259756</v>
      </c>
      <c r="G498" s="1">
        <f t="shared" si="58"/>
        <v>-1.8566238936580797</v>
      </c>
      <c r="H498" s="1">
        <f>IF(B498="","",入力・概要!$B$34)</f>
        <v>0.13510189711528384</v>
      </c>
      <c r="I498" s="1">
        <f>IF(B498="","",C498*入力・概要!$B$35*0.000000001)</f>
        <v>1.744469298801901</v>
      </c>
      <c r="J498" s="1">
        <f>IF(B498="","",H498+入力・概要!$B$30*F498)</f>
        <v>94.642431531290995</v>
      </c>
      <c r="K498" s="1">
        <f>IF(B498="","",I498+入力・概要!$B$30*G498)</f>
        <v>-137.44265763643864</v>
      </c>
      <c r="L498" s="1">
        <f>IF(B498="","",入力・概要!$B$30+H498*F498-I498*G498)</f>
        <v>78.377001616808144</v>
      </c>
      <c r="M498" s="1">
        <f t="shared" si="59"/>
        <v>1.9483106896317823</v>
      </c>
      <c r="N498" s="1">
        <f>IF(B498="","",入力・概要!$B$30*(J498*L498+K498*M498)/(L498^2+M498^2))</f>
        <v>87.203949203253259</v>
      </c>
      <c r="O498" s="1">
        <f>IF(B498="","",入力・概要!$B$30*(K498*L498-J498*M498)/(L498^2+M498^2))</f>
        <v>-133.63209346710534</v>
      </c>
      <c r="P498" s="1">
        <f>IF(B498="","",N498+入力・概要!$B$36)</f>
        <v>87.203949203253515</v>
      </c>
      <c r="Q498" s="1">
        <f>IF(B498="","",O498+C498*入力・概要!$B$37*0.000000001)</f>
        <v>-128.92439738630364</v>
      </c>
      <c r="R498" s="1">
        <f t="shared" si="60"/>
        <v>155.64712974566913</v>
      </c>
      <c r="S498" s="1">
        <f t="shared" si="61"/>
        <v>-55.925735968158868</v>
      </c>
      <c r="T498" s="1">
        <f t="shared" si="62"/>
        <v>7.3451647285679744</v>
      </c>
      <c r="U498" s="1">
        <f t="shared" si="63"/>
        <v>2.1921411163637892</v>
      </c>
    </row>
    <row r="499" spans="1:21">
      <c r="A499">
        <v>496</v>
      </c>
      <c r="B499" s="2">
        <f>IF(A499&lt;=入力・概要!$B$40,10^(LOG10(入力・概要!$B$38)+(A499-1)*(LOG10(入力・概要!$B$39)-LOG10(入力・概要!$B$38))/(入力・概要!$B$40-1)),"")</f>
        <v>22592308.439811718</v>
      </c>
      <c r="C499" s="1">
        <f t="shared" si="56"/>
        <v>141951660.44429433</v>
      </c>
      <c r="D499" s="1">
        <f>IF(B499="","",ATANH(MIN(0.999999,(2*入力・概要!$B$17*入力・概要!$B$6)/入力・概要!$B$30))+入力・概要!$B$33*SQRT(B499/1000000)+(2*PI()*B499*入力・概要!$B$6/(299792458*入力・概要!$B$31))*入力・概要!$B$32/2)</f>
        <v>0.22685537463920188</v>
      </c>
      <c r="E499" s="1">
        <f>IF(B499="","",2*PI()*B499*入力・概要!$B$6/(299792458*入力・概要!$B$31))</f>
        <v>5.1882819666535838</v>
      </c>
      <c r="F499" s="1">
        <f t="shared" si="57"/>
        <v>0.89506264030845439</v>
      </c>
      <c r="G499" s="1">
        <f t="shared" si="58"/>
        <v>-1.5528917634443986</v>
      </c>
      <c r="H499" s="1">
        <f>IF(B499="","",入力・概要!$B$34)</f>
        <v>0.13510189711528384</v>
      </c>
      <c r="I499" s="1">
        <f>IF(B499="","",C499*入力・概要!$B$35*0.000000001)</f>
        <v>1.7801607066173633</v>
      </c>
      <c r="J499" s="1">
        <f>IF(B499="","",H499+入力・概要!$B$30*F499)</f>
        <v>67.236035886574939</v>
      </c>
      <c r="K499" s="1">
        <f>IF(B499="","",I499+入力・概要!$B$30*G499)</f>
        <v>-114.63681730036198</v>
      </c>
      <c r="L499" s="1">
        <f>IF(B499="","",入力・概要!$B$30+H499*F499-I499*G499)</f>
        <v>77.853185223740596</v>
      </c>
      <c r="M499" s="1">
        <f t="shared" si="59"/>
        <v>1.3835567189822644</v>
      </c>
      <c r="N499" s="1">
        <f>IF(B499="","",入力・概要!$B$30*(J499*L499+K499*M499)/(L499^2+M499^2))</f>
        <v>62.762626318585454</v>
      </c>
      <c r="O499" s="1">
        <f>IF(B499="","",入力・概要!$B$30*(K499*L499-J499*M499)/(L499^2+M499^2))</f>
        <v>-111.50363236461369</v>
      </c>
      <c r="P499" s="1">
        <f>IF(B499="","",N499+入力・概要!$B$36)</f>
        <v>62.76262631858571</v>
      </c>
      <c r="Q499" s="1">
        <f>IF(B499="","",O499+C499*入力・概要!$B$37*0.000000001)</f>
        <v>-106.69961799331152</v>
      </c>
      <c r="R499" s="1">
        <f t="shared" si="60"/>
        <v>123.78996624252321</v>
      </c>
      <c r="S499" s="1">
        <f t="shared" si="61"/>
        <v>-59.535195062322515</v>
      </c>
      <c r="T499" s="1">
        <f t="shared" si="62"/>
        <v>7.353960608585318</v>
      </c>
      <c r="U499" s="1">
        <f t="shared" si="63"/>
        <v>2.0926854445055665</v>
      </c>
    </row>
    <row r="500" spans="1:21">
      <c r="A500">
        <v>497</v>
      </c>
      <c r="B500" s="2">
        <f>IF(A500&lt;=入力・概要!$B$40,10^(LOG10(入力・概要!$B$38)+(A500-1)*(LOG10(入力・概要!$B$39)-LOG10(入力・概要!$B$38))/(入力・概要!$B$40-1)),"")</f>
        <v>23054541.449341886</v>
      </c>
      <c r="C500" s="1">
        <f t="shared" si="56"/>
        <v>144855956.0982677</v>
      </c>
      <c r="D500" s="1">
        <f>IF(B500="","",ATANH(MIN(0.999999,(2*入力・概要!$B$17*入力・概要!$B$6)/入力・概要!$B$30))+入力・概要!$B$33*SQRT(B500/1000000)+(2*PI()*B500*入力・概要!$B$6/(299792458*入力・概要!$B$31))*入力・概要!$B$32/2)</f>
        <v>0.23135653079967763</v>
      </c>
      <c r="E500" s="1">
        <f>IF(B500="","",2*PI()*B500*入力・概要!$B$6/(299792458*入力・概要!$B$31))</f>
        <v>5.2944329248049584</v>
      </c>
      <c r="F500" s="1">
        <f t="shared" si="57"/>
        <v>0.67200852899552621</v>
      </c>
      <c r="G500" s="1">
        <f t="shared" si="58"/>
        <v>-1.2874189459245691</v>
      </c>
      <c r="H500" s="1">
        <f>IF(B500="","",入力・概要!$B$34)</f>
        <v>0.13510189711528384</v>
      </c>
      <c r="I500" s="1">
        <f>IF(B500="","",C500*入力・概要!$B$35*0.000000001)</f>
        <v>1.8165823517564272</v>
      </c>
      <c r="J500" s="1">
        <f>IF(B500="","",H500+入力・概要!$B$30*F500)</f>
        <v>50.514145679953835</v>
      </c>
      <c r="K500" s="1">
        <f>IF(B500="","",I500+入力・概要!$B$30*G500)</f>
        <v>-94.698465664875982</v>
      </c>
      <c r="L500" s="1">
        <f>IF(B500="","",入力・概要!$B$30+H500*F500-I500*G500)</f>
        <v>77.397355827712829</v>
      </c>
      <c r="M500" s="1">
        <f t="shared" si="59"/>
        <v>1.0468260920265018</v>
      </c>
      <c r="N500" s="1">
        <f>IF(B500="","",入力・概要!$B$30*(J500*L500+K500*M500)/(L500^2+M500^2))</f>
        <v>47.679166986715828</v>
      </c>
      <c r="O500" s="1">
        <f>IF(B500="","",入力・概要!$B$30*(K500*L500-J500*M500)/(L500^2+M500^2))</f>
        <v>-92.370771362325186</v>
      </c>
      <c r="P500" s="1">
        <f>IF(B500="","",N500+入力・概要!$B$36)</f>
        <v>47.679166986716083</v>
      </c>
      <c r="Q500" s="1">
        <f>IF(B500="","",O500+C500*入力・概要!$B$37*0.000000001)</f>
        <v>-87.468468052263646</v>
      </c>
      <c r="R500" s="1">
        <f t="shared" si="60"/>
        <v>99.619455268321076</v>
      </c>
      <c r="S500" s="1">
        <f t="shared" si="61"/>
        <v>-61.405145597629108</v>
      </c>
      <c r="T500" s="1">
        <f t="shared" si="62"/>
        <v>7.3627564886026624</v>
      </c>
      <c r="U500" s="1">
        <f t="shared" si="63"/>
        <v>1.9983441626261469</v>
      </c>
    </row>
    <row r="501" spans="1:21">
      <c r="A501">
        <v>498</v>
      </c>
      <c r="B501" s="2">
        <f>IF(A501&lt;=入力・概要!$B$40,10^(LOG10(入力・概要!$B$38)+(A501-1)*(LOG10(入力・概要!$B$39)-LOG10(入力・概要!$B$38))/(入力・概要!$B$40-1)),"")</f>
        <v>23526231.63123966</v>
      </c>
      <c r="C501" s="1">
        <f t="shared" si="56"/>
        <v>147819672.91870865</v>
      </c>
      <c r="D501" s="1">
        <f>IF(B501="","",ATANH(MIN(0.999999,(2*入力・概要!$B$17*入力・概要!$B$6)/入力・概要!$B$30))+入力・概要!$B$33*SQRT(B501/1000000)+(2*PI()*B501*入力・概要!$B$6/(299792458*入力・概要!$B$31))*入力・概要!$B$32/2)</f>
        <v>0.23594961203298143</v>
      </c>
      <c r="E501" s="1">
        <f>IF(B501="","",2*PI()*B501*入力・概要!$B$6/(299792458*入力・概要!$B$31))</f>
        <v>5.4027557051488753</v>
      </c>
      <c r="F501" s="1">
        <f t="shared" si="57"/>
        <v>0.52959095081718388</v>
      </c>
      <c r="G501" s="1">
        <f t="shared" si="58"/>
        <v>-1.062181240886918</v>
      </c>
      <c r="H501" s="1">
        <f>IF(B501="","",入力・概要!$B$34)</f>
        <v>0.13510189711528384</v>
      </c>
      <c r="I501" s="1">
        <f>IF(B501="","",C501*入力・概要!$B$35*0.000000001)</f>
        <v>1.8537491746930306</v>
      </c>
      <c r="J501" s="1">
        <f>IF(B501="","",H501+入力・概要!$B$30*F501)</f>
        <v>39.837404095710774</v>
      </c>
      <c r="K501" s="1">
        <f>IF(B501="","",I501+入力・概要!$B$30*G501)</f>
        <v>-77.775709278665474</v>
      </c>
      <c r="L501" s="1">
        <f>IF(B501="","",入力・概要!$B$30+H501*F501-I501*G501)</f>
        <v>77.008430004903474</v>
      </c>
      <c r="M501" s="1">
        <f t="shared" si="59"/>
        <v>0.83822608727816306</v>
      </c>
      <c r="N501" s="1">
        <f>IF(B501="","",入力・概要!$B$30*(J501*L501+K501*M501)/(L501^2+M501^2))</f>
        <v>37.953152205680226</v>
      </c>
      <c r="O501" s="1">
        <f>IF(B501="","",入力・概要!$B$30*(K501*L501-J501*M501)/(L501^2+M501^2))</f>
        <v>-76.127926403387377</v>
      </c>
      <c r="P501" s="1">
        <f>IF(B501="","",N501+入力・概要!$B$36)</f>
        <v>37.953152205680482</v>
      </c>
      <c r="Q501" s="1">
        <f>IF(B501="","",O501+C501*入力・概要!$B$37*0.000000001)</f>
        <v>-71.125323187334573</v>
      </c>
      <c r="R501" s="1">
        <f t="shared" si="60"/>
        <v>80.617946890567382</v>
      </c>
      <c r="S501" s="1">
        <f t="shared" si="61"/>
        <v>-61.91519284140125</v>
      </c>
      <c r="T501" s="1">
        <f t="shared" si="62"/>
        <v>7.371552368620006</v>
      </c>
      <c r="U501" s="1">
        <f t="shared" si="63"/>
        <v>1.9064317337146859</v>
      </c>
    </row>
    <row r="502" spans="1:21">
      <c r="A502">
        <v>499</v>
      </c>
      <c r="B502" s="2">
        <f>IF(A502&lt;=入力・概要!$B$40,10^(LOG10(入力・概要!$B$38)+(A502-1)*(LOG10(入力・概要!$B$39)-LOG10(入力・概要!$B$38))/(入力・概要!$B$40-1)),"")</f>
        <v>24007572.476898741</v>
      </c>
      <c r="C502" s="1">
        <f t="shared" si="56"/>
        <v>150844026.64789921</v>
      </c>
      <c r="D502" s="1">
        <f>IF(B502="","",ATANH(MIN(0.999999,(2*入力・概要!$B$17*入力・概要!$B$6)/入力・概要!$B$30))+入力・概要!$B$33*SQRT(B502/1000000)+(2*PI()*B502*入力・概要!$B$6/(299792458*入力・概要!$B$31))*入力・概要!$B$32/2)</f>
        <v>0.24063649739878809</v>
      </c>
      <c r="E502" s="1">
        <f>IF(B502="","",2*PI()*B502*入力・概要!$B$6/(299792458*入力・概要!$B$31))</f>
        <v>5.5132947426270498</v>
      </c>
      <c r="F502" s="1">
        <f t="shared" si="57"/>
        <v>0.43519220008463766</v>
      </c>
      <c r="G502" s="1">
        <f t="shared" si="58"/>
        <v>-0.86984682485028941</v>
      </c>
      <c r="H502" s="1">
        <f>IF(B502="","",入力・概要!$B$34)</f>
        <v>0.13510189711528384</v>
      </c>
      <c r="I502" s="1">
        <f>IF(B502="","",C502*入力・概要!$B$35*0.000000001)</f>
        <v>1.8916764215795117</v>
      </c>
      <c r="J502" s="1">
        <f>IF(B502="","",H502+入力・概要!$B$30*F502)</f>
        <v>32.760531420733358</v>
      </c>
      <c r="K502" s="1">
        <f>IF(B502="","",I502+入力・概要!$B$30*G502)</f>
        <v>-63.318881752433732</v>
      </c>
      <c r="L502" s="1">
        <f>IF(B502="","",入力・概要!$B$30+H502*F502-I502*G502)</f>
        <v>76.672127684880749</v>
      </c>
      <c r="M502" s="1">
        <f t="shared" si="59"/>
        <v>0.7057248675184421</v>
      </c>
      <c r="N502" s="1">
        <f>IF(B502="","",入力・概要!$B$30*(J502*L502+K502*M502)/(L502^2+M502^2))</f>
        <v>31.459805944872073</v>
      </c>
      <c r="O502" s="1">
        <f>IF(B502="","",入力・概要!$B$30*(K502*L502-J502*M502)/(L502^2+M502^2))</f>
        <v>-62.201003232388061</v>
      </c>
      <c r="P502" s="1">
        <f>IF(B502="","",N502+入力・概要!$B$36)</f>
        <v>31.459805944872329</v>
      </c>
      <c r="Q502" s="1">
        <f>IF(B502="","",O502+C502*入力・概要!$B$37*0.000000001)</f>
        <v>-57.096047999222819</v>
      </c>
      <c r="R502" s="1">
        <f t="shared" si="60"/>
        <v>65.189555046944292</v>
      </c>
      <c r="S502" s="1">
        <f t="shared" si="61"/>
        <v>-61.145325433318007</v>
      </c>
      <c r="T502" s="1">
        <f t="shared" si="62"/>
        <v>7.3803482486373495</v>
      </c>
      <c r="U502" s="1">
        <f t="shared" si="63"/>
        <v>1.8141780167616737</v>
      </c>
    </row>
    <row r="503" spans="1:21">
      <c r="A503">
        <v>500</v>
      </c>
      <c r="B503" s="2">
        <f>IF(A503&lt;=入力・概要!$B$40,10^(LOG10(入力・概要!$B$38)+(A503-1)*(LOG10(入力・概要!$B$39)-LOG10(入力・概要!$B$38))/(入力・概要!$B$40-1)),"")</f>
        <v>24498761.436498526</v>
      </c>
      <c r="C503" s="1">
        <f t="shared" si="56"/>
        <v>153930257.90190539</v>
      </c>
      <c r="D503" s="1">
        <f>IF(B503="","",ATANH(MIN(0.999999,(2*入力・概要!$B$17*入力・概要!$B$6)/入力・概要!$B$30))+入力・概要!$B$33*SQRT(B503/1000000)+(2*PI()*B503*入力・概要!$B$6/(299792458*入力・概要!$B$31))*入力・概要!$B$32/2)</f>
        <v>0.24541910438451695</v>
      </c>
      <c r="E503" s="1">
        <f>IF(B503="","",2*PI()*B503*入力・概要!$B$6/(299792458*入力・概要!$B$31))</f>
        <v>5.626095381309022</v>
      </c>
      <c r="F503" s="1">
        <f t="shared" si="57"/>
        <v>0.37101973061018523</v>
      </c>
      <c r="G503" s="1">
        <f t="shared" si="58"/>
        <v>-0.70258474883966771</v>
      </c>
      <c r="H503" s="1">
        <f>IF(B503="","",入力・概要!$B$34)</f>
        <v>0.13510189711528384</v>
      </c>
      <c r="I503" s="1">
        <f>IF(B503="","",C503*入力・概要!$B$35*0.000000001)</f>
        <v>1.9303796505006854</v>
      </c>
      <c r="J503" s="1">
        <f>IF(B503="","",H503+入力・概要!$B$30*F503)</f>
        <v>27.94965847818499</v>
      </c>
      <c r="K503" s="1">
        <f>IF(B503="","",I503+入力・概要!$B$30*G503)</f>
        <v>-50.740898012976537</v>
      </c>
      <c r="L503" s="1">
        <f>IF(B503="","",入力・概要!$B$30+H503*F503-I503*G503)</f>
        <v>76.374244435469308</v>
      </c>
      <c r="M503" s="1">
        <f t="shared" si="59"/>
        <v>0.62128840545164354</v>
      </c>
      <c r="N503" s="1">
        <f>IF(B503="","",入力・概要!$B$30*(J503*L503+K503*M503)/(L503^2+M503^2))</f>
        <v>27.028029878020707</v>
      </c>
      <c r="O503" s="1">
        <f>IF(B503="","",入力・概要!$B$30*(K503*L503-J503*M503)/(L503^2+M503^2))</f>
        <v>-50.026405554082984</v>
      </c>
      <c r="P503" s="1">
        <f>IF(B503="","",N503+入力・概要!$B$36)</f>
        <v>27.028029878020963</v>
      </c>
      <c r="Q503" s="1">
        <f>IF(B503="","",O503+C503*入力・概要!$B$37*0.000000001)</f>
        <v>-44.81700420700119</v>
      </c>
      <c r="R503" s="1">
        <f t="shared" si="60"/>
        <v>52.336204153315862</v>
      </c>
      <c r="S503" s="1">
        <f t="shared" si="61"/>
        <v>-58.906857629455452</v>
      </c>
      <c r="T503" s="1">
        <f t="shared" si="62"/>
        <v>7.3891441286546931</v>
      </c>
      <c r="U503" s="1">
        <f t="shared" si="63"/>
        <v>1.718802220882206</v>
      </c>
    </row>
    <row r="504" spans="1:21">
      <c r="A504">
        <v>501</v>
      </c>
      <c r="B504" s="2">
        <f>IF(A504&lt;=入力・概要!$B$40,10^(LOG10(入力・概要!$B$38)+(A504-1)*(LOG10(入力・概要!$B$39)-LOG10(入力・概要!$B$38))/(入力・概要!$B$40-1)),"")</f>
        <v>25000000.000000127</v>
      </c>
      <c r="C504" s="1">
        <f t="shared" si="56"/>
        <v>157079632.67949045</v>
      </c>
      <c r="D504" s="1">
        <f>IF(B504="","",ATANH(MIN(0.999999,(2*入力・概要!$B$17*入力・概要!$B$6)/入力・概要!$B$30))+入力・概要!$B$33*SQRT(B504/1000000)+(2*PI()*B504*入力・概要!$B$6/(299792458*入力・概要!$B$31))*入力・概要!$B$32/2)</f>
        <v>0.25029938969138016</v>
      </c>
      <c r="E504" s="1">
        <f>IF(B504="","",2*PI()*B504*入力・概要!$B$6/(299792458*入力・概要!$B$31))</f>
        <v>5.7412038929927611</v>
      </c>
      <c r="F504" s="1">
        <f t="shared" si="57"/>
        <v>0.32697150155890048</v>
      </c>
      <c r="G504" s="1">
        <f t="shared" si="58"/>
        <v>-0.55385167114525258</v>
      </c>
      <c r="H504" s="1">
        <f>IF(B504="","",入力・概要!$B$34)</f>
        <v>0.13510189711528384</v>
      </c>
      <c r="I504" s="1">
        <f>IF(B504="","",C504*入力・概要!$B$35*0.000000001)</f>
        <v>1.9698747378559249</v>
      </c>
      <c r="J504" s="1">
        <f>IF(B504="","",H504+入力・概要!$B$30*F504)</f>
        <v>24.647456848023911</v>
      </c>
      <c r="K504" s="1">
        <f>IF(B504="","",I504+入力・概要!$B$30*G504)</f>
        <v>-39.551201834686708</v>
      </c>
      <c r="L504" s="1">
        <f>IF(B504="","",入力・概要!$B$30+H504*F504-I504*G504)</f>
        <v>76.103056549756005</v>
      </c>
      <c r="M504" s="1">
        <f t="shared" si="59"/>
        <v>0.56926648942750324</v>
      </c>
      <c r="N504" s="1">
        <f>IF(B504="","",入力・概要!$B$30*(J504*L504+K504*M504)/(L504^2+M504^2))</f>
        <v>23.987022327377538</v>
      </c>
      <c r="O504" s="1">
        <f>IF(B504="","",入力・概要!$B$30*(K504*L504-J504*M504)/(L504^2+M504^2))</f>
        <v>-39.140663331151778</v>
      </c>
      <c r="P504" s="1">
        <f>IF(B504="","",N504+入力・概要!$B$36)</f>
        <v>23.987022327377794</v>
      </c>
      <c r="Q504" s="1">
        <f>IF(B504="","",O504+C504*入力・概要!$B$37*0.000000001)</f>
        <v>-33.824678928649703</v>
      </c>
      <c r="R504" s="1">
        <f t="shared" si="60"/>
        <v>41.466687168863153</v>
      </c>
      <c r="S504" s="1">
        <f t="shared" si="61"/>
        <v>-54.657357056296881</v>
      </c>
      <c r="T504" s="1">
        <f t="shared" si="62"/>
        <v>7.3979400086720402</v>
      </c>
      <c r="U504" s="1">
        <f t="shared" si="63"/>
        <v>1.6176993403615507</v>
      </c>
    </row>
    <row r="505" spans="1:21">
      <c r="A505">
        <v>502</v>
      </c>
      <c r="B505" s="2" t="str">
        <f>IF(A505&lt;=入力・概要!$B$40,10^(LOG10(入力・概要!$B$38)+(A505-1)*(LOG10(入力・概要!$B$39)-LOG10(入力・概要!$B$38))/(入力・概要!$B$40-1)),"")</f>
        <v/>
      </c>
      <c r="C505" s="1" t="str">
        <f t="shared" si="56"/>
        <v/>
      </c>
      <c r="D505" s="1" t="str">
        <f>IF(B505="","",ATANH(MIN(0.999999,(2*入力・概要!$B$17*入力・概要!$B$6)/入力・概要!$B$30))+入力・概要!$B$33*SQRT(B505/1000000)+(2*PI()*B505*入力・概要!$B$6/(299792458*入力・概要!$B$31))*入力・概要!$B$32/2)</f>
        <v/>
      </c>
      <c r="E505" s="1" t="str">
        <f>IF(B505="","",2*PI()*B505*入力・概要!$B$6/(299792458*入力・概要!$B$31))</f>
        <v/>
      </c>
      <c r="F505" s="1" t="str">
        <f t="shared" si="57"/>
        <v/>
      </c>
      <c r="G505" s="1" t="str">
        <f t="shared" si="58"/>
        <v/>
      </c>
      <c r="H505" s="1" t="str">
        <f>IF(B505="","",入力・概要!$B$34)</f>
        <v/>
      </c>
      <c r="I505" s="1" t="str">
        <f>IF(B505="","",C505*入力・概要!$B$35*0.000000001)</f>
        <v/>
      </c>
      <c r="J505" s="1" t="str">
        <f>IF(B505="","",H505+入力・概要!$B$30*F505)</f>
        <v/>
      </c>
      <c r="K505" s="1" t="str">
        <f>IF(B505="","",I505+入力・概要!$B$30*G505)</f>
        <v/>
      </c>
      <c r="L505" s="1" t="str">
        <f>IF(B505="","",入力・概要!$B$30+H505*F505-I505*G505)</f>
        <v/>
      </c>
      <c r="M505" s="1" t="str">
        <f t="shared" si="59"/>
        <v/>
      </c>
      <c r="N505" s="1" t="str">
        <f>IF(B505="","",入力・概要!$B$30*(J505*L505+K505*M505)/(L505^2+M505^2))</f>
        <v/>
      </c>
      <c r="O505" s="1" t="str">
        <f>IF(B505="","",入力・概要!$B$30*(K505*L505-J505*M505)/(L505^2+M505^2))</f>
        <v/>
      </c>
      <c r="P505" s="1" t="str">
        <f>IF(B505="","",N505+入力・概要!$B$36)</f>
        <v/>
      </c>
      <c r="Q505" s="1" t="str">
        <f>IF(B505="","",O505+C505*入力・概要!$B$37*0.000000001)</f>
        <v/>
      </c>
      <c r="R505" s="1" t="str">
        <f t="shared" si="60"/>
        <v/>
      </c>
      <c r="S505" s="1" t="str">
        <f t="shared" si="61"/>
        <v/>
      </c>
      <c r="T505" s="1" t="str">
        <f t="shared" si="62"/>
        <v/>
      </c>
      <c r="U505" s="1" t="str">
        <f t="shared" si="63"/>
        <v/>
      </c>
    </row>
    <row r="506" spans="1:21">
      <c r="A506">
        <v>503</v>
      </c>
      <c r="B506" s="2" t="str">
        <f>IF(A506&lt;=入力・概要!$B$40,10^(LOG10(入力・概要!$B$38)+(A506-1)*(LOG10(入力・概要!$B$39)-LOG10(入力・概要!$B$38))/(入力・概要!$B$40-1)),"")</f>
        <v/>
      </c>
      <c r="C506" s="1" t="str">
        <f t="shared" si="56"/>
        <v/>
      </c>
      <c r="D506" s="1" t="str">
        <f>IF(B506="","",ATANH(MIN(0.999999,(2*入力・概要!$B$17*入力・概要!$B$6)/入力・概要!$B$30))+入力・概要!$B$33*SQRT(B506/1000000)+(2*PI()*B506*入力・概要!$B$6/(299792458*入力・概要!$B$31))*入力・概要!$B$32/2)</f>
        <v/>
      </c>
      <c r="E506" s="1" t="str">
        <f>IF(B506="","",2*PI()*B506*入力・概要!$B$6/(299792458*入力・概要!$B$31))</f>
        <v/>
      </c>
      <c r="F506" s="1" t="str">
        <f t="shared" si="57"/>
        <v/>
      </c>
      <c r="G506" s="1" t="str">
        <f t="shared" si="58"/>
        <v/>
      </c>
      <c r="H506" s="1" t="str">
        <f>IF(B506="","",入力・概要!$B$34)</f>
        <v/>
      </c>
      <c r="I506" s="1" t="str">
        <f>IF(B506="","",C506*入力・概要!$B$35*0.000000001)</f>
        <v/>
      </c>
      <c r="J506" s="1" t="str">
        <f>IF(B506="","",H506+入力・概要!$B$30*F506)</f>
        <v/>
      </c>
      <c r="K506" s="1" t="str">
        <f>IF(B506="","",I506+入力・概要!$B$30*G506)</f>
        <v/>
      </c>
      <c r="L506" s="1" t="str">
        <f>IF(B506="","",入力・概要!$B$30+H506*F506-I506*G506)</f>
        <v/>
      </c>
      <c r="M506" s="1" t="str">
        <f t="shared" si="59"/>
        <v/>
      </c>
      <c r="N506" s="1" t="str">
        <f>IF(B506="","",入力・概要!$B$30*(J506*L506+K506*M506)/(L506^2+M506^2))</f>
        <v/>
      </c>
      <c r="O506" s="1" t="str">
        <f>IF(B506="","",入力・概要!$B$30*(K506*L506-J506*M506)/(L506^2+M506^2))</f>
        <v/>
      </c>
      <c r="P506" s="1" t="str">
        <f>IF(B506="","",N506+入力・概要!$B$36)</f>
        <v/>
      </c>
      <c r="Q506" s="1" t="str">
        <f>IF(B506="","",O506+C506*入力・概要!$B$37*0.000000001)</f>
        <v/>
      </c>
      <c r="R506" s="1" t="str">
        <f t="shared" si="60"/>
        <v/>
      </c>
      <c r="S506" s="1" t="str">
        <f t="shared" si="61"/>
        <v/>
      </c>
      <c r="T506" s="1" t="str">
        <f t="shared" si="62"/>
        <v/>
      </c>
      <c r="U506" s="1" t="str">
        <f t="shared" si="63"/>
        <v/>
      </c>
    </row>
    <row r="507" spans="1:21">
      <c r="A507">
        <v>504</v>
      </c>
      <c r="B507" s="2" t="str">
        <f>IF(A507&lt;=入力・概要!$B$40,10^(LOG10(入力・概要!$B$38)+(A507-1)*(LOG10(入力・概要!$B$39)-LOG10(入力・概要!$B$38))/(入力・概要!$B$40-1)),"")</f>
        <v/>
      </c>
      <c r="C507" s="1" t="str">
        <f t="shared" si="56"/>
        <v/>
      </c>
      <c r="D507" s="1" t="str">
        <f>IF(B507="","",ATANH(MIN(0.999999,(2*入力・概要!$B$17*入力・概要!$B$6)/入力・概要!$B$30))+入力・概要!$B$33*SQRT(B507/1000000)+(2*PI()*B507*入力・概要!$B$6/(299792458*入力・概要!$B$31))*入力・概要!$B$32/2)</f>
        <v/>
      </c>
      <c r="E507" s="1" t="str">
        <f>IF(B507="","",2*PI()*B507*入力・概要!$B$6/(299792458*入力・概要!$B$31))</f>
        <v/>
      </c>
      <c r="F507" s="1" t="str">
        <f t="shared" si="57"/>
        <v/>
      </c>
      <c r="G507" s="1" t="str">
        <f t="shared" si="58"/>
        <v/>
      </c>
      <c r="H507" s="1" t="str">
        <f>IF(B507="","",入力・概要!$B$34)</f>
        <v/>
      </c>
      <c r="I507" s="1" t="str">
        <f>IF(B507="","",C507*入力・概要!$B$35*0.000000001)</f>
        <v/>
      </c>
      <c r="J507" s="1" t="str">
        <f>IF(B507="","",H507+入力・概要!$B$30*F507)</f>
        <v/>
      </c>
      <c r="K507" s="1" t="str">
        <f>IF(B507="","",I507+入力・概要!$B$30*G507)</f>
        <v/>
      </c>
      <c r="L507" s="1" t="str">
        <f>IF(B507="","",入力・概要!$B$30+H507*F507-I507*G507)</f>
        <v/>
      </c>
      <c r="M507" s="1" t="str">
        <f t="shared" si="59"/>
        <v/>
      </c>
      <c r="N507" s="1" t="str">
        <f>IF(B507="","",入力・概要!$B$30*(J507*L507+K507*M507)/(L507^2+M507^2))</f>
        <v/>
      </c>
      <c r="O507" s="1" t="str">
        <f>IF(B507="","",入力・概要!$B$30*(K507*L507-J507*M507)/(L507^2+M507^2))</f>
        <v/>
      </c>
      <c r="P507" s="1" t="str">
        <f>IF(B507="","",N507+入力・概要!$B$36)</f>
        <v/>
      </c>
      <c r="Q507" s="1" t="str">
        <f>IF(B507="","",O507+C507*入力・概要!$B$37*0.000000001)</f>
        <v/>
      </c>
      <c r="R507" s="1" t="str">
        <f t="shared" si="60"/>
        <v/>
      </c>
      <c r="S507" s="1" t="str">
        <f t="shared" si="61"/>
        <v/>
      </c>
      <c r="T507" s="1" t="str">
        <f t="shared" si="62"/>
        <v/>
      </c>
      <c r="U507" s="1" t="str">
        <f t="shared" si="63"/>
        <v/>
      </c>
    </row>
    <row r="508" spans="1:21">
      <c r="A508">
        <v>505</v>
      </c>
      <c r="B508" s="2" t="str">
        <f>IF(A508&lt;=入力・概要!$B$40,10^(LOG10(入力・概要!$B$38)+(A508-1)*(LOG10(入力・概要!$B$39)-LOG10(入力・概要!$B$38))/(入力・概要!$B$40-1)),"")</f>
        <v/>
      </c>
      <c r="C508" s="1" t="str">
        <f t="shared" si="56"/>
        <v/>
      </c>
      <c r="D508" s="1" t="str">
        <f>IF(B508="","",ATANH(MIN(0.999999,(2*入力・概要!$B$17*入力・概要!$B$6)/入力・概要!$B$30))+入力・概要!$B$33*SQRT(B508/1000000)+(2*PI()*B508*入力・概要!$B$6/(299792458*入力・概要!$B$31))*入力・概要!$B$32/2)</f>
        <v/>
      </c>
      <c r="E508" s="1" t="str">
        <f>IF(B508="","",2*PI()*B508*入力・概要!$B$6/(299792458*入力・概要!$B$31))</f>
        <v/>
      </c>
      <c r="F508" s="1" t="str">
        <f t="shared" si="57"/>
        <v/>
      </c>
      <c r="G508" s="1" t="str">
        <f t="shared" si="58"/>
        <v/>
      </c>
      <c r="H508" s="1" t="str">
        <f>IF(B508="","",入力・概要!$B$34)</f>
        <v/>
      </c>
      <c r="I508" s="1" t="str">
        <f>IF(B508="","",C508*入力・概要!$B$35*0.000000001)</f>
        <v/>
      </c>
      <c r="J508" s="1" t="str">
        <f>IF(B508="","",H508+入力・概要!$B$30*F508)</f>
        <v/>
      </c>
      <c r="K508" s="1" t="str">
        <f>IF(B508="","",I508+入力・概要!$B$30*G508)</f>
        <v/>
      </c>
      <c r="L508" s="1" t="str">
        <f>IF(B508="","",入力・概要!$B$30+H508*F508-I508*G508)</f>
        <v/>
      </c>
      <c r="M508" s="1" t="str">
        <f t="shared" si="59"/>
        <v/>
      </c>
      <c r="N508" s="1" t="str">
        <f>IF(B508="","",入力・概要!$B$30*(J508*L508+K508*M508)/(L508^2+M508^2))</f>
        <v/>
      </c>
      <c r="O508" s="1" t="str">
        <f>IF(B508="","",入力・概要!$B$30*(K508*L508-J508*M508)/(L508^2+M508^2))</f>
        <v/>
      </c>
      <c r="P508" s="1" t="str">
        <f>IF(B508="","",N508+入力・概要!$B$36)</f>
        <v/>
      </c>
      <c r="Q508" s="1" t="str">
        <f>IF(B508="","",O508+C508*入力・概要!$B$37*0.000000001)</f>
        <v/>
      </c>
      <c r="R508" s="1" t="str">
        <f t="shared" si="60"/>
        <v/>
      </c>
      <c r="S508" s="1" t="str">
        <f t="shared" si="61"/>
        <v/>
      </c>
      <c r="T508" s="1" t="str">
        <f t="shared" si="62"/>
        <v/>
      </c>
      <c r="U508" s="1" t="str">
        <f t="shared" si="63"/>
        <v/>
      </c>
    </row>
    <row r="509" spans="1:21">
      <c r="A509">
        <v>506</v>
      </c>
      <c r="B509" s="2" t="str">
        <f>IF(A509&lt;=入力・概要!$B$40,10^(LOG10(入力・概要!$B$38)+(A509-1)*(LOG10(入力・概要!$B$39)-LOG10(入力・概要!$B$38))/(入力・概要!$B$40-1)),"")</f>
        <v/>
      </c>
      <c r="C509" s="1" t="str">
        <f t="shared" si="56"/>
        <v/>
      </c>
      <c r="D509" s="1" t="str">
        <f>IF(B509="","",ATANH(MIN(0.999999,(2*入力・概要!$B$17*入力・概要!$B$6)/入力・概要!$B$30))+入力・概要!$B$33*SQRT(B509/1000000)+(2*PI()*B509*入力・概要!$B$6/(299792458*入力・概要!$B$31))*入力・概要!$B$32/2)</f>
        <v/>
      </c>
      <c r="E509" s="1" t="str">
        <f>IF(B509="","",2*PI()*B509*入力・概要!$B$6/(299792458*入力・概要!$B$31))</f>
        <v/>
      </c>
      <c r="F509" s="1" t="str">
        <f t="shared" si="57"/>
        <v/>
      </c>
      <c r="G509" s="1" t="str">
        <f t="shared" si="58"/>
        <v/>
      </c>
      <c r="H509" s="1" t="str">
        <f>IF(B509="","",入力・概要!$B$34)</f>
        <v/>
      </c>
      <c r="I509" s="1" t="str">
        <f>IF(B509="","",C509*入力・概要!$B$35*0.000000001)</f>
        <v/>
      </c>
      <c r="J509" s="1" t="str">
        <f>IF(B509="","",H509+入力・概要!$B$30*F509)</f>
        <v/>
      </c>
      <c r="K509" s="1" t="str">
        <f>IF(B509="","",I509+入力・概要!$B$30*G509)</f>
        <v/>
      </c>
      <c r="L509" s="1" t="str">
        <f>IF(B509="","",入力・概要!$B$30+H509*F509-I509*G509)</f>
        <v/>
      </c>
      <c r="M509" s="1" t="str">
        <f t="shared" si="59"/>
        <v/>
      </c>
      <c r="N509" s="1" t="str">
        <f>IF(B509="","",入力・概要!$B$30*(J509*L509+K509*M509)/(L509^2+M509^2))</f>
        <v/>
      </c>
      <c r="O509" s="1" t="str">
        <f>IF(B509="","",入力・概要!$B$30*(K509*L509-J509*M509)/(L509^2+M509^2))</f>
        <v/>
      </c>
      <c r="P509" s="1" t="str">
        <f>IF(B509="","",N509+入力・概要!$B$36)</f>
        <v/>
      </c>
      <c r="Q509" s="1" t="str">
        <f>IF(B509="","",O509+C509*入力・概要!$B$37*0.000000001)</f>
        <v/>
      </c>
      <c r="R509" s="1" t="str">
        <f t="shared" si="60"/>
        <v/>
      </c>
      <c r="S509" s="1" t="str">
        <f t="shared" si="61"/>
        <v/>
      </c>
      <c r="T509" s="1" t="str">
        <f t="shared" si="62"/>
        <v/>
      </c>
      <c r="U509" s="1" t="str">
        <f t="shared" si="63"/>
        <v/>
      </c>
    </row>
    <row r="510" spans="1:21">
      <c r="A510">
        <v>507</v>
      </c>
      <c r="B510" s="2" t="str">
        <f>IF(A510&lt;=入力・概要!$B$40,10^(LOG10(入力・概要!$B$38)+(A510-1)*(LOG10(入力・概要!$B$39)-LOG10(入力・概要!$B$38))/(入力・概要!$B$40-1)),"")</f>
        <v/>
      </c>
      <c r="C510" s="1" t="str">
        <f t="shared" si="56"/>
        <v/>
      </c>
      <c r="D510" s="1" t="str">
        <f>IF(B510="","",ATANH(MIN(0.999999,(2*入力・概要!$B$17*入力・概要!$B$6)/入力・概要!$B$30))+入力・概要!$B$33*SQRT(B510/1000000)+(2*PI()*B510*入力・概要!$B$6/(299792458*入力・概要!$B$31))*入力・概要!$B$32/2)</f>
        <v/>
      </c>
      <c r="E510" s="1" t="str">
        <f>IF(B510="","",2*PI()*B510*入力・概要!$B$6/(299792458*入力・概要!$B$31))</f>
        <v/>
      </c>
      <c r="F510" s="1" t="str">
        <f t="shared" si="57"/>
        <v/>
      </c>
      <c r="G510" s="1" t="str">
        <f t="shared" si="58"/>
        <v/>
      </c>
      <c r="H510" s="1" t="str">
        <f>IF(B510="","",入力・概要!$B$34)</f>
        <v/>
      </c>
      <c r="I510" s="1" t="str">
        <f>IF(B510="","",C510*入力・概要!$B$35*0.000000001)</f>
        <v/>
      </c>
      <c r="J510" s="1" t="str">
        <f>IF(B510="","",H510+入力・概要!$B$30*F510)</f>
        <v/>
      </c>
      <c r="K510" s="1" t="str">
        <f>IF(B510="","",I510+入力・概要!$B$30*G510)</f>
        <v/>
      </c>
      <c r="L510" s="1" t="str">
        <f>IF(B510="","",入力・概要!$B$30+H510*F510-I510*G510)</f>
        <v/>
      </c>
      <c r="M510" s="1" t="str">
        <f t="shared" si="59"/>
        <v/>
      </c>
      <c r="N510" s="1" t="str">
        <f>IF(B510="","",入力・概要!$B$30*(J510*L510+K510*M510)/(L510^2+M510^2))</f>
        <v/>
      </c>
      <c r="O510" s="1" t="str">
        <f>IF(B510="","",入力・概要!$B$30*(K510*L510-J510*M510)/(L510^2+M510^2))</f>
        <v/>
      </c>
      <c r="P510" s="1" t="str">
        <f>IF(B510="","",N510+入力・概要!$B$36)</f>
        <v/>
      </c>
      <c r="Q510" s="1" t="str">
        <f>IF(B510="","",O510+C510*入力・概要!$B$37*0.000000001)</f>
        <v/>
      </c>
      <c r="R510" s="1" t="str">
        <f t="shared" si="60"/>
        <v/>
      </c>
      <c r="S510" s="1" t="str">
        <f t="shared" si="61"/>
        <v/>
      </c>
      <c r="T510" s="1" t="str">
        <f t="shared" si="62"/>
        <v/>
      </c>
      <c r="U510" s="1" t="str">
        <f t="shared" si="63"/>
        <v/>
      </c>
    </row>
    <row r="511" spans="1:21">
      <c r="A511">
        <v>508</v>
      </c>
      <c r="B511" s="2" t="str">
        <f>IF(A511&lt;=入力・概要!$B$40,10^(LOG10(入力・概要!$B$38)+(A511-1)*(LOG10(入力・概要!$B$39)-LOG10(入力・概要!$B$38))/(入力・概要!$B$40-1)),"")</f>
        <v/>
      </c>
      <c r="C511" s="1" t="str">
        <f t="shared" si="56"/>
        <v/>
      </c>
      <c r="D511" s="1" t="str">
        <f>IF(B511="","",ATANH(MIN(0.999999,(2*入力・概要!$B$17*入力・概要!$B$6)/入力・概要!$B$30))+入力・概要!$B$33*SQRT(B511/1000000)+(2*PI()*B511*入力・概要!$B$6/(299792458*入力・概要!$B$31))*入力・概要!$B$32/2)</f>
        <v/>
      </c>
      <c r="E511" s="1" t="str">
        <f>IF(B511="","",2*PI()*B511*入力・概要!$B$6/(299792458*入力・概要!$B$31))</f>
        <v/>
      </c>
      <c r="F511" s="1" t="str">
        <f t="shared" si="57"/>
        <v/>
      </c>
      <c r="G511" s="1" t="str">
        <f t="shared" si="58"/>
        <v/>
      </c>
      <c r="H511" s="1" t="str">
        <f>IF(B511="","",入力・概要!$B$34)</f>
        <v/>
      </c>
      <c r="I511" s="1" t="str">
        <f>IF(B511="","",C511*入力・概要!$B$35*0.000000001)</f>
        <v/>
      </c>
      <c r="J511" s="1" t="str">
        <f>IF(B511="","",H511+入力・概要!$B$30*F511)</f>
        <v/>
      </c>
      <c r="K511" s="1" t="str">
        <f>IF(B511="","",I511+入力・概要!$B$30*G511)</f>
        <v/>
      </c>
      <c r="L511" s="1" t="str">
        <f>IF(B511="","",入力・概要!$B$30+H511*F511-I511*G511)</f>
        <v/>
      </c>
      <c r="M511" s="1" t="str">
        <f t="shared" si="59"/>
        <v/>
      </c>
      <c r="N511" s="1" t="str">
        <f>IF(B511="","",入力・概要!$B$30*(J511*L511+K511*M511)/(L511^2+M511^2))</f>
        <v/>
      </c>
      <c r="O511" s="1" t="str">
        <f>IF(B511="","",入力・概要!$B$30*(K511*L511-J511*M511)/(L511^2+M511^2))</f>
        <v/>
      </c>
      <c r="P511" s="1" t="str">
        <f>IF(B511="","",N511+入力・概要!$B$36)</f>
        <v/>
      </c>
      <c r="Q511" s="1" t="str">
        <f>IF(B511="","",O511+C511*入力・概要!$B$37*0.000000001)</f>
        <v/>
      </c>
      <c r="R511" s="1" t="str">
        <f t="shared" si="60"/>
        <v/>
      </c>
      <c r="S511" s="1" t="str">
        <f t="shared" si="61"/>
        <v/>
      </c>
      <c r="T511" s="1" t="str">
        <f t="shared" si="62"/>
        <v/>
      </c>
      <c r="U511" s="1" t="str">
        <f t="shared" si="63"/>
        <v/>
      </c>
    </row>
    <row r="512" spans="1:21">
      <c r="A512">
        <v>509</v>
      </c>
      <c r="B512" s="2" t="str">
        <f>IF(A512&lt;=入力・概要!$B$40,10^(LOG10(入力・概要!$B$38)+(A512-1)*(LOG10(入力・概要!$B$39)-LOG10(入力・概要!$B$38))/(入力・概要!$B$40-1)),"")</f>
        <v/>
      </c>
      <c r="C512" s="1" t="str">
        <f t="shared" si="56"/>
        <v/>
      </c>
      <c r="D512" s="1" t="str">
        <f>IF(B512="","",ATANH(MIN(0.999999,(2*入力・概要!$B$17*入力・概要!$B$6)/入力・概要!$B$30))+入力・概要!$B$33*SQRT(B512/1000000)+(2*PI()*B512*入力・概要!$B$6/(299792458*入力・概要!$B$31))*入力・概要!$B$32/2)</f>
        <v/>
      </c>
      <c r="E512" s="1" t="str">
        <f>IF(B512="","",2*PI()*B512*入力・概要!$B$6/(299792458*入力・概要!$B$31))</f>
        <v/>
      </c>
      <c r="F512" s="1" t="str">
        <f t="shared" si="57"/>
        <v/>
      </c>
      <c r="G512" s="1" t="str">
        <f t="shared" si="58"/>
        <v/>
      </c>
      <c r="H512" s="1" t="str">
        <f>IF(B512="","",入力・概要!$B$34)</f>
        <v/>
      </c>
      <c r="I512" s="1" t="str">
        <f>IF(B512="","",C512*入力・概要!$B$35*0.000000001)</f>
        <v/>
      </c>
      <c r="J512" s="1" t="str">
        <f>IF(B512="","",H512+入力・概要!$B$30*F512)</f>
        <v/>
      </c>
      <c r="K512" s="1" t="str">
        <f>IF(B512="","",I512+入力・概要!$B$30*G512)</f>
        <v/>
      </c>
      <c r="L512" s="1" t="str">
        <f>IF(B512="","",入力・概要!$B$30+H512*F512-I512*G512)</f>
        <v/>
      </c>
      <c r="M512" s="1" t="str">
        <f t="shared" si="59"/>
        <v/>
      </c>
      <c r="N512" s="1" t="str">
        <f>IF(B512="","",入力・概要!$B$30*(J512*L512+K512*M512)/(L512^2+M512^2))</f>
        <v/>
      </c>
      <c r="O512" s="1" t="str">
        <f>IF(B512="","",入力・概要!$B$30*(K512*L512-J512*M512)/(L512^2+M512^2))</f>
        <v/>
      </c>
      <c r="P512" s="1" t="str">
        <f>IF(B512="","",N512+入力・概要!$B$36)</f>
        <v/>
      </c>
      <c r="Q512" s="1" t="str">
        <f>IF(B512="","",O512+C512*入力・概要!$B$37*0.000000001)</f>
        <v/>
      </c>
      <c r="R512" s="1" t="str">
        <f t="shared" si="60"/>
        <v/>
      </c>
      <c r="S512" s="1" t="str">
        <f t="shared" si="61"/>
        <v/>
      </c>
      <c r="T512" s="1" t="str">
        <f t="shared" si="62"/>
        <v/>
      </c>
      <c r="U512" s="1" t="str">
        <f t="shared" si="63"/>
        <v/>
      </c>
    </row>
    <row r="513" spans="1:21">
      <c r="A513">
        <v>510</v>
      </c>
      <c r="B513" s="2" t="str">
        <f>IF(A513&lt;=入力・概要!$B$40,10^(LOG10(入力・概要!$B$38)+(A513-1)*(LOG10(入力・概要!$B$39)-LOG10(入力・概要!$B$38))/(入力・概要!$B$40-1)),"")</f>
        <v/>
      </c>
      <c r="C513" s="1" t="str">
        <f t="shared" si="56"/>
        <v/>
      </c>
      <c r="D513" s="1" t="str">
        <f>IF(B513="","",ATANH(MIN(0.999999,(2*入力・概要!$B$17*入力・概要!$B$6)/入力・概要!$B$30))+入力・概要!$B$33*SQRT(B513/1000000)+(2*PI()*B513*入力・概要!$B$6/(299792458*入力・概要!$B$31))*入力・概要!$B$32/2)</f>
        <v/>
      </c>
      <c r="E513" s="1" t="str">
        <f>IF(B513="","",2*PI()*B513*入力・概要!$B$6/(299792458*入力・概要!$B$31))</f>
        <v/>
      </c>
      <c r="F513" s="1" t="str">
        <f t="shared" si="57"/>
        <v/>
      </c>
      <c r="G513" s="1" t="str">
        <f t="shared" si="58"/>
        <v/>
      </c>
      <c r="H513" s="1" t="str">
        <f>IF(B513="","",入力・概要!$B$34)</f>
        <v/>
      </c>
      <c r="I513" s="1" t="str">
        <f>IF(B513="","",C513*入力・概要!$B$35*0.000000001)</f>
        <v/>
      </c>
      <c r="J513" s="1" t="str">
        <f>IF(B513="","",H513+入力・概要!$B$30*F513)</f>
        <v/>
      </c>
      <c r="K513" s="1" t="str">
        <f>IF(B513="","",I513+入力・概要!$B$30*G513)</f>
        <v/>
      </c>
      <c r="L513" s="1" t="str">
        <f>IF(B513="","",入力・概要!$B$30+H513*F513-I513*G513)</f>
        <v/>
      </c>
      <c r="M513" s="1" t="str">
        <f t="shared" si="59"/>
        <v/>
      </c>
      <c r="N513" s="1" t="str">
        <f>IF(B513="","",入力・概要!$B$30*(J513*L513+K513*M513)/(L513^2+M513^2))</f>
        <v/>
      </c>
      <c r="O513" s="1" t="str">
        <f>IF(B513="","",入力・概要!$B$30*(K513*L513-J513*M513)/(L513^2+M513^2))</f>
        <v/>
      </c>
      <c r="P513" s="1" t="str">
        <f>IF(B513="","",N513+入力・概要!$B$36)</f>
        <v/>
      </c>
      <c r="Q513" s="1" t="str">
        <f>IF(B513="","",O513+C513*入力・概要!$B$37*0.000000001)</f>
        <v/>
      </c>
      <c r="R513" s="1" t="str">
        <f t="shared" si="60"/>
        <v/>
      </c>
      <c r="S513" s="1" t="str">
        <f t="shared" si="61"/>
        <v/>
      </c>
      <c r="T513" s="1" t="str">
        <f t="shared" si="62"/>
        <v/>
      </c>
      <c r="U513" s="1" t="str">
        <f t="shared" si="63"/>
        <v/>
      </c>
    </row>
    <row r="514" spans="1:21">
      <c r="A514">
        <v>511</v>
      </c>
      <c r="B514" s="2" t="str">
        <f>IF(A514&lt;=入力・概要!$B$40,10^(LOG10(入力・概要!$B$38)+(A514-1)*(LOG10(入力・概要!$B$39)-LOG10(入力・概要!$B$38))/(入力・概要!$B$40-1)),"")</f>
        <v/>
      </c>
      <c r="C514" s="1" t="str">
        <f t="shared" si="56"/>
        <v/>
      </c>
      <c r="D514" s="1" t="str">
        <f>IF(B514="","",ATANH(MIN(0.999999,(2*入力・概要!$B$17*入力・概要!$B$6)/入力・概要!$B$30))+入力・概要!$B$33*SQRT(B514/1000000)+(2*PI()*B514*入力・概要!$B$6/(299792458*入力・概要!$B$31))*入力・概要!$B$32/2)</f>
        <v/>
      </c>
      <c r="E514" s="1" t="str">
        <f>IF(B514="","",2*PI()*B514*入力・概要!$B$6/(299792458*入力・概要!$B$31))</f>
        <v/>
      </c>
      <c r="F514" s="1" t="str">
        <f t="shared" si="57"/>
        <v/>
      </c>
      <c r="G514" s="1" t="str">
        <f t="shared" si="58"/>
        <v/>
      </c>
      <c r="H514" s="1" t="str">
        <f>IF(B514="","",入力・概要!$B$34)</f>
        <v/>
      </c>
      <c r="I514" s="1" t="str">
        <f>IF(B514="","",C514*入力・概要!$B$35*0.000000001)</f>
        <v/>
      </c>
      <c r="J514" s="1" t="str">
        <f>IF(B514="","",H514+入力・概要!$B$30*F514)</f>
        <v/>
      </c>
      <c r="K514" s="1" t="str">
        <f>IF(B514="","",I514+入力・概要!$B$30*G514)</f>
        <v/>
      </c>
      <c r="L514" s="1" t="str">
        <f>IF(B514="","",入力・概要!$B$30+H514*F514-I514*G514)</f>
        <v/>
      </c>
      <c r="M514" s="1" t="str">
        <f t="shared" si="59"/>
        <v/>
      </c>
      <c r="N514" s="1" t="str">
        <f>IF(B514="","",入力・概要!$B$30*(J514*L514+K514*M514)/(L514^2+M514^2))</f>
        <v/>
      </c>
      <c r="O514" s="1" t="str">
        <f>IF(B514="","",入力・概要!$B$30*(K514*L514-J514*M514)/(L514^2+M514^2))</f>
        <v/>
      </c>
      <c r="P514" s="1" t="str">
        <f>IF(B514="","",N514+入力・概要!$B$36)</f>
        <v/>
      </c>
      <c r="Q514" s="1" t="str">
        <f>IF(B514="","",O514+C514*入力・概要!$B$37*0.000000001)</f>
        <v/>
      </c>
      <c r="R514" s="1" t="str">
        <f t="shared" si="60"/>
        <v/>
      </c>
      <c r="S514" s="1" t="str">
        <f t="shared" si="61"/>
        <v/>
      </c>
      <c r="T514" s="1" t="str">
        <f t="shared" si="62"/>
        <v/>
      </c>
      <c r="U514" s="1" t="str">
        <f t="shared" si="63"/>
        <v/>
      </c>
    </row>
    <row r="515" spans="1:21">
      <c r="A515">
        <v>512</v>
      </c>
      <c r="B515" s="2" t="str">
        <f>IF(A515&lt;=入力・概要!$B$40,10^(LOG10(入力・概要!$B$38)+(A515-1)*(LOG10(入力・概要!$B$39)-LOG10(入力・概要!$B$38))/(入力・概要!$B$40-1)),"")</f>
        <v/>
      </c>
      <c r="C515" s="1" t="str">
        <f t="shared" si="56"/>
        <v/>
      </c>
      <c r="D515" s="1" t="str">
        <f>IF(B515="","",ATANH(MIN(0.999999,(2*入力・概要!$B$17*入力・概要!$B$6)/入力・概要!$B$30))+入力・概要!$B$33*SQRT(B515/1000000)+(2*PI()*B515*入力・概要!$B$6/(299792458*入力・概要!$B$31))*入力・概要!$B$32/2)</f>
        <v/>
      </c>
      <c r="E515" s="1" t="str">
        <f>IF(B515="","",2*PI()*B515*入力・概要!$B$6/(299792458*入力・概要!$B$31))</f>
        <v/>
      </c>
      <c r="F515" s="1" t="str">
        <f t="shared" si="57"/>
        <v/>
      </c>
      <c r="G515" s="1" t="str">
        <f t="shared" si="58"/>
        <v/>
      </c>
      <c r="H515" s="1" t="str">
        <f>IF(B515="","",入力・概要!$B$34)</f>
        <v/>
      </c>
      <c r="I515" s="1" t="str">
        <f>IF(B515="","",C515*入力・概要!$B$35*0.000000001)</f>
        <v/>
      </c>
      <c r="J515" s="1" t="str">
        <f>IF(B515="","",H515+入力・概要!$B$30*F515)</f>
        <v/>
      </c>
      <c r="K515" s="1" t="str">
        <f>IF(B515="","",I515+入力・概要!$B$30*G515)</f>
        <v/>
      </c>
      <c r="L515" s="1" t="str">
        <f>IF(B515="","",入力・概要!$B$30+H515*F515-I515*G515)</f>
        <v/>
      </c>
      <c r="M515" s="1" t="str">
        <f t="shared" si="59"/>
        <v/>
      </c>
      <c r="N515" s="1" t="str">
        <f>IF(B515="","",入力・概要!$B$30*(J515*L515+K515*M515)/(L515^2+M515^2))</f>
        <v/>
      </c>
      <c r="O515" s="1" t="str">
        <f>IF(B515="","",入力・概要!$B$30*(K515*L515-J515*M515)/(L515^2+M515^2))</f>
        <v/>
      </c>
      <c r="P515" s="1" t="str">
        <f>IF(B515="","",N515+入力・概要!$B$36)</f>
        <v/>
      </c>
      <c r="Q515" s="1" t="str">
        <f>IF(B515="","",O515+C515*入力・概要!$B$37*0.000000001)</f>
        <v/>
      </c>
      <c r="R515" s="1" t="str">
        <f t="shared" si="60"/>
        <v/>
      </c>
      <c r="S515" s="1" t="str">
        <f t="shared" si="61"/>
        <v/>
      </c>
      <c r="T515" s="1" t="str">
        <f t="shared" si="62"/>
        <v/>
      </c>
      <c r="U515" s="1" t="str">
        <f t="shared" si="63"/>
        <v/>
      </c>
    </row>
    <row r="516" spans="1:21">
      <c r="A516">
        <v>513</v>
      </c>
      <c r="B516" s="2" t="str">
        <f>IF(A516&lt;=入力・概要!$B$40,10^(LOG10(入力・概要!$B$38)+(A516-1)*(LOG10(入力・概要!$B$39)-LOG10(入力・概要!$B$38))/(入力・概要!$B$40-1)),"")</f>
        <v/>
      </c>
      <c r="C516" s="1" t="str">
        <f t="shared" ref="C516:C579" si="64">IF(B516="","",2*PI()*B516)</f>
        <v/>
      </c>
      <c r="D516" s="1" t="str">
        <f>IF(B516="","",ATANH(MIN(0.999999,(2*入力・概要!$B$17*入力・概要!$B$6)/入力・概要!$B$30))+入力・概要!$B$33*SQRT(B516/1000000)+(2*PI()*B516*入力・概要!$B$6/(299792458*入力・概要!$B$31))*入力・概要!$B$32/2)</f>
        <v/>
      </c>
      <c r="E516" s="1" t="str">
        <f>IF(B516="","",2*PI()*B516*入力・概要!$B$6/(299792458*入力・概要!$B$31))</f>
        <v/>
      </c>
      <c r="F516" s="1" t="str">
        <f t="shared" ref="F516:F579" si="65">IF(B516="","",SINH(2*D516)/(COSH(2*D516)+COS(2*E516)))</f>
        <v/>
      </c>
      <c r="G516" s="1" t="str">
        <f t="shared" ref="G516:G579" si="66">IF(B516="","",SIN(2*E516)/(COSH(2*D516)+COS(2*E516)))</f>
        <v/>
      </c>
      <c r="H516" s="1" t="str">
        <f>IF(B516="","",入力・概要!$B$34)</f>
        <v/>
      </c>
      <c r="I516" s="1" t="str">
        <f>IF(B516="","",C516*入力・概要!$B$35*0.000000001)</f>
        <v/>
      </c>
      <c r="J516" s="1" t="str">
        <f>IF(B516="","",H516+入力・概要!$B$30*F516)</f>
        <v/>
      </c>
      <c r="K516" s="1" t="str">
        <f>IF(B516="","",I516+入力・概要!$B$30*G516)</f>
        <v/>
      </c>
      <c r="L516" s="1" t="str">
        <f>IF(B516="","",入力・概要!$B$30+H516*F516-I516*G516)</f>
        <v/>
      </c>
      <c r="M516" s="1" t="str">
        <f t="shared" ref="M516:M579" si="67">IF(B516="","",H516*G516+I516*F516)</f>
        <v/>
      </c>
      <c r="N516" s="1" t="str">
        <f>IF(B516="","",入力・概要!$B$30*(J516*L516+K516*M516)/(L516^2+M516^2))</f>
        <v/>
      </c>
      <c r="O516" s="1" t="str">
        <f>IF(B516="","",入力・概要!$B$30*(K516*L516-J516*M516)/(L516^2+M516^2))</f>
        <v/>
      </c>
      <c r="P516" s="1" t="str">
        <f>IF(B516="","",N516+入力・概要!$B$36)</f>
        <v/>
      </c>
      <c r="Q516" s="1" t="str">
        <f>IF(B516="","",O516+C516*入力・概要!$B$37*0.000000001)</f>
        <v/>
      </c>
      <c r="R516" s="1" t="str">
        <f t="shared" ref="R516:R579" si="68">IF(B516="","",SQRT(P516^2+Q516^2))</f>
        <v/>
      </c>
      <c r="S516" s="1" t="str">
        <f t="shared" ref="S516:S579" si="69">IF(B516="","",IF(P516&gt;0,DEGREES(ATAN(Q516/P516)),IF(P516&lt;0,IF(Q516&gt;=0,DEGREES(ATAN(Q516/P516))+180,DEGREES(ATAN(Q516/P516))-180),IF(Q516&gt;0,90,IF(Q516&lt;0,-90,0)))))</f>
        <v/>
      </c>
      <c r="T516" s="1" t="str">
        <f t="shared" ref="T516:T579" si="70">IF(B516="","",LOG10(B516))</f>
        <v/>
      </c>
      <c r="U516" s="1" t="str">
        <f t="shared" ref="U516:U579" si="71">IF(R516="","",LOG10(MAX(R516,0.000000000001)))</f>
        <v/>
      </c>
    </row>
    <row r="517" spans="1:21">
      <c r="A517">
        <v>514</v>
      </c>
      <c r="B517" s="2" t="str">
        <f>IF(A517&lt;=入力・概要!$B$40,10^(LOG10(入力・概要!$B$38)+(A517-1)*(LOG10(入力・概要!$B$39)-LOG10(入力・概要!$B$38))/(入力・概要!$B$40-1)),"")</f>
        <v/>
      </c>
      <c r="C517" s="1" t="str">
        <f t="shared" si="64"/>
        <v/>
      </c>
      <c r="D517" s="1" t="str">
        <f>IF(B517="","",ATANH(MIN(0.999999,(2*入力・概要!$B$17*入力・概要!$B$6)/入力・概要!$B$30))+入力・概要!$B$33*SQRT(B517/1000000)+(2*PI()*B517*入力・概要!$B$6/(299792458*入力・概要!$B$31))*入力・概要!$B$32/2)</f>
        <v/>
      </c>
      <c r="E517" s="1" t="str">
        <f>IF(B517="","",2*PI()*B517*入力・概要!$B$6/(299792458*入力・概要!$B$31))</f>
        <v/>
      </c>
      <c r="F517" s="1" t="str">
        <f t="shared" si="65"/>
        <v/>
      </c>
      <c r="G517" s="1" t="str">
        <f t="shared" si="66"/>
        <v/>
      </c>
      <c r="H517" s="1" t="str">
        <f>IF(B517="","",入力・概要!$B$34)</f>
        <v/>
      </c>
      <c r="I517" s="1" t="str">
        <f>IF(B517="","",C517*入力・概要!$B$35*0.000000001)</f>
        <v/>
      </c>
      <c r="J517" s="1" t="str">
        <f>IF(B517="","",H517+入力・概要!$B$30*F517)</f>
        <v/>
      </c>
      <c r="K517" s="1" t="str">
        <f>IF(B517="","",I517+入力・概要!$B$30*G517)</f>
        <v/>
      </c>
      <c r="L517" s="1" t="str">
        <f>IF(B517="","",入力・概要!$B$30+H517*F517-I517*G517)</f>
        <v/>
      </c>
      <c r="M517" s="1" t="str">
        <f t="shared" si="67"/>
        <v/>
      </c>
      <c r="N517" s="1" t="str">
        <f>IF(B517="","",入力・概要!$B$30*(J517*L517+K517*M517)/(L517^2+M517^2))</f>
        <v/>
      </c>
      <c r="O517" s="1" t="str">
        <f>IF(B517="","",入力・概要!$B$30*(K517*L517-J517*M517)/(L517^2+M517^2))</f>
        <v/>
      </c>
      <c r="P517" s="1" t="str">
        <f>IF(B517="","",N517+入力・概要!$B$36)</f>
        <v/>
      </c>
      <c r="Q517" s="1" t="str">
        <f>IF(B517="","",O517+C517*入力・概要!$B$37*0.000000001)</f>
        <v/>
      </c>
      <c r="R517" s="1" t="str">
        <f t="shared" si="68"/>
        <v/>
      </c>
      <c r="S517" s="1" t="str">
        <f t="shared" si="69"/>
        <v/>
      </c>
      <c r="T517" s="1" t="str">
        <f t="shared" si="70"/>
        <v/>
      </c>
      <c r="U517" s="1" t="str">
        <f t="shared" si="71"/>
        <v/>
      </c>
    </row>
    <row r="518" spans="1:21">
      <c r="A518">
        <v>515</v>
      </c>
      <c r="B518" s="2" t="str">
        <f>IF(A518&lt;=入力・概要!$B$40,10^(LOG10(入力・概要!$B$38)+(A518-1)*(LOG10(入力・概要!$B$39)-LOG10(入力・概要!$B$38))/(入力・概要!$B$40-1)),"")</f>
        <v/>
      </c>
      <c r="C518" s="1" t="str">
        <f t="shared" si="64"/>
        <v/>
      </c>
      <c r="D518" s="1" t="str">
        <f>IF(B518="","",ATANH(MIN(0.999999,(2*入力・概要!$B$17*入力・概要!$B$6)/入力・概要!$B$30))+入力・概要!$B$33*SQRT(B518/1000000)+(2*PI()*B518*入力・概要!$B$6/(299792458*入力・概要!$B$31))*入力・概要!$B$32/2)</f>
        <v/>
      </c>
      <c r="E518" s="1" t="str">
        <f>IF(B518="","",2*PI()*B518*入力・概要!$B$6/(299792458*入力・概要!$B$31))</f>
        <v/>
      </c>
      <c r="F518" s="1" t="str">
        <f t="shared" si="65"/>
        <v/>
      </c>
      <c r="G518" s="1" t="str">
        <f t="shared" si="66"/>
        <v/>
      </c>
      <c r="H518" s="1" t="str">
        <f>IF(B518="","",入力・概要!$B$34)</f>
        <v/>
      </c>
      <c r="I518" s="1" t="str">
        <f>IF(B518="","",C518*入力・概要!$B$35*0.000000001)</f>
        <v/>
      </c>
      <c r="J518" s="1" t="str">
        <f>IF(B518="","",H518+入力・概要!$B$30*F518)</f>
        <v/>
      </c>
      <c r="K518" s="1" t="str">
        <f>IF(B518="","",I518+入力・概要!$B$30*G518)</f>
        <v/>
      </c>
      <c r="L518" s="1" t="str">
        <f>IF(B518="","",入力・概要!$B$30+H518*F518-I518*G518)</f>
        <v/>
      </c>
      <c r="M518" s="1" t="str">
        <f t="shared" si="67"/>
        <v/>
      </c>
      <c r="N518" s="1" t="str">
        <f>IF(B518="","",入力・概要!$B$30*(J518*L518+K518*M518)/(L518^2+M518^2))</f>
        <v/>
      </c>
      <c r="O518" s="1" t="str">
        <f>IF(B518="","",入力・概要!$B$30*(K518*L518-J518*M518)/(L518^2+M518^2))</f>
        <v/>
      </c>
      <c r="P518" s="1" t="str">
        <f>IF(B518="","",N518+入力・概要!$B$36)</f>
        <v/>
      </c>
      <c r="Q518" s="1" t="str">
        <f>IF(B518="","",O518+C518*入力・概要!$B$37*0.000000001)</f>
        <v/>
      </c>
      <c r="R518" s="1" t="str">
        <f t="shared" si="68"/>
        <v/>
      </c>
      <c r="S518" s="1" t="str">
        <f t="shared" si="69"/>
        <v/>
      </c>
      <c r="T518" s="1" t="str">
        <f t="shared" si="70"/>
        <v/>
      </c>
      <c r="U518" s="1" t="str">
        <f t="shared" si="71"/>
        <v/>
      </c>
    </row>
    <row r="519" spans="1:21">
      <c r="A519">
        <v>516</v>
      </c>
      <c r="B519" s="2" t="str">
        <f>IF(A519&lt;=入力・概要!$B$40,10^(LOG10(入力・概要!$B$38)+(A519-1)*(LOG10(入力・概要!$B$39)-LOG10(入力・概要!$B$38))/(入力・概要!$B$40-1)),"")</f>
        <v/>
      </c>
      <c r="C519" s="1" t="str">
        <f t="shared" si="64"/>
        <v/>
      </c>
      <c r="D519" s="1" t="str">
        <f>IF(B519="","",ATANH(MIN(0.999999,(2*入力・概要!$B$17*入力・概要!$B$6)/入力・概要!$B$30))+入力・概要!$B$33*SQRT(B519/1000000)+(2*PI()*B519*入力・概要!$B$6/(299792458*入力・概要!$B$31))*入力・概要!$B$32/2)</f>
        <v/>
      </c>
      <c r="E519" s="1" t="str">
        <f>IF(B519="","",2*PI()*B519*入力・概要!$B$6/(299792458*入力・概要!$B$31))</f>
        <v/>
      </c>
      <c r="F519" s="1" t="str">
        <f t="shared" si="65"/>
        <v/>
      </c>
      <c r="G519" s="1" t="str">
        <f t="shared" si="66"/>
        <v/>
      </c>
      <c r="H519" s="1" t="str">
        <f>IF(B519="","",入力・概要!$B$34)</f>
        <v/>
      </c>
      <c r="I519" s="1" t="str">
        <f>IF(B519="","",C519*入力・概要!$B$35*0.000000001)</f>
        <v/>
      </c>
      <c r="J519" s="1" t="str">
        <f>IF(B519="","",H519+入力・概要!$B$30*F519)</f>
        <v/>
      </c>
      <c r="K519" s="1" t="str">
        <f>IF(B519="","",I519+入力・概要!$B$30*G519)</f>
        <v/>
      </c>
      <c r="L519" s="1" t="str">
        <f>IF(B519="","",入力・概要!$B$30+H519*F519-I519*G519)</f>
        <v/>
      </c>
      <c r="M519" s="1" t="str">
        <f t="shared" si="67"/>
        <v/>
      </c>
      <c r="N519" s="1" t="str">
        <f>IF(B519="","",入力・概要!$B$30*(J519*L519+K519*M519)/(L519^2+M519^2))</f>
        <v/>
      </c>
      <c r="O519" s="1" t="str">
        <f>IF(B519="","",入力・概要!$B$30*(K519*L519-J519*M519)/(L519^2+M519^2))</f>
        <v/>
      </c>
      <c r="P519" s="1" t="str">
        <f>IF(B519="","",N519+入力・概要!$B$36)</f>
        <v/>
      </c>
      <c r="Q519" s="1" t="str">
        <f>IF(B519="","",O519+C519*入力・概要!$B$37*0.000000001)</f>
        <v/>
      </c>
      <c r="R519" s="1" t="str">
        <f t="shared" si="68"/>
        <v/>
      </c>
      <c r="S519" s="1" t="str">
        <f t="shared" si="69"/>
        <v/>
      </c>
      <c r="T519" s="1" t="str">
        <f t="shared" si="70"/>
        <v/>
      </c>
      <c r="U519" s="1" t="str">
        <f t="shared" si="71"/>
        <v/>
      </c>
    </row>
    <row r="520" spans="1:21">
      <c r="A520">
        <v>517</v>
      </c>
      <c r="B520" s="2" t="str">
        <f>IF(A520&lt;=入力・概要!$B$40,10^(LOG10(入力・概要!$B$38)+(A520-1)*(LOG10(入力・概要!$B$39)-LOG10(入力・概要!$B$38))/(入力・概要!$B$40-1)),"")</f>
        <v/>
      </c>
      <c r="C520" s="1" t="str">
        <f t="shared" si="64"/>
        <v/>
      </c>
      <c r="D520" s="1" t="str">
        <f>IF(B520="","",ATANH(MIN(0.999999,(2*入力・概要!$B$17*入力・概要!$B$6)/入力・概要!$B$30))+入力・概要!$B$33*SQRT(B520/1000000)+(2*PI()*B520*入力・概要!$B$6/(299792458*入力・概要!$B$31))*入力・概要!$B$32/2)</f>
        <v/>
      </c>
      <c r="E520" s="1" t="str">
        <f>IF(B520="","",2*PI()*B520*入力・概要!$B$6/(299792458*入力・概要!$B$31))</f>
        <v/>
      </c>
      <c r="F520" s="1" t="str">
        <f t="shared" si="65"/>
        <v/>
      </c>
      <c r="G520" s="1" t="str">
        <f t="shared" si="66"/>
        <v/>
      </c>
      <c r="H520" s="1" t="str">
        <f>IF(B520="","",入力・概要!$B$34)</f>
        <v/>
      </c>
      <c r="I520" s="1" t="str">
        <f>IF(B520="","",C520*入力・概要!$B$35*0.000000001)</f>
        <v/>
      </c>
      <c r="J520" s="1" t="str">
        <f>IF(B520="","",H520+入力・概要!$B$30*F520)</f>
        <v/>
      </c>
      <c r="K520" s="1" t="str">
        <f>IF(B520="","",I520+入力・概要!$B$30*G520)</f>
        <v/>
      </c>
      <c r="L520" s="1" t="str">
        <f>IF(B520="","",入力・概要!$B$30+H520*F520-I520*G520)</f>
        <v/>
      </c>
      <c r="M520" s="1" t="str">
        <f t="shared" si="67"/>
        <v/>
      </c>
      <c r="N520" s="1" t="str">
        <f>IF(B520="","",入力・概要!$B$30*(J520*L520+K520*M520)/(L520^2+M520^2))</f>
        <v/>
      </c>
      <c r="O520" s="1" t="str">
        <f>IF(B520="","",入力・概要!$B$30*(K520*L520-J520*M520)/(L520^2+M520^2))</f>
        <v/>
      </c>
      <c r="P520" s="1" t="str">
        <f>IF(B520="","",N520+入力・概要!$B$36)</f>
        <v/>
      </c>
      <c r="Q520" s="1" t="str">
        <f>IF(B520="","",O520+C520*入力・概要!$B$37*0.000000001)</f>
        <v/>
      </c>
      <c r="R520" s="1" t="str">
        <f t="shared" si="68"/>
        <v/>
      </c>
      <c r="S520" s="1" t="str">
        <f t="shared" si="69"/>
        <v/>
      </c>
      <c r="T520" s="1" t="str">
        <f t="shared" si="70"/>
        <v/>
      </c>
      <c r="U520" s="1" t="str">
        <f t="shared" si="71"/>
        <v/>
      </c>
    </row>
    <row r="521" spans="1:21">
      <c r="A521">
        <v>518</v>
      </c>
      <c r="B521" s="2" t="str">
        <f>IF(A521&lt;=入力・概要!$B$40,10^(LOG10(入力・概要!$B$38)+(A521-1)*(LOG10(入力・概要!$B$39)-LOG10(入力・概要!$B$38))/(入力・概要!$B$40-1)),"")</f>
        <v/>
      </c>
      <c r="C521" s="1" t="str">
        <f t="shared" si="64"/>
        <v/>
      </c>
      <c r="D521" s="1" t="str">
        <f>IF(B521="","",ATANH(MIN(0.999999,(2*入力・概要!$B$17*入力・概要!$B$6)/入力・概要!$B$30))+入力・概要!$B$33*SQRT(B521/1000000)+(2*PI()*B521*入力・概要!$B$6/(299792458*入力・概要!$B$31))*入力・概要!$B$32/2)</f>
        <v/>
      </c>
      <c r="E521" s="1" t="str">
        <f>IF(B521="","",2*PI()*B521*入力・概要!$B$6/(299792458*入力・概要!$B$31))</f>
        <v/>
      </c>
      <c r="F521" s="1" t="str">
        <f t="shared" si="65"/>
        <v/>
      </c>
      <c r="G521" s="1" t="str">
        <f t="shared" si="66"/>
        <v/>
      </c>
      <c r="H521" s="1" t="str">
        <f>IF(B521="","",入力・概要!$B$34)</f>
        <v/>
      </c>
      <c r="I521" s="1" t="str">
        <f>IF(B521="","",C521*入力・概要!$B$35*0.000000001)</f>
        <v/>
      </c>
      <c r="J521" s="1" t="str">
        <f>IF(B521="","",H521+入力・概要!$B$30*F521)</f>
        <v/>
      </c>
      <c r="K521" s="1" t="str">
        <f>IF(B521="","",I521+入力・概要!$B$30*G521)</f>
        <v/>
      </c>
      <c r="L521" s="1" t="str">
        <f>IF(B521="","",入力・概要!$B$30+H521*F521-I521*G521)</f>
        <v/>
      </c>
      <c r="M521" s="1" t="str">
        <f t="shared" si="67"/>
        <v/>
      </c>
      <c r="N521" s="1" t="str">
        <f>IF(B521="","",入力・概要!$B$30*(J521*L521+K521*M521)/(L521^2+M521^2))</f>
        <v/>
      </c>
      <c r="O521" s="1" t="str">
        <f>IF(B521="","",入力・概要!$B$30*(K521*L521-J521*M521)/(L521^2+M521^2))</f>
        <v/>
      </c>
      <c r="P521" s="1" t="str">
        <f>IF(B521="","",N521+入力・概要!$B$36)</f>
        <v/>
      </c>
      <c r="Q521" s="1" t="str">
        <f>IF(B521="","",O521+C521*入力・概要!$B$37*0.000000001)</f>
        <v/>
      </c>
      <c r="R521" s="1" t="str">
        <f t="shared" si="68"/>
        <v/>
      </c>
      <c r="S521" s="1" t="str">
        <f t="shared" si="69"/>
        <v/>
      </c>
      <c r="T521" s="1" t="str">
        <f t="shared" si="70"/>
        <v/>
      </c>
      <c r="U521" s="1" t="str">
        <f t="shared" si="71"/>
        <v/>
      </c>
    </row>
    <row r="522" spans="1:21">
      <c r="A522">
        <v>519</v>
      </c>
      <c r="B522" s="2" t="str">
        <f>IF(A522&lt;=入力・概要!$B$40,10^(LOG10(入力・概要!$B$38)+(A522-1)*(LOG10(入力・概要!$B$39)-LOG10(入力・概要!$B$38))/(入力・概要!$B$40-1)),"")</f>
        <v/>
      </c>
      <c r="C522" s="1" t="str">
        <f t="shared" si="64"/>
        <v/>
      </c>
      <c r="D522" s="1" t="str">
        <f>IF(B522="","",ATANH(MIN(0.999999,(2*入力・概要!$B$17*入力・概要!$B$6)/入力・概要!$B$30))+入力・概要!$B$33*SQRT(B522/1000000)+(2*PI()*B522*入力・概要!$B$6/(299792458*入力・概要!$B$31))*入力・概要!$B$32/2)</f>
        <v/>
      </c>
      <c r="E522" s="1" t="str">
        <f>IF(B522="","",2*PI()*B522*入力・概要!$B$6/(299792458*入力・概要!$B$31))</f>
        <v/>
      </c>
      <c r="F522" s="1" t="str">
        <f t="shared" si="65"/>
        <v/>
      </c>
      <c r="G522" s="1" t="str">
        <f t="shared" si="66"/>
        <v/>
      </c>
      <c r="H522" s="1" t="str">
        <f>IF(B522="","",入力・概要!$B$34)</f>
        <v/>
      </c>
      <c r="I522" s="1" t="str">
        <f>IF(B522="","",C522*入力・概要!$B$35*0.000000001)</f>
        <v/>
      </c>
      <c r="J522" s="1" t="str">
        <f>IF(B522="","",H522+入力・概要!$B$30*F522)</f>
        <v/>
      </c>
      <c r="K522" s="1" t="str">
        <f>IF(B522="","",I522+入力・概要!$B$30*G522)</f>
        <v/>
      </c>
      <c r="L522" s="1" t="str">
        <f>IF(B522="","",入力・概要!$B$30+H522*F522-I522*G522)</f>
        <v/>
      </c>
      <c r="M522" s="1" t="str">
        <f t="shared" si="67"/>
        <v/>
      </c>
      <c r="N522" s="1" t="str">
        <f>IF(B522="","",入力・概要!$B$30*(J522*L522+K522*M522)/(L522^2+M522^2))</f>
        <v/>
      </c>
      <c r="O522" s="1" t="str">
        <f>IF(B522="","",入力・概要!$B$30*(K522*L522-J522*M522)/(L522^2+M522^2))</f>
        <v/>
      </c>
      <c r="P522" s="1" t="str">
        <f>IF(B522="","",N522+入力・概要!$B$36)</f>
        <v/>
      </c>
      <c r="Q522" s="1" t="str">
        <f>IF(B522="","",O522+C522*入力・概要!$B$37*0.000000001)</f>
        <v/>
      </c>
      <c r="R522" s="1" t="str">
        <f t="shared" si="68"/>
        <v/>
      </c>
      <c r="S522" s="1" t="str">
        <f t="shared" si="69"/>
        <v/>
      </c>
      <c r="T522" s="1" t="str">
        <f t="shared" si="70"/>
        <v/>
      </c>
      <c r="U522" s="1" t="str">
        <f t="shared" si="71"/>
        <v/>
      </c>
    </row>
    <row r="523" spans="1:21">
      <c r="A523">
        <v>520</v>
      </c>
      <c r="B523" s="2" t="str">
        <f>IF(A523&lt;=入力・概要!$B$40,10^(LOG10(入力・概要!$B$38)+(A523-1)*(LOG10(入力・概要!$B$39)-LOG10(入力・概要!$B$38))/(入力・概要!$B$40-1)),"")</f>
        <v/>
      </c>
      <c r="C523" s="1" t="str">
        <f t="shared" si="64"/>
        <v/>
      </c>
      <c r="D523" s="1" t="str">
        <f>IF(B523="","",ATANH(MIN(0.999999,(2*入力・概要!$B$17*入力・概要!$B$6)/入力・概要!$B$30))+入力・概要!$B$33*SQRT(B523/1000000)+(2*PI()*B523*入力・概要!$B$6/(299792458*入力・概要!$B$31))*入力・概要!$B$32/2)</f>
        <v/>
      </c>
      <c r="E523" s="1" t="str">
        <f>IF(B523="","",2*PI()*B523*入力・概要!$B$6/(299792458*入力・概要!$B$31))</f>
        <v/>
      </c>
      <c r="F523" s="1" t="str">
        <f t="shared" si="65"/>
        <v/>
      </c>
      <c r="G523" s="1" t="str">
        <f t="shared" si="66"/>
        <v/>
      </c>
      <c r="H523" s="1" t="str">
        <f>IF(B523="","",入力・概要!$B$34)</f>
        <v/>
      </c>
      <c r="I523" s="1" t="str">
        <f>IF(B523="","",C523*入力・概要!$B$35*0.000000001)</f>
        <v/>
      </c>
      <c r="J523" s="1" t="str">
        <f>IF(B523="","",H523+入力・概要!$B$30*F523)</f>
        <v/>
      </c>
      <c r="K523" s="1" t="str">
        <f>IF(B523="","",I523+入力・概要!$B$30*G523)</f>
        <v/>
      </c>
      <c r="L523" s="1" t="str">
        <f>IF(B523="","",入力・概要!$B$30+H523*F523-I523*G523)</f>
        <v/>
      </c>
      <c r="M523" s="1" t="str">
        <f t="shared" si="67"/>
        <v/>
      </c>
      <c r="N523" s="1" t="str">
        <f>IF(B523="","",入力・概要!$B$30*(J523*L523+K523*M523)/(L523^2+M523^2))</f>
        <v/>
      </c>
      <c r="O523" s="1" t="str">
        <f>IF(B523="","",入力・概要!$B$30*(K523*L523-J523*M523)/(L523^2+M523^2))</f>
        <v/>
      </c>
      <c r="P523" s="1" t="str">
        <f>IF(B523="","",N523+入力・概要!$B$36)</f>
        <v/>
      </c>
      <c r="Q523" s="1" t="str">
        <f>IF(B523="","",O523+C523*入力・概要!$B$37*0.000000001)</f>
        <v/>
      </c>
      <c r="R523" s="1" t="str">
        <f t="shared" si="68"/>
        <v/>
      </c>
      <c r="S523" s="1" t="str">
        <f t="shared" si="69"/>
        <v/>
      </c>
      <c r="T523" s="1" t="str">
        <f t="shared" si="70"/>
        <v/>
      </c>
      <c r="U523" s="1" t="str">
        <f t="shared" si="71"/>
        <v/>
      </c>
    </row>
    <row r="524" spans="1:21">
      <c r="A524">
        <v>521</v>
      </c>
      <c r="B524" s="2" t="str">
        <f>IF(A524&lt;=入力・概要!$B$40,10^(LOG10(入力・概要!$B$38)+(A524-1)*(LOG10(入力・概要!$B$39)-LOG10(入力・概要!$B$38))/(入力・概要!$B$40-1)),"")</f>
        <v/>
      </c>
      <c r="C524" s="1" t="str">
        <f t="shared" si="64"/>
        <v/>
      </c>
      <c r="D524" s="1" t="str">
        <f>IF(B524="","",ATANH(MIN(0.999999,(2*入力・概要!$B$17*入力・概要!$B$6)/入力・概要!$B$30))+入力・概要!$B$33*SQRT(B524/1000000)+(2*PI()*B524*入力・概要!$B$6/(299792458*入力・概要!$B$31))*入力・概要!$B$32/2)</f>
        <v/>
      </c>
      <c r="E524" s="1" t="str">
        <f>IF(B524="","",2*PI()*B524*入力・概要!$B$6/(299792458*入力・概要!$B$31))</f>
        <v/>
      </c>
      <c r="F524" s="1" t="str">
        <f t="shared" si="65"/>
        <v/>
      </c>
      <c r="G524" s="1" t="str">
        <f t="shared" si="66"/>
        <v/>
      </c>
      <c r="H524" s="1" t="str">
        <f>IF(B524="","",入力・概要!$B$34)</f>
        <v/>
      </c>
      <c r="I524" s="1" t="str">
        <f>IF(B524="","",C524*入力・概要!$B$35*0.000000001)</f>
        <v/>
      </c>
      <c r="J524" s="1" t="str">
        <f>IF(B524="","",H524+入力・概要!$B$30*F524)</f>
        <v/>
      </c>
      <c r="K524" s="1" t="str">
        <f>IF(B524="","",I524+入力・概要!$B$30*G524)</f>
        <v/>
      </c>
      <c r="L524" s="1" t="str">
        <f>IF(B524="","",入力・概要!$B$30+H524*F524-I524*G524)</f>
        <v/>
      </c>
      <c r="M524" s="1" t="str">
        <f t="shared" si="67"/>
        <v/>
      </c>
      <c r="N524" s="1" t="str">
        <f>IF(B524="","",入力・概要!$B$30*(J524*L524+K524*M524)/(L524^2+M524^2))</f>
        <v/>
      </c>
      <c r="O524" s="1" t="str">
        <f>IF(B524="","",入力・概要!$B$30*(K524*L524-J524*M524)/(L524^2+M524^2))</f>
        <v/>
      </c>
      <c r="P524" s="1" t="str">
        <f>IF(B524="","",N524+入力・概要!$B$36)</f>
        <v/>
      </c>
      <c r="Q524" s="1" t="str">
        <f>IF(B524="","",O524+C524*入力・概要!$B$37*0.000000001)</f>
        <v/>
      </c>
      <c r="R524" s="1" t="str">
        <f t="shared" si="68"/>
        <v/>
      </c>
      <c r="S524" s="1" t="str">
        <f t="shared" si="69"/>
        <v/>
      </c>
      <c r="T524" s="1" t="str">
        <f t="shared" si="70"/>
        <v/>
      </c>
      <c r="U524" s="1" t="str">
        <f t="shared" si="71"/>
        <v/>
      </c>
    </row>
    <row r="525" spans="1:21">
      <c r="A525">
        <v>522</v>
      </c>
      <c r="B525" s="2" t="str">
        <f>IF(A525&lt;=入力・概要!$B$40,10^(LOG10(入力・概要!$B$38)+(A525-1)*(LOG10(入力・概要!$B$39)-LOG10(入力・概要!$B$38))/(入力・概要!$B$40-1)),"")</f>
        <v/>
      </c>
      <c r="C525" s="1" t="str">
        <f t="shared" si="64"/>
        <v/>
      </c>
      <c r="D525" s="1" t="str">
        <f>IF(B525="","",ATANH(MIN(0.999999,(2*入力・概要!$B$17*入力・概要!$B$6)/入力・概要!$B$30))+入力・概要!$B$33*SQRT(B525/1000000)+(2*PI()*B525*入力・概要!$B$6/(299792458*入力・概要!$B$31))*入力・概要!$B$32/2)</f>
        <v/>
      </c>
      <c r="E525" s="1" t="str">
        <f>IF(B525="","",2*PI()*B525*入力・概要!$B$6/(299792458*入力・概要!$B$31))</f>
        <v/>
      </c>
      <c r="F525" s="1" t="str">
        <f t="shared" si="65"/>
        <v/>
      </c>
      <c r="G525" s="1" t="str">
        <f t="shared" si="66"/>
        <v/>
      </c>
      <c r="H525" s="1" t="str">
        <f>IF(B525="","",入力・概要!$B$34)</f>
        <v/>
      </c>
      <c r="I525" s="1" t="str">
        <f>IF(B525="","",C525*入力・概要!$B$35*0.000000001)</f>
        <v/>
      </c>
      <c r="J525" s="1" t="str">
        <f>IF(B525="","",H525+入力・概要!$B$30*F525)</f>
        <v/>
      </c>
      <c r="K525" s="1" t="str">
        <f>IF(B525="","",I525+入力・概要!$B$30*G525)</f>
        <v/>
      </c>
      <c r="L525" s="1" t="str">
        <f>IF(B525="","",入力・概要!$B$30+H525*F525-I525*G525)</f>
        <v/>
      </c>
      <c r="M525" s="1" t="str">
        <f t="shared" si="67"/>
        <v/>
      </c>
      <c r="N525" s="1" t="str">
        <f>IF(B525="","",入力・概要!$B$30*(J525*L525+K525*M525)/(L525^2+M525^2))</f>
        <v/>
      </c>
      <c r="O525" s="1" t="str">
        <f>IF(B525="","",入力・概要!$B$30*(K525*L525-J525*M525)/(L525^2+M525^2))</f>
        <v/>
      </c>
      <c r="P525" s="1" t="str">
        <f>IF(B525="","",N525+入力・概要!$B$36)</f>
        <v/>
      </c>
      <c r="Q525" s="1" t="str">
        <f>IF(B525="","",O525+C525*入力・概要!$B$37*0.000000001)</f>
        <v/>
      </c>
      <c r="R525" s="1" t="str">
        <f t="shared" si="68"/>
        <v/>
      </c>
      <c r="S525" s="1" t="str">
        <f t="shared" si="69"/>
        <v/>
      </c>
      <c r="T525" s="1" t="str">
        <f t="shared" si="70"/>
        <v/>
      </c>
      <c r="U525" s="1" t="str">
        <f t="shared" si="71"/>
        <v/>
      </c>
    </row>
    <row r="526" spans="1:21">
      <c r="A526">
        <v>523</v>
      </c>
      <c r="B526" s="2" t="str">
        <f>IF(A526&lt;=入力・概要!$B$40,10^(LOG10(入力・概要!$B$38)+(A526-1)*(LOG10(入力・概要!$B$39)-LOG10(入力・概要!$B$38))/(入力・概要!$B$40-1)),"")</f>
        <v/>
      </c>
      <c r="C526" s="1" t="str">
        <f t="shared" si="64"/>
        <v/>
      </c>
      <c r="D526" s="1" t="str">
        <f>IF(B526="","",ATANH(MIN(0.999999,(2*入力・概要!$B$17*入力・概要!$B$6)/入力・概要!$B$30))+入力・概要!$B$33*SQRT(B526/1000000)+(2*PI()*B526*入力・概要!$B$6/(299792458*入力・概要!$B$31))*入力・概要!$B$32/2)</f>
        <v/>
      </c>
      <c r="E526" s="1" t="str">
        <f>IF(B526="","",2*PI()*B526*入力・概要!$B$6/(299792458*入力・概要!$B$31))</f>
        <v/>
      </c>
      <c r="F526" s="1" t="str">
        <f t="shared" si="65"/>
        <v/>
      </c>
      <c r="G526" s="1" t="str">
        <f t="shared" si="66"/>
        <v/>
      </c>
      <c r="H526" s="1" t="str">
        <f>IF(B526="","",入力・概要!$B$34)</f>
        <v/>
      </c>
      <c r="I526" s="1" t="str">
        <f>IF(B526="","",C526*入力・概要!$B$35*0.000000001)</f>
        <v/>
      </c>
      <c r="J526" s="1" t="str">
        <f>IF(B526="","",H526+入力・概要!$B$30*F526)</f>
        <v/>
      </c>
      <c r="K526" s="1" t="str">
        <f>IF(B526="","",I526+入力・概要!$B$30*G526)</f>
        <v/>
      </c>
      <c r="L526" s="1" t="str">
        <f>IF(B526="","",入力・概要!$B$30+H526*F526-I526*G526)</f>
        <v/>
      </c>
      <c r="M526" s="1" t="str">
        <f t="shared" si="67"/>
        <v/>
      </c>
      <c r="N526" s="1" t="str">
        <f>IF(B526="","",入力・概要!$B$30*(J526*L526+K526*M526)/(L526^2+M526^2))</f>
        <v/>
      </c>
      <c r="O526" s="1" t="str">
        <f>IF(B526="","",入力・概要!$B$30*(K526*L526-J526*M526)/(L526^2+M526^2))</f>
        <v/>
      </c>
      <c r="P526" s="1" t="str">
        <f>IF(B526="","",N526+入力・概要!$B$36)</f>
        <v/>
      </c>
      <c r="Q526" s="1" t="str">
        <f>IF(B526="","",O526+C526*入力・概要!$B$37*0.000000001)</f>
        <v/>
      </c>
      <c r="R526" s="1" t="str">
        <f t="shared" si="68"/>
        <v/>
      </c>
      <c r="S526" s="1" t="str">
        <f t="shared" si="69"/>
        <v/>
      </c>
      <c r="T526" s="1" t="str">
        <f t="shared" si="70"/>
        <v/>
      </c>
      <c r="U526" s="1" t="str">
        <f t="shared" si="71"/>
        <v/>
      </c>
    </row>
    <row r="527" spans="1:21">
      <c r="A527">
        <v>524</v>
      </c>
      <c r="B527" s="2" t="str">
        <f>IF(A527&lt;=入力・概要!$B$40,10^(LOG10(入力・概要!$B$38)+(A527-1)*(LOG10(入力・概要!$B$39)-LOG10(入力・概要!$B$38))/(入力・概要!$B$40-1)),"")</f>
        <v/>
      </c>
      <c r="C527" s="1" t="str">
        <f t="shared" si="64"/>
        <v/>
      </c>
      <c r="D527" s="1" t="str">
        <f>IF(B527="","",ATANH(MIN(0.999999,(2*入力・概要!$B$17*入力・概要!$B$6)/入力・概要!$B$30))+入力・概要!$B$33*SQRT(B527/1000000)+(2*PI()*B527*入力・概要!$B$6/(299792458*入力・概要!$B$31))*入力・概要!$B$32/2)</f>
        <v/>
      </c>
      <c r="E527" s="1" t="str">
        <f>IF(B527="","",2*PI()*B527*入力・概要!$B$6/(299792458*入力・概要!$B$31))</f>
        <v/>
      </c>
      <c r="F527" s="1" t="str">
        <f t="shared" si="65"/>
        <v/>
      </c>
      <c r="G527" s="1" t="str">
        <f t="shared" si="66"/>
        <v/>
      </c>
      <c r="H527" s="1" t="str">
        <f>IF(B527="","",入力・概要!$B$34)</f>
        <v/>
      </c>
      <c r="I527" s="1" t="str">
        <f>IF(B527="","",C527*入力・概要!$B$35*0.000000001)</f>
        <v/>
      </c>
      <c r="J527" s="1" t="str">
        <f>IF(B527="","",H527+入力・概要!$B$30*F527)</f>
        <v/>
      </c>
      <c r="K527" s="1" t="str">
        <f>IF(B527="","",I527+入力・概要!$B$30*G527)</f>
        <v/>
      </c>
      <c r="L527" s="1" t="str">
        <f>IF(B527="","",入力・概要!$B$30+H527*F527-I527*G527)</f>
        <v/>
      </c>
      <c r="M527" s="1" t="str">
        <f t="shared" si="67"/>
        <v/>
      </c>
      <c r="N527" s="1" t="str">
        <f>IF(B527="","",入力・概要!$B$30*(J527*L527+K527*M527)/(L527^2+M527^2))</f>
        <v/>
      </c>
      <c r="O527" s="1" t="str">
        <f>IF(B527="","",入力・概要!$B$30*(K527*L527-J527*M527)/(L527^2+M527^2))</f>
        <v/>
      </c>
      <c r="P527" s="1" t="str">
        <f>IF(B527="","",N527+入力・概要!$B$36)</f>
        <v/>
      </c>
      <c r="Q527" s="1" t="str">
        <f>IF(B527="","",O527+C527*入力・概要!$B$37*0.000000001)</f>
        <v/>
      </c>
      <c r="R527" s="1" t="str">
        <f t="shared" si="68"/>
        <v/>
      </c>
      <c r="S527" s="1" t="str">
        <f t="shared" si="69"/>
        <v/>
      </c>
      <c r="T527" s="1" t="str">
        <f t="shared" si="70"/>
        <v/>
      </c>
      <c r="U527" s="1" t="str">
        <f t="shared" si="71"/>
        <v/>
      </c>
    </row>
    <row r="528" spans="1:21">
      <c r="A528">
        <v>525</v>
      </c>
      <c r="B528" s="2" t="str">
        <f>IF(A528&lt;=入力・概要!$B$40,10^(LOG10(入力・概要!$B$38)+(A528-1)*(LOG10(入力・概要!$B$39)-LOG10(入力・概要!$B$38))/(入力・概要!$B$40-1)),"")</f>
        <v/>
      </c>
      <c r="C528" s="1" t="str">
        <f t="shared" si="64"/>
        <v/>
      </c>
      <c r="D528" s="1" t="str">
        <f>IF(B528="","",ATANH(MIN(0.999999,(2*入力・概要!$B$17*入力・概要!$B$6)/入力・概要!$B$30))+入力・概要!$B$33*SQRT(B528/1000000)+(2*PI()*B528*入力・概要!$B$6/(299792458*入力・概要!$B$31))*入力・概要!$B$32/2)</f>
        <v/>
      </c>
      <c r="E528" s="1" t="str">
        <f>IF(B528="","",2*PI()*B528*入力・概要!$B$6/(299792458*入力・概要!$B$31))</f>
        <v/>
      </c>
      <c r="F528" s="1" t="str">
        <f t="shared" si="65"/>
        <v/>
      </c>
      <c r="G528" s="1" t="str">
        <f t="shared" si="66"/>
        <v/>
      </c>
      <c r="H528" s="1" t="str">
        <f>IF(B528="","",入力・概要!$B$34)</f>
        <v/>
      </c>
      <c r="I528" s="1" t="str">
        <f>IF(B528="","",C528*入力・概要!$B$35*0.000000001)</f>
        <v/>
      </c>
      <c r="J528" s="1" t="str">
        <f>IF(B528="","",H528+入力・概要!$B$30*F528)</f>
        <v/>
      </c>
      <c r="K528" s="1" t="str">
        <f>IF(B528="","",I528+入力・概要!$B$30*G528)</f>
        <v/>
      </c>
      <c r="L528" s="1" t="str">
        <f>IF(B528="","",入力・概要!$B$30+H528*F528-I528*G528)</f>
        <v/>
      </c>
      <c r="M528" s="1" t="str">
        <f t="shared" si="67"/>
        <v/>
      </c>
      <c r="N528" s="1" t="str">
        <f>IF(B528="","",入力・概要!$B$30*(J528*L528+K528*M528)/(L528^2+M528^2))</f>
        <v/>
      </c>
      <c r="O528" s="1" t="str">
        <f>IF(B528="","",入力・概要!$B$30*(K528*L528-J528*M528)/(L528^2+M528^2))</f>
        <v/>
      </c>
      <c r="P528" s="1" t="str">
        <f>IF(B528="","",N528+入力・概要!$B$36)</f>
        <v/>
      </c>
      <c r="Q528" s="1" t="str">
        <f>IF(B528="","",O528+C528*入力・概要!$B$37*0.000000001)</f>
        <v/>
      </c>
      <c r="R528" s="1" t="str">
        <f t="shared" si="68"/>
        <v/>
      </c>
      <c r="S528" s="1" t="str">
        <f t="shared" si="69"/>
        <v/>
      </c>
      <c r="T528" s="1" t="str">
        <f t="shared" si="70"/>
        <v/>
      </c>
      <c r="U528" s="1" t="str">
        <f t="shared" si="71"/>
        <v/>
      </c>
    </row>
    <row r="529" spans="1:21">
      <c r="A529">
        <v>526</v>
      </c>
      <c r="B529" s="2" t="str">
        <f>IF(A529&lt;=入力・概要!$B$40,10^(LOG10(入力・概要!$B$38)+(A529-1)*(LOG10(入力・概要!$B$39)-LOG10(入力・概要!$B$38))/(入力・概要!$B$40-1)),"")</f>
        <v/>
      </c>
      <c r="C529" s="1" t="str">
        <f t="shared" si="64"/>
        <v/>
      </c>
      <c r="D529" s="1" t="str">
        <f>IF(B529="","",ATANH(MIN(0.999999,(2*入力・概要!$B$17*入力・概要!$B$6)/入力・概要!$B$30))+入力・概要!$B$33*SQRT(B529/1000000)+(2*PI()*B529*入力・概要!$B$6/(299792458*入力・概要!$B$31))*入力・概要!$B$32/2)</f>
        <v/>
      </c>
      <c r="E529" s="1" t="str">
        <f>IF(B529="","",2*PI()*B529*入力・概要!$B$6/(299792458*入力・概要!$B$31))</f>
        <v/>
      </c>
      <c r="F529" s="1" t="str">
        <f t="shared" si="65"/>
        <v/>
      </c>
      <c r="G529" s="1" t="str">
        <f t="shared" si="66"/>
        <v/>
      </c>
      <c r="H529" s="1" t="str">
        <f>IF(B529="","",入力・概要!$B$34)</f>
        <v/>
      </c>
      <c r="I529" s="1" t="str">
        <f>IF(B529="","",C529*入力・概要!$B$35*0.000000001)</f>
        <v/>
      </c>
      <c r="J529" s="1" t="str">
        <f>IF(B529="","",H529+入力・概要!$B$30*F529)</f>
        <v/>
      </c>
      <c r="K529" s="1" t="str">
        <f>IF(B529="","",I529+入力・概要!$B$30*G529)</f>
        <v/>
      </c>
      <c r="L529" s="1" t="str">
        <f>IF(B529="","",入力・概要!$B$30+H529*F529-I529*G529)</f>
        <v/>
      </c>
      <c r="M529" s="1" t="str">
        <f t="shared" si="67"/>
        <v/>
      </c>
      <c r="N529" s="1" t="str">
        <f>IF(B529="","",入力・概要!$B$30*(J529*L529+K529*M529)/(L529^2+M529^2))</f>
        <v/>
      </c>
      <c r="O529" s="1" t="str">
        <f>IF(B529="","",入力・概要!$B$30*(K529*L529-J529*M529)/(L529^2+M529^2))</f>
        <v/>
      </c>
      <c r="P529" s="1" t="str">
        <f>IF(B529="","",N529+入力・概要!$B$36)</f>
        <v/>
      </c>
      <c r="Q529" s="1" t="str">
        <f>IF(B529="","",O529+C529*入力・概要!$B$37*0.000000001)</f>
        <v/>
      </c>
      <c r="R529" s="1" t="str">
        <f t="shared" si="68"/>
        <v/>
      </c>
      <c r="S529" s="1" t="str">
        <f t="shared" si="69"/>
        <v/>
      </c>
      <c r="T529" s="1" t="str">
        <f t="shared" si="70"/>
        <v/>
      </c>
      <c r="U529" s="1" t="str">
        <f t="shared" si="71"/>
        <v/>
      </c>
    </row>
    <row r="530" spans="1:21">
      <c r="A530">
        <v>527</v>
      </c>
      <c r="B530" s="2" t="str">
        <f>IF(A530&lt;=入力・概要!$B$40,10^(LOG10(入力・概要!$B$38)+(A530-1)*(LOG10(入力・概要!$B$39)-LOG10(入力・概要!$B$38))/(入力・概要!$B$40-1)),"")</f>
        <v/>
      </c>
      <c r="C530" s="1" t="str">
        <f t="shared" si="64"/>
        <v/>
      </c>
      <c r="D530" s="1" t="str">
        <f>IF(B530="","",ATANH(MIN(0.999999,(2*入力・概要!$B$17*入力・概要!$B$6)/入力・概要!$B$30))+入力・概要!$B$33*SQRT(B530/1000000)+(2*PI()*B530*入力・概要!$B$6/(299792458*入力・概要!$B$31))*入力・概要!$B$32/2)</f>
        <v/>
      </c>
      <c r="E530" s="1" t="str">
        <f>IF(B530="","",2*PI()*B530*入力・概要!$B$6/(299792458*入力・概要!$B$31))</f>
        <v/>
      </c>
      <c r="F530" s="1" t="str">
        <f t="shared" si="65"/>
        <v/>
      </c>
      <c r="G530" s="1" t="str">
        <f t="shared" si="66"/>
        <v/>
      </c>
      <c r="H530" s="1" t="str">
        <f>IF(B530="","",入力・概要!$B$34)</f>
        <v/>
      </c>
      <c r="I530" s="1" t="str">
        <f>IF(B530="","",C530*入力・概要!$B$35*0.000000001)</f>
        <v/>
      </c>
      <c r="J530" s="1" t="str">
        <f>IF(B530="","",H530+入力・概要!$B$30*F530)</f>
        <v/>
      </c>
      <c r="K530" s="1" t="str">
        <f>IF(B530="","",I530+入力・概要!$B$30*G530)</f>
        <v/>
      </c>
      <c r="L530" s="1" t="str">
        <f>IF(B530="","",入力・概要!$B$30+H530*F530-I530*G530)</f>
        <v/>
      </c>
      <c r="M530" s="1" t="str">
        <f t="shared" si="67"/>
        <v/>
      </c>
      <c r="N530" s="1" t="str">
        <f>IF(B530="","",入力・概要!$B$30*(J530*L530+K530*M530)/(L530^2+M530^2))</f>
        <v/>
      </c>
      <c r="O530" s="1" t="str">
        <f>IF(B530="","",入力・概要!$B$30*(K530*L530-J530*M530)/(L530^2+M530^2))</f>
        <v/>
      </c>
      <c r="P530" s="1" t="str">
        <f>IF(B530="","",N530+入力・概要!$B$36)</f>
        <v/>
      </c>
      <c r="Q530" s="1" t="str">
        <f>IF(B530="","",O530+C530*入力・概要!$B$37*0.000000001)</f>
        <v/>
      </c>
      <c r="R530" s="1" t="str">
        <f t="shared" si="68"/>
        <v/>
      </c>
      <c r="S530" s="1" t="str">
        <f t="shared" si="69"/>
        <v/>
      </c>
      <c r="T530" s="1" t="str">
        <f t="shared" si="70"/>
        <v/>
      </c>
      <c r="U530" s="1" t="str">
        <f t="shared" si="71"/>
        <v/>
      </c>
    </row>
    <row r="531" spans="1:21">
      <c r="A531">
        <v>528</v>
      </c>
      <c r="B531" s="2" t="str">
        <f>IF(A531&lt;=入力・概要!$B$40,10^(LOG10(入力・概要!$B$38)+(A531-1)*(LOG10(入力・概要!$B$39)-LOG10(入力・概要!$B$38))/(入力・概要!$B$40-1)),"")</f>
        <v/>
      </c>
      <c r="C531" s="1" t="str">
        <f t="shared" si="64"/>
        <v/>
      </c>
      <c r="D531" s="1" t="str">
        <f>IF(B531="","",ATANH(MIN(0.999999,(2*入力・概要!$B$17*入力・概要!$B$6)/入力・概要!$B$30))+入力・概要!$B$33*SQRT(B531/1000000)+(2*PI()*B531*入力・概要!$B$6/(299792458*入力・概要!$B$31))*入力・概要!$B$32/2)</f>
        <v/>
      </c>
      <c r="E531" s="1" t="str">
        <f>IF(B531="","",2*PI()*B531*入力・概要!$B$6/(299792458*入力・概要!$B$31))</f>
        <v/>
      </c>
      <c r="F531" s="1" t="str">
        <f t="shared" si="65"/>
        <v/>
      </c>
      <c r="G531" s="1" t="str">
        <f t="shared" si="66"/>
        <v/>
      </c>
      <c r="H531" s="1" t="str">
        <f>IF(B531="","",入力・概要!$B$34)</f>
        <v/>
      </c>
      <c r="I531" s="1" t="str">
        <f>IF(B531="","",C531*入力・概要!$B$35*0.000000001)</f>
        <v/>
      </c>
      <c r="J531" s="1" t="str">
        <f>IF(B531="","",H531+入力・概要!$B$30*F531)</f>
        <v/>
      </c>
      <c r="K531" s="1" t="str">
        <f>IF(B531="","",I531+入力・概要!$B$30*G531)</f>
        <v/>
      </c>
      <c r="L531" s="1" t="str">
        <f>IF(B531="","",入力・概要!$B$30+H531*F531-I531*G531)</f>
        <v/>
      </c>
      <c r="M531" s="1" t="str">
        <f t="shared" si="67"/>
        <v/>
      </c>
      <c r="N531" s="1" t="str">
        <f>IF(B531="","",入力・概要!$B$30*(J531*L531+K531*M531)/(L531^2+M531^2))</f>
        <v/>
      </c>
      <c r="O531" s="1" t="str">
        <f>IF(B531="","",入力・概要!$B$30*(K531*L531-J531*M531)/(L531^2+M531^2))</f>
        <v/>
      </c>
      <c r="P531" s="1" t="str">
        <f>IF(B531="","",N531+入力・概要!$B$36)</f>
        <v/>
      </c>
      <c r="Q531" s="1" t="str">
        <f>IF(B531="","",O531+C531*入力・概要!$B$37*0.000000001)</f>
        <v/>
      </c>
      <c r="R531" s="1" t="str">
        <f t="shared" si="68"/>
        <v/>
      </c>
      <c r="S531" s="1" t="str">
        <f t="shared" si="69"/>
        <v/>
      </c>
      <c r="T531" s="1" t="str">
        <f t="shared" si="70"/>
        <v/>
      </c>
      <c r="U531" s="1" t="str">
        <f t="shared" si="71"/>
        <v/>
      </c>
    </row>
    <row r="532" spans="1:21">
      <c r="A532">
        <v>529</v>
      </c>
      <c r="B532" s="2" t="str">
        <f>IF(A532&lt;=入力・概要!$B$40,10^(LOG10(入力・概要!$B$38)+(A532-1)*(LOG10(入力・概要!$B$39)-LOG10(入力・概要!$B$38))/(入力・概要!$B$40-1)),"")</f>
        <v/>
      </c>
      <c r="C532" s="1" t="str">
        <f t="shared" si="64"/>
        <v/>
      </c>
      <c r="D532" s="1" t="str">
        <f>IF(B532="","",ATANH(MIN(0.999999,(2*入力・概要!$B$17*入力・概要!$B$6)/入力・概要!$B$30))+入力・概要!$B$33*SQRT(B532/1000000)+(2*PI()*B532*入力・概要!$B$6/(299792458*入力・概要!$B$31))*入力・概要!$B$32/2)</f>
        <v/>
      </c>
      <c r="E532" s="1" t="str">
        <f>IF(B532="","",2*PI()*B532*入力・概要!$B$6/(299792458*入力・概要!$B$31))</f>
        <v/>
      </c>
      <c r="F532" s="1" t="str">
        <f t="shared" si="65"/>
        <v/>
      </c>
      <c r="G532" s="1" t="str">
        <f t="shared" si="66"/>
        <v/>
      </c>
      <c r="H532" s="1" t="str">
        <f>IF(B532="","",入力・概要!$B$34)</f>
        <v/>
      </c>
      <c r="I532" s="1" t="str">
        <f>IF(B532="","",C532*入力・概要!$B$35*0.000000001)</f>
        <v/>
      </c>
      <c r="J532" s="1" t="str">
        <f>IF(B532="","",H532+入力・概要!$B$30*F532)</f>
        <v/>
      </c>
      <c r="K532" s="1" t="str">
        <f>IF(B532="","",I532+入力・概要!$B$30*G532)</f>
        <v/>
      </c>
      <c r="L532" s="1" t="str">
        <f>IF(B532="","",入力・概要!$B$30+H532*F532-I532*G532)</f>
        <v/>
      </c>
      <c r="M532" s="1" t="str">
        <f t="shared" si="67"/>
        <v/>
      </c>
      <c r="N532" s="1" t="str">
        <f>IF(B532="","",入力・概要!$B$30*(J532*L532+K532*M532)/(L532^2+M532^2))</f>
        <v/>
      </c>
      <c r="O532" s="1" t="str">
        <f>IF(B532="","",入力・概要!$B$30*(K532*L532-J532*M532)/(L532^2+M532^2))</f>
        <v/>
      </c>
      <c r="P532" s="1" t="str">
        <f>IF(B532="","",N532+入力・概要!$B$36)</f>
        <v/>
      </c>
      <c r="Q532" s="1" t="str">
        <f>IF(B532="","",O532+C532*入力・概要!$B$37*0.000000001)</f>
        <v/>
      </c>
      <c r="R532" s="1" t="str">
        <f t="shared" si="68"/>
        <v/>
      </c>
      <c r="S532" s="1" t="str">
        <f t="shared" si="69"/>
        <v/>
      </c>
      <c r="T532" s="1" t="str">
        <f t="shared" si="70"/>
        <v/>
      </c>
      <c r="U532" s="1" t="str">
        <f t="shared" si="71"/>
        <v/>
      </c>
    </row>
    <row r="533" spans="1:21">
      <c r="A533">
        <v>530</v>
      </c>
      <c r="B533" s="2" t="str">
        <f>IF(A533&lt;=入力・概要!$B$40,10^(LOG10(入力・概要!$B$38)+(A533-1)*(LOG10(入力・概要!$B$39)-LOG10(入力・概要!$B$38))/(入力・概要!$B$40-1)),"")</f>
        <v/>
      </c>
      <c r="C533" s="1" t="str">
        <f t="shared" si="64"/>
        <v/>
      </c>
      <c r="D533" s="1" t="str">
        <f>IF(B533="","",ATANH(MIN(0.999999,(2*入力・概要!$B$17*入力・概要!$B$6)/入力・概要!$B$30))+入力・概要!$B$33*SQRT(B533/1000000)+(2*PI()*B533*入力・概要!$B$6/(299792458*入力・概要!$B$31))*入力・概要!$B$32/2)</f>
        <v/>
      </c>
      <c r="E533" s="1" t="str">
        <f>IF(B533="","",2*PI()*B533*入力・概要!$B$6/(299792458*入力・概要!$B$31))</f>
        <v/>
      </c>
      <c r="F533" s="1" t="str">
        <f t="shared" si="65"/>
        <v/>
      </c>
      <c r="G533" s="1" t="str">
        <f t="shared" si="66"/>
        <v/>
      </c>
      <c r="H533" s="1" t="str">
        <f>IF(B533="","",入力・概要!$B$34)</f>
        <v/>
      </c>
      <c r="I533" s="1" t="str">
        <f>IF(B533="","",C533*入力・概要!$B$35*0.000000001)</f>
        <v/>
      </c>
      <c r="J533" s="1" t="str">
        <f>IF(B533="","",H533+入力・概要!$B$30*F533)</f>
        <v/>
      </c>
      <c r="K533" s="1" t="str">
        <f>IF(B533="","",I533+入力・概要!$B$30*G533)</f>
        <v/>
      </c>
      <c r="L533" s="1" t="str">
        <f>IF(B533="","",入力・概要!$B$30+H533*F533-I533*G533)</f>
        <v/>
      </c>
      <c r="M533" s="1" t="str">
        <f t="shared" si="67"/>
        <v/>
      </c>
      <c r="N533" s="1" t="str">
        <f>IF(B533="","",入力・概要!$B$30*(J533*L533+K533*M533)/(L533^2+M533^2))</f>
        <v/>
      </c>
      <c r="O533" s="1" t="str">
        <f>IF(B533="","",入力・概要!$B$30*(K533*L533-J533*M533)/(L533^2+M533^2))</f>
        <v/>
      </c>
      <c r="P533" s="1" t="str">
        <f>IF(B533="","",N533+入力・概要!$B$36)</f>
        <v/>
      </c>
      <c r="Q533" s="1" t="str">
        <f>IF(B533="","",O533+C533*入力・概要!$B$37*0.000000001)</f>
        <v/>
      </c>
      <c r="R533" s="1" t="str">
        <f t="shared" si="68"/>
        <v/>
      </c>
      <c r="S533" s="1" t="str">
        <f t="shared" si="69"/>
        <v/>
      </c>
      <c r="T533" s="1" t="str">
        <f t="shared" si="70"/>
        <v/>
      </c>
      <c r="U533" s="1" t="str">
        <f t="shared" si="71"/>
        <v/>
      </c>
    </row>
    <row r="534" spans="1:21">
      <c r="A534">
        <v>531</v>
      </c>
      <c r="B534" s="2" t="str">
        <f>IF(A534&lt;=入力・概要!$B$40,10^(LOG10(入力・概要!$B$38)+(A534-1)*(LOG10(入力・概要!$B$39)-LOG10(入力・概要!$B$38))/(入力・概要!$B$40-1)),"")</f>
        <v/>
      </c>
      <c r="C534" s="1" t="str">
        <f t="shared" si="64"/>
        <v/>
      </c>
      <c r="D534" s="1" t="str">
        <f>IF(B534="","",ATANH(MIN(0.999999,(2*入力・概要!$B$17*入力・概要!$B$6)/入力・概要!$B$30))+入力・概要!$B$33*SQRT(B534/1000000)+(2*PI()*B534*入力・概要!$B$6/(299792458*入力・概要!$B$31))*入力・概要!$B$32/2)</f>
        <v/>
      </c>
      <c r="E534" s="1" t="str">
        <f>IF(B534="","",2*PI()*B534*入力・概要!$B$6/(299792458*入力・概要!$B$31))</f>
        <v/>
      </c>
      <c r="F534" s="1" t="str">
        <f t="shared" si="65"/>
        <v/>
      </c>
      <c r="G534" s="1" t="str">
        <f t="shared" si="66"/>
        <v/>
      </c>
      <c r="H534" s="1" t="str">
        <f>IF(B534="","",入力・概要!$B$34)</f>
        <v/>
      </c>
      <c r="I534" s="1" t="str">
        <f>IF(B534="","",C534*入力・概要!$B$35*0.000000001)</f>
        <v/>
      </c>
      <c r="J534" s="1" t="str">
        <f>IF(B534="","",H534+入力・概要!$B$30*F534)</f>
        <v/>
      </c>
      <c r="K534" s="1" t="str">
        <f>IF(B534="","",I534+入力・概要!$B$30*G534)</f>
        <v/>
      </c>
      <c r="L534" s="1" t="str">
        <f>IF(B534="","",入力・概要!$B$30+H534*F534-I534*G534)</f>
        <v/>
      </c>
      <c r="M534" s="1" t="str">
        <f t="shared" si="67"/>
        <v/>
      </c>
      <c r="N534" s="1" t="str">
        <f>IF(B534="","",入力・概要!$B$30*(J534*L534+K534*M534)/(L534^2+M534^2))</f>
        <v/>
      </c>
      <c r="O534" s="1" t="str">
        <f>IF(B534="","",入力・概要!$B$30*(K534*L534-J534*M534)/(L534^2+M534^2))</f>
        <v/>
      </c>
      <c r="P534" s="1" t="str">
        <f>IF(B534="","",N534+入力・概要!$B$36)</f>
        <v/>
      </c>
      <c r="Q534" s="1" t="str">
        <f>IF(B534="","",O534+C534*入力・概要!$B$37*0.000000001)</f>
        <v/>
      </c>
      <c r="R534" s="1" t="str">
        <f t="shared" si="68"/>
        <v/>
      </c>
      <c r="S534" s="1" t="str">
        <f t="shared" si="69"/>
        <v/>
      </c>
      <c r="T534" s="1" t="str">
        <f t="shared" si="70"/>
        <v/>
      </c>
      <c r="U534" s="1" t="str">
        <f t="shared" si="71"/>
        <v/>
      </c>
    </row>
    <row r="535" spans="1:21">
      <c r="A535">
        <v>532</v>
      </c>
      <c r="B535" s="2" t="str">
        <f>IF(A535&lt;=入力・概要!$B$40,10^(LOG10(入力・概要!$B$38)+(A535-1)*(LOG10(入力・概要!$B$39)-LOG10(入力・概要!$B$38))/(入力・概要!$B$40-1)),"")</f>
        <v/>
      </c>
      <c r="C535" s="1" t="str">
        <f t="shared" si="64"/>
        <v/>
      </c>
      <c r="D535" s="1" t="str">
        <f>IF(B535="","",ATANH(MIN(0.999999,(2*入力・概要!$B$17*入力・概要!$B$6)/入力・概要!$B$30))+入力・概要!$B$33*SQRT(B535/1000000)+(2*PI()*B535*入力・概要!$B$6/(299792458*入力・概要!$B$31))*入力・概要!$B$32/2)</f>
        <v/>
      </c>
      <c r="E535" s="1" t="str">
        <f>IF(B535="","",2*PI()*B535*入力・概要!$B$6/(299792458*入力・概要!$B$31))</f>
        <v/>
      </c>
      <c r="F535" s="1" t="str">
        <f t="shared" si="65"/>
        <v/>
      </c>
      <c r="G535" s="1" t="str">
        <f t="shared" si="66"/>
        <v/>
      </c>
      <c r="H535" s="1" t="str">
        <f>IF(B535="","",入力・概要!$B$34)</f>
        <v/>
      </c>
      <c r="I535" s="1" t="str">
        <f>IF(B535="","",C535*入力・概要!$B$35*0.000000001)</f>
        <v/>
      </c>
      <c r="J535" s="1" t="str">
        <f>IF(B535="","",H535+入力・概要!$B$30*F535)</f>
        <v/>
      </c>
      <c r="K535" s="1" t="str">
        <f>IF(B535="","",I535+入力・概要!$B$30*G535)</f>
        <v/>
      </c>
      <c r="L535" s="1" t="str">
        <f>IF(B535="","",入力・概要!$B$30+H535*F535-I535*G535)</f>
        <v/>
      </c>
      <c r="M535" s="1" t="str">
        <f t="shared" si="67"/>
        <v/>
      </c>
      <c r="N535" s="1" t="str">
        <f>IF(B535="","",入力・概要!$B$30*(J535*L535+K535*M535)/(L535^2+M535^2))</f>
        <v/>
      </c>
      <c r="O535" s="1" t="str">
        <f>IF(B535="","",入力・概要!$B$30*(K535*L535-J535*M535)/(L535^2+M535^2))</f>
        <v/>
      </c>
      <c r="P535" s="1" t="str">
        <f>IF(B535="","",N535+入力・概要!$B$36)</f>
        <v/>
      </c>
      <c r="Q535" s="1" t="str">
        <f>IF(B535="","",O535+C535*入力・概要!$B$37*0.000000001)</f>
        <v/>
      </c>
      <c r="R535" s="1" t="str">
        <f t="shared" si="68"/>
        <v/>
      </c>
      <c r="S535" s="1" t="str">
        <f t="shared" si="69"/>
        <v/>
      </c>
      <c r="T535" s="1" t="str">
        <f t="shared" si="70"/>
        <v/>
      </c>
      <c r="U535" s="1" t="str">
        <f t="shared" si="71"/>
        <v/>
      </c>
    </row>
    <row r="536" spans="1:21">
      <c r="A536">
        <v>533</v>
      </c>
      <c r="B536" s="2" t="str">
        <f>IF(A536&lt;=入力・概要!$B$40,10^(LOG10(入力・概要!$B$38)+(A536-1)*(LOG10(入力・概要!$B$39)-LOG10(入力・概要!$B$38))/(入力・概要!$B$40-1)),"")</f>
        <v/>
      </c>
      <c r="C536" s="1" t="str">
        <f t="shared" si="64"/>
        <v/>
      </c>
      <c r="D536" s="1" t="str">
        <f>IF(B536="","",ATANH(MIN(0.999999,(2*入力・概要!$B$17*入力・概要!$B$6)/入力・概要!$B$30))+入力・概要!$B$33*SQRT(B536/1000000)+(2*PI()*B536*入力・概要!$B$6/(299792458*入力・概要!$B$31))*入力・概要!$B$32/2)</f>
        <v/>
      </c>
      <c r="E536" s="1" t="str">
        <f>IF(B536="","",2*PI()*B536*入力・概要!$B$6/(299792458*入力・概要!$B$31))</f>
        <v/>
      </c>
      <c r="F536" s="1" t="str">
        <f t="shared" si="65"/>
        <v/>
      </c>
      <c r="G536" s="1" t="str">
        <f t="shared" si="66"/>
        <v/>
      </c>
      <c r="H536" s="1" t="str">
        <f>IF(B536="","",入力・概要!$B$34)</f>
        <v/>
      </c>
      <c r="I536" s="1" t="str">
        <f>IF(B536="","",C536*入力・概要!$B$35*0.000000001)</f>
        <v/>
      </c>
      <c r="J536" s="1" t="str">
        <f>IF(B536="","",H536+入力・概要!$B$30*F536)</f>
        <v/>
      </c>
      <c r="K536" s="1" t="str">
        <f>IF(B536="","",I536+入力・概要!$B$30*G536)</f>
        <v/>
      </c>
      <c r="L536" s="1" t="str">
        <f>IF(B536="","",入力・概要!$B$30+H536*F536-I536*G536)</f>
        <v/>
      </c>
      <c r="M536" s="1" t="str">
        <f t="shared" si="67"/>
        <v/>
      </c>
      <c r="N536" s="1" t="str">
        <f>IF(B536="","",入力・概要!$B$30*(J536*L536+K536*M536)/(L536^2+M536^2))</f>
        <v/>
      </c>
      <c r="O536" s="1" t="str">
        <f>IF(B536="","",入力・概要!$B$30*(K536*L536-J536*M536)/(L536^2+M536^2))</f>
        <v/>
      </c>
      <c r="P536" s="1" t="str">
        <f>IF(B536="","",N536+入力・概要!$B$36)</f>
        <v/>
      </c>
      <c r="Q536" s="1" t="str">
        <f>IF(B536="","",O536+C536*入力・概要!$B$37*0.000000001)</f>
        <v/>
      </c>
      <c r="R536" s="1" t="str">
        <f t="shared" si="68"/>
        <v/>
      </c>
      <c r="S536" s="1" t="str">
        <f t="shared" si="69"/>
        <v/>
      </c>
      <c r="T536" s="1" t="str">
        <f t="shared" si="70"/>
        <v/>
      </c>
      <c r="U536" s="1" t="str">
        <f t="shared" si="71"/>
        <v/>
      </c>
    </row>
    <row r="537" spans="1:21">
      <c r="A537">
        <v>534</v>
      </c>
      <c r="B537" s="2" t="str">
        <f>IF(A537&lt;=入力・概要!$B$40,10^(LOG10(入力・概要!$B$38)+(A537-1)*(LOG10(入力・概要!$B$39)-LOG10(入力・概要!$B$38))/(入力・概要!$B$40-1)),"")</f>
        <v/>
      </c>
      <c r="C537" s="1" t="str">
        <f t="shared" si="64"/>
        <v/>
      </c>
      <c r="D537" s="1" t="str">
        <f>IF(B537="","",ATANH(MIN(0.999999,(2*入力・概要!$B$17*入力・概要!$B$6)/入力・概要!$B$30))+入力・概要!$B$33*SQRT(B537/1000000)+(2*PI()*B537*入力・概要!$B$6/(299792458*入力・概要!$B$31))*入力・概要!$B$32/2)</f>
        <v/>
      </c>
      <c r="E537" s="1" t="str">
        <f>IF(B537="","",2*PI()*B537*入力・概要!$B$6/(299792458*入力・概要!$B$31))</f>
        <v/>
      </c>
      <c r="F537" s="1" t="str">
        <f t="shared" si="65"/>
        <v/>
      </c>
      <c r="G537" s="1" t="str">
        <f t="shared" si="66"/>
        <v/>
      </c>
      <c r="H537" s="1" t="str">
        <f>IF(B537="","",入力・概要!$B$34)</f>
        <v/>
      </c>
      <c r="I537" s="1" t="str">
        <f>IF(B537="","",C537*入力・概要!$B$35*0.000000001)</f>
        <v/>
      </c>
      <c r="J537" s="1" t="str">
        <f>IF(B537="","",H537+入力・概要!$B$30*F537)</f>
        <v/>
      </c>
      <c r="K537" s="1" t="str">
        <f>IF(B537="","",I537+入力・概要!$B$30*G537)</f>
        <v/>
      </c>
      <c r="L537" s="1" t="str">
        <f>IF(B537="","",入力・概要!$B$30+H537*F537-I537*G537)</f>
        <v/>
      </c>
      <c r="M537" s="1" t="str">
        <f t="shared" si="67"/>
        <v/>
      </c>
      <c r="N537" s="1" t="str">
        <f>IF(B537="","",入力・概要!$B$30*(J537*L537+K537*M537)/(L537^2+M537^2))</f>
        <v/>
      </c>
      <c r="O537" s="1" t="str">
        <f>IF(B537="","",入力・概要!$B$30*(K537*L537-J537*M537)/(L537^2+M537^2))</f>
        <v/>
      </c>
      <c r="P537" s="1" t="str">
        <f>IF(B537="","",N537+入力・概要!$B$36)</f>
        <v/>
      </c>
      <c r="Q537" s="1" t="str">
        <f>IF(B537="","",O537+C537*入力・概要!$B$37*0.000000001)</f>
        <v/>
      </c>
      <c r="R537" s="1" t="str">
        <f t="shared" si="68"/>
        <v/>
      </c>
      <c r="S537" s="1" t="str">
        <f t="shared" si="69"/>
        <v/>
      </c>
      <c r="T537" s="1" t="str">
        <f t="shared" si="70"/>
        <v/>
      </c>
      <c r="U537" s="1" t="str">
        <f t="shared" si="71"/>
        <v/>
      </c>
    </row>
    <row r="538" spans="1:21">
      <c r="A538">
        <v>535</v>
      </c>
      <c r="B538" s="2" t="str">
        <f>IF(A538&lt;=入力・概要!$B$40,10^(LOG10(入力・概要!$B$38)+(A538-1)*(LOG10(入力・概要!$B$39)-LOG10(入力・概要!$B$38))/(入力・概要!$B$40-1)),"")</f>
        <v/>
      </c>
      <c r="C538" s="1" t="str">
        <f t="shared" si="64"/>
        <v/>
      </c>
      <c r="D538" s="1" t="str">
        <f>IF(B538="","",ATANH(MIN(0.999999,(2*入力・概要!$B$17*入力・概要!$B$6)/入力・概要!$B$30))+入力・概要!$B$33*SQRT(B538/1000000)+(2*PI()*B538*入力・概要!$B$6/(299792458*入力・概要!$B$31))*入力・概要!$B$32/2)</f>
        <v/>
      </c>
      <c r="E538" s="1" t="str">
        <f>IF(B538="","",2*PI()*B538*入力・概要!$B$6/(299792458*入力・概要!$B$31))</f>
        <v/>
      </c>
      <c r="F538" s="1" t="str">
        <f t="shared" si="65"/>
        <v/>
      </c>
      <c r="G538" s="1" t="str">
        <f t="shared" si="66"/>
        <v/>
      </c>
      <c r="H538" s="1" t="str">
        <f>IF(B538="","",入力・概要!$B$34)</f>
        <v/>
      </c>
      <c r="I538" s="1" t="str">
        <f>IF(B538="","",C538*入力・概要!$B$35*0.000000001)</f>
        <v/>
      </c>
      <c r="J538" s="1" t="str">
        <f>IF(B538="","",H538+入力・概要!$B$30*F538)</f>
        <v/>
      </c>
      <c r="K538" s="1" t="str">
        <f>IF(B538="","",I538+入力・概要!$B$30*G538)</f>
        <v/>
      </c>
      <c r="L538" s="1" t="str">
        <f>IF(B538="","",入力・概要!$B$30+H538*F538-I538*G538)</f>
        <v/>
      </c>
      <c r="M538" s="1" t="str">
        <f t="shared" si="67"/>
        <v/>
      </c>
      <c r="N538" s="1" t="str">
        <f>IF(B538="","",入力・概要!$B$30*(J538*L538+K538*M538)/(L538^2+M538^2))</f>
        <v/>
      </c>
      <c r="O538" s="1" t="str">
        <f>IF(B538="","",入力・概要!$B$30*(K538*L538-J538*M538)/(L538^2+M538^2))</f>
        <v/>
      </c>
      <c r="P538" s="1" t="str">
        <f>IF(B538="","",N538+入力・概要!$B$36)</f>
        <v/>
      </c>
      <c r="Q538" s="1" t="str">
        <f>IF(B538="","",O538+C538*入力・概要!$B$37*0.000000001)</f>
        <v/>
      </c>
      <c r="R538" s="1" t="str">
        <f t="shared" si="68"/>
        <v/>
      </c>
      <c r="S538" s="1" t="str">
        <f t="shared" si="69"/>
        <v/>
      </c>
      <c r="T538" s="1" t="str">
        <f t="shared" si="70"/>
        <v/>
      </c>
      <c r="U538" s="1" t="str">
        <f t="shared" si="71"/>
        <v/>
      </c>
    </row>
    <row r="539" spans="1:21">
      <c r="A539">
        <v>536</v>
      </c>
      <c r="B539" s="2" t="str">
        <f>IF(A539&lt;=入力・概要!$B$40,10^(LOG10(入力・概要!$B$38)+(A539-1)*(LOG10(入力・概要!$B$39)-LOG10(入力・概要!$B$38))/(入力・概要!$B$40-1)),"")</f>
        <v/>
      </c>
      <c r="C539" s="1" t="str">
        <f t="shared" si="64"/>
        <v/>
      </c>
      <c r="D539" s="1" t="str">
        <f>IF(B539="","",ATANH(MIN(0.999999,(2*入力・概要!$B$17*入力・概要!$B$6)/入力・概要!$B$30))+入力・概要!$B$33*SQRT(B539/1000000)+(2*PI()*B539*入力・概要!$B$6/(299792458*入力・概要!$B$31))*入力・概要!$B$32/2)</f>
        <v/>
      </c>
      <c r="E539" s="1" t="str">
        <f>IF(B539="","",2*PI()*B539*入力・概要!$B$6/(299792458*入力・概要!$B$31))</f>
        <v/>
      </c>
      <c r="F539" s="1" t="str">
        <f t="shared" si="65"/>
        <v/>
      </c>
      <c r="G539" s="1" t="str">
        <f t="shared" si="66"/>
        <v/>
      </c>
      <c r="H539" s="1" t="str">
        <f>IF(B539="","",入力・概要!$B$34)</f>
        <v/>
      </c>
      <c r="I539" s="1" t="str">
        <f>IF(B539="","",C539*入力・概要!$B$35*0.000000001)</f>
        <v/>
      </c>
      <c r="J539" s="1" t="str">
        <f>IF(B539="","",H539+入力・概要!$B$30*F539)</f>
        <v/>
      </c>
      <c r="K539" s="1" t="str">
        <f>IF(B539="","",I539+入力・概要!$B$30*G539)</f>
        <v/>
      </c>
      <c r="L539" s="1" t="str">
        <f>IF(B539="","",入力・概要!$B$30+H539*F539-I539*G539)</f>
        <v/>
      </c>
      <c r="M539" s="1" t="str">
        <f t="shared" si="67"/>
        <v/>
      </c>
      <c r="N539" s="1" t="str">
        <f>IF(B539="","",入力・概要!$B$30*(J539*L539+K539*M539)/(L539^2+M539^2))</f>
        <v/>
      </c>
      <c r="O539" s="1" t="str">
        <f>IF(B539="","",入力・概要!$B$30*(K539*L539-J539*M539)/(L539^2+M539^2))</f>
        <v/>
      </c>
      <c r="P539" s="1" t="str">
        <f>IF(B539="","",N539+入力・概要!$B$36)</f>
        <v/>
      </c>
      <c r="Q539" s="1" t="str">
        <f>IF(B539="","",O539+C539*入力・概要!$B$37*0.000000001)</f>
        <v/>
      </c>
      <c r="R539" s="1" t="str">
        <f t="shared" si="68"/>
        <v/>
      </c>
      <c r="S539" s="1" t="str">
        <f t="shared" si="69"/>
        <v/>
      </c>
      <c r="T539" s="1" t="str">
        <f t="shared" si="70"/>
        <v/>
      </c>
      <c r="U539" s="1" t="str">
        <f t="shared" si="71"/>
        <v/>
      </c>
    </row>
    <row r="540" spans="1:21">
      <c r="A540">
        <v>537</v>
      </c>
      <c r="B540" s="2" t="str">
        <f>IF(A540&lt;=入力・概要!$B$40,10^(LOG10(入力・概要!$B$38)+(A540-1)*(LOG10(入力・概要!$B$39)-LOG10(入力・概要!$B$38))/(入力・概要!$B$40-1)),"")</f>
        <v/>
      </c>
      <c r="C540" s="1" t="str">
        <f t="shared" si="64"/>
        <v/>
      </c>
      <c r="D540" s="1" t="str">
        <f>IF(B540="","",ATANH(MIN(0.999999,(2*入力・概要!$B$17*入力・概要!$B$6)/入力・概要!$B$30))+入力・概要!$B$33*SQRT(B540/1000000)+(2*PI()*B540*入力・概要!$B$6/(299792458*入力・概要!$B$31))*入力・概要!$B$32/2)</f>
        <v/>
      </c>
      <c r="E540" s="1" t="str">
        <f>IF(B540="","",2*PI()*B540*入力・概要!$B$6/(299792458*入力・概要!$B$31))</f>
        <v/>
      </c>
      <c r="F540" s="1" t="str">
        <f t="shared" si="65"/>
        <v/>
      </c>
      <c r="G540" s="1" t="str">
        <f t="shared" si="66"/>
        <v/>
      </c>
      <c r="H540" s="1" t="str">
        <f>IF(B540="","",入力・概要!$B$34)</f>
        <v/>
      </c>
      <c r="I540" s="1" t="str">
        <f>IF(B540="","",C540*入力・概要!$B$35*0.000000001)</f>
        <v/>
      </c>
      <c r="J540" s="1" t="str">
        <f>IF(B540="","",H540+入力・概要!$B$30*F540)</f>
        <v/>
      </c>
      <c r="K540" s="1" t="str">
        <f>IF(B540="","",I540+入力・概要!$B$30*G540)</f>
        <v/>
      </c>
      <c r="L540" s="1" t="str">
        <f>IF(B540="","",入力・概要!$B$30+H540*F540-I540*G540)</f>
        <v/>
      </c>
      <c r="M540" s="1" t="str">
        <f t="shared" si="67"/>
        <v/>
      </c>
      <c r="N540" s="1" t="str">
        <f>IF(B540="","",入力・概要!$B$30*(J540*L540+K540*M540)/(L540^2+M540^2))</f>
        <v/>
      </c>
      <c r="O540" s="1" t="str">
        <f>IF(B540="","",入力・概要!$B$30*(K540*L540-J540*M540)/(L540^2+M540^2))</f>
        <v/>
      </c>
      <c r="P540" s="1" t="str">
        <f>IF(B540="","",N540+入力・概要!$B$36)</f>
        <v/>
      </c>
      <c r="Q540" s="1" t="str">
        <f>IF(B540="","",O540+C540*入力・概要!$B$37*0.000000001)</f>
        <v/>
      </c>
      <c r="R540" s="1" t="str">
        <f t="shared" si="68"/>
        <v/>
      </c>
      <c r="S540" s="1" t="str">
        <f t="shared" si="69"/>
        <v/>
      </c>
      <c r="T540" s="1" t="str">
        <f t="shared" si="70"/>
        <v/>
      </c>
      <c r="U540" s="1" t="str">
        <f t="shared" si="71"/>
        <v/>
      </c>
    </row>
    <row r="541" spans="1:21">
      <c r="A541">
        <v>538</v>
      </c>
      <c r="B541" s="2" t="str">
        <f>IF(A541&lt;=入力・概要!$B$40,10^(LOG10(入力・概要!$B$38)+(A541-1)*(LOG10(入力・概要!$B$39)-LOG10(入力・概要!$B$38))/(入力・概要!$B$40-1)),"")</f>
        <v/>
      </c>
      <c r="C541" s="1" t="str">
        <f t="shared" si="64"/>
        <v/>
      </c>
      <c r="D541" s="1" t="str">
        <f>IF(B541="","",ATANH(MIN(0.999999,(2*入力・概要!$B$17*入力・概要!$B$6)/入力・概要!$B$30))+入力・概要!$B$33*SQRT(B541/1000000)+(2*PI()*B541*入力・概要!$B$6/(299792458*入力・概要!$B$31))*入力・概要!$B$32/2)</f>
        <v/>
      </c>
      <c r="E541" s="1" t="str">
        <f>IF(B541="","",2*PI()*B541*入力・概要!$B$6/(299792458*入力・概要!$B$31))</f>
        <v/>
      </c>
      <c r="F541" s="1" t="str">
        <f t="shared" si="65"/>
        <v/>
      </c>
      <c r="G541" s="1" t="str">
        <f t="shared" si="66"/>
        <v/>
      </c>
      <c r="H541" s="1" t="str">
        <f>IF(B541="","",入力・概要!$B$34)</f>
        <v/>
      </c>
      <c r="I541" s="1" t="str">
        <f>IF(B541="","",C541*入力・概要!$B$35*0.000000001)</f>
        <v/>
      </c>
      <c r="J541" s="1" t="str">
        <f>IF(B541="","",H541+入力・概要!$B$30*F541)</f>
        <v/>
      </c>
      <c r="K541" s="1" t="str">
        <f>IF(B541="","",I541+入力・概要!$B$30*G541)</f>
        <v/>
      </c>
      <c r="L541" s="1" t="str">
        <f>IF(B541="","",入力・概要!$B$30+H541*F541-I541*G541)</f>
        <v/>
      </c>
      <c r="M541" s="1" t="str">
        <f t="shared" si="67"/>
        <v/>
      </c>
      <c r="N541" s="1" t="str">
        <f>IF(B541="","",入力・概要!$B$30*(J541*L541+K541*M541)/(L541^2+M541^2))</f>
        <v/>
      </c>
      <c r="O541" s="1" t="str">
        <f>IF(B541="","",入力・概要!$B$30*(K541*L541-J541*M541)/(L541^2+M541^2))</f>
        <v/>
      </c>
      <c r="P541" s="1" t="str">
        <f>IF(B541="","",N541+入力・概要!$B$36)</f>
        <v/>
      </c>
      <c r="Q541" s="1" t="str">
        <f>IF(B541="","",O541+C541*入力・概要!$B$37*0.000000001)</f>
        <v/>
      </c>
      <c r="R541" s="1" t="str">
        <f t="shared" si="68"/>
        <v/>
      </c>
      <c r="S541" s="1" t="str">
        <f t="shared" si="69"/>
        <v/>
      </c>
      <c r="T541" s="1" t="str">
        <f t="shared" si="70"/>
        <v/>
      </c>
      <c r="U541" s="1" t="str">
        <f t="shared" si="71"/>
        <v/>
      </c>
    </row>
    <row r="542" spans="1:21">
      <c r="A542">
        <v>539</v>
      </c>
      <c r="B542" s="2" t="str">
        <f>IF(A542&lt;=入力・概要!$B$40,10^(LOG10(入力・概要!$B$38)+(A542-1)*(LOG10(入力・概要!$B$39)-LOG10(入力・概要!$B$38))/(入力・概要!$B$40-1)),"")</f>
        <v/>
      </c>
      <c r="C542" s="1" t="str">
        <f t="shared" si="64"/>
        <v/>
      </c>
      <c r="D542" s="1" t="str">
        <f>IF(B542="","",ATANH(MIN(0.999999,(2*入力・概要!$B$17*入力・概要!$B$6)/入力・概要!$B$30))+入力・概要!$B$33*SQRT(B542/1000000)+(2*PI()*B542*入力・概要!$B$6/(299792458*入力・概要!$B$31))*入力・概要!$B$32/2)</f>
        <v/>
      </c>
      <c r="E542" s="1" t="str">
        <f>IF(B542="","",2*PI()*B542*入力・概要!$B$6/(299792458*入力・概要!$B$31))</f>
        <v/>
      </c>
      <c r="F542" s="1" t="str">
        <f t="shared" si="65"/>
        <v/>
      </c>
      <c r="G542" s="1" t="str">
        <f t="shared" si="66"/>
        <v/>
      </c>
      <c r="H542" s="1" t="str">
        <f>IF(B542="","",入力・概要!$B$34)</f>
        <v/>
      </c>
      <c r="I542" s="1" t="str">
        <f>IF(B542="","",C542*入力・概要!$B$35*0.000000001)</f>
        <v/>
      </c>
      <c r="J542" s="1" t="str">
        <f>IF(B542="","",H542+入力・概要!$B$30*F542)</f>
        <v/>
      </c>
      <c r="K542" s="1" t="str">
        <f>IF(B542="","",I542+入力・概要!$B$30*G542)</f>
        <v/>
      </c>
      <c r="L542" s="1" t="str">
        <f>IF(B542="","",入力・概要!$B$30+H542*F542-I542*G542)</f>
        <v/>
      </c>
      <c r="M542" s="1" t="str">
        <f t="shared" si="67"/>
        <v/>
      </c>
      <c r="N542" s="1" t="str">
        <f>IF(B542="","",入力・概要!$B$30*(J542*L542+K542*M542)/(L542^2+M542^2))</f>
        <v/>
      </c>
      <c r="O542" s="1" t="str">
        <f>IF(B542="","",入力・概要!$B$30*(K542*L542-J542*M542)/(L542^2+M542^2))</f>
        <v/>
      </c>
      <c r="P542" s="1" t="str">
        <f>IF(B542="","",N542+入力・概要!$B$36)</f>
        <v/>
      </c>
      <c r="Q542" s="1" t="str">
        <f>IF(B542="","",O542+C542*入力・概要!$B$37*0.000000001)</f>
        <v/>
      </c>
      <c r="R542" s="1" t="str">
        <f t="shared" si="68"/>
        <v/>
      </c>
      <c r="S542" s="1" t="str">
        <f t="shared" si="69"/>
        <v/>
      </c>
      <c r="T542" s="1" t="str">
        <f t="shared" si="70"/>
        <v/>
      </c>
      <c r="U542" s="1" t="str">
        <f t="shared" si="71"/>
        <v/>
      </c>
    </row>
    <row r="543" spans="1:21">
      <c r="A543">
        <v>540</v>
      </c>
      <c r="B543" s="2" t="str">
        <f>IF(A543&lt;=入力・概要!$B$40,10^(LOG10(入力・概要!$B$38)+(A543-1)*(LOG10(入力・概要!$B$39)-LOG10(入力・概要!$B$38))/(入力・概要!$B$40-1)),"")</f>
        <v/>
      </c>
      <c r="C543" s="1" t="str">
        <f t="shared" si="64"/>
        <v/>
      </c>
      <c r="D543" s="1" t="str">
        <f>IF(B543="","",ATANH(MIN(0.999999,(2*入力・概要!$B$17*入力・概要!$B$6)/入力・概要!$B$30))+入力・概要!$B$33*SQRT(B543/1000000)+(2*PI()*B543*入力・概要!$B$6/(299792458*入力・概要!$B$31))*入力・概要!$B$32/2)</f>
        <v/>
      </c>
      <c r="E543" s="1" t="str">
        <f>IF(B543="","",2*PI()*B543*入力・概要!$B$6/(299792458*入力・概要!$B$31))</f>
        <v/>
      </c>
      <c r="F543" s="1" t="str">
        <f t="shared" si="65"/>
        <v/>
      </c>
      <c r="G543" s="1" t="str">
        <f t="shared" si="66"/>
        <v/>
      </c>
      <c r="H543" s="1" t="str">
        <f>IF(B543="","",入力・概要!$B$34)</f>
        <v/>
      </c>
      <c r="I543" s="1" t="str">
        <f>IF(B543="","",C543*入力・概要!$B$35*0.000000001)</f>
        <v/>
      </c>
      <c r="J543" s="1" t="str">
        <f>IF(B543="","",H543+入力・概要!$B$30*F543)</f>
        <v/>
      </c>
      <c r="K543" s="1" t="str">
        <f>IF(B543="","",I543+入力・概要!$B$30*G543)</f>
        <v/>
      </c>
      <c r="L543" s="1" t="str">
        <f>IF(B543="","",入力・概要!$B$30+H543*F543-I543*G543)</f>
        <v/>
      </c>
      <c r="M543" s="1" t="str">
        <f t="shared" si="67"/>
        <v/>
      </c>
      <c r="N543" s="1" t="str">
        <f>IF(B543="","",入力・概要!$B$30*(J543*L543+K543*M543)/(L543^2+M543^2))</f>
        <v/>
      </c>
      <c r="O543" s="1" t="str">
        <f>IF(B543="","",入力・概要!$B$30*(K543*L543-J543*M543)/(L543^2+M543^2))</f>
        <v/>
      </c>
      <c r="P543" s="1" t="str">
        <f>IF(B543="","",N543+入力・概要!$B$36)</f>
        <v/>
      </c>
      <c r="Q543" s="1" t="str">
        <f>IF(B543="","",O543+C543*入力・概要!$B$37*0.000000001)</f>
        <v/>
      </c>
      <c r="R543" s="1" t="str">
        <f t="shared" si="68"/>
        <v/>
      </c>
      <c r="S543" s="1" t="str">
        <f t="shared" si="69"/>
        <v/>
      </c>
      <c r="T543" s="1" t="str">
        <f t="shared" si="70"/>
        <v/>
      </c>
      <c r="U543" s="1" t="str">
        <f t="shared" si="71"/>
        <v/>
      </c>
    </row>
    <row r="544" spans="1:21">
      <c r="A544">
        <v>541</v>
      </c>
      <c r="B544" s="2" t="str">
        <f>IF(A544&lt;=入力・概要!$B$40,10^(LOG10(入力・概要!$B$38)+(A544-1)*(LOG10(入力・概要!$B$39)-LOG10(入力・概要!$B$38))/(入力・概要!$B$40-1)),"")</f>
        <v/>
      </c>
      <c r="C544" s="1" t="str">
        <f t="shared" si="64"/>
        <v/>
      </c>
      <c r="D544" s="1" t="str">
        <f>IF(B544="","",ATANH(MIN(0.999999,(2*入力・概要!$B$17*入力・概要!$B$6)/入力・概要!$B$30))+入力・概要!$B$33*SQRT(B544/1000000)+(2*PI()*B544*入力・概要!$B$6/(299792458*入力・概要!$B$31))*入力・概要!$B$32/2)</f>
        <v/>
      </c>
      <c r="E544" s="1" t="str">
        <f>IF(B544="","",2*PI()*B544*入力・概要!$B$6/(299792458*入力・概要!$B$31))</f>
        <v/>
      </c>
      <c r="F544" s="1" t="str">
        <f t="shared" si="65"/>
        <v/>
      </c>
      <c r="G544" s="1" t="str">
        <f t="shared" si="66"/>
        <v/>
      </c>
      <c r="H544" s="1" t="str">
        <f>IF(B544="","",入力・概要!$B$34)</f>
        <v/>
      </c>
      <c r="I544" s="1" t="str">
        <f>IF(B544="","",C544*入力・概要!$B$35*0.000000001)</f>
        <v/>
      </c>
      <c r="J544" s="1" t="str">
        <f>IF(B544="","",H544+入力・概要!$B$30*F544)</f>
        <v/>
      </c>
      <c r="K544" s="1" t="str">
        <f>IF(B544="","",I544+入力・概要!$B$30*G544)</f>
        <v/>
      </c>
      <c r="L544" s="1" t="str">
        <f>IF(B544="","",入力・概要!$B$30+H544*F544-I544*G544)</f>
        <v/>
      </c>
      <c r="M544" s="1" t="str">
        <f t="shared" si="67"/>
        <v/>
      </c>
      <c r="N544" s="1" t="str">
        <f>IF(B544="","",入力・概要!$B$30*(J544*L544+K544*M544)/(L544^2+M544^2))</f>
        <v/>
      </c>
      <c r="O544" s="1" t="str">
        <f>IF(B544="","",入力・概要!$B$30*(K544*L544-J544*M544)/(L544^2+M544^2))</f>
        <v/>
      </c>
      <c r="P544" s="1" t="str">
        <f>IF(B544="","",N544+入力・概要!$B$36)</f>
        <v/>
      </c>
      <c r="Q544" s="1" t="str">
        <f>IF(B544="","",O544+C544*入力・概要!$B$37*0.000000001)</f>
        <v/>
      </c>
      <c r="R544" s="1" t="str">
        <f t="shared" si="68"/>
        <v/>
      </c>
      <c r="S544" s="1" t="str">
        <f t="shared" si="69"/>
        <v/>
      </c>
      <c r="T544" s="1" t="str">
        <f t="shared" si="70"/>
        <v/>
      </c>
      <c r="U544" s="1" t="str">
        <f t="shared" si="71"/>
        <v/>
      </c>
    </row>
    <row r="545" spans="1:21">
      <c r="A545">
        <v>542</v>
      </c>
      <c r="B545" s="2" t="str">
        <f>IF(A545&lt;=入力・概要!$B$40,10^(LOG10(入力・概要!$B$38)+(A545-1)*(LOG10(入力・概要!$B$39)-LOG10(入力・概要!$B$38))/(入力・概要!$B$40-1)),"")</f>
        <v/>
      </c>
      <c r="C545" s="1" t="str">
        <f t="shared" si="64"/>
        <v/>
      </c>
      <c r="D545" s="1" t="str">
        <f>IF(B545="","",ATANH(MIN(0.999999,(2*入力・概要!$B$17*入力・概要!$B$6)/入力・概要!$B$30))+入力・概要!$B$33*SQRT(B545/1000000)+(2*PI()*B545*入力・概要!$B$6/(299792458*入力・概要!$B$31))*入力・概要!$B$32/2)</f>
        <v/>
      </c>
      <c r="E545" s="1" t="str">
        <f>IF(B545="","",2*PI()*B545*入力・概要!$B$6/(299792458*入力・概要!$B$31))</f>
        <v/>
      </c>
      <c r="F545" s="1" t="str">
        <f t="shared" si="65"/>
        <v/>
      </c>
      <c r="G545" s="1" t="str">
        <f t="shared" si="66"/>
        <v/>
      </c>
      <c r="H545" s="1" t="str">
        <f>IF(B545="","",入力・概要!$B$34)</f>
        <v/>
      </c>
      <c r="I545" s="1" t="str">
        <f>IF(B545="","",C545*入力・概要!$B$35*0.000000001)</f>
        <v/>
      </c>
      <c r="J545" s="1" t="str">
        <f>IF(B545="","",H545+入力・概要!$B$30*F545)</f>
        <v/>
      </c>
      <c r="K545" s="1" t="str">
        <f>IF(B545="","",I545+入力・概要!$B$30*G545)</f>
        <v/>
      </c>
      <c r="L545" s="1" t="str">
        <f>IF(B545="","",入力・概要!$B$30+H545*F545-I545*G545)</f>
        <v/>
      </c>
      <c r="M545" s="1" t="str">
        <f t="shared" si="67"/>
        <v/>
      </c>
      <c r="N545" s="1" t="str">
        <f>IF(B545="","",入力・概要!$B$30*(J545*L545+K545*M545)/(L545^2+M545^2))</f>
        <v/>
      </c>
      <c r="O545" s="1" t="str">
        <f>IF(B545="","",入力・概要!$B$30*(K545*L545-J545*M545)/(L545^2+M545^2))</f>
        <v/>
      </c>
      <c r="P545" s="1" t="str">
        <f>IF(B545="","",N545+入力・概要!$B$36)</f>
        <v/>
      </c>
      <c r="Q545" s="1" t="str">
        <f>IF(B545="","",O545+C545*入力・概要!$B$37*0.000000001)</f>
        <v/>
      </c>
      <c r="R545" s="1" t="str">
        <f t="shared" si="68"/>
        <v/>
      </c>
      <c r="S545" s="1" t="str">
        <f t="shared" si="69"/>
        <v/>
      </c>
      <c r="T545" s="1" t="str">
        <f t="shared" si="70"/>
        <v/>
      </c>
      <c r="U545" s="1" t="str">
        <f t="shared" si="71"/>
        <v/>
      </c>
    </row>
    <row r="546" spans="1:21">
      <c r="A546">
        <v>543</v>
      </c>
      <c r="B546" s="2" t="str">
        <f>IF(A546&lt;=入力・概要!$B$40,10^(LOG10(入力・概要!$B$38)+(A546-1)*(LOG10(入力・概要!$B$39)-LOG10(入力・概要!$B$38))/(入力・概要!$B$40-1)),"")</f>
        <v/>
      </c>
      <c r="C546" s="1" t="str">
        <f t="shared" si="64"/>
        <v/>
      </c>
      <c r="D546" s="1" t="str">
        <f>IF(B546="","",ATANH(MIN(0.999999,(2*入力・概要!$B$17*入力・概要!$B$6)/入力・概要!$B$30))+入力・概要!$B$33*SQRT(B546/1000000)+(2*PI()*B546*入力・概要!$B$6/(299792458*入力・概要!$B$31))*入力・概要!$B$32/2)</f>
        <v/>
      </c>
      <c r="E546" s="1" t="str">
        <f>IF(B546="","",2*PI()*B546*入力・概要!$B$6/(299792458*入力・概要!$B$31))</f>
        <v/>
      </c>
      <c r="F546" s="1" t="str">
        <f t="shared" si="65"/>
        <v/>
      </c>
      <c r="G546" s="1" t="str">
        <f t="shared" si="66"/>
        <v/>
      </c>
      <c r="H546" s="1" t="str">
        <f>IF(B546="","",入力・概要!$B$34)</f>
        <v/>
      </c>
      <c r="I546" s="1" t="str">
        <f>IF(B546="","",C546*入力・概要!$B$35*0.000000001)</f>
        <v/>
      </c>
      <c r="J546" s="1" t="str">
        <f>IF(B546="","",H546+入力・概要!$B$30*F546)</f>
        <v/>
      </c>
      <c r="K546" s="1" t="str">
        <f>IF(B546="","",I546+入力・概要!$B$30*G546)</f>
        <v/>
      </c>
      <c r="L546" s="1" t="str">
        <f>IF(B546="","",入力・概要!$B$30+H546*F546-I546*G546)</f>
        <v/>
      </c>
      <c r="M546" s="1" t="str">
        <f t="shared" si="67"/>
        <v/>
      </c>
      <c r="N546" s="1" t="str">
        <f>IF(B546="","",入力・概要!$B$30*(J546*L546+K546*M546)/(L546^2+M546^2))</f>
        <v/>
      </c>
      <c r="O546" s="1" t="str">
        <f>IF(B546="","",入力・概要!$B$30*(K546*L546-J546*M546)/(L546^2+M546^2))</f>
        <v/>
      </c>
      <c r="P546" s="1" t="str">
        <f>IF(B546="","",N546+入力・概要!$B$36)</f>
        <v/>
      </c>
      <c r="Q546" s="1" t="str">
        <f>IF(B546="","",O546+C546*入力・概要!$B$37*0.000000001)</f>
        <v/>
      </c>
      <c r="R546" s="1" t="str">
        <f t="shared" si="68"/>
        <v/>
      </c>
      <c r="S546" s="1" t="str">
        <f t="shared" si="69"/>
        <v/>
      </c>
      <c r="T546" s="1" t="str">
        <f t="shared" si="70"/>
        <v/>
      </c>
      <c r="U546" s="1" t="str">
        <f t="shared" si="71"/>
        <v/>
      </c>
    </row>
    <row r="547" spans="1:21">
      <c r="A547">
        <v>544</v>
      </c>
      <c r="B547" s="2" t="str">
        <f>IF(A547&lt;=入力・概要!$B$40,10^(LOG10(入力・概要!$B$38)+(A547-1)*(LOG10(入力・概要!$B$39)-LOG10(入力・概要!$B$38))/(入力・概要!$B$40-1)),"")</f>
        <v/>
      </c>
      <c r="C547" s="1" t="str">
        <f t="shared" si="64"/>
        <v/>
      </c>
      <c r="D547" s="1" t="str">
        <f>IF(B547="","",ATANH(MIN(0.999999,(2*入力・概要!$B$17*入力・概要!$B$6)/入力・概要!$B$30))+入力・概要!$B$33*SQRT(B547/1000000)+(2*PI()*B547*入力・概要!$B$6/(299792458*入力・概要!$B$31))*入力・概要!$B$32/2)</f>
        <v/>
      </c>
      <c r="E547" s="1" t="str">
        <f>IF(B547="","",2*PI()*B547*入力・概要!$B$6/(299792458*入力・概要!$B$31))</f>
        <v/>
      </c>
      <c r="F547" s="1" t="str">
        <f t="shared" si="65"/>
        <v/>
      </c>
      <c r="G547" s="1" t="str">
        <f t="shared" si="66"/>
        <v/>
      </c>
      <c r="H547" s="1" t="str">
        <f>IF(B547="","",入力・概要!$B$34)</f>
        <v/>
      </c>
      <c r="I547" s="1" t="str">
        <f>IF(B547="","",C547*入力・概要!$B$35*0.000000001)</f>
        <v/>
      </c>
      <c r="J547" s="1" t="str">
        <f>IF(B547="","",H547+入力・概要!$B$30*F547)</f>
        <v/>
      </c>
      <c r="K547" s="1" t="str">
        <f>IF(B547="","",I547+入力・概要!$B$30*G547)</f>
        <v/>
      </c>
      <c r="L547" s="1" t="str">
        <f>IF(B547="","",入力・概要!$B$30+H547*F547-I547*G547)</f>
        <v/>
      </c>
      <c r="M547" s="1" t="str">
        <f t="shared" si="67"/>
        <v/>
      </c>
      <c r="N547" s="1" t="str">
        <f>IF(B547="","",入力・概要!$B$30*(J547*L547+K547*M547)/(L547^2+M547^2))</f>
        <v/>
      </c>
      <c r="O547" s="1" t="str">
        <f>IF(B547="","",入力・概要!$B$30*(K547*L547-J547*M547)/(L547^2+M547^2))</f>
        <v/>
      </c>
      <c r="P547" s="1" t="str">
        <f>IF(B547="","",N547+入力・概要!$B$36)</f>
        <v/>
      </c>
      <c r="Q547" s="1" t="str">
        <f>IF(B547="","",O547+C547*入力・概要!$B$37*0.000000001)</f>
        <v/>
      </c>
      <c r="R547" s="1" t="str">
        <f t="shared" si="68"/>
        <v/>
      </c>
      <c r="S547" s="1" t="str">
        <f t="shared" si="69"/>
        <v/>
      </c>
      <c r="T547" s="1" t="str">
        <f t="shared" si="70"/>
        <v/>
      </c>
      <c r="U547" s="1" t="str">
        <f t="shared" si="71"/>
        <v/>
      </c>
    </row>
    <row r="548" spans="1:21">
      <c r="A548">
        <v>545</v>
      </c>
      <c r="B548" s="2" t="str">
        <f>IF(A548&lt;=入力・概要!$B$40,10^(LOG10(入力・概要!$B$38)+(A548-1)*(LOG10(入力・概要!$B$39)-LOG10(入力・概要!$B$38))/(入力・概要!$B$40-1)),"")</f>
        <v/>
      </c>
      <c r="C548" s="1" t="str">
        <f t="shared" si="64"/>
        <v/>
      </c>
      <c r="D548" s="1" t="str">
        <f>IF(B548="","",ATANH(MIN(0.999999,(2*入力・概要!$B$17*入力・概要!$B$6)/入力・概要!$B$30))+入力・概要!$B$33*SQRT(B548/1000000)+(2*PI()*B548*入力・概要!$B$6/(299792458*入力・概要!$B$31))*入力・概要!$B$32/2)</f>
        <v/>
      </c>
      <c r="E548" s="1" t="str">
        <f>IF(B548="","",2*PI()*B548*入力・概要!$B$6/(299792458*入力・概要!$B$31))</f>
        <v/>
      </c>
      <c r="F548" s="1" t="str">
        <f t="shared" si="65"/>
        <v/>
      </c>
      <c r="G548" s="1" t="str">
        <f t="shared" si="66"/>
        <v/>
      </c>
      <c r="H548" s="1" t="str">
        <f>IF(B548="","",入力・概要!$B$34)</f>
        <v/>
      </c>
      <c r="I548" s="1" t="str">
        <f>IF(B548="","",C548*入力・概要!$B$35*0.000000001)</f>
        <v/>
      </c>
      <c r="J548" s="1" t="str">
        <f>IF(B548="","",H548+入力・概要!$B$30*F548)</f>
        <v/>
      </c>
      <c r="K548" s="1" t="str">
        <f>IF(B548="","",I548+入力・概要!$B$30*G548)</f>
        <v/>
      </c>
      <c r="L548" s="1" t="str">
        <f>IF(B548="","",入力・概要!$B$30+H548*F548-I548*G548)</f>
        <v/>
      </c>
      <c r="M548" s="1" t="str">
        <f t="shared" si="67"/>
        <v/>
      </c>
      <c r="N548" s="1" t="str">
        <f>IF(B548="","",入力・概要!$B$30*(J548*L548+K548*M548)/(L548^2+M548^2))</f>
        <v/>
      </c>
      <c r="O548" s="1" t="str">
        <f>IF(B548="","",入力・概要!$B$30*(K548*L548-J548*M548)/(L548^2+M548^2))</f>
        <v/>
      </c>
      <c r="P548" s="1" t="str">
        <f>IF(B548="","",N548+入力・概要!$B$36)</f>
        <v/>
      </c>
      <c r="Q548" s="1" t="str">
        <f>IF(B548="","",O548+C548*入力・概要!$B$37*0.000000001)</f>
        <v/>
      </c>
      <c r="R548" s="1" t="str">
        <f t="shared" si="68"/>
        <v/>
      </c>
      <c r="S548" s="1" t="str">
        <f t="shared" si="69"/>
        <v/>
      </c>
      <c r="T548" s="1" t="str">
        <f t="shared" si="70"/>
        <v/>
      </c>
      <c r="U548" s="1" t="str">
        <f t="shared" si="71"/>
        <v/>
      </c>
    </row>
    <row r="549" spans="1:21">
      <c r="A549">
        <v>546</v>
      </c>
      <c r="B549" s="2" t="str">
        <f>IF(A549&lt;=入力・概要!$B$40,10^(LOG10(入力・概要!$B$38)+(A549-1)*(LOG10(入力・概要!$B$39)-LOG10(入力・概要!$B$38))/(入力・概要!$B$40-1)),"")</f>
        <v/>
      </c>
      <c r="C549" s="1" t="str">
        <f t="shared" si="64"/>
        <v/>
      </c>
      <c r="D549" s="1" t="str">
        <f>IF(B549="","",ATANH(MIN(0.999999,(2*入力・概要!$B$17*入力・概要!$B$6)/入力・概要!$B$30))+入力・概要!$B$33*SQRT(B549/1000000)+(2*PI()*B549*入力・概要!$B$6/(299792458*入力・概要!$B$31))*入力・概要!$B$32/2)</f>
        <v/>
      </c>
      <c r="E549" s="1" t="str">
        <f>IF(B549="","",2*PI()*B549*入力・概要!$B$6/(299792458*入力・概要!$B$31))</f>
        <v/>
      </c>
      <c r="F549" s="1" t="str">
        <f t="shared" si="65"/>
        <v/>
      </c>
      <c r="G549" s="1" t="str">
        <f t="shared" si="66"/>
        <v/>
      </c>
      <c r="H549" s="1" t="str">
        <f>IF(B549="","",入力・概要!$B$34)</f>
        <v/>
      </c>
      <c r="I549" s="1" t="str">
        <f>IF(B549="","",C549*入力・概要!$B$35*0.000000001)</f>
        <v/>
      </c>
      <c r="J549" s="1" t="str">
        <f>IF(B549="","",H549+入力・概要!$B$30*F549)</f>
        <v/>
      </c>
      <c r="K549" s="1" t="str">
        <f>IF(B549="","",I549+入力・概要!$B$30*G549)</f>
        <v/>
      </c>
      <c r="L549" s="1" t="str">
        <f>IF(B549="","",入力・概要!$B$30+H549*F549-I549*G549)</f>
        <v/>
      </c>
      <c r="M549" s="1" t="str">
        <f t="shared" si="67"/>
        <v/>
      </c>
      <c r="N549" s="1" t="str">
        <f>IF(B549="","",入力・概要!$B$30*(J549*L549+K549*M549)/(L549^2+M549^2))</f>
        <v/>
      </c>
      <c r="O549" s="1" t="str">
        <f>IF(B549="","",入力・概要!$B$30*(K549*L549-J549*M549)/(L549^2+M549^2))</f>
        <v/>
      </c>
      <c r="P549" s="1" t="str">
        <f>IF(B549="","",N549+入力・概要!$B$36)</f>
        <v/>
      </c>
      <c r="Q549" s="1" t="str">
        <f>IF(B549="","",O549+C549*入力・概要!$B$37*0.000000001)</f>
        <v/>
      </c>
      <c r="R549" s="1" t="str">
        <f t="shared" si="68"/>
        <v/>
      </c>
      <c r="S549" s="1" t="str">
        <f t="shared" si="69"/>
        <v/>
      </c>
      <c r="T549" s="1" t="str">
        <f t="shared" si="70"/>
        <v/>
      </c>
      <c r="U549" s="1" t="str">
        <f t="shared" si="71"/>
        <v/>
      </c>
    </row>
    <row r="550" spans="1:21">
      <c r="A550">
        <v>547</v>
      </c>
      <c r="B550" s="2" t="str">
        <f>IF(A550&lt;=入力・概要!$B$40,10^(LOG10(入力・概要!$B$38)+(A550-1)*(LOG10(入力・概要!$B$39)-LOG10(入力・概要!$B$38))/(入力・概要!$B$40-1)),"")</f>
        <v/>
      </c>
      <c r="C550" s="1" t="str">
        <f t="shared" si="64"/>
        <v/>
      </c>
      <c r="D550" s="1" t="str">
        <f>IF(B550="","",ATANH(MIN(0.999999,(2*入力・概要!$B$17*入力・概要!$B$6)/入力・概要!$B$30))+入力・概要!$B$33*SQRT(B550/1000000)+(2*PI()*B550*入力・概要!$B$6/(299792458*入力・概要!$B$31))*入力・概要!$B$32/2)</f>
        <v/>
      </c>
      <c r="E550" s="1" t="str">
        <f>IF(B550="","",2*PI()*B550*入力・概要!$B$6/(299792458*入力・概要!$B$31))</f>
        <v/>
      </c>
      <c r="F550" s="1" t="str">
        <f t="shared" si="65"/>
        <v/>
      </c>
      <c r="G550" s="1" t="str">
        <f t="shared" si="66"/>
        <v/>
      </c>
      <c r="H550" s="1" t="str">
        <f>IF(B550="","",入力・概要!$B$34)</f>
        <v/>
      </c>
      <c r="I550" s="1" t="str">
        <f>IF(B550="","",C550*入力・概要!$B$35*0.000000001)</f>
        <v/>
      </c>
      <c r="J550" s="1" t="str">
        <f>IF(B550="","",H550+入力・概要!$B$30*F550)</f>
        <v/>
      </c>
      <c r="K550" s="1" t="str">
        <f>IF(B550="","",I550+入力・概要!$B$30*G550)</f>
        <v/>
      </c>
      <c r="L550" s="1" t="str">
        <f>IF(B550="","",入力・概要!$B$30+H550*F550-I550*G550)</f>
        <v/>
      </c>
      <c r="M550" s="1" t="str">
        <f t="shared" si="67"/>
        <v/>
      </c>
      <c r="N550" s="1" t="str">
        <f>IF(B550="","",入力・概要!$B$30*(J550*L550+K550*M550)/(L550^2+M550^2))</f>
        <v/>
      </c>
      <c r="O550" s="1" t="str">
        <f>IF(B550="","",入力・概要!$B$30*(K550*L550-J550*M550)/(L550^2+M550^2))</f>
        <v/>
      </c>
      <c r="P550" s="1" t="str">
        <f>IF(B550="","",N550+入力・概要!$B$36)</f>
        <v/>
      </c>
      <c r="Q550" s="1" t="str">
        <f>IF(B550="","",O550+C550*入力・概要!$B$37*0.000000001)</f>
        <v/>
      </c>
      <c r="R550" s="1" t="str">
        <f t="shared" si="68"/>
        <v/>
      </c>
      <c r="S550" s="1" t="str">
        <f t="shared" si="69"/>
        <v/>
      </c>
      <c r="T550" s="1" t="str">
        <f t="shared" si="70"/>
        <v/>
      </c>
      <c r="U550" s="1" t="str">
        <f t="shared" si="71"/>
        <v/>
      </c>
    </row>
    <row r="551" spans="1:21">
      <c r="A551">
        <v>548</v>
      </c>
      <c r="B551" s="2" t="str">
        <f>IF(A551&lt;=入力・概要!$B$40,10^(LOG10(入力・概要!$B$38)+(A551-1)*(LOG10(入力・概要!$B$39)-LOG10(入力・概要!$B$38))/(入力・概要!$B$40-1)),"")</f>
        <v/>
      </c>
      <c r="C551" s="1" t="str">
        <f t="shared" si="64"/>
        <v/>
      </c>
      <c r="D551" s="1" t="str">
        <f>IF(B551="","",ATANH(MIN(0.999999,(2*入力・概要!$B$17*入力・概要!$B$6)/入力・概要!$B$30))+入力・概要!$B$33*SQRT(B551/1000000)+(2*PI()*B551*入力・概要!$B$6/(299792458*入力・概要!$B$31))*入力・概要!$B$32/2)</f>
        <v/>
      </c>
      <c r="E551" s="1" t="str">
        <f>IF(B551="","",2*PI()*B551*入力・概要!$B$6/(299792458*入力・概要!$B$31))</f>
        <v/>
      </c>
      <c r="F551" s="1" t="str">
        <f t="shared" si="65"/>
        <v/>
      </c>
      <c r="G551" s="1" t="str">
        <f t="shared" si="66"/>
        <v/>
      </c>
      <c r="H551" s="1" t="str">
        <f>IF(B551="","",入力・概要!$B$34)</f>
        <v/>
      </c>
      <c r="I551" s="1" t="str">
        <f>IF(B551="","",C551*入力・概要!$B$35*0.000000001)</f>
        <v/>
      </c>
      <c r="J551" s="1" t="str">
        <f>IF(B551="","",H551+入力・概要!$B$30*F551)</f>
        <v/>
      </c>
      <c r="K551" s="1" t="str">
        <f>IF(B551="","",I551+入力・概要!$B$30*G551)</f>
        <v/>
      </c>
      <c r="L551" s="1" t="str">
        <f>IF(B551="","",入力・概要!$B$30+H551*F551-I551*G551)</f>
        <v/>
      </c>
      <c r="M551" s="1" t="str">
        <f t="shared" si="67"/>
        <v/>
      </c>
      <c r="N551" s="1" t="str">
        <f>IF(B551="","",入力・概要!$B$30*(J551*L551+K551*M551)/(L551^2+M551^2))</f>
        <v/>
      </c>
      <c r="O551" s="1" t="str">
        <f>IF(B551="","",入力・概要!$B$30*(K551*L551-J551*M551)/(L551^2+M551^2))</f>
        <v/>
      </c>
      <c r="P551" s="1" t="str">
        <f>IF(B551="","",N551+入力・概要!$B$36)</f>
        <v/>
      </c>
      <c r="Q551" s="1" t="str">
        <f>IF(B551="","",O551+C551*入力・概要!$B$37*0.000000001)</f>
        <v/>
      </c>
      <c r="R551" s="1" t="str">
        <f t="shared" si="68"/>
        <v/>
      </c>
      <c r="S551" s="1" t="str">
        <f t="shared" si="69"/>
        <v/>
      </c>
      <c r="T551" s="1" t="str">
        <f t="shared" si="70"/>
        <v/>
      </c>
      <c r="U551" s="1" t="str">
        <f t="shared" si="71"/>
        <v/>
      </c>
    </row>
    <row r="552" spans="1:21">
      <c r="A552">
        <v>549</v>
      </c>
      <c r="B552" s="2" t="str">
        <f>IF(A552&lt;=入力・概要!$B$40,10^(LOG10(入力・概要!$B$38)+(A552-1)*(LOG10(入力・概要!$B$39)-LOG10(入力・概要!$B$38))/(入力・概要!$B$40-1)),"")</f>
        <v/>
      </c>
      <c r="C552" s="1" t="str">
        <f t="shared" si="64"/>
        <v/>
      </c>
      <c r="D552" s="1" t="str">
        <f>IF(B552="","",ATANH(MIN(0.999999,(2*入力・概要!$B$17*入力・概要!$B$6)/入力・概要!$B$30))+入力・概要!$B$33*SQRT(B552/1000000)+(2*PI()*B552*入力・概要!$B$6/(299792458*入力・概要!$B$31))*入力・概要!$B$32/2)</f>
        <v/>
      </c>
      <c r="E552" s="1" t="str">
        <f>IF(B552="","",2*PI()*B552*入力・概要!$B$6/(299792458*入力・概要!$B$31))</f>
        <v/>
      </c>
      <c r="F552" s="1" t="str">
        <f t="shared" si="65"/>
        <v/>
      </c>
      <c r="G552" s="1" t="str">
        <f t="shared" si="66"/>
        <v/>
      </c>
      <c r="H552" s="1" t="str">
        <f>IF(B552="","",入力・概要!$B$34)</f>
        <v/>
      </c>
      <c r="I552" s="1" t="str">
        <f>IF(B552="","",C552*入力・概要!$B$35*0.000000001)</f>
        <v/>
      </c>
      <c r="J552" s="1" t="str">
        <f>IF(B552="","",H552+入力・概要!$B$30*F552)</f>
        <v/>
      </c>
      <c r="K552" s="1" t="str">
        <f>IF(B552="","",I552+入力・概要!$B$30*G552)</f>
        <v/>
      </c>
      <c r="L552" s="1" t="str">
        <f>IF(B552="","",入力・概要!$B$30+H552*F552-I552*G552)</f>
        <v/>
      </c>
      <c r="M552" s="1" t="str">
        <f t="shared" si="67"/>
        <v/>
      </c>
      <c r="N552" s="1" t="str">
        <f>IF(B552="","",入力・概要!$B$30*(J552*L552+K552*M552)/(L552^2+M552^2))</f>
        <v/>
      </c>
      <c r="O552" s="1" t="str">
        <f>IF(B552="","",入力・概要!$B$30*(K552*L552-J552*M552)/(L552^2+M552^2))</f>
        <v/>
      </c>
      <c r="P552" s="1" t="str">
        <f>IF(B552="","",N552+入力・概要!$B$36)</f>
        <v/>
      </c>
      <c r="Q552" s="1" t="str">
        <f>IF(B552="","",O552+C552*入力・概要!$B$37*0.000000001)</f>
        <v/>
      </c>
      <c r="R552" s="1" t="str">
        <f t="shared" si="68"/>
        <v/>
      </c>
      <c r="S552" s="1" t="str">
        <f t="shared" si="69"/>
        <v/>
      </c>
      <c r="T552" s="1" t="str">
        <f t="shared" si="70"/>
        <v/>
      </c>
      <c r="U552" s="1" t="str">
        <f t="shared" si="71"/>
        <v/>
      </c>
    </row>
    <row r="553" spans="1:21">
      <c r="A553">
        <v>550</v>
      </c>
      <c r="B553" s="2" t="str">
        <f>IF(A553&lt;=入力・概要!$B$40,10^(LOG10(入力・概要!$B$38)+(A553-1)*(LOG10(入力・概要!$B$39)-LOG10(入力・概要!$B$38))/(入力・概要!$B$40-1)),"")</f>
        <v/>
      </c>
      <c r="C553" s="1" t="str">
        <f t="shared" si="64"/>
        <v/>
      </c>
      <c r="D553" s="1" t="str">
        <f>IF(B553="","",ATANH(MIN(0.999999,(2*入力・概要!$B$17*入力・概要!$B$6)/入力・概要!$B$30))+入力・概要!$B$33*SQRT(B553/1000000)+(2*PI()*B553*入力・概要!$B$6/(299792458*入力・概要!$B$31))*入力・概要!$B$32/2)</f>
        <v/>
      </c>
      <c r="E553" s="1" t="str">
        <f>IF(B553="","",2*PI()*B553*入力・概要!$B$6/(299792458*入力・概要!$B$31))</f>
        <v/>
      </c>
      <c r="F553" s="1" t="str">
        <f t="shared" si="65"/>
        <v/>
      </c>
      <c r="G553" s="1" t="str">
        <f t="shared" si="66"/>
        <v/>
      </c>
      <c r="H553" s="1" t="str">
        <f>IF(B553="","",入力・概要!$B$34)</f>
        <v/>
      </c>
      <c r="I553" s="1" t="str">
        <f>IF(B553="","",C553*入力・概要!$B$35*0.000000001)</f>
        <v/>
      </c>
      <c r="J553" s="1" t="str">
        <f>IF(B553="","",H553+入力・概要!$B$30*F553)</f>
        <v/>
      </c>
      <c r="K553" s="1" t="str">
        <f>IF(B553="","",I553+入力・概要!$B$30*G553)</f>
        <v/>
      </c>
      <c r="L553" s="1" t="str">
        <f>IF(B553="","",入力・概要!$B$30+H553*F553-I553*G553)</f>
        <v/>
      </c>
      <c r="M553" s="1" t="str">
        <f t="shared" si="67"/>
        <v/>
      </c>
      <c r="N553" s="1" t="str">
        <f>IF(B553="","",入力・概要!$B$30*(J553*L553+K553*M553)/(L553^2+M553^2))</f>
        <v/>
      </c>
      <c r="O553" s="1" t="str">
        <f>IF(B553="","",入力・概要!$B$30*(K553*L553-J553*M553)/(L553^2+M553^2))</f>
        <v/>
      </c>
      <c r="P553" s="1" t="str">
        <f>IF(B553="","",N553+入力・概要!$B$36)</f>
        <v/>
      </c>
      <c r="Q553" s="1" t="str">
        <f>IF(B553="","",O553+C553*入力・概要!$B$37*0.000000001)</f>
        <v/>
      </c>
      <c r="R553" s="1" t="str">
        <f t="shared" si="68"/>
        <v/>
      </c>
      <c r="S553" s="1" t="str">
        <f t="shared" si="69"/>
        <v/>
      </c>
      <c r="T553" s="1" t="str">
        <f t="shared" si="70"/>
        <v/>
      </c>
      <c r="U553" s="1" t="str">
        <f t="shared" si="71"/>
        <v/>
      </c>
    </row>
    <row r="554" spans="1:21">
      <c r="A554">
        <v>551</v>
      </c>
      <c r="B554" s="2" t="str">
        <f>IF(A554&lt;=入力・概要!$B$40,10^(LOG10(入力・概要!$B$38)+(A554-1)*(LOG10(入力・概要!$B$39)-LOG10(入力・概要!$B$38))/(入力・概要!$B$40-1)),"")</f>
        <v/>
      </c>
      <c r="C554" s="1" t="str">
        <f t="shared" si="64"/>
        <v/>
      </c>
      <c r="D554" s="1" t="str">
        <f>IF(B554="","",ATANH(MIN(0.999999,(2*入力・概要!$B$17*入力・概要!$B$6)/入力・概要!$B$30))+入力・概要!$B$33*SQRT(B554/1000000)+(2*PI()*B554*入力・概要!$B$6/(299792458*入力・概要!$B$31))*入力・概要!$B$32/2)</f>
        <v/>
      </c>
      <c r="E554" s="1" t="str">
        <f>IF(B554="","",2*PI()*B554*入力・概要!$B$6/(299792458*入力・概要!$B$31))</f>
        <v/>
      </c>
      <c r="F554" s="1" t="str">
        <f t="shared" si="65"/>
        <v/>
      </c>
      <c r="G554" s="1" t="str">
        <f t="shared" si="66"/>
        <v/>
      </c>
      <c r="H554" s="1" t="str">
        <f>IF(B554="","",入力・概要!$B$34)</f>
        <v/>
      </c>
      <c r="I554" s="1" t="str">
        <f>IF(B554="","",C554*入力・概要!$B$35*0.000000001)</f>
        <v/>
      </c>
      <c r="J554" s="1" t="str">
        <f>IF(B554="","",H554+入力・概要!$B$30*F554)</f>
        <v/>
      </c>
      <c r="K554" s="1" t="str">
        <f>IF(B554="","",I554+入力・概要!$B$30*G554)</f>
        <v/>
      </c>
      <c r="L554" s="1" t="str">
        <f>IF(B554="","",入力・概要!$B$30+H554*F554-I554*G554)</f>
        <v/>
      </c>
      <c r="M554" s="1" t="str">
        <f t="shared" si="67"/>
        <v/>
      </c>
      <c r="N554" s="1" t="str">
        <f>IF(B554="","",入力・概要!$B$30*(J554*L554+K554*M554)/(L554^2+M554^2))</f>
        <v/>
      </c>
      <c r="O554" s="1" t="str">
        <f>IF(B554="","",入力・概要!$B$30*(K554*L554-J554*M554)/(L554^2+M554^2))</f>
        <v/>
      </c>
      <c r="P554" s="1" t="str">
        <f>IF(B554="","",N554+入力・概要!$B$36)</f>
        <v/>
      </c>
      <c r="Q554" s="1" t="str">
        <f>IF(B554="","",O554+C554*入力・概要!$B$37*0.000000001)</f>
        <v/>
      </c>
      <c r="R554" s="1" t="str">
        <f t="shared" si="68"/>
        <v/>
      </c>
      <c r="S554" s="1" t="str">
        <f t="shared" si="69"/>
        <v/>
      </c>
      <c r="T554" s="1" t="str">
        <f t="shared" si="70"/>
        <v/>
      </c>
      <c r="U554" s="1" t="str">
        <f t="shared" si="71"/>
        <v/>
      </c>
    </row>
    <row r="555" spans="1:21">
      <c r="A555">
        <v>552</v>
      </c>
      <c r="B555" s="2" t="str">
        <f>IF(A555&lt;=入力・概要!$B$40,10^(LOG10(入力・概要!$B$38)+(A555-1)*(LOG10(入力・概要!$B$39)-LOG10(入力・概要!$B$38))/(入力・概要!$B$40-1)),"")</f>
        <v/>
      </c>
      <c r="C555" s="1" t="str">
        <f t="shared" si="64"/>
        <v/>
      </c>
      <c r="D555" s="1" t="str">
        <f>IF(B555="","",ATANH(MIN(0.999999,(2*入力・概要!$B$17*入力・概要!$B$6)/入力・概要!$B$30))+入力・概要!$B$33*SQRT(B555/1000000)+(2*PI()*B555*入力・概要!$B$6/(299792458*入力・概要!$B$31))*入力・概要!$B$32/2)</f>
        <v/>
      </c>
      <c r="E555" s="1" t="str">
        <f>IF(B555="","",2*PI()*B555*入力・概要!$B$6/(299792458*入力・概要!$B$31))</f>
        <v/>
      </c>
      <c r="F555" s="1" t="str">
        <f t="shared" si="65"/>
        <v/>
      </c>
      <c r="G555" s="1" t="str">
        <f t="shared" si="66"/>
        <v/>
      </c>
      <c r="H555" s="1" t="str">
        <f>IF(B555="","",入力・概要!$B$34)</f>
        <v/>
      </c>
      <c r="I555" s="1" t="str">
        <f>IF(B555="","",C555*入力・概要!$B$35*0.000000001)</f>
        <v/>
      </c>
      <c r="J555" s="1" t="str">
        <f>IF(B555="","",H555+入力・概要!$B$30*F555)</f>
        <v/>
      </c>
      <c r="K555" s="1" t="str">
        <f>IF(B555="","",I555+入力・概要!$B$30*G555)</f>
        <v/>
      </c>
      <c r="L555" s="1" t="str">
        <f>IF(B555="","",入力・概要!$B$30+H555*F555-I555*G555)</f>
        <v/>
      </c>
      <c r="M555" s="1" t="str">
        <f t="shared" si="67"/>
        <v/>
      </c>
      <c r="N555" s="1" t="str">
        <f>IF(B555="","",入力・概要!$B$30*(J555*L555+K555*M555)/(L555^2+M555^2))</f>
        <v/>
      </c>
      <c r="O555" s="1" t="str">
        <f>IF(B555="","",入力・概要!$B$30*(K555*L555-J555*M555)/(L555^2+M555^2))</f>
        <v/>
      </c>
      <c r="P555" s="1" t="str">
        <f>IF(B555="","",N555+入力・概要!$B$36)</f>
        <v/>
      </c>
      <c r="Q555" s="1" t="str">
        <f>IF(B555="","",O555+C555*入力・概要!$B$37*0.000000001)</f>
        <v/>
      </c>
      <c r="R555" s="1" t="str">
        <f t="shared" si="68"/>
        <v/>
      </c>
      <c r="S555" s="1" t="str">
        <f t="shared" si="69"/>
        <v/>
      </c>
      <c r="T555" s="1" t="str">
        <f t="shared" si="70"/>
        <v/>
      </c>
      <c r="U555" s="1" t="str">
        <f t="shared" si="71"/>
        <v/>
      </c>
    </row>
    <row r="556" spans="1:21">
      <c r="A556">
        <v>553</v>
      </c>
      <c r="B556" s="2" t="str">
        <f>IF(A556&lt;=入力・概要!$B$40,10^(LOG10(入力・概要!$B$38)+(A556-1)*(LOG10(入力・概要!$B$39)-LOG10(入力・概要!$B$38))/(入力・概要!$B$40-1)),"")</f>
        <v/>
      </c>
      <c r="C556" s="1" t="str">
        <f t="shared" si="64"/>
        <v/>
      </c>
      <c r="D556" s="1" t="str">
        <f>IF(B556="","",ATANH(MIN(0.999999,(2*入力・概要!$B$17*入力・概要!$B$6)/入力・概要!$B$30))+入力・概要!$B$33*SQRT(B556/1000000)+(2*PI()*B556*入力・概要!$B$6/(299792458*入力・概要!$B$31))*入力・概要!$B$32/2)</f>
        <v/>
      </c>
      <c r="E556" s="1" t="str">
        <f>IF(B556="","",2*PI()*B556*入力・概要!$B$6/(299792458*入力・概要!$B$31))</f>
        <v/>
      </c>
      <c r="F556" s="1" t="str">
        <f t="shared" si="65"/>
        <v/>
      </c>
      <c r="G556" s="1" t="str">
        <f t="shared" si="66"/>
        <v/>
      </c>
      <c r="H556" s="1" t="str">
        <f>IF(B556="","",入力・概要!$B$34)</f>
        <v/>
      </c>
      <c r="I556" s="1" t="str">
        <f>IF(B556="","",C556*入力・概要!$B$35*0.000000001)</f>
        <v/>
      </c>
      <c r="J556" s="1" t="str">
        <f>IF(B556="","",H556+入力・概要!$B$30*F556)</f>
        <v/>
      </c>
      <c r="K556" s="1" t="str">
        <f>IF(B556="","",I556+入力・概要!$B$30*G556)</f>
        <v/>
      </c>
      <c r="L556" s="1" t="str">
        <f>IF(B556="","",入力・概要!$B$30+H556*F556-I556*G556)</f>
        <v/>
      </c>
      <c r="M556" s="1" t="str">
        <f t="shared" si="67"/>
        <v/>
      </c>
      <c r="N556" s="1" t="str">
        <f>IF(B556="","",入力・概要!$B$30*(J556*L556+K556*M556)/(L556^2+M556^2))</f>
        <v/>
      </c>
      <c r="O556" s="1" t="str">
        <f>IF(B556="","",入力・概要!$B$30*(K556*L556-J556*M556)/(L556^2+M556^2))</f>
        <v/>
      </c>
      <c r="P556" s="1" t="str">
        <f>IF(B556="","",N556+入力・概要!$B$36)</f>
        <v/>
      </c>
      <c r="Q556" s="1" t="str">
        <f>IF(B556="","",O556+C556*入力・概要!$B$37*0.000000001)</f>
        <v/>
      </c>
      <c r="R556" s="1" t="str">
        <f t="shared" si="68"/>
        <v/>
      </c>
      <c r="S556" s="1" t="str">
        <f t="shared" si="69"/>
        <v/>
      </c>
      <c r="T556" s="1" t="str">
        <f t="shared" si="70"/>
        <v/>
      </c>
      <c r="U556" s="1" t="str">
        <f t="shared" si="71"/>
        <v/>
      </c>
    </row>
    <row r="557" spans="1:21">
      <c r="A557">
        <v>554</v>
      </c>
      <c r="B557" s="2" t="str">
        <f>IF(A557&lt;=入力・概要!$B$40,10^(LOG10(入力・概要!$B$38)+(A557-1)*(LOG10(入力・概要!$B$39)-LOG10(入力・概要!$B$38))/(入力・概要!$B$40-1)),"")</f>
        <v/>
      </c>
      <c r="C557" s="1" t="str">
        <f t="shared" si="64"/>
        <v/>
      </c>
      <c r="D557" s="1" t="str">
        <f>IF(B557="","",ATANH(MIN(0.999999,(2*入力・概要!$B$17*入力・概要!$B$6)/入力・概要!$B$30))+入力・概要!$B$33*SQRT(B557/1000000)+(2*PI()*B557*入力・概要!$B$6/(299792458*入力・概要!$B$31))*入力・概要!$B$32/2)</f>
        <v/>
      </c>
      <c r="E557" s="1" t="str">
        <f>IF(B557="","",2*PI()*B557*入力・概要!$B$6/(299792458*入力・概要!$B$31))</f>
        <v/>
      </c>
      <c r="F557" s="1" t="str">
        <f t="shared" si="65"/>
        <v/>
      </c>
      <c r="G557" s="1" t="str">
        <f t="shared" si="66"/>
        <v/>
      </c>
      <c r="H557" s="1" t="str">
        <f>IF(B557="","",入力・概要!$B$34)</f>
        <v/>
      </c>
      <c r="I557" s="1" t="str">
        <f>IF(B557="","",C557*入力・概要!$B$35*0.000000001)</f>
        <v/>
      </c>
      <c r="J557" s="1" t="str">
        <f>IF(B557="","",H557+入力・概要!$B$30*F557)</f>
        <v/>
      </c>
      <c r="K557" s="1" t="str">
        <f>IF(B557="","",I557+入力・概要!$B$30*G557)</f>
        <v/>
      </c>
      <c r="L557" s="1" t="str">
        <f>IF(B557="","",入力・概要!$B$30+H557*F557-I557*G557)</f>
        <v/>
      </c>
      <c r="M557" s="1" t="str">
        <f t="shared" si="67"/>
        <v/>
      </c>
      <c r="N557" s="1" t="str">
        <f>IF(B557="","",入力・概要!$B$30*(J557*L557+K557*M557)/(L557^2+M557^2))</f>
        <v/>
      </c>
      <c r="O557" s="1" t="str">
        <f>IF(B557="","",入力・概要!$B$30*(K557*L557-J557*M557)/(L557^2+M557^2))</f>
        <v/>
      </c>
      <c r="P557" s="1" t="str">
        <f>IF(B557="","",N557+入力・概要!$B$36)</f>
        <v/>
      </c>
      <c r="Q557" s="1" t="str">
        <f>IF(B557="","",O557+C557*入力・概要!$B$37*0.000000001)</f>
        <v/>
      </c>
      <c r="R557" s="1" t="str">
        <f t="shared" si="68"/>
        <v/>
      </c>
      <c r="S557" s="1" t="str">
        <f t="shared" si="69"/>
        <v/>
      </c>
      <c r="T557" s="1" t="str">
        <f t="shared" si="70"/>
        <v/>
      </c>
      <c r="U557" s="1" t="str">
        <f t="shared" si="71"/>
        <v/>
      </c>
    </row>
    <row r="558" spans="1:21">
      <c r="A558">
        <v>555</v>
      </c>
      <c r="B558" s="2" t="str">
        <f>IF(A558&lt;=入力・概要!$B$40,10^(LOG10(入力・概要!$B$38)+(A558-1)*(LOG10(入力・概要!$B$39)-LOG10(入力・概要!$B$38))/(入力・概要!$B$40-1)),"")</f>
        <v/>
      </c>
      <c r="C558" s="1" t="str">
        <f t="shared" si="64"/>
        <v/>
      </c>
      <c r="D558" s="1" t="str">
        <f>IF(B558="","",ATANH(MIN(0.999999,(2*入力・概要!$B$17*入力・概要!$B$6)/入力・概要!$B$30))+入力・概要!$B$33*SQRT(B558/1000000)+(2*PI()*B558*入力・概要!$B$6/(299792458*入力・概要!$B$31))*入力・概要!$B$32/2)</f>
        <v/>
      </c>
      <c r="E558" s="1" t="str">
        <f>IF(B558="","",2*PI()*B558*入力・概要!$B$6/(299792458*入力・概要!$B$31))</f>
        <v/>
      </c>
      <c r="F558" s="1" t="str">
        <f t="shared" si="65"/>
        <v/>
      </c>
      <c r="G558" s="1" t="str">
        <f t="shared" si="66"/>
        <v/>
      </c>
      <c r="H558" s="1" t="str">
        <f>IF(B558="","",入力・概要!$B$34)</f>
        <v/>
      </c>
      <c r="I558" s="1" t="str">
        <f>IF(B558="","",C558*入力・概要!$B$35*0.000000001)</f>
        <v/>
      </c>
      <c r="J558" s="1" t="str">
        <f>IF(B558="","",H558+入力・概要!$B$30*F558)</f>
        <v/>
      </c>
      <c r="K558" s="1" t="str">
        <f>IF(B558="","",I558+入力・概要!$B$30*G558)</f>
        <v/>
      </c>
      <c r="L558" s="1" t="str">
        <f>IF(B558="","",入力・概要!$B$30+H558*F558-I558*G558)</f>
        <v/>
      </c>
      <c r="M558" s="1" t="str">
        <f t="shared" si="67"/>
        <v/>
      </c>
      <c r="N558" s="1" t="str">
        <f>IF(B558="","",入力・概要!$B$30*(J558*L558+K558*M558)/(L558^2+M558^2))</f>
        <v/>
      </c>
      <c r="O558" s="1" t="str">
        <f>IF(B558="","",入力・概要!$B$30*(K558*L558-J558*M558)/(L558^2+M558^2))</f>
        <v/>
      </c>
      <c r="P558" s="1" t="str">
        <f>IF(B558="","",N558+入力・概要!$B$36)</f>
        <v/>
      </c>
      <c r="Q558" s="1" t="str">
        <f>IF(B558="","",O558+C558*入力・概要!$B$37*0.000000001)</f>
        <v/>
      </c>
      <c r="R558" s="1" t="str">
        <f t="shared" si="68"/>
        <v/>
      </c>
      <c r="S558" s="1" t="str">
        <f t="shared" si="69"/>
        <v/>
      </c>
      <c r="T558" s="1" t="str">
        <f t="shared" si="70"/>
        <v/>
      </c>
      <c r="U558" s="1" t="str">
        <f t="shared" si="71"/>
        <v/>
      </c>
    </row>
    <row r="559" spans="1:21">
      <c r="A559">
        <v>556</v>
      </c>
      <c r="B559" s="2" t="str">
        <f>IF(A559&lt;=入力・概要!$B$40,10^(LOG10(入力・概要!$B$38)+(A559-1)*(LOG10(入力・概要!$B$39)-LOG10(入力・概要!$B$38))/(入力・概要!$B$40-1)),"")</f>
        <v/>
      </c>
      <c r="C559" s="1" t="str">
        <f t="shared" si="64"/>
        <v/>
      </c>
      <c r="D559" s="1" t="str">
        <f>IF(B559="","",ATANH(MIN(0.999999,(2*入力・概要!$B$17*入力・概要!$B$6)/入力・概要!$B$30))+入力・概要!$B$33*SQRT(B559/1000000)+(2*PI()*B559*入力・概要!$B$6/(299792458*入力・概要!$B$31))*入力・概要!$B$32/2)</f>
        <v/>
      </c>
      <c r="E559" s="1" t="str">
        <f>IF(B559="","",2*PI()*B559*入力・概要!$B$6/(299792458*入力・概要!$B$31))</f>
        <v/>
      </c>
      <c r="F559" s="1" t="str">
        <f t="shared" si="65"/>
        <v/>
      </c>
      <c r="G559" s="1" t="str">
        <f t="shared" si="66"/>
        <v/>
      </c>
      <c r="H559" s="1" t="str">
        <f>IF(B559="","",入力・概要!$B$34)</f>
        <v/>
      </c>
      <c r="I559" s="1" t="str">
        <f>IF(B559="","",C559*入力・概要!$B$35*0.000000001)</f>
        <v/>
      </c>
      <c r="J559" s="1" t="str">
        <f>IF(B559="","",H559+入力・概要!$B$30*F559)</f>
        <v/>
      </c>
      <c r="K559" s="1" t="str">
        <f>IF(B559="","",I559+入力・概要!$B$30*G559)</f>
        <v/>
      </c>
      <c r="L559" s="1" t="str">
        <f>IF(B559="","",入力・概要!$B$30+H559*F559-I559*G559)</f>
        <v/>
      </c>
      <c r="M559" s="1" t="str">
        <f t="shared" si="67"/>
        <v/>
      </c>
      <c r="N559" s="1" t="str">
        <f>IF(B559="","",入力・概要!$B$30*(J559*L559+K559*M559)/(L559^2+M559^2))</f>
        <v/>
      </c>
      <c r="O559" s="1" t="str">
        <f>IF(B559="","",入力・概要!$B$30*(K559*L559-J559*M559)/(L559^2+M559^2))</f>
        <v/>
      </c>
      <c r="P559" s="1" t="str">
        <f>IF(B559="","",N559+入力・概要!$B$36)</f>
        <v/>
      </c>
      <c r="Q559" s="1" t="str">
        <f>IF(B559="","",O559+C559*入力・概要!$B$37*0.000000001)</f>
        <v/>
      </c>
      <c r="R559" s="1" t="str">
        <f t="shared" si="68"/>
        <v/>
      </c>
      <c r="S559" s="1" t="str">
        <f t="shared" si="69"/>
        <v/>
      </c>
      <c r="T559" s="1" t="str">
        <f t="shared" si="70"/>
        <v/>
      </c>
      <c r="U559" s="1" t="str">
        <f t="shared" si="71"/>
        <v/>
      </c>
    </row>
    <row r="560" spans="1:21">
      <c r="A560">
        <v>557</v>
      </c>
      <c r="B560" s="2" t="str">
        <f>IF(A560&lt;=入力・概要!$B$40,10^(LOG10(入力・概要!$B$38)+(A560-1)*(LOG10(入力・概要!$B$39)-LOG10(入力・概要!$B$38))/(入力・概要!$B$40-1)),"")</f>
        <v/>
      </c>
      <c r="C560" s="1" t="str">
        <f t="shared" si="64"/>
        <v/>
      </c>
      <c r="D560" s="1" t="str">
        <f>IF(B560="","",ATANH(MIN(0.999999,(2*入力・概要!$B$17*入力・概要!$B$6)/入力・概要!$B$30))+入力・概要!$B$33*SQRT(B560/1000000)+(2*PI()*B560*入力・概要!$B$6/(299792458*入力・概要!$B$31))*入力・概要!$B$32/2)</f>
        <v/>
      </c>
      <c r="E560" s="1" t="str">
        <f>IF(B560="","",2*PI()*B560*入力・概要!$B$6/(299792458*入力・概要!$B$31))</f>
        <v/>
      </c>
      <c r="F560" s="1" t="str">
        <f t="shared" si="65"/>
        <v/>
      </c>
      <c r="G560" s="1" t="str">
        <f t="shared" si="66"/>
        <v/>
      </c>
      <c r="H560" s="1" t="str">
        <f>IF(B560="","",入力・概要!$B$34)</f>
        <v/>
      </c>
      <c r="I560" s="1" t="str">
        <f>IF(B560="","",C560*入力・概要!$B$35*0.000000001)</f>
        <v/>
      </c>
      <c r="J560" s="1" t="str">
        <f>IF(B560="","",H560+入力・概要!$B$30*F560)</f>
        <v/>
      </c>
      <c r="K560" s="1" t="str">
        <f>IF(B560="","",I560+入力・概要!$B$30*G560)</f>
        <v/>
      </c>
      <c r="L560" s="1" t="str">
        <f>IF(B560="","",入力・概要!$B$30+H560*F560-I560*G560)</f>
        <v/>
      </c>
      <c r="M560" s="1" t="str">
        <f t="shared" si="67"/>
        <v/>
      </c>
      <c r="N560" s="1" t="str">
        <f>IF(B560="","",入力・概要!$B$30*(J560*L560+K560*M560)/(L560^2+M560^2))</f>
        <v/>
      </c>
      <c r="O560" s="1" t="str">
        <f>IF(B560="","",入力・概要!$B$30*(K560*L560-J560*M560)/(L560^2+M560^2))</f>
        <v/>
      </c>
      <c r="P560" s="1" t="str">
        <f>IF(B560="","",N560+入力・概要!$B$36)</f>
        <v/>
      </c>
      <c r="Q560" s="1" t="str">
        <f>IF(B560="","",O560+C560*入力・概要!$B$37*0.000000001)</f>
        <v/>
      </c>
      <c r="R560" s="1" t="str">
        <f t="shared" si="68"/>
        <v/>
      </c>
      <c r="S560" s="1" t="str">
        <f t="shared" si="69"/>
        <v/>
      </c>
      <c r="T560" s="1" t="str">
        <f t="shared" si="70"/>
        <v/>
      </c>
      <c r="U560" s="1" t="str">
        <f t="shared" si="71"/>
        <v/>
      </c>
    </row>
    <row r="561" spans="1:21">
      <c r="A561">
        <v>558</v>
      </c>
      <c r="B561" s="2" t="str">
        <f>IF(A561&lt;=入力・概要!$B$40,10^(LOG10(入力・概要!$B$38)+(A561-1)*(LOG10(入力・概要!$B$39)-LOG10(入力・概要!$B$38))/(入力・概要!$B$40-1)),"")</f>
        <v/>
      </c>
      <c r="C561" s="1" t="str">
        <f t="shared" si="64"/>
        <v/>
      </c>
      <c r="D561" s="1" t="str">
        <f>IF(B561="","",ATANH(MIN(0.999999,(2*入力・概要!$B$17*入力・概要!$B$6)/入力・概要!$B$30))+入力・概要!$B$33*SQRT(B561/1000000)+(2*PI()*B561*入力・概要!$B$6/(299792458*入力・概要!$B$31))*入力・概要!$B$32/2)</f>
        <v/>
      </c>
      <c r="E561" s="1" t="str">
        <f>IF(B561="","",2*PI()*B561*入力・概要!$B$6/(299792458*入力・概要!$B$31))</f>
        <v/>
      </c>
      <c r="F561" s="1" t="str">
        <f t="shared" si="65"/>
        <v/>
      </c>
      <c r="G561" s="1" t="str">
        <f t="shared" si="66"/>
        <v/>
      </c>
      <c r="H561" s="1" t="str">
        <f>IF(B561="","",入力・概要!$B$34)</f>
        <v/>
      </c>
      <c r="I561" s="1" t="str">
        <f>IF(B561="","",C561*入力・概要!$B$35*0.000000001)</f>
        <v/>
      </c>
      <c r="J561" s="1" t="str">
        <f>IF(B561="","",H561+入力・概要!$B$30*F561)</f>
        <v/>
      </c>
      <c r="K561" s="1" t="str">
        <f>IF(B561="","",I561+入力・概要!$B$30*G561)</f>
        <v/>
      </c>
      <c r="L561" s="1" t="str">
        <f>IF(B561="","",入力・概要!$B$30+H561*F561-I561*G561)</f>
        <v/>
      </c>
      <c r="M561" s="1" t="str">
        <f t="shared" si="67"/>
        <v/>
      </c>
      <c r="N561" s="1" t="str">
        <f>IF(B561="","",入力・概要!$B$30*(J561*L561+K561*M561)/(L561^2+M561^2))</f>
        <v/>
      </c>
      <c r="O561" s="1" t="str">
        <f>IF(B561="","",入力・概要!$B$30*(K561*L561-J561*M561)/(L561^2+M561^2))</f>
        <v/>
      </c>
      <c r="P561" s="1" t="str">
        <f>IF(B561="","",N561+入力・概要!$B$36)</f>
        <v/>
      </c>
      <c r="Q561" s="1" t="str">
        <f>IF(B561="","",O561+C561*入力・概要!$B$37*0.000000001)</f>
        <v/>
      </c>
      <c r="R561" s="1" t="str">
        <f t="shared" si="68"/>
        <v/>
      </c>
      <c r="S561" s="1" t="str">
        <f t="shared" si="69"/>
        <v/>
      </c>
      <c r="T561" s="1" t="str">
        <f t="shared" si="70"/>
        <v/>
      </c>
      <c r="U561" s="1" t="str">
        <f t="shared" si="71"/>
        <v/>
      </c>
    </row>
    <row r="562" spans="1:21">
      <c r="A562">
        <v>559</v>
      </c>
      <c r="B562" s="2" t="str">
        <f>IF(A562&lt;=入力・概要!$B$40,10^(LOG10(入力・概要!$B$38)+(A562-1)*(LOG10(入力・概要!$B$39)-LOG10(入力・概要!$B$38))/(入力・概要!$B$40-1)),"")</f>
        <v/>
      </c>
      <c r="C562" s="1" t="str">
        <f t="shared" si="64"/>
        <v/>
      </c>
      <c r="D562" s="1" t="str">
        <f>IF(B562="","",ATANH(MIN(0.999999,(2*入力・概要!$B$17*入力・概要!$B$6)/入力・概要!$B$30))+入力・概要!$B$33*SQRT(B562/1000000)+(2*PI()*B562*入力・概要!$B$6/(299792458*入力・概要!$B$31))*入力・概要!$B$32/2)</f>
        <v/>
      </c>
      <c r="E562" s="1" t="str">
        <f>IF(B562="","",2*PI()*B562*入力・概要!$B$6/(299792458*入力・概要!$B$31))</f>
        <v/>
      </c>
      <c r="F562" s="1" t="str">
        <f t="shared" si="65"/>
        <v/>
      </c>
      <c r="G562" s="1" t="str">
        <f t="shared" si="66"/>
        <v/>
      </c>
      <c r="H562" s="1" t="str">
        <f>IF(B562="","",入力・概要!$B$34)</f>
        <v/>
      </c>
      <c r="I562" s="1" t="str">
        <f>IF(B562="","",C562*入力・概要!$B$35*0.000000001)</f>
        <v/>
      </c>
      <c r="J562" s="1" t="str">
        <f>IF(B562="","",H562+入力・概要!$B$30*F562)</f>
        <v/>
      </c>
      <c r="K562" s="1" t="str">
        <f>IF(B562="","",I562+入力・概要!$B$30*G562)</f>
        <v/>
      </c>
      <c r="L562" s="1" t="str">
        <f>IF(B562="","",入力・概要!$B$30+H562*F562-I562*G562)</f>
        <v/>
      </c>
      <c r="M562" s="1" t="str">
        <f t="shared" si="67"/>
        <v/>
      </c>
      <c r="N562" s="1" t="str">
        <f>IF(B562="","",入力・概要!$B$30*(J562*L562+K562*M562)/(L562^2+M562^2))</f>
        <v/>
      </c>
      <c r="O562" s="1" t="str">
        <f>IF(B562="","",入力・概要!$B$30*(K562*L562-J562*M562)/(L562^2+M562^2))</f>
        <v/>
      </c>
      <c r="P562" s="1" t="str">
        <f>IF(B562="","",N562+入力・概要!$B$36)</f>
        <v/>
      </c>
      <c r="Q562" s="1" t="str">
        <f>IF(B562="","",O562+C562*入力・概要!$B$37*0.000000001)</f>
        <v/>
      </c>
      <c r="R562" s="1" t="str">
        <f t="shared" si="68"/>
        <v/>
      </c>
      <c r="S562" s="1" t="str">
        <f t="shared" si="69"/>
        <v/>
      </c>
      <c r="T562" s="1" t="str">
        <f t="shared" si="70"/>
        <v/>
      </c>
      <c r="U562" s="1" t="str">
        <f t="shared" si="71"/>
        <v/>
      </c>
    </row>
    <row r="563" spans="1:21">
      <c r="A563">
        <v>560</v>
      </c>
      <c r="B563" s="2" t="str">
        <f>IF(A563&lt;=入力・概要!$B$40,10^(LOG10(入力・概要!$B$38)+(A563-1)*(LOG10(入力・概要!$B$39)-LOG10(入力・概要!$B$38))/(入力・概要!$B$40-1)),"")</f>
        <v/>
      </c>
      <c r="C563" s="1" t="str">
        <f t="shared" si="64"/>
        <v/>
      </c>
      <c r="D563" s="1" t="str">
        <f>IF(B563="","",ATANH(MIN(0.999999,(2*入力・概要!$B$17*入力・概要!$B$6)/入力・概要!$B$30))+入力・概要!$B$33*SQRT(B563/1000000)+(2*PI()*B563*入力・概要!$B$6/(299792458*入力・概要!$B$31))*入力・概要!$B$32/2)</f>
        <v/>
      </c>
      <c r="E563" s="1" t="str">
        <f>IF(B563="","",2*PI()*B563*入力・概要!$B$6/(299792458*入力・概要!$B$31))</f>
        <v/>
      </c>
      <c r="F563" s="1" t="str">
        <f t="shared" si="65"/>
        <v/>
      </c>
      <c r="G563" s="1" t="str">
        <f t="shared" si="66"/>
        <v/>
      </c>
      <c r="H563" s="1" t="str">
        <f>IF(B563="","",入力・概要!$B$34)</f>
        <v/>
      </c>
      <c r="I563" s="1" t="str">
        <f>IF(B563="","",C563*入力・概要!$B$35*0.000000001)</f>
        <v/>
      </c>
      <c r="J563" s="1" t="str">
        <f>IF(B563="","",H563+入力・概要!$B$30*F563)</f>
        <v/>
      </c>
      <c r="K563" s="1" t="str">
        <f>IF(B563="","",I563+入力・概要!$B$30*G563)</f>
        <v/>
      </c>
      <c r="L563" s="1" t="str">
        <f>IF(B563="","",入力・概要!$B$30+H563*F563-I563*G563)</f>
        <v/>
      </c>
      <c r="M563" s="1" t="str">
        <f t="shared" si="67"/>
        <v/>
      </c>
      <c r="N563" s="1" t="str">
        <f>IF(B563="","",入力・概要!$B$30*(J563*L563+K563*M563)/(L563^2+M563^2))</f>
        <v/>
      </c>
      <c r="O563" s="1" t="str">
        <f>IF(B563="","",入力・概要!$B$30*(K563*L563-J563*M563)/(L563^2+M563^2))</f>
        <v/>
      </c>
      <c r="P563" s="1" t="str">
        <f>IF(B563="","",N563+入力・概要!$B$36)</f>
        <v/>
      </c>
      <c r="Q563" s="1" t="str">
        <f>IF(B563="","",O563+C563*入力・概要!$B$37*0.000000001)</f>
        <v/>
      </c>
      <c r="R563" s="1" t="str">
        <f t="shared" si="68"/>
        <v/>
      </c>
      <c r="S563" s="1" t="str">
        <f t="shared" si="69"/>
        <v/>
      </c>
      <c r="T563" s="1" t="str">
        <f t="shared" si="70"/>
        <v/>
      </c>
      <c r="U563" s="1" t="str">
        <f t="shared" si="71"/>
        <v/>
      </c>
    </row>
    <row r="564" spans="1:21">
      <c r="A564">
        <v>561</v>
      </c>
      <c r="B564" s="2" t="str">
        <f>IF(A564&lt;=入力・概要!$B$40,10^(LOG10(入力・概要!$B$38)+(A564-1)*(LOG10(入力・概要!$B$39)-LOG10(入力・概要!$B$38))/(入力・概要!$B$40-1)),"")</f>
        <v/>
      </c>
      <c r="C564" s="1" t="str">
        <f t="shared" si="64"/>
        <v/>
      </c>
      <c r="D564" s="1" t="str">
        <f>IF(B564="","",ATANH(MIN(0.999999,(2*入力・概要!$B$17*入力・概要!$B$6)/入力・概要!$B$30))+入力・概要!$B$33*SQRT(B564/1000000)+(2*PI()*B564*入力・概要!$B$6/(299792458*入力・概要!$B$31))*入力・概要!$B$32/2)</f>
        <v/>
      </c>
      <c r="E564" s="1" t="str">
        <f>IF(B564="","",2*PI()*B564*入力・概要!$B$6/(299792458*入力・概要!$B$31))</f>
        <v/>
      </c>
      <c r="F564" s="1" t="str">
        <f t="shared" si="65"/>
        <v/>
      </c>
      <c r="G564" s="1" t="str">
        <f t="shared" si="66"/>
        <v/>
      </c>
      <c r="H564" s="1" t="str">
        <f>IF(B564="","",入力・概要!$B$34)</f>
        <v/>
      </c>
      <c r="I564" s="1" t="str">
        <f>IF(B564="","",C564*入力・概要!$B$35*0.000000001)</f>
        <v/>
      </c>
      <c r="J564" s="1" t="str">
        <f>IF(B564="","",H564+入力・概要!$B$30*F564)</f>
        <v/>
      </c>
      <c r="K564" s="1" t="str">
        <f>IF(B564="","",I564+入力・概要!$B$30*G564)</f>
        <v/>
      </c>
      <c r="L564" s="1" t="str">
        <f>IF(B564="","",入力・概要!$B$30+H564*F564-I564*G564)</f>
        <v/>
      </c>
      <c r="M564" s="1" t="str">
        <f t="shared" si="67"/>
        <v/>
      </c>
      <c r="N564" s="1" t="str">
        <f>IF(B564="","",入力・概要!$B$30*(J564*L564+K564*M564)/(L564^2+M564^2))</f>
        <v/>
      </c>
      <c r="O564" s="1" t="str">
        <f>IF(B564="","",入力・概要!$B$30*(K564*L564-J564*M564)/(L564^2+M564^2))</f>
        <v/>
      </c>
      <c r="P564" s="1" t="str">
        <f>IF(B564="","",N564+入力・概要!$B$36)</f>
        <v/>
      </c>
      <c r="Q564" s="1" t="str">
        <f>IF(B564="","",O564+C564*入力・概要!$B$37*0.000000001)</f>
        <v/>
      </c>
      <c r="R564" s="1" t="str">
        <f t="shared" si="68"/>
        <v/>
      </c>
      <c r="S564" s="1" t="str">
        <f t="shared" si="69"/>
        <v/>
      </c>
      <c r="T564" s="1" t="str">
        <f t="shared" si="70"/>
        <v/>
      </c>
      <c r="U564" s="1" t="str">
        <f t="shared" si="71"/>
        <v/>
      </c>
    </row>
    <row r="565" spans="1:21">
      <c r="A565">
        <v>562</v>
      </c>
      <c r="B565" s="2" t="str">
        <f>IF(A565&lt;=入力・概要!$B$40,10^(LOG10(入力・概要!$B$38)+(A565-1)*(LOG10(入力・概要!$B$39)-LOG10(入力・概要!$B$38))/(入力・概要!$B$40-1)),"")</f>
        <v/>
      </c>
      <c r="C565" s="1" t="str">
        <f t="shared" si="64"/>
        <v/>
      </c>
      <c r="D565" s="1" t="str">
        <f>IF(B565="","",ATANH(MIN(0.999999,(2*入力・概要!$B$17*入力・概要!$B$6)/入力・概要!$B$30))+入力・概要!$B$33*SQRT(B565/1000000)+(2*PI()*B565*入力・概要!$B$6/(299792458*入力・概要!$B$31))*入力・概要!$B$32/2)</f>
        <v/>
      </c>
      <c r="E565" s="1" t="str">
        <f>IF(B565="","",2*PI()*B565*入力・概要!$B$6/(299792458*入力・概要!$B$31))</f>
        <v/>
      </c>
      <c r="F565" s="1" t="str">
        <f t="shared" si="65"/>
        <v/>
      </c>
      <c r="G565" s="1" t="str">
        <f t="shared" si="66"/>
        <v/>
      </c>
      <c r="H565" s="1" t="str">
        <f>IF(B565="","",入力・概要!$B$34)</f>
        <v/>
      </c>
      <c r="I565" s="1" t="str">
        <f>IF(B565="","",C565*入力・概要!$B$35*0.000000001)</f>
        <v/>
      </c>
      <c r="J565" s="1" t="str">
        <f>IF(B565="","",H565+入力・概要!$B$30*F565)</f>
        <v/>
      </c>
      <c r="K565" s="1" t="str">
        <f>IF(B565="","",I565+入力・概要!$B$30*G565)</f>
        <v/>
      </c>
      <c r="L565" s="1" t="str">
        <f>IF(B565="","",入力・概要!$B$30+H565*F565-I565*G565)</f>
        <v/>
      </c>
      <c r="M565" s="1" t="str">
        <f t="shared" si="67"/>
        <v/>
      </c>
      <c r="N565" s="1" t="str">
        <f>IF(B565="","",入力・概要!$B$30*(J565*L565+K565*M565)/(L565^2+M565^2))</f>
        <v/>
      </c>
      <c r="O565" s="1" t="str">
        <f>IF(B565="","",入力・概要!$B$30*(K565*L565-J565*M565)/(L565^2+M565^2))</f>
        <v/>
      </c>
      <c r="P565" s="1" t="str">
        <f>IF(B565="","",N565+入力・概要!$B$36)</f>
        <v/>
      </c>
      <c r="Q565" s="1" t="str">
        <f>IF(B565="","",O565+C565*入力・概要!$B$37*0.000000001)</f>
        <v/>
      </c>
      <c r="R565" s="1" t="str">
        <f t="shared" si="68"/>
        <v/>
      </c>
      <c r="S565" s="1" t="str">
        <f t="shared" si="69"/>
        <v/>
      </c>
      <c r="T565" s="1" t="str">
        <f t="shared" si="70"/>
        <v/>
      </c>
      <c r="U565" s="1" t="str">
        <f t="shared" si="71"/>
        <v/>
      </c>
    </row>
    <row r="566" spans="1:21">
      <c r="A566">
        <v>563</v>
      </c>
      <c r="B566" s="2" t="str">
        <f>IF(A566&lt;=入力・概要!$B$40,10^(LOG10(入力・概要!$B$38)+(A566-1)*(LOG10(入力・概要!$B$39)-LOG10(入力・概要!$B$38))/(入力・概要!$B$40-1)),"")</f>
        <v/>
      </c>
      <c r="C566" s="1" t="str">
        <f t="shared" si="64"/>
        <v/>
      </c>
      <c r="D566" s="1" t="str">
        <f>IF(B566="","",ATANH(MIN(0.999999,(2*入力・概要!$B$17*入力・概要!$B$6)/入力・概要!$B$30))+入力・概要!$B$33*SQRT(B566/1000000)+(2*PI()*B566*入力・概要!$B$6/(299792458*入力・概要!$B$31))*入力・概要!$B$32/2)</f>
        <v/>
      </c>
      <c r="E566" s="1" t="str">
        <f>IF(B566="","",2*PI()*B566*入力・概要!$B$6/(299792458*入力・概要!$B$31))</f>
        <v/>
      </c>
      <c r="F566" s="1" t="str">
        <f t="shared" si="65"/>
        <v/>
      </c>
      <c r="G566" s="1" t="str">
        <f t="shared" si="66"/>
        <v/>
      </c>
      <c r="H566" s="1" t="str">
        <f>IF(B566="","",入力・概要!$B$34)</f>
        <v/>
      </c>
      <c r="I566" s="1" t="str">
        <f>IF(B566="","",C566*入力・概要!$B$35*0.000000001)</f>
        <v/>
      </c>
      <c r="J566" s="1" t="str">
        <f>IF(B566="","",H566+入力・概要!$B$30*F566)</f>
        <v/>
      </c>
      <c r="K566" s="1" t="str">
        <f>IF(B566="","",I566+入力・概要!$B$30*G566)</f>
        <v/>
      </c>
      <c r="L566" s="1" t="str">
        <f>IF(B566="","",入力・概要!$B$30+H566*F566-I566*G566)</f>
        <v/>
      </c>
      <c r="M566" s="1" t="str">
        <f t="shared" si="67"/>
        <v/>
      </c>
      <c r="N566" s="1" t="str">
        <f>IF(B566="","",入力・概要!$B$30*(J566*L566+K566*M566)/(L566^2+M566^2))</f>
        <v/>
      </c>
      <c r="O566" s="1" t="str">
        <f>IF(B566="","",入力・概要!$B$30*(K566*L566-J566*M566)/(L566^2+M566^2))</f>
        <v/>
      </c>
      <c r="P566" s="1" t="str">
        <f>IF(B566="","",N566+入力・概要!$B$36)</f>
        <v/>
      </c>
      <c r="Q566" s="1" t="str">
        <f>IF(B566="","",O566+C566*入力・概要!$B$37*0.000000001)</f>
        <v/>
      </c>
      <c r="R566" s="1" t="str">
        <f t="shared" si="68"/>
        <v/>
      </c>
      <c r="S566" s="1" t="str">
        <f t="shared" si="69"/>
        <v/>
      </c>
      <c r="T566" s="1" t="str">
        <f t="shared" si="70"/>
        <v/>
      </c>
      <c r="U566" s="1" t="str">
        <f t="shared" si="71"/>
        <v/>
      </c>
    </row>
    <row r="567" spans="1:21">
      <c r="A567">
        <v>564</v>
      </c>
      <c r="B567" s="2" t="str">
        <f>IF(A567&lt;=入力・概要!$B$40,10^(LOG10(入力・概要!$B$38)+(A567-1)*(LOG10(入力・概要!$B$39)-LOG10(入力・概要!$B$38))/(入力・概要!$B$40-1)),"")</f>
        <v/>
      </c>
      <c r="C567" s="1" t="str">
        <f t="shared" si="64"/>
        <v/>
      </c>
      <c r="D567" s="1" t="str">
        <f>IF(B567="","",ATANH(MIN(0.999999,(2*入力・概要!$B$17*入力・概要!$B$6)/入力・概要!$B$30))+入力・概要!$B$33*SQRT(B567/1000000)+(2*PI()*B567*入力・概要!$B$6/(299792458*入力・概要!$B$31))*入力・概要!$B$32/2)</f>
        <v/>
      </c>
      <c r="E567" s="1" t="str">
        <f>IF(B567="","",2*PI()*B567*入力・概要!$B$6/(299792458*入力・概要!$B$31))</f>
        <v/>
      </c>
      <c r="F567" s="1" t="str">
        <f t="shared" si="65"/>
        <v/>
      </c>
      <c r="G567" s="1" t="str">
        <f t="shared" si="66"/>
        <v/>
      </c>
      <c r="H567" s="1" t="str">
        <f>IF(B567="","",入力・概要!$B$34)</f>
        <v/>
      </c>
      <c r="I567" s="1" t="str">
        <f>IF(B567="","",C567*入力・概要!$B$35*0.000000001)</f>
        <v/>
      </c>
      <c r="J567" s="1" t="str">
        <f>IF(B567="","",H567+入力・概要!$B$30*F567)</f>
        <v/>
      </c>
      <c r="K567" s="1" t="str">
        <f>IF(B567="","",I567+入力・概要!$B$30*G567)</f>
        <v/>
      </c>
      <c r="L567" s="1" t="str">
        <f>IF(B567="","",入力・概要!$B$30+H567*F567-I567*G567)</f>
        <v/>
      </c>
      <c r="M567" s="1" t="str">
        <f t="shared" si="67"/>
        <v/>
      </c>
      <c r="N567" s="1" t="str">
        <f>IF(B567="","",入力・概要!$B$30*(J567*L567+K567*M567)/(L567^2+M567^2))</f>
        <v/>
      </c>
      <c r="O567" s="1" t="str">
        <f>IF(B567="","",入力・概要!$B$30*(K567*L567-J567*M567)/(L567^2+M567^2))</f>
        <v/>
      </c>
      <c r="P567" s="1" t="str">
        <f>IF(B567="","",N567+入力・概要!$B$36)</f>
        <v/>
      </c>
      <c r="Q567" s="1" t="str">
        <f>IF(B567="","",O567+C567*入力・概要!$B$37*0.000000001)</f>
        <v/>
      </c>
      <c r="R567" s="1" t="str">
        <f t="shared" si="68"/>
        <v/>
      </c>
      <c r="S567" s="1" t="str">
        <f t="shared" si="69"/>
        <v/>
      </c>
      <c r="T567" s="1" t="str">
        <f t="shared" si="70"/>
        <v/>
      </c>
      <c r="U567" s="1" t="str">
        <f t="shared" si="71"/>
        <v/>
      </c>
    </row>
    <row r="568" spans="1:21">
      <c r="A568">
        <v>565</v>
      </c>
      <c r="B568" s="2" t="str">
        <f>IF(A568&lt;=入力・概要!$B$40,10^(LOG10(入力・概要!$B$38)+(A568-1)*(LOG10(入力・概要!$B$39)-LOG10(入力・概要!$B$38))/(入力・概要!$B$40-1)),"")</f>
        <v/>
      </c>
      <c r="C568" s="1" t="str">
        <f t="shared" si="64"/>
        <v/>
      </c>
      <c r="D568" s="1" t="str">
        <f>IF(B568="","",ATANH(MIN(0.999999,(2*入力・概要!$B$17*入力・概要!$B$6)/入力・概要!$B$30))+入力・概要!$B$33*SQRT(B568/1000000)+(2*PI()*B568*入力・概要!$B$6/(299792458*入力・概要!$B$31))*入力・概要!$B$32/2)</f>
        <v/>
      </c>
      <c r="E568" s="1" t="str">
        <f>IF(B568="","",2*PI()*B568*入力・概要!$B$6/(299792458*入力・概要!$B$31))</f>
        <v/>
      </c>
      <c r="F568" s="1" t="str">
        <f t="shared" si="65"/>
        <v/>
      </c>
      <c r="G568" s="1" t="str">
        <f t="shared" si="66"/>
        <v/>
      </c>
      <c r="H568" s="1" t="str">
        <f>IF(B568="","",入力・概要!$B$34)</f>
        <v/>
      </c>
      <c r="I568" s="1" t="str">
        <f>IF(B568="","",C568*入力・概要!$B$35*0.000000001)</f>
        <v/>
      </c>
      <c r="J568" s="1" t="str">
        <f>IF(B568="","",H568+入力・概要!$B$30*F568)</f>
        <v/>
      </c>
      <c r="K568" s="1" t="str">
        <f>IF(B568="","",I568+入力・概要!$B$30*G568)</f>
        <v/>
      </c>
      <c r="L568" s="1" t="str">
        <f>IF(B568="","",入力・概要!$B$30+H568*F568-I568*G568)</f>
        <v/>
      </c>
      <c r="M568" s="1" t="str">
        <f t="shared" si="67"/>
        <v/>
      </c>
      <c r="N568" s="1" t="str">
        <f>IF(B568="","",入力・概要!$B$30*(J568*L568+K568*M568)/(L568^2+M568^2))</f>
        <v/>
      </c>
      <c r="O568" s="1" t="str">
        <f>IF(B568="","",入力・概要!$B$30*(K568*L568-J568*M568)/(L568^2+M568^2))</f>
        <v/>
      </c>
      <c r="P568" s="1" t="str">
        <f>IF(B568="","",N568+入力・概要!$B$36)</f>
        <v/>
      </c>
      <c r="Q568" s="1" t="str">
        <f>IF(B568="","",O568+C568*入力・概要!$B$37*0.000000001)</f>
        <v/>
      </c>
      <c r="R568" s="1" t="str">
        <f t="shared" si="68"/>
        <v/>
      </c>
      <c r="S568" s="1" t="str">
        <f t="shared" si="69"/>
        <v/>
      </c>
      <c r="T568" s="1" t="str">
        <f t="shared" si="70"/>
        <v/>
      </c>
      <c r="U568" s="1" t="str">
        <f t="shared" si="71"/>
        <v/>
      </c>
    </row>
    <row r="569" spans="1:21">
      <c r="A569">
        <v>566</v>
      </c>
      <c r="B569" s="2" t="str">
        <f>IF(A569&lt;=入力・概要!$B$40,10^(LOG10(入力・概要!$B$38)+(A569-1)*(LOG10(入力・概要!$B$39)-LOG10(入力・概要!$B$38))/(入力・概要!$B$40-1)),"")</f>
        <v/>
      </c>
      <c r="C569" s="1" t="str">
        <f t="shared" si="64"/>
        <v/>
      </c>
      <c r="D569" s="1" t="str">
        <f>IF(B569="","",ATANH(MIN(0.999999,(2*入力・概要!$B$17*入力・概要!$B$6)/入力・概要!$B$30))+入力・概要!$B$33*SQRT(B569/1000000)+(2*PI()*B569*入力・概要!$B$6/(299792458*入力・概要!$B$31))*入力・概要!$B$32/2)</f>
        <v/>
      </c>
      <c r="E569" s="1" t="str">
        <f>IF(B569="","",2*PI()*B569*入力・概要!$B$6/(299792458*入力・概要!$B$31))</f>
        <v/>
      </c>
      <c r="F569" s="1" t="str">
        <f t="shared" si="65"/>
        <v/>
      </c>
      <c r="G569" s="1" t="str">
        <f t="shared" si="66"/>
        <v/>
      </c>
      <c r="H569" s="1" t="str">
        <f>IF(B569="","",入力・概要!$B$34)</f>
        <v/>
      </c>
      <c r="I569" s="1" t="str">
        <f>IF(B569="","",C569*入力・概要!$B$35*0.000000001)</f>
        <v/>
      </c>
      <c r="J569" s="1" t="str">
        <f>IF(B569="","",H569+入力・概要!$B$30*F569)</f>
        <v/>
      </c>
      <c r="K569" s="1" t="str">
        <f>IF(B569="","",I569+入力・概要!$B$30*G569)</f>
        <v/>
      </c>
      <c r="L569" s="1" t="str">
        <f>IF(B569="","",入力・概要!$B$30+H569*F569-I569*G569)</f>
        <v/>
      </c>
      <c r="M569" s="1" t="str">
        <f t="shared" si="67"/>
        <v/>
      </c>
      <c r="N569" s="1" t="str">
        <f>IF(B569="","",入力・概要!$B$30*(J569*L569+K569*M569)/(L569^2+M569^2))</f>
        <v/>
      </c>
      <c r="O569" s="1" t="str">
        <f>IF(B569="","",入力・概要!$B$30*(K569*L569-J569*M569)/(L569^2+M569^2))</f>
        <v/>
      </c>
      <c r="P569" s="1" t="str">
        <f>IF(B569="","",N569+入力・概要!$B$36)</f>
        <v/>
      </c>
      <c r="Q569" s="1" t="str">
        <f>IF(B569="","",O569+C569*入力・概要!$B$37*0.000000001)</f>
        <v/>
      </c>
      <c r="R569" s="1" t="str">
        <f t="shared" si="68"/>
        <v/>
      </c>
      <c r="S569" s="1" t="str">
        <f t="shared" si="69"/>
        <v/>
      </c>
      <c r="T569" s="1" t="str">
        <f t="shared" si="70"/>
        <v/>
      </c>
      <c r="U569" s="1" t="str">
        <f t="shared" si="71"/>
        <v/>
      </c>
    </row>
    <row r="570" spans="1:21">
      <c r="A570">
        <v>567</v>
      </c>
      <c r="B570" s="2" t="str">
        <f>IF(A570&lt;=入力・概要!$B$40,10^(LOG10(入力・概要!$B$38)+(A570-1)*(LOG10(入力・概要!$B$39)-LOG10(入力・概要!$B$38))/(入力・概要!$B$40-1)),"")</f>
        <v/>
      </c>
      <c r="C570" s="1" t="str">
        <f t="shared" si="64"/>
        <v/>
      </c>
      <c r="D570" s="1" t="str">
        <f>IF(B570="","",ATANH(MIN(0.999999,(2*入力・概要!$B$17*入力・概要!$B$6)/入力・概要!$B$30))+入力・概要!$B$33*SQRT(B570/1000000)+(2*PI()*B570*入力・概要!$B$6/(299792458*入力・概要!$B$31))*入力・概要!$B$32/2)</f>
        <v/>
      </c>
      <c r="E570" s="1" t="str">
        <f>IF(B570="","",2*PI()*B570*入力・概要!$B$6/(299792458*入力・概要!$B$31))</f>
        <v/>
      </c>
      <c r="F570" s="1" t="str">
        <f t="shared" si="65"/>
        <v/>
      </c>
      <c r="G570" s="1" t="str">
        <f t="shared" si="66"/>
        <v/>
      </c>
      <c r="H570" s="1" t="str">
        <f>IF(B570="","",入力・概要!$B$34)</f>
        <v/>
      </c>
      <c r="I570" s="1" t="str">
        <f>IF(B570="","",C570*入力・概要!$B$35*0.000000001)</f>
        <v/>
      </c>
      <c r="J570" s="1" t="str">
        <f>IF(B570="","",H570+入力・概要!$B$30*F570)</f>
        <v/>
      </c>
      <c r="K570" s="1" t="str">
        <f>IF(B570="","",I570+入力・概要!$B$30*G570)</f>
        <v/>
      </c>
      <c r="L570" s="1" t="str">
        <f>IF(B570="","",入力・概要!$B$30+H570*F570-I570*G570)</f>
        <v/>
      </c>
      <c r="M570" s="1" t="str">
        <f t="shared" si="67"/>
        <v/>
      </c>
      <c r="N570" s="1" t="str">
        <f>IF(B570="","",入力・概要!$B$30*(J570*L570+K570*M570)/(L570^2+M570^2))</f>
        <v/>
      </c>
      <c r="O570" s="1" t="str">
        <f>IF(B570="","",入力・概要!$B$30*(K570*L570-J570*M570)/(L570^2+M570^2))</f>
        <v/>
      </c>
      <c r="P570" s="1" t="str">
        <f>IF(B570="","",N570+入力・概要!$B$36)</f>
        <v/>
      </c>
      <c r="Q570" s="1" t="str">
        <f>IF(B570="","",O570+C570*入力・概要!$B$37*0.000000001)</f>
        <v/>
      </c>
      <c r="R570" s="1" t="str">
        <f t="shared" si="68"/>
        <v/>
      </c>
      <c r="S570" s="1" t="str">
        <f t="shared" si="69"/>
        <v/>
      </c>
      <c r="T570" s="1" t="str">
        <f t="shared" si="70"/>
        <v/>
      </c>
      <c r="U570" s="1" t="str">
        <f t="shared" si="71"/>
        <v/>
      </c>
    </row>
    <row r="571" spans="1:21">
      <c r="A571">
        <v>568</v>
      </c>
      <c r="B571" s="2" t="str">
        <f>IF(A571&lt;=入力・概要!$B$40,10^(LOG10(入力・概要!$B$38)+(A571-1)*(LOG10(入力・概要!$B$39)-LOG10(入力・概要!$B$38))/(入力・概要!$B$40-1)),"")</f>
        <v/>
      </c>
      <c r="C571" s="1" t="str">
        <f t="shared" si="64"/>
        <v/>
      </c>
      <c r="D571" s="1" t="str">
        <f>IF(B571="","",ATANH(MIN(0.999999,(2*入力・概要!$B$17*入力・概要!$B$6)/入力・概要!$B$30))+入力・概要!$B$33*SQRT(B571/1000000)+(2*PI()*B571*入力・概要!$B$6/(299792458*入力・概要!$B$31))*入力・概要!$B$32/2)</f>
        <v/>
      </c>
      <c r="E571" s="1" t="str">
        <f>IF(B571="","",2*PI()*B571*入力・概要!$B$6/(299792458*入力・概要!$B$31))</f>
        <v/>
      </c>
      <c r="F571" s="1" t="str">
        <f t="shared" si="65"/>
        <v/>
      </c>
      <c r="G571" s="1" t="str">
        <f t="shared" si="66"/>
        <v/>
      </c>
      <c r="H571" s="1" t="str">
        <f>IF(B571="","",入力・概要!$B$34)</f>
        <v/>
      </c>
      <c r="I571" s="1" t="str">
        <f>IF(B571="","",C571*入力・概要!$B$35*0.000000001)</f>
        <v/>
      </c>
      <c r="J571" s="1" t="str">
        <f>IF(B571="","",H571+入力・概要!$B$30*F571)</f>
        <v/>
      </c>
      <c r="K571" s="1" t="str">
        <f>IF(B571="","",I571+入力・概要!$B$30*G571)</f>
        <v/>
      </c>
      <c r="L571" s="1" t="str">
        <f>IF(B571="","",入力・概要!$B$30+H571*F571-I571*G571)</f>
        <v/>
      </c>
      <c r="M571" s="1" t="str">
        <f t="shared" si="67"/>
        <v/>
      </c>
      <c r="N571" s="1" t="str">
        <f>IF(B571="","",入力・概要!$B$30*(J571*L571+K571*M571)/(L571^2+M571^2))</f>
        <v/>
      </c>
      <c r="O571" s="1" t="str">
        <f>IF(B571="","",入力・概要!$B$30*(K571*L571-J571*M571)/(L571^2+M571^2))</f>
        <v/>
      </c>
      <c r="P571" s="1" t="str">
        <f>IF(B571="","",N571+入力・概要!$B$36)</f>
        <v/>
      </c>
      <c r="Q571" s="1" t="str">
        <f>IF(B571="","",O571+C571*入力・概要!$B$37*0.000000001)</f>
        <v/>
      </c>
      <c r="R571" s="1" t="str">
        <f t="shared" si="68"/>
        <v/>
      </c>
      <c r="S571" s="1" t="str">
        <f t="shared" si="69"/>
        <v/>
      </c>
      <c r="T571" s="1" t="str">
        <f t="shared" si="70"/>
        <v/>
      </c>
      <c r="U571" s="1" t="str">
        <f t="shared" si="71"/>
        <v/>
      </c>
    </row>
    <row r="572" spans="1:21">
      <c r="A572">
        <v>569</v>
      </c>
      <c r="B572" s="2" t="str">
        <f>IF(A572&lt;=入力・概要!$B$40,10^(LOG10(入力・概要!$B$38)+(A572-1)*(LOG10(入力・概要!$B$39)-LOG10(入力・概要!$B$38))/(入力・概要!$B$40-1)),"")</f>
        <v/>
      </c>
      <c r="C572" s="1" t="str">
        <f t="shared" si="64"/>
        <v/>
      </c>
      <c r="D572" s="1" t="str">
        <f>IF(B572="","",ATANH(MIN(0.999999,(2*入力・概要!$B$17*入力・概要!$B$6)/入力・概要!$B$30))+入力・概要!$B$33*SQRT(B572/1000000)+(2*PI()*B572*入力・概要!$B$6/(299792458*入力・概要!$B$31))*入力・概要!$B$32/2)</f>
        <v/>
      </c>
      <c r="E572" s="1" t="str">
        <f>IF(B572="","",2*PI()*B572*入力・概要!$B$6/(299792458*入力・概要!$B$31))</f>
        <v/>
      </c>
      <c r="F572" s="1" t="str">
        <f t="shared" si="65"/>
        <v/>
      </c>
      <c r="G572" s="1" t="str">
        <f t="shared" si="66"/>
        <v/>
      </c>
      <c r="H572" s="1" t="str">
        <f>IF(B572="","",入力・概要!$B$34)</f>
        <v/>
      </c>
      <c r="I572" s="1" t="str">
        <f>IF(B572="","",C572*入力・概要!$B$35*0.000000001)</f>
        <v/>
      </c>
      <c r="J572" s="1" t="str">
        <f>IF(B572="","",H572+入力・概要!$B$30*F572)</f>
        <v/>
      </c>
      <c r="K572" s="1" t="str">
        <f>IF(B572="","",I572+入力・概要!$B$30*G572)</f>
        <v/>
      </c>
      <c r="L572" s="1" t="str">
        <f>IF(B572="","",入力・概要!$B$30+H572*F572-I572*G572)</f>
        <v/>
      </c>
      <c r="M572" s="1" t="str">
        <f t="shared" si="67"/>
        <v/>
      </c>
      <c r="N572" s="1" t="str">
        <f>IF(B572="","",入力・概要!$B$30*(J572*L572+K572*M572)/(L572^2+M572^2))</f>
        <v/>
      </c>
      <c r="O572" s="1" t="str">
        <f>IF(B572="","",入力・概要!$B$30*(K572*L572-J572*M572)/(L572^2+M572^2))</f>
        <v/>
      </c>
      <c r="P572" s="1" t="str">
        <f>IF(B572="","",N572+入力・概要!$B$36)</f>
        <v/>
      </c>
      <c r="Q572" s="1" t="str">
        <f>IF(B572="","",O572+C572*入力・概要!$B$37*0.000000001)</f>
        <v/>
      </c>
      <c r="R572" s="1" t="str">
        <f t="shared" si="68"/>
        <v/>
      </c>
      <c r="S572" s="1" t="str">
        <f t="shared" si="69"/>
        <v/>
      </c>
      <c r="T572" s="1" t="str">
        <f t="shared" si="70"/>
        <v/>
      </c>
      <c r="U572" s="1" t="str">
        <f t="shared" si="71"/>
        <v/>
      </c>
    </row>
    <row r="573" spans="1:21">
      <c r="A573">
        <v>570</v>
      </c>
      <c r="B573" s="2" t="str">
        <f>IF(A573&lt;=入力・概要!$B$40,10^(LOG10(入力・概要!$B$38)+(A573-1)*(LOG10(入力・概要!$B$39)-LOG10(入力・概要!$B$38))/(入力・概要!$B$40-1)),"")</f>
        <v/>
      </c>
      <c r="C573" s="1" t="str">
        <f t="shared" si="64"/>
        <v/>
      </c>
      <c r="D573" s="1" t="str">
        <f>IF(B573="","",ATANH(MIN(0.999999,(2*入力・概要!$B$17*入力・概要!$B$6)/入力・概要!$B$30))+入力・概要!$B$33*SQRT(B573/1000000)+(2*PI()*B573*入力・概要!$B$6/(299792458*入力・概要!$B$31))*入力・概要!$B$32/2)</f>
        <v/>
      </c>
      <c r="E573" s="1" t="str">
        <f>IF(B573="","",2*PI()*B573*入力・概要!$B$6/(299792458*入力・概要!$B$31))</f>
        <v/>
      </c>
      <c r="F573" s="1" t="str">
        <f t="shared" si="65"/>
        <v/>
      </c>
      <c r="G573" s="1" t="str">
        <f t="shared" si="66"/>
        <v/>
      </c>
      <c r="H573" s="1" t="str">
        <f>IF(B573="","",入力・概要!$B$34)</f>
        <v/>
      </c>
      <c r="I573" s="1" t="str">
        <f>IF(B573="","",C573*入力・概要!$B$35*0.000000001)</f>
        <v/>
      </c>
      <c r="J573" s="1" t="str">
        <f>IF(B573="","",H573+入力・概要!$B$30*F573)</f>
        <v/>
      </c>
      <c r="K573" s="1" t="str">
        <f>IF(B573="","",I573+入力・概要!$B$30*G573)</f>
        <v/>
      </c>
      <c r="L573" s="1" t="str">
        <f>IF(B573="","",入力・概要!$B$30+H573*F573-I573*G573)</f>
        <v/>
      </c>
      <c r="M573" s="1" t="str">
        <f t="shared" si="67"/>
        <v/>
      </c>
      <c r="N573" s="1" t="str">
        <f>IF(B573="","",入力・概要!$B$30*(J573*L573+K573*M573)/(L573^2+M573^2))</f>
        <v/>
      </c>
      <c r="O573" s="1" t="str">
        <f>IF(B573="","",入力・概要!$B$30*(K573*L573-J573*M573)/(L573^2+M573^2))</f>
        <v/>
      </c>
      <c r="P573" s="1" t="str">
        <f>IF(B573="","",N573+入力・概要!$B$36)</f>
        <v/>
      </c>
      <c r="Q573" s="1" t="str">
        <f>IF(B573="","",O573+C573*入力・概要!$B$37*0.000000001)</f>
        <v/>
      </c>
      <c r="R573" s="1" t="str">
        <f t="shared" si="68"/>
        <v/>
      </c>
      <c r="S573" s="1" t="str">
        <f t="shared" si="69"/>
        <v/>
      </c>
      <c r="T573" s="1" t="str">
        <f t="shared" si="70"/>
        <v/>
      </c>
      <c r="U573" s="1" t="str">
        <f t="shared" si="71"/>
        <v/>
      </c>
    </row>
    <row r="574" spans="1:21">
      <c r="A574">
        <v>571</v>
      </c>
      <c r="B574" s="2" t="str">
        <f>IF(A574&lt;=入力・概要!$B$40,10^(LOG10(入力・概要!$B$38)+(A574-1)*(LOG10(入力・概要!$B$39)-LOG10(入力・概要!$B$38))/(入力・概要!$B$40-1)),"")</f>
        <v/>
      </c>
      <c r="C574" s="1" t="str">
        <f t="shared" si="64"/>
        <v/>
      </c>
      <c r="D574" s="1" t="str">
        <f>IF(B574="","",ATANH(MIN(0.999999,(2*入力・概要!$B$17*入力・概要!$B$6)/入力・概要!$B$30))+入力・概要!$B$33*SQRT(B574/1000000)+(2*PI()*B574*入力・概要!$B$6/(299792458*入力・概要!$B$31))*入力・概要!$B$32/2)</f>
        <v/>
      </c>
      <c r="E574" s="1" t="str">
        <f>IF(B574="","",2*PI()*B574*入力・概要!$B$6/(299792458*入力・概要!$B$31))</f>
        <v/>
      </c>
      <c r="F574" s="1" t="str">
        <f t="shared" si="65"/>
        <v/>
      </c>
      <c r="G574" s="1" t="str">
        <f t="shared" si="66"/>
        <v/>
      </c>
      <c r="H574" s="1" t="str">
        <f>IF(B574="","",入力・概要!$B$34)</f>
        <v/>
      </c>
      <c r="I574" s="1" t="str">
        <f>IF(B574="","",C574*入力・概要!$B$35*0.000000001)</f>
        <v/>
      </c>
      <c r="J574" s="1" t="str">
        <f>IF(B574="","",H574+入力・概要!$B$30*F574)</f>
        <v/>
      </c>
      <c r="K574" s="1" t="str">
        <f>IF(B574="","",I574+入力・概要!$B$30*G574)</f>
        <v/>
      </c>
      <c r="L574" s="1" t="str">
        <f>IF(B574="","",入力・概要!$B$30+H574*F574-I574*G574)</f>
        <v/>
      </c>
      <c r="M574" s="1" t="str">
        <f t="shared" si="67"/>
        <v/>
      </c>
      <c r="N574" s="1" t="str">
        <f>IF(B574="","",入力・概要!$B$30*(J574*L574+K574*M574)/(L574^2+M574^2))</f>
        <v/>
      </c>
      <c r="O574" s="1" t="str">
        <f>IF(B574="","",入力・概要!$B$30*(K574*L574-J574*M574)/(L574^2+M574^2))</f>
        <v/>
      </c>
      <c r="P574" s="1" t="str">
        <f>IF(B574="","",N574+入力・概要!$B$36)</f>
        <v/>
      </c>
      <c r="Q574" s="1" t="str">
        <f>IF(B574="","",O574+C574*入力・概要!$B$37*0.000000001)</f>
        <v/>
      </c>
      <c r="R574" s="1" t="str">
        <f t="shared" si="68"/>
        <v/>
      </c>
      <c r="S574" s="1" t="str">
        <f t="shared" si="69"/>
        <v/>
      </c>
      <c r="T574" s="1" t="str">
        <f t="shared" si="70"/>
        <v/>
      </c>
      <c r="U574" s="1" t="str">
        <f t="shared" si="71"/>
        <v/>
      </c>
    </row>
    <row r="575" spans="1:21">
      <c r="A575">
        <v>572</v>
      </c>
      <c r="B575" s="2" t="str">
        <f>IF(A575&lt;=入力・概要!$B$40,10^(LOG10(入力・概要!$B$38)+(A575-1)*(LOG10(入力・概要!$B$39)-LOG10(入力・概要!$B$38))/(入力・概要!$B$40-1)),"")</f>
        <v/>
      </c>
      <c r="C575" s="1" t="str">
        <f t="shared" si="64"/>
        <v/>
      </c>
      <c r="D575" s="1" t="str">
        <f>IF(B575="","",ATANH(MIN(0.999999,(2*入力・概要!$B$17*入力・概要!$B$6)/入力・概要!$B$30))+入力・概要!$B$33*SQRT(B575/1000000)+(2*PI()*B575*入力・概要!$B$6/(299792458*入力・概要!$B$31))*入力・概要!$B$32/2)</f>
        <v/>
      </c>
      <c r="E575" s="1" t="str">
        <f>IF(B575="","",2*PI()*B575*入力・概要!$B$6/(299792458*入力・概要!$B$31))</f>
        <v/>
      </c>
      <c r="F575" s="1" t="str">
        <f t="shared" si="65"/>
        <v/>
      </c>
      <c r="G575" s="1" t="str">
        <f t="shared" si="66"/>
        <v/>
      </c>
      <c r="H575" s="1" t="str">
        <f>IF(B575="","",入力・概要!$B$34)</f>
        <v/>
      </c>
      <c r="I575" s="1" t="str">
        <f>IF(B575="","",C575*入力・概要!$B$35*0.000000001)</f>
        <v/>
      </c>
      <c r="J575" s="1" t="str">
        <f>IF(B575="","",H575+入力・概要!$B$30*F575)</f>
        <v/>
      </c>
      <c r="K575" s="1" t="str">
        <f>IF(B575="","",I575+入力・概要!$B$30*G575)</f>
        <v/>
      </c>
      <c r="L575" s="1" t="str">
        <f>IF(B575="","",入力・概要!$B$30+H575*F575-I575*G575)</f>
        <v/>
      </c>
      <c r="M575" s="1" t="str">
        <f t="shared" si="67"/>
        <v/>
      </c>
      <c r="N575" s="1" t="str">
        <f>IF(B575="","",入力・概要!$B$30*(J575*L575+K575*M575)/(L575^2+M575^2))</f>
        <v/>
      </c>
      <c r="O575" s="1" t="str">
        <f>IF(B575="","",入力・概要!$B$30*(K575*L575-J575*M575)/(L575^2+M575^2))</f>
        <v/>
      </c>
      <c r="P575" s="1" t="str">
        <f>IF(B575="","",N575+入力・概要!$B$36)</f>
        <v/>
      </c>
      <c r="Q575" s="1" t="str">
        <f>IF(B575="","",O575+C575*入力・概要!$B$37*0.000000001)</f>
        <v/>
      </c>
      <c r="R575" s="1" t="str">
        <f t="shared" si="68"/>
        <v/>
      </c>
      <c r="S575" s="1" t="str">
        <f t="shared" si="69"/>
        <v/>
      </c>
      <c r="T575" s="1" t="str">
        <f t="shared" si="70"/>
        <v/>
      </c>
      <c r="U575" s="1" t="str">
        <f t="shared" si="71"/>
        <v/>
      </c>
    </row>
    <row r="576" spans="1:21">
      <c r="A576">
        <v>573</v>
      </c>
      <c r="B576" s="2" t="str">
        <f>IF(A576&lt;=入力・概要!$B$40,10^(LOG10(入力・概要!$B$38)+(A576-1)*(LOG10(入力・概要!$B$39)-LOG10(入力・概要!$B$38))/(入力・概要!$B$40-1)),"")</f>
        <v/>
      </c>
      <c r="C576" s="1" t="str">
        <f t="shared" si="64"/>
        <v/>
      </c>
      <c r="D576" s="1" t="str">
        <f>IF(B576="","",ATANH(MIN(0.999999,(2*入力・概要!$B$17*入力・概要!$B$6)/入力・概要!$B$30))+入力・概要!$B$33*SQRT(B576/1000000)+(2*PI()*B576*入力・概要!$B$6/(299792458*入力・概要!$B$31))*入力・概要!$B$32/2)</f>
        <v/>
      </c>
      <c r="E576" s="1" t="str">
        <f>IF(B576="","",2*PI()*B576*入力・概要!$B$6/(299792458*入力・概要!$B$31))</f>
        <v/>
      </c>
      <c r="F576" s="1" t="str">
        <f t="shared" si="65"/>
        <v/>
      </c>
      <c r="G576" s="1" t="str">
        <f t="shared" si="66"/>
        <v/>
      </c>
      <c r="H576" s="1" t="str">
        <f>IF(B576="","",入力・概要!$B$34)</f>
        <v/>
      </c>
      <c r="I576" s="1" t="str">
        <f>IF(B576="","",C576*入力・概要!$B$35*0.000000001)</f>
        <v/>
      </c>
      <c r="J576" s="1" t="str">
        <f>IF(B576="","",H576+入力・概要!$B$30*F576)</f>
        <v/>
      </c>
      <c r="K576" s="1" t="str">
        <f>IF(B576="","",I576+入力・概要!$B$30*G576)</f>
        <v/>
      </c>
      <c r="L576" s="1" t="str">
        <f>IF(B576="","",入力・概要!$B$30+H576*F576-I576*G576)</f>
        <v/>
      </c>
      <c r="M576" s="1" t="str">
        <f t="shared" si="67"/>
        <v/>
      </c>
      <c r="N576" s="1" t="str">
        <f>IF(B576="","",入力・概要!$B$30*(J576*L576+K576*M576)/(L576^2+M576^2))</f>
        <v/>
      </c>
      <c r="O576" s="1" t="str">
        <f>IF(B576="","",入力・概要!$B$30*(K576*L576-J576*M576)/(L576^2+M576^2))</f>
        <v/>
      </c>
      <c r="P576" s="1" t="str">
        <f>IF(B576="","",N576+入力・概要!$B$36)</f>
        <v/>
      </c>
      <c r="Q576" s="1" t="str">
        <f>IF(B576="","",O576+C576*入力・概要!$B$37*0.000000001)</f>
        <v/>
      </c>
      <c r="R576" s="1" t="str">
        <f t="shared" si="68"/>
        <v/>
      </c>
      <c r="S576" s="1" t="str">
        <f t="shared" si="69"/>
        <v/>
      </c>
      <c r="T576" s="1" t="str">
        <f t="shared" si="70"/>
        <v/>
      </c>
      <c r="U576" s="1" t="str">
        <f t="shared" si="71"/>
        <v/>
      </c>
    </row>
    <row r="577" spans="1:21">
      <c r="A577">
        <v>574</v>
      </c>
      <c r="B577" s="2" t="str">
        <f>IF(A577&lt;=入力・概要!$B$40,10^(LOG10(入力・概要!$B$38)+(A577-1)*(LOG10(入力・概要!$B$39)-LOG10(入力・概要!$B$38))/(入力・概要!$B$40-1)),"")</f>
        <v/>
      </c>
      <c r="C577" s="1" t="str">
        <f t="shared" si="64"/>
        <v/>
      </c>
      <c r="D577" s="1" t="str">
        <f>IF(B577="","",ATANH(MIN(0.999999,(2*入力・概要!$B$17*入力・概要!$B$6)/入力・概要!$B$30))+入力・概要!$B$33*SQRT(B577/1000000)+(2*PI()*B577*入力・概要!$B$6/(299792458*入力・概要!$B$31))*入力・概要!$B$32/2)</f>
        <v/>
      </c>
      <c r="E577" s="1" t="str">
        <f>IF(B577="","",2*PI()*B577*入力・概要!$B$6/(299792458*入力・概要!$B$31))</f>
        <v/>
      </c>
      <c r="F577" s="1" t="str">
        <f t="shared" si="65"/>
        <v/>
      </c>
      <c r="G577" s="1" t="str">
        <f t="shared" si="66"/>
        <v/>
      </c>
      <c r="H577" s="1" t="str">
        <f>IF(B577="","",入力・概要!$B$34)</f>
        <v/>
      </c>
      <c r="I577" s="1" t="str">
        <f>IF(B577="","",C577*入力・概要!$B$35*0.000000001)</f>
        <v/>
      </c>
      <c r="J577" s="1" t="str">
        <f>IF(B577="","",H577+入力・概要!$B$30*F577)</f>
        <v/>
      </c>
      <c r="K577" s="1" t="str">
        <f>IF(B577="","",I577+入力・概要!$B$30*G577)</f>
        <v/>
      </c>
      <c r="L577" s="1" t="str">
        <f>IF(B577="","",入力・概要!$B$30+H577*F577-I577*G577)</f>
        <v/>
      </c>
      <c r="M577" s="1" t="str">
        <f t="shared" si="67"/>
        <v/>
      </c>
      <c r="N577" s="1" t="str">
        <f>IF(B577="","",入力・概要!$B$30*(J577*L577+K577*M577)/(L577^2+M577^2))</f>
        <v/>
      </c>
      <c r="O577" s="1" t="str">
        <f>IF(B577="","",入力・概要!$B$30*(K577*L577-J577*M577)/(L577^2+M577^2))</f>
        <v/>
      </c>
      <c r="P577" s="1" t="str">
        <f>IF(B577="","",N577+入力・概要!$B$36)</f>
        <v/>
      </c>
      <c r="Q577" s="1" t="str">
        <f>IF(B577="","",O577+C577*入力・概要!$B$37*0.000000001)</f>
        <v/>
      </c>
      <c r="R577" s="1" t="str">
        <f t="shared" si="68"/>
        <v/>
      </c>
      <c r="S577" s="1" t="str">
        <f t="shared" si="69"/>
        <v/>
      </c>
      <c r="T577" s="1" t="str">
        <f t="shared" si="70"/>
        <v/>
      </c>
      <c r="U577" s="1" t="str">
        <f t="shared" si="71"/>
        <v/>
      </c>
    </row>
    <row r="578" spans="1:21">
      <c r="A578">
        <v>575</v>
      </c>
      <c r="B578" s="2" t="str">
        <f>IF(A578&lt;=入力・概要!$B$40,10^(LOG10(入力・概要!$B$38)+(A578-1)*(LOG10(入力・概要!$B$39)-LOG10(入力・概要!$B$38))/(入力・概要!$B$40-1)),"")</f>
        <v/>
      </c>
      <c r="C578" s="1" t="str">
        <f t="shared" si="64"/>
        <v/>
      </c>
      <c r="D578" s="1" t="str">
        <f>IF(B578="","",ATANH(MIN(0.999999,(2*入力・概要!$B$17*入力・概要!$B$6)/入力・概要!$B$30))+入力・概要!$B$33*SQRT(B578/1000000)+(2*PI()*B578*入力・概要!$B$6/(299792458*入力・概要!$B$31))*入力・概要!$B$32/2)</f>
        <v/>
      </c>
      <c r="E578" s="1" t="str">
        <f>IF(B578="","",2*PI()*B578*入力・概要!$B$6/(299792458*入力・概要!$B$31))</f>
        <v/>
      </c>
      <c r="F578" s="1" t="str">
        <f t="shared" si="65"/>
        <v/>
      </c>
      <c r="G578" s="1" t="str">
        <f t="shared" si="66"/>
        <v/>
      </c>
      <c r="H578" s="1" t="str">
        <f>IF(B578="","",入力・概要!$B$34)</f>
        <v/>
      </c>
      <c r="I578" s="1" t="str">
        <f>IF(B578="","",C578*入力・概要!$B$35*0.000000001)</f>
        <v/>
      </c>
      <c r="J578" s="1" t="str">
        <f>IF(B578="","",H578+入力・概要!$B$30*F578)</f>
        <v/>
      </c>
      <c r="K578" s="1" t="str">
        <f>IF(B578="","",I578+入力・概要!$B$30*G578)</f>
        <v/>
      </c>
      <c r="L578" s="1" t="str">
        <f>IF(B578="","",入力・概要!$B$30+H578*F578-I578*G578)</f>
        <v/>
      </c>
      <c r="M578" s="1" t="str">
        <f t="shared" si="67"/>
        <v/>
      </c>
      <c r="N578" s="1" t="str">
        <f>IF(B578="","",入力・概要!$B$30*(J578*L578+K578*M578)/(L578^2+M578^2))</f>
        <v/>
      </c>
      <c r="O578" s="1" t="str">
        <f>IF(B578="","",入力・概要!$B$30*(K578*L578-J578*M578)/(L578^2+M578^2))</f>
        <v/>
      </c>
      <c r="P578" s="1" t="str">
        <f>IF(B578="","",N578+入力・概要!$B$36)</f>
        <v/>
      </c>
      <c r="Q578" s="1" t="str">
        <f>IF(B578="","",O578+C578*入力・概要!$B$37*0.000000001)</f>
        <v/>
      </c>
      <c r="R578" s="1" t="str">
        <f t="shared" si="68"/>
        <v/>
      </c>
      <c r="S578" s="1" t="str">
        <f t="shared" si="69"/>
        <v/>
      </c>
      <c r="T578" s="1" t="str">
        <f t="shared" si="70"/>
        <v/>
      </c>
      <c r="U578" s="1" t="str">
        <f t="shared" si="71"/>
        <v/>
      </c>
    </row>
    <row r="579" spans="1:21">
      <c r="A579">
        <v>576</v>
      </c>
      <c r="B579" s="2" t="str">
        <f>IF(A579&lt;=入力・概要!$B$40,10^(LOG10(入力・概要!$B$38)+(A579-1)*(LOG10(入力・概要!$B$39)-LOG10(入力・概要!$B$38))/(入力・概要!$B$40-1)),"")</f>
        <v/>
      </c>
      <c r="C579" s="1" t="str">
        <f t="shared" si="64"/>
        <v/>
      </c>
      <c r="D579" s="1" t="str">
        <f>IF(B579="","",ATANH(MIN(0.999999,(2*入力・概要!$B$17*入力・概要!$B$6)/入力・概要!$B$30))+入力・概要!$B$33*SQRT(B579/1000000)+(2*PI()*B579*入力・概要!$B$6/(299792458*入力・概要!$B$31))*入力・概要!$B$32/2)</f>
        <v/>
      </c>
      <c r="E579" s="1" t="str">
        <f>IF(B579="","",2*PI()*B579*入力・概要!$B$6/(299792458*入力・概要!$B$31))</f>
        <v/>
      </c>
      <c r="F579" s="1" t="str">
        <f t="shared" si="65"/>
        <v/>
      </c>
      <c r="G579" s="1" t="str">
        <f t="shared" si="66"/>
        <v/>
      </c>
      <c r="H579" s="1" t="str">
        <f>IF(B579="","",入力・概要!$B$34)</f>
        <v/>
      </c>
      <c r="I579" s="1" t="str">
        <f>IF(B579="","",C579*入力・概要!$B$35*0.000000001)</f>
        <v/>
      </c>
      <c r="J579" s="1" t="str">
        <f>IF(B579="","",H579+入力・概要!$B$30*F579)</f>
        <v/>
      </c>
      <c r="K579" s="1" t="str">
        <f>IF(B579="","",I579+入力・概要!$B$30*G579)</f>
        <v/>
      </c>
      <c r="L579" s="1" t="str">
        <f>IF(B579="","",入力・概要!$B$30+H579*F579-I579*G579)</f>
        <v/>
      </c>
      <c r="M579" s="1" t="str">
        <f t="shared" si="67"/>
        <v/>
      </c>
      <c r="N579" s="1" t="str">
        <f>IF(B579="","",入力・概要!$B$30*(J579*L579+K579*M579)/(L579^2+M579^2))</f>
        <v/>
      </c>
      <c r="O579" s="1" t="str">
        <f>IF(B579="","",入力・概要!$B$30*(K579*L579-J579*M579)/(L579^2+M579^2))</f>
        <v/>
      </c>
      <c r="P579" s="1" t="str">
        <f>IF(B579="","",N579+入力・概要!$B$36)</f>
        <v/>
      </c>
      <c r="Q579" s="1" t="str">
        <f>IF(B579="","",O579+C579*入力・概要!$B$37*0.000000001)</f>
        <v/>
      </c>
      <c r="R579" s="1" t="str">
        <f t="shared" si="68"/>
        <v/>
      </c>
      <c r="S579" s="1" t="str">
        <f t="shared" si="69"/>
        <v/>
      </c>
      <c r="T579" s="1" t="str">
        <f t="shared" si="70"/>
        <v/>
      </c>
      <c r="U579" s="1" t="str">
        <f t="shared" si="71"/>
        <v/>
      </c>
    </row>
    <row r="580" spans="1:21">
      <c r="A580">
        <v>577</v>
      </c>
      <c r="B580" s="2" t="str">
        <f>IF(A580&lt;=入力・概要!$B$40,10^(LOG10(入力・概要!$B$38)+(A580-1)*(LOG10(入力・概要!$B$39)-LOG10(入力・概要!$B$38))/(入力・概要!$B$40-1)),"")</f>
        <v/>
      </c>
      <c r="C580" s="1" t="str">
        <f t="shared" ref="C580:C643" si="72">IF(B580="","",2*PI()*B580)</f>
        <v/>
      </c>
      <c r="D580" s="1" t="str">
        <f>IF(B580="","",ATANH(MIN(0.999999,(2*入力・概要!$B$17*入力・概要!$B$6)/入力・概要!$B$30))+入力・概要!$B$33*SQRT(B580/1000000)+(2*PI()*B580*入力・概要!$B$6/(299792458*入力・概要!$B$31))*入力・概要!$B$32/2)</f>
        <v/>
      </c>
      <c r="E580" s="1" t="str">
        <f>IF(B580="","",2*PI()*B580*入力・概要!$B$6/(299792458*入力・概要!$B$31))</f>
        <v/>
      </c>
      <c r="F580" s="1" t="str">
        <f t="shared" ref="F580:F643" si="73">IF(B580="","",SINH(2*D580)/(COSH(2*D580)+COS(2*E580)))</f>
        <v/>
      </c>
      <c r="G580" s="1" t="str">
        <f t="shared" ref="G580:G643" si="74">IF(B580="","",SIN(2*E580)/(COSH(2*D580)+COS(2*E580)))</f>
        <v/>
      </c>
      <c r="H580" s="1" t="str">
        <f>IF(B580="","",入力・概要!$B$34)</f>
        <v/>
      </c>
      <c r="I580" s="1" t="str">
        <f>IF(B580="","",C580*入力・概要!$B$35*0.000000001)</f>
        <v/>
      </c>
      <c r="J580" s="1" t="str">
        <f>IF(B580="","",H580+入力・概要!$B$30*F580)</f>
        <v/>
      </c>
      <c r="K580" s="1" t="str">
        <f>IF(B580="","",I580+入力・概要!$B$30*G580)</f>
        <v/>
      </c>
      <c r="L580" s="1" t="str">
        <f>IF(B580="","",入力・概要!$B$30+H580*F580-I580*G580)</f>
        <v/>
      </c>
      <c r="M580" s="1" t="str">
        <f t="shared" ref="M580:M643" si="75">IF(B580="","",H580*G580+I580*F580)</f>
        <v/>
      </c>
      <c r="N580" s="1" t="str">
        <f>IF(B580="","",入力・概要!$B$30*(J580*L580+K580*M580)/(L580^2+M580^2))</f>
        <v/>
      </c>
      <c r="O580" s="1" t="str">
        <f>IF(B580="","",入力・概要!$B$30*(K580*L580-J580*M580)/(L580^2+M580^2))</f>
        <v/>
      </c>
      <c r="P580" s="1" t="str">
        <f>IF(B580="","",N580+入力・概要!$B$36)</f>
        <v/>
      </c>
      <c r="Q580" s="1" t="str">
        <f>IF(B580="","",O580+C580*入力・概要!$B$37*0.000000001)</f>
        <v/>
      </c>
      <c r="R580" s="1" t="str">
        <f t="shared" ref="R580:R643" si="76">IF(B580="","",SQRT(P580^2+Q580^2))</f>
        <v/>
      </c>
      <c r="S580" s="1" t="str">
        <f t="shared" ref="S580:S643" si="77">IF(B580="","",IF(P580&gt;0,DEGREES(ATAN(Q580/P580)),IF(P580&lt;0,IF(Q580&gt;=0,DEGREES(ATAN(Q580/P580))+180,DEGREES(ATAN(Q580/P580))-180),IF(Q580&gt;0,90,IF(Q580&lt;0,-90,0)))))</f>
        <v/>
      </c>
      <c r="T580" s="1" t="str">
        <f t="shared" ref="T580:T643" si="78">IF(B580="","",LOG10(B580))</f>
        <v/>
      </c>
      <c r="U580" s="1" t="str">
        <f t="shared" ref="U580:U643" si="79">IF(R580="","",LOG10(MAX(R580,0.000000000001)))</f>
        <v/>
      </c>
    </row>
    <row r="581" spans="1:21">
      <c r="A581">
        <v>578</v>
      </c>
      <c r="B581" s="2" t="str">
        <f>IF(A581&lt;=入力・概要!$B$40,10^(LOG10(入力・概要!$B$38)+(A581-1)*(LOG10(入力・概要!$B$39)-LOG10(入力・概要!$B$38))/(入力・概要!$B$40-1)),"")</f>
        <v/>
      </c>
      <c r="C581" s="1" t="str">
        <f t="shared" si="72"/>
        <v/>
      </c>
      <c r="D581" s="1" t="str">
        <f>IF(B581="","",ATANH(MIN(0.999999,(2*入力・概要!$B$17*入力・概要!$B$6)/入力・概要!$B$30))+入力・概要!$B$33*SQRT(B581/1000000)+(2*PI()*B581*入力・概要!$B$6/(299792458*入力・概要!$B$31))*入力・概要!$B$32/2)</f>
        <v/>
      </c>
      <c r="E581" s="1" t="str">
        <f>IF(B581="","",2*PI()*B581*入力・概要!$B$6/(299792458*入力・概要!$B$31))</f>
        <v/>
      </c>
      <c r="F581" s="1" t="str">
        <f t="shared" si="73"/>
        <v/>
      </c>
      <c r="G581" s="1" t="str">
        <f t="shared" si="74"/>
        <v/>
      </c>
      <c r="H581" s="1" t="str">
        <f>IF(B581="","",入力・概要!$B$34)</f>
        <v/>
      </c>
      <c r="I581" s="1" t="str">
        <f>IF(B581="","",C581*入力・概要!$B$35*0.000000001)</f>
        <v/>
      </c>
      <c r="J581" s="1" t="str">
        <f>IF(B581="","",H581+入力・概要!$B$30*F581)</f>
        <v/>
      </c>
      <c r="K581" s="1" t="str">
        <f>IF(B581="","",I581+入力・概要!$B$30*G581)</f>
        <v/>
      </c>
      <c r="L581" s="1" t="str">
        <f>IF(B581="","",入力・概要!$B$30+H581*F581-I581*G581)</f>
        <v/>
      </c>
      <c r="M581" s="1" t="str">
        <f t="shared" si="75"/>
        <v/>
      </c>
      <c r="N581" s="1" t="str">
        <f>IF(B581="","",入力・概要!$B$30*(J581*L581+K581*M581)/(L581^2+M581^2))</f>
        <v/>
      </c>
      <c r="O581" s="1" t="str">
        <f>IF(B581="","",入力・概要!$B$30*(K581*L581-J581*M581)/(L581^2+M581^2))</f>
        <v/>
      </c>
      <c r="P581" s="1" t="str">
        <f>IF(B581="","",N581+入力・概要!$B$36)</f>
        <v/>
      </c>
      <c r="Q581" s="1" t="str">
        <f>IF(B581="","",O581+C581*入力・概要!$B$37*0.000000001)</f>
        <v/>
      </c>
      <c r="R581" s="1" t="str">
        <f t="shared" si="76"/>
        <v/>
      </c>
      <c r="S581" s="1" t="str">
        <f t="shared" si="77"/>
        <v/>
      </c>
      <c r="T581" s="1" t="str">
        <f t="shared" si="78"/>
        <v/>
      </c>
      <c r="U581" s="1" t="str">
        <f t="shared" si="79"/>
        <v/>
      </c>
    </row>
    <row r="582" spans="1:21">
      <c r="A582">
        <v>579</v>
      </c>
      <c r="B582" s="2" t="str">
        <f>IF(A582&lt;=入力・概要!$B$40,10^(LOG10(入力・概要!$B$38)+(A582-1)*(LOG10(入力・概要!$B$39)-LOG10(入力・概要!$B$38))/(入力・概要!$B$40-1)),"")</f>
        <v/>
      </c>
      <c r="C582" s="1" t="str">
        <f t="shared" si="72"/>
        <v/>
      </c>
      <c r="D582" s="1" t="str">
        <f>IF(B582="","",ATANH(MIN(0.999999,(2*入力・概要!$B$17*入力・概要!$B$6)/入力・概要!$B$30))+入力・概要!$B$33*SQRT(B582/1000000)+(2*PI()*B582*入力・概要!$B$6/(299792458*入力・概要!$B$31))*入力・概要!$B$32/2)</f>
        <v/>
      </c>
      <c r="E582" s="1" t="str">
        <f>IF(B582="","",2*PI()*B582*入力・概要!$B$6/(299792458*入力・概要!$B$31))</f>
        <v/>
      </c>
      <c r="F582" s="1" t="str">
        <f t="shared" si="73"/>
        <v/>
      </c>
      <c r="G582" s="1" t="str">
        <f t="shared" si="74"/>
        <v/>
      </c>
      <c r="H582" s="1" t="str">
        <f>IF(B582="","",入力・概要!$B$34)</f>
        <v/>
      </c>
      <c r="I582" s="1" t="str">
        <f>IF(B582="","",C582*入力・概要!$B$35*0.000000001)</f>
        <v/>
      </c>
      <c r="J582" s="1" t="str">
        <f>IF(B582="","",H582+入力・概要!$B$30*F582)</f>
        <v/>
      </c>
      <c r="K582" s="1" t="str">
        <f>IF(B582="","",I582+入力・概要!$B$30*G582)</f>
        <v/>
      </c>
      <c r="L582" s="1" t="str">
        <f>IF(B582="","",入力・概要!$B$30+H582*F582-I582*G582)</f>
        <v/>
      </c>
      <c r="M582" s="1" t="str">
        <f t="shared" si="75"/>
        <v/>
      </c>
      <c r="N582" s="1" t="str">
        <f>IF(B582="","",入力・概要!$B$30*(J582*L582+K582*M582)/(L582^2+M582^2))</f>
        <v/>
      </c>
      <c r="O582" s="1" t="str">
        <f>IF(B582="","",入力・概要!$B$30*(K582*L582-J582*M582)/(L582^2+M582^2))</f>
        <v/>
      </c>
      <c r="P582" s="1" t="str">
        <f>IF(B582="","",N582+入力・概要!$B$36)</f>
        <v/>
      </c>
      <c r="Q582" s="1" t="str">
        <f>IF(B582="","",O582+C582*入力・概要!$B$37*0.000000001)</f>
        <v/>
      </c>
      <c r="R582" s="1" t="str">
        <f t="shared" si="76"/>
        <v/>
      </c>
      <c r="S582" s="1" t="str">
        <f t="shared" si="77"/>
        <v/>
      </c>
      <c r="T582" s="1" t="str">
        <f t="shared" si="78"/>
        <v/>
      </c>
      <c r="U582" s="1" t="str">
        <f t="shared" si="79"/>
        <v/>
      </c>
    </row>
    <row r="583" spans="1:21">
      <c r="A583">
        <v>580</v>
      </c>
      <c r="B583" s="2" t="str">
        <f>IF(A583&lt;=入力・概要!$B$40,10^(LOG10(入力・概要!$B$38)+(A583-1)*(LOG10(入力・概要!$B$39)-LOG10(入力・概要!$B$38))/(入力・概要!$B$40-1)),"")</f>
        <v/>
      </c>
      <c r="C583" s="1" t="str">
        <f t="shared" si="72"/>
        <v/>
      </c>
      <c r="D583" s="1" t="str">
        <f>IF(B583="","",ATANH(MIN(0.999999,(2*入力・概要!$B$17*入力・概要!$B$6)/入力・概要!$B$30))+入力・概要!$B$33*SQRT(B583/1000000)+(2*PI()*B583*入力・概要!$B$6/(299792458*入力・概要!$B$31))*入力・概要!$B$32/2)</f>
        <v/>
      </c>
      <c r="E583" s="1" t="str">
        <f>IF(B583="","",2*PI()*B583*入力・概要!$B$6/(299792458*入力・概要!$B$31))</f>
        <v/>
      </c>
      <c r="F583" s="1" t="str">
        <f t="shared" si="73"/>
        <v/>
      </c>
      <c r="G583" s="1" t="str">
        <f t="shared" si="74"/>
        <v/>
      </c>
      <c r="H583" s="1" t="str">
        <f>IF(B583="","",入力・概要!$B$34)</f>
        <v/>
      </c>
      <c r="I583" s="1" t="str">
        <f>IF(B583="","",C583*入力・概要!$B$35*0.000000001)</f>
        <v/>
      </c>
      <c r="J583" s="1" t="str">
        <f>IF(B583="","",H583+入力・概要!$B$30*F583)</f>
        <v/>
      </c>
      <c r="K583" s="1" t="str">
        <f>IF(B583="","",I583+入力・概要!$B$30*G583)</f>
        <v/>
      </c>
      <c r="L583" s="1" t="str">
        <f>IF(B583="","",入力・概要!$B$30+H583*F583-I583*G583)</f>
        <v/>
      </c>
      <c r="M583" s="1" t="str">
        <f t="shared" si="75"/>
        <v/>
      </c>
      <c r="N583" s="1" t="str">
        <f>IF(B583="","",入力・概要!$B$30*(J583*L583+K583*M583)/(L583^2+M583^2))</f>
        <v/>
      </c>
      <c r="O583" s="1" t="str">
        <f>IF(B583="","",入力・概要!$B$30*(K583*L583-J583*M583)/(L583^2+M583^2))</f>
        <v/>
      </c>
      <c r="P583" s="1" t="str">
        <f>IF(B583="","",N583+入力・概要!$B$36)</f>
        <v/>
      </c>
      <c r="Q583" s="1" t="str">
        <f>IF(B583="","",O583+C583*入力・概要!$B$37*0.000000001)</f>
        <v/>
      </c>
      <c r="R583" s="1" t="str">
        <f t="shared" si="76"/>
        <v/>
      </c>
      <c r="S583" s="1" t="str">
        <f t="shared" si="77"/>
        <v/>
      </c>
      <c r="T583" s="1" t="str">
        <f t="shared" si="78"/>
        <v/>
      </c>
      <c r="U583" s="1" t="str">
        <f t="shared" si="79"/>
        <v/>
      </c>
    </row>
    <row r="584" spans="1:21">
      <c r="A584">
        <v>581</v>
      </c>
      <c r="B584" s="2" t="str">
        <f>IF(A584&lt;=入力・概要!$B$40,10^(LOG10(入力・概要!$B$38)+(A584-1)*(LOG10(入力・概要!$B$39)-LOG10(入力・概要!$B$38))/(入力・概要!$B$40-1)),"")</f>
        <v/>
      </c>
      <c r="C584" s="1" t="str">
        <f t="shared" si="72"/>
        <v/>
      </c>
      <c r="D584" s="1" t="str">
        <f>IF(B584="","",ATANH(MIN(0.999999,(2*入力・概要!$B$17*入力・概要!$B$6)/入力・概要!$B$30))+入力・概要!$B$33*SQRT(B584/1000000)+(2*PI()*B584*入力・概要!$B$6/(299792458*入力・概要!$B$31))*入力・概要!$B$32/2)</f>
        <v/>
      </c>
      <c r="E584" s="1" t="str">
        <f>IF(B584="","",2*PI()*B584*入力・概要!$B$6/(299792458*入力・概要!$B$31))</f>
        <v/>
      </c>
      <c r="F584" s="1" t="str">
        <f t="shared" si="73"/>
        <v/>
      </c>
      <c r="G584" s="1" t="str">
        <f t="shared" si="74"/>
        <v/>
      </c>
      <c r="H584" s="1" t="str">
        <f>IF(B584="","",入力・概要!$B$34)</f>
        <v/>
      </c>
      <c r="I584" s="1" t="str">
        <f>IF(B584="","",C584*入力・概要!$B$35*0.000000001)</f>
        <v/>
      </c>
      <c r="J584" s="1" t="str">
        <f>IF(B584="","",H584+入力・概要!$B$30*F584)</f>
        <v/>
      </c>
      <c r="K584" s="1" t="str">
        <f>IF(B584="","",I584+入力・概要!$B$30*G584)</f>
        <v/>
      </c>
      <c r="L584" s="1" t="str">
        <f>IF(B584="","",入力・概要!$B$30+H584*F584-I584*G584)</f>
        <v/>
      </c>
      <c r="M584" s="1" t="str">
        <f t="shared" si="75"/>
        <v/>
      </c>
      <c r="N584" s="1" t="str">
        <f>IF(B584="","",入力・概要!$B$30*(J584*L584+K584*M584)/(L584^2+M584^2))</f>
        <v/>
      </c>
      <c r="O584" s="1" t="str">
        <f>IF(B584="","",入力・概要!$B$30*(K584*L584-J584*M584)/(L584^2+M584^2))</f>
        <v/>
      </c>
      <c r="P584" s="1" t="str">
        <f>IF(B584="","",N584+入力・概要!$B$36)</f>
        <v/>
      </c>
      <c r="Q584" s="1" t="str">
        <f>IF(B584="","",O584+C584*入力・概要!$B$37*0.000000001)</f>
        <v/>
      </c>
      <c r="R584" s="1" t="str">
        <f t="shared" si="76"/>
        <v/>
      </c>
      <c r="S584" s="1" t="str">
        <f t="shared" si="77"/>
        <v/>
      </c>
      <c r="T584" s="1" t="str">
        <f t="shared" si="78"/>
        <v/>
      </c>
      <c r="U584" s="1" t="str">
        <f t="shared" si="79"/>
        <v/>
      </c>
    </row>
    <row r="585" spans="1:21">
      <c r="A585">
        <v>582</v>
      </c>
      <c r="B585" s="2" t="str">
        <f>IF(A585&lt;=入力・概要!$B$40,10^(LOG10(入力・概要!$B$38)+(A585-1)*(LOG10(入力・概要!$B$39)-LOG10(入力・概要!$B$38))/(入力・概要!$B$40-1)),"")</f>
        <v/>
      </c>
      <c r="C585" s="1" t="str">
        <f t="shared" si="72"/>
        <v/>
      </c>
      <c r="D585" s="1" t="str">
        <f>IF(B585="","",ATANH(MIN(0.999999,(2*入力・概要!$B$17*入力・概要!$B$6)/入力・概要!$B$30))+入力・概要!$B$33*SQRT(B585/1000000)+(2*PI()*B585*入力・概要!$B$6/(299792458*入力・概要!$B$31))*入力・概要!$B$32/2)</f>
        <v/>
      </c>
      <c r="E585" s="1" t="str">
        <f>IF(B585="","",2*PI()*B585*入力・概要!$B$6/(299792458*入力・概要!$B$31))</f>
        <v/>
      </c>
      <c r="F585" s="1" t="str">
        <f t="shared" si="73"/>
        <v/>
      </c>
      <c r="G585" s="1" t="str">
        <f t="shared" si="74"/>
        <v/>
      </c>
      <c r="H585" s="1" t="str">
        <f>IF(B585="","",入力・概要!$B$34)</f>
        <v/>
      </c>
      <c r="I585" s="1" t="str">
        <f>IF(B585="","",C585*入力・概要!$B$35*0.000000001)</f>
        <v/>
      </c>
      <c r="J585" s="1" t="str">
        <f>IF(B585="","",H585+入力・概要!$B$30*F585)</f>
        <v/>
      </c>
      <c r="K585" s="1" t="str">
        <f>IF(B585="","",I585+入力・概要!$B$30*G585)</f>
        <v/>
      </c>
      <c r="L585" s="1" t="str">
        <f>IF(B585="","",入力・概要!$B$30+H585*F585-I585*G585)</f>
        <v/>
      </c>
      <c r="M585" s="1" t="str">
        <f t="shared" si="75"/>
        <v/>
      </c>
      <c r="N585" s="1" t="str">
        <f>IF(B585="","",入力・概要!$B$30*(J585*L585+K585*M585)/(L585^2+M585^2))</f>
        <v/>
      </c>
      <c r="O585" s="1" t="str">
        <f>IF(B585="","",入力・概要!$B$30*(K585*L585-J585*M585)/(L585^2+M585^2))</f>
        <v/>
      </c>
      <c r="P585" s="1" t="str">
        <f>IF(B585="","",N585+入力・概要!$B$36)</f>
        <v/>
      </c>
      <c r="Q585" s="1" t="str">
        <f>IF(B585="","",O585+C585*入力・概要!$B$37*0.000000001)</f>
        <v/>
      </c>
      <c r="R585" s="1" t="str">
        <f t="shared" si="76"/>
        <v/>
      </c>
      <c r="S585" s="1" t="str">
        <f t="shared" si="77"/>
        <v/>
      </c>
      <c r="T585" s="1" t="str">
        <f t="shared" si="78"/>
        <v/>
      </c>
      <c r="U585" s="1" t="str">
        <f t="shared" si="79"/>
        <v/>
      </c>
    </row>
    <row r="586" spans="1:21">
      <c r="A586">
        <v>583</v>
      </c>
      <c r="B586" s="2" t="str">
        <f>IF(A586&lt;=入力・概要!$B$40,10^(LOG10(入力・概要!$B$38)+(A586-1)*(LOG10(入力・概要!$B$39)-LOG10(入力・概要!$B$38))/(入力・概要!$B$40-1)),"")</f>
        <v/>
      </c>
      <c r="C586" s="1" t="str">
        <f t="shared" si="72"/>
        <v/>
      </c>
      <c r="D586" s="1" t="str">
        <f>IF(B586="","",ATANH(MIN(0.999999,(2*入力・概要!$B$17*入力・概要!$B$6)/入力・概要!$B$30))+入力・概要!$B$33*SQRT(B586/1000000)+(2*PI()*B586*入力・概要!$B$6/(299792458*入力・概要!$B$31))*入力・概要!$B$32/2)</f>
        <v/>
      </c>
      <c r="E586" s="1" t="str">
        <f>IF(B586="","",2*PI()*B586*入力・概要!$B$6/(299792458*入力・概要!$B$31))</f>
        <v/>
      </c>
      <c r="F586" s="1" t="str">
        <f t="shared" si="73"/>
        <v/>
      </c>
      <c r="G586" s="1" t="str">
        <f t="shared" si="74"/>
        <v/>
      </c>
      <c r="H586" s="1" t="str">
        <f>IF(B586="","",入力・概要!$B$34)</f>
        <v/>
      </c>
      <c r="I586" s="1" t="str">
        <f>IF(B586="","",C586*入力・概要!$B$35*0.000000001)</f>
        <v/>
      </c>
      <c r="J586" s="1" t="str">
        <f>IF(B586="","",H586+入力・概要!$B$30*F586)</f>
        <v/>
      </c>
      <c r="K586" s="1" t="str">
        <f>IF(B586="","",I586+入力・概要!$B$30*G586)</f>
        <v/>
      </c>
      <c r="L586" s="1" t="str">
        <f>IF(B586="","",入力・概要!$B$30+H586*F586-I586*G586)</f>
        <v/>
      </c>
      <c r="M586" s="1" t="str">
        <f t="shared" si="75"/>
        <v/>
      </c>
      <c r="N586" s="1" t="str">
        <f>IF(B586="","",入力・概要!$B$30*(J586*L586+K586*M586)/(L586^2+M586^2))</f>
        <v/>
      </c>
      <c r="O586" s="1" t="str">
        <f>IF(B586="","",入力・概要!$B$30*(K586*L586-J586*M586)/(L586^2+M586^2))</f>
        <v/>
      </c>
      <c r="P586" s="1" t="str">
        <f>IF(B586="","",N586+入力・概要!$B$36)</f>
        <v/>
      </c>
      <c r="Q586" s="1" t="str">
        <f>IF(B586="","",O586+C586*入力・概要!$B$37*0.000000001)</f>
        <v/>
      </c>
      <c r="R586" s="1" t="str">
        <f t="shared" si="76"/>
        <v/>
      </c>
      <c r="S586" s="1" t="str">
        <f t="shared" si="77"/>
        <v/>
      </c>
      <c r="T586" s="1" t="str">
        <f t="shared" si="78"/>
        <v/>
      </c>
      <c r="U586" s="1" t="str">
        <f t="shared" si="79"/>
        <v/>
      </c>
    </row>
    <row r="587" spans="1:21">
      <c r="A587">
        <v>584</v>
      </c>
      <c r="B587" s="2" t="str">
        <f>IF(A587&lt;=入力・概要!$B$40,10^(LOG10(入力・概要!$B$38)+(A587-1)*(LOG10(入力・概要!$B$39)-LOG10(入力・概要!$B$38))/(入力・概要!$B$40-1)),"")</f>
        <v/>
      </c>
      <c r="C587" s="1" t="str">
        <f t="shared" si="72"/>
        <v/>
      </c>
      <c r="D587" s="1" t="str">
        <f>IF(B587="","",ATANH(MIN(0.999999,(2*入力・概要!$B$17*入力・概要!$B$6)/入力・概要!$B$30))+入力・概要!$B$33*SQRT(B587/1000000)+(2*PI()*B587*入力・概要!$B$6/(299792458*入力・概要!$B$31))*入力・概要!$B$32/2)</f>
        <v/>
      </c>
      <c r="E587" s="1" t="str">
        <f>IF(B587="","",2*PI()*B587*入力・概要!$B$6/(299792458*入力・概要!$B$31))</f>
        <v/>
      </c>
      <c r="F587" s="1" t="str">
        <f t="shared" si="73"/>
        <v/>
      </c>
      <c r="G587" s="1" t="str">
        <f t="shared" si="74"/>
        <v/>
      </c>
      <c r="H587" s="1" t="str">
        <f>IF(B587="","",入力・概要!$B$34)</f>
        <v/>
      </c>
      <c r="I587" s="1" t="str">
        <f>IF(B587="","",C587*入力・概要!$B$35*0.000000001)</f>
        <v/>
      </c>
      <c r="J587" s="1" t="str">
        <f>IF(B587="","",H587+入力・概要!$B$30*F587)</f>
        <v/>
      </c>
      <c r="K587" s="1" t="str">
        <f>IF(B587="","",I587+入力・概要!$B$30*G587)</f>
        <v/>
      </c>
      <c r="L587" s="1" t="str">
        <f>IF(B587="","",入力・概要!$B$30+H587*F587-I587*G587)</f>
        <v/>
      </c>
      <c r="M587" s="1" t="str">
        <f t="shared" si="75"/>
        <v/>
      </c>
      <c r="N587" s="1" t="str">
        <f>IF(B587="","",入力・概要!$B$30*(J587*L587+K587*M587)/(L587^2+M587^2))</f>
        <v/>
      </c>
      <c r="O587" s="1" t="str">
        <f>IF(B587="","",入力・概要!$B$30*(K587*L587-J587*M587)/(L587^2+M587^2))</f>
        <v/>
      </c>
      <c r="P587" s="1" t="str">
        <f>IF(B587="","",N587+入力・概要!$B$36)</f>
        <v/>
      </c>
      <c r="Q587" s="1" t="str">
        <f>IF(B587="","",O587+C587*入力・概要!$B$37*0.000000001)</f>
        <v/>
      </c>
      <c r="R587" s="1" t="str">
        <f t="shared" si="76"/>
        <v/>
      </c>
      <c r="S587" s="1" t="str">
        <f t="shared" si="77"/>
        <v/>
      </c>
      <c r="T587" s="1" t="str">
        <f t="shared" si="78"/>
        <v/>
      </c>
      <c r="U587" s="1" t="str">
        <f t="shared" si="79"/>
        <v/>
      </c>
    </row>
    <row r="588" spans="1:21">
      <c r="A588">
        <v>585</v>
      </c>
      <c r="B588" s="2" t="str">
        <f>IF(A588&lt;=入力・概要!$B$40,10^(LOG10(入力・概要!$B$38)+(A588-1)*(LOG10(入力・概要!$B$39)-LOG10(入力・概要!$B$38))/(入力・概要!$B$40-1)),"")</f>
        <v/>
      </c>
      <c r="C588" s="1" t="str">
        <f t="shared" si="72"/>
        <v/>
      </c>
      <c r="D588" s="1" t="str">
        <f>IF(B588="","",ATANH(MIN(0.999999,(2*入力・概要!$B$17*入力・概要!$B$6)/入力・概要!$B$30))+入力・概要!$B$33*SQRT(B588/1000000)+(2*PI()*B588*入力・概要!$B$6/(299792458*入力・概要!$B$31))*入力・概要!$B$32/2)</f>
        <v/>
      </c>
      <c r="E588" s="1" t="str">
        <f>IF(B588="","",2*PI()*B588*入力・概要!$B$6/(299792458*入力・概要!$B$31))</f>
        <v/>
      </c>
      <c r="F588" s="1" t="str">
        <f t="shared" si="73"/>
        <v/>
      </c>
      <c r="G588" s="1" t="str">
        <f t="shared" si="74"/>
        <v/>
      </c>
      <c r="H588" s="1" t="str">
        <f>IF(B588="","",入力・概要!$B$34)</f>
        <v/>
      </c>
      <c r="I588" s="1" t="str">
        <f>IF(B588="","",C588*入力・概要!$B$35*0.000000001)</f>
        <v/>
      </c>
      <c r="J588" s="1" t="str">
        <f>IF(B588="","",H588+入力・概要!$B$30*F588)</f>
        <v/>
      </c>
      <c r="K588" s="1" t="str">
        <f>IF(B588="","",I588+入力・概要!$B$30*G588)</f>
        <v/>
      </c>
      <c r="L588" s="1" t="str">
        <f>IF(B588="","",入力・概要!$B$30+H588*F588-I588*G588)</f>
        <v/>
      </c>
      <c r="M588" s="1" t="str">
        <f t="shared" si="75"/>
        <v/>
      </c>
      <c r="N588" s="1" t="str">
        <f>IF(B588="","",入力・概要!$B$30*(J588*L588+K588*M588)/(L588^2+M588^2))</f>
        <v/>
      </c>
      <c r="O588" s="1" t="str">
        <f>IF(B588="","",入力・概要!$B$30*(K588*L588-J588*M588)/(L588^2+M588^2))</f>
        <v/>
      </c>
      <c r="P588" s="1" t="str">
        <f>IF(B588="","",N588+入力・概要!$B$36)</f>
        <v/>
      </c>
      <c r="Q588" s="1" t="str">
        <f>IF(B588="","",O588+C588*入力・概要!$B$37*0.000000001)</f>
        <v/>
      </c>
      <c r="R588" s="1" t="str">
        <f t="shared" si="76"/>
        <v/>
      </c>
      <c r="S588" s="1" t="str">
        <f t="shared" si="77"/>
        <v/>
      </c>
      <c r="T588" s="1" t="str">
        <f t="shared" si="78"/>
        <v/>
      </c>
      <c r="U588" s="1" t="str">
        <f t="shared" si="79"/>
        <v/>
      </c>
    </row>
    <row r="589" spans="1:21">
      <c r="A589">
        <v>586</v>
      </c>
      <c r="B589" s="2" t="str">
        <f>IF(A589&lt;=入力・概要!$B$40,10^(LOG10(入力・概要!$B$38)+(A589-1)*(LOG10(入力・概要!$B$39)-LOG10(入力・概要!$B$38))/(入力・概要!$B$40-1)),"")</f>
        <v/>
      </c>
      <c r="C589" s="1" t="str">
        <f t="shared" si="72"/>
        <v/>
      </c>
      <c r="D589" s="1" t="str">
        <f>IF(B589="","",ATANH(MIN(0.999999,(2*入力・概要!$B$17*入力・概要!$B$6)/入力・概要!$B$30))+入力・概要!$B$33*SQRT(B589/1000000)+(2*PI()*B589*入力・概要!$B$6/(299792458*入力・概要!$B$31))*入力・概要!$B$32/2)</f>
        <v/>
      </c>
      <c r="E589" s="1" t="str">
        <f>IF(B589="","",2*PI()*B589*入力・概要!$B$6/(299792458*入力・概要!$B$31))</f>
        <v/>
      </c>
      <c r="F589" s="1" t="str">
        <f t="shared" si="73"/>
        <v/>
      </c>
      <c r="G589" s="1" t="str">
        <f t="shared" si="74"/>
        <v/>
      </c>
      <c r="H589" s="1" t="str">
        <f>IF(B589="","",入力・概要!$B$34)</f>
        <v/>
      </c>
      <c r="I589" s="1" t="str">
        <f>IF(B589="","",C589*入力・概要!$B$35*0.000000001)</f>
        <v/>
      </c>
      <c r="J589" s="1" t="str">
        <f>IF(B589="","",H589+入力・概要!$B$30*F589)</f>
        <v/>
      </c>
      <c r="K589" s="1" t="str">
        <f>IF(B589="","",I589+入力・概要!$B$30*G589)</f>
        <v/>
      </c>
      <c r="L589" s="1" t="str">
        <f>IF(B589="","",入力・概要!$B$30+H589*F589-I589*G589)</f>
        <v/>
      </c>
      <c r="M589" s="1" t="str">
        <f t="shared" si="75"/>
        <v/>
      </c>
      <c r="N589" s="1" t="str">
        <f>IF(B589="","",入力・概要!$B$30*(J589*L589+K589*M589)/(L589^2+M589^2))</f>
        <v/>
      </c>
      <c r="O589" s="1" t="str">
        <f>IF(B589="","",入力・概要!$B$30*(K589*L589-J589*M589)/(L589^2+M589^2))</f>
        <v/>
      </c>
      <c r="P589" s="1" t="str">
        <f>IF(B589="","",N589+入力・概要!$B$36)</f>
        <v/>
      </c>
      <c r="Q589" s="1" t="str">
        <f>IF(B589="","",O589+C589*入力・概要!$B$37*0.000000001)</f>
        <v/>
      </c>
      <c r="R589" s="1" t="str">
        <f t="shared" si="76"/>
        <v/>
      </c>
      <c r="S589" s="1" t="str">
        <f t="shared" si="77"/>
        <v/>
      </c>
      <c r="T589" s="1" t="str">
        <f t="shared" si="78"/>
        <v/>
      </c>
      <c r="U589" s="1" t="str">
        <f t="shared" si="79"/>
        <v/>
      </c>
    </row>
    <row r="590" spans="1:21">
      <c r="A590">
        <v>587</v>
      </c>
      <c r="B590" s="2" t="str">
        <f>IF(A590&lt;=入力・概要!$B$40,10^(LOG10(入力・概要!$B$38)+(A590-1)*(LOG10(入力・概要!$B$39)-LOG10(入力・概要!$B$38))/(入力・概要!$B$40-1)),"")</f>
        <v/>
      </c>
      <c r="C590" s="1" t="str">
        <f t="shared" si="72"/>
        <v/>
      </c>
      <c r="D590" s="1" t="str">
        <f>IF(B590="","",ATANH(MIN(0.999999,(2*入力・概要!$B$17*入力・概要!$B$6)/入力・概要!$B$30))+入力・概要!$B$33*SQRT(B590/1000000)+(2*PI()*B590*入力・概要!$B$6/(299792458*入力・概要!$B$31))*入力・概要!$B$32/2)</f>
        <v/>
      </c>
      <c r="E590" s="1" t="str">
        <f>IF(B590="","",2*PI()*B590*入力・概要!$B$6/(299792458*入力・概要!$B$31))</f>
        <v/>
      </c>
      <c r="F590" s="1" t="str">
        <f t="shared" si="73"/>
        <v/>
      </c>
      <c r="G590" s="1" t="str">
        <f t="shared" si="74"/>
        <v/>
      </c>
      <c r="H590" s="1" t="str">
        <f>IF(B590="","",入力・概要!$B$34)</f>
        <v/>
      </c>
      <c r="I590" s="1" t="str">
        <f>IF(B590="","",C590*入力・概要!$B$35*0.000000001)</f>
        <v/>
      </c>
      <c r="J590" s="1" t="str">
        <f>IF(B590="","",H590+入力・概要!$B$30*F590)</f>
        <v/>
      </c>
      <c r="K590" s="1" t="str">
        <f>IF(B590="","",I590+入力・概要!$B$30*G590)</f>
        <v/>
      </c>
      <c r="L590" s="1" t="str">
        <f>IF(B590="","",入力・概要!$B$30+H590*F590-I590*G590)</f>
        <v/>
      </c>
      <c r="M590" s="1" t="str">
        <f t="shared" si="75"/>
        <v/>
      </c>
      <c r="N590" s="1" t="str">
        <f>IF(B590="","",入力・概要!$B$30*(J590*L590+K590*M590)/(L590^2+M590^2))</f>
        <v/>
      </c>
      <c r="O590" s="1" t="str">
        <f>IF(B590="","",入力・概要!$B$30*(K590*L590-J590*M590)/(L590^2+M590^2))</f>
        <v/>
      </c>
      <c r="P590" s="1" t="str">
        <f>IF(B590="","",N590+入力・概要!$B$36)</f>
        <v/>
      </c>
      <c r="Q590" s="1" t="str">
        <f>IF(B590="","",O590+C590*入力・概要!$B$37*0.000000001)</f>
        <v/>
      </c>
      <c r="R590" s="1" t="str">
        <f t="shared" si="76"/>
        <v/>
      </c>
      <c r="S590" s="1" t="str">
        <f t="shared" si="77"/>
        <v/>
      </c>
      <c r="T590" s="1" t="str">
        <f t="shared" si="78"/>
        <v/>
      </c>
      <c r="U590" s="1" t="str">
        <f t="shared" si="79"/>
        <v/>
      </c>
    </row>
    <row r="591" spans="1:21">
      <c r="A591">
        <v>588</v>
      </c>
      <c r="B591" s="2" t="str">
        <f>IF(A591&lt;=入力・概要!$B$40,10^(LOG10(入力・概要!$B$38)+(A591-1)*(LOG10(入力・概要!$B$39)-LOG10(入力・概要!$B$38))/(入力・概要!$B$40-1)),"")</f>
        <v/>
      </c>
      <c r="C591" s="1" t="str">
        <f t="shared" si="72"/>
        <v/>
      </c>
      <c r="D591" s="1" t="str">
        <f>IF(B591="","",ATANH(MIN(0.999999,(2*入力・概要!$B$17*入力・概要!$B$6)/入力・概要!$B$30))+入力・概要!$B$33*SQRT(B591/1000000)+(2*PI()*B591*入力・概要!$B$6/(299792458*入力・概要!$B$31))*入力・概要!$B$32/2)</f>
        <v/>
      </c>
      <c r="E591" s="1" t="str">
        <f>IF(B591="","",2*PI()*B591*入力・概要!$B$6/(299792458*入力・概要!$B$31))</f>
        <v/>
      </c>
      <c r="F591" s="1" t="str">
        <f t="shared" si="73"/>
        <v/>
      </c>
      <c r="G591" s="1" t="str">
        <f t="shared" si="74"/>
        <v/>
      </c>
      <c r="H591" s="1" t="str">
        <f>IF(B591="","",入力・概要!$B$34)</f>
        <v/>
      </c>
      <c r="I591" s="1" t="str">
        <f>IF(B591="","",C591*入力・概要!$B$35*0.000000001)</f>
        <v/>
      </c>
      <c r="J591" s="1" t="str">
        <f>IF(B591="","",H591+入力・概要!$B$30*F591)</f>
        <v/>
      </c>
      <c r="K591" s="1" t="str">
        <f>IF(B591="","",I591+入力・概要!$B$30*G591)</f>
        <v/>
      </c>
      <c r="L591" s="1" t="str">
        <f>IF(B591="","",入力・概要!$B$30+H591*F591-I591*G591)</f>
        <v/>
      </c>
      <c r="M591" s="1" t="str">
        <f t="shared" si="75"/>
        <v/>
      </c>
      <c r="N591" s="1" t="str">
        <f>IF(B591="","",入力・概要!$B$30*(J591*L591+K591*M591)/(L591^2+M591^2))</f>
        <v/>
      </c>
      <c r="O591" s="1" t="str">
        <f>IF(B591="","",入力・概要!$B$30*(K591*L591-J591*M591)/(L591^2+M591^2))</f>
        <v/>
      </c>
      <c r="P591" s="1" t="str">
        <f>IF(B591="","",N591+入力・概要!$B$36)</f>
        <v/>
      </c>
      <c r="Q591" s="1" t="str">
        <f>IF(B591="","",O591+C591*入力・概要!$B$37*0.000000001)</f>
        <v/>
      </c>
      <c r="R591" s="1" t="str">
        <f t="shared" si="76"/>
        <v/>
      </c>
      <c r="S591" s="1" t="str">
        <f t="shared" si="77"/>
        <v/>
      </c>
      <c r="T591" s="1" t="str">
        <f t="shared" si="78"/>
        <v/>
      </c>
      <c r="U591" s="1" t="str">
        <f t="shared" si="79"/>
        <v/>
      </c>
    </row>
    <row r="592" spans="1:21">
      <c r="A592">
        <v>589</v>
      </c>
      <c r="B592" s="2" t="str">
        <f>IF(A592&lt;=入力・概要!$B$40,10^(LOG10(入力・概要!$B$38)+(A592-1)*(LOG10(入力・概要!$B$39)-LOG10(入力・概要!$B$38))/(入力・概要!$B$40-1)),"")</f>
        <v/>
      </c>
      <c r="C592" s="1" t="str">
        <f t="shared" si="72"/>
        <v/>
      </c>
      <c r="D592" s="1" t="str">
        <f>IF(B592="","",ATANH(MIN(0.999999,(2*入力・概要!$B$17*入力・概要!$B$6)/入力・概要!$B$30))+入力・概要!$B$33*SQRT(B592/1000000)+(2*PI()*B592*入力・概要!$B$6/(299792458*入力・概要!$B$31))*入力・概要!$B$32/2)</f>
        <v/>
      </c>
      <c r="E592" s="1" t="str">
        <f>IF(B592="","",2*PI()*B592*入力・概要!$B$6/(299792458*入力・概要!$B$31))</f>
        <v/>
      </c>
      <c r="F592" s="1" t="str">
        <f t="shared" si="73"/>
        <v/>
      </c>
      <c r="G592" s="1" t="str">
        <f t="shared" si="74"/>
        <v/>
      </c>
      <c r="H592" s="1" t="str">
        <f>IF(B592="","",入力・概要!$B$34)</f>
        <v/>
      </c>
      <c r="I592" s="1" t="str">
        <f>IF(B592="","",C592*入力・概要!$B$35*0.000000001)</f>
        <v/>
      </c>
      <c r="J592" s="1" t="str">
        <f>IF(B592="","",H592+入力・概要!$B$30*F592)</f>
        <v/>
      </c>
      <c r="K592" s="1" t="str">
        <f>IF(B592="","",I592+入力・概要!$B$30*G592)</f>
        <v/>
      </c>
      <c r="L592" s="1" t="str">
        <f>IF(B592="","",入力・概要!$B$30+H592*F592-I592*G592)</f>
        <v/>
      </c>
      <c r="M592" s="1" t="str">
        <f t="shared" si="75"/>
        <v/>
      </c>
      <c r="N592" s="1" t="str">
        <f>IF(B592="","",入力・概要!$B$30*(J592*L592+K592*M592)/(L592^2+M592^2))</f>
        <v/>
      </c>
      <c r="O592" s="1" t="str">
        <f>IF(B592="","",入力・概要!$B$30*(K592*L592-J592*M592)/(L592^2+M592^2))</f>
        <v/>
      </c>
      <c r="P592" s="1" t="str">
        <f>IF(B592="","",N592+入力・概要!$B$36)</f>
        <v/>
      </c>
      <c r="Q592" s="1" t="str">
        <f>IF(B592="","",O592+C592*入力・概要!$B$37*0.000000001)</f>
        <v/>
      </c>
      <c r="R592" s="1" t="str">
        <f t="shared" si="76"/>
        <v/>
      </c>
      <c r="S592" s="1" t="str">
        <f t="shared" si="77"/>
        <v/>
      </c>
      <c r="T592" s="1" t="str">
        <f t="shared" si="78"/>
        <v/>
      </c>
      <c r="U592" s="1" t="str">
        <f t="shared" si="79"/>
        <v/>
      </c>
    </row>
    <row r="593" spans="1:21">
      <c r="A593">
        <v>590</v>
      </c>
      <c r="B593" s="2" t="str">
        <f>IF(A593&lt;=入力・概要!$B$40,10^(LOG10(入力・概要!$B$38)+(A593-1)*(LOG10(入力・概要!$B$39)-LOG10(入力・概要!$B$38))/(入力・概要!$B$40-1)),"")</f>
        <v/>
      </c>
      <c r="C593" s="1" t="str">
        <f t="shared" si="72"/>
        <v/>
      </c>
      <c r="D593" s="1" t="str">
        <f>IF(B593="","",ATANH(MIN(0.999999,(2*入力・概要!$B$17*入力・概要!$B$6)/入力・概要!$B$30))+入力・概要!$B$33*SQRT(B593/1000000)+(2*PI()*B593*入力・概要!$B$6/(299792458*入力・概要!$B$31))*入力・概要!$B$32/2)</f>
        <v/>
      </c>
      <c r="E593" s="1" t="str">
        <f>IF(B593="","",2*PI()*B593*入力・概要!$B$6/(299792458*入力・概要!$B$31))</f>
        <v/>
      </c>
      <c r="F593" s="1" t="str">
        <f t="shared" si="73"/>
        <v/>
      </c>
      <c r="G593" s="1" t="str">
        <f t="shared" si="74"/>
        <v/>
      </c>
      <c r="H593" s="1" t="str">
        <f>IF(B593="","",入力・概要!$B$34)</f>
        <v/>
      </c>
      <c r="I593" s="1" t="str">
        <f>IF(B593="","",C593*入力・概要!$B$35*0.000000001)</f>
        <v/>
      </c>
      <c r="J593" s="1" t="str">
        <f>IF(B593="","",H593+入力・概要!$B$30*F593)</f>
        <v/>
      </c>
      <c r="K593" s="1" t="str">
        <f>IF(B593="","",I593+入力・概要!$B$30*G593)</f>
        <v/>
      </c>
      <c r="L593" s="1" t="str">
        <f>IF(B593="","",入力・概要!$B$30+H593*F593-I593*G593)</f>
        <v/>
      </c>
      <c r="M593" s="1" t="str">
        <f t="shared" si="75"/>
        <v/>
      </c>
      <c r="N593" s="1" t="str">
        <f>IF(B593="","",入力・概要!$B$30*(J593*L593+K593*M593)/(L593^2+M593^2))</f>
        <v/>
      </c>
      <c r="O593" s="1" t="str">
        <f>IF(B593="","",入力・概要!$B$30*(K593*L593-J593*M593)/(L593^2+M593^2))</f>
        <v/>
      </c>
      <c r="P593" s="1" t="str">
        <f>IF(B593="","",N593+入力・概要!$B$36)</f>
        <v/>
      </c>
      <c r="Q593" s="1" t="str">
        <f>IF(B593="","",O593+C593*入力・概要!$B$37*0.000000001)</f>
        <v/>
      </c>
      <c r="R593" s="1" t="str">
        <f t="shared" si="76"/>
        <v/>
      </c>
      <c r="S593" s="1" t="str">
        <f t="shared" si="77"/>
        <v/>
      </c>
      <c r="T593" s="1" t="str">
        <f t="shared" si="78"/>
        <v/>
      </c>
      <c r="U593" s="1" t="str">
        <f t="shared" si="79"/>
        <v/>
      </c>
    </row>
    <row r="594" spans="1:21">
      <c r="A594">
        <v>591</v>
      </c>
      <c r="B594" s="2" t="str">
        <f>IF(A594&lt;=入力・概要!$B$40,10^(LOG10(入力・概要!$B$38)+(A594-1)*(LOG10(入力・概要!$B$39)-LOG10(入力・概要!$B$38))/(入力・概要!$B$40-1)),"")</f>
        <v/>
      </c>
      <c r="C594" s="1" t="str">
        <f t="shared" si="72"/>
        <v/>
      </c>
      <c r="D594" s="1" t="str">
        <f>IF(B594="","",ATANH(MIN(0.999999,(2*入力・概要!$B$17*入力・概要!$B$6)/入力・概要!$B$30))+入力・概要!$B$33*SQRT(B594/1000000)+(2*PI()*B594*入力・概要!$B$6/(299792458*入力・概要!$B$31))*入力・概要!$B$32/2)</f>
        <v/>
      </c>
      <c r="E594" s="1" t="str">
        <f>IF(B594="","",2*PI()*B594*入力・概要!$B$6/(299792458*入力・概要!$B$31))</f>
        <v/>
      </c>
      <c r="F594" s="1" t="str">
        <f t="shared" si="73"/>
        <v/>
      </c>
      <c r="G594" s="1" t="str">
        <f t="shared" si="74"/>
        <v/>
      </c>
      <c r="H594" s="1" t="str">
        <f>IF(B594="","",入力・概要!$B$34)</f>
        <v/>
      </c>
      <c r="I594" s="1" t="str">
        <f>IF(B594="","",C594*入力・概要!$B$35*0.000000001)</f>
        <v/>
      </c>
      <c r="J594" s="1" t="str">
        <f>IF(B594="","",H594+入力・概要!$B$30*F594)</f>
        <v/>
      </c>
      <c r="K594" s="1" t="str">
        <f>IF(B594="","",I594+入力・概要!$B$30*G594)</f>
        <v/>
      </c>
      <c r="L594" s="1" t="str">
        <f>IF(B594="","",入力・概要!$B$30+H594*F594-I594*G594)</f>
        <v/>
      </c>
      <c r="M594" s="1" t="str">
        <f t="shared" si="75"/>
        <v/>
      </c>
      <c r="N594" s="1" t="str">
        <f>IF(B594="","",入力・概要!$B$30*(J594*L594+K594*M594)/(L594^2+M594^2))</f>
        <v/>
      </c>
      <c r="O594" s="1" t="str">
        <f>IF(B594="","",入力・概要!$B$30*(K594*L594-J594*M594)/(L594^2+M594^2))</f>
        <v/>
      </c>
      <c r="P594" s="1" t="str">
        <f>IF(B594="","",N594+入力・概要!$B$36)</f>
        <v/>
      </c>
      <c r="Q594" s="1" t="str">
        <f>IF(B594="","",O594+C594*入力・概要!$B$37*0.000000001)</f>
        <v/>
      </c>
      <c r="R594" s="1" t="str">
        <f t="shared" si="76"/>
        <v/>
      </c>
      <c r="S594" s="1" t="str">
        <f t="shared" si="77"/>
        <v/>
      </c>
      <c r="T594" s="1" t="str">
        <f t="shared" si="78"/>
        <v/>
      </c>
      <c r="U594" s="1" t="str">
        <f t="shared" si="79"/>
        <v/>
      </c>
    </row>
    <row r="595" spans="1:21">
      <c r="A595">
        <v>592</v>
      </c>
      <c r="B595" s="2" t="str">
        <f>IF(A595&lt;=入力・概要!$B$40,10^(LOG10(入力・概要!$B$38)+(A595-1)*(LOG10(入力・概要!$B$39)-LOG10(入力・概要!$B$38))/(入力・概要!$B$40-1)),"")</f>
        <v/>
      </c>
      <c r="C595" s="1" t="str">
        <f t="shared" si="72"/>
        <v/>
      </c>
      <c r="D595" s="1" t="str">
        <f>IF(B595="","",ATANH(MIN(0.999999,(2*入力・概要!$B$17*入力・概要!$B$6)/入力・概要!$B$30))+入力・概要!$B$33*SQRT(B595/1000000)+(2*PI()*B595*入力・概要!$B$6/(299792458*入力・概要!$B$31))*入力・概要!$B$32/2)</f>
        <v/>
      </c>
      <c r="E595" s="1" t="str">
        <f>IF(B595="","",2*PI()*B595*入力・概要!$B$6/(299792458*入力・概要!$B$31))</f>
        <v/>
      </c>
      <c r="F595" s="1" t="str">
        <f t="shared" si="73"/>
        <v/>
      </c>
      <c r="G595" s="1" t="str">
        <f t="shared" si="74"/>
        <v/>
      </c>
      <c r="H595" s="1" t="str">
        <f>IF(B595="","",入力・概要!$B$34)</f>
        <v/>
      </c>
      <c r="I595" s="1" t="str">
        <f>IF(B595="","",C595*入力・概要!$B$35*0.000000001)</f>
        <v/>
      </c>
      <c r="J595" s="1" t="str">
        <f>IF(B595="","",H595+入力・概要!$B$30*F595)</f>
        <v/>
      </c>
      <c r="K595" s="1" t="str">
        <f>IF(B595="","",I595+入力・概要!$B$30*G595)</f>
        <v/>
      </c>
      <c r="L595" s="1" t="str">
        <f>IF(B595="","",入力・概要!$B$30+H595*F595-I595*G595)</f>
        <v/>
      </c>
      <c r="M595" s="1" t="str">
        <f t="shared" si="75"/>
        <v/>
      </c>
      <c r="N595" s="1" t="str">
        <f>IF(B595="","",入力・概要!$B$30*(J595*L595+K595*M595)/(L595^2+M595^2))</f>
        <v/>
      </c>
      <c r="O595" s="1" t="str">
        <f>IF(B595="","",入力・概要!$B$30*(K595*L595-J595*M595)/(L595^2+M595^2))</f>
        <v/>
      </c>
      <c r="P595" s="1" t="str">
        <f>IF(B595="","",N595+入力・概要!$B$36)</f>
        <v/>
      </c>
      <c r="Q595" s="1" t="str">
        <f>IF(B595="","",O595+C595*入力・概要!$B$37*0.000000001)</f>
        <v/>
      </c>
      <c r="R595" s="1" t="str">
        <f t="shared" si="76"/>
        <v/>
      </c>
      <c r="S595" s="1" t="str">
        <f t="shared" si="77"/>
        <v/>
      </c>
      <c r="T595" s="1" t="str">
        <f t="shared" si="78"/>
        <v/>
      </c>
      <c r="U595" s="1" t="str">
        <f t="shared" si="79"/>
        <v/>
      </c>
    </row>
    <row r="596" spans="1:21">
      <c r="A596">
        <v>593</v>
      </c>
      <c r="B596" s="2" t="str">
        <f>IF(A596&lt;=入力・概要!$B$40,10^(LOG10(入力・概要!$B$38)+(A596-1)*(LOG10(入力・概要!$B$39)-LOG10(入力・概要!$B$38))/(入力・概要!$B$40-1)),"")</f>
        <v/>
      </c>
      <c r="C596" s="1" t="str">
        <f t="shared" si="72"/>
        <v/>
      </c>
      <c r="D596" s="1" t="str">
        <f>IF(B596="","",ATANH(MIN(0.999999,(2*入力・概要!$B$17*入力・概要!$B$6)/入力・概要!$B$30))+入力・概要!$B$33*SQRT(B596/1000000)+(2*PI()*B596*入力・概要!$B$6/(299792458*入力・概要!$B$31))*入力・概要!$B$32/2)</f>
        <v/>
      </c>
      <c r="E596" s="1" t="str">
        <f>IF(B596="","",2*PI()*B596*入力・概要!$B$6/(299792458*入力・概要!$B$31))</f>
        <v/>
      </c>
      <c r="F596" s="1" t="str">
        <f t="shared" si="73"/>
        <v/>
      </c>
      <c r="G596" s="1" t="str">
        <f t="shared" si="74"/>
        <v/>
      </c>
      <c r="H596" s="1" t="str">
        <f>IF(B596="","",入力・概要!$B$34)</f>
        <v/>
      </c>
      <c r="I596" s="1" t="str">
        <f>IF(B596="","",C596*入力・概要!$B$35*0.000000001)</f>
        <v/>
      </c>
      <c r="J596" s="1" t="str">
        <f>IF(B596="","",H596+入力・概要!$B$30*F596)</f>
        <v/>
      </c>
      <c r="K596" s="1" t="str">
        <f>IF(B596="","",I596+入力・概要!$B$30*G596)</f>
        <v/>
      </c>
      <c r="L596" s="1" t="str">
        <f>IF(B596="","",入力・概要!$B$30+H596*F596-I596*G596)</f>
        <v/>
      </c>
      <c r="M596" s="1" t="str">
        <f t="shared" si="75"/>
        <v/>
      </c>
      <c r="N596" s="1" t="str">
        <f>IF(B596="","",入力・概要!$B$30*(J596*L596+K596*M596)/(L596^2+M596^2))</f>
        <v/>
      </c>
      <c r="O596" s="1" t="str">
        <f>IF(B596="","",入力・概要!$B$30*(K596*L596-J596*M596)/(L596^2+M596^2))</f>
        <v/>
      </c>
      <c r="P596" s="1" t="str">
        <f>IF(B596="","",N596+入力・概要!$B$36)</f>
        <v/>
      </c>
      <c r="Q596" s="1" t="str">
        <f>IF(B596="","",O596+C596*入力・概要!$B$37*0.000000001)</f>
        <v/>
      </c>
      <c r="R596" s="1" t="str">
        <f t="shared" si="76"/>
        <v/>
      </c>
      <c r="S596" s="1" t="str">
        <f t="shared" si="77"/>
        <v/>
      </c>
      <c r="T596" s="1" t="str">
        <f t="shared" si="78"/>
        <v/>
      </c>
      <c r="U596" s="1" t="str">
        <f t="shared" si="79"/>
        <v/>
      </c>
    </row>
    <row r="597" spans="1:21">
      <c r="A597">
        <v>594</v>
      </c>
      <c r="B597" s="2" t="str">
        <f>IF(A597&lt;=入力・概要!$B$40,10^(LOG10(入力・概要!$B$38)+(A597-1)*(LOG10(入力・概要!$B$39)-LOG10(入力・概要!$B$38))/(入力・概要!$B$40-1)),"")</f>
        <v/>
      </c>
      <c r="C597" s="1" t="str">
        <f t="shared" si="72"/>
        <v/>
      </c>
      <c r="D597" s="1" t="str">
        <f>IF(B597="","",ATANH(MIN(0.999999,(2*入力・概要!$B$17*入力・概要!$B$6)/入力・概要!$B$30))+入力・概要!$B$33*SQRT(B597/1000000)+(2*PI()*B597*入力・概要!$B$6/(299792458*入力・概要!$B$31))*入力・概要!$B$32/2)</f>
        <v/>
      </c>
      <c r="E597" s="1" t="str">
        <f>IF(B597="","",2*PI()*B597*入力・概要!$B$6/(299792458*入力・概要!$B$31))</f>
        <v/>
      </c>
      <c r="F597" s="1" t="str">
        <f t="shared" si="73"/>
        <v/>
      </c>
      <c r="G597" s="1" t="str">
        <f t="shared" si="74"/>
        <v/>
      </c>
      <c r="H597" s="1" t="str">
        <f>IF(B597="","",入力・概要!$B$34)</f>
        <v/>
      </c>
      <c r="I597" s="1" t="str">
        <f>IF(B597="","",C597*入力・概要!$B$35*0.000000001)</f>
        <v/>
      </c>
      <c r="J597" s="1" t="str">
        <f>IF(B597="","",H597+入力・概要!$B$30*F597)</f>
        <v/>
      </c>
      <c r="K597" s="1" t="str">
        <f>IF(B597="","",I597+入力・概要!$B$30*G597)</f>
        <v/>
      </c>
      <c r="L597" s="1" t="str">
        <f>IF(B597="","",入力・概要!$B$30+H597*F597-I597*G597)</f>
        <v/>
      </c>
      <c r="M597" s="1" t="str">
        <f t="shared" si="75"/>
        <v/>
      </c>
      <c r="N597" s="1" t="str">
        <f>IF(B597="","",入力・概要!$B$30*(J597*L597+K597*M597)/(L597^2+M597^2))</f>
        <v/>
      </c>
      <c r="O597" s="1" t="str">
        <f>IF(B597="","",入力・概要!$B$30*(K597*L597-J597*M597)/(L597^2+M597^2))</f>
        <v/>
      </c>
      <c r="P597" s="1" t="str">
        <f>IF(B597="","",N597+入力・概要!$B$36)</f>
        <v/>
      </c>
      <c r="Q597" s="1" t="str">
        <f>IF(B597="","",O597+C597*入力・概要!$B$37*0.000000001)</f>
        <v/>
      </c>
      <c r="R597" s="1" t="str">
        <f t="shared" si="76"/>
        <v/>
      </c>
      <c r="S597" s="1" t="str">
        <f t="shared" si="77"/>
        <v/>
      </c>
      <c r="T597" s="1" t="str">
        <f t="shared" si="78"/>
        <v/>
      </c>
      <c r="U597" s="1" t="str">
        <f t="shared" si="79"/>
        <v/>
      </c>
    </row>
    <row r="598" spans="1:21">
      <c r="A598">
        <v>595</v>
      </c>
      <c r="B598" s="2" t="str">
        <f>IF(A598&lt;=入力・概要!$B$40,10^(LOG10(入力・概要!$B$38)+(A598-1)*(LOG10(入力・概要!$B$39)-LOG10(入力・概要!$B$38))/(入力・概要!$B$40-1)),"")</f>
        <v/>
      </c>
      <c r="C598" s="1" t="str">
        <f t="shared" si="72"/>
        <v/>
      </c>
      <c r="D598" s="1" t="str">
        <f>IF(B598="","",ATANH(MIN(0.999999,(2*入力・概要!$B$17*入力・概要!$B$6)/入力・概要!$B$30))+入力・概要!$B$33*SQRT(B598/1000000)+(2*PI()*B598*入力・概要!$B$6/(299792458*入力・概要!$B$31))*入力・概要!$B$32/2)</f>
        <v/>
      </c>
      <c r="E598" s="1" t="str">
        <f>IF(B598="","",2*PI()*B598*入力・概要!$B$6/(299792458*入力・概要!$B$31))</f>
        <v/>
      </c>
      <c r="F598" s="1" t="str">
        <f t="shared" si="73"/>
        <v/>
      </c>
      <c r="G598" s="1" t="str">
        <f t="shared" si="74"/>
        <v/>
      </c>
      <c r="H598" s="1" t="str">
        <f>IF(B598="","",入力・概要!$B$34)</f>
        <v/>
      </c>
      <c r="I598" s="1" t="str">
        <f>IF(B598="","",C598*入力・概要!$B$35*0.000000001)</f>
        <v/>
      </c>
      <c r="J598" s="1" t="str">
        <f>IF(B598="","",H598+入力・概要!$B$30*F598)</f>
        <v/>
      </c>
      <c r="K598" s="1" t="str">
        <f>IF(B598="","",I598+入力・概要!$B$30*G598)</f>
        <v/>
      </c>
      <c r="L598" s="1" t="str">
        <f>IF(B598="","",入力・概要!$B$30+H598*F598-I598*G598)</f>
        <v/>
      </c>
      <c r="M598" s="1" t="str">
        <f t="shared" si="75"/>
        <v/>
      </c>
      <c r="N598" s="1" t="str">
        <f>IF(B598="","",入力・概要!$B$30*(J598*L598+K598*M598)/(L598^2+M598^2))</f>
        <v/>
      </c>
      <c r="O598" s="1" t="str">
        <f>IF(B598="","",入力・概要!$B$30*(K598*L598-J598*M598)/(L598^2+M598^2))</f>
        <v/>
      </c>
      <c r="P598" s="1" t="str">
        <f>IF(B598="","",N598+入力・概要!$B$36)</f>
        <v/>
      </c>
      <c r="Q598" s="1" t="str">
        <f>IF(B598="","",O598+C598*入力・概要!$B$37*0.000000001)</f>
        <v/>
      </c>
      <c r="R598" s="1" t="str">
        <f t="shared" si="76"/>
        <v/>
      </c>
      <c r="S598" s="1" t="str">
        <f t="shared" si="77"/>
        <v/>
      </c>
      <c r="T598" s="1" t="str">
        <f t="shared" si="78"/>
        <v/>
      </c>
      <c r="U598" s="1" t="str">
        <f t="shared" si="79"/>
        <v/>
      </c>
    </row>
    <row r="599" spans="1:21">
      <c r="A599">
        <v>596</v>
      </c>
      <c r="B599" s="2" t="str">
        <f>IF(A599&lt;=入力・概要!$B$40,10^(LOG10(入力・概要!$B$38)+(A599-1)*(LOG10(入力・概要!$B$39)-LOG10(入力・概要!$B$38))/(入力・概要!$B$40-1)),"")</f>
        <v/>
      </c>
      <c r="C599" s="1" t="str">
        <f t="shared" si="72"/>
        <v/>
      </c>
      <c r="D599" s="1" t="str">
        <f>IF(B599="","",ATANH(MIN(0.999999,(2*入力・概要!$B$17*入力・概要!$B$6)/入力・概要!$B$30))+入力・概要!$B$33*SQRT(B599/1000000)+(2*PI()*B599*入力・概要!$B$6/(299792458*入力・概要!$B$31))*入力・概要!$B$32/2)</f>
        <v/>
      </c>
      <c r="E599" s="1" t="str">
        <f>IF(B599="","",2*PI()*B599*入力・概要!$B$6/(299792458*入力・概要!$B$31))</f>
        <v/>
      </c>
      <c r="F599" s="1" t="str">
        <f t="shared" si="73"/>
        <v/>
      </c>
      <c r="G599" s="1" t="str">
        <f t="shared" si="74"/>
        <v/>
      </c>
      <c r="H599" s="1" t="str">
        <f>IF(B599="","",入力・概要!$B$34)</f>
        <v/>
      </c>
      <c r="I599" s="1" t="str">
        <f>IF(B599="","",C599*入力・概要!$B$35*0.000000001)</f>
        <v/>
      </c>
      <c r="J599" s="1" t="str">
        <f>IF(B599="","",H599+入力・概要!$B$30*F599)</f>
        <v/>
      </c>
      <c r="K599" s="1" t="str">
        <f>IF(B599="","",I599+入力・概要!$B$30*G599)</f>
        <v/>
      </c>
      <c r="L599" s="1" t="str">
        <f>IF(B599="","",入力・概要!$B$30+H599*F599-I599*G599)</f>
        <v/>
      </c>
      <c r="M599" s="1" t="str">
        <f t="shared" si="75"/>
        <v/>
      </c>
      <c r="N599" s="1" t="str">
        <f>IF(B599="","",入力・概要!$B$30*(J599*L599+K599*M599)/(L599^2+M599^2))</f>
        <v/>
      </c>
      <c r="O599" s="1" t="str">
        <f>IF(B599="","",入力・概要!$B$30*(K599*L599-J599*M599)/(L599^2+M599^2))</f>
        <v/>
      </c>
      <c r="P599" s="1" t="str">
        <f>IF(B599="","",N599+入力・概要!$B$36)</f>
        <v/>
      </c>
      <c r="Q599" s="1" t="str">
        <f>IF(B599="","",O599+C599*入力・概要!$B$37*0.000000001)</f>
        <v/>
      </c>
      <c r="R599" s="1" t="str">
        <f t="shared" si="76"/>
        <v/>
      </c>
      <c r="S599" s="1" t="str">
        <f t="shared" si="77"/>
        <v/>
      </c>
      <c r="T599" s="1" t="str">
        <f t="shared" si="78"/>
        <v/>
      </c>
      <c r="U599" s="1" t="str">
        <f t="shared" si="79"/>
        <v/>
      </c>
    </row>
    <row r="600" spans="1:21">
      <c r="A600">
        <v>597</v>
      </c>
      <c r="B600" s="2" t="str">
        <f>IF(A600&lt;=入力・概要!$B$40,10^(LOG10(入力・概要!$B$38)+(A600-1)*(LOG10(入力・概要!$B$39)-LOG10(入力・概要!$B$38))/(入力・概要!$B$40-1)),"")</f>
        <v/>
      </c>
      <c r="C600" s="1" t="str">
        <f t="shared" si="72"/>
        <v/>
      </c>
      <c r="D600" s="1" t="str">
        <f>IF(B600="","",ATANH(MIN(0.999999,(2*入力・概要!$B$17*入力・概要!$B$6)/入力・概要!$B$30))+入力・概要!$B$33*SQRT(B600/1000000)+(2*PI()*B600*入力・概要!$B$6/(299792458*入力・概要!$B$31))*入力・概要!$B$32/2)</f>
        <v/>
      </c>
      <c r="E600" s="1" t="str">
        <f>IF(B600="","",2*PI()*B600*入力・概要!$B$6/(299792458*入力・概要!$B$31))</f>
        <v/>
      </c>
      <c r="F600" s="1" t="str">
        <f t="shared" si="73"/>
        <v/>
      </c>
      <c r="G600" s="1" t="str">
        <f t="shared" si="74"/>
        <v/>
      </c>
      <c r="H600" s="1" t="str">
        <f>IF(B600="","",入力・概要!$B$34)</f>
        <v/>
      </c>
      <c r="I600" s="1" t="str">
        <f>IF(B600="","",C600*入力・概要!$B$35*0.000000001)</f>
        <v/>
      </c>
      <c r="J600" s="1" t="str">
        <f>IF(B600="","",H600+入力・概要!$B$30*F600)</f>
        <v/>
      </c>
      <c r="K600" s="1" t="str">
        <f>IF(B600="","",I600+入力・概要!$B$30*G600)</f>
        <v/>
      </c>
      <c r="L600" s="1" t="str">
        <f>IF(B600="","",入力・概要!$B$30+H600*F600-I600*G600)</f>
        <v/>
      </c>
      <c r="M600" s="1" t="str">
        <f t="shared" si="75"/>
        <v/>
      </c>
      <c r="N600" s="1" t="str">
        <f>IF(B600="","",入力・概要!$B$30*(J600*L600+K600*M600)/(L600^2+M600^2))</f>
        <v/>
      </c>
      <c r="O600" s="1" t="str">
        <f>IF(B600="","",入力・概要!$B$30*(K600*L600-J600*M600)/(L600^2+M600^2))</f>
        <v/>
      </c>
      <c r="P600" s="1" t="str">
        <f>IF(B600="","",N600+入力・概要!$B$36)</f>
        <v/>
      </c>
      <c r="Q600" s="1" t="str">
        <f>IF(B600="","",O600+C600*入力・概要!$B$37*0.000000001)</f>
        <v/>
      </c>
      <c r="R600" s="1" t="str">
        <f t="shared" si="76"/>
        <v/>
      </c>
      <c r="S600" s="1" t="str">
        <f t="shared" si="77"/>
        <v/>
      </c>
      <c r="T600" s="1" t="str">
        <f t="shared" si="78"/>
        <v/>
      </c>
      <c r="U600" s="1" t="str">
        <f t="shared" si="79"/>
        <v/>
      </c>
    </row>
    <row r="601" spans="1:21">
      <c r="A601">
        <v>598</v>
      </c>
      <c r="B601" s="2" t="str">
        <f>IF(A601&lt;=入力・概要!$B$40,10^(LOG10(入力・概要!$B$38)+(A601-1)*(LOG10(入力・概要!$B$39)-LOG10(入力・概要!$B$38))/(入力・概要!$B$40-1)),"")</f>
        <v/>
      </c>
      <c r="C601" s="1" t="str">
        <f t="shared" si="72"/>
        <v/>
      </c>
      <c r="D601" s="1" t="str">
        <f>IF(B601="","",ATANH(MIN(0.999999,(2*入力・概要!$B$17*入力・概要!$B$6)/入力・概要!$B$30))+入力・概要!$B$33*SQRT(B601/1000000)+(2*PI()*B601*入力・概要!$B$6/(299792458*入力・概要!$B$31))*入力・概要!$B$32/2)</f>
        <v/>
      </c>
      <c r="E601" s="1" t="str">
        <f>IF(B601="","",2*PI()*B601*入力・概要!$B$6/(299792458*入力・概要!$B$31))</f>
        <v/>
      </c>
      <c r="F601" s="1" t="str">
        <f t="shared" si="73"/>
        <v/>
      </c>
      <c r="G601" s="1" t="str">
        <f t="shared" si="74"/>
        <v/>
      </c>
      <c r="H601" s="1" t="str">
        <f>IF(B601="","",入力・概要!$B$34)</f>
        <v/>
      </c>
      <c r="I601" s="1" t="str">
        <f>IF(B601="","",C601*入力・概要!$B$35*0.000000001)</f>
        <v/>
      </c>
      <c r="J601" s="1" t="str">
        <f>IF(B601="","",H601+入力・概要!$B$30*F601)</f>
        <v/>
      </c>
      <c r="K601" s="1" t="str">
        <f>IF(B601="","",I601+入力・概要!$B$30*G601)</f>
        <v/>
      </c>
      <c r="L601" s="1" t="str">
        <f>IF(B601="","",入力・概要!$B$30+H601*F601-I601*G601)</f>
        <v/>
      </c>
      <c r="M601" s="1" t="str">
        <f t="shared" si="75"/>
        <v/>
      </c>
      <c r="N601" s="1" t="str">
        <f>IF(B601="","",入力・概要!$B$30*(J601*L601+K601*M601)/(L601^2+M601^2))</f>
        <v/>
      </c>
      <c r="O601" s="1" t="str">
        <f>IF(B601="","",入力・概要!$B$30*(K601*L601-J601*M601)/(L601^2+M601^2))</f>
        <v/>
      </c>
      <c r="P601" s="1" t="str">
        <f>IF(B601="","",N601+入力・概要!$B$36)</f>
        <v/>
      </c>
      <c r="Q601" s="1" t="str">
        <f>IF(B601="","",O601+C601*入力・概要!$B$37*0.000000001)</f>
        <v/>
      </c>
      <c r="R601" s="1" t="str">
        <f t="shared" si="76"/>
        <v/>
      </c>
      <c r="S601" s="1" t="str">
        <f t="shared" si="77"/>
        <v/>
      </c>
      <c r="T601" s="1" t="str">
        <f t="shared" si="78"/>
        <v/>
      </c>
      <c r="U601" s="1" t="str">
        <f t="shared" si="79"/>
        <v/>
      </c>
    </row>
    <row r="602" spans="1:21">
      <c r="A602">
        <v>599</v>
      </c>
      <c r="B602" s="2" t="str">
        <f>IF(A602&lt;=入力・概要!$B$40,10^(LOG10(入力・概要!$B$38)+(A602-1)*(LOG10(入力・概要!$B$39)-LOG10(入力・概要!$B$38))/(入力・概要!$B$40-1)),"")</f>
        <v/>
      </c>
      <c r="C602" s="1" t="str">
        <f t="shared" si="72"/>
        <v/>
      </c>
      <c r="D602" s="1" t="str">
        <f>IF(B602="","",ATANH(MIN(0.999999,(2*入力・概要!$B$17*入力・概要!$B$6)/入力・概要!$B$30))+入力・概要!$B$33*SQRT(B602/1000000)+(2*PI()*B602*入力・概要!$B$6/(299792458*入力・概要!$B$31))*入力・概要!$B$32/2)</f>
        <v/>
      </c>
      <c r="E602" s="1" t="str">
        <f>IF(B602="","",2*PI()*B602*入力・概要!$B$6/(299792458*入力・概要!$B$31))</f>
        <v/>
      </c>
      <c r="F602" s="1" t="str">
        <f t="shared" si="73"/>
        <v/>
      </c>
      <c r="G602" s="1" t="str">
        <f t="shared" si="74"/>
        <v/>
      </c>
      <c r="H602" s="1" t="str">
        <f>IF(B602="","",入力・概要!$B$34)</f>
        <v/>
      </c>
      <c r="I602" s="1" t="str">
        <f>IF(B602="","",C602*入力・概要!$B$35*0.000000001)</f>
        <v/>
      </c>
      <c r="J602" s="1" t="str">
        <f>IF(B602="","",H602+入力・概要!$B$30*F602)</f>
        <v/>
      </c>
      <c r="K602" s="1" t="str">
        <f>IF(B602="","",I602+入力・概要!$B$30*G602)</f>
        <v/>
      </c>
      <c r="L602" s="1" t="str">
        <f>IF(B602="","",入力・概要!$B$30+H602*F602-I602*G602)</f>
        <v/>
      </c>
      <c r="M602" s="1" t="str">
        <f t="shared" si="75"/>
        <v/>
      </c>
      <c r="N602" s="1" t="str">
        <f>IF(B602="","",入力・概要!$B$30*(J602*L602+K602*M602)/(L602^2+M602^2))</f>
        <v/>
      </c>
      <c r="O602" s="1" t="str">
        <f>IF(B602="","",入力・概要!$B$30*(K602*L602-J602*M602)/(L602^2+M602^2))</f>
        <v/>
      </c>
      <c r="P602" s="1" t="str">
        <f>IF(B602="","",N602+入力・概要!$B$36)</f>
        <v/>
      </c>
      <c r="Q602" s="1" t="str">
        <f>IF(B602="","",O602+C602*入力・概要!$B$37*0.000000001)</f>
        <v/>
      </c>
      <c r="R602" s="1" t="str">
        <f t="shared" si="76"/>
        <v/>
      </c>
      <c r="S602" s="1" t="str">
        <f t="shared" si="77"/>
        <v/>
      </c>
      <c r="T602" s="1" t="str">
        <f t="shared" si="78"/>
        <v/>
      </c>
      <c r="U602" s="1" t="str">
        <f t="shared" si="79"/>
        <v/>
      </c>
    </row>
    <row r="603" spans="1:21">
      <c r="A603">
        <v>600</v>
      </c>
      <c r="B603" s="2" t="str">
        <f>IF(A603&lt;=入力・概要!$B$40,10^(LOG10(入力・概要!$B$38)+(A603-1)*(LOG10(入力・概要!$B$39)-LOG10(入力・概要!$B$38))/(入力・概要!$B$40-1)),"")</f>
        <v/>
      </c>
      <c r="C603" s="1" t="str">
        <f t="shared" si="72"/>
        <v/>
      </c>
      <c r="D603" s="1" t="str">
        <f>IF(B603="","",ATANH(MIN(0.999999,(2*入力・概要!$B$17*入力・概要!$B$6)/入力・概要!$B$30))+入力・概要!$B$33*SQRT(B603/1000000)+(2*PI()*B603*入力・概要!$B$6/(299792458*入力・概要!$B$31))*入力・概要!$B$32/2)</f>
        <v/>
      </c>
      <c r="E603" s="1" t="str">
        <f>IF(B603="","",2*PI()*B603*入力・概要!$B$6/(299792458*入力・概要!$B$31))</f>
        <v/>
      </c>
      <c r="F603" s="1" t="str">
        <f t="shared" si="73"/>
        <v/>
      </c>
      <c r="G603" s="1" t="str">
        <f t="shared" si="74"/>
        <v/>
      </c>
      <c r="H603" s="1" t="str">
        <f>IF(B603="","",入力・概要!$B$34)</f>
        <v/>
      </c>
      <c r="I603" s="1" t="str">
        <f>IF(B603="","",C603*入力・概要!$B$35*0.000000001)</f>
        <v/>
      </c>
      <c r="J603" s="1" t="str">
        <f>IF(B603="","",H603+入力・概要!$B$30*F603)</f>
        <v/>
      </c>
      <c r="K603" s="1" t="str">
        <f>IF(B603="","",I603+入力・概要!$B$30*G603)</f>
        <v/>
      </c>
      <c r="L603" s="1" t="str">
        <f>IF(B603="","",入力・概要!$B$30+H603*F603-I603*G603)</f>
        <v/>
      </c>
      <c r="M603" s="1" t="str">
        <f t="shared" si="75"/>
        <v/>
      </c>
      <c r="N603" s="1" t="str">
        <f>IF(B603="","",入力・概要!$B$30*(J603*L603+K603*M603)/(L603^2+M603^2))</f>
        <v/>
      </c>
      <c r="O603" s="1" t="str">
        <f>IF(B603="","",入力・概要!$B$30*(K603*L603-J603*M603)/(L603^2+M603^2))</f>
        <v/>
      </c>
      <c r="P603" s="1" t="str">
        <f>IF(B603="","",N603+入力・概要!$B$36)</f>
        <v/>
      </c>
      <c r="Q603" s="1" t="str">
        <f>IF(B603="","",O603+C603*入力・概要!$B$37*0.000000001)</f>
        <v/>
      </c>
      <c r="R603" s="1" t="str">
        <f t="shared" si="76"/>
        <v/>
      </c>
      <c r="S603" s="1" t="str">
        <f t="shared" si="77"/>
        <v/>
      </c>
      <c r="T603" s="1" t="str">
        <f t="shared" si="78"/>
        <v/>
      </c>
      <c r="U603" s="1" t="str">
        <f t="shared" si="79"/>
        <v/>
      </c>
    </row>
    <row r="604" spans="1:21">
      <c r="A604">
        <v>601</v>
      </c>
      <c r="B604" s="2" t="str">
        <f>IF(A604&lt;=入力・概要!$B$40,10^(LOG10(入力・概要!$B$38)+(A604-1)*(LOG10(入力・概要!$B$39)-LOG10(入力・概要!$B$38))/(入力・概要!$B$40-1)),"")</f>
        <v/>
      </c>
      <c r="C604" s="1" t="str">
        <f t="shared" si="72"/>
        <v/>
      </c>
      <c r="D604" s="1" t="str">
        <f>IF(B604="","",ATANH(MIN(0.999999,(2*入力・概要!$B$17*入力・概要!$B$6)/入力・概要!$B$30))+入力・概要!$B$33*SQRT(B604/1000000)+(2*PI()*B604*入力・概要!$B$6/(299792458*入力・概要!$B$31))*入力・概要!$B$32/2)</f>
        <v/>
      </c>
      <c r="E604" s="1" t="str">
        <f>IF(B604="","",2*PI()*B604*入力・概要!$B$6/(299792458*入力・概要!$B$31))</f>
        <v/>
      </c>
      <c r="F604" s="1" t="str">
        <f t="shared" si="73"/>
        <v/>
      </c>
      <c r="G604" s="1" t="str">
        <f t="shared" si="74"/>
        <v/>
      </c>
      <c r="H604" s="1" t="str">
        <f>IF(B604="","",入力・概要!$B$34)</f>
        <v/>
      </c>
      <c r="I604" s="1" t="str">
        <f>IF(B604="","",C604*入力・概要!$B$35*0.000000001)</f>
        <v/>
      </c>
      <c r="J604" s="1" t="str">
        <f>IF(B604="","",H604+入力・概要!$B$30*F604)</f>
        <v/>
      </c>
      <c r="K604" s="1" t="str">
        <f>IF(B604="","",I604+入力・概要!$B$30*G604)</f>
        <v/>
      </c>
      <c r="L604" s="1" t="str">
        <f>IF(B604="","",入力・概要!$B$30+H604*F604-I604*G604)</f>
        <v/>
      </c>
      <c r="M604" s="1" t="str">
        <f t="shared" si="75"/>
        <v/>
      </c>
      <c r="N604" s="1" t="str">
        <f>IF(B604="","",入力・概要!$B$30*(J604*L604+K604*M604)/(L604^2+M604^2))</f>
        <v/>
      </c>
      <c r="O604" s="1" t="str">
        <f>IF(B604="","",入力・概要!$B$30*(K604*L604-J604*M604)/(L604^2+M604^2))</f>
        <v/>
      </c>
      <c r="P604" s="1" t="str">
        <f>IF(B604="","",N604+入力・概要!$B$36)</f>
        <v/>
      </c>
      <c r="Q604" s="1" t="str">
        <f>IF(B604="","",O604+C604*入力・概要!$B$37*0.000000001)</f>
        <v/>
      </c>
      <c r="R604" s="1" t="str">
        <f t="shared" si="76"/>
        <v/>
      </c>
      <c r="S604" s="1" t="str">
        <f t="shared" si="77"/>
        <v/>
      </c>
      <c r="T604" s="1" t="str">
        <f t="shared" si="78"/>
        <v/>
      </c>
      <c r="U604" s="1" t="str">
        <f t="shared" si="79"/>
        <v/>
      </c>
    </row>
    <row r="605" spans="1:21">
      <c r="A605">
        <v>602</v>
      </c>
      <c r="B605" s="2" t="str">
        <f>IF(A605&lt;=入力・概要!$B$40,10^(LOG10(入力・概要!$B$38)+(A605-1)*(LOG10(入力・概要!$B$39)-LOG10(入力・概要!$B$38))/(入力・概要!$B$40-1)),"")</f>
        <v/>
      </c>
      <c r="C605" s="1" t="str">
        <f t="shared" si="72"/>
        <v/>
      </c>
      <c r="D605" s="1" t="str">
        <f>IF(B605="","",ATANH(MIN(0.999999,(2*入力・概要!$B$17*入力・概要!$B$6)/入力・概要!$B$30))+入力・概要!$B$33*SQRT(B605/1000000)+(2*PI()*B605*入力・概要!$B$6/(299792458*入力・概要!$B$31))*入力・概要!$B$32/2)</f>
        <v/>
      </c>
      <c r="E605" s="1" t="str">
        <f>IF(B605="","",2*PI()*B605*入力・概要!$B$6/(299792458*入力・概要!$B$31))</f>
        <v/>
      </c>
      <c r="F605" s="1" t="str">
        <f t="shared" si="73"/>
        <v/>
      </c>
      <c r="G605" s="1" t="str">
        <f t="shared" si="74"/>
        <v/>
      </c>
      <c r="H605" s="1" t="str">
        <f>IF(B605="","",入力・概要!$B$34)</f>
        <v/>
      </c>
      <c r="I605" s="1" t="str">
        <f>IF(B605="","",C605*入力・概要!$B$35*0.000000001)</f>
        <v/>
      </c>
      <c r="J605" s="1" t="str">
        <f>IF(B605="","",H605+入力・概要!$B$30*F605)</f>
        <v/>
      </c>
      <c r="K605" s="1" t="str">
        <f>IF(B605="","",I605+入力・概要!$B$30*G605)</f>
        <v/>
      </c>
      <c r="L605" s="1" t="str">
        <f>IF(B605="","",入力・概要!$B$30+H605*F605-I605*G605)</f>
        <v/>
      </c>
      <c r="M605" s="1" t="str">
        <f t="shared" si="75"/>
        <v/>
      </c>
      <c r="N605" s="1" t="str">
        <f>IF(B605="","",入力・概要!$B$30*(J605*L605+K605*M605)/(L605^2+M605^2))</f>
        <v/>
      </c>
      <c r="O605" s="1" t="str">
        <f>IF(B605="","",入力・概要!$B$30*(K605*L605-J605*M605)/(L605^2+M605^2))</f>
        <v/>
      </c>
      <c r="P605" s="1" t="str">
        <f>IF(B605="","",N605+入力・概要!$B$36)</f>
        <v/>
      </c>
      <c r="Q605" s="1" t="str">
        <f>IF(B605="","",O605+C605*入力・概要!$B$37*0.000000001)</f>
        <v/>
      </c>
      <c r="R605" s="1" t="str">
        <f t="shared" si="76"/>
        <v/>
      </c>
      <c r="S605" s="1" t="str">
        <f t="shared" si="77"/>
        <v/>
      </c>
      <c r="T605" s="1" t="str">
        <f t="shared" si="78"/>
        <v/>
      </c>
      <c r="U605" s="1" t="str">
        <f t="shared" si="79"/>
        <v/>
      </c>
    </row>
    <row r="606" spans="1:21">
      <c r="A606">
        <v>603</v>
      </c>
      <c r="B606" s="2" t="str">
        <f>IF(A606&lt;=入力・概要!$B$40,10^(LOG10(入力・概要!$B$38)+(A606-1)*(LOG10(入力・概要!$B$39)-LOG10(入力・概要!$B$38))/(入力・概要!$B$40-1)),"")</f>
        <v/>
      </c>
      <c r="C606" s="1" t="str">
        <f t="shared" si="72"/>
        <v/>
      </c>
      <c r="D606" s="1" t="str">
        <f>IF(B606="","",ATANH(MIN(0.999999,(2*入力・概要!$B$17*入力・概要!$B$6)/入力・概要!$B$30))+入力・概要!$B$33*SQRT(B606/1000000)+(2*PI()*B606*入力・概要!$B$6/(299792458*入力・概要!$B$31))*入力・概要!$B$32/2)</f>
        <v/>
      </c>
      <c r="E606" s="1" t="str">
        <f>IF(B606="","",2*PI()*B606*入力・概要!$B$6/(299792458*入力・概要!$B$31))</f>
        <v/>
      </c>
      <c r="F606" s="1" t="str">
        <f t="shared" si="73"/>
        <v/>
      </c>
      <c r="G606" s="1" t="str">
        <f t="shared" si="74"/>
        <v/>
      </c>
      <c r="H606" s="1" t="str">
        <f>IF(B606="","",入力・概要!$B$34)</f>
        <v/>
      </c>
      <c r="I606" s="1" t="str">
        <f>IF(B606="","",C606*入力・概要!$B$35*0.000000001)</f>
        <v/>
      </c>
      <c r="J606" s="1" t="str">
        <f>IF(B606="","",H606+入力・概要!$B$30*F606)</f>
        <v/>
      </c>
      <c r="K606" s="1" t="str">
        <f>IF(B606="","",I606+入力・概要!$B$30*G606)</f>
        <v/>
      </c>
      <c r="L606" s="1" t="str">
        <f>IF(B606="","",入力・概要!$B$30+H606*F606-I606*G606)</f>
        <v/>
      </c>
      <c r="M606" s="1" t="str">
        <f t="shared" si="75"/>
        <v/>
      </c>
      <c r="N606" s="1" t="str">
        <f>IF(B606="","",入力・概要!$B$30*(J606*L606+K606*M606)/(L606^2+M606^2))</f>
        <v/>
      </c>
      <c r="O606" s="1" t="str">
        <f>IF(B606="","",入力・概要!$B$30*(K606*L606-J606*M606)/(L606^2+M606^2))</f>
        <v/>
      </c>
      <c r="P606" s="1" t="str">
        <f>IF(B606="","",N606+入力・概要!$B$36)</f>
        <v/>
      </c>
      <c r="Q606" s="1" t="str">
        <f>IF(B606="","",O606+C606*入力・概要!$B$37*0.000000001)</f>
        <v/>
      </c>
      <c r="R606" s="1" t="str">
        <f t="shared" si="76"/>
        <v/>
      </c>
      <c r="S606" s="1" t="str">
        <f t="shared" si="77"/>
        <v/>
      </c>
      <c r="T606" s="1" t="str">
        <f t="shared" si="78"/>
        <v/>
      </c>
      <c r="U606" s="1" t="str">
        <f t="shared" si="79"/>
        <v/>
      </c>
    </row>
    <row r="607" spans="1:21">
      <c r="A607">
        <v>604</v>
      </c>
      <c r="B607" s="2" t="str">
        <f>IF(A607&lt;=入力・概要!$B$40,10^(LOG10(入力・概要!$B$38)+(A607-1)*(LOG10(入力・概要!$B$39)-LOG10(入力・概要!$B$38))/(入力・概要!$B$40-1)),"")</f>
        <v/>
      </c>
      <c r="C607" s="1" t="str">
        <f t="shared" si="72"/>
        <v/>
      </c>
      <c r="D607" s="1" t="str">
        <f>IF(B607="","",ATANH(MIN(0.999999,(2*入力・概要!$B$17*入力・概要!$B$6)/入力・概要!$B$30))+入力・概要!$B$33*SQRT(B607/1000000)+(2*PI()*B607*入力・概要!$B$6/(299792458*入力・概要!$B$31))*入力・概要!$B$32/2)</f>
        <v/>
      </c>
      <c r="E607" s="1" t="str">
        <f>IF(B607="","",2*PI()*B607*入力・概要!$B$6/(299792458*入力・概要!$B$31))</f>
        <v/>
      </c>
      <c r="F607" s="1" t="str">
        <f t="shared" si="73"/>
        <v/>
      </c>
      <c r="G607" s="1" t="str">
        <f t="shared" si="74"/>
        <v/>
      </c>
      <c r="H607" s="1" t="str">
        <f>IF(B607="","",入力・概要!$B$34)</f>
        <v/>
      </c>
      <c r="I607" s="1" t="str">
        <f>IF(B607="","",C607*入力・概要!$B$35*0.000000001)</f>
        <v/>
      </c>
      <c r="J607" s="1" t="str">
        <f>IF(B607="","",H607+入力・概要!$B$30*F607)</f>
        <v/>
      </c>
      <c r="K607" s="1" t="str">
        <f>IF(B607="","",I607+入力・概要!$B$30*G607)</f>
        <v/>
      </c>
      <c r="L607" s="1" t="str">
        <f>IF(B607="","",入力・概要!$B$30+H607*F607-I607*G607)</f>
        <v/>
      </c>
      <c r="M607" s="1" t="str">
        <f t="shared" si="75"/>
        <v/>
      </c>
      <c r="N607" s="1" t="str">
        <f>IF(B607="","",入力・概要!$B$30*(J607*L607+K607*M607)/(L607^2+M607^2))</f>
        <v/>
      </c>
      <c r="O607" s="1" t="str">
        <f>IF(B607="","",入力・概要!$B$30*(K607*L607-J607*M607)/(L607^2+M607^2))</f>
        <v/>
      </c>
      <c r="P607" s="1" t="str">
        <f>IF(B607="","",N607+入力・概要!$B$36)</f>
        <v/>
      </c>
      <c r="Q607" s="1" t="str">
        <f>IF(B607="","",O607+C607*入力・概要!$B$37*0.000000001)</f>
        <v/>
      </c>
      <c r="R607" s="1" t="str">
        <f t="shared" si="76"/>
        <v/>
      </c>
      <c r="S607" s="1" t="str">
        <f t="shared" si="77"/>
        <v/>
      </c>
      <c r="T607" s="1" t="str">
        <f t="shared" si="78"/>
        <v/>
      </c>
      <c r="U607" s="1" t="str">
        <f t="shared" si="79"/>
        <v/>
      </c>
    </row>
    <row r="608" spans="1:21">
      <c r="A608">
        <v>605</v>
      </c>
      <c r="B608" s="2" t="str">
        <f>IF(A608&lt;=入力・概要!$B$40,10^(LOG10(入力・概要!$B$38)+(A608-1)*(LOG10(入力・概要!$B$39)-LOG10(入力・概要!$B$38))/(入力・概要!$B$40-1)),"")</f>
        <v/>
      </c>
      <c r="C608" s="1" t="str">
        <f t="shared" si="72"/>
        <v/>
      </c>
      <c r="D608" s="1" t="str">
        <f>IF(B608="","",ATANH(MIN(0.999999,(2*入力・概要!$B$17*入力・概要!$B$6)/入力・概要!$B$30))+入力・概要!$B$33*SQRT(B608/1000000)+(2*PI()*B608*入力・概要!$B$6/(299792458*入力・概要!$B$31))*入力・概要!$B$32/2)</f>
        <v/>
      </c>
      <c r="E608" s="1" t="str">
        <f>IF(B608="","",2*PI()*B608*入力・概要!$B$6/(299792458*入力・概要!$B$31))</f>
        <v/>
      </c>
      <c r="F608" s="1" t="str">
        <f t="shared" si="73"/>
        <v/>
      </c>
      <c r="G608" s="1" t="str">
        <f t="shared" si="74"/>
        <v/>
      </c>
      <c r="H608" s="1" t="str">
        <f>IF(B608="","",入力・概要!$B$34)</f>
        <v/>
      </c>
      <c r="I608" s="1" t="str">
        <f>IF(B608="","",C608*入力・概要!$B$35*0.000000001)</f>
        <v/>
      </c>
      <c r="J608" s="1" t="str">
        <f>IF(B608="","",H608+入力・概要!$B$30*F608)</f>
        <v/>
      </c>
      <c r="K608" s="1" t="str">
        <f>IF(B608="","",I608+入力・概要!$B$30*G608)</f>
        <v/>
      </c>
      <c r="L608" s="1" t="str">
        <f>IF(B608="","",入力・概要!$B$30+H608*F608-I608*G608)</f>
        <v/>
      </c>
      <c r="M608" s="1" t="str">
        <f t="shared" si="75"/>
        <v/>
      </c>
      <c r="N608" s="1" t="str">
        <f>IF(B608="","",入力・概要!$B$30*(J608*L608+K608*M608)/(L608^2+M608^2))</f>
        <v/>
      </c>
      <c r="O608" s="1" t="str">
        <f>IF(B608="","",入力・概要!$B$30*(K608*L608-J608*M608)/(L608^2+M608^2))</f>
        <v/>
      </c>
      <c r="P608" s="1" t="str">
        <f>IF(B608="","",N608+入力・概要!$B$36)</f>
        <v/>
      </c>
      <c r="Q608" s="1" t="str">
        <f>IF(B608="","",O608+C608*入力・概要!$B$37*0.000000001)</f>
        <v/>
      </c>
      <c r="R608" s="1" t="str">
        <f t="shared" si="76"/>
        <v/>
      </c>
      <c r="S608" s="1" t="str">
        <f t="shared" si="77"/>
        <v/>
      </c>
      <c r="T608" s="1" t="str">
        <f t="shared" si="78"/>
        <v/>
      </c>
      <c r="U608" s="1" t="str">
        <f t="shared" si="79"/>
        <v/>
      </c>
    </row>
    <row r="609" spans="1:21">
      <c r="A609">
        <v>606</v>
      </c>
      <c r="B609" s="2" t="str">
        <f>IF(A609&lt;=入力・概要!$B$40,10^(LOG10(入力・概要!$B$38)+(A609-1)*(LOG10(入力・概要!$B$39)-LOG10(入力・概要!$B$38))/(入力・概要!$B$40-1)),"")</f>
        <v/>
      </c>
      <c r="C609" s="1" t="str">
        <f t="shared" si="72"/>
        <v/>
      </c>
      <c r="D609" s="1" t="str">
        <f>IF(B609="","",ATANH(MIN(0.999999,(2*入力・概要!$B$17*入力・概要!$B$6)/入力・概要!$B$30))+入力・概要!$B$33*SQRT(B609/1000000)+(2*PI()*B609*入力・概要!$B$6/(299792458*入力・概要!$B$31))*入力・概要!$B$32/2)</f>
        <v/>
      </c>
      <c r="E609" s="1" t="str">
        <f>IF(B609="","",2*PI()*B609*入力・概要!$B$6/(299792458*入力・概要!$B$31))</f>
        <v/>
      </c>
      <c r="F609" s="1" t="str">
        <f t="shared" si="73"/>
        <v/>
      </c>
      <c r="G609" s="1" t="str">
        <f t="shared" si="74"/>
        <v/>
      </c>
      <c r="H609" s="1" t="str">
        <f>IF(B609="","",入力・概要!$B$34)</f>
        <v/>
      </c>
      <c r="I609" s="1" t="str">
        <f>IF(B609="","",C609*入力・概要!$B$35*0.000000001)</f>
        <v/>
      </c>
      <c r="J609" s="1" t="str">
        <f>IF(B609="","",H609+入力・概要!$B$30*F609)</f>
        <v/>
      </c>
      <c r="K609" s="1" t="str">
        <f>IF(B609="","",I609+入力・概要!$B$30*G609)</f>
        <v/>
      </c>
      <c r="L609" s="1" t="str">
        <f>IF(B609="","",入力・概要!$B$30+H609*F609-I609*G609)</f>
        <v/>
      </c>
      <c r="M609" s="1" t="str">
        <f t="shared" si="75"/>
        <v/>
      </c>
      <c r="N609" s="1" t="str">
        <f>IF(B609="","",入力・概要!$B$30*(J609*L609+K609*M609)/(L609^2+M609^2))</f>
        <v/>
      </c>
      <c r="O609" s="1" t="str">
        <f>IF(B609="","",入力・概要!$B$30*(K609*L609-J609*M609)/(L609^2+M609^2))</f>
        <v/>
      </c>
      <c r="P609" s="1" t="str">
        <f>IF(B609="","",N609+入力・概要!$B$36)</f>
        <v/>
      </c>
      <c r="Q609" s="1" t="str">
        <f>IF(B609="","",O609+C609*入力・概要!$B$37*0.000000001)</f>
        <v/>
      </c>
      <c r="R609" s="1" t="str">
        <f t="shared" si="76"/>
        <v/>
      </c>
      <c r="S609" s="1" t="str">
        <f t="shared" si="77"/>
        <v/>
      </c>
      <c r="T609" s="1" t="str">
        <f t="shared" si="78"/>
        <v/>
      </c>
      <c r="U609" s="1" t="str">
        <f t="shared" si="79"/>
        <v/>
      </c>
    </row>
    <row r="610" spans="1:21">
      <c r="A610">
        <v>607</v>
      </c>
      <c r="B610" s="2" t="str">
        <f>IF(A610&lt;=入力・概要!$B$40,10^(LOG10(入力・概要!$B$38)+(A610-1)*(LOG10(入力・概要!$B$39)-LOG10(入力・概要!$B$38))/(入力・概要!$B$40-1)),"")</f>
        <v/>
      </c>
      <c r="C610" s="1" t="str">
        <f t="shared" si="72"/>
        <v/>
      </c>
      <c r="D610" s="1" t="str">
        <f>IF(B610="","",ATANH(MIN(0.999999,(2*入力・概要!$B$17*入力・概要!$B$6)/入力・概要!$B$30))+入力・概要!$B$33*SQRT(B610/1000000)+(2*PI()*B610*入力・概要!$B$6/(299792458*入力・概要!$B$31))*入力・概要!$B$32/2)</f>
        <v/>
      </c>
      <c r="E610" s="1" t="str">
        <f>IF(B610="","",2*PI()*B610*入力・概要!$B$6/(299792458*入力・概要!$B$31))</f>
        <v/>
      </c>
      <c r="F610" s="1" t="str">
        <f t="shared" si="73"/>
        <v/>
      </c>
      <c r="G610" s="1" t="str">
        <f t="shared" si="74"/>
        <v/>
      </c>
      <c r="H610" s="1" t="str">
        <f>IF(B610="","",入力・概要!$B$34)</f>
        <v/>
      </c>
      <c r="I610" s="1" t="str">
        <f>IF(B610="","",C610*入力・概要!$B$35*0.000000001)</f>
        <v/>
      </c>
      <c r="J610" s="1" t="str">
        <f>IF(B610="","",H610+入力・概要!$B$30*F610)</f>
        <v/>
      </c>
      <c r="K610" s="1" t="str">
        <f>IF(B610="","",I610+入力・概要!$B$30*G610)</f>
        <v/>
      </c>
      <c r="L610" s="1" t="str">
        <f>IF(B610="","",入力・概要!$B$30+H610*F610-I610*G610)</f>
        <v/>
      </c>
      <c r="M610" s="1" t="str">
        <f t="shared" si="75"/>
        <v/>
      </c>
      <c r="N610" s="1" t="str">
        <f>IF(B610="","",入力・概要!$B$30*(J610*L610+K610*M610)/(L610^2+M610^2))</f>
        <v/>
      </c>
      <c r="O610" s="1" t="str">
        <f>IF(B610="","",入力・概要!$B$30*(K610*L610-J610*M610)/(L610^2+M610^2))</f>
        <v/>
      </c>
      <c r="P610" s="1" t="str">
        <f>IF(B610="","",N610+入力・概要!$B$36)</f>
        <v/>
      </c>
      <c r="Q610" s="1" t="str">
        <f>IF(B610="","",O610+C610*入力・概要!$B$37*0.000000001)</f>
        <v/>
      </c>
      <c r="R610" s="1" t="str">
        <f t="shared" si="76"/>
        <v/>
      </c>
      <c r="S610" s="1" t="str">
        <f t="shared" si="77"/>
        <v/>
      </c>
      <c r="T610" s="1" t="str">
        <f t="shared" si="78"/>
        <v/>
      </c>
      <c r="U610" s="1" t="str">
        <f t="shared" si="79"/>
        <v/>
      </c>
    </row>
    <row r="611" spans="1:21">
      <c r="A611">
        <v>608</v>
      </c>
      <c r="B611" s="2" t="str">
        <f>IF(A611&lt;=入力・概要!$B$40,10^(LOG10(入力・概要!$B$38)+(A611-1)*(LOG10(入力・概要!$B$39)-LOG10(入力・概要!$B$38))/(入力・概要!$B$40-1)),"")</f>
        <v/>
      </c>
      <c r="C611" s="1" t="str">
        <f t="shared" si="72"/>
        <v/>
      </c>
      <c r="D611" s="1" t="str">
        <f>IF(B611="","",ATANH(MIN(0.999999,(2*入力・概要!$B$17*入力・概要!$B$6)/入力・概要!$B$30))+入力・概要!$B$33*SQRT(B611/1000000)+(2*PI()*B611*入力・概要!$B$6/(299792458*入力・概要!$B$31))*入力・概要!$B$32/2)</f>
        <v/>
      </c>
      <c r="E611" s="1" t="str">
        <f>IF(B611="","",2*PI()*B611*入力・概要!$B$6/(299792458*入力・概要!$B$31))</f>
        <v/>
      </c>
      <c r="F611" s="1" t="str">
        <f t="shared" si="73"/>
        <v/>
      </c>
      <c r="G611" s="1" t="str">
        <f t="shared" si="74"/>
        <v/>
      </c>
      <c r="H611" s="1" t="str">
        <f>IF(B611="","",入力・概要!$B$34)</f>
        <v/>
      </c>
      <c r="I611" s="1" t="str">
        <f>IF(B611="","",C611*入力・概要!$B$35*0.000000001)</f>
        <v/>
      </c>
      <c r="J611" s="1" t="str">
        <f>IF(B611="","",H611+入力・概要!$B$30*F611)</f>
        <v/>
      </c>
      <c r="K611" s="1" t="str">
        <f>IF(B611="","",I611+入力・概要!$B$30*G611)</f>
        <v/>
      </c>
      <c r="L611" s="1" t="str">
        <f>IF(B611="","",入力・概要!$B$30+H611*F611-I611*G611)</f>
        <v/>
      </c>
      <c r="M611" s="1" t="str">
        <f t="shared" si="75"/>
        <v/>
      </c>
      <c r="N611" s="1" t="str">
        <f>IF(B611="","",入力・概要!$B$30*(J611*L611+K611*M611)/(L611^2+M611^2))</f>
        <v/>
      </c>
      <c r="O611" s="1" t="str">
        <f>IF(B611="","",入力・概要!$B$30*(K611*L611-J611*M611)/(L611^2+M611^2))</f>
        <v/>
      </c>
      <c r="P611" s="1" t="str">
        <f>IF(B611="","",N611+入力・概要!$B$36)</f>
        <v/>
      </c>
      <c r="Q611" s="1" t="str">
        <f>IF(B611="","",O611+C611*入力・概要!$B$37*0.000000001)</f>
        <v/>
      </c>
      <c r="R611" s="1" t="str">
        <f t="shared" si="76"/>
        <v/>
      </c>
      <c r="S611" s="1" t="str">
        <f t="shared" si="77"/>
        <v/>
      </c>
      <c r="T611" s="1" t="str">
        <f t="shared" si="78"/>
        <v/>
      </c>
      <c r="U611" s="1" t="str">
        <f t="shared" si="79"/>
        <v/>
      </c>
    </row>
    <row r="612" spans="1:21">
      <c r="A612">
        <v>609</v>
      </c>
      <c r="B612" s="2" t="str">
        <f>IF(A612&lt;=入力・概要!$B$40,10^(LOG10(入力・概要!$B$38)+(A612-1)*(LOG10(入力・概要!$B$39)-LOG10(入力・概要!$B$38))/(入力・概要!$B$40-1)),"")</f>
        <v/>
      </c>
      <c r="C612" s="1" t="str">
        <f t="shared" si="72"/>
        <v/>
      </c>
      <c r="D612" s="1" t="str">
        <f>IF(B612="","",ATANH(MIN(0.999999,(2*入力・概要!$B$17*入力・概要!$B$6)/入力・概要!$B$30))+入力・概要!$B$33*SQRT(B612/1000000)+(2*PI()*B612*入力・概要!$B$6/(299792458*入力・概要!$B$31))*入力・概要!$B$32/2)</f>
        <v/>
      </c>
      <c r="E612" s="1" t="str">
        <f>IF(B612="","",2*PI()*B612*入力・概要!$B$6/(299792458*入力・概要!$B$31))</f>
        <v/>
      </c>
      <c r="F612" s="1" t="str">
        <f t="shared" si="73"/>
        <v/>
      </c>
      <c r="G612" s="1" t="str">
        <f t="shared" si="74"/>
        <v/>
      </c>
      <c r="H612" s="1" t="str">
        <f>IF(B612="","",入力・概要!$B$34)</f>
        <v/>
      </c>
      <c r="I612" s="1" t="str">
        <f>IF(B612="","",C612*入力・概要!$B$35*0.000000001)</f>
        <v/>
      </c>
      <c r="J612" s="1" t="str">
        <f>IF(B612="","",H612+入力・概要!$B$30*F612)</f>
        <v/>
      </c>
      <c r="K612" s="1" t="str">
        <f>IF(B612="","",I612+入力・概要!$B$30*G612)</f>
        <v/>
      </c>
      <c r="L612" s="1" t="str">
        <f>IF(B612="","",入力・概要!$B$30+H612*F612-I612*G612)</f>
        <v/>
      </c>
      <c r="M612" s="1" t="str">
        <f t="shared" si="75"/>
        <v/>
      </c>
      <c r="N612" s="1" t="str">
        <f>IF(B612="","",入力・概要!$B$30*(J612*L612+K612*M612)/(L612^2+M612^2))</f>
        <v/>
      </c>
      <c r="O612" s="1" t="str">
        <f>IF(B612="","",入力・概要!$B$30*(K612*L612-J612*M612)/(L612^2+M612^2))</f>
        <v/>
      </c>
      <c r="P612" s="1" t="str">
        <f>IF(B612="","",N612+入力・概要!$B$36)</f>
        <v/>
      </c>
      <c r="Q612" s="1" t="str">
        <f>IF(B612="","",O612+C612*入力・概要!$B$37*0.000000001)</f>
        <v/>
      </c>
      <c r="R612" s="1" t="str">
        <f t="shared" si="76"/>
        <v/>
      </c>
      <c r="S612" s="1" t="str">
        <f t="shared" si="77"/>
        <v/>
      </c>
      <c r="T612" s="1" t="str">
        <f t="shared" si="78"/>
        <v/>
      </c>
      <c r="U612" s="1" t="str">
        <f t="shared" si="79"/>
        <v/>
      </c>
    </row>
    <row r="613" spans="1:21">
      <c r="A613">
        <v>610</v>
      </c>
      <c r="B613" s="2" t="str">
        <f>IF(A613&lt;=入力・概要!$B$40,10^(LOG10(入力・概要!$B$38)+(A613-1)*(LOG10(入力・概要!$B$39)-LOG10(入力・概要!$B$38))/(入力・概要!$B$40-1)),"")</f>
        <v/>
      </c>
      <c r="C613" s="1" t="str">
        <f t="shared" si="72"/>
        <v/>
      </c>
      <c r="D613" s="1" t="str">
        <f>IF(B613="","",ATANH(MIN(0.999999,(2*入力・概要!$B$17*入力・概要!$B$6)/入力・概要!$B$30))+入力・概要!$B$33*SQRT(B613/1000000)+(2*PI()*B613*入力・概要!$B$6/(299792458*入力・概要!$B$31))*入力・概要!$B$32/2)</f>
        <v/>
      </c>
      <c r="E613" s="1" t="str">
        <f>IF(B613="","",2*PI()*B613*入力・概要!$B$6/(299792458*入力・概要!$B$31))</f>
        <v/>
      </c>
      <c r="F613" s="1" t="str">
        <f t="shared" si="73"/>
        <v/>
      </c>
      <c r="G613" s="1" t="str">
        <f t="shared" si="74"/>
        <v/>
      </c>
      <c r="H613" s="1" t="str">
        <f>IF(B613="","",入力・概要!$B$34)</f>
        <v/>
      </c>
      <c r="I613" s="1" t="str">
        <f>IF(B613="","",C613*入力・概要!$B$35*0.000000001)</f>
        <v/>
      </c>
      <c r="J613" s="1" t="str">
        <f>IF(B613="","",H613+入力・概要!$B$30*F613)</f>
        <v/>
      </c>
      <c r="K613" s="1" t="str">
        <f>IF(B613="","",I613+入力・概要!$B$30*G613)</f>
        <v/>
      </c>
      <c r="L613" s="1" t="str">
        <f>IF(B613="","",入力・概要!$B$30+H613*F613-I613*G613)</f>
        <v/>
      </c>
      <c r="M613" s="1" t="str">
        <f t="shared" si="75"/>
        <v/>
      </c>
      <c r="N613" s="1" t="str">
        <f>IF(B613="","",入力・概要!$B$30*(J613*L613+K613*M613)/(L613^2+M613^2))</f>
        <v/>
      </c>
      <c r="O613" s="1" t="str">
        <f>IF(B613="","",入力・概要!$B$30*(K613*L613-J613*M613)/(L613^2+M613^2))</f>
        <v/>
      </c>
      <c r="P613" s="1" t="str">
        <f>IF(B613="","",N613+入力・概要!$B$36)</f>
        <v/>
      </c>
      <c r="Q613" s="1" t="str">
        <f>IF(B613="","",O613+C613*入力・概要!$B$37*0.000000001)</f>
        <v/>
      </c>
      <c r="R613" s="1" t="str">
        <f t="shared" si="76"/>
        <v/>
      </c>
      <c r="S613" s="1" t="str">
        <f t="shared" si="77"/>
        <v/>
      </c>
      <c r="T613" s="1" t="str">
        <f t="shared" si="78"/>
        <v/>
      </c>
      <c r="U613" s="1" t="str">
        <f t="shared" si="79"/>
        <v/>
      </c>
    </row>
    <row r="614" spans="1:21">
      <c r="A614">
        <v>611</v>
      </c>
      <c r="B614" s="2" t="str">
        <f>IF(A614&lt;=入力・概要!$B$40,10^(LOG10(入力・概要!$B$38)+(A614-1)*(LOG10(入力・概要!$B$39)-LOG10(入力・概要!$B$38))/(入力・概要!$B$40-1)),"")</f>
        <v/>
      </c>
      <c r="C614" s="1" t="str">
        <f t="shared" si="72"/>
        <v/>
      </c>
      <c r="D614" s="1" t="str">
        <f>IF(B614="","",ATANH(MIN(0.999999,(2*入力・概要!$B$17*入力・概要!$B$6)/入力・概要!$B$30))+入力・概要!$B$33*SQRT(B614/1000000)+(2*PI()*B614*入力・概要!$B$6/(299792458*入力・概要!$B$31))*入力・概要!$B$32/2)</f>
        <v/>
      </c>
      <c r="E614" s="1" t="str">
        <f>IF(B614="","",2*PI()*B614*入力・概要!$B$6/(299792458*入力・概要!$B$31))</f>
        <v/>
      </c>
      <c r="F614" s="1" t="str">
        <f t="shared" si="73"/>
        <v/>
      </c>
      <c r="G614" s="1" t="str">
        <f t="shared" si="74"/>
        <v/>
      </c>
      <c r="H614" s="1" t="str">
        <f>IF(B614="","",入力・概要!$B$34)</f>
        <v/>
      </c>
      <c r="I614" s="1" t="str">
        <f>IF(B614="","",C614*入力・概要!$B$35*0.000000001)</f>
        <v/>
      </c>
      <c r="J614" s="1" t="str">
        <f>IF(B614="","",H614+入力・概要!$B$30*F614)</f>
        <v/>
      </c>
      <c r="K614" s="1" t="str">
        <f>IF(B614="","",I614+入力・概要!$B$30*G614)</f>
        <v/>
      </c>
      <c r="L614" s="1" t="str">
        <f>IF(B614="","",入力・概要!$B$30+H614*F614-I614*G614)</f>
        <v/>
      </c>
      <c r="M614" s="1" t="str">
        <f t="shared" si="75"/>
        <v/>
      </c>
      <c r="N614" s="1" t="str">
        <f>IF(B614="","",入力・概要!$B$30*(J614*L614+K614*M614)/(L614^2+M614^2))</f>
        <v/>
      </c>
      <c r="O614" s="1" t="str">
        <f>IF(B614="","",入力・概要!$B$30*(K614*L614-J614*M614)/(L614^2+M614^2))</f>
        <v/>
      </c>
      <c r="P614" s="1" t="str">
        <f>IF(B614="","",N614+入力・概要!$B$36)</f>
        <v/>
      </c>
      <c r="Q614" s="1" t="str">
        <f>IF(B614="","",O614+C614*入力・概要!$B$37*0.000000001)</f>
        <v/>
      </c>
      <c r="R614" s="1" t="str">
        <f t="shared" si="76"/>
        <v/>
      </c>
      <c r="S614" s="1" t="str">
        <f t="shared" si="77"/>
        <v/>
      </c>
      <c r="T614" s="1" t="str">
        <f t="shared" si="78"/>
        <v/>
      </c>
      <c r="U614" s="1" t="str">
        <f t="shared" si="79"/>
        <v/>
      </c>
    </row>
    <row r="615" spans="1:21">
      <c r="A615">
        <v>612</v>
      </c>
      <c r="B615" s="2" t="str">
        <f>IF(A615&lt;=入力・概要!$B$40,10^(LOG10(入力・概要!$B$38)+(A615-1)*(LOG10(入力・概要!$B$39)-LOG10(入力・概要!$B$38))/(入力・概要!$B$40-1)),"")</f>
        <v/>
      </c>
      <c r="C615" s="1" t="str">
        <f t="shared" si="72"/>
        <v/>
      </c>
      <c r="D615" s="1" t="str">
        <f>IF(B615="","",ATANH(MIN(0.999999,(2*入力・概要!$B$17*入力・概要!$B$6)/入力・概要!$B$30))+入力・概要!$B$33*SQRT(B615/1000000)+(2*PI()*B615*入力・概要!$B$6/(299792458*入力・概要!$B$31))*入力・概要!$B$32/2)</f>
        <v/>
      </c>
      <c r="E615" s="1" t="str">
        <f>IF(B615="","",2*PI()*B615*入力・概要!$B$6/(299792458*入力・概要!$B$31))</f>
        <v/>
      </c>
      <c r="F615" s="1" t="str">
        <f t="shared" si="73"/>
        <v/>
      </c>
      <c r="G615" s="1" t="str">
        <f t="shared" si="74"/>
        <v/>
      </c>
      <c r="H615" s="1" t="str">
        <f>IF(B615="","",入力・概要!$B$34)</f>
        <v/>
      </c>
      <c r="I615" s="1" t="str">
        <f>IF(B615="","",C615*入力・概要!$B$35*0.000000001)</f>
        <v/>
      </c>
      <c r="J615" s="1" t="str">
        <f>IF(B615="","",H615+入力・概要!$B$30*F615)</f>
        <v/>
      </c>
      <c r="K615" s="1" t="str">
        <f>IF(B615="","",I615+入力・概要!$B$30*G615)</f>
        <v/>
      </c>
      <c r="L615" s="1" t="str">
        <f>IF(B615="","",入力・概要!$B$30+H615*F615-I615*G615)</f>
        <v/>
      </c>
      <c r="M615" s="1" t="str">
        <f t="shared" si="75"/>
        <v/>
      </c>
      <c r="N615" s="1" t="str">
        <f>IF(B615="","",入力・概要!$B$30*(J615*L615+K615*M615)/(L615^2+M615^2))</f>
        <v/>
      </c>
      <c r="O615" s="1" t="str">
        <f>IF(B615="","",入力・概要!$B$30*(K615*L615-J615*M615)/(L615^2+M615^2))</f>
        <v/>
      </c>
      <c r="P615" s="1" t="str">
        <f>IF(B615="","",N615+入力・概要!$B$36)</f>
        <v/>
      </c>
      <c r="Q615" s="1" t="str">
        <f>IF(B615="","",O615+C615*入力・概要!$B$37*0.000000001)</f>
        <v/>
      </c>
      <c r="R615" s="1" t="str">
        <f t="shared" si="76"/>
        <v/>
      </c>
      <c r="S615" s="1" t="str">
        <f t="shared" si="77"/>
        <v/>
      </c>
      <c r="T615" s="1" t="str">
        <f t="shared" si="78"/>
        <v/>
      </c>
      <c r="U615" s="1" t="str">
        <f t="shared" si="79"/>
        <v/>
      </c>
    </row>
    <row r="616" spans="1:21">
      <c r="A616">
        <v>613</v>
      </c>
      <c r="B616" s="2" t="str">
        <f>IF(A616&lt;=入力・概要!$B$40,10^(LOG10(入力・概要!$B$38)+(A616-1)*(LOG10(入力・概要!$B$39)-LOG10(入力・概要!$B$38))/(入力・概要!$B$40-1)),"")</f>
        <v/>
      </c>
      <c r="C616" s="1" t="str">
        <f t="shared" si="72"/>
        <v/>
      </c>
      <c r="D616" s="1" t="str">
        <f>IF(B616="","",ATANH(MIN(0.999999,(2*入力・概要!$B$17*入力・概要!$B$6)/入力・概要!$B$30))+入力・概要!$B$33*SQRT(B616/1000000)+(2*PI()*B616*入力・概要!$B$6/(299792458*入力・概要!$B$31))*入力・概要!$B$32/2)</f>
        <v/>
      </c>
      <c r="E616" s="1" t="str">
        <f>IF(B616="","",2*PI()*B616*入力・概要!$B$6/(299792458*入力・概要!$B$31))</f>
        <v/>
      </c>
      <c r="F616" s="1" t="str">
        <f t="shared" si="73"/>
        <v/>
      </c>
      <c r="G616" s="1" t="str">
        <f t="shared" si="74"/>
        <v/>
      </c>
      <c r="H616" s="1" t="str">
        <f>IF(B616="","",入力・概要!$B$34)</f>
        <v/>
      </c>
      <c r="I616" s="1" t="str">
        <f>IF(B616="","",C616*入力・概要!$B$35*0.000000001)</f>
        <v/>
      </c>
      <c r="J616" s="1" t="str">
        <f>IF(B616="","",H616+入力・概要!$B$30*F616)</f>
        <v/>
      </c>
      <c r="K616" s="1" t="str">
        <f>IF(B616="","",I616+入力・概要!$B$30*G616)</f>
        <v/>
      </c>
      <c r="L616" s="1" t="str">
        <f>IF(B616="","",入力・概要!$B$30+H616*F616-I616*G616)</f>
        <v/>
      </c>
      <c r="M616" s="1" t="str">
        <f t="shared" si="75"/>
        <v/>
      </c>
      <c r="N616" s="1" t="str">
        <f>IF(B616="","",入力・概要!$B$30*(J616*L616+K616*M616)/(L616^2+M616^2))</f>
        <v/>
      </c>
      <c r="O616" s="1" t="str">
        <f>IF(B616="","",入力・概要!$B$30*(K616*L616-J616*M616)/(L616^2+M616^2))</f>
        <v/>
      </c>
      <c r="P616" s="1" t="str">
        <f>IF(B616="","",N616+入力・概要!$B$36)</f>
        <v/>
      </c>
      <c r="Q616" s="1" t="str">
        <f>IF(B616="","",O616+C616*入力・概要!$B$37*0.000000001)</f>
        <v/>
      </c>
      <c r="R616" s="1" t="str">
        <f t="shared" si="76"/>
        <v/>
      </c>
      <c r="S616" s="1" t="str">
        <f t="shared" si="77"/>
        <v/>
      </c>
      <c r="T616" s="1" t="str">
        <f t="shared" si="78"/>
        <v/>
      </c>
      <c r="U616" s="1" t="str">
        <f t="shared" si="79"/>
        <v/>
      </c>
    </row>
    <row r="617" spans="1:21">
      <c r="A617">
        <v>614</v>
      </c>
      <c r="B617" s="2" t="str">
        <f>IF(A617&lt;=入力・概要!$B$40,10^(LOG10(入力・概要!$B$38)+(A617-1)*(LOG10(入力・概要!$B$39)-LOG10(入力・概要!$B$38))/(入力・概要!$B$40-1)),"")</f>
        <v/>
      </c>
      <c r="C617" s="1" t="str">
        <f t="shared" si="72"/>
        <v/>
      </c>
      <c r="D617" s="1" t="str">
        <f>IF(B617="","",ATANH(MIN(0.999999,(2*入力・概要!$B$17*入力・概要!$B$6)/入力・概要!$B$30))+入力・概要!$B$33*SQRT(B617/1000000)+(2*PI()*B617*入力・概要!$B$6/(299792458*入力・概要!$B$31))*入力・概要!$B$32/2)</f>
        <v/>
      </c>
      <c r="E617" s="1" t="str">
        <f>IF(B617="","",2*PI()*B617*入力・概要!$B$6/(299792458*入力・概要!$B$31))</f>
        <v/>
      </c>
      <c r="F617" s="1" t="str">
        <f t="shared" si="73"/>
        <v/>
      </c>
      <c r="G617" s="1" t="str">
        <f t="shared" si="74"/>
        <v/>
      </c>
      <c r="H617" s="1" t="str">
        <f>IF(B617="","",入力・概要!$B$34)</f>
        <v/>
      </c>
      <c r="I617" s="1" t="str">
        <f>IF(B617="","",C617*入力・概要!$B$35*0.000000001)</f>
        <v/>
      </c>
      <c r="J617" s="1" t="str">
        <f>IF(B617="","",H617+入力・概要!$B$30*F617)</f>
        <v/>
      </c>
      <c r="K617" s="1" t="str">
        <f>IF(B617="","",I617+入力・概要!$B$30*G617)</f>
        <v/>
      </c>
      <c r="L617" s="1" t="str">
        <f>IF(B617="","",入力・概要!$B$30+H617*F617-I617*G617)</f>
        <v/>
      </c>
      <c r="M617" s="1" t="str">
        <f t="shared" si="75"/>
        <v/>
      </c>
      <c r="N617" s="1" t="str">
        <f>IF(B617="","",入力・概要!$B$30*(J617*L617+K617*M617)/(L617^2+M617^2))</f>
        <v/>
      </c>
      <c r="O617" s="1" t="str">
        <f>IF(B617="","",入力・概要!$B$30*(K617*L617-J617*M617)/(L617^2+M617^2))</f>
        <v/>
      </c>
      <c r="P617" s="1" t="str">
        <f>IF(B617="","",N617+入力・概要!$B$36)</f>
        <v/>
      </c>
      <c r="Q617" s="1" t="str">
        <f>IF(B617="","",O617+C617*入力・概要!$B$37*0.000000001)</f>
        <v/>
      </c>
      <c r="R617" s="1" t="str">
        <f t="shared" si="76"/>
        <v/>
      </c>
      <c r="S617" s="1" t="str">
        <f t="shared" si="77"/>
        <v/>
      </c>
      <c r="T617" s="1" t="str">
        <f t="shared" si="78"/>
        <v/>
      </c>
      <c r="U617" s="1" t="str">
        <f t="shared" si="79"/>
        <v/>
      </c>
    </row>
    <row r="618" spans="1:21">
      <c r="A618">
        <v>615</v>
      </c>
      <c r="B618" s="2" t="str">
        <f>IF(A618&lt;=入力・概要!$B$40,10^(LOG10(入力・概要!$B$38)+(A618-1)*(LOG10(入力・概要!$B$39)-LOG10(入力・概要!$B$38))/(入力・概要!$B$40-1)),"")</f>
        <v/>
      </c>
      <c r="C618" s="1" t="str">
        <f t="shared" si="72"/>
        <v/>
      </c>
      <c r="D618" s="1" t="str">
        <f>IF(B618="","",ATANH(MIN(0.999999,(2*入力・概要!$B$17*入力・概要!$B$6)/入力・概要!$B$30))+入力・概要!$B$33*SQRT(B618/1000000)+(2*PI()*B618*入力・概要!$B$6/(299792458*入力・概要!$B$31))*入力・概要!$B$32/2)</f>
        <v/>
      </c>
      <c r="E618" s="1" t="str">
        <f>IF(B618="","",2*PI()*B618*入力・概要!$B$6/(299792458*入力・概要!$B$31))</f>
        <v/>
      </c>
      <c r="F618" s="1" t="str">
        <f t="shared" si="73"/>
        <v/>
      </c>
      <c r="G618" s="1" t="str">
        <f t="shared" si="74"/>
        <v/>
      </c>
      <c r="H618" s="1" t="str">
        <f>IF(B618="","",入力・概要!$B$34)</f>
        <v/>
      </c>
      <c r="I618" s="1" t="str">
        <f>IF(B618="","",C618*入力・概要!$B$35*0.000000001)</f>
        <v/>
      </c>
      <c r="J618" s="1" t="str">
        <f>IF(B618="","",H618+入力・概要!$B$30*F618)</f>
        <v/>
      </c>
      <c r="K618" s="1" t="str">
        <f>IF(B618="","",I618+入力・概要!$B$30*G618)</f>
        <v/>
      </c>
      <c r="L618" s="1" t="str">
        <f>IF(B618="","",入力・概要!$B$30+H618*F618-I618*G618)</f>
        <v/>
      </c>
      <c r="M618" s="1" t="str">
        <f t="shared" si="75"/>
        <v/>
      </c>
      <c r="N618" s="1" t="str">
        <f>IF(B618="","",入力・概要!$B$30*(J618*L618+K618*M618)/(L618^2+M618^2))</f>
        <v/>
      </c>
      <c r="O618" s="1" t="str">
        <f>IF(B618="","",入力・概要!$B$30*(K618*L618-J618*M618)/(L618^2+M618^2))</f>
        <v/>
      </c>
      <c r="P618" s="1" t="str">
        <f>IF(B618="","",N618+入力・概要!$B$36)</f>
        <v/>
      </c>
      <c r="Q618" s="1" t="str">
        <f>IF(B618="","",O618+C618*入力・概要!$B$37*0.000000001)</f>
        <v/>
      </c>
      <c r="R618" s="1" t="str">
        <f t="shared" si="76"/>
        <v/>
      </c>
      <c r="S618" s="1" t="str">
        <f t="shared" si="77"/>
        <v/>
      </c>
      <c r="T618" s="1" t="str">
        <f t="shared" si="78"/>
        <v/>
      </c>
      <c r="U618" s="1" t="str">
        <f t="shared" si="79"/>
        <v/>
      </c>
    </row>
    <row r="619" spans="1:21">
      <c r="A619">
        <v>616</v>
      </c>
      <c r="B619" s="2" t="str">
        <f>IF(A619&lt;=入力・概要!$B$40,10^(LOG10(入力・概要!$B$38)+(A619-1)*(LOG10(入力・概要!$B$39)-LOG10(入力・概要!$B$38))/(入力・概要!$B$40-1)),"")</f>
        <v/>
      </c>
      <c r="C619" s="1" t="str">
        <f t="shared" si="72"/>
        <v/>
      </c>
      <c r="D619" s="1" t="str">
        <f>IF(B619="","",ATANH(MIN(0.999999,(2*入力・概要!$B$17*入力・概要!$B$6)/入力・概要!$B$30))+入力・概要!$B$33*SQRT(B619/1000000)+(2*PI()*B619*入力・概要!$B$6/(299792458*入力・概要!$B$31))*入力・概要!$B$32/2)</f>
        <v/>
      </c>
      <c r="E619" s="1" t="str">
        <f>IF(B619="","",2*PI()*B619*入力・概要!$B$6/(299792458*入力・概要!$B$31))</f>
        <v/>
      </c>
      <c r="F619" s="1" t="str">
        <f t="shared" si="73"/>
        <v/>
      </c>
      <c r="G619" s="1" t="str">
        <f t="shared" si="74"/>
        <v/>
      </c>
      <c r="H619" s="1" t="str">
        <f>IF(B619="","",入力・概要!$B$34)</f>
        <v/>
      </c>
      <c r="I619" s="1" t="str">
        <f>IF(B619="","",C619*入力・概要!$B$35*0.000000001)</f>
        <v/>
      </c>
      <c r="J619" s="1" t="str">
        <f>IF(B619="","",H619+入力・概要!$B$30*F619)</f>
        <v/>
      </c>
      <c r="K619" s="1" t="str">
        <f>IF(B619="","",I619+入力・概要!$B$30*G619)</f>
        <v/>
      </c>
      <c r="L619" s="1" t="str">
        <f>IF(B619="","",入力・概要!$B$30+H619*F619-I619*G619)</f>
        <v/>
      </c>
      <c r="M619" s="1" t="str">
        <f t="shared" si="75"/>
        <v/>
      </c>
      <c r="N619" s="1" t="str">
        <f>IF(B619="","",入力・概要!$B$30*(J619*L619+K619*M619)/(L619^2+M619^2))</f>
        <v/>
      </c>
      <c r="O619" s="1" t="str">
        <f>IF(B619="","",入力・概要!$B$30*(K619*L619-J619*M619)/(L619^2+M619^2))</f>
        <v/>
      </c>
      <c r="P619" s="1" t="str">
        <f>IF(B619="","",N619+入力・概要!$B$36)</f>
        <v/>
      </c>
      <c r="Q619" s="1" t="str">
        <f>IF(B619="","",O619+C619*入力・概要!$B$37*0.000000001)</f>
        <v/>
      </c>
      <c r="R619" s="1" t="str">
        <f t="shared" si="76"/>
        <v/>
      </c>
      <c r="S619" s="1" t="str">
        <f t="shared" si="77"/>
        <v/>
      </c>
      <c r="T619" s="1" t="str">
        <f t="shared" si="78"/>
        <v/>
      </c>
      <c r="U619" s="1" t="str">
        <f t="shared" si="79"/>
        <v/>
      </c>
    </row>
    <row r="620" spans="1:21">
      <c r="A620">
        <v>617</v>
      </c>
      <c r="B620" s="2" t="str">
        <f>IF(A620&lt;=入力・概要!$B$40,10^(LOG10(入力・概要!$B$38)+(A620-1)*(LOG10(入力・概要!$B$39)-LOG10(入力・概要!$B$38))/(入力・概要!$B$40-1)),"")</f>
        <v/>
      </c>
      <c r="C620" s="1" t="str">
        <f t="shared" si="72"/>
        <v/>
      </c>
      <c r="D620" s="1" t="str">
        <f>IF(B620="","",ATANH(MIN(0.999999,(2*入力・概要!$B$17*入力・概要!$B$6)/入力・概要!$B$30))+入力・概要!$B$33*SQRT(B620/1000000)+(2*PI()*B620*入力・概要!$B$6/(299792458*入力・概要!$B$31))*入力・概要!$B$32/2)</f>
        <v/>
      </c>
      <c r="E620" s="1" t="str">
        <f>IF(B620="","",2*PI()*B620*入力・概要!$B$6/(299792458*入力・概要!$B$31))</f>
        <v/>
      </c>
      <c r="F620" s="1" t="str">
        <f t="shared" si="73"/>
        <v/>
      </c>
      <c r="G620" s="1" t="str">
        <f t="shared" si="74"/>
        <v/>
      </c>
      <c r="H620" s="1" t="str">
        <f>IF(B620="","",入力・概要!$B$34)</f>
        <v/>
      </c>
      <c r="I620" s="1" t="str">
        <f>IF(B620="","",C620*入力・概要!$B$35*0.000000001)</f>
        <v/>
      </c>
      <c r="J620" s="1" t="str">
        <f>IF(B620="","",H620+入力・概要!$B$30*F620)</f>
        <v/>
      </c>
      <c r="K620" s="1" t="str">
        <f>IF(B620="","",I620+入力・概要!$B$30*G620)</f>
        <v/>
      </c>
      <c r="L620" s="1" t="str">
        <f>IF(B620="","",入力・概要!$B$30+H620*F620-I620*G620)</f>
        <v/>
      </c>
      <c r="M620" s="1" t="str">
        <f t="shared" si="75"/>
        <v/>
      </c>
      <c r="N620" s="1" t="str">
        <f>IF(B620="","",入力・概要!$B$30*(J620*L620+K620*M620)/(L620^2+M620^2))</f>
        <v/>
      </c>
      <c r="O620" s="1" t="str">
        <f>IF(B620="","",入力・概要!$B$30*(K620*L620-J620*M620)/(L620^2+M620^2))</f>
        <v/>
      </c>
      <c r="P620" s="1" t="str">
        <f>IF(B620="","",N620+入力・概要!$B$36)</f>
        <v/>
      </c>
      <c r="Q620" s="1" t="str">
        <f>IF(B620="","",O620+C620*入力・概要!$B$37*0.000000001)</f>
        <v/>
      </c>
      <c r="R620" s="1" t="str">
        <f t="shared" si="76"/>
        <v/>
      </c>
      <c r="S620" s="1" t="str">
        <f t="shared" si="77"/>
        <v/>
      </c>
      <c r="T620" s="1" t="str">
        <f t="shared" si="78"/>
        <v/>
      </c>
      <c r="U620" s="1" t="str">
        <f t="shared" si="79"/>
        <v/>
      </c>
    </row>
    <row r="621" spans="1:21">
      <c r="A621">
        <v>618</v>
      </c>
      <c r="B621" s="2" t="str">
        <f>IF(A621&lt;=入力・概要!$B$40,10^(LOG10(入力・概要!$B$38)+(A621-1)*(LOG10(入力・概要!$B$39)-LOG10(入力・概要!$B$38))/(入力・概要!$B$40-1)),"")</f>
        <v/>
      </c>
      <c r="C621" s="1" t="str">
        <f t="shared" si="72"/>
        <v/>
      </c>
      <c r="D621" s="1" t="str">
        <f>IF(B621="","",ATANH(MIN(0.999999,(2*入力・概要!$B$17*入力・概要!$B$6)/入力・概要!$B$30))+入力・概要!$B$33*SQRT(B621/1000000)+(2*PI()*B621*入力・概要!$B$6/(299792458*入力・概要!$B$31))*入力・概要!$B$32/2)</f>
        <v/>
      </c>
      <c r="E621" s="1" t="str">
        <f>IF(B621="","",2*PI()*B621*入力・概要!$B$6/(299792458*入力・概要!$B$31))</f>
        <v/>
      </c>
      <c r="F621" s="1" t="str">
        <f t="shared" si="73"/>
        <v/>
      </c>
      <c r="G621" s="1" t="str">
        <f t="shared" si="74"/>
        <v/>
      </c>
      <c r="H621" s="1" t="str">
        <f>IF(B621="","",入力・概要!$B$34)</f>
        <v/>
      </c>
      <c r="I621" s="1" t="str">
        <f>IF(B621="","",C621*入力・概要!$B$35*0.000000001)</f>
        <v/>
      </c>
      <c r="J621" s="1" t="str">
        <f>IF(B621="","",H621+入力・概要!$B$30*F621)</f>
        <v/>
      </c>
      <c r="K621" s="1" t="str">
        <f>IF(B621="","",I621+入力・概要!$B$30*G621)</f>
        <v/>
      </c>
      <c r="L621" s="1" t="str">
        <f>IF(B621="","",入力・概要!$B$30+H621*F621-I621*G621)</f>
        <v/>
      </c>
      <c r="M621" s="1" t="str">
        <f t="shared" si="75"/>
        <v/>
      </c>
      <c r="N621" s="1" t="str">
        <f>IF(B621="","",入力・概要!$B$30*(J621*L621+K621*M621)/(L621^2+M621^2))</f>
        <v/>
      </c>
      <c r="O621" s="1" t="str">
        <f>IF(B621="","",入力・概要!$B$30*(K621*L621-J621*M621)/(L621^2+M621^2))</f>
        <v/>
      </c>
      <c r="P621" s="1" t="str">
        <f>IF(B621="","",N621+入力・概要!$B$36)</f>
        <v/>
      </c>
      <c r="Q621" s="1" t="str">
        <f>IF(B621="","",O621+C621*入力・概要!$B$37*0.000000001)</f>
        <v/>
      </c>
      <c r="R621" s="1" t="str">
        <f t="shared" si="76"/>
        <v/>
      </c>
      <c r="S621" s="1" t="str">
        <f t="shared" si="77"/>
        <v/>
      </c>
      <c r="T621" s="1" t="str">
        <f t="shared" si="78"/>
        <v/>
      </c>
      <c r="U621" s="1" t="str">
        <f t="shared" si="79"/>
        <v/>
      </c>
    </row>
    <row r="622" spans="1:21">
      <c r="A622">
        <v>619</v>
      </c>
      <c r="B622" s="2" t="str">
        <f>IF(A622&lt;=入力・概要!$B$40,10^(LOG10(入力・概要!$B$38)+(A622-1)*(LOG10(入力・概要!$B$39)-LOG10(入力・概要!$B$38))/(入力・概要!$B$40-1)),"")</f>
        <v/>
      </c>
      <c r="C622" s="1" t="str">
        <f t="shared" si="72"/>
        <v/>
      </c>
      <c r="D622" s="1" t="str">
        <f>IF(B622="","",ATANH(MIN(0.999999,(2*入力・概要!$B$17*入力・概要!$B$6)/入力・概要!$B$30))+入力・概要!$B$33*SQRT(B622/1000000)+(2*PI()*B622*入力・概要!$B$6/(299792458*入力・概要!$B$31))*入力・概要!$B$32/2)</f>
        <v/>
      </c>
      <c r="E622" s="1" t="str">
        <f>IF(B622="","",2*PI()*B622*入力・概要!$B$6/(299792458*入力・概要!$B$31))</f>
        <v/>
      </c>
      <c r="F622" s="1" t="str">
        <f t="shared" si="73"/>
        <v/>
      </c>
      <c r="G622" s="1" t="str">
        <f t="shared" si="74"/>
        <v/>
      </c>
      <c r="H622" s="1" t="str">
        <f>IF(B622="","",入力・概要!$B$34)</f>
        <v/>
      </c>
      <c r="I622" s="1" t="str">
        <f>IF(B622="","",C622*入力・概要!$B$35*0.000000001)</f>
        <v/>
      </c>
      <c r="J622" s="1" t="str">
        <f>IF(B622="","",H622+入力・概要!$B$30*F622)</f>
        <v/>
      </c>
      <c r="K622" s="1" t="str">
        <f>IF(B622="","",I622+入力・概要!$B$30*G622)</f>
        <v/>
      </c>
      <c r="L622" s="1" t="str">
        <f>IF(B622="","",入力・概要!$B$30+H622*F622-I622*G622)</f>
        <v/>
      </c>
      <c r="M622" s="1" t="str">
        <f t="shared" si="75"/>
        <v/>
      </c>
      <c r="N622" s="1" t="str">
        <f>IF(B622="","",入力・概要!$B$30*(J622*L622+K622*M622)/(L622^2+M622^2))</f>
        <v/>
      </c>
      <c r="O622" s="1" t="str">
        <f>IF(B622="","",入力・概要!$B$30*(K622*L622-J622*M622)/(L622^2+M622^2))</f>
        <v/>
      </c>
      <c r="P622" s="1" t="str">
        <f>IF(B622="","",N622+入力・概要!$B$36)</f>
        <v/>
      </c>
      <c r="Q622" s="1" t="str">
        <f>IF(B622="","",O622+C622*入力・概要!$B$37*0.000000001)</f>
        <v/>
      </c>
      <c r="R622" s="1" t="str">
        <f t="shared" si="76"/>
        <v/>
      </c>
      <c r="S622" s="1" t="str">
        <f t="shared" si="77"/>
        <v/>
      </c>
      <c r="T622" s="1" t="str">
        <f t="shared" si="78"/>
        <v/>
      </c>
      <c r="U622" s="1" t="str">
        <f t="shared" si="79"/>
        <v/>
      </c>
    </row>
    <row r="623" spans="1:21">
      <c r="A623">
        <v>620</v>
      </c>
      <c r="B623" s="2" t="str">
        <f>IF(A623&lt;=入力・概要!$B$40,10^(LOG10(入力・概要!$B$38)+(A623-1)*(LOG10(入力・概要!$B$39)-LOG10(入力・概要!$B$38))/(入力・概要!$B$40-1)),"")</f>
        <v/>
      </c>
      <c r="C623" s="1" t="str">
        <f t="shared" si="72"/>
        <v/>
      </c>
      <c r="D623" s="1" t="str">
        <f>IF(B623="","",ATANH(MIN(0.999999,(2*入力・概要!$B$17*入力・概要!$B$6)/入力・概要!$B$30))+入力・概要!$B$33*SQRT(B623/1000000)+(2*PI()*B623*入力・概要!$B$6/(299792458*入力・概要!$B$31))*入力・概要!$B$32/2)</f>
        <v/>
      </c>
      <c r="E623" s="1" t="str">
        <f>IF(B623="","",2*PI()*B623*入力・概要!$B$6/(299792458*入力・概要!$B$31))</f>
        <v/>
      </c>
      <c r="F623" s="1" t="str">
        <f t="shared" si="73"/>
        <v/>
      </c>
      <c r="G623" s="1" t="str">
        <f t="shared" si="74"/>
        <v/>
      </c>
      <c r="H623" s="1" t="str">
        <f>IF(B623="","",入力・概要!$B$34)</f>
        <v/>
      </c>
      <c r="I623" s="1" t="str">
        <f>IF(B623="","",C623*入力・概要!$B$35*0.000000001)</f>
        <v/>
      </c>
      <c r="J623" s="1" t="str">
        <f>IF(B623="","",H623+入力・概要!$B$30*F623)</f>
        <v/>
      </c>
      <c r="K623" s="1" t="str">
        <f>IF(B623="","",I623+入力・概要!$B$30*G623)</f>
        <v/>
      </c>
      <c r="L623" s="1" t="str">
        <f>IF(B623="","",入力・概要!$B$30+H623*F623-I623*G623)</f>
        <v/>
      </c>
      <c r="M623" s="1" t="str">
        <f t="shared" si="75"/>
        <v/>
      </c>
      <c r="N623" s="1" t="str">
        <f>IF(B623="","",入力・概要!$B$30*(J623*L623+K623*M623)/(L623^2+M623^2))</f>
        <v/>
      </c>
      <c r="O623" s="1" t="str">
        <f>IF(B623="","",入力・概要!$B$30*(K623*L623-J623*M623)/(L623^2+M623^2))</f>
        <v/>
      </c>
      <c r="P623" s="1" t="str">
        <f>IF(B623="","",N623+入力・概要!$B$36)</f>
        <v/>
      </c>
      <c r="Q623" s="1" t="str">
        <f>IF(B623="","",O623+C623*入力・概要!$B$37*0.000000001)</f>
        <v/>
      </c>
      <c r="R623" s="1" t="str">
        <f t="shared" si="76"/>
        <v/>
      </c>
      <c r="S623" s="1" t="str">
        <f t="shared" si="77"/>
        <v/>
      </c>
      <c r="T623" s="1" t="str">
        <f t="shared" si="78"/>
        <v/>
      </c>
      <c r="U623" s="1" t="str">
        <f t="shared" si="79"/>
        <v/>
      </c>
    </row>
    <row r="624" spans="1:21">
      <c r="A624">
        <v>621</v>
      </c>
      <c r="B624" s="2" t="str">
        <f>IF(A624&lt;=入力・概要!$B$40,10^(LOG10(入力・概要!$B$38)+(A624-1)*(LOG10(入力・概要!$B$39)-LOG10(入力・概要!$B$38))/(入力・概要!$B$40-1)),"")</f>
        <v/>
      </c>
      <c r="C624" s="1" t="str">
        <f t="shared" si="72"/>
        <v/>
      </c>
      <c r="D624" s="1" t="str">
        <f>IF(B624="","",ATANH(MIN(0.999999,(2*入力・概要!$B$17*入力・概要!$B$6)/入力・概要!$B$30))+入力・概要!$B$33*SQRT(B624/1000000)+(2*PI()*B624*入力・概要!$B$6/(299792458*入力・概要!$B$31))*入力・概要!$B$32/2)</f>
        <v/>
      </c>
      <c r="E624" s="1" t="str">
        <f>IF(B624="","",2*PI()*B624*入力・概要!$B$6/(299792458*入力・概要!$B$31))</f>
        <v/>
      </c>
      <c r="F624" s="1" t="str">
        <f t="shared" si="73"/>
        <v/>
      </c>
      <c r="G624" s="1" t="str">
        <f t="shared" si="74"/>
        <v/>
      </c>
      <c r="H624" s="1" t="str">
        <f>IF(B624="","",入力・概要!$B$34)</f>
        <v/>
      </c>
      <c r="I624" s="1" t="str">
        <f>IF(B624="","",C624*入力・概要!$B$35*0.000000001)</f>
        <v/>
      </c>
      <c r="J624" s="1" t="str">
        <f>IF(B624="","",H624+入力・概要!$B$30*F624)</f>
        <v/>
      </c>
      <c r="K624" s="1" t="str">
        <f>IF(B624="","",I624+入力・概要!$B$30*G624)</f>
        <v/>
      </c>
      <c r="L624" s="1" t="str">
        <f>IF(B624="","",入力・概要!$B$30+H624*F624-I624*G624)</f>
        <v/>
      </c>
      <c r="M624" s="1" t="str">
        <f t="shared" si="75"/>
        <v/>
      </c>
      <c r="N624" s="1" t="str">
        <f>IF(B624="","",入力・概要!$B$30*(J624*L624+K624*M624)/(L624^2+M624^2))</f>
        <v/>
      </c>
      <c r="O624" s="1" t="str">
        <f>IF(B624="","",入力・概要!$B$30*(K624*L624-J624*M624)/(L624^2+M624^2))</f>
        <v/>
      </c>
      <c r="P624" s="1" t="str">
        <f>IF(B624="","",N624+入力・概要!$B$36)</f>
        <v/>
      </c>
      <c r="Q624" s="1" t="str">
        <f>IF(B624="","",O624+C624*入力・概要!$B$37*0.000000001)</f>
        <v/>
      </c>
      <c r="R624" s="1" t="str">
        <f t="shared" si="76"/>
        <v/>
      </c>
      <c r="S624" s="1" t="str">
        <f t="shared" si="77"/>
        <v/>
      </c>
      <c r="T624" s="1" t="str">
        <f t="shared" si="78"/>
        <v/>
      </c>
      <c r="U624" s="1" t="str">
        <f t="shared" si="79"/>
        <v/>
      </c>
    </row>
    <row r="625" spans="1:21">
      <c r="A625">
        <v>622</v>
      </c>
      <c r="B625" s="2" t="str">
        <f>IF(A625&lt;=入力・概要!$B$40,10^(LOG10(入力・概要!$B$38)+(A625-1)*(LOG10(入力・概要!$B$39)-LOG10(入力・概要!$B$38))/(入力・概要!$B$40-1)),"")</f>
        <v/>
      </c>
      <c r="C625" s="1" t="str">
        <f t="shared" si="72"/>
        <v/>
      </c>
      <c r="D625" s="1" t="str">
        <f>IF(B625="","",ATANH(MIN(0.999999,(2*入力・概要!$B$17*入力・概要!$B$6)/入力・概要!$B$30))+入力・概要!$B$33*SQRT(B625/1000000)+(2*PI()*B625*入力・概要!$B$6/(299792458*入力・概要!$B$31))*入力・概要!$B$32/2)</f>
        <v/>
      </c>
      <c r="E625" s="1" t="str">
        <f>IF(B625="","",2*PI()*B625*入力・概要!$B$6/(299792458*入力・概要!$B$31))</f>
        <v/>
      </c>
      <c r="F625" s="1" t="str">
        <f t="shared" si="73"/>
        <v/>
      </c>
      <c r="G625" s="1" t="str">
        <f t="shared" si="74"/>
        <v/>
      </c>
      <c r="H625" s="1" t="str">
        <f>IF(B625="","",入力・概要!$B$34)</f>
        <v/>
      </c>
      <c r="I625" s="1" t="str">
        <f>IF(B625="","",C625*入力・概要!$B$35*0.000000001)</f>
        <v/>
      </c>
      <c r="J625" s="1" t="str">
        <f>IF(B625="","",H625+入力・概要!$B$30*F625)</f>
        <v/>
      </c>
      <c r="K625" s="1" t="str">
        <f>IF(B625="","",I625+入力・概要!$B$30*G625)</f>
        <v/>
      </c>
      <c r="L625" s="1" t="str">
        <f>IF(B625="","",入力・概要!$B$30+H625*F625-I625*G625)</f>
        <v/>
      </c>
      <c r="M625" s="1" t="str">
        <f t="shared" si="75"/>
        <v/>
      </c>
      <c r="N625" s="1" t="str">
        <f>IF(B625="","",入力・概要!$B$30*(J625*L625+K625*M625)/(L625^2+M625^2))</f>
        <v/>
      </c>
      <c r="O625" s="1" t="str">
        <f>IF(B625="","",入力・概要!$B$30*(K625*L625-J625*M625)/(L625^2+M625^2))</f>
        <v/>
      </c>
      <c r="P625" s="1" t="str">
        <f>IF(B625="","",N625+入力・概要!$B$36)</f>
        <v/>
      </c>
      <c r="Q625" s="1" t="str">
        <f>IF(B625="","",O625+C625*入力・概要!$B$37*0.000000001)</f>
        <v/>
      </c>
      <c r="R625" s="1" t="str">
        <f t="shared" si="76"/>
        <v/>
      </c>
      <c r="S625" s="1" t="str">
        <f t="shared" si="77"/>
        <v/>
      </c>
      <c r="T625" s="1" t="str">
        <f t="shared" si="78"/>
        <v/>
      </c>
      <c r="U625" s="1" t="str">
        <f t="shared" si="79"/>
        <v/>
      </c>
    </row>
    <row r="626" spans="1:21">
      <c r="A626">
        <v>623</v>
      </c>
      <c r="B626" s="2" t="str">
        <f>IF(A626&lt;=入力・概要!$B$40,10^(LOG10(入力・概要!$B$38)+(A626-1)*(LOG10(入力・概要!$B$39)-LOG10(入力・概要!$B$38))/(入力・概要!$B$40-1)),"")</f>
        <v/>
      </c>
      <c r="C626" s="1" t="str">
        <f t="shared" si="72"/>
        <v/>
      </c>
      <c r="D626" s="1" t="str">
        <f>IF(B626="","",ATANH(MIN(0.999999,(2*入力・概要!$B$17*入力・概要!$B$6)/入力・概要!$B$30))+入力・概要!$B$33*SQRT(B626/1000000)+(2*PI()*B626*入力・概要!$B$6/(299792458*入力・概要!$B$31))*入力・概要!$B$32/2)</f>
        <v/>
      </c>
      <c r="E626" s="1" t="str">
        <f>IF(B626="","",2*PI()*B626*入力・概要!$B$6/(299792458*入力・概要!$B$31))</f>
        <v/>
      </c>
      <c r="F626" s="1" t="str">
        <f t="shared" si="73"/>
        <v/>
      </c>
      <c r="G626" s="1" t="str">
        <f t="shared" si="74"/>
        <v/>
      </c>
      <c r="H626" s="1" t="str">
        <f>IF(B626="","",入力・概要!$B$34)</f>
        <v/>
      </c>
      <c r="I626" s="1" t="str">
        <f>IF(B626="","",C626*入力・概要!$B$35*0.000000001)</f>
        <v/>
      </c>
      <c r="J626" s="1" t="str">
        <f>IF(B626="","",H626+入力・概要!$B$30*F626)</f>
        <v/>
      </c>
      <c r="K626" s="1" t="str">
        <f>IF(B626="","",I626+入力・概要!$B$30*G626)</f>
        <v/>
      </c>
      <c r="L626" s="1" t="str">
        <f>IF(B626="","",入力・概要!$B$30+H626*F626-I626*G626)</f>
        <v/>
      </c>
      <c r="M626" s="1" t="str">
        <f t="shared" si="75"/>
        <v/>
      </c>
      <c r="N626" s="1" t="str">
        <f>IF(B626="","",入力・概要!$B$30*(J626*L626+K626*M626)/(L626^2+M626^2))</f>
        <v/>
      </c>
      <c r="O626" s="1" t="str">
        <f>IF(B626="","",入力・概要!$B$30*(K626*L626-J626*M626)/(L626^2+M626^2))</f>
        <v/>
      </c>
      <c r="P626" s="1" t="str">
        <f>IF(B626="","",N626+入力・概要!$B$36)</f>
        <v/>
      </c>
      <c r="Q626" s="1" t="str">
        <f>IF(B626="","",O626+C626*入力・概要!$B$37*0.000000001)</f>
        <v/>
      </c>
      <c r="R626" s="1" t="str">
        <f t="shared" si="76"/>
        <v/>
      </c>
      <c r="S626" s="1" t="str">
        <f t="shared" si="77"/>
        <v/>
      </c>
      <c r="T626" s="1" t="str">
        <f t="shared" si="78"/>
        <v/>
      </c>
      <c r="U626" s="1" t="str">
        <f t="shared" si="79"/>
        <v/>
      </c>
    </row>
    <row r="627" spans="1:21">
      <c r="A627">
        <v>624</v>
      </c>
      <c r="B627" s="2" t="str">
        <f>IF(A627&lt;=入力・概要!$B$40,10^(LOG10(入力・概要!$B$38)+(A627-1)*(LOG10(入力・概要!$B$39)-LOG10(入力・概要!$B$38))/(入力・概要!$B$40-1)),"")</f>
        <v/>
      </c>
      <c r="C627" s="1" t="str">
        <f t="shared" si="72"/>
        <v/>
      </c>
      <c r="D627" s="1" t="str">
        <f>IF(B627="","",ATANH(MIN(0.999999,(2*入力・概要!$B$17*入力・概要!$B$6)/入力・概要!$B$30))+入力・概要!$B$33*SQRT(B627/1000000)+(2*PI()*B627*入力・概要!$B$6/(299792458*入力・概要!$B$31))*入力・概要!$B$32/2)</f>
        <v/>
      </c>
      <c r="E627" s="1" t="str">
        <f>IF(B627="","",2*PI()*B627*入力・概要!$B$6/(299792458*入力・概要!$B$31))</f>
        <v/>
      </c>
      <c r="F627" s="1" t="str">
        <f t="shared" si="73"/>
        <v/>
      </c>
      <c r="G627" s="1" t="str">
        <f t="shared" si="74"/>
        <v/>
      </c>
      <c r="H627" s="1" t="str">
        <f>IF(B627="","",入力・概要!$B$34)</f>
        <v/>
      </c>
      <c r="I627" s="1" t="str">
        <f>IF(B627="","",C627*入力・概要!$B$35*0.000000001)</f>
        <v/>
      </c>
      <c r="J627" s="1" t="str">
        <f>IF(B627="","",H627+入力・概要!$B$30*F627)</f>
        <v/>
      </c>
      <c r="K627" s="1" t="str">
        <f>IF(B627="","",I627+入力・概要!$B$30*G627)</f>
        <v/>
      </c>
      <c r="L627" s="1" t="str">
        <f>IF(B627="","",入力・概要!$B$30+H627*F627-I627*G627)</f>
        <v/>
      </c>
      <c r="M627" s="1" t="str">
        <f t="shared" si="75"/>
        <v/>
      </c>
      <c r="N627" s="1" t="str">
        <f>IF(B627="","",入力・概要!$B$30*(J627*L627+K627*M627)/(L627^2+M627^2))</f>
        <v/>
      </c>
      <c r="O627" s="1" t="str">
        <f>IF(B627="","",入力・概要!$B$30*(K627*L627-J627*M627)/(L627^2+M627^2))</f>
        <v/>
      </c>
      <c r="P627" s="1" t="str">
        <f>IF(B627="","",N627+入力・概要!$B$36)</f>
        <v/>
      </c>
      <c r="Q627" s="1" t="str">
        <f>IF(B627="","",O627+C627*入力・概要!$B$37*0.000000001)</f>
        <v/>
      </c>
      <c r="R627" s="1" t="str">
        <f t="shared" si="76"/>
        <v/>
      </c>
      <c r="S627" s="1" t="str">
        <f t="shared" si="77"/>
        <v/>
      </c>
      <c r="T627" s="1" t="str">
        <f t="shared" si="78"/>
        <v/>
      </c>
      <c r="U627" s="1" t="str">
        <f t="shared" si="79"/>
        <v/>
      </c>
    </row>
    <row r="628" spans="1:21">
      <c r="A628">
        <v>625</v>
      </c>
      <c r="B628" s="2" t="str">
        <f>IF(A628&lt;=入力・概要!$B$40,10^(LOG10(入力・概要!$B$38)+(A628-1)*(LOG10(入力・概要!$B$39)-LOG10(入力・概要!$B$38))/(入力・概要!$B$40-1)),"")</f>
        <v/>
      </c>
      <c r="C628" s="1" t="str">
        <f t="shared" si="72"/>
        <v/>
      </c>
      <c r="D628" s="1" t="str">
        <f>IF(B628="","",ATANH(MIN(0.999999,(2*入力・概要!$B$17*入力・概要!$B$6)/入力・概要!$B$30))+入力・概要!$B$33*SQRT(B628/1000000)+(2*PI()*B628*入力・概要!$B$6/(299792458*入力・概要!$B$31))*入力・概要!$B$32/2)</f>
        <v/>
      </c>
      <c r="E628" s="1" t="str">
        <f>IF(B628="","",2*PI()*B628*入力・概要!$B$6/(299792458*入力・概要!$B$31))</f>
        <v/>
      </c>
      <c r="F628" s="1" t="str">
        <f t="shared" si="73"/>
        <v/>
      </c>
      <c r="G628" s="1" t="str">
        <f t="shared" si="74"/>
        <v/>
      </c>
      <c r="H628" s="1" t="str">
        <f>IF(B628="","",入力・概要!$B$34)</f>
        <v/>
      </c>
      <c r="I628" s="1" t="str">
        <f>IF(B628="","",C628*入力・概要!$B$35*0.000000001)</f>
        <v/>
      </c>
      <c r="J628" s="1" t="str">
        <f>IF(B628="","",H628+入力・概要!$B$30*F628)</f>
        <v/>
      </c>
      <c r="K628" s="1" t="str">
        <f>IF(B628="","",I628+入力・概要!$B$30*G628)</f>
        <v/>
      </c>
      <c r="L628" s="1" t="str">
        <f>IF(B628="","",入力・概要!$B$30+H628*F628-I628*G628)</f>
        <v/>
      </c>
      <c r="M628" s="1" t="str">
        <f t="shared" si="75"/>
        <v/>
      </c>
      <c r="N628" s="1" t="str">
        <f>IF(B628="","",入力・概要!$B$30*(J628*L628+K628*M628)/(L628^2+M628^2))</f>
        <v/>
      </c>
      <c r="O628" s="1" t="str">
        <f>IF(B628="","",入力・概要!$B$30*(K628*L628-J628*M628)/(L628^2+M628^2))</f>
        <v/>
      </c>
      <c r="P628" s="1" t="str">
        <f>IF(B628="","",N628+入力・概要!$B$36)</f>
        <v/>
      </c>
      <c r="Q628" s="1" t="str">
        <f>IF(B628="","",O628+C628*入力・概要!$B$37*0.000000001)</f>
        <v/>
      </c>
      <c r="R628" s="1" t="str">
        <f t="shared" si="76"/>
        <v/>
      </c>
      <c r="S628" s="1" t="str">
        <f t="shared" si="77"/>
        <v/>
      </c>
      <c r="T628" s="1" t="str">
        <f t="shared" si="78"/>
        <v/>
      </c>
      <c r="U628" s="1" t="str">
        <f t="shared" si="79"/>
        <v/>
      </c>
    </row>
    <row r="629" spans="1:21">
      <c r="A629">
        <v>626</v>
      </c>
      <c r="B629" s="2" t="str">
        <f>IF(A629&lt;=入力・概要!$B$40,10^(LOG10(入力・概要!$B$38)+(A629-1)*(LOG10(入力・概要!$B$39)-LOG10(入力・概要!$B$38))/(入力・概要!$B$40-1)),"")</f>
        <v/>
      </c>
      <c r="C629" s="1" t="str">
        <f t="shared" si="72"/>
        <v/>
      </c>
      <c r="D629" s="1" t="str">
        <f>IF(B629="","",ATANH(MIN(0.999999,(2*入力・概要!$B$17*入力・概要!$B$6)/入力・概要!$B$30))+入力・概要!$B$33*SQRT(B629/1000000)+(2*PI()*B629*入力・概要!$B$6/(299792458*入力・概要!$B$31))*入力・概要!$B$32/2)</f>
        <v/>
      </c>
      <c r="E629" s="1" t="str">
        <f>IF(B629="","",2*PI()*B629*入力・概要!$B$6/(299792458*入力・概要!$B$31))</f>
        <v/>
      </c>
      <c r="F629" s="1" t="str">
        <f t="shared" si="73"/>
        <v/>
      </c>
      <c r="G629" s="1" t="str">
        <f t="shared" si="74"/>
        <v/>
      </c>
      <c r="H629" s="1" t="str">
        <f>IF(B629="","",入力・概要!$B$34)</f>
        <v/>
      </c>
      <c r="I629" s="1" t="str">
        <f>IF(B629="","",C629*入力・概要!$B$35*0.000000001)</f>
        <v/>
      </c>
      <c r="J629" s="1" t="str">
        <f>IF(B629="","",H629+入力・概要!$B$30*F629)</f>
        <v/>
      </c>
      <c r="K629" s="1" t="str">
        <f>IF(B629="","",I629+入力・概要!$B$30*G629)</f>
        <v/>
      </c>
      <c r="L629" s="1" t="str">
        <f>IF(B629="","",入力・概要!$B$30+H629*F629-I629*G629)</f>
        <v/>
      </c>
      <c r="M629" s="1" t="str">
        <f t="shared" si="75"/>
        <v/>
      </c>
      <c r="N629" s="1" t="str">
        <f>IF(B629="","",入力・概要!$B$30*(J629*L629+K629*M629)/(L629^2+M629^2))</f>
        <v/>
      </c>
      <c r="O629" s="1" t="str">
        <f>IF(B629="","",入力・概要!$B$30*(K629*L629-J629*M629)/(L629^2+M629^2))</f>
        <v/>
      </c>
      <c r="P629" s="1" t="str">
        <f>IF(B629="","",N629+入力・概要!$B$36)</f>
        <v/>
      </c>
      <c r="Q629" s="1" t="str">
        <f>IF(B629="","",O629+C629*入力・概要!$B$37*0.000000001)</f>
        <v/>
      </c>
      <c r="R629" s="1" t="str">
        <f t="shared" si="76"/>
        <v/>
      </c>
      <c r="S629" s="1" t="str">
        <f t="shared" si="77"/>
        <v/>
      </c>
      <c r="T629" s="1" t="str">
        <f t="shared" si="78"/>
        <v/>
      </c>
      <c r="U629" s="1" t="str">
        <f t="shared" si="79"/>
        <v/>
      </c>
    </row>
    <row r="630" spans="1:21">
      <c r="A630">
        <v>627</v>
      </c>
      <c r="B630" s="2" t="str">
        <f>IF(A630&lt;=入力・概要!$B$40,10^(LOG10(入力・概要!$B$38)+(A630-1)*(LOG10(入力・概要!$B$39)-LOG10(入力・概要!$B$38))/(入力・概要!$B$40-1)),"")</f>
        <v/>
      </c>
      <c r="C630" s="1" t="str">
        <f t="shared" si="72"/>
        <v/>
      </c>
      <c r="D630" s="1" t="str">
        <f>IF(B630="","",ATANH(MIN(0.999999,(2*入力・概要!$B$17*入力・概要!$B$6)/入力・概要!$B$30))+入力・概要!$B$33*SQRT(B630/1000000)+(2*PI()*B630*入力・概要!$B$6/(299792458*入力・概要!$B$31))*入力・概要!$B$32/2)</f>
        <v/>
      </c>
      <c r="E630" s="1" t="str">
        <f>IF(B630="","",2*PI()*B630*入力・概要!$B$6/(299792458*入力・概要!$B$31))</f>
        <v/>
      </c>
      <c r="F630" s="1" t="str">
        <f t="shared" si="73"/>
        <v/>
      </c>
      <c r="G630" s="1" t="str">
        <f t="shared" si="74"/>
        <v/>
      </c>
      <c r="H630" s="1" t="str">
        <f>IF(B630="","",入力・概要!$B$34)</f>
        <v/>
      </c>
      <c r="I630" s="1" t="str">
        <f>IF(B630="","",C630*入力・概要!$B$35*0.000000001)</f>
        <v/>
      </c>
      <c r="J630" s="1" t="str">
        <f>IF(B630="","",H630+入力・概要!$B$30*F630)</f>
        <v/>
      </c>
      <c r="K630" s="1" t="str">
        <f>IF(B630="","",I630+入力・概要!$B$30*G630)</f>
        <v/>
      </c>
      <c r="L630" s="1" t="str">
        <f>IF(B630="","",入力・概要!$B$30+H630*F630-I630*G630)</f>
        <v/>
      </c>
      <c r="M630" s="1" t="str">
        <f t="shared" si="75"/>
        <v/>
      </c>
      <c r="N630" s="1" t="str">
        <f>IF(B630="","",入力・概要!$B$30*(J630*L630+K630*M630)/(L630^2+M630^2))</f>
        <v/>
      </c>
      <c r="O630" s="1" t="str">
        <f>IF(B630="","",入力・概要!$B$30*(K630*L630-J630*M630)/(L630^2+M630^2))</f>
        <v/>
      </c>
      <c r="P630" s="1" t="str">
        <f>IF(B630="","",N630+入力・概要!$B$36)</f>
        <v/>
      </c>
      <c r="Q630" s="1" t="str">
        <f>IF(B630="","",O630+C630*入力・概要!$B$37*0.000000001)</f>
        <v/>
      </c>
      <c r="R630" s="1" t="str">
        <f t="shared" si="76"/>
        <v/>
      </c>
      <c r="S630" s="1" t="str">
        <f t="shared" si="77"/>
        <v/>
      </c>
      <c r="T630" s="1" t="str">
        <f t="shared" si="78"/>
        <v/>
      </c>
      <c r="U630" s="1" t="str">
        <f t="shared" si="79"/>
        <v/>
      </c>
    </row>
    <row r="631" spans="1:21">
      <c r="A631">
        <v>628</v>
      </c>
      <c r="B631" s="2" t="str">
        <f>IF(A631&lt;=入力・概要!$B$40,10^(LOG10(入力・概要!$B$38)+(A631-1)*(LOG10(入力・概要!$B$39)-LOG10(入力・概要!$B$38))/(入力・概要!$B$40-1)),"")</f>
        <v/>
      </c>
      <c r="C631" s="1" t="str">
        <f t="shared" si="72"/>
        <v/>
      </c>
      <c r="D631" s="1" t="str">
        <f>IF(B631="","",ATANH(MIN(0.999999,(2*入力・概要!$B$17*入力・概要!$B$6)/入力・概要!$B$30))+入力・概要!$B$33*SQRT(B631/1000000)+(2*PI()*B631*入力・概要!$B$6/(299792458*入力・概要!$B$31))*入力・概要!$B$32/2)</f>
        <v/>
      </c>
      <c r="E631" s="1" t="str">
        <f>IF(B631="","",2*PI()*B631*入力・概要!$B$6/(299792458*入力・概要!$B$31))</f>
        <v/>
      </c>
      <c r="F631" s="1" t="str">
        <f t="shared" si="73"/>
        <v/>
      </c>
      <c r="G631" s="1" t="str">
        <f t="shared" si="74"/>
        <v/>
      </c>
      <c r="H631" s="1" t="str">
        <f>IF(B631="","",入力・概要!$B$34)</f>
        <v/>
      </c>
      <c r="I631" s="1" t="str">
        <f>IF(B631="","",C631*入力・概要!$B$35*0.000000001)</f>
        <v/>
      </c>
      <c r="J631" s="1" t="str">
        <f>IF(B631="","",H631+入力・概要!$B$30*F631)</f>
        <v/>
      </c>
      <c r="K631" s="1" t="str">
        <f>IF(B631="","",I631+入力・概要!$B$30*G631)</f>
        <v/>
      </c>
      <c r="L631" s="1" t="str">
        <f>IF(B631="","",入力・概要!$B$30+H631*F631-I631*G631)</f>
        <v/>
      </c>
      <c r="M631" s="1" t="str">
        <f t="shared" si="75"/>
        <v/>
      </c>
      <c r="N631" s="1" t="str">
        <f>IF(B631="","",入力・概要!$B$30*(J631*L631+K631*M631)/(L631^2+M631^2))</f>
        <v/>
      </c>
      <c r="O631" s="1" t="str">
        <f>IF(B631="","",入力・概要!$B$30*(K631*L631-J631*M631)/(L631^2+M631^2))</f>
        <v/>
      </c>
      <c r="P631" s="1" t="str">
        <f>IF(B631="","",N631+入力・概要!$B$36)</f>
        <v/>
      </c>
      <c r="Q631" s="1" t="str">
        <f>IF(B631="","",O631+C631*入力・概要!$B$37*0.000000001)</f>
        <v/>
      </c>
      <c r="R631" s="1" t="str">
        <f t="shared" si="76"/>
        <v/>
      </c>
      <c r="S631" s="1" t="str">
        <f t="shared" si="77"/>
        <v/>
      </c>
      <c r="T631" s="1" t="str">
        <f t="shared" si="78"/>
        <v/>
      </c>
      <c r="U631" s="1" t="str">
        <f t="shared" si="79"/>
        <v/>
      </c>
    </row>
    <row r="632" spans="1:21">
      <c r="A632">
        <v>629</v>
      </c>
      <c r="B632" s="2" t="str">
        <f>IF(A632&lt;=入力・概要!$B$40,10^(LOG10(入力・概要!$B$38)+(A632-1)*(LOG10(入力・概要!$B$39)-LOG10(入力・概要!$B$38))/(入力・概要!$B$40-1)),"")</f>
        <v/>
      </c>
      <c r="C632" s="1" t="str">
        <f t="shared" si="72"/>
        <v/>
      </c>
      <c r="D632" s="1" t="str">
        <f>IF(B632="","",ATANH(MIN(0.999999,(2*入力・概要!$B$17*入力・概要!$B$6)/入力・概要!$B$30))+入力・概要!$B$33*SQRT(B632/1000000)+(2*PI()*B632*入力・概要!$B$6/(299792458*入力・概要!$B$31))*入力・概要!$B$32/2)</f>
        <v/>
      </c>
      <c r="E632" s="1" t="str">
        <f>IF(B632="","",2*PI()*B632*入力・概要!$B$6/(299792458*入力・概要!$B$31))</f>
        <v/>
      </c>
      <c r="F632" s="1" t="str">
        <f t="shared" si="73"/>
        <v/>
      </c>
      <c r="G632" s="1" t="str">
        <f t="shared" si="74"/>
        <v/>
      </c>
      <c r="H632" s="1" t="str">
        <f>IF(B632="","",入力・概要!$B$34)</f>
        <v/>
      </c>
      <c r="I632" s="1" t="str">
        <f>IF(B632="","",C632*入力・概要!$B$35*0.000000001)</f>
        <v/>
      </c>
      <c r="J632" s="1" t="str">
        <f>IF(B632="","",H632+入力・概要!$B$30*F632)</f>
        <v/>
      </c>
      <c r="K632" s="1" t="str">
        <f>IF(B632="","",I632+入力・概要!$B$30*G632)</f>
        <v/>
      </c>
      <c r="L632" s="1" t="str">
        <f>IF(B632="","",入力・概要!$B$30+H632*F632-I632*G632)</f>
        <v/>
      </c>
      <c r="M632" s="1" t="str">
        <f t="shared" si="75"/>
        <v/>
      </c>
      <c r="N632" s="1" t="str">
        <f>IF(B632="","",入力・概要!$B$30*(J632*L632+K632*M632)/(L632^2+M632^2))</f>
        <v/>
      </c>
      <c r="O632" s="1" t="str">
        <f>IF(B632="","",入力・概要!$B$30*(K632*L632-J632*M632)/(L632^2+M632^2))</f>
        <v/>
      </c>
      <c r="P632" s="1" t="str">
        <f>IF(B632="","",N632+入力・概要!$B$36)</f>
        <v/>
      </c>
      <c r="Q632" s="1" t="str">
        <f>IF(B632="","",O632+C632*入力・概要!$B$37*0.000000001)</f>
        <v/>
      </c>
      <c r="R632" s="1" t="str">
        <f t="shared" si="76"/>
        <v/>
      </c>
      <c r="S632" s="1" t="str">
        <f t="shared" si="77"/>
        <v/>
      </c>
      <c r="T632" s="1" t="str">
        <f t="shared" si="78"/>
        <v/>
      </c>
      <c r="U632" s="1" t="str">
        <f t="shared" si="79"/>
        <v/>
      </c>
    </row>
    <row r="633" spans="1:21">
      <c r="A633">
        <v>630</v>
      </c>
      <c r="B633" s="2" t="str">
        <f>IF(A633&lt;=入力・概要!$B$40,10^(LOG10(入力・概要!$B$38)+(A633-1)*(LOG10(入力・概要!$B$39)-LOG10(入力・概要!$B$38))/(入力・概要!$B$40-1)),"")</f>
        <v/>
      </c>
      <c r="C633" s="1" t="str">
        <f t="shared" si="72"/>
        <v/>
      </c>
      <c r="D633" s="1" t="str">
        <f>IF(B633="","",ATANH(MIN(0.999999,(2*入力・概要!$B$17*入力・概要!$B$6)/入力・概要!$B$30))+入力・概要!$B$33*SQRT(B633/1000000)+(2*PI()*B633*入力・概要!$B$6/(299792458*入力・概要!$B$31))*入力・概要!$B$32/2)</f>
        <v/>
      </c>
      <c r="E633" s="1" t="str">
        <f>IF(B633="","",2*PI()*B633*入力・概要!$B$6/(299792458*入力・概要!$B$31))</f>
        <v/>
      </c>
      <c r="F633" s="1" t="str">
        <f t="shared" si="73"/>
        <v/>
      </c>
      <c r="G633" s="1" t="str">
        <f t="shared" si="74"/>
        <v/>
      </c>
      <c r="H633" s="1" t="str">
        <f>IF(B633="","",入力・概要!$B$34)</f>
        <v/>
      </c>
      <c r="I633" s="1" t="str">
        <f>IF(B633="","",C633*入力・概要!$B$35*0.000000001)</f>
        <v/>
      </c>
      <c r="J633" s="1" t="str">
        <f>IF(B633="","",H633+入力・概要!$B$30*F633)</f>
        <v/>
      </c>
      <c r="K633" s="1" t="str">
        <f>IF(B633="","",I633+入力・概要!$B$30*G633)</f>
        <v/>
      </c>
      <c r="L633" s="1" t="str">
        <f>IF(B633="","",入力・概要!$B$30+H633*F633-I633*G633)</f>
        <v/>
      </c>
      <c r="M633" s="1" t="str">
        <f t="shared" si="75"/>
        <v/>
      </c>
      <c r="N633" s="1" t="str">
        <f>IF(B633="","",入力・概要!$B$30*(J633*L633+K633*M633)/(L633^2+M633^2))</f>
        <v/>
      </c>
      <c r="O633" s="1" t="str">
        <f>IF(B633="","",入力・概要!$B$30*(K633*L633-J633*M633)/(L633^2+M633^2))</f>
        <v/>
      </c>
      <c r="P633" s="1" t="str">
        <f>IF(B633="","",N633+入力・概要!$B$36)</f>
        <v/>
      </c>
      <c r="Q633" s="1" t="str">
        <f>IF(B633="","",O633+C633*入力・概要!$B$37*0.000000001)</f>
        <v/>
      </c>
      <c r="R633" s="1" t="str">
        <f t="shared" si="76"/>
        <v/>
      </c>
      <c r="S633" s="1" t="str">
        <f t="shared" si="77"/>
        <v/>
      </c>
      <c r="T633" s="1" t="str">
        <f t="shared" si="78"/>
        <v/>
      </c>
      <c r="U633" s="1" t="str">
        <f t="shared" si="79"/>
        <v/>
      </c>
    </row>
    <row r="634" spans="1:21">
      <c r="A634">
        <v>631</v>
      </c>
      <c r="B634" s="2" t="str">
        <f>IF(A634&lt;=入力・概要!$B$40,10^(LOG10(入力・概要!$B$38)+(A634-1)*(LOG10(入力・概要!$B$39)-LOG10(入力・概要!$B$38))/(入力・概要!$B$40-1)),"")</f>
        <v/>
      </c>
      <c r="C634" s="1" t="str">
        <f t="shared" si="72"/>
        <v/>
      </c>
      <c r="D634" s="1" t="str">
        <f>IF(B634="","",ATANH(MIN(0.999999,(2*入力・概要!$B$17*入力・概要!$B$6)/入力・概要!$B$30))+入力・概要!$B$33*SQRT(B634/1000000)+(2*PI()*B634*入力・概要!$B$6/(299792458*入力・概要!$B$31))*入力・概要!$B$32/2)</f>
        <v/>
      </c>
      <c r="E634" s="1" t="str">
        <f>IF(B634="","",2*PI()*B634*入力・概要!$B$6/(299792458*入力・概要!$B$31))</f>
        <v/>
      </c>
      <c r="F634" s="1" t="str">
        <f t="shared" si="73"/>
        <v/>
      </c>
      <c r="G634" s="1" t="str">
        <f t="shared" si="74"/>
        <v/>
      </c>
      <c r="H634" s="1" t="str">
        <f>IF(B634="","",入力・概要!$B$34)</f>
        <v/>
      </c>
      <c r="I634" s="1" t="str">
        <f>IF(B634="","",C634*入力・概要!$B$35*0.000000001)</f>
        <v/>
      </c>
      <c r="J634" s="1" t="str">
        <f>IF(B634="","",H634+入力・概要!$B$30*F634)</f>
        <v/>
      </c>
      <c r="K634" s="1" t="str">
        <f>IF(B634="","",I634+入力・概要!$B$30*G634)</f>
        <v/>
      </c>
      <c r="L634" s="1" t="str">
        <f>IF(B634="","",入力・概要!$B$30+H634*F634-I634*G634)</f>
        <v/>
      </c>
      <c r="M634" s="1" t="str">
        <f t="shared" si="75"/>
        <v/>
      </c>
      <c r="N634" s="1" t="str">
        <f>IF(B634="","",入力・概要!$B$30*(J634*L634+K634*M634)/(L634^2+M634^2))</f>
        <v/>
      </c>
      <c r="O634" s="1" t="str">
        <f>IF(B634="","",入力・概要!$B$30*(K634*L634-J634*M634)/(L634^2+M634^2))</f>
        <v/>
      </c>
      <c r="P634" s="1" t="str">
        <f>IF(B634="","",N634+入力・概要!$B$36)</f>
        <v/>
      </c>
      <c r="Q634" s="1" t="str">
        <f>IF(B634="","",O634+C634*入力・概要!$B$37*0.000000001)</f>
        <v/>
      </c>
      <c r="R634" s="1" t="str">
        <f t="shared" si="76"/>
        <v/>
      </c>
      <c r="S634" s="1" t="str">
        <f t="shared" si="77"/>
        <v/>
      </c>
      <c r="T634" s="1" t="str">
        <f t="shared" si="78"/>
        <v/>
      </c>
      <c r="U634" s="1" t="str">
        <f t="shared" si="79"/>
        <v/>
      </c>
    </row>
    <row r="635" spans="1:21">
      <c r="A635">
        <v>632</v>
      </c>
      <c r="B635" s="2" t="str">
        <f>IF(A635&lt;=入力・概要!$B$40,10^(LOG10(入力・概要!$B$38)+(A635-1)*(LOG10(入力・概要!$B$39)-LOG10(入力・概要!$B$38))/(入力・概要!$B$40-1)),"")</f>
        <v/>
      </c>
      <c r="C635" s="1" t="str">
        <f t="shared" si="72"/>
        <v/>
      </c>
      <c r="D635" s="1" t="str">
        <f>IF(B635="","",ATANH(MIN(0.999999,(2*入力・概要!$B$17*入力・概要!$B$6)/入力・概要!$B$30))+入力・概要!$B$33*SQRT(B635/1000000)+(2*PI()*B635*入力・概要!$B$6/(299792458*入力・概要!$B$31))*入力・概要!$B$32/2)</f>
        <v/>
      </c>
      <c r="E635" s="1" t="str">
        <f>IF(B635="","",2*PI()*B635*入力・概要!$B$6/(299792458*入力・概要!$B$31))</f>
        <v/>
      </c>
      <c r="F635" s="1" t="str">
        <f t="shared" si="73"/>
        <v/>
      </c>
      <c r="G635" s="1" t="str">
        <f t="shared" si="74"/>
        <v/>
      </c>
      <c r="H635" s="1" t="str">
        <f>IF(B635="","",入力・概要!$B$34)</f>
        <v/>
      </c>
      <c r="I635" s="1" t="str">
        <f>IF(B635="","",C635*入力・概要!$B$35*0.000000001)</f>
        <v/>
      </c>
      <c r="J635" s="1" t="str">
        <f>IF(B635="","",H635+入力・概要!$B$30*F635)</f>
        <v/>
      </c>
      <c r="K635" s="1" t="str">
        <f>IF(B635="","",I635+入力・概要!$B$30*G635)</f>
        <v/>
      </c>
      <c r="L635" s="1" t="str">
        <f>IF(B635="","",入力・概要!$B$30+H635*F635-I635*G635)</f>
        <v/>
      </c>
      <c r="M635" s="1" t="str">
        <f t="shared" si="75"/>
        <v/>
      </c>
      <c r="N635" s="1" t="str">
        <f>IF(B635="","",入力・概要!$B$30*(J635*L635+K635*M635)/(L635^2+M635^2))</f>
        <v/>
      </c>
      <c r="O635" s="1" t="str">
        <f>IF(B635="","",入力・概要!$B$30*(K635*L635-J635*M635)/(L635^2+M635^2))</f>
        <v/>
      </c>
      <c r="P635" s="1" t="str">
        <f>IF(B635="","",N635+入力・概要!$B$36)</f>
        <v/>
      </c>
      <c r="Q635" s="1" t="str">
        <f>IF(B635="","",O635+C635*入力・概要!$B$37*0.000000001)</f>
        <v/>
      </c>
      <c r="R635" s="1" t="str">
        <f t="shared" si="76"/>
        <v/>
      </c>
      <c r="S635" s="1" t="str">
        <f t="shared" si="77"/>
        <v/>
      </c>
      <c r="T635" s="1" t="str">
        <f t="shared" si="78"/>
        <v/>
      </c>
      <c r="U635" s="1" t="str">
        <f t="shared" si="79"/>
        <v/>
      </c>
    </row>
    <row r="636" spans="1:21">
      <c r="A636">
        <v>633</v>
      </c>
      <c r="B636" s="2" t="str">
        <f>IF(A636&lt;=入力・概要!$B$40,10^(LOG10(入力・概要!$B$38)+(A636-1)*(LOG10(入力・概要!$B$39)-LOG10(入力・概要!$B$38))/(入力・概要!$B$40-1)),"")</f>
        <v/>
      </c>
      <c r="C636" s="1" t="str">
        <f t="shared" si="72"/>
        <v/>
      </c>
      <c r="D636" s="1" t="str">
        <f>IF(B636="","",ATANH(MIN(0.999999,(2*入力・概要!$B$17*入力・概要!$B$6)/入力・概要!$B$30))+入力・概要!$B$33*SQRT(B636/1000000)+(2*PI()*B636*入力・概要!$B$6/(299792458*入力・概要!$B$31))*入力・概要!$B$32/2)</f>
        <v/>
      </c>
      <c r="E636" s="1" t="str">
        <f>IF(B636="","",2*PI()*B636*入力・概要!$B$6/(299792458*入力・概要!$B$31))</f>
        <v/>
      </c>
      <c r="F636" s="1" t="str">
        <f t="shared" si="73"/>
        <v/>
      </c>
      <c r="G636" s="1" t="str">
        <f t="shared" si="74"/>
        <v/>
      </c>
      <c r="H636" s="1" t="str">
        <f>IF(B636="","",入力・概要!$B$34)</f>
        <v/>
      </c>
      <c r="I636" s="1" t="str">
        <f>IF(B636="","",C636*入力・概要!$B$35*0.000000001)</f>
        <v/>
      </c>
      <c r="J636" s="1" t="str">
        <f>IF(B636="","",H636+入力・概要!$B$30*F636)</f>
        <v/>
      </c>
      <c r="K636" s="1" t="str">
        <f>IF(B636="","",I636+入力・概要!$B$30*G636)</f>
        <v/>
      </c>
      <c r="L636" s="1" t="str">
        <f>IF(B636="","",入力・概要!$B$30+H636*F636-I636*G636)</f>
        <v/>
      </c>
      <c r="M636" s="1" t="str">
        <f t="shared" si="75"/>
        <v/>
      </c>
      <c r="N636" s="1" t="str">
        <f>IF(B636="","",入力・概要!$B$30*(J636*L636+K636*M636)/(L636^2+M636^2))</f>
        <v/>
      </c>
      <c r="O636" s="1" t="str">
        <f>IF(B636="","",入力・概要!$B$30*(K636*L636-J636*M636)/(L636^2+M636^2))</f>
        <v/>
      </c>
      <c r="P636" s="1" t="str">
        <f>IF(B636="","",N636+入力・概要!$B$36)</f>
        <v/>
      </c>
      <c r="Q636" s="1" t="str">
        <f>IF(B636="","",O636+C636*入力・概要!$B$37*0.000000001)</f>
        <v/>
      </c>
      <c r="R636" s="1" t="str">
        <f t="shared" si="76"/>
        <v/>
      </c>
      <c r="S636" s="1" t="str">
        <f t="shared" si="77"/>
        <v/>
      </c>
      <c r="T636" s="1" t="str">
        <f t="shared" si="78"/>
        <v/>
      </c>
      <c r="U636" s="1" t="str">
        <f t="shared" si="79"/>
        <v/>
      </c>
    </row>
    <row r="637" spans="1:21">
      <c r="A637">
        <v>634</v>
      </c>
      <c r="B637" s="2" t="str">
        <f>IF(A637&lt;=入力・概要!$B$40,10^(LOG10(入力・概要!$B$38)+(A637-1)*(LOG10(入力・概要!$B$39)-LOG10(入力・概要!$B$38))/(入力・概要!$B$40-1)),"")</f>
        <v/>
      </c>
      <c r="C637" s="1" t="str">
        <f t="shared" si="72"/>
        <v/>
      </c>
      <c r="D637" s="1" t="str">
        <f>IF(B637="","",ATANH(MIN(0.999999,(2*入力・概要!$B$17*入力・概要!$B$6)/入力・概要!$B$30))+入力・概要!$B$33*SQRT(B637/1000000)+(2*PI()*B637*入力・概要!$B$6/(299792458*入力・概要!$B$31))*入力・概要!$B$32/2)</f>
        <v/>
      </c>
      <c r="E637" s="1" t="str">
        <f>IF(B637="","",2*PI()*B637*入力・概要!$B$6/(299792458*入力・概要!$B$31))</f>
        <v/>
      </c>
      <c r="F637" s="1" t="str">
        <f t="shared" si="73"/>
        <v/>
      </c>
      <c r="G637" s="1" t="str">
        <f t="shared" si="74"/>
        <v/>
      </c>
      <c r="H637" s="1" t="str">
        <f>IF(B637="","",入力・概要!$B$34)</f>
        <v/>
      </c>
      <c r="I637" s="1" t="str">
        <f>IF(B637="","",C637*入力・概要!$B$35*0.000000001)</f>
        <v/>
      </c>
      <c r="J637" s="1" t="str">
        <f>IF(B637="","",H637+入力・概要!$B$30*F637)</f>
        <v/>
      </c>
      <c r="K637" s="1" t="str">
        <f>IF(B637="","",I637+入力・概要!$B$30*G637)</f>
        <v/>
      </c>
      <c r="L637" s="1" t="str">
        <f>IF(B637="","",入力・概要!$B$30+H637*F637-I637*G637)</f>
        <v/>
      </c>
      <c r="M637" s="1" t="str">
        <f t="shared" si="75"/>
        <v/>
      </c>
      <c r="N637" s="1" t="str">
        <f>IF(B637="","",入力・概要!$B$30*(J637*L637+K637*M637)/(L637^2+M637^2))</f>
        <v/>
      </c>
      <c r="O637" s="1" t="str">
        <f>IF(B637="","",入力・概要!$B$30*(K637*L637-J637*M637)/(L637^2+M637^2))</f>
        <v/>
      </c>
      <c r="P637" s="1" t="str">
        <f>IF(B637="","",N637+入力・概要!$B$36)</f>
        <v/>
      </c>
      <c r="Q637" s="1" t="str">
        <f>IF(B637="","",O637+C637*入力・概要!$B$37*0.000000001)</f>
        <v/>
      </c>
      <c r="R637" s="1" t="str">
        <f t="shared" si="76"/>
        <v/>
      </c>
      <c r="S637" s="1" t="str">
        <f t="shared" si="77"/>
        <v/>
      </c>
      <c r="T637" s="1" t="str">
        <f t="shared" si="78"/>
        <v/>
      </c>
      <c r="U637" s="1" t="str">
        <f t="shared" si="79"/>
        <v/>
      </c>
    </row>
    <row r="638" spans="1:21">
      <c r="A638">
        <v>635</v>
      </c>
      <c r="B638" s="2" t="str">
        <f>IF(A638&lt;=入力・概要!$B$40,10^(LOG10(入力・概要!$B$38)+(A638-1)*(LOG10(入力・概要!$B$39)-LOG10(入力・概要!$B$38))/(入力・概要!$B$40-1)),"")</f>
        <v/>
      </c>
      <c r="C638" s="1" t="str">
        <f t="shared" si="72"/>
        <v/>
      </c>
      <c r="D638" s="1" t="str">
        <f>IF(B638="","",ATANH(MIN(0.999999,(2*入力・概要!$B$17*入力・概要!$B$6)/入力・概要!$B$30))+入力・概要!$B$33*SQRT(B638/1000000)+(2*PI()*B638*入力・概要!$B$6/(299792458*入力・概要!$B$31))*入力・概要!$B$32/2)</f>
        <v/>
      </c>
      <c r="E638" s="1" t="str">
        <f>IF(B638="","",2*PI()*B638*入力・概要!$B$6/(299792458*入力・概要!$B$31))</f>
        <v/>
      </c>
      <c r="F638" s="1" t="str">
        <f t="shared" si="73"/>
        <v/>
      </c>
      <c r="G638" s="1" t="str">
        <f t="shared" si="74"/>
        <v/>
      </c>
      <c r="H638" s="1" t="str">
        <f>IF(B638="","",入力・概要!$B$34)</f>
        <v/>
      </c>
      <c r="I638" s="1" t="str">
        <f>IF(B638="","",C638*入力・概要!$B$35*0.000000001)</f>
        <v/>
      </c>
      <c r="J638" s="1" t="str">
        <f>IF(B638="","",H638+入力・概要!$B$30*F638)</f>
        <v/>
      </c>
      <c r="K638" s="1" t="str">
        <f>IF(B638="","",I638+入力・概要!$B$30*G638)</f>
        <v/>
      </c>
      <c r="L638" s="1" t="str">
        <f>IF(B638="","",入力・概要!$B$30+H638*F638-I638*G638)</f>
        <v/>
      </c>
      <c r="M638" s="1" t="str">
        <f t="shared" si="75"/>
        <v/>
      </c>
      <c r="N638" s="1" t="str">
        <f>IF(B638="","",入力・概要!$B$30*(J638*L638+K638*M638)/(L638^2+M638^2))</f>
        <v/>
      </c>
      <c r="O638" s="1" t="str">
        <f>IF(B638="","",入力・概要!$B$30*(K638*L638-J638*M638)/(L638^2+M638^2))</f>
        <v/>
      </c>
      <c r="P638" s="1" t="str">
        <f>IF(B638="","",N638+入力・概要!$B$36)</f>
        <v/>
      </c>
      <c r="Q638" s="1" t="str">
        <f>IF(B638="","",O638+C638*入力・概要!$B$37*0.000000001)</f>
        <v/>
      </c>
      <c r="R638" s="1" t="str">
        <f t="shared" si="76"/>
        <v/>
      </c>
      <c r="S638" s="1" t="str">
        <f t="shared" si="77"/>
        <v/>
      </c>
      <c r="T638" s="1" t="str">
        <f t="shared" si="78"/>
        <v/>
      </c>
      <c r="U638" s="1" t="str">
        <f t="shared" si="79"/>
        <v/>
      </c>
    </row>
    <row r="639" spans="1:21">
      <c r="A639">
        <v>636</v>
      </c>
      <c r="B639" s="2" t="str">
        <f>IF(A639&lt;=入力・概要!$B$40,10^(LOG10(入力・概要!$B$38)+(A639-1)*(LOG10(入力・概要!$B$39)-LOG10(入力・概要!$B$38))/(入力・概要!$B$40-1)),"")</f>
        <v/>
      </c>
      <c r="C639" s="1" t="str">
        <f t="shared" si="72"/>
        <v/>
      </c>
      <c r="D639" s="1" t="str">
        <f>IF(B639="","",ATANH(MIN(0.999999,(2*入力・概要!$B$17*入力・概要!$B$6)/入力・概要!$B$30))+入力・概要!$B$33*SQRT(B639/1000000)+(2*PI()*B639*入力・概要!$B$6/(299792458*入力・概要!$B$31))*入力・概要!$B$32/2)</f>
        <v/>
      </c>
      <c r="E639" s="1" t="str">
        <f>IF(B639="","",2*PI()*B639*入力・概要!$B$6/(299792458*入力・概要!$B$31))</f>
        <v/>
      </c>
      <c r="F639" s="1" t="str">
        <f t="shared" si="73"/>
        <v/>
      </c>
      <c r="G639" s="1" t="str">
        <f t="shared" si="74"/>
        <v/>
      </c>
      <c r="H639" s="1" t="str">
        <f>IF(B639="","",入力・概要!$B$34)</f>
        <v/>
      </c>
      <c r="I639" s="1" t="str">
        <f>IF(B639="","",C639*入力・概要!$B$35*0.000000001)</f>
        <v/>
      </c>
      <c r="J639" s="1" t="str">
        <f>IF(B639="","",H639+入力・概要!$B$30*F639)</f>
        <v/>
      </c>
      <c r="K639" s="1" t="str">
        <f>IF(B639="","",I639+入力・概要!$B$30*G639)</f>
        <v/>
      </c>
      <c r="L639" s="1" t="str">
        <f>IF(B639="","",入力・概要!$B$30+H639*F639-I639*G639)</f>
        <v/>
      </c>
      <c r="M639" s="1" t="str">
        <f t="shared" si="75"/>
        <v/>
      </c>
      <c r="N639" s="1" t="str">
        <f>IF(B639="","",入力・概要!$B$30*(J639*L639+K639*M639)/(L639^2+M639^2))</f>
        <v/>
      </c>
      <c r="O639" s="1" t="str">
        <f>IF(B639="","",入力・概要!$B$30*(K639*L639-J639*M639)/(L639^2+M639^2))</f>
        <v/>
      </c>
      <c r="P639" s="1" t="str">
        <f>IF(B639="","",N639+入力・概要!$B$36)</f>
        <v/>
      </c>
      <c r="Q639" s="1" t="str">
        <f>IF(B639="","",O639+C639*入力・概要!$B$37*0.000000001)</f>
        <v/>
      </c>
      <c r="R639" s="1" t="str">
        <f t="shared" si="76"/>
        <v/>
      </c>
      <c r="S639" s="1" t="str">
        <f t="shared" si="77"/>
        <v/>
      </c>
      <c r="T639" s="1" t="str">
        <f t="shared" si="78"/>
        <v/>
      </c>
      <c r="U639" s="1" t="str">
        <f t="shared" si="79"/>
        <v/>
      </c>
    </row>
    <row r="640" spans="1:21">
      <c r="A640">
        <v>637</v>
      </c>
      <c r="B640" s="2" t="str">
        <f>IF(A640&lt;=入力・概要!$B$40,10^(LOG10(入力・概要!$B$38)+(A640-1)*(LOG10(入力・概要!$B$39)-LOG10(入力・概要!$B$38))/(入力・概要!$B$40-1)),"")</f>
        <v/>
      </c>
      <c r="C640" s="1" t="str">
        <f t="shared" si="72"/>
        <v/>
      </c>
      <c r="D640" s="1" t="str">
        <f>IF(B640="","",ATANH(MIN(0.999999,(2*入力・概要!$B$17*入力・概要!$B$6)/入力・概要!$B$30))+入力・概要!$B$33*SQRT(B640/1000000)+(2*PI()*B640*入力・概要!$B$6/(299792458*入力・概要!$B$31))*入力・概要!$B$32/2)</f>
        <v/>
      </c>
      <c r="E640" s="1" t="str">
        <f>IF(B640="","",2*PI()*B640*入力・概要!$B$6/(299792458*入力・概要!$B$31))</f>
        <v/>
      </c>
      <c r="F640" s="1" t="str">
        <f t="shared" si="73"/>
        <v/>
      </c>
      <c r="G640" s="1" t="str">
        <f t="shared" si="74"/>
        <v/>
      </c>
      <c r="H640" s="1" t="str">
        <f>IF(B640="","",入力・概要!$B$34)</f>
        <v/>
      </c>
      <c r="I640" s="1" t="str">
        <f>IF(B640="","",C640*入力・概要!$B$35*0.000000001)</f>
        <v/>
      </c>
      <c r="J640" s="1" t="str">
        <f>IF(B640="","",H640+入力・概要!$B$30*F640)</f>
        <v/>
      </c>
      <c r="K640" s="1" t="str">
        <f>IF(B640="","",I640+入力・概要!$B$30*G640)</f>
        <v/>
      </c>
      <c r="L640" s="1" t="str">
        <f>IF(B640="","",入力・概要!$B$30+H640*F640-I640*G640)</f>
        <v/>
      </c>
      <c r="M640" s="1" t="str">
        <f t="shared" si="75"/>
        <v/>
      </c>
      <c r="N640" s="1" t="str">
        <f>IF(B640="","",入力・概要!$B$30*(J640*L640+K640*M640)/(L640^2+M640^2))</f>
        <v/>
      </c>
      <c r="O640" s="1" t="str">
        <f>IF(B640="","",入力・概要!$B$30*(K640*L640-J640*M640)/(L640^2+M640^2))</f>
        <v/>
      </c>
      <c r="P640" s="1" t="str">
        <f>IF(B640="","",N640+入力・概要!$B$36)</f>
        <v/>
      </c>
      <c r="Q640" s="1" t="str">
        <f>IF(B640="","",O640+C640*入力・概要!$B$37*0.000000001)</f>
        <v/>
      </c>
      <c r="R640" s="1" t="str">
        <f t="shared" si="76"/>
        <v/>
      </c>
      <c r="S640" s="1" t="str">
        <f t="shared" si="77"/>
        <v/>
      </c>
      <c r="T640" s="1" t="str">
        <f t="shared" si="78"/>
        <v/>
      </c>
      <c r="U640" s="1" t="str">
        <f t="shared" si="79"/>
        <v/>
      </c>
    </row>
    <row r="641" spans="1:21">
      <c r="A641">
        <v>638</v>
      </c>
      <c r="B641" s="2" t="str">
        <f>IF(A641&lt;=入力・概要!$B$40,10^(LOG10(入力・概要!$B$38)+(A641-1)*(LOG10(入力・概要!$B$39)-LOG10(入力・概要!$B$38))/(入力・概要!$B$40-1)),"")</f>
        <v/>
      </c>
      <c r="C641" s="1" t="str">
        <f t="shared" si="72"/>
        <v/>
      </c>
      <c r="D641" s="1" t="str">
        <f>IF(B641="","",ATANH(MIN(0.999999,(2*入力・概要!$B$17*入力・概要!$B$6)/入力・概要!$B$30))+入力・概要!$B$33*SQRT(B641/1000000)+(2*PI()*B641*入力・概要!$B$6/(299792458*入力・概要!$B$31))*入力・概要!$B$32/2)</f>
        <v/>
      </c>
      <c r="E641" s="1" t="str">
        <f>IF(B641="","",2*PI()*B641*入力・概要!$B$6/(299792458*入力・概要!$B$31))</f>
        <v/>
      </c>
      <c r="F641" s="1" t="str">
        <f t="shared" si="73"/>
        <v/>
      </c>
      <c r="G641" s="1" t="str">
        <f t="shared" si="74"/>
        <v/>
      </c>
      <c r="H641" s="1" t="str">
        <f>IF(B641="","",入力・概要!$B$34)</f>
        <v/>
      </c>
      <c r="I641" s="1" t="str">
        <f>IF(B641="","",C641*入力・概要!$B$35*0.000000001)</f>
        <v/>
      </c>
      <c r="J641" s="1" t="str">
        <f>IF(B641="","",H641+入力・概要!$B$30*F641)</f>
        <v/>
      </c>
      <c r="K641" s="1" t="str">
        <f>IF(B641="","",I641+入力・概要!$B$30*G641)</f>
        <v/>
      </c>
      <c r="L641" s="1" t="str">
        <f>IF(B641="","",入力・概要!$B$30+H641*F641-I641*G641)</f>
        <v/>
      </c>
      <c r="M641" s="1" t="str">
        <f t="shared" si="75"/>
        <v/>
      </c>
      <c r="N641" s="1" t="str">
        <f>IF(B641="","",入力・概要!$B$30*(J641*L641+K641*M641)/(L641^2+M641^2))</f>
        <v/>
      </c>
      <c r="O641" s="1" t="str">
        <f>IF(B641="","",入力・概要!$B$30*(K641*L641-J641*M641)/(L641^2+M641^2))</f>
        <v/>
      </c>
      <c r="P641" s="1" t="str">
        <f>IF(B641="","",N641+入力・概要!$B$36)</f>
        <v/>
      </c>
      <c r="Q641" s="1" t="str">
        <f>IF(B641="","",O641+C641*入力・概要!$B$37*0.000000001)</f>
        <v/>
      </c>
      <c r="R641" s="1" t="str">
        <f t="shared" si="76"/>
        <v/>
      </c>
      <c r="S641" s="1" t="str">
        <f t="shared" si="77"/>
        <v/>
      </c>
      <c r="T641" s="1" t="str">
        <f t="shared" si="78"/>
        <v/>
      </c>
      <c r="U641" s="1" t="str">
        <f t="shared" si="79"/>
        <v/>
      </c>
    </row>
    <row r="642" spans="1:21">
      <c r="A642">
        <v>639</v>
      </c>
      <c r="B642" s="2" t="str">
        <f>IF(A642&lt;=入力・概要!$B$40,10^(LOG10(入力・概要!$B$38)+(A642-1)*(LOG10(入力・概要!$B$39)-LOG10(入力・概要!$B$38))/(入力・概要!$B$40-1)),"")</f>
        <v/>
      </c>
      <c r="C642" s="1" t="str">
        <f t="shared" si="72"/>
        <v/>
      </c>
      <c r="D642" s="1" t="str">
        <f>IF(B642="","",ATANH(MIN(0.999999,(2*入力・概要!$B$17*入力・概要!$B$6)/入力・概要!$B$30))+入力・概要!$B$33*SQRT(B642/1000000)+(2*PI()*B642*入力・概要!$B$6/(299792458*入力・概要!$B$31))*入力・概要!$B$32/2)</f>
        <v/>
      </c>
      <c r="E642" s="1" t="str">
        <f>IF(B642="","",2*PI()*B642*入力・概要!$B$6/(299792458*入力・概要!$B$31))</f>
        <v/>
      </c>
      <c r="F642" s="1" t="str">
        <f t="shared" si="73"/>
        <v/>
      </c>
      <c r="G642" s="1" t="str">
        <f t="shared" si="74"/>
        <v/>
      </c>
      <c r="H642" s="1" t="str">
        <f>IF(B642="","",入力・概要!$B$34)</f>
        <v/>
      </c>
      <c r="I642" s="1" t="str">
        <f>IF(B642="","",C642*入力・概要!$B$35*0.000000001)</f>
        <v/>
      </c>
      <c r="J642" s="1" t="str">
        <f>IF(B642="","",H642+入力・概要!$B$30*F642)</f>
        <v/>
      </c>
      <c r="K642" s="1" t="str">
        <f>IF(B642="","",I642+入力・概要!$B$30*G642)</f>
        <v/>
      </c>
      <c r="L642" s="1" t="str">
        <f>IF(B642="","",入力・概要!$B$30+H642*F642-I642*G642)</f>
        <v/>
      </c>
      <c r="M642" s="1" t="str">
        <f t="shared" si="75"/>
        <v/>
      </c>
      <c r="N642" s="1" t="str">
        <f>IF(B642="","",入力・概要!$B$30*(J642*L642+K642*M642)/(L642^2+M642^2))</f>
        <v/>
      </c>
      <c r="O642" s="1" t="str">
        <f>IF(B642="","",入力・概要!$B$30*(K642*L642-J642*M642)/(L642^2+M642^2))</f>
        <v/>
      </c>
      <c r="P642" s="1" t="str">
        <f>IF(B642="","",N642+入力・概要!$B$36)</f>
        <v/>
      </c>
      <c r="Q642" s="1" t="str">
        <f>IF(B642="","",O642+C642*入力・概要!$B$37*0.000000001)</f>
        <v/>
      </c>
      <c r="R642" s="1" t="str">
        <f t="shared" si="76"/>
        <v/>
      </c>
      <c r="S642" s="1" t="str">
        <f t="shared" si="77"/>
        <v/>
      </c>
      <c r="T642" s="1" t="str">
        <f t="shared" si="78"/>
        <v/>
      </c>
      <c r="U642" s="1" t="str">
        <f t="shared" si="79"/>
        <v/>
      </c>
    </row>
    <row r="643" spans="1:21">
      <c r="A643">
        <v>640</v>
      </c>
      <c r="B643" s="2" t="str">
        <f>IF(A643&lt;=入力・概要!$B$40,10^(LOG10(入力・概要!$B$38)+(A643-1)*(LOG10(入力・概要!$B$39)-LOG10(入力・概要!$B$38))/(入力・概要!$B$40-1)),"")</f>
        <v/>
      </c>
      <c r="C643" s="1" t="str">
        <f t="shared" si="72"/>
        <v/>
      </c>
      <c r="D643" s="1" t="str">
        <f>IF(B643="","",ATANH(MIN(0.999999,(2*入力・概要!$B$17*入力・概要!$B$6)/入力・概要!$B$30))+入力・概要!$B$33*SQRT(B643/1000000)+(2*PI()*B643*入力・概要!$B$6/(299792458*入力・概要!$B$31))*入力・概要!$B$32/2)</f>
        <v/>
      </c>
      <c r="E643" s="1" t="str">
        <f>IF(B643="","",2*PI()*B643*入力・概要!$B$6/(299792458*入力・概要!$B$31))</f>
        <v/>
      </c>
      <c r="F643" s="1" t="str">
        <f t="shared" si="73"/>
        <v/>
      </c>
      <c r="G643" s="1" t="str">
        <f t="shared" si="74"/>
        <v/>
      </c>
      <c r="H643" s="1" t="str">
        <f>IF(B643="","",入力・概要!$B$34)</f>
        <v/>
      </c>
      <c r="I643" s="1" t="str">
        <f>IF(B643="","",C643*入力・概要!$B$35*0.000000001)</f>
        <v/>
      </c>
      <c r="J643" s="1" t="str">
        <f>IF(B643="","",H643+入力・概要!$B$30*F643)</f>
        <v/>
      </c>
      <c r="K643" s="1" t="str">
        <f>IF(B643="","",I643+入力・概要!$B$30*G643)</f>
        <v/>
      </c>
      <c r="L643" s="1" t="str">
        <f>IF(B643="","",入力・概要!$B$30+H643*F643-I643*G643)</f>
        <v/>
      </c>
      <c r="M643" s="1" t="str">
        <f t="shared" si="75"/>
        <v/>
      </c>
      <c r="N643" s="1" t="str">
        <f>IF(B643="","",入力・概要!$B$30*(J643*L643+K643*M643)/(L643^2+M643^2))</f>
        <v/>
      </c>
      <c r="O643" s="1" t="str">
        <f>IF(B643="","",入力・概要!$B$30*(K643*L643-J643*M643)/(L643^2+M643^2))</f>
        <v/>
      </c>
      <c r="P643" s="1" t="str">
        <f>IF(B643="","",N643+入力・概要!$B$36)</f>
        <v/>
      </c>
      <c r="Q643" s="1" t="str">
        <f>IF(B643="","",O643+C643*入力・概要!$B$37*0.000000001)</f>
        <v/>
      </c>
      <c r="R643" s="1" t="str">
        <f t="shared" si="76"/>
        <v/>
      </c>
      <c r="S643" s="1" t="str">
        <f t="shared" si="77"/>
        <v/>
      </c>
      <c r="T643" s="1" t="str">
        <f t="shared" si="78"/>
        <v/>
      </c>
      <c r="U643" s="1" t="str">
        <f t="shared" si="79"/>
        <v/>
      </c>
    </row>
    <row r="644" spans="1:21">
      <c r="A644">
        <v>641</v>
      </c>
      <c r="B644" s="2" t="str">
        <f>IF(A644&lt;=入力・概要!$B$40,10^(LOG10(入力・概要!$B$38)+(A644-1)*(LOG10(入力・概要!$B$39)-LOG10(入力・概要!$B$38))/(入力・概要!$B$40-1)),"")</f>
        <v/>
      </c>
      <c r="C644" s="1" t="str">
        <f t="shared" ref="C644:C707" si="80">IF(B644="","",2*PI()*B644)</f>
        <v/>
      </c>
      <c r="D644" s="1" t="str">
        <f>IF(B644="","",ATANH(MIN(0.999999,(2*入力・概要!$B$17*入力・概要!$B$6)/入力・概要!$B$30))+入力・概要!$B$33*SQRT(B644/1000000)+(2*PI()*B644*入力・概要!$B$6/(299792458*入力・概要!$B$31))*入力・概要!$B$32/2)</f>
        <v/>
      </c>
      <c r="E644" s="1" t="str">
        <f>IF(B644="","",2*PI()*B644*入力・概要!$B$6/(299792458*入力・概要!$B$31))</f>
        <v/>
      </c>
      <c r="F644" s="1" t="str">
        <f t="shared" ref="F644:F707" si="81">IF(B644="","",SINH(2*D644)/(COSH(2*D644)+COS(2*E644)))</f>
        <v/>
      </c>
      <c r="G644" s="1" t="str">
        <f t="shared" ref="G644:G707" si="82">IF(B644="","",SIN(2*E644)/(COSH(2*D644)+COS(2*E644)))</f>
        <v/>
      </c>
      <c r="H644" s="1" t="str">
        <f>IF(B644="","",入力・概要!$B$34)</f>
        <v/>
      </c>
      <c r="I644" s="1" t="str">
        <f>IF(B644="","",C644*入力・概要!$B$35*0.000000001)</f>
        <v/>
      </c>
      <c r="J644" s="1" t="str">
        <f>IF(B644="","",H644+入力・概要!$B$30*F644)</f>
        <v/>
      </c>
      <c r="K644" s="1" t="str">
        <f>IF(B644="","",I644+入力・概要!$B$30*G644)</f>
        <v/>
      </c>
      <c r="L644" s="1" t="str">
        <f>IF(B644="","",入力・概要!$B$30+H644*F644-I644*G644)</f>
        <v/>
      </c>
      <c r="M644" s="1" t="str">
        <f t="shared" ref="M644:M707" si="83">IF(B644="","",H644*G644+I644*F644)</f>
        <v/>
      </c>
      <c r="N644" s="1" t="str">
        <f>IF(B644="","",入力・概要!$B$30*(J644*L644+K644*M644)/(L644^2+M644^2))</f>
        <v/>
      </c>
      <c r="O644" s="1" t="str">
        <f>IF(B644="","",入力・概要!$B$30*(K644*L644-J644*M644)/(L644^2+M644^2))</f>
        <v/>
      </c>
      <c r="P644" s="1" t="str">
        <f>IF(B644="","",N644+入力・概要!$B$36)</f>
        <v/>
      </c>
      <c r="Q644" s="1" t="str">
        <f>IF(B644="","",O644+C644*入力・概要!$B$37*0.000000001)</f>
        <v/>
      </c>
      <c r="R644" s="1" t="str">
        <f t="shared" ref="R644:R707" si="84">IF(B644="","",SQRT(P644^2+Q644^2))</f>
        <v/>
      </c>
      <c r="S644" s="1" t="str">
        <f t="shared" ref="S644:S707" si="85">IF(B644="","",IF(P644&gt;0,DEGREES(ATAN(Q644/P644)),IF(P644&lt;0,IF(Q644&gt;=0,DEGREES(ATAN(Q644/P644))+180,DEGREES(ATAN(Q644/P644))-180),IF(Q644&gt;0,90,IF(Q644&lt;0,-90,0)))))</f>
        <v/>
      </c>
      <c r="T644" s="1" t="str">
        <f t="shared" ref="T644:T707" si="86">IF(B644="","",LOG10(B644))</f>
        <v/>
      </c>
      <c r="U644" s="1" t="str">
        <f t="shared" ref="U644:U707" si="87">IF(R644="","",LOG10(MAX(R644,0.000000000001)))</f>
        <v/>
      </c>
    </row>
    <row r="645" spans="1:21">
      <c r="A645">
        <v>642</v>
      </c>
      <c r="B645" s="2" t="str">
        <f>IF(A645&lt;=入力・概要!$B$40,10^(LOG10(入力・概要!$B$38)+(A645-1)*(LOG10(入力・概要!$B$39)-LOG10(入力・概要!$B$38))/(入力・概要!$B$40-1)),"")</f>
        <v/>
      </c>
      <c r="C645" s="1" t="str">
        <f t="shared" si="80"/>
        <v/>
      </c>
      <c r="D645" s="1" t="str">
        <f>IF(B645="","",ATANH(MIN(0.999999,(2*入力・概要!$B$17*入力・概要!$B$6)/入力・概要!$B$30))+入力・概要!$B$33*SQRT(B645/1000000)+(2*PI()*B645*入力・概要!$B$6/(299792458*入力・概要!$B$31))*入力・概要!$B$32/2)</f>
        <v/>
      </c>
      <c r="E645" s="1" t="str">
        <f>IF(B645="","",2*PI()*B645*入力・概要!$B$6/(299792458*入力・概要!$B$31))</f>
        <v/>
      </c>
      <c r="F645" s="1" t="str">
        <f t="shared" si="81"/>
        <v/>
      </c>
      <c r="G645" s="1" t="str">
        <f t="shared" si="82"/>
        <v/>
      </c>
      <c r="H645" s="1" t="str">
        <f>IF(B645="","",入力・概要!$B$34)</f>
        <v/>
      </c>
      <c r="I645" s="1" t="str">
        <f>IF(B645="","",C645*入力・概要!$B$35*0.000000001)</f>
        <v/>
      </c>
      <c r="J645" s="1" t="str">
        <f>IF(B645="","",H645+入力・概要!$B$30*F645)</f>
        <v/>
      </c>
      <c r="K645" s="1" t="str">
        <f>IF(B645="","",I645+入力・概要!$B$30*G645)</f>
        <v/>
      </c>
      <c r="L645" s="1" t="str">
        <f>IF(B645="","",入力・概要!$B$30+H645*F645-I645*G645)</f>
        <v/>
      </c>
      <c r="M645" s="1" t="str">
        <f t="shared" si="83"/>
        <v/>
      </c>
      <c r="N645" s="1" t="str">
        <f>IF(B645="","",入力・概要!$B$30*(J645*L645+K645*M645)/(L645^2+M645^2))</f>
        <v/>
      </c>
      <c r="O645" s="1" t="str">
        <f>IF(B645="","",入力・概要!$B$30*(K645*L645-J645*M645)/(L645^2+M645^2))</f>
        <v/>
      </c>
      <c r="P645" s="1" t="str">
        <f>IF(B645="","",N645+入力・概要!$B$36)</f>
        <v/>
      </c>
      <c r="Q645" s="1" t="str">
        <f>IF(B645="","",O645+C645*入力・概要!$B$37*0.000000001)</f>
        <v/>
      </c>
      <c r="R645" s="1" t="str">
        <f t="shared" si="84"/>
        <v/>
      </c>
      <c r="S645" s="1" t="str">
        <f t="shared" si="85"/>
        <v/>
      </c>
      <c r="T645" s="1" t="str">
        <f t="shared" si="86"/>
        <v/>
      </c>
      <c r="U645" s="1" t="str">
        <f t="shared" si="87"/>
        <v/>
      </c>
    </row>
    <row r="646" spans="1:21">
      <c r="A646">
        <v>643</v>
      </c>
      <c r="B646" s="2" t="str">
        <f>IF(A646&lt;=入力・概要!$B$40,10^(LOG10(入力・概要!$B$38)+(A646-1)*(LOG10(入力・概要!$B$39)-LOG10(入力・概要!$B$38))/(入力・概要!$B$40-1)),"")</f>
        <v/>
      </c>
      <c r="C646" s="1" t="str">
        <f t="shared" si="80"/>
        <v/>
      </c>
      <c r="D646" s="1" t="str">
        <f>IF(B646="","",ATANH(MIN(0.999999,(2*入力・概要!$B$17*入力・概要!$B$6)/入力・概要!$B$30))+入力・概要!$B$33*SQRT(B646/1000000)+(2*PI()*B646*入力・概要!$B$6/(299792458*入力・概要!$B$31))*入力・概要!$B$32/2)</f>
        <v/>
      </c>
      <c r="E646" s="1" t="str">
        <f>IF(B646="","",2*PI()*B646*入力・概要!$B$6/(299792458*入力・概要!$B$31))</f>
        <v/>
      </c>
      <c r="F646" s="1" t="str">
        <f t="shared" si="81"/>
        <v/>
      </c>
      <c r="G646" s="1" t="str">
        <f t="shared" si="82"/>
        <v/>
      </c>
      <c r="H646" s="1" t="str">
        <f>IF(B646="","",入力・概要!$B$34)</f>
        <v/>
      </c>
      <c r="I646" s="1" t="str">
        <f>IF(B646="","",C646*入力・概要!$B$35*0.000000001)</f>
        <v/>
      </c>
      <c r="J646" s="1" t="str">
        <f>IF(B646="","",H646+入力・概要!$B$30*F646)</f>
        <v/>
      </c>
      <c r="K646" s="1" t="str">
        <f>IF(B646="","",I646+入力・概要!$B$30*G646)</f>
        <v/>
      </c>
      <c r="L646" s="1" t="str">
        <f>IF(B646="","",入力・概要!$B$30+H646*F646-I646*G646)</f>
        <v/>
      </c>
      <c r="M646" s="1" t="str">
        <f t="shared" si="83"/>
        <v/>
      </c>
      <c r="N646" s="1" t="str">
        <f>IF(B646="","",入力・概要!$B$30*(J646*L646+K646*M646)/(L646^2+M646^2))</f>
        <v/>
      </c>
      <c r="O646" s="1" t="str">
        <f>IF(B646="","",入力・概要!$B$30*(K646*L646-J646*M646)/(L646^2+M646^2))</f>
        <v/>
      </c>
      <c r="P646" s="1" t="str">
        <f>IF(B646="","",N646+入力・概要!$B$36)</f>
        <v/>
      </c>
      <c r="Q646" s="1" t="str">
        <f>IF(B646="","",O646+C646*入力・概要!$B$37*0.000000001)</f>
        <v/>
      </c>
      <c r="R646" s="1" t="str">
        <f t="shared" si="84"/>
        <v/>
      </c>
      <c r="S646" s="1" t="str">
        <f t="shared" si="85"/>
        <v/>
      </c>
      <c r="T646" s="1" t="str">
        <f t="shared" si="86"/>
        <v/>
      </c>
      <c r="U646" s="1" t="str">
        <f t="shared" si="87"/>
        <v/>
      </c>
    </row>
    <row r="647" spans="1:21">
      <c r="A647">
        <v>644</v>
      </c>
      <c r="B647" s="2" t="str">
        <f>IF(A647&lt;=入力・概要!$B$40,10^(LOG10(入力・概要!$B$38)+(A647-1)*(LOG10(入力・概要!$B$39)-LOG10(入力・概要!$B$38))/(入力・概要!$B$40-1)),"")</f>
        <v/>
      </c>
      <c r="C647" s="1" t="str">
        <f t="shared" si="80"/>
        <v/>
      </c>
      <c r="D647" s="1" t="str">
        <f>IF(B647="","",ATANH(MIN(0.999999,(2*入力・概要!$B$17*入力・概要!$B$6)/入力・概要!$B$30))+入力・概要!$B$33*SQRT(B647/1000000)+(2*PI()*B647*入力・概要!$B$6/(299792458*入力・概要!$B$31))*入力・概要!$B$32/2)</f>
        <v/>
      </c>
      <c r="E647" s="1" t="str">
        <f>IF(B647="","",2*PI()*B647*入力・概要!$B$6/(299792458*入力・概要!$B$31))</f>
        <v/>
      </c>
      <c r="F647" s="1" t="str">
        <f t="shared" si="81"/>
        <v/>
      </c>
      <c r="G647" s="1" t="str">
        <f t="shared" si="82"/>
        <v/>
      </c>
      <c r="H647" s="1" t="str">
        <f>IF(B647="","",入力・概要!$B$34)</f>
        <v/>
      </c>
      <c r="I647" s="1" t="str">
        <f>IF(B647="","",C647*入力・概要!$B$35*0.000000001)</f>
        <v/>
      </c>
      <c r="J647" s="1" t="str">
        <f>IF(B647="","",H647+入力・概要!$B$30*F647)</f>
        <v/>
      </c>
      <c r="K647" s="1" t="str">
        <f>IF(B647="","",I647+入力・概要!$B$30*G647)</f>
        <v/>
      </c>
      <c r="L647" s="1" t="str">
        <f>IF(B647="","",入力・概要!$B$30+H647*F647-I647*G647)</f>
        <v/>
      </c>
      <c r="M647" s="1" t="str">
        <f t="shared" si="83"/>
        <v/>
      </c>
      <c r="N647" s="1" t="str">
        <f>IF(B647="","",入力・概要!$B$30*(J647*L647+K647*M647)/(L647^2+M647^2))</f>
        <v/>
      </c>
      <c r="O647" s="1" t="str">
        <f>IF(B647="","",入力・概要!$B$30*(K647*L647-J647*M647)/(L647^2+M647^2))</f>
        <v/>
      </c>
      <c r="P647" s="1" t="str">
        <f>IF(B647="","",N647+入力・概要!$B$36)</f>
        <v/>
      </c>
      <c r="Q647" s="1" t="str">
        <f>IF(B647="","",O647+C647*入力・概要!$B$37*0.000000001)</f>
        <v/>
      </c>
      <c r="R647" s="1" t="str">
        <f t="shared" si="84"/>
        <v/>
      </c>
      <c r="S647" s="1" t="str">
        <f t="shared" si="85"/>
        <v/>
      </c>
      <c r="T647" s="1" t="str">
        <f t="shared" si="86"/>
        <v/>
      </c>
      <c r="U647" s="1" t="str">
        <f t="shared" si="87"/>
        <v/>
      </c>
    </row>
    <row r="648" spans="1:21">
      <c r="A648">
        <v>645</v>
      </c>
      <c r="B648" s="2" t="str">
        <f>IF(A648&lt;=入力・概要!$B$40,10^(LOG10(入力・概要!$B$38)+(A648-1)*(LOG10(入力・概要!$B$39)-LOG10(入力・概要!$B$38))/(入力・概要!$B$40-1)),"")</f>
        <v/>
      </c>
      <c r="C648" s="1" t="str">
        <f t="shared" si="80"/>
        <v/>
      </c>
      <c r="D648" s="1" t="str">
        <f>IF(B648="","",ATANH(MIN(0.999999,(2*入力・概要!$B$17*入力・概要!$B$6)/入力・概要!$B$30))+入力・概要!$B$33*SQRT(B648/1000000)+(2*PI()*B648*入力・概要!$B$6/(299792458*入力・概要!$B$31))*入力・概要!$B$32/2)</f>
        <v/>
      </c>
      <c r="E648" s="1" t="str">
        <f>IF(B648="","",2*PI()*B648*入力・概要!$B$6/(299792458*入力・概要!$B$31))</f>
        <v/>
      </c>
      <c r="F648" s="1" t="str">
        <f t="shared" si="81"/>
        <v/>
      </c>
      <c r="G648" s="1" t="str">
        <f t="shared" si="82"/>
        <v/>
      </c>
      <c r="H648" s="1" t="str">
        <f>IF(B648="","",入力・概要!$B$34)</f>
        <v/>
      </c>
      <c r="I648" s="1" t="str">
        <f>IF(B648="","",C648*入力・概要!$B$35*0.000000001)</f>
        <v/>
      </c>
      <c r="J648" s="1" t="str">
        <f>IF(B648="","",H648+入力・概要!$B$30*F648)</f>
        <v/>
      </c>
      <c r="K648" s="1" t="str">
        <f>IF(B648="","",I648+入力・概要!$B$30*G648)</f>
        <v/>
      </c>
      <c r="L648" s="1" t="str">
        <f>IF(B648="","",入力・概要!$B$30+H648*F648-I648*G648)</f>
        <v/>
      </c>
      <c r="M648" s="1" t="str">
        <f t="shared" si="83"/>
        <v/>
      </c>
      <c r="N648" s="1" t="str">
        <f>IF(B648="","",入力・概要!$B$30*(J648*L648+K648*M648)/(L648^2+M648^2))</f>
        <v/>
      </c>
      <c r="O648" s="1" t="str">
        <f>IF(B648="","",入力・概要!$B$30*(K648*L648-J648*M648)/(L648^2+M648^2))</f>
        <v/>
      </c>
      <c r="P648" s="1" t="str">
        <f>IF(B648="","",N648+入力・概要!$B$36)</f>
        <v/>
      </c>
      <c r="Q648" s="1" t="str">
        <f>IF(B648="","",O648+C648*入力・概要!$B$37*0.000000001)</f>
        <v/>
      </c>
      <c r="R648" s="1" t="str">
        <f t="shared" si="84"/>
        <v/>
      </c>
      <c r="S648" s="1" t="str">
        <f t="shared" si="85"/>
        <v/>
      </c>
      <c r="T648" s="1" t="str">
        <f t="shared" si="86"/>
        <v/>
      </c>
      <c r="U648" s="1" t="str">
        <f t="shared" si="87"/>
        <v/>
      </c>
    </row>
    <row r="649" spans="1:21">
      <c r="A649">
        <v>646</v>
      </c>
      <c r="B649" s="2" t="str">
        <f>IF(A649&lt;=入力・概要!$B$40,10^(LOG10(入力・概要!$B$38)+(A649-1)*(LOG10(入力・概要!$B$39)-LOG10(入力・概要!$B$38))/(入力・概要!$B$40-1)),"")</f>
        <v/>
      </c>
      <c r="C649" s="1" t="str">
        <f t="shared" si="80"/>
        <v/>
      </c>
      <c r="D649" s="1" t="str">
        <f>IF(B649="","",ATANH(MIN(0.999999,(2*入力・概要!$B$17*入力・概要!$B$6)/入力・概要!$B$30))+入力・概要!$B$33*SQRT(B649/1000000)+(2*PI()*B649*入力・概要!$B$6/(299792458*入力・概要!$B$31))*入力・概要!$B$32/2)</f>
        <v/>
      </c>
      <c r="E649" s="1" t="str">
        <f>IF(B649="","",2*PI()*B649*入力・概要!$B$6/(299792458*入力・概要!$B$31))</f>
        <v/>
      </c>
      <c r="F649" s="1" t="str">
        <f t="shared" si="81"/>
        <v/>
      </c>
      <c r="G649" s="1" t="str">
        <f t="shared" si="82"/>
        <v/>
      </c>
      <c r="H649" s="1" t="str">
        <f>IF(B649="","",入力・概要!$B$34)</f>
        <v/>
      </c>
      <c r="I649" s="1" t="str">
        <f>IF(B649="","",C649*入力・概要!$B$35*0.000000001)</f>
        <v/>
      </c>
      <c r="J649" s="1" t="str">
        <f>IF(B649="","",H649+入力・概要!$B$30*F649)</f>
        <v/>
      </c>
      <c r="K649" s="1" t="str">
        <f>IF(B649="","",I649+入力・概要!$B$30*G649)</f>
        <v/>
      </c>
      <c r="L649" s="1" t="str">
        <f>IF(B649="","",入力・概要!$B$30+H649*F649-I649*G649)</f>
        <v/>
      </c>
      <c r="M649" s="1" t="str">
        <f t="shared" si="83"/>
        <v/>
      </c>
      <c r="N649" s="1" t="str">
        <f>IF(B649="","",入力・概要!$B$30*(J649*L649+K649*M649)/(L649^2+M649^2))</f>
        <v/>
      </c>
      <c r="O649" s="1" t="str">
        <f>IF(B649="","",入力・概要!$B$30*(K649*L649-J649*M649)/(L649^2+M649^2))</f>
        <v/>
      </c>
      <c r="P649" s="1" t="str">
        <f>IF(B649="","",N649+入力・概要!$B$36)</f>
        <v/>
      </c>
      <c r="Q649" s="1" t="str">
        <f>IF(B649="","",O649+C649*入力・概要!$B$37*0.000000001)</f>
        <v/>
      </c>
      <c r="R649" s="1" t="str">
        <f t="shared" si="84"/>
        <v/>
      </c>
      <c r="S649" s="1" t="str">
        <f t="shared" si="85"/>
        <v/>
      </c>
      <c r="T649" s="1" t="str">
        <f t="shared" si="86"/>
        <v/>
      </c>
      <c r="U649" s="1" t="str">
        <f t="shared" si="87"/>
        <v/>
      </c>
    </row>
    <row r="650" spans="1:21">
      <c r="A650">
        <v>647</v>
      </c>
      <c r="B650" s="2" t="str">
        <f>IF(A650&lt;=入力・概要!$B$40,10^(LOG10(入力・概要!$B$38)+(A650-1)*(LOG10(入力・概要!$B$39)-LOG10(入力・概要!$B$38))/(入力・概要!$B$40-1)),"")</f>
        <v/>
      </c>
      <c r="C650" s="1" t="str">
        <f t="shared" si="80"/>
        <v/>
      </c>
      <c r="D650" s="1" t="str">
        <f>IF(B650="","",ATANH(MIN(0.999999,(2*入力・概要!$B$17*入力・概要!$B$6)/入力・概要!$B$30))+入力・概要!$B$33*SQRT(B650/1000000)+(2*PI()*B650*入力・概要!$B$6/(299792458*入力・概要!$B$31))*入力・概要!$B$32/2)</f>
        <v/>
      </c>
      <c r="E650" s="1" t="str">
        <f>IF(B650="","",2*PI()*B650*入力・概要!$B$6/(299792458*入力・概要!$B$31))</f>
        <v/>
      </c>
      <c r="F650" s="1" t="str">
        <f t="shared" si="81"/>
        <v/>
      </c>
      <c r="G650" s="1" t="str">
        <f t="shared" si="82"/>
        <v/>
      </c>
      <c r="H650" s="1" t="str">
        <f>IF(B650="","",入力・概要!$B$34)</f>
        <v/>
      </c>
      <c r="I650" s="1" t="str">
        <f>IF(B650="","",C650*入力・概要!$B$35*0.000000001)</f>
        <v/>
      </c>
      <c r="J650" s="1" t="str">
        <f>IF(B650="","",H650+入力・概要!$B$30*F650)</f>
        <v/>
      </c>
      <c r="K650" s="1" t="str">
        <f>IF(B650="","",I650+入力・概要!$B$30*G650)</f>
        <v/>
      </c>
      <c r="L650" s="1" t="str">
        <f>IF(B650="","",入力・概要!$B$30+H650*F650-I650*G650)</f>
        <v/>
      </c>
      <c r="M650" s="1" t="str">
        <f t="shared" si="83"/>
        <v/>
      </c>
      <c r="N650" s="1" t="str">
        <f>IF(B650="","",入力・概要!$B$30*(J650*L650+K650*M650)/(L650^2+M650^2))</f>
        <v/>
      </c>
      <c r="O650" s="1" t="str">
        <f>IF(B650="","",入力・概要!$B$30*(K650*L650-J650*M650)/(L650^2+M650^2))</f>
        <v/>
      </c>
      <c r="P650" s="1" t="str">
        <f>IF(B650="","",N650+入力・概要!$B$36)</f>
        <v/>
      </c>
      <c r="Q650" s="1" t="str">
        <f>IF(B650="","",O650+C650*入力・概要!$B$37*0.000000001)</f>
        <v/>
      </c>
      <c r="R650" s="1" t="str">
        <f t="shared" si="84"/>
        <v/>
      </c>
      <c r="S650" s="1" t="str">
        <f t="shared" si="85"/>
        <v/>
      </c>
      <c r="T650" s="1" t="str">
        <f t="shared" si="86"/>
        <v/>
      </c>
      <c r="U650" s="1" t="str">
        <f t="shared" si="87"/>
        <v/>
      </c>
    </row>
    <row r="651" spans="1:21">
      <c r="A651">
        <v>648</v>
      </c>
      <c r="B651" s="2" t="str">
        <f>IF(A651&lt;=入力・概要!$B$40,10^(LOG10(入力・概要!$B$38)+(A651-1)*(LOG10(入力・概要!$B$39)-LOG10(入力・概要!$B$38))/(入力・概要!$B$40-1)),"")</f>
        <v/>
      </c>
      <c r="C651" s="1" t="str">
        <f t="shared" si="80"/>
        <v/>
      </c>
      <c r="D651" s="1" t="str">
        <f>IF(B651="","",ATANH(MIN(0.999999,(2*入力・概要!$B$17*入力・概要!$B$6)/入力・概要!$B$30))+入力・概要!$B$33*SQRT(B651/1000000)+(2*PI()*B651*入力・概要!$B$6/(299792458*入力・概要!$B$31))*入力・概要!$B$32/2)</f>
        <v/>
      </c>
      <c r="E651" s="1" t="str">
        <f>IF(B651="","",2*PI()*B651*入力・概要!$B$6/(299792458*入力・概要!$B$31))</f>
        <v/>
      </c>
      <c r="F651" s="1" t="str">
        <f t="shared" si="81"/>
        <v/>
      </c>
      <c r="G651" s="1" t="str">
        <f t="shared" si="82"/>
        <v/>
      </c>
      <c r="H651" s="1" t="str">
        <f>IF(B651="","",入力・概要!$B$34)</f>
        <v/>
      </c>
      <c r="I651" s="1" t="str">
        <f>IF(B651="","",C651*入力・概要!$B$35*0.000000001)</f>
        <v/>
      </c>
      <c r="J651" s="1" t="str">
        <f>IF(B651="","",H651+入力・概要!$B$30*F651)</f>
        <v/>
      </c>
      <c r="K651" s="1" t="str">
        <f>IF(B651="","",I651+入力・概要!$B$30*G651)</f>
        <v/>
      </c>
      <c r="L651" s="1" t="str">
        <f>IF(B651="","",入力・概要!$B$30+H651*F651-I651*G651)</f>
        <v/>
      </c>
      <c r="M651" s="1" t="str">
        <f t="shared" si="83"/>
        <v/>
      </c>
      <c r="N651" s="1" t="str">
        <f>IF(B651="","",入力・概要!$B$30*(J651*L651+K651*M651)/(L651^2+M651^2))</f>
        <v/>
      </c>
      <c r="O651" s="1" t="str">
        <f>IF(B651="","",入力・概要!$B$30*(K651*L651-J651*M651)/(L651^2+M651^2))</f>
        <v/>
      </c>
      <c r="P651" s="1" t="str">
        <f>IF(B651="","",N651+入力・概要!$B$36)</f>
        <v/>
      </c>
      <c r="Q651" s="1" t="str">
        <f>IF(B651="","",O651+C651*入力・概要!$B$37*0.000000001)</f>
        <v/>
      </c>
      <c r="R651" s="1" t="str">
        <f t="shared" si="84"/>
        <v/>
      </c>
      <c r="S651" s="1" t="str">
        <f t="shared" si="85"/>
        <v/>
      </c>
      <c r="T651" s="1" t="str">
        <f t="shared" si="86"/>
        <v/>
      </c>
      <c r="U651" s="1" t="str">
        <f t="shared" si="87"/>
        <v/>
      </c>
    </row>
    <row r="652" spans="1:21">
      <c r="A652">
        <v>649</v>
      </c>
      <c r="B652" s="2" t="str">
        <f>IF(A652&lt;=入力・概要!$B$40,10^(LOG10(入力・概要!$B$38)+(A652-1)*(LOG10(入力・概要!$B$39)-LOG10(入力・概要!$B$38))/(入力・概要!$B$40-1)),"")</f>
        <v/>
      </c>
      <c r="C652" s="1" t="str">
        <f t="shared" si="80"/>
        <v/>
      </c>
      <c r="D652" s="1" t="str">
        <f>IF(B652="","",ATANH(MIN(0.999999,(2*入力・概要!$B$17*入力・概要!$B$6)/入力・概要!$B$30))+入力・概要!$B$33*SQRT(B652/1000000)+(2*PI()*B652*入力・概要!$B$6/(299792458*入力・概要!$B$31))*入力・概要!$B$32/2)</f>
        <v/>
      </c>
      <c r="E652" s="1" t="str">
        <f>IF(B652="","",2*PI()*B652*入力・概要!$B$6/(299792458*入力・概要!$B$31))</f>
        <v/>
      </c>
      <c r="F652" s="1" t="str">
        <f t="shared" si="81"/>
        <v/>
      </c>
      <c r="G652" s="1" t="str">
        <f t="shared" si="82"/>
        <v/>
      </c>
      <c r="H652" s="1" t="str">
        <f>IF(B652="","",入力・概要!$B$34)</f>
        <v/>
      </c>
      <c r="I652" s="1" t="str">
        <f>IF(B652="","",C652*入力・概要!$B$35*0.000000001)</f>
        <v/>
      </c>
      <c r="J652" s="1" t="str">
        <f>IF(B652="","",H652+入力・概要!$B$30*F652)</f>
        <v/>
      </c>
      <c r="K652" s="1" t="str">
        <f>IF(B652="","",I652+入力・概要!$B$30*G652)</f>
        <v/>
      </c>
      <c r="L652" s="1" t="str">
        <f>IF(B652="","",入力・概要!$B$30+H652*F652-I652*G652)</f>
        <v/>
      </c>
      <c r="M652" s="1" t="str">
        <f t="shared" si="83"/>
        <v/>
      </c>
      <c r="N652" s="1" t="str">
        <f>IF(B652="","",入力・概要!$B$30*(J652*L652+K652*M652)/(L652^2+M652^2))</f>
        <v/>
      </c>
      <c r="O652" s="1" t="str">
        <f>IF(B652="","",入力・概要!$B$30*(K652*L652-J652*M652)/(L652^2+M652^2))</f>
        <v/>
      </c>
      <c r="P652" s="1" t="str">
        <f>IF(B652="","",N652+入力・概要!$B$36)</f>
        <v/>
      </c>
      <c r="Q652" s="1" t="str">
        <f>IF(B652="","",O652+C652*入力・概要!$B$37*0.000000001)</f>
        <v/>
      </c>
      <c r="R652" s="1" t="str">
        <f t="shared" si="84"/>
        <v/>
      </c>
      <c r="S652" s="1" t="str">
        <f t="shared" si="85"/>
        <v/>
      </c>
      <c r="T652" s="1" t="str">
        <f t="shared" si="86"/>
        <v/>
      </c>
      <c r="U652" s="1" t="str">
        <f t="shared" si="87"/>
        <v/>
      </c>
    </row>
    <row r="653" spans="1:21">
      <c r="A653">
        <v>650</v>
      </c>
      <c r="B653" s="2" t="str">
        <f>IF(A653&lt;=入力・概要!$B$40,10^(LOG10(入力・概要!$B$38)+(A653-1)*(LOG10(入力・概要!$B$39)-LOG10(入力・概要!$B$38))/(入力・概要!$B$40-1)),"")</f>
        <v/>
      </c>
      <c r="C653" s="1" t="str">
        <f t="shared" si="80"/>
        <v/>
      </c>
      <c r="D653" s="1" t="str">
        <f>IF(B653="","",ATANH(MIN(0.999999,(2*入力・概要!$B$17*入力・概要!$B$6)/入力・概要!$B$30))+入力・概要!$B$33*SQRT(B653/1000000)+(2*PI()*B653*入力・概要!$B$6/(299792458*入力・概要!$B$31))*入力・概要!$B$32/2)</f>
        <v/>
      </c>
      <c r="E653" s="1" t="str">
        <f>IF(B653="","",2*PI()*B653*入力・概要!$B$6/(299792458*入力・概要!$B$31))</f>
        <v/>
      </c>
      <c r="F653" s="1" t="str">
        <f t="shared" si="81"/>
        <v/>
      </c>
      <c r="G653" s="1" t="str">
        <f t="shared" si="82"/>
        <v/>
      </c>
      <c r="H653" s="1" t="str">
        <f>IF(B653="","",入力・概要!$B$34)</f>
        <v/>
      </c>
      <c r="I653" s="1" t="str">
        <f>IF(B653="","",C653*入力・概要!$B$35*0.000000001)</f>
        <v/>
      </c>
      <c r="J653" s="1" t="str">
        <f>IF(B653="","",H653+入力・概要!$B$30*F653)</f>
        <v/>
      </c>
      <c r="K653" s="1" t="str">
        <f>IF(B653="","",I653+入力・概要!$B$30*G653)</f>
        <v/>
      </c>
      <c r="L653" s="1" t="str">
        <f>IF(B653="","",入力・概要!$B$30+H653*F653-I653*G653)</f>
        <v/>
      </c>
      <c r="M653" s="1" t="str">
        <f t="shared" si="83"/>
        <v/>
      </c>
      <c r="N653" s="1" t="str">
        <f>IF(B653="","",入力・概要!$B$30*(J653*L653+K653*M653)/(L653^2+M653^2))</f>
        <v/>
      </c>
      <c r="O653" s="1" t="str">
        <f>IF(B653="","",入力・概要!$B$30*(K653*L653-J653*M653)/(L653^2+M653^2))</f>
        <v/>
      </c>
      <c r="P653" s="1" t="str">
        <f>IF(B653="","",N653+入力・概要!$B$36)</f>
        <v/>
      </c>
      <c r="Q653" s="1" t="str">
        <f>IF(B653="","",O653+C653*入力・概要!$B$37*0.000000001)</f>
        <v/>
      </c>
      <c r="R653" s="1" t="str">
        <f t="shared" si="84"/>
        <v/>
      </c>
      <c r="S653" s="1" t="str">
        <f t="shared" si="85"/>
        <v/>
      </c>
      <c r="T653" s="1" t="str">
        <f t="shared" si="86"/>
        <v/>
      </c>
      <c r="U653" s="1" t="str">
        <f t="shared" si="87"/>
        <v/>
      </c>
    </row>
    <row r="654" spans="1:21">
      <c r="A654">
        <v>651</v>
      </c>
      <c r="B654" s="2" t="str">
        <f>IF(A654&lt;=入力・概要!$B$40,10^(LOG10(入力・概要!$B$38)+(A654-1)*(LOG10(入力・概要!$B$39)-LOG10(入力・概要!$B$38))/(入力・概要!$B$40-1)),"")</f>
        <v/>
      </c>
      <c r="C654" s="1" t="str">
        <f t="shared" si="80"/>
        <v/>
      </c>
      <c r="D654" s="1" t="str">
        <f>IF(B654="","",ATANH(MIN(0.999999,(2*入力・概要!$B$17*入力・概要!$B$6)/入力・概要!$B$30))+入力・概要!$B$33*SQRT(B654/1000000)+(2*PI()*B654*入力・概要!$B$6/(299792458*入力・概要!$B$31))*入力・概要!$B$32/2)</f>
        <v/>
      </c>
      <c r="E654" s="1" t="str">
        <f>IF(B654="","",2*PI()*B654*入力・概要!$B$6/(299792458*入力・概要!$B$31))</f>
        <v/>
      </c>
      <c r="F654" s="1" t="str">
        <f t="shared" si="81"/>
        <v/>
      </c>
      <c r="G654" s="1" t="str">
        <f t="shared" si="82"/>
        <v/>
      </c>
      <c r="H654" s="1" t="str">
        <f>IF(B654="","",入力・概要!$B$34)</f>
        <v/>
      </c>
      <c r="I654" s="1" t="str">
        <f>IF(B654="","",C654*入力・概要!$B$35*0.000000001)</f>
        <v/>
      </c>
      <c r="J654" s="1" t="str">
        <f>IF(B654="","",H654+入力・概要!$B$30*F654)</f>
        <v/>
      </c>
      <c r="K654" s="1" t="str">
        <f>IF(B654="","",I654+入力・概要!$B$30*G654)</f>
        <v/>
      </c>
      <c r="L654" s="1" t="str">
        <f>IF(B654="","",入力・概要!$B$30+H654*F654-I654*G654)</f>
        <v/>
      </c>
      <c r="M654" s="1" t="str">
        <f t="shared" si="83"/>
        <v/>
      </c>
      <c r="N654" s="1" t="str">
        <f>IF(B654="","",入力・概要!$B$30*(J654*L654+K654*M654)/(L654^2+M654^2))</f>
        <v/>
      </c>
      <c r="O654" s="1" t="str">
        <f>IF(B654="","",入力・概要!$B$30*(K654*L654-J654*M654)/(L654^2+M654^2))</f>
        <v/>
      </c>
      <c r="P654" s="1" t="str">
        <f>IF(B654="","",N654+入力・概要!$B$36)</f>
        <v/>
      </c>
      <c r="Q654" s="1" t="str">
        <f>IF(B654="","",O654+C654*入力・概要!$B$37*0.000000001)</f>
        <v/>
      </c>
      <c r="R654" s="1" t="str">
        <f t="shared" si="84"/>
        <v/>
      </c>
      <c r="S654" s="1" t="str">
        <f t="shared" si="85"/>
        <v/>
      </c>
      <c r="T654" s="1" t="str">
        <f t="shared" si="86"/>
        <v/>
      </c>
      <c r="U654" s="1" t="str">
        <f t="shared" si="87"/>
        <v/>
      </c>
    </row>
    <row r="655" spans="1:21">
      <c r="A655">
        <v>652</v>
      </c>
      <c r="B655" s="2" t="str">
        <f>IF(A655&lt;=入力・概要!$B$40,10^(LOG10(入力・概要!$B$38)+(A655-1)*(LOG10(入力・概要!$B$39)-LOG10(入力・概要!$B$38))/(入力・概要!$B$40-1)),"")</f>
        <v/>
      </c>
      <c r="C655" s="1" t="str">
        <f t="shared" si="80"/>
        <v/>
      </c>
      <c r="D655" s="1" t="str">
        <f>IF(B655="","",ATANH(MIN(0.999999,(2*入力・概要!$B$17*入力・概要!$B$6)/入力・概要!$B$30))+入力・概要!$B$33*SQRT(B655/1000000)+(2*PI()*B655*入力・概要!$B$6/(299792458*入力・概要!$B$31))*入力・概要!$B$32/2)</f>
        <v/>
      </c>
      <c r="E655" s="1" t="str">
        <f>IF(B655="","",2*PI()*B655*入力・概要!$B$6/(299792458*入力・概要!$B$31))</f>
        <v/>
      </c>
      <c r="F655" s="1" t="str">
        <f t="shared" si="81"/>
        <v/>
      </c>
      <c r="G655" s="1" t="str">
        <f t="shared" si="82"/>
        <v/>
      </c>
      <c r="H655" s="1" t="str">
        <f>IF(B655="","",入力・概要!$B$34)</f>
        <v/>
      </c>
      <c r="I655" s="1" t="str">
        <f>IF(B655="","",C655*入力・概要!$B$35*0.000000001)</f>
        <v/>
      </c>
      <c r="J655" s="1" t="str">
        <f>IF(B655="","",H655+入力・概要!$B$30*F655)</f>
        <v/>
      </c>
      <c r="K655" s="1" t="str">
        <f>IF(B655="","",I655+入力・概要!$B$30*G655)</f>
        <v/>
      </c>
      <c r="L655" s="1" t="str">
        <f>IF(B655="","",入力・概要!$B$30+H655*F655-I655*G655)</f>
        <v/>
      </c>
      <c r="M655" s="1" t="str">
        <f t="shared" si="83"/>
        <v/>
      </c>
      <c r="N655" s="1" t="str">
        <f>IF(B655="","",入力・概要!$B$30*(J655*L655+K655*M655)/(L655^2+M655^2))</f>
        <v/>
      </c>
      <c r="O655" s="1" t="str">
        <f>IF(B655="","",入力・概要!$B$30*(K655*L655-J655*M655)/(L655^2+M655^2))</f>
        <v/>
      </c>
      <c r="P655" s="1" t="str">
        <f>IF(B655="","",N655+入力・概要!$B$36)</f>
        <v/>
      </c>
      <c r="Q655" s="1" t="str">
        <f>IF(B655="","",O655+C655*入力・概要!$B$37*0.000000001)</f>
        <v/>
      </c>
      <c r="R655" s="1" t="str">
        <f t="shared" si="84"/>
        <v/>
      </c>
      <c r="S655" s="1" t="str">
        <f t="shared" si="85"/>
        <v/>
      </c>
      <c r="T655" s="1" t="str">
        <f t="shared" si="86"/>
        <v/>
      </c>
      <c r="U655" s="1" t="str">
        <f t="shared" si="87"/>
        <v/>
      </c>
    </row>
    <row r="656" spans="1:21">
      <c r="A656">
        <v>653</v>
      </c>
      <c r="B656" s="2" t="str">
        <f>IF(A656&lt;=入力・概要!$B$40,10^(LOG10(入力・概要!$B$38)+(A656-1)*(LOG10(入力・概要!$B$39)-LOG10(入力・概要!$B$38))/(入力・概要!$B$40-1)),"")</f>
        <v/>
      </c>
      <c r="C656" s="1" t="str">
        <f t="shared" si="80"/>
        <v/>
      </c>
      <c r="D656" s="1" t="str">
        <f>IF(B656="","",ATANH(MIN(0.999999,(2*入力・概要!$B$17*入力・概要!$B$6)/入力・概要!$B$30))+入力・概要!$B$33*SQRT(B656/1000000)+(2*PI()*B656*入力・概要!$B$6/(299792458*入力・概要!$B$31))*入力・概要!$B$32/2)</f>
        <v/>
      </c>
      <c r="E656" s="1" t="str">
        <f>IF(B656="","",2*PI()*B656*入力・概要!$B$6/(299792458*入力・概要!$B$31))</f>
        <v/>
      </c>
      <c r="F656" s="1" t="str">
        <f t="shared" si="81"/>
        <v/>
      </c>
      <c r="G656" s="1" t="str">
        <f t="shared" si="82"/>
        <v/>
      </c>
      <c r="H656" s="1" t="str">
        <f>IF(B656="","",入力・概要!$B$34)</f>
        <v/>
      </c>
      <c r="I656" s="1" t="str">
        <f>IF(B656="","",C656*入力・概要!$B$35*0.000000001)</f>
        <v/>
      </c>
      <c r="J656" s="1" t="str">
        <f>IF(B656="","",H656+入力・概要!$B$30*F656)</f>
        <v/>
      </c>
      <c r="K656" s="1" t="str">
        <f>IF(B656="","",I656+入力・概要!$B$30*G656)</f>
        <v/>
      </c>
      <c r="L656" s="1" t="str">
        <f>IF(B656="","",入力・概要!$B$30+H656*F656-I656*G656)</f>
        <v/>
      </c>
      <c r="M656" s="1" t="str">
        <f t="shared" si="83"/>
        <v/>
      </c>
      <c r="N656" s="1" t="str">
        <f>IF(B656="","",入力・概要!$B$30*(J656*L656+K656*M656)/(L656^2+M656^2))</f>
        <v/>
      </c>
      <c r="O656" s="1" t="str">
        <f>IF(B656="","",入力・概要!$B$30*(K656*L656-J656*M656)/(L656^2+M656^2))</f>
        <v/>
      </c>
      <c r="P656" s="1" t="str">
        <f>IF(B656="","",N656+入力・概要!$B$36)</f>
        <v/>
      </c>
      <c r="Q656" s="1" t="str">
        <f>IF(B656="","",O656+C656*入力・概要!$B$37*0.000000001)</f>
        <v/>
      </c>
      <c r="R656" s="1" t="str">
        <f t="shared" si="84"/>
        <v/>
      </c>
      <c r="S656" s="1" t="str">
        <f t="shared" si="85"/>
        <v/>
      </c>
      <c r="T656" s="1" t="str">
        <f t="shared" si="86"/>
        <v/>
      </c>
      <c r="U656" s="1" t="str">
        <f t="shared" si="87"/>
        <v/>
      </c>
    </row>
    <row r="657" spans="1:21">
      <c r="A657">
        <v>654</v>
      </c>
      <c r="B657" s="2" t="str">
        <f>IF(A657&lt;=入力・概要!$B$40,10^(LOG10(入力・概要!$B$38)+(A657-1)*(LOG10(入力・概要!$B$39)-LOG10(入力・概要!$B$38))/(入力・概要!$B$40-1)),"")</f>
        <v/>
      </c>
      <c r="C657" s="1" t="str">
        <f t="shared" si="80"/>
        <v/>
      </c>
      <c r="D657" s="1" t="str">
        <f>IF(B657="","",ATANH(MIN(0.999999,(2*入力・概要!$B$17*入力・概要!$B$6)/入力・概要!$B$30))+入力・概要!$B$33*SQRT(B657/1000000)+(2*PI()*B657*入力・概要!$B$6/(299792458*入力・概要!$B$31))*入力・概要!$B$32/2)</f>
        <v/>
      </c>
      <c r="E657" s="1" t="str">
        <f>IF(B657="","",2*PI()*B657*入力・概要!$B$6/(299792458*入力・概要!$B$31))</f>
        <v/>
      </c>
      <c r="F657" s="1" t="str">
        <f t="shared" si="81"/>
        <v/>
      </c>
      <c r="G657" s="1" t="str">
        <f t="shared" si="82"/>
        <v/>
      </c>
      <c r="H657" s="1" t="str">
        <f>IF(B657="","",入力・概要!$B$34)</f>
        <v/>
      </c>
      <c r="I657" s="1" t="str">
        <f>IF(B657="","",C657*入力・概要!$B$35*0.000000001)</f>
        <v/>
      </c>
      <c r="J657" s="1" t="str">
        <f>IF(B657="","",H657+入力・概要!$B$30*F657)</f>
        <v/>
      </c>
      <c r="K657" s="1" t="str">
        <f>IF(B657="","",I657+入力・概要!$B$30*G657)</f>
        <v/>
      </c>
      <c r="L657" s="1" t="str">
        <f>IF(B657="","",入力・概要!$B$30+H657*F657-I657*G657)</f>
        <v/>
      </c>
      <c r="M657" s="1" t="str">
        <f t="shared" si="83"/>
        <v/>
      </c>
      <c r="N657" s="1" t="str">
        <f>IF(B657="","",入力・概要!$B$30*(J657*L657+K657*M657)/(L657^2+M657^2))</f>
        <v/>
      </c>
      <c r="O657" s="1" t="str">
        <f>IF(B657="","",入力・概要!$B$30*(K657*L657-J657*M657)/(L657^2+M657^2))</f>
        <v/>
      </c>
      <c r="P657" s="1" t="str">
        <f>IF(B657="","",N657+入力・概要!$B$36)</f>
        <v/>
      </c>
      <c r="Q657" s="1" t="str">
        <f>IF(B657="","",O657+C657*入力・概要!$B$37*0.000000001)</f>
        <v/>
      </c>
      <c r="R657" s="1" t="str">
        <f t="shared" si="84"/>
        <v/>
      </c>
      <c r="S657" s="1" t="str">
        <f t="shared" si="85"/>
        <v/>
      </c>
      <c r="T657" s="1" t="str">
        <f t="shared" si="86"/>
        <v/>
      </c>
      <c r="U657" s="1" t="str">
        <f t="shared" si="87"/>
        <v/>
      </c>
    </row>
    <row r="658" spans="1:21">
      <c r="A658">
        <v>655</v>
      </c>
      <c r="B658" s="2" t="str">
        <f>IF(A658&lt;=入力・概要!$B$40,10^(LOG10(入力・概要!$B$38)+(A658-1)*(LOG10(入力・概要!$B$39)-LOG10(入力・概要!$B$38))/(入力・概要!$B$40-1)),"")</f>
        <v/>
      </c>
      <c r="C658" s="1" t="str">
        <f t="shared" si="80"/>
        <v/>
      </c>
      <c r="D658" s="1" t="str">
        <f>IF(B658="","",ATANH(MIN(0.999999,(2*入力・概要!$B$17*入力・概要!$B$6)/入力・概要!$B$30))+入力・概要!$B$33*SQRT(B658/1000000)+(2*PI()*B658*入力・概要!$B$6/(299792458*入力・概要!$B$31))*入力・概要!$B$32/2)</f>
        <v/>
      </c>
      <c r="E658" s="1" t="str">
        <f>IF(B658="","",2*PI()*B658*入力・概要!$B$6/(299792458*入力・概要!$B$31))</f>
        <v/>
      </c>
      <c r="F658" s="1" t="str">
        <f t="shared" si="81"/>
        <v/>
      </c>
      <c r="G658" s="1" t="str">
        <f t="shared" si="82"/>
        <v/>
      </c>
      <c r="H658" s="1" t="str">
        <f>IF(B658="","",入力・概要!$B$34)</f>
        <v/>
      </c>
      <c r="I658" s="1" t="str">
        <f>IF(B658="","",C658*入力・概要!$B$35*0.000000001)</f>
        <v/>
      </c>
      <c r="J658" s="1" t="str">
        <f>IF(B658="","",H658+入力・概要!$B$30*F658)</f>
        <v/>
      </c>
      <c r="K658" s="1" t="str">
        <f>IF(B658="","",I658+入力・概要!$B$30*G658)</f>
        <v/>
      </c>
      <c r="L658" s="1" t="str">
        <f>IF(B658="","",入力・概要!$B$30+H658*F658-I658*G658)</f>
        <v/>
      </c>
      <c r="M658" s="1" t="str">
        <f t="shared" si="83"/>
        <v/>
      </c>
      <c r="N658" s="1" t="str">
        <f>IF(B658="","",入力・概要!$B$30*(J658*L658+K658*M658)/(L658^2+M658^2))</f>
        <v/>
      </c>
      <c r="O658" s="1" t="str">
        <f>IF(B658="","",入力・概要!$B$30*(K658*L658-J658*M658)/(L658^2+M658^2))</f>
        <v/>
      </c>
      <c r="P658" s="1" t="str">
        <f>IF(B658="","",N658+入力・概要!$B$36)</f>
        <v/>
      </c>
      <c r="Q658" s="1" t="str">
        <f>IF(B658="","",O658+C658*入力・概要!$B$37*0.000000001)</f>
        <v/>
      </c>
      <c r="R658" s="1" t="str">
        <f t="shared" si="84"/>
        <v/>
      </c>
      <c r="S658" s="1" t="str">
        <f t="shared" si="85"/>
        <v/>
      </c>
      <c r="T658" s="1" t="str">
        <f t="shared" si="86"/>
        <v/>
      </c>
      <c r="U658" s="1" t="str">
        <f t="shared" si="87"/>
        <v/>
      </c>
    </row>
    <row r="659" spans="1:21">
      <c r="A659">
        <v>656</v>
      </c>
      <c r="B659" s="2" t="str">
        <f>IF(A659&lt;=入力・概要!$B$40,10^(LOG10(入力・概要!$B$38)+(A659-1)*(LOG10(入力・概要!$B$39)-LOG10(入力・概要!$B$38))/(入力・概要!$B$40-1)),"")</f>
        <v/>
      </c>
      <c r="C659" s="1" t="str">
        <f t="shared" si="80"/>
        <v/>
      </c>
      <c r="D659" s="1" t="str">
        <f>IF(B659="","",ATANH(MIN(0.999999,(2*入力・概要!$B$17*入力・概要!$B$6)/入力・概要!$B$30))+入力・概要!$B$33*SQRT(B659/1000000)+(2*PI()*B659*入力・概要!$B$6/(299792458*入力・概要!$B$31))*入力・概要!$B$32/2)</f>
        <v/>
      </c>
      <c r="E659" s="1" t="str">
        <f>IF(B659="","",2*PI()*B659*入力・概要!$B$6/(299792458*入力・概要!$B$31))</f>
        <v/>
      </c>
      <c r="F659" s="1" t="str">
        <f t="shared" si="81"/>
        <v/>
      </c>
      <c r="G659" s="1" t="str">
        <f t="shared" si="82"/>
        <v/>
      </c>
      <c r="H659" s="1" t="str">
        <f>IF(B659="","",入力・概要!$B$34)</f>
        <v/>
      </c>
      <c r="I659" s="1" t="str">
        <f>IF(B659="","",C659*入力・概要!$B$35*0.000000001)</f>
        <v/>
      </c>
      <c r="J659" s="1" t="str">
        <f>IF(B659="","",H659+入力・概要!$B$30*F659)</f>
        <v/>
      </c>
      <c r="K659" s="1" t="str">
        <f>IF(B659="","",I659+入力・概要!$B$30*G659)</f>
        <v/>
      </c>
      <c r="L659" s="1" t="str">
        <f>IF(B659="","",入力・概要!$B$30+H659*F659-I659*G659)</f>
        <v/>
      </c>
      <c r="M659" s="1" t="str">
        <f t="shared" si="83"/>
        <v/>
      </c>
      <c r="N659" s="1" t="str">
        <f>IF(B659="","",入力・概要!$B$30*(J659*L659+K659*M659)/(L659^2+M659^2))</f>
        <v/>
      </c>
      <c r="O659" s="1" t="str">
        <f>IF(B659="","",入力・概要!$B$30*(K659*L659-J659*M659)/(L659^2+M659^2))</f>
        <v/>
      </c>
      <c r="P659" s="1" t="str">
        <f>IF(B659="","",N659+入力・概要!$B$36)</f>
        <v/>
      </c>
      <c r="Q659" s="1" t="str">
        <f>IF(B659="","",O659+C659*入力・概要!$B$37*0.000000001)</f>
        <v/>
      </c>
      <c r="R659" s="1" t="str">
        <f t="shared" si="84"/>
        <v/>
      </c>
      <c r="S659" s="1" t="str">
        <f t="shared" si="85"/>
        <v/>
      </c>
      <c r="T659" s="1" t="str">
        <f t="shared" si="86"/>
        <v/>
      </c>
      <c r="U659" s="1" t="str">
        <f t="shared" si="87"/>
        <v/>
      </c>
    </row>
    <row r="660" spans="1:21">
      <c r="A660">
        <v>657</v>
      </c>
      <c r="B660" s="2" t="str">
        <f>IF(A660&lt;=入力・概要!$B$40,10^(LOG10(入力・概要!$B$38)+(A660-1)*(LOG10(入力・概要!$B$39)-LOG10(入力・概要!$B$38))/(入力・概要!$B$40-1)),"")</f>
        <v/>
      </c>
      <c r="C660" s="1" t="str">
        <f t="shared" si="80"/>
        <v/>
      </c>
      <c r="D660" s="1" t="str">
        <f>IF(B660="","",ATANH(MIN(0.999999,(2*入力・概要!$B$17*入力・概要!$B$6)/入力・概要!$B$30))+入力・概要!$B$33*SQRT(B660/1000000)+(2*PI()*B660*入力・概要!$B$6/(299792458*入力・概要!$B$31))*入力・概要!$B$32/2)</f>
        <v/>
      </c>
      <c r="E660" s="1" t="str">
        <f>IF(B660="","",2*PI()*B660*入力・概要!$B$6/(299792458*入力・概要!$B$31))</f>
        <v/>
      </c>
      <c r="F660" s="1" t="str">
        <f t="shared" si="81"/>
        <v/>
      </c>
      <c r="G660" s="1" t="str">
        <f t="shared" si="82"/>
        <v/>
      </c>
      <c r="H660" s="1" t="str">
        <f>IF(B660="","",入力・概要!$B$34)</f>
        <v/>
      </c>
      <c r="I660" s="1" t="str">
        <f>IF(B660="","",C660*入力・概要!$B$35*0.000000001)</f>
        <v/>
      </c>
      <c r="J660" s="1" t="str">
        <f>IF(B660="","",H660+入力・概要!$B$30*F660)</f>
        <v/>
      </c>
      <c r="K660" s="1" t="str">
        <f>IF(B660="","",I660+入力・概要!$B$30*G660)</f>
        <v/>
      </c>
      <c r="L660" s="1" t="str">
        <f>IF(B660="","",入力・概要!$B$30+H660*F660-I660*G660)</f>
        <v/>
      </c>
      <c r="M660" s="1" t="str">
        <f t="shared" si="83"/>
        <v/>
      </c>
      <c r="N660" s="1" t="str">
        <f>IF(B660="","",入力・概要!$B$30*(J660*L660+K660*M660)/(L660^2+M660^2))</f>
        <v/>
      </c>
      <c r="O660" s="1" t="str">
        <f>IF(B660="","",入力・概要!$B$30*(K660*L660-J660*M660)/(L660^2+M660^2))</f>
        <v/>
      </c>
      <c r="P660" s="1" t="str">
        <f>IF(B660="","",N660+入力・概要!$B$36)</f>
        <v/>
      </c>
      <c r="Q660" s="1" t="str">
        <f>IF(B660="","",O660+C660*入力・概要!$B$37*0.000000001)</f>
        <v/>
      </c>
      <c r="R660" s="1" t="str">
        <f t="shared" si="84"/>
        <v/>
      </c>
      <c r="S660" s="1" t="str">
        <f t="shared" si="85"/>
        <v/>
      </c>
      <c r="T660" s="1" t="str">
        <f t="shared" si="86"/>
        <v/>
      </c>
      <c r="U660" s="1" t="str">
        <f t="shared" si="87"/>
        <v/>
      </c>
    </row>
    <row r="661" spans="1:21">
      <c r="A661">
        <v>658</v>
      </c>
      <c r="B661" s="2" t="str">
        <f>IF(A661&lt;=入力・概要!$B$40,10^(LOG10(入力・概要!$B$38)+(A661-1)*(LOG10(入力・概要!$B$39)-LOG10(入力・概要!$B$38))/(入力・概要!$B$40-1)),"")</f>
        <v/>
      </c>
      <c r="C661" s="1" t="str">
        <f t="shared" si="80"/>
        <v/>
      </c>
      <c r="D661" s="1" t="str">
        <f>IF(B661="","",ATANH(MIN(0.999999,(2*入力・概要!$B$17*入力・概要!$B$6)/入力・概要!$B$30))+入力・概要!$B$33*SQRT(B661/1000000)+(2*PI()*B661*入力・概要!$B$6/(299792458*入力・概要!$B$31))*入力・概要!$B$32/2)</f>
        <v/>
      </c>
      <c r="E661" s="1" t="str">
        <f>IF(B661="","",2*PI()*B661*入力・概要!$B$6/(299792458*入力・概要!$B$31))</f>
        <v/>
      </c>
      <c r="F661" s="1" t="str">
        <f t="shared" si="81"/>
        <v/>
      </c>
      <c r="G661" s="1" t="str">
        <f t="shared" si="82"/>
        <v/>
      </c>
      <c r="H661" s="1" t="str">
        <f>IF(B661="","",入力・概要!$B$34)</f>
        <v/>
      </c>
      <c r="I661" s="1" t="str">
        <f>IF(B661="","",C661*入力・概要!$B$35*0.000000001)</f>
        <v/>
      </c>
      <c r="J661" s="1" t="str">
        <f>IF(B661="","",H661+入力・概要!$B$30*F661)</f>
        <v/>
      </c>
      <c r="K661" s="1" t="str">
        <f>IF(B661="","",I661+入力・概要!$B$30*G661)</f>
        <v/>
      </c>
      <c r="L661" s="1" t="str">
        <f>IF(B661="","",入力・概要!$B$30+H661*F661-I661*G661)</f>
        <v/>
      </c>
      <c r="M661" s="1" t="str">
        <f t="shared" si="83"/>
        <v/>
      </c>
      <c r="N661" s="1" t="str">
        <f>IF(B661="","",入力・概要!$B$30*(J661*L661+K661*M661)/(L661^2+M661^2))</f>
        <v/>
      </c>
      <c r="O661" s="1" t="str">
        <f>IF(B661="","",入力・概要!$B$30*(K661*L661-J661*M661)/(L661^2+M661^2))</f>
        <v/>
      </c>
      <c r="P661" s="1" t="str">
        <f>IF(B661="","",N661+入力・概要!$B$36)</f>
        <v/>
      </c>
      <c r="Q661" s="1" t="str">
        <f>IF(B661="","",O661+C661*入力・概要!$B$37*0.000000001)</f>
        <v/>
      </c>
      <c r="R661" s="1" t="str">
        <f t="shared" si="84"/>
        <v/>
      </c>
      <c r="S661" s="1" t="str">
        <f t="shared" si="85"/>
        <v/>
      </c>
      <c r="T661" s="1" t="str">
        <f t="shared" si="86"/>
        <v/>
      </c>
      <c r="U661" s="1" t="str">
        <f t="shared" si="87"/>
        <v/>
      </c>
    </row>
    <row r="662" spans="1:21">
      <c r="A662">
        <v>659</v>
      </c>
      <c r="B662" s="2" t="str">
        <f>IF(A662&lt;=入力・概要!$B$40,10^(LOG10(入力・概要!$B$38)+(A662-1)*(LOG10(入力・概要!$B$39)-LOG10(入力・概要!$B$38))/(入力・概要!$B$40-1)),"")</f>
        <v/>
      </c>
      <c r="C662" s="1" t="str">
        <f t="shared" si="80"/>
        <v/>
      </c>
      <c r="D662" s="1" t="str">
        <f>IF(B662="","",ATANH(MIN(0.999999,(2*入力・概要!$B$17*入力・概要!$B$6)/入力・概要!$B$30))+入力・概要!$B$33*SQRT(B662/1000000)+(2*PI()*B662*入力・概要!$B$6/(299792458*入力・概要!$B$31))*入力・概要!$B$32/2)</f>
        <v/>
      </c>
      <c r="E662" s="1" t="str">
        <f>IF(B662="","",2*PI()*B662*入力・概要!$B$6/(299792458*入力・概要!$B$31))</f>
        <v/>
      </c>
      <c r="F662" s="1" t="str">
        <f t="shared" si="81"/>
        <v/>
      </c>
      <c r="G662" s="1" t="str">
        <f t="shared" si="82"/>
        <v/>
      </c>
      <c r="H662" s="1" t="str">
        <f>IF(B662="","",入力・概要!$B$34)</f>
        <v/>
      </c>
      <c r="I662" s="1" t="str">
        <f>IF(B662="","",C662*入力・概要!$B$35*0.000000001)</f>
        <v/>
      </c>
      <c r="J662" s="1" t="str">
        <f>IF(B662="","",H662+入力・概要!$B$30*F662)</f>
        <v/>
      </c>
      <c r="K662" s="1" t="str">
        <f>IF(B662="","",I662+入力・概要!$B$30*G662)</f>
        <v/>
      </c>
      <c r="L662" s="1" t="str">
        <f>IF(B662="","",入力・概要!$B$30+H662*F662-I662*G662)</f>
        <v/>
      </c>
      <c r="M662" s="1" t="str">
        <f t="shared" si="83"/>
        <v/>
      </c>
      <c r="N662" s="1" t="str">
        <f>IF(B662="","",入力・概要!$B$30*(J662*L662+K662*M662)/(L662^2+M662^2))</f>
        <v/>
      </c>
      <c r="O662" s="1" t="str">
        <f>IF(B662="","",入力・概要!$B$30*(K662*L662-J662*M662)/(L662^2+M662^2))</f>
        <v/>
      </c>
      <c r="P662" s="1" t="str">
        <f>IF(B662="","",N662+入力・概要!$B$36)</f>
        <v/>
      </c>
      <c r="Q662" s="1" t="str">
        <f>IF(B662="","",O662+C662*入力・概要!$B$37*0.000000001)</f>
        <v/>
      </c>
      <c r="R662" s="1" t="str">
        <f t="shared" si="84"/>
        <v/>
      </c>
      <c r="S662" s="1" t="str">
        <f t="shared" si="85"/>
        <v/>
      </c>
      <c r="T662" s="1" t="str">
        <f t="shared" si="86"/>
        <v/>
      </c>
      <c r="U662" s="1" t="str">
        <f t="shared" si="87"/>
        <v/>
      </c>
    </row>
    <row r="663" spans="1:21">
      <c r="A663">
        <v>660</v>
      </c>
      <c r="B663" s="2" t="str">
        <f>IF(A663&lt;=入力・概要!$B$40,10^(LOG10(入力・概要!$B$38)+(A663-1)*(LOG10(入力・概要!$B$39)-LOG10(入力・概要!$B$38))/(入力・概要!$B$40-1)),"")</f>
        <v/>
      </c>
      <c r="C663" s="1" t="str">
        <f t="shared" si="80"/>
        <v/>
      </c>
      <c r="D663" s="1" t="str">
        <f>IF(B663="","",ATANH(MIN(0.999999,(2*入力・概要!$B$17*入力・概要!$B$6)/入力・概要!$B$30))+入力・概要!$B$33*SQRT(B663/1000000)+(2*PI()*B663*入力・概要!$B$6/(299792458*入力・概要!$B$31))*入力・概要!$B$32/2)</f>
        <v/>
      </c>
      <c r="E663" s="1" t="str">
        <f>IF(B663="","",2*PI()*B663*入力・概要!$B$6/(299792458*入力・概要!$B$31))</f>
        <v/>
      </c>
      <c r="F663" s="1" t="str">
        <f t="shared" si="81"/>
        <v/>
      </c>
      <c r="G663" s="1" t="str">
        <f t="shared" si="82"/>
        <v/>
      </c>
      <c r="H663" s="1" t="str">
        <f>IF(B663="","",入力・概要!$B$34)</f>
        <v/>
      </c>
      <c r="I663" s="1" t="str">
        <f>IF(B663="","",C663*入力・概要!$B$35*0.000000001)</f>
        <v/>
      </c>
      <c r="J663" s="1" t="str">
        <f>IF(B663="","",H663+入力・概要!$B$30*F663)</f>
        <v/>
      </c>
      <c r="K663" s="1" t="str">
        <f>IF(B663="","",I663+入力・概要!$B$30*G663)</f>
        <v/>
      </c>
      <c r="L663" s="1" t="str">
        <f>IF(B663="","",入力・概要!$B$30+H663*F663-I663*G663)</f>
        <v/>
      </c>
      <c r="M663" s="1" t="str">
        <f t="shared" si="83"/>
        <v/>
      </c>
      <c r="N663" s="1" t="str">
        <f>IF(B663="","",入力・概要!$B$30*(J663*L663+K663*M663)/(L663^2+M663^2))</f>
        <v/>
      </c>
      <c r="O663" s="1" t="str">
        <f>IF(B663="","",入力・概要!$B$30*(K663*L663-J663*M663)/(L663^2+M663^2))</f>
        <v/>
      </c>
      <c r="P663" s="1" t="str">
        <f>IF(B663="","",N663+入力・概要!$B$36)</f>
        <v/>
      </c>
      <c r="Q663" s="1" t="str">
        <f>IF(B663="","",O663+C663*入力・概要!$B$37*0.000000001)</f>
        <v/>
      </c>
      <c r="R663" s="1" t="str">
        <f t="shared" si="84"/>
        <v/>
      </c>
      <c r="S663" s="1" t="str">
        <f t="shared" si="85"/>
        <v/>
      </c>
      <c r="T663" s="1" t="str">
        <f t="shared" si="86"/>
        <v/>
      </c>
      <c r="U663" s="1" t="str">
        <f t="shared" si="87"/>
        <v/>
      </c>
    </row>
    <row r="664" spans="1:21">
      <c r="A664">
        <v>661</v>
      </c>
      <c r="B664" s="2" t="str">
        <f>IF(A664&lt;=入力・概要!$B$40,10^(LOG10(入力・概要!$B$38)+(A664-1)*(LOG10(入力・概要!$B$39)-LOG10(入力・概要!$B$38))/(入力・概要!$B$40-1)),"")</f>
        <v/>
      </c>
      <c r="C664" s="1" t="str">
        <f t="shared" si="80"/>
        <v/>
      </c>
      <c r="D664" s="1" t="str">
        <f>IF(B664="","",ATANH(MIN(0.999999,(2*入力・概要!$B$17*入力・概要!$B$6)/入力・概要!$B$30))+入力・概要!$B$33*SQRT(B664/1000000)+(2*PI()*B664*入力・概要!$B$6/(299792458*入力・概要!$B$31))*入力・概要!$B$32/2)</f>
        <v/>
      </c>
      <c r="E664" s="1" t="str">
        <f>IF(B664="","",2*PI()*B664*入力・概要!$B$6/(299792458*入力・概要!$B$31))</f>
        <v/>
      </c>
      <c r="F664" s="1" t="str">
        <f t="shared" si="81"/>
        <v/>
      </c>
      <c r="G664" s="1" t="str">
        <f t="shared" si="82"/>
        <v/>
      </c>
      <c r="H664" s="1" t="str">
        <f>IF(B664="","",入力・概要!$B$34)</f>
        <v/>
      </c>
      <c r="I664" s="1" t="str">
        <f>IF(B664="","",C664*入力・概要!$B$35*0.000000001)</f>
        <v/>
      </c>
      <c r="J664" s="1" t="str">
        <f>IF(B664="","",H664+入力・概要!$B$30*F664)</f>
        <v/>
      </c>
      <c r="K664" s="1" t="str">
        <f>IF(B664="","",I664+入力・概要!$B$30*G664)</f>
        <v/>
      </c>
      <c r="L664" s="1" t="str">
        <f>IF(B664="","",入力・概要!$B$30+H664*F664-I664*G664)</f>
        <v/>
      </c>
      <c r="M664" s="1" t="str">
        <f t="shared" si="83"/>
        <v/>
      </c>
      <c r="N664" s="1" t="str">
        <f>IF(B664="","",入力・概要!$B$30*(J664*L664+K664*M664)/(L664^2+M664^2))</f>
        <v/>
      </c>
      <c r="O664" s="1" t="str">
        <f>IF(B664="","",入力・概要!$B$30*(K664*L664-J664*M664)/(L664^2+M664^2))</f>
        <v/>
      </c>
      <c r="P664" s="1" t="str">
        <f>IF(B664="","",N664+入力・概要!$B$36)</f>
        <v/>
      </c>
      <c r="Q664" s="1" t="str">
        <f>IF(B664="","",O664+C664*入力・概要!$B$37*0.000000001)</f>
        <v/>
      </c>
      <c r="R664" s="1" t="str">
        <f t="shared" si="84"/>
        <v/>
      </c>
      <c r="S664" s="1" t="str">
        <f t="shared" si="85"/>
        <v/>
      </c>
      <c r="T664" s="1" t="str">
        <f t="shared" si="86"/>
        <v/>
      </c>
      <c r="U664" s="1" t="str">
        <f t="shared" si="87"/>
        <v/>
      </c>
    </row>
    <row r="665" spans="1:21">
      <c r="A665">
        <v>662</v>
      </c>
      <c r="B665" s="2" t="str">
        <f>IF(A665&lt;=入力・概要!$B$40,10^(LOG10(入力・概要!$B$38)+(A665-1)*(LOG10(入力・概要!$B$39)-LOG10(入力・概要!$B$38))/(入力・概要!$B$40-1)),"")</f>
        <v/>
      </c>
      <c r="C665" s="1" t="str">
        <f t="shared" si="80"/>
        <v/>
      </c>
      <c r="D665" s="1" t="str">
        <f>IF(B665="","",ATANH(MIN(0.999999,(2*入力・概要!$B$17*入力・概要!$B$6)/入力・概要!$B$30))+入力・概要!$B$33*SQRT(B665/1000000)+(2*PI()*B665*入力・概要!$B$6/(299792458*入力・概要!$B$31))*入力・概要!$B$32/2)</f>
        <v/>
      </c>
      <c r="E665" s="1" t="str">
        <f>IF(B665="","",2*PI()*B665*入力・概要!$B$6/(299792458*入力・概要!$B$31))</f>
        <v/>
      </c>
      <c r="F665" s="1" t="str">
        <f t="shared" si="81"/>
        <v/>
      </c>
      <c r="G665" s="1" t="str">
        <f t="shared" si="82"/>
        <v/>
      </c>
      <c r="H665" s="1" t="str">
        <f>IF(B665="","",入力・概要!$B$34)</f>
        <v/>
      </c>
      <c r="I665" s="1" t="str">
        <f>IF(B665="","",C665*入力・概要!$B$35*0.000000001)</f>
        <v/>
      </c>
      <c r="J665" s="1" t="str">
        <f>IF(B665="","",H665+入力・概要!$B$30*F665)</f>
        <v/>
      </c>
      <c r="K665" s="1" t="str">
        <f>IF(B665="","",I665+入力・概要!$B$30*G665)</f>
        <v/>
      </c>
      <c r="L665" s="1" t="str">
        <f>IF(B665="","",入力・概要!$B$30+H665*F665-I665*G665)</f>
        <v/>
      </c>
      <c r="M665" s="1" t="str">
        <f t="shared" si="83"/>
        <v/>
      </c>
      <c r="N665" s="1" t="str">
        <f>IF(B665="","",入力・概要!$B$30*(J665*L665+K665*M665)/(L665^2+M665^2))</f>
        <v/>
      </c>
      <c r="O665" s="1" t="str">
        <f>IF(B665="","",入力・概要!$B$30*(K665*L665-J665*M665)/(L665^2+M665^2))</f>
        <v/>
      </c>
      <c r="P665" s="1" t="str">
        <f>IF(B665="","",N665+入力・概要!$B$36)</f>
        <v/>
      </c>
      <c r="Q665" s="1" t="str">
        <f>IF(B665="","",O665+C665*入力・概要!$B$37*0.000000001)</f>
        <v/>
      </c>
      <c r="R665" s="1" t="str">
        <f t="shared" si="84"/>
        <v/>
      </c>
      <c r="S665" s="1" t="str">
        <f t="shared" si="85"/>
        <v/>
      </c>
      <c r="T665" s="1" t="str">
        <f t="shared" si="86"/>
        <v/>
      </c>
      <c r="U665" s="1" t="str">
        <f t="shared" si="87"/>
        <v/>
      </c>
    </row>
    <row r="666" spans="1:21">
      <c r="A666">
        <v>663</v>
      </c>
      <c r="B666" s="2" t="str">
        <f>IF(A666&lt;=入力・概要!$B$40,10^(LOG10(入力・概要!$B$38)+(A666-1)*(LOG10(入力・概要!$B$39)-LOG10(入力・概要!$B$38))/(入力・概要!$B$40-1)),"")</f>
        <v/>
      </c>
      <c r="C666" s="1" t="str">
        <f t="shared" si="80"/>
        <v/>
      </c>
      <c r="D666" s="1" t="str">
        <f>IF(B666="","",ATANH(MIN(0.999999,(2*入力・概要!$B$17*入力・概要!$B$6)/入力・概要!$B$30))+入力・概要!$B$33*SQRT(B666/1000000)+(2*PI()*B666*入力・概要!$B$6/(299792458*入力・概要!$B$31))*入力・概要!$B$32/2)</f>
        <v/>
      </c>
      <c r="E666" s="1" t="str">
        <f>IF(B666="","",2*PI()*B666*入力・概要!$B$6/(299792458*入力・概要!$B$31))</f>
        <v/>
      </c>
      <c r="F666" s="1" t="str">
        <f t="shared" si="81"/>
        <v/>
      </c>
      <c r="G666" s="1" t="str">
        <f t="shared" si="82"/>
        <v/>
      </c>
      <c r="H666" s="1" t="str">
        <f>IF(B666="","",入力・概要!$B$34)</f>
        <v/>
      </c>
      <c r="I666" s="1" t="str">
        <f>IF(B666="","",C666*入力・概要!$B$35*0.000000001)</f>
        <v/>
      </c>
      <c r="J666" s="1" t="str">
        <f>IF(B666="","",H666+入力・概要!$B$30*F666)</f>
        <v/>
      </c>
      <c r="K666" s="1" t="str">
        <f>IF(B666="","",I666+入力・概要!$B$30*G666)</f>
        <v/>
      </c>
      <c r="L666" s="1" t="str">
        <f>IF(B666="","",入力・概要!$B$30+H666*F666-I666*G666)</f>
        <v/>
      </c>
      <c r="M666" s="1" t="str">
        <f t="shared" si="83"/>
        <v/>
      </c>
      <c r="N666" s="1" t="str">
        <f>IF(B666="","",入力・概要!$B$30*(J666*L666+K666*M666)/(L666^2+M666^2))</f>
        <v/>
      </c>
      <c r="O666" s="1" t="str">
        <f>IF(B666="","",入力・概要!$B$30*(K666*L666-J666*M666)/(L666^2+M666^2))</f>
        <v/>
      </c>
      <c r="P666" s="1" t="str">
        <f>IF(B666="","",N666+入力・概要!$B$36)</f>
        <v/>
      </c>
      <c r="Q666" s="1" t="str">
        <f>IF(B666="","",O666+C666*入力・概要!$B$37*0.000000001)</f>
        <v/>
      </c>
      <c r="R666" s="1" t="str">
        <f t="shared" si="84"/>
        <v/>
      </c>
      <c r="S666" s="1" t="str">
        <f t="shared" si="85"/>
        <v/>
      </c>
      <c r="T666" s="1" t="str">
        <f t="shared" si="86"/>
        <v/>
      </c>
      <c r="U666" s="1" t="str">
        <f t="shared" si="87"/>
        <v/>
      </c>
    </row>
    <row r="667" spans="1:21">
      <c r="A667">
        <v>664</v>
      </c>
      <c r="B667" s="2" t="str">
        <f>IF(A667&lt;=入力・概要!$B$40,10^(LOG10(入力・概要!$B$38)+(A667-1)*(LOG10(入力・概要!$B$39)-LOG10(入力・概要!$B$38))/(入力・概要!$B$40-1)),"")</f>
        <v/>
      </c>
      <c r="C667" s="1" t="str">
        <f t="shared" si="80"/>
        <v/>
      </c>
      <c r="D667" s="1" t="str">
        <f>IF(B667="","",ATANH(MIN(0.999999,(2*入力・概要!$B$17*入力・概要!$B$6)/入力・概要!$B$30))+入力・概要!$B$33*SQRT(B667/1000000)+(2*PI()*B667*入力・概要!$B$6/(299792458*入力・概要!$B$31))*入力・概要!$B$32/2)</f>
        <v/>
      </c>
      <c r="E667" s="1" t="str">
        <f>IF(B667="","",2*PI()*B667*入力・概要!$B$6/(299792458*入力・概要!$B$31))</f>
        <v/>
      </c>
      <c r="F667" s="1" t="str">
        <f t="shared" si="81"/>
        <v/>
      </c>
      <c r="G667" s="1" t="str">
        <f t="shared" si="82"/>
        <v/>
      </c>
      <c r="H667" s="1" t="str">
        <f>IF(B667="","",入力・概要!$B$34)</f>
        <v/>
      </c>
      <c r="I667" s="1" t="str">
        <f>IF(B667="","",C667*入力・概要!$B$35*0.000000001)</f>
        <v/>
      </c>
      <c r="J667" s="1" t="str">
        <f>IF(B667="","",H667+入力・概要!$B$30*F667)</f>
        <v/>
      </c>
      <c r="K667" s="1" t="str">
        <f>IF(B667="","",I667+入力・概要!$B$30*G667)</f>
        <v/>
      </c>
      <c r="L667" s="1" t="str">
        <f>IF(B667="","",入力・概要!$B$30+H667*F667-I667*G667)</f>
        <v/>
      </c>
      <c r="M667" s="1" t="str">
        <f t="shared" si="83"/>
        <v/>
      </c>
      <c r="N667" s="1" t="str">
        <f>IF(B667="","",入力・概要!$B$30*(J667*L667+K667*M667)/(L667^2+M667^2))</f>
        <v/>
      </c>
      <c r="O667" s="1" t="str">
        <f>IF(B667="","",入力・概要!$B$30*(K667*L667-J667*M667)/(L667^2+M667^2))</f>
        <v/>
      </c>
      <c r="P667" s="1" t="str">
        <f>IF(B667="","",N667+入力・概要!$B$36)</f>
        <v/>
      </c>
      <c r="Q667" s="1" t="str">
        <f>IF(B667="","",O667+C667*入力・概要!$B$37*0.000000001)</f>
        <v/>
      </c>
      <c r="R667" s="1" t="str">
        <f t="shared" si="84"/>
        <v/>
      </c>
      <c r="S667" s="1" t="str">
        <f t="shared" si="85"/>
        <v/>
      </c>
      <c r="T667" s="1" t="str">
        <f t="shared" si="86"/>
        <v/>
      </c>
      <c r="U667" s="1" t="str">
        <f t="shared" si="87"/>
        <v/>
      </c>
    </row>
    <row r="668" spans="1:21">
      <c r="A668">
        <v>665</v>
      </c>
      <c r="B668" s="2" t="str">
        <f>IF(A668&lt;=入力・概要!$B$40,10^(LOG10(入力・概要!$B$38)+(A668-1)*(LOG10(入力・概要!$B$39)-LOG10(入力・概要!$B$38))/(入力・概要!$B$40-1)),"")</f>
        <v/>
      </c>
      <c r="C668" s="1" t="str">
        <f t="shared" si="80"/>
        <v/>
      </c>
      <c r="D668" s="1" t="str">
        <f>IF(B668="","",ATANH(MIN(0.999999,(2*入力・概要!$B$17*入力・概要!$B$6)/入力・概要!$B$30))+入力・概要!$B$33*SQRT(B668/1000000)+(2*PI()*B668*入力・概要!$B$6/(299792458*入力・概要!$B$31))*入力・概要!$B$32/2)</f>
        <v/>
      </c>
      <c r="E668" s="1" t="str">
        <f>IF(B668="","",2*PI()*B668*入力・概要!$B$6/(299792458*入力・概要!$B$31))</f>
        <v/>
      </c>
      <c r="F668" s="1" t="str">
        <f t="shared" si="81"/>
        <v/>
      </c>
      <c r="G668" s="1" t="str">
        <f t="shared" si="82"/>
        <v/>
      </c>
      <c r="H668" s="1" t="str">
        <f>IF(B668="","",入力・概要!$B$34)</f>
        <v/>
      </c>
      <c r="I668" s="1" t="str">
        <f>IF(B668="","",C668*入力・概要!$B$35*0.000000001)</f>
        <v/>
      </c>
      <c r="J668" s="1" t="str">
        <f>IF(B668="","",H668+入力・概要!$B$30*F668)</f>
        <v/>
      </c>
      <c r="K668" s="1" t="str">
        <f>IF(B668="","",I668+入力・概要!$B$30*G668)</f>
        <v/>
      </c>
      <c r="L668" s="1" t="str">
        <f>IF(B668="","",入力・概要!$B$30+H668*F668-I668*G668)</f>
        <v/>
      </c>
      <c r="M668" s="1" t="str">
        <f t="shared" si="83"/>
        <v/>
      </c>
      <c r="N668" s="1" t="str">
        <f>IF(B668="","",入力・概要!$B$30*(J668*L668+K668*M668)/(L668^2+M668^2))</f>
        <v/>
      </c>
      <c r="O668" s="1" t="str">
        <f>IF(B668="","",入力・概要!$B$30*(K668*L668-J668*M668)/(L668^2+M668^2))</f>
        <v/>
      </c>
      <c r="P668" s="1" t="str">
        <f>IF(B668="","",N668+入力・概要!$B$36)</f>
        <v/>
      </c>
      <c r="Q668" s="1" t="str">
        <f>IF(B668="","",O668+C668*入力・概要!$B$37*0.000000001)</f>
        <v/>
      </c>
      <c r="R668" s="1" t="str">
        <f t="shared" si="84"/>
        <v/>
      </c>
      <c r="S668" s="1" t="str">
        <f t="shared" si="85"/>
        <v/>
      </c>
      <c r="T668" s="1" t="str">
        <f t="shared" si="86"/>
        <v/>
      </c>
      <c r="U668" s="1" t="str">
        <f t="shared" si="87"/>
        <v/>
      </c>
    </row>
    <row r="669" spans="1:21">
      <c r="A669">
        <v>666</v>
      </c>
      <c r="B669" s="2" t="str">
        <f>IF(A669&lt;=入力・概要!$B$40,10^(LOG10(入力・概要!$B$38)+(A669-1)*(LOG10(入力・概要!$B$39)-LOG10(入力・概要!$B$38))/(入力・概要!$B$40-1)),"")</f>
        <v/>
      </c>
      <c r="C669" s="1" t="str">
        <f t="shared" si="80"/>
        <v/>
      </c>
      <c r="D669" s="1" t="str">
        <f>IF(B669="","",ATANH(MIN(0.999999,(2*入力・概要!$B$17*入力・概要!$B$6)/入力・概要!$B$30))+入力・概要!$B$33*SQRT(B669/1000000)+(2*PI()*B669*入力・概要!$B$6/(299792458*入力・概要!$B$31))*入力・概要!$B$32/2)</f>
        <v/>
      </c>
      <c r="E669" s="1" t="str">
        <f>IF(B669="","",2*PI()*B669*入力・概要!$B$6/(299792458*入力・概要!$B$31))</f>
        <v/>
      </c>
      <c r="F669" s="1" t="str">
        <f t="shared" si="81"/>
        <v/>
      </c>
      <c r="G669" s="1" t="str">
        <f t="shared" si="82"/>
        <v/>
      </c>
      <c r="H669" s="1" t="str">
        <f>IF(B669="","",入力・概要!$B$34)</f>
        <v/>
      </c>
      <c r="I669" s="1" t="str">
        <f>IF(B669="","",C669*入力・概要!$B$35*0.000000001)</f>
        <v/>
      </c>
      <c r="J669" s="1" t="str">
        <f>IF(B669="","",H669+入力・概要!$B$30*F669)</f>
        <v/>
      </c>
      <c r="K669" s="1" t="str">
        <f>IF(B669="","",I669+入力・概要!$B$30*G669)</f>
        <v/>
      </c>
      <c r="L669" s="1" t="str">
        <f>IF(B669="","",入力・概要!$B$30+H669*F669-I669*G669)</f>
        <v/>
      </c>
      <c r="M669" s="1" t="str">
        <f t="shared" si="83"/>
        <v/>
      </c>
      <c r="N669" s="1" t="str">
        <f>IF(B669="","",入力・概要!$B$30*(J669*L669+K669*M669)/(L669^2+M669^2))</f>
        <v/>
      </c>
      <c r="O669" s="1" t="str">
        <f>IF(B669="","",入力・概要!$B$30*(K669*L669-J669*M669)/(L669^2+M669^2))</f>
        <v/>
      </c>
      <c r="P669" s="1" t="str">
        <f>IF(B669="","",N669+入力・概要!$B$36)</f>
        <v/>
      </c>
      <c r="Q669" s="1" t="str">
        <f>IF(B669="","",O669+C669*入力・概要!$B$37*0.000000001)</f>
        <v/>
      </c>
      <c r="R669" s="1" t="str">
        <f t="shared" si="84"/>
        <v/>
      </c>
      <c r="S669" s="1" t="str">
        <f t="shared" si="85"/>
        <v/>
      </c>
      <c r="T669" s="1" t="str">
        <f t="shared" si="86"/>
        <v/>
      </c>
      <c r="U669" s="1" t="str">
        <f t="shared" si="87"/>
        <v/>
      </c>
    </row>
    <row r="670" spans="1:21">
      <c r="A670">
        <v>667</v>
      </c>
      <c r="B670" s="2" t="str">
        <f>IF(A670&lt;=入力・概要!$B$40,10^(LOG10(入力・概要!$B$38)+(A670-1)*(LOG10(入力・概要!$B$39)-LOG10(入力・概要!$B$38))/(入力・概要!$B$40-1)),"")</f>
        <v/>
      </c>
      <c r="C670" s="1" t="str">
        <f t="shared" si="80"/>
        <v/>
      </c>
      <c r="D670" s="1" t="str">
        <f>IF(B670="","",ATANH(MIN(0.999999,(2*入力・概要!$B$17*入力・概要!$B$6)/入力・概要!$B$30))+入力・概要!$B$33*SQRT(B670/1000000)+(2*PI()*B670*入力・概要!$B$6/(299792458*入力・概要!$B$31))*入力・概要!$B$32/2)</f>
        <v/>
      </c>
      <c r="E670" s="1" t="str">
        <f>IF(B670="","",2*PI()*B670*入力・概要!$B$6/(299792458*入力・概要!$B$31))</f>
        <v/>
      </c>
      <c r="F670" s="1" t="str">
        <f t="shared" si="81"/>
        <v/>
      </c>
      <c r="G670" s="1" t="str">
        <f t="shared" si="82"/>
        <v/>
      </c>
      <c r="H670" s="1" t="str">
        <f>IF(B670="","",入力・概要!$B$34)</f>
        <v/>
      </c>
      <c r="I670" s="1" t="str">
        <f>IF(B670="","",C670*入力・概要!$B$35*0.000000001)</f>
        <v/>
      </c>
      <c r="J670" s="1" t="str">
        <f>IF(B670="","",H670+入力・概要!$B$30*F670)</f>
        <v/>
      </c>
      <c r="K670" s="1" t="str">
        <f>IF(B670="","",I670+入力・概要!$B$30*G670)</f>
        <v/>
      </c>
      <c r="L670" s="1" t="str">
        <f>IF(B670="","",入力・概要!$B$30+H670*F670-I670*G670)</f>
        <v/>
      </c>
      <c r="M670" s="1" t="str">
        <f t="shared" si="83"/>
        <v/>
      </c>
      <c r="N670" s="1" t="str">
        <f>IF(B670="","",入力・概要!$B$30*(J670*L670+K670*M670)/(L670^2+M670^2))</f>
        <v/>
      </c>
      <c r="O670" s="1" t="str">
        <f>IF(B670="","",入力・概要!$B$30*(K670*L670-J670*M670)/(L670^2+M670^2))</f>
        <v/>
      </c>
      <c r="P670" s="1" t="str">
        <f>IF(B670="","",N670+入力・概要!$B$36)</f>
        <v/>
      </c>
      <c r="Q670" s="1" t="str">
        <f>IF(B670="","",O670+C670*入力・概要!$B$37*0.000000001)</f>
        <v/>
      </c>
      <c r="R670" s="1" t="str">
        <f t="shared" si="84"/>
        <v/>
      </c>
      <c r="S670" s="1" t="str">
        <f t="shared" si="85"/>
        <v/>
      </c>
      <c r="T670" s="1" t="str">
        <f t="shared" si="86"/>
        <v/>
      </c>
      <c r="U670" s="1" t="str">
        <f t="shared" si="87"/>
        <v/>
      </c>
    </row>
    <row r="671" spans="1:21">
      <c r="A671">
        <v>668</v>
      </c>
      <c r="B671" s="2" t="str">
        <f>IF(A671&lt;=入力・概要!$B$40,10^(LOG10(入力・概要!$B$38)+(A671-1)*(LOG10(入力・概要!$B$39)-LOG10(入力・概要!$B$38))/(入力・概要!$B$40-1)),"")</f>
        <v/>
      </c>
      <c r="C671" s="1" t="str">
        <f t="shared" si="80"/>
        <v/>
      </c>
      <c r="D671" s="1" t="str">
        <f>IF(B671="","",ATANH(MIN(0.999999,(2*入力・概要!$B$17*入力・概要!$B$6)/入力・概要!$B$30))+入力・概要!$B$33*SQRT(B671/1000000)+(2*PI()*B671*入力・概要!$B$6/(299792458*入力・概要!$B$31))*入力・概要!$B$32/2)</f>
        <v/>
      </c>
      <c r="E671" s="1" t="str">
        <f>IF(B671="","",2*PI()*B671*入力・概要!$B$6/(299792458*入力・概要!$B$31))</f>
        <v/>
      </c>
      <c r="F671" s="1" t="str">
        <f t="shared" si="81"/>
        <v/>
      </c>
      <c r="G671" s="1" t="str">
        <f t="shared" si="82"/>
        <v/>
      </c>
      <c r="H671" s="1" t="str">
        <f>IF(B671="","",入力・概要!$B$34)</f>
        <v/>
      </c>
      <c r="I671" s="1" t="str">
        <f>IF(B671="","",C671*入力・概要!$B$35*0.000000001)</f>
        <v/>
      </c>
      <c r="J671" s="1" t="str">
        <f>IF(B671="","",H671+入力・概要!$B$30*F671)</f>
        <v/>
      </c>
      <c r="K671" s="1" t="str">
        <f>IF(B671="","",I671+入力・概要!$B$30*G671)</f>
        <v/>
      </c>
      <c r="L671" s="1" t="str">
        <f>IF(B671="","",入力・概要!$B$30+H671*F671-I671*G671)</f>
        <v/>
      </c>
      <c r="M671" s="1" t="str">
        <f t="shared" si="83"/>
        <v/>
      </c>
      <c r="N671" s="1" t="str">
        <f>IF(B671="","",入力・概要!$B$30*(J671*L671+K671*M671)/(L671^2+M671^2))</f>
        <v/>
      </c>
      <c r="O671" s="1" t="str">
        <f>IF(B671="","",入力・概要!$B$30*(K671*L671-J671*M671)/(L671^2+M671^2))</f>
        <v/>
      </c>
      <c r="P671" s="1" t="str">
        <f>IF(B671="","",N671+入力・概要!$B$36)</f>
        <v/>
      </c>
      <c r="Q671" s="1" t="str">
        <f>IF(B671="","",O671+C671*入力・概要!$B$37*0.000000001)</f>
        <v/>
      </c>
      <c r="R671" s="1" t="str">
        <f t="shared" si="84"/>
        <v/>
      </c>
      <c r="S671" s="1" t="str">
        <f t="shared" si="85"/>
        <v/>
      </c>
      <c r="T671" s="1" t="str">
        <f t="shared" si="86"/>
        <v/>
      </c>
      <c r="U671" s="1" t="str">
        <f t="shared" si="87"/>
        <v/>
      </c>
    </row>
    <row r="672" spans="1:21">
      <c r="A672">
        <v>669</v>
      </c>
      <c r="B672" s="2" t="str">
        <f>IF(A672&lt;=入力・概要!$B$40,10^(LOG10(入力・概要!$B$38)+(A672-1)*(LOG10(入力・概要!$B$39)-LOG10(入力・概要!$B$38))/(入力・概要!$B$40-1)),"")</f>
        <v/>
      </c>
      <c r="C672" s="1" t="str">
        <f t="shared" si="80"/>
        <v/>
      </c>
      <c r="D672" s="1" t="str">
        <f>IF(B672="","",ATANH(MIN(0.999999,(2*入力・概要!$B$17*入力・概要!$B$6)/入力・概要!$B$30))+入力・概要!$B$33*SQRT(B672/1000000)+(2*PI()*B672*入力・概要!$B$6/(299792458*入力・概要!$B$31))*入力・概要!$B$32/2)</f>
        <v/>
      </c>
      <c r="E672" s="1" t="str">
        <f>IF(B672="","",2*PI()*B672*入力・概要!$B$6/(299792458*入力・概要!$B$31))</f>
        <v/>
      </c>
      <c r="F672" s="1" t="str">
        <f t="shared" si="81"/>
        <v/>
      </c>
      <c r="G672" s="1" t="str">
        <f t="shared" si="82"/>
        <v/>
      </c>
      <c r="H672" s="1" t="str">
        <f>IF(B672="","",入力・概要!$B$34)</f>
        <v/>
      </c>
      <c r="I672" s="1" t="str">
        <f>IF(B672="","",C672*入力・概要!$B$35*0.000000001)</f>
        <v/>
      </c>
      <c r="J672" s="1" t="str">
        <f>IF(B672="","",H672+入力・概要!$B$30*F672)</f>
        <v/>
      </c>
      <c r="K672" s="1" t="str">
        <f>IF(B672="","",I672+入力・概要!$B$30*G672)</f>
        <v/>
      </c>
      <c r="L672" s="1" t="str">
        <f>IF(B672="","",入力・概要!$B$30+H672*F672-I672*G672)</f>
        <v/>
      </c>
      <c r="M672" s="1" t="str">
        <f t="shared" si="83"/>
        <v/>
      </c>
      <c r="N672" s="1" t="str">
        <f>IF(B672="","",入力・概要!$B$30*(J672*L672+K672*M672)/(L672^2+M672^2))</f>
        <v/>
      </c>
      <c r="O672" s="1" t="str">
        <f>IF(B672="","",入力・概要!$B$30*(K672*L672-J672*M672)/(L672^2+M672^2))</f>
        <v/>
      </c>
      <c r="P672" s="1" t="str">
        <f>IF(B672="","",N672+入力・概要!$B$36)</f>
        <v/>
      </c>
      <c r="Q672" s="1" t="str">
        <f>IF(B672="","",O672+C672*入力・概要!$B$37*0.000000001)</f>
        <v/>
      </c>
      <c r="R672" s="1" t="str">
        <f t="shared" si="84"/>
        <v/>
      </c>
      <c r="S672" s="1" t="str">
        <f t="shared" si="85"/>
        <v/>
      </c>
      <c r="T672" s="1" t="str">
        <f t="shared" si="86"/>
        <v/>
      </c>
      <c r="U672" s="1" t="str">
        <f t="shared" si="87"/>
        <v/>
      </c>
    </row>
    <row r="673" spans="1:21">
      <c r="A673">
        <v>670</v>
      </c>
      <c r="B673" s="2" t="str">
        <f>IF(A673&lt;=入力・概要!$B$40,10^(LOG10(入力・概要!$B$38)+(A673-1)*(LOG10(入力・概要!$B$39)-LOG10(入力・概要!$B$38))/(入力・概要!$B$40-1)),"")</f>
        <v/>
      </c>
      <c r="C673" s="1" t="str">
        <f t="shared" si="80"/>
        <v/>
      </c>
      <c r="D673" s="1" t="str">
        <f>IF(B673="","",ATANH(MIN(0.999999,(2*入力・概要!$B$17*入力・概要!$B$6)/入力・概要!$B$30))+入力・概要!$B$33*SQRT(B673/1000000)+(2*PI()*B673*入力・概要!$B$6/(299792458*入力・概要!$B$31))*入力・概要!$B$32/2)</f>
        <v/>
      </c>
      <c r="E673" s="1" t="str">
        <f>IF(B673="","",2*PI()*B673*入力・概要!$B$6/(299792458*入力・概要!$B$31))</f>
        <v/>
      </c>
      <c r="F673" s="1" t="str">
        <f t="shared" si="81"/>
        <v/>
      </c>
      <c r="G673" s="1" t="str">
        <f t="shared" si="82"/>
        <v/>
      </c>
      <c r="H673" s="1" t="str">
        <f>IF(B673="","",入力・概要!$B$34)</f>
        <v/>
      </c>
      <c r="I673" s="1" t="str">
        <f>IF(B673="","",C673*入力・概要!$B$35*0.000000001)</f>
        <v/>
      </c>
      <c r="J673" s="1" t="str">
        <f>IF(B673="","",H673+入力・概要!$B$30*F673)</f>
        <v/>
      </c>
      <c r="K673" s="1" t="str">
        <f>IF(B673="","",I673+入力・概要!$B$30*G673)</f>
        <v/>
      </c>
      <c r="L673" s="1" t="str">
        <f>IF(B673="","",入力・概要!$B$30+H673*F673-I673*G673)</f>
        <v/>
      </c>
      <c r="M673" s="1" t="str">
        <f t="shared" si="83"/>
        <v/>
      </c>
      <c r="N673" s="1" t="str">
        <f>IF(B673="","",入力・概要!$B$30*(J673*L673+K673*M673)/(L673^2+M673^2))</f>
        <v/>
      </c>
      <c r="O673" s="1" t="str">
        <f>IF(B673="","",入力・概要!$B$30*(K673*L673-J673*M673)/(L673^2+M673^2))</f>
        <v/>
      </c>
      <c r="P673" s="1" t="str">
        <f>IF(B673="","",N673+入力・概要!$B$36)</f>
        <v/>
      </c>
      <c r="Q673" s="1" t="str">
        <f>IF(B673="","",O673+C673*入力・概要!$B$37*0.000000001)</f>
        <v/>
      </c>
      <c r="R673" s="1" t="str">
        <f t="shared" si="84"/>
        <v/>
      </c>
      <c r="S673" s="1" t="str">
        <f t="shared" si="85"/>
        <v/>
      </c>
      <c r="T673" s="1" t="str">
        <f t="shared" si="86"/>
        <v/>
      </c>
      <c r="U673" s="1" t="str">
        <f t="shared" si="87"/>
        <v/>
      </c>
    </row>
    <row r="674" spans="1:21">
      <c r="A674">
        <v>671</v>
      </c>
      <c r="B674" s="2" t="str">
        <f>IF(A674&lt;=入力・概要!$B$40,10^(LOG10(入力・概要!$B$38)+(A674-1)*(LOG10(入力・概要!$B$39)-LOG10(入力・概要!$B$38))/(入力・概要!$B$40-1)),"")</f>
        <v/>
      </c>
      <c r="C674" s="1" t="str">
        <f t="shared" si="80"/>
        <v/>
      </c>
      <c r="D674" s="1" t="str">
        <f>IF(B674="","",ATANH(MIN(0.999999,(2*入力・概要!$B$17*入力・概要!$B$6)/入力・概要!$B$30))+入力・概要!$B$33*SQRT(B674/1000000)+(2*PI()*B674*入力・概要!$B$6/(299792458*入力・概要!$B$31))*入力・概要!$B$32/2)</f>
        <v/>
      </c>
      <c r="E674" s="1" t="str">
        <f>IF(B674="","",2*PI()*B674*入力・概要!$B$6/(299792458*入力・概要!$B$31))</f>
        <v/>
      </c>
      <c r="F674" s="1" t="str">
        <f t="shared" si="81"/>
        <v/>
      </c>
      <c r="G674" s="1" t="str">
        <f t="shared" si="82"/>
        <v/>
      </c>
      <c r="H674" s="1" t="str">
        <f>IF(B674="","",入力・概要!$B$34)</f>
        <v/>
      </c>
      <c r="I674" s="1" t="str">
        <f>IF(B674="","",C674*入力・概要!$B$35*0.000000001)</f>
        <v/>
      </c>
      <c r="J674" s="1" t="str">
        <f>IF(B674="","",H674+入力・概要!$B$30*F674)</f>
        <v/>
      </c>
      <c r="K674" s="1" t="str">
        <f>IF(B674="","",I674+入力・概要!$B$30*G674)</f>
        <v/>
      </c>
      <c r="L674" s="1" t="str">
        <f>IF(B674="","",入力・概要!$B$30+H674*F674-I674*G674)</f>
        <v/>
      </c>
      <c r="M674" s="1" t="str">
        <f t="shared" si="83"/>
        <v/>
      </c>
      <c r="N674" s="1" t="str">
        <f>IF(B674="","",入力・概要!$B$30*(J674*L674+K674*M674)/(L674^2+M674^2))</f>
        <v/>
      </c>
      <c r="O674" s="1" t="str">
        <f>IF(B674="","",入力・概要!$B$30*(K674*L674-J674*M674)/(L674^2+M674^2))</f>
        <v/>
      </c>
      <c r="P674" s="1" t="str">
        <f>IF(B674="","",N674+入力・概要!$B$36)</f>
        <v/>
      </c>
      <c r="Q674" s="1" t="str">
        <f>IF(B674="","",O674+C674*入力・概要!$B$37*0.000000001)</f>
        <v/>
      </c>
      <c r="R674" s="1" t="str">
        <f t="shared" si="84"/>
        <v/>
      </c>
      <c r="S674" s="1" t="str">
        <f t="shared" si="85"/>
        <v/>
      </c>
      <c r="T674" s="1" t="str">
        <f t="shared" si="86"/>
        <v/>
      </c>
      <c r="U674" s="1" t="str">
        <f t="shared" si="87"/>
        <v/>
      </c>
    </row>
    <row r="675" spans="1:21">
      <c r="A675">
        <v>672</v>
      </c>
      <c r="B675" s="2" t="str">
        <f>IF(A675&lt;=入力・概要!$B$40,10^(LOG10(入力・概要!$B$38)+(A675-1)*(LOG10(入力・概要!$B$39)-LOG10(入力・概要!$B$38))/(入力・概要!$B$40-1)),"")</f>
        <v/>
      </c>
      <c r="C675" s="1" t="str">
        <f t="shared" si="80"/>
        <v/>
      </c>
      <c r="D675" s="1" t="str">
        <f>IF(B675="","",ATANH(MIN(0.999999,(2*入力・概要!$B$17*入力・概要!$B$6)/入力・概要!$B$30))+入力・概要!$B$33*SQRT(B675/1000000)+(2*PI()*B675*入力・概要!$B$6/(299792458*入力・概要!$B$31))*入力・概要!$B$32/2)</f>
        <v/>
      </c>
      <c r="E675" s="1" t="str">
        <f>IF(B675="","",2*PI()*B675*入力・概要!$B$6/(299792458*入力・概要!$B$31))</f>
        <v/>
      </c>
      <c r="F675" s="1" t="str">
        <f t="shared" si="81"/>
        <v/>
      </c>
      <c r="G675" s="1" t="str">
        <f t="shared" si="82"/>
        <v/>
      </c>
      <c r="H675" s="1" t="str">
        <f>IF(B675="","",入力・概要!$B$34)</f>
        <v/>
      </c>
      <c r="I675" s="1" t="str">
        <f>IF(B675="","",C675*入力・概要!$B$35*0.000000001)</f>
        <v/>
      </c>
      <c r="J675" s="1" t="str">
        <f>IF(B675="","",H675+入力・概要!$B$30*F675)</f>
        <v/>
      </c>
      <c r="K675" s="1" t="str">
        <f>IF(B675="","",I675+入力・概要!$B$30*G675)</f>
        <v/>
      </c>
      <c r="L675" s="1" t="str">
        <f>IF(B675="","",入力・概要!$B$30+H675*F675-I675*G675)</f>
        <v/>
      </c>
      <c r="M675" s="1" t="str">
        <f t="shared" si="83"/>
        <v/>
      </c>
      <c r="N675" s="1" t="str">
        <f>IF(B675="","",入力・概要!$B$30*(J675*L675+K675*M675)/(L675^2+M675^2))</f>
        <v/>
      </c>
      <c r="O675" s="1" t="str">
        <f>IF(B675="","",入力・概要!$B$30*(K675*L675-J675*M675)/(L675^2+M675^2))</f>
        <v/>
      </c>
      <c r="P675" s="1" t="str">
        <f>IF(B675="","",N675+入力・概要!$B$36)</f>
        <v/>
      </c>
      <c r="Q675" s="1" t="str">
        <f>IF(B675="","",O675+C675*入力・概要!$B$37*0.000000001)</f>
        <v/>
      </c>
      <c r="R675" s="1" t="str">
        <f t="shared" si="84"/>
        <v/>
      </c>
      <c r="S675" s="1" t="str">
        <f t="shared" si="85"/>
        <v/>
      </c>
      <c r="T675" s="1" t="str">
        <f t="shared" si="86"/>
        <v/>
      </c>
      <c r="U675" s="1" t="str">
        <f t="shared" si="87"/>
        <v/>
      </c>
    </row>
    <row r="676" spans="1:21">
      <c r="A676">
        <v>673</v>
      </c>
      <c r="B676" s="2" t="str">
        <f>IF(A676&lt;=入力・概要!$B$40,10^(LOG10(入力・概要!$B$38)+(A676-1)*(LOG10(入力・概要!$B$39)-LOG10(入力・概要!$B$38))/(入力・概要!$B$40-1)),"")</f>
        <v/>
      </c>
      <c r="C676" s="1" t="str">
        <f t="shared" si="80"/>
        <v/>
      </c>
      <c r="D676" s="1" t="str">
        <f>IF(B676="","",ATANH(MIN(0.999999,(2*入力・概要!$B$17*入力・概要!$B$6)/入力・概要!$B$30))+入力・概要!$B$33*SQRT(B676/1000000)+(2*PI()*B676*入力・概要!$B$6/(299792458*入力・概要!$B$31))*入力・概要!$B$32/2)</f>
        <v/>
      </c>
      <c r="E676" s="1" t="str">
        <f>IF(B676="","",2*PI()*B676*入力・概要!$B$6/(299792458*入力・概要!$B$31))</f>
        <v/>
      </c>
      <c r="F676" s="1" t="str">
        <f t="shared" si="81"/>
        <v/>
      </c>
      <c r="G676" s="1" t="str">
        <f t="shared" si="82"/>
        <v/>
      </c>
      <c r="H676" s="1" t="str">
        <f>IF(B676="","",入力・概要!$B$34)</f>
        <v/>
      </c>
      <c r="I676" s="1" t="str">
        <f>IF(B676="","",C676*入力・概要!$B$35*0.000000001)</f>
        <v/>
      </c>
      <c r="J676" s="1" t="str">
        <f>IF(B676="","",H676+入力・概要!$B$30*F676)</f>
        <v/>
      </c>
      <c r="K676" s="1" t="str">
        <f>IF(B676="","",I676+入力・概要!$B$30*G676)</f>
        <v/>
      </c>
      <c r="L676" s="1" t="str">
        <f>IF(B676="","",入力・概要!$B$30+H676*F676-I676*G676)</f>
        <v/>
      </c>
      <c r="M676" s="1" t="str">
        <f t="shared" si="83"/>
        <v/>
      </c>
      <c r="N676" s="1" t="str">
        <f>IF(B676="","",入力・概要!$B$30*(J676*L676+K676*M676)/(L676^2+M676^2))</f>
        <v/>
      </c>
      <c r="O676" s="1" t="str">
        <f>IF(B676="","",入力・概要!$B$30*(K676*L676-J676*M676)/(L676^2+M676^2))</f>
        <v/>
      </c>
      <c r="P676" s="1" t="str">
        <f>IF(B676="","",N676+入力・概要!$B$36)</f>
        <v/>
      </c>
      <c r="Q676" s="1" t="str">
        <f>IF(B676="","",O676+C676*入力・概要!$B$37*0.000000001)</f>
        <v/>
      </c>
      <c r="R676" s="1" t="str">
        <f t="shared" si="84"/>
        <v/>
      </c>
      <c r="S676" s="1" t="str">
        <f t="shared" si="85"/>
        <v/>
      </c>
      <c r="T676" s="1" t="str">
        <f t="shared" si="86"/>
        <v/>
      </c>
      <c r="U676" s="1" t="str">
        <f t="shared" si="87"/>
        <v/>
      </c>
    </row>
    <row r="677" spans="1:21">
      <c r="A677">
        <v>674</v>
      </c>
      <c r="B677" s="2" t="str">
        <f>IF(A677&lt;=入力・概要!$B$40,10^(LOG10(入力・概要!$B$38)+(A677-1)*(LOG10(入力・概要!$B$39)-LOG10(入力・概要!$B$38))/(入力・概要!$B$40-1)),"")</f>
        <v/>
      </c>
      <c r="C677" s="1" t="str">
        <f t="shared" si="80"/>
        <v/>
      </c>
      <c r="D677" s="1" t="str">
        <f>IF(B677="","",ATANH(MIN(0.999999,(2*入力・概要!$B$17*入力・概要!$B$6)/入力・概要!$B$30))+入力・概要!$B$33*SQRT(B677/1000000)+(2*PI()*B677*入力・概要!$B$6/(299792458*入力・概要!$B$31))*入力・概要!$B$32/2)</f>
        <v/>
      </c>
      <c r="E677" s="1" t="str">
        <f>IF(B677="","",2*PI()*B677*入力・概要!$B$6/(299792458*入力・概要!$B$31))</f>
        <v/>
      </c>
      <c r="F677" s="1" t="str">
        <f t="shared" si="81"/>
        <v/>
      </c>
      <c r="G677" s="1" t="str">
        <f t="shared" si="82"/>
        <v/>
      </c>
      <c r="H677" s="1" t="str">
        <f>IF(B677="","",入力・概要!$B$34)</f>
        <v/>
      </c>
      <c r="I677" s="1" t="str">
        <f>IF(B677="","",C677*入力・概要!$B$35*0.000000001)</f>
        <v/>
      </c>
      <c r="J677" s="1" t="str">
        <f>IF(B677="","",H677+入力・概要!$B$30*F677)</f>
        <v/>
      </c>
      <c r="K677" s="1" t="str">
        <f>IF(B677="","",I677+入力・概要!$B$30*G677)</f>
        <v/>
      </c>
      <c r="L677" s="1" t="str">
        <f>IF(B677="","",入力・概要!$B$30+H677*F677-I677*G677)</f>
        <v/>
      </c>
      <c r="M677" s="1" t="str">
        <f t="shared" si="83"/>
        <v/>
      </c>
      <c r="N677" s="1" t="str">
        <f>IF(B677="","",入力・概要!$B$30*(J677*L677+K677*M677)/(L677^2+M677^2))</f>
        <v/>
      </c>
      <c r="O677" s="1" t="str">
        <f>IF(B677="","",入力・概要!$B$30*(K677*L677-J677*M677)/(L677^2+M677^2))</f>
        <v/>
      </c>
      <c r="P677" s="1" t="str">
        <f>IF(B677="","",N677+入力・概要!$B$36)</f>
        <v/>
      </c>
      <c r="Q677" s="1" t="str">
        <f>IF(B677="","",O677+C677*入力・概要!$B$37*0.000000001)</f>
        <v/>
      </c>
      <c r="R677" s="1" t="str">
        <f t="shared" si="84"/>
        <v/>
      </c>
      <c r="S677" s="1" t="str">
        <f t="shared" si="85"/>
        <v/>
      </c>
      <c r="T677" s="1" t="str">
        <f t="shared" si="86"/>
        <v/>
      </c>
      <c r="U677" s="1" t="str">
        <f t="shared" si="87"/>
        <v/>
      </c>
    </row>
    <row r="678" spans="1:21">
      <c r="A678">
        <v>675</v>
      </c>
      <c r="B678" s="2" t="str">
        <f>IF(A678&lt;=入力・概要!$B$40,10^(LOG10(入力・概要!$B$38)+(A678-1)*(LOG10(入力・概要!$B$39)-LOG10(入力・概要!$B$38))/(入力・概要!$B$40-1)),"")</f>
        <v/>
      </c>
      <c r="C678" s="1" t="str">
        <f t="shared" si="80"/>
        <v/>
      </c>
      <c r="D678" s="1" t="str">
        <f>IF(B678="","",ATANH(MIN(0.999999,(2*入力・概要!$B$17*入力・概要!$B$6)/入力・概要!$B$30))+入力・概要!$B$33*SQRT(B678/1000000)+(2*PI()*B678*入力・概要!$B$6/(299792458*入力・概要!$B$31))*入力・概要!$B$32/2)</f>
        <v/>
      </c>
      <c r="E678" s="1" t="str">
        <f>IF(B678="","",2*PI()*B678*入力・概要!$B$6/(299792458*入力・概要!$B$31))</f>
        <v/>
      </c>
      <c r="F678" s="1" t="str">
        <f t="shared" si="81"/>
        <v/>
      </c>
      <c r="G678" s="1" t="str">
        <f t="shared" si="82"/>
        <v/>
      </c>
      <c r="H678" s="1" t="str">
        <f>IF(B678="","",入力・概要!$B$34)</f>
        <v/>
      </c>
      <c r="I678" s="1" t="str">
        <f>IF(B678="","",C678*入力・概要!$B$35*0.000000001)</f>
        <v/>
      </c>
      <c r="J678" s="1" t="str">
        <f>IF(B678="","",H678+入力・概要!$B$30*F678)</f>
        <v/>
      </c>
      <c r="K678" s="1" t="str">
        <f>IF(B678="","",I678+入力・概要!$B$30*G678)</f>
        <v/>
      </c>
      <c r="L678" s="1" t="str">
        <f>IF(B678="","",入力・概要!$B$30+H678*F678-I678*G678)</f>
        <v/>
      </c>
      <c r="M678" s="1" t="str">
        <f t="shared" si="83"/>
        <v/>
      </c>
      <c r="N678" s="1" t="str">
        <f>IF(B678="","",入力・概要!$B$30*(J678*L678+K678*M678)/(L678^2+M678^2))</f>
        <v/>
      </c>
      <c r="O678" s="1" t="str">
        <f>IF(B678="","",入力・概要!$B$30*(K678*L678-J678*M678)/(L678^2+M678^2))</f>
        <v/>
      </c>
      <c r="P678" s="1" t="str">
        <f>IF(B678="","",N678+入力・概要!$B$36)</f>
        <v/>
      </c>
      <c r="Q678" s="1" t="str">
        <f>IF(B678="","",O678+C678*入力・概要!$B$37*0.000000001)</f>
        <v/>
      </c>
      <c r="R678" s="1" t="str">
        <f t="shared" si="84"/>
        <v/>
      </c>
      <c r="S678" s="1" t="str">
        <f t="shared" si="85"/>
        <v/>
      </c>
      <c r="T678" s="1" t="str">
        <f t="shared" si="86"/>
        <v/>
      </c>
      <c r="U678" s="1" t="str">
        <f t="shared" si="87"/>
        <v/>
      </c>
    </row>
    <row r="679" spans="1:21">
      <c r="A679">
        <v>676</v>
      </c>
      <c r="B679" s="2" t="str">
        <f>IF(A679&lt;=入力・概要!$B$40,10^(LOG10(入力・概要!$B$38)+(A679-1)*(LOG10(入力・概要!$B$39)-LOG10(入力・概要!$B$38))/(入力・概要!$B$40-1)),"")</f>
        <v/>
      </c>
      <c r="C679" s="1" t="str">
        <f t="shared" si="80"/>
        <v/>
      </c>
      <c r="D679" s="1" t="str">
        <f>IF(B679="","",ATANH(MIN(0.999999,(2*入力・概要!$B$17*入力・概要!$B$6)/入力・概要!$B$30))+入力・概要!$B$33*SQRT(B679/1000000)+(2*PI()*B679*入力・概要!$B$6/(299792458*入力・概要!$B$31))*入力・概要!$B$32/2)</f>
        <v/>
      </c>
      <c r="E679" s="1" t="str">
        <f>IF(B679="","",2*PI()*B679*入力・概要!$B$6/(299792458*入力・概要!$B$31))</f>
        <v/>
      </c>
      <c r="F679" s="1" t="str">
        <f t="shared" si="81"/>
        <v/>
      </c>
      <c r="G679" s="1" t="str">
        <f t="shared" si="82"/>
        <v/>
      </c>
      <c r="H679" s="1" t="str">
        <f>IF(B679="","",入力・概要!$B$34)</f>
        <v/>
      </c>
      <c r="I679" s="1" t="str">
        <f>IF(B679="","",C679*入力・概要!$B$35*0.000000001)</f>
        <v/>
      </c>
      <c r="J679" s="1" t="str">
        <f>IF(B679="","",H679+入力・概要!$B$30*F679)</f>
        <v/>
      </c>
      <c r="K679" s="1" t="str">
        <f>IF(B679="","",I679+入力・概要!$B$30*G679)</f>
        <v/>
      </c>
      <c r="L679" s="1" t="str">
        <f>IF(B679="","",入力・概要!$B$30+H679*F679-I679*G679)</f>
        <v/>
      </c>
      <c r="M679" s="1" t="str">
        <f t="shared" si="83"/>
        <v/>
      </c>
      <c r="N679" s="1" t="str">
        <f>IF(B679="","",入力・概要!$B$30*(J679*L679+K679*M679)/(L679^2+M679^2))</f>
        <v/>
      </c>
      <c r="O679" s="1" t="str">
        <f>IF(B679="","",入力・概要!$B$30*(K679*L679-J679*M679)/(L679^2+M679^2))</f>
        <v/>
      </c>
      <c r="P679" s="1" t="str">
        <f>IF(B679="","",N679+入力・概要!$B$36)</f>
        <v/>
      </c>
      <c r="Q679" s="1" t="str">
        <f>IF(B679="","",O679+C679*入力・概要!$B$37*0.000000001)</f>
        <v/>
      </c>
      <c r="R679" s="1" t="str">
        <f t="shared" si="84"/>
        <v/>
      </c>
      <c r="S679" s="1" t="str">
        <f t="shared" si="85"/>
        <v/>
      </c>
      <c r="T679" s="1" t="str">
        <f t="shared" si="86"/>
        <v/>
      </c>
      <c r="U679" s="1" t="str">
        <f t="shared" si="87"/>
        <v/>
      </c>
    </row>
    <row r="680" spans="1:21">
      <c r="A680">
        <v>677</v>
      </c>
      <c r="B680" s="2" t="str">
        <f>IF(A680&lt;=入力・概要!$B$40,10^(LOG10(入力・概要!$B$38)+(A680-1)*(LOG10(入力・概要!$B$39)-LOG10(入力・概要!$B$38))/(入力・概要!$B$40-1)),"")</f>
        <v/>
      </c>
      <c r="C680" s="1" t="str">
        <f t="shared" si="80"/>
        <v/>
      </c>
      <c r="D680" s="1" t="str">
        <f>IF(B680="","",ATANH(MIN(0.999999,(2*入力・概要!$B$17*入力・概要!$B$6)/入力・概要!$B$30))+入力・概要!$B$33*SQRT(B680/1000000)+(2*PI()*B680*入力・概要!$B$6/(299792458*入力・概要!$B$31))*入力・概要!$B$32/2)</f>
        <v/>
      </c>
      <c r="E680" s="1" t="str">
        <f>IF(B680="","",2*PI()*B680*入力・概要!$B$6/(299792458*入力・概要!$B$31))</f>
        <v/>
      </c>
      <c r="F680" s="1" t="str">
        <f t="shared" si="81"/>
        <v/>
      </c>
      <c r="G680" s="1" t="str">
        <f t="shared" si="82"/>
        <v/>
      </c>
      <c r="H680" s="1" t="str">
        <f>IF(B680="","",入力・概要!$B$34)</f>
        <v/>
      </c>
      <c r="I680" s="1" t="str">
        <f>IF(B680="","",C680*入力・概要!$B$35*0.000000001)</f>
        <v/>
      </c>
      <c r="J680" s="1" t="str">
        <f>IF(B680="","",H680+入力・概要!$B$30*F680)</f>
        <v/>
      </c>
      <c r="K680" s="1" t="str">
        <f>IF(B680="","",I680+入力・概要!$B$30*G680)</f>
        <v/>
      </c>
      <c r="L680" s="1" t="str">
        <f>IF(B680="","",入力・概要!$B$30+H680*F680-I680*G680)</f>
        <v/>
      </c>
      <c r="M680" s="1" t="str">
        <f t="shared" si="83"/>
        <v/>
      </c>
      <c r="N680" s="1" t="str">
        <f>IF(B680="","",入力・概要!$B$30*(J680*L680+K680*M680)/(L680^2+M680^2))</f>
        <v/>
      </c>
      <c r="O680" s="1" t="str">
        <f>IF(B680="","",入力・概要!$B$30*(K680*L680-J680*M680)/(L680^2+M680^2))</f>
        <v/>
      </c>
      <c r="P680" s="1" t="str">
        <f>IF(B680="","",N680+入力・概要!$B$36)</f>
        <v/>
      </c>
      <c r="Q680" s="1" t="str">
        <f>IF(B680="","",O680+C680*入力・概要!$B$37*0.000000001)</f>
        <v/>
      </c>
      <c r="R680" s="1" t="str">
        <f t="shared" si="84"/>
        <v/>
      </c>
      <c r="S680" s="1" t="str">
        <f t="shared" si="85"/>
        <v/>
      </c>
      <c r="T680" s="1" t="str">
        <f t="shared" si="86"/>
        <v/>
      </c>
      <c r="U680" s="1" t="str">
        <f t="shared" si="87"/>
        <v/>
      </c>
    </row>
    <row r="681" spans="1:21">
      <c r="A681">
        <v>678</v>
      </c>
      <c r="B681" s="2" t="str">
        <f>IF(A681&lt;=入力・概要!$B$40,10^(LOG10(入力・概要!$B$38)+(A681-1)*(LOG10(入力・概要!$B$39)-LOG10(入力・概要!$B$38))/(入力・概要!$B$40-1)),"")</f>
        <v/>
      </c>
      <c r="C681" s="1" t="str">
        <f t="shared" si="80"/>
        <v/>
      </c>
      <c r="D681" s="1" t="str">
        <f>IF(B681="","",ATANH(MIN(0.999999,(2*入力・概要!$B$17*入力・概要!$B$6)/入力・概要!$B$30))+入力・概要!$B$33*SQRT(B681/1000000)+(2*PI()*B681*入力・概要!$B$6/(299792458*入力・概要!$B$31))*入力・概要!$B$32/2)</f>
        <v/>
      </c>
      <c r="E681" s="1" t="str">
        <f>IF(B681="","",2*PI()*B681*入力・概要!$B$6/(299792458*入力・概要!$B$31))</f>
        <v/>
      </c>
      <c r="F681" s="1" t="str">
        <f t="shared" si="81"/>
        <v/>
      </c>
      <c r="G681" s="1" t="str">
        <f t="shared" si="82"/>
        <v/>
      </c>
      <c r="H681" s="1" t="str">
        <f>IF(B681="","",入力・概要!$B$34)</f>
        <v/>
      </c>
      <c r="I681" s="1" t="str">
        <f>IF(B681="","",C681*入力・概要!$B$35*0.000000001)</f>
        <v/>
      </c>
      <c r="J681" s="1" t="str">
        <f>IF(B681="","",H681+入力・概要!$B$30*F681)</f>
        <v/>
      </c>
      <c r="K681" s="1" t="str">
        <f>IF(B681="","",I681+入力・概要!$B$30*G681)</f>
        <v/>
      </c>
      <c r="L681" s="1" t="str">
        <f>IF(B681="","",入力・概要!$B$30+H681*F681-I681*G681)</f>
        <v/>
      </c>
      <c r="M681" s="1" t="str">
        <f t="shared" si="83"/>
        <v/>
      </c>
      <c r="N681" s="1" t="str">
        <f>IF(B681="","",入力・概要!$B$30*(J681*L681+K681*M681)/(L681^2+M681^2))</f>
        <v/>
      </c>
      <c r="O681" s="1" t="str">
        <f>IF(B681="","",入力・概要!$B$30*(K681*L681-J681*M681)/(L681^2+M681^2))</f>
        <v/>
      </c>
      <c r="P681" s="1" t="str">
        <f>IF(B681="","",N681+入力・概要!$B$36)</f>
        <v/>
      </c>
      <c r="Q681" s="1" t="str">
        <f>IF(B681="","",O681+C681*入力・概要!$B$37*0.000000001)</f>
        <v/>
      </c>
      <c r="R681" s="1" t="str">
        <f t="shared" si="84"/>
        <v/>
      </c>
      <c r="S681" s="1" t="str">
        <f t="shared" si="85"/>
        <v/>
      </c>
      <c r="T681" s="1" t="str">
        <f t="shared" si="86"/>
        <v/>
      </c>
      <c r="U681" s="1" t="str">
        <f t="shared" si="87"/>
        <v/>
      </c>
    </row>
    <row r="682" spans="1:21">
      <c r="A682">
        <v>679</v>
      </c>
      <c r="B682" s="2" t="str">
        <f>IF(A682&lt;=入力・概要!$B$40,10^(LOG10(入力・概要!$B$38)+(A682-1)*(LOG10(入力・概要!$B$39)-LOG10(入力・概要!$B$38))/(入力・概要!$B$40-1)),"")</f>
        <v/>
      </c>
      <c r="C682" s="1" t="str">
        <f t="shared" si="80"/>
        <v/>
      </c>
      <c r="D682" s="1" t="str">
        <f>IF(B682="","",ATANH(MIN(0.999999,(2*入力・概要!$B$17*入力・概要!$B$6)/入力・概要!$B$30))+入力・概要!$B$33*SQRT(B682/1000000)+(2*PI()*B682*入力・概要!$B$6/(299792458*入力・概要!$B$31))*入力・概要!$B$32/2)</f>
        <v/>
      </c>
      <c r="E682" s="1" t="str">
        <f>IF(B682="","",2*PI()*B682*入力・概要!$B$6/(299792458*入力・概要!$B$31))</f>
        <v/>
      </c>
      <c r="F682" s="1" t="str">
        <f t="shared" si="81"/>
        <v/>
      </c>
      <c r="G682" s="1" t="str">
        <f t="shared" si="82"/>
        <v/>
      </c>
      <c r="H682" s="1" t="str">
        <f>IF(B682="","",入力・概要!$B$34)</f>
        <v/>
      </c>
      <c r="I682" s="1" t="str">
        <f>IF(B682="","",C682*入力・概要!$B$35*0.000000001)</f>
        <v/>
      </c>
      <c r="J682" s="1" t="str">
        <f>IF(B682="","",H682+入力・概要!$B$30*F682)</f>
        <v/>
      </c>
      <c r="K682" s="1" t="str">
        <f>IF(B682="","",I682+入力・概要!$B$30*G682)</f>
        <v/>
      </c>
      <c r="L682" s="1" t="str">
        <f>IF(B682="","",入力・概要!$B$30+H682*F682-I682*G682)</f>
        <v/>
      </c>
      <c r="M682" s="1" t="str">
        <f t="shared" si="83"/>
        <v/>
      </c>
      <c r="N682" s="1" t="str">
        <f>IF(B682="","",入力・概要!$B$30*(J682*L682+K682*M682)/(L682^2+M682^2))</f>
        <v/>
      </c>
      <c r="O682" s="1" t="str">
        <f>IF(B682="","",入力・概要!$B$30*(K682*L682-J682*M682)/(L682^2+M682^2))</f>
        <v/>
      </c>
      <c r="P682" s="1" t="str">
        <f>IF(B682="","",N682+入力・概要!$B$36)</f>
        <v/>
      </c>
      <c r="Q682" s="1" t="str">
        <f>IF(B682="","",O682+C682*入力・概要!$B$37*0.000000001)</f>
        <v/>
      </c>
      <c r="R682" s="1" t="str">
        <f t="shared" si="84"/>
        <v/>
      </c>
      <c r="S682" s="1" t="str">
        <f t="shared" si="85"/>
        <v/>
      </c>
      <c r="T682" s="1" t="str">
        <f t="shared" si="86"/>
        <v/>
      </c>
      <c r="U682" s="1" t="str">
        <f t="shared" si="87"/>
        <v/>
      </c>
    </row>
    <row r="683" spans="1:21">
      <c r="A683">
        <v>680</v>
      </c>
      <c r="B683" s="2" t="str">
        <f>IF(A683&lt;=入力・概要!$B$40,10^(LOG10(入力・概要!$B$38)+(A683-1)*(LOG10(入力・概要!$B$39)-LOG10(入力・概要!$B$38))/(入力・概要!$B$40-1)),"")</f>
        <v/>
      </c>
      <c r="C683" s="1" t="str">
        <f t="shared" si="80"/>
        <v/>
      </c>
      <c r="D683" s="1" t="str">
        <f>IF(B683="","",ATANH(MIN(0.999999,(2*入力・概要!$B$17*入力・概要!$B$6)/入力・概要!$B$30))+入力・概要!$B$33*SQRT(B683/1000000)+(2*PI()*B683*入力・概要!$B$6/(299792458*入力・概要!$B$31))*入力・概要!$B$32/2)</f>
        <v/>
      </c>
      <c r="E683" s="1" t="str">
        <f>IF(B683="","",2*PI()*B683*入力・概要!$B$6/(299792458*入力・概要!$B$31))</f>
        <v/>
      </c>
      <c r="F683" s="1" t="str">
        <f t="shared" si="81"/>
        <v/>
      </c>
      <c r="G683" s="1" t="str">
        <f t="shared" si="82"/>
        <v/>
      </c>
      <c r="H683" s="1" t="str">
        <f>IF(B683="","",入力・概要!$B$34)</f>
        <v/>
      </c>
      <c r="I683" s="1" t="str">
        <f>IF(B683="","",C683*入力・概要!$B$35*0.000000001)</f>
        <v/>
      </c>
      <c r="J683" s="1" t="str">
        <f>IF(B683="","",H683+入力・概要!$B$30*F683)</f>
        <v/>
      </c>
      <c r="K683" s="1" t="str">
        <f>IF(B683="","",I683+入力・概要!$B$30*G683)</f>
        <v/>
      </c>
      <c r="L683" s="1" t="str">
        <f>IF(B683="","",入力・概要!$B$30+H683*F683-I683*G683)</f>
        <v/>
      </c>
      <c r="M683" s="1" t="str">
        <f t="shared" si="83"/>
        <v/>
      </c>
      <c r="N683" s="1" t="str">
        <f>IF(B683="","",入力・概要!$B$30*(J683*L683+K683*M683)/(L683^2+M683^2))</f>
        <v/>
      </c>
      <c r="O683" s="1" t="str">
        <f>IF(B683="","",入力・概要!$B$30*(K683*L683-J683*M683)/(L683^2+M683^2))</f>
        <v/>
      </c>
      <c r="P683" s="1" t="str">
        <f>IF(B683="","",N683+入力・概要!$B$36)</f>
        <v/>
      </c>
      <c r="Q683" s="1" t="str">
        <f>IF(B683="","",O683+C683*入力・概要!$B$37*0.000000001)</f>
        <v/>
      </c>
      <c r="R683" s="1" t="str">
        <f t="shared" si="84"/>
        <v/>
      </c>
      <c r="S683" s="1" t="str">
        <f t="shared" si="85"/>
        <v/>
      </c>
      <c r="T683" s="1" t="str">
        <f t="shared" si="86"/>
        <v/>
      </c>
      <c r="U683" s="1" t="str">
        <f t="shared" si="87"/>
        <v/>
      </c>
    </row>
    <row r="684" spans="1:21">
      <c r="A684">
        <v>681</v>
      </c>
      <c r="B684" s="2" t="str">
        <f>IF(A684&lt;=入力・概要!$B$40,10^(LOG10(入力・概要!$B$38)+(A684-1)*(LOG10(入力・概要!$B$39)-LOG10(入力・概要!$B$38))/(入力・概要!$B$40-1)),"")</f>
        <v/>
      </c>
      <c r="C684" s="1" t="str">
        <f t="shared" si="80"/>
        <v/>
      </c>
      <c r="D684" s="1" t="str">
        <f>IF(B684="","",ATANH(MIN(0.999999,(2*入力・概要!$B$17*入力・概要!$B$6)/入力・概要!$B$30))+入力・概要!$B$33*SQRT(B684/1000000)+(2*PI()*B684*入力・概要!$B$6/(299792458*入力・概要!$B$31))*入力・概要!$B$32/2)</f>
        <v/>
      </c>
      <c r="E684" s="1" t="str">
        <f>IF(B684="","",2*PI()*B684*入力・概要!$B$6/(299792458*入力・概要!$B$31))</f>
        <v/>
      </c>
      <c r="F684" s="1" t="str">
        <f t="shared" si="81"/>
        <v/>
      </c>
      <c r="G684" s="1" t="str">
        <f t="shared" si="82"/>
        <v/>
      </c>
      <c r="H684" s="1" t="str">
        <f>IF(B684="","",入力・概要!$B$34)</f>
        <v/>
      </c>
      <c r="I684" s="1" t="str">
        <f>IF(B684="","",C684*入力・概要!$B$35*0.000000001)</f>
        <v/>
      </c>
      <c r="J684" s="1" t="str">
        <f>IF(B684="","",H684+入力・概要!$B$30*F684)</f>
        <v/>
      </c>
      <c r="K684" s="1" t="str">
        <f>IF(B684="","",I684+入力・概要!$B$30*G684)</f>
        <v/>
      </c>
      <c r="L684" s="1" t="str">
        <f>IF(B684="","",入力・概要!$B$30+H684*F684-I684*G684)</f>
        <v/>
      </c>
      <c r="M684" s="1" t="str">
        <f t="shared" si="83"/>
        <v/>
      </c>
      <c r="N684" s="1" t="str">
        <f>IF(B684="","",入力・概要!$B$30*(J684*L684+K684*M684)/(L684^2+M684^2))</f>
        <v/>
      </c>
      <c r="O684" s="1" t="str">
        <f>IF(B684="","",入力・概要!$B$30*(K684*L684-J684*M684)/(L684^2+M684^2))</f>
        <v/>
      </c>
      <c r="P684" s="1" t="str">
        <f>IF(B684="","",N684+入力・概要!$B$36)</f>
        <v/>
      </c>
      <c r="Q684" s="1" t="str">
        <f>IF(B684="","",O684+C684*入力・概要!$B$37*0.000000001)</f>
        <v/>
      </c>
      <c r="R684" s="1" t="str">
        <f t="shared" si="84"/>
        <v/>
      </c>
      <c r="S684" s="1" t="str">
        <f t="shared" si="85"/>
        <v/>
      </c>
      <c r="T684" s="1" t="str">
        <f t="shared" si="86"/>
        <v/>
      </c>
      <c r="U684" s="1" t="str">
        <f t="shared" si="87"/>
        <v/>
      </c>
    </row>
    <row r="685" spans="1:21">
      <c r="A685">
        <v>682</v>
      </c>
      <c r="B685" s="2" t="str">
        <f>IF(A685&lt;=入力・概要!$B$40,10^(LOG10(入力・概要!$B$38)+(A685-1)*(LOG10(入力・概要!$B$39)-LOG10(入力・概要!$B$38))/(入力・概要!$B$40-1)),"")</f>
        <v/>
      </c>
      <c r="C685" s="1" t="str">
        <f t="shared" si="80"/>
        <v/>
      </c>
      <c r="D685" s="1" t="str">
        <f>IF(B685="","",ATANH(MIN(0.999999,(2*入力・概要!$B$17*入力・概要!$B$6)/入力・概要!$B$30))+入力・概要!$B$33*SQRT(B685/1000000)+(2*PI()*B685*入力・概要!$B$6/(299792458*入力・概要!$B$31))*入力・概要!$B$32/2)</f>
        <v/>
      </c>
      <c r="E685" s="1" t="str">
        <f>IF(B685="","",2*PI()*B685*入力・概要!$B$6/(299792458*入力・概要!$B$31))</f>
        <v/>
      </c>
      <c r="F685" s="1" t="str">
        <f t="shared" si="81"/>
        <v/>
      </c>
      <c r="G685" s="1" t="str">
        <f t="shared" si="82"/>
        <v/>
      </c>
      <c r="H685" s="1" t="str">
        <f>IF(B685="","",入力・概要!$B$34)</f>
        <v/>
      </c>
      <c r="I685" s="1" t="str">
        <f>IF(B685="","",C685*入力・概要!$B$35*0.000000001)</f>
        <v/>
      </c>
      <c r="J685" s="1" t="str">
        <f>IF(B685="","",H685+入力・概要!$B$30*F685)</f>
        <v/>
      </c>
      <c r="K685" s="1" t="str">
        <f>IF(B685="","",I685+入力・概要!$B$30*G685)</f>
        <v/>
      </c>
      <c r="L685" s="1" t="str">
        <f>IF(B685="","",入力・概要!$B$30+H685*F685-I685*G685)</f>
        <v/>
      </c>
      <c r="M685" s="1" t="str">
        <f t="shared" si="83"/>
        <v/>
      </c>
      <c r="N685" s="1" t="str">
        <f>IF(B685="","",入力・概要!$B$30*(J685*L685+K685*M685)/(L685^2+M685^2))</f>
        <v/>
      </c>
      <c r="O685" s="1" t="str">
        <f>IF(B685="","",入力・概要!$B$30*(K685*L685-J685*M685)/(L685^2+M685^2))</f>
        <v/>
      </c>
      <c r="P685" s="1" t="str">
        <f>IF(B685="","",N685+入力・概要!$B$36)</f>
        <v/>
      </c>
      <c r="Q685" s="1" t="str">
        <f>IF(B685="","",O685+C685*入力・概要!$B$37*0.000000001)</f>
        <v/>
      </c>
      <c r="R685" s="1" t="str">
        <f t="shared" si="84"/>
        <v/>
      </c>
      <c r="S685" s="1" t="str">
        <f t="shared" si="85"/>
        <v/>
      </c>
      <c r="T685" s="1" t="str">
        <f t="shared" si="86"/>
        <v/>
      </c>
      <c r="U685" s="1" t="str">
        <f t="shared" si="87"/>
        <v/>
      </c>
    </row>
    <row r="686" spans="1:21">
      <c r="A686">
        <v>683</v>
      </c>
      <c r="B686" s="2" t="str">
        <f>IF(A686&lt;=入力・概要!$B$40,10^(LOG10(入力・概要!$B$38)+(A686-1)*(LOG10(入力・概要!$B$39)-LOG10(入力・概要!$B$38))/(入力・概要!$B$40-1)),"")</f>
        <v/>
      </c>
      <c r="C686" s="1" t="str">
        <f t="shared" si="80"/>
        <v/>
      </c>
      <c r="D686" s="1" t="str">
        <f>IF(B686="","",ATANH(MIN(0.999999,(2*入力・概要!$B$17*入力・概要!$B$6)/入力・概要!$B$30))+入力・概要!$B$33*SQRT(B686/1000000)+(2*PI()*B686*入力・概要!$B$6/(299792458*入力・概要!$B$31))*入力・概要!$B$32/2)</f>
        <v/>
      </c>
      <c r="E686" s="1" t="str">
        <f>IF(B686="","",2*PI()*B686*入力・概要!$B$6/(299792458*入力・概要!$B$31))</f>
        <v/>
      </c>
      <c r="F686" s="1" t="str">
        <f t="shared" si="81"/>
        <v/>
      </c>
      <c r="G686" s="1" t="str">
        <f t="shared" si="82"/>
        <v/>
      </c>
      <c r="H686" s="1" t="str">
        <f>IF(B686="","",入力・概要!$B$34)</f>
        <v/>
      </c>
      <c r="I686" s="1" t="str">
        <f>IF(B686="","",C686*入力・概要!$B$35*0.000000001)</f>
        <v/>
      </c>
      <c r="J686" s="1" t="str">
        <f>IF(B686="","",H686+入力・概要!$B$30*F686)</f>
        <v/>
      </c>
      <c r="K686" s="1" t="str">
        <f>IF(B686="","",I686+入力・概要!$B$30*G686)</f>
        <v/>
      </c>
      <c r="L686" s="1" t="str">
        <f>IF(B686="","",入力・概要!$B$30+H686*F686-I686*G686)</f>
        <v/>
      </c>
      <c r="M686" s="1" t="str">
        <f t="shared" si="83"/>
        <v/>
      </c>
      <c r="N686" s="1" t="str">
        <f>IF(B686="","",入力・概要!$B$30*(J686*L686+K686*M686)/(L686^2+M686^2))</f>
        <v/>
      </c>
      <c r="O686" s="1" t="str">
        <f>IF(B686="","",入力・概要!$B$30*(K686*L686-J686*M686)/(L686^2+M686^2))</f>
        <v/>
      </c>
      <c r="P686" s="1" t="str">
        <f>IF(B686="","",N686+入力・概要!$B$36)</f>
        <v/>
      </c>
      <c r="Q686" s="1" t="str">
        <f>IF(B686="","",O686+C686*入力・概要!$B$37*0.000000001)</f>
        <v/>
      </c>
      <c r="R686" s="1" t="str">
        <f t="shared" si="84"/>
        <v/>
      </c>
      <c r="S686" s="1" t="str">
        <f t="shared" si="85"/>
        <v/>
      </c>
      <c r="T686" s="1" t="str">
        <f t="shared" si="86"/>
        <v/>
      </c>
      <c r="U686" s="1" t="str">
        <f t="shared" si="87"/>
        <v/>
      </c>
    </row>
    <row r="687" spans="1:21">
      <c r="A687">
        <v>684</v>
      </c>
      <c r="B687" s="2" t="str">
        <f>IF(A687&lt;=入力・概要!$B$40,10^(LOG10(入力・概要!$B$38)+(A687-1)*(LOG10(入力・概要!$B$39)-LOG10(入力・概要!$B$38))/(入力・概要!$B$40-1)),"")</f>
        <v/>
      </c>
      <c r="C687" s="1" t="str">
        <f t="shared" si="80"/>
        <v/>
      </c>
      <c r="D687" s="1" t="str">
        <f>IF(B687="","",ATANH(MIN(0.999999,(2*入力・概要!$B$17*入力・概要!$B$6)/入力・概要!$B$30))+入力・概要!$B$33*SQRT(B687/1000000)+(2*PI()*B687*入力・概要!$B$6/(299792458*入力・概要!$B$31))*入力・概要!$B$32/2)</f>
        <v/>
      </c>
      <c r="E687" s="1" t="str">
        <f>IF(B687="","",2*PI()*B687*入力・概要!$B$6/(299792458*入力・概要!$B$31))</f>
        <v/>
      </c>
      <c r="F687" s="1" t="str">
        <f t="shared" si="81"/>
        <v/>
      </c>
      <c r="G687" s="1" t="str">
        <f t="shared" si="82"/>
        <v/>
      </c>
      <c r="H687" s="1" t="str">
        <f>IF(B687="","",入力・概要!$B$34)</f>
        <v/>
      </c>
      <c r="I687" s="1" t="str">
        <f>IF(B687="","",C687*入力・概要!$B$35*0.000000001)</f>
        <v/>
      </c>
      <c r="J687" s="1" t="str">
        <f>IF(B687="","",H687+入力・概要!$B$30*F687)</f>
        <v/>
      </c>
      <c r="K687" s="1" t="str">
        <f>IF(B687="","",I687+入力・概要!$B$30*G687)</f>
        <v/>
      </c>
      <c r="L687" s="1" t="str">
        <f>IF(B687="","",入力・概要!$B$30+H687*F687-I687*G687)</f>
        <v/>
      </c>
      <c r="M687" s="1" t="str">
        <f t="shared" si="83"/>
        <v/>
      </c>
      <c r="N687" s="1" t="str">
        <f>IF(B687="","",入力・概要!$B$30*(J687*L687+K687*M687)/(L687^2+M687^2))</f>
        <v/>
      </c>
      <c r="O687" s="1" t="str">
        <f>IF(B687="","",入力・概要!$B$30*(K687*L687-J687*M687)/(L687^2+M687^2))</f>
        <v/>
      </c>
      <c r="P687" s="1" t="str">
        <f>IF(B687="","",N687+入力・概要!$B$36)</f>
        <v/>
      </c>
      <c r="Q687" s="1" t="str">
        <f>IF(B687="","",O687+C687*入力・概要!$B$37*0.000000001)</f>
        <v/>
      </c>
      <c r="R687" s="1" t="str">
        <f t="shared" si="84"/>
        <v/>
      </c>
      <c r="S687" s="1" t="str">
        <f t="shared" si="85"/>
        <v/>
      </c>
      <c r="T687" s="1" t="str">
        <f t="shared" si="86"/>
        <v/>
      </c>
      <c r="U687" s="1" t="str">
        <f t="shared" si="87"/>
        <v/>
      </c>
    </row>
    <row r="688" spans="1:21">
      <c r="A688">
        <v>685</v>
      </c>
      <c r="B688" s="2" t="str">
        <f>IF(A688&lt;=入力・概要!$B$40,10^(LOG10(入力・概要!$B$38)+(A688-1)*(LOG10(入力・概要!$B$39)-LOG10(入力・概要!$B$38))/(入力・概要!$B$40-1)),"")</f>
        <v/>
      </c>
      <c r="C688" s="1" t="str">
        <f t="shared" si="80"/>
        <v/>
      </c>
      <c r="D688" s="1" t="str">
        <f>IF(B688="","",ATANH(MIN(0.999999,(2*入力・概要!$B$17*入力・概要!$B$6)/入力・概要!$B$30))+入力・概要!$B$33*SQRT(B688/1000000)+(2*PI()*B688*入力・概要!$B$6/(299792458*入力・概要!$B$31))*入力・概要!$B$32/2)</f>
        <v/>
      </c>
      <c r="E688" s="1" t="str">
        <f>IF(B688="","",2*PI()*B688*入力・概要!$B$6/(299792458*入力・概要!$B$31))</f>
        <v/>
      </c>
      <c r="F688" s="1" t="str">
        <f t="shared" si="81"/>
        <v/>
      </c>
      <c r="G688" s="1" t="str">
        <f t="shared" si="82"/>
        <v/>
      </c>
      <c r="H688" s="1" t="str">
        <f>IF(B688="","",入力・概要!$B$34)</f>
        <v/>
      </c>
      <c r="I688" s="1" t="str">
        <f>IF(B688="","",C688*入力・概要!$B$35*0.000000001)</f>
        <v/>
      </c>
      <c r="J688" s="1" t="str">
        <f>IF(B688="","",H688+入力・概要!$B$30*F688)</f>
        <v/>
      </c>
      <c r="K688" s="1" t="str">
        <f>IF(B688="","",I688+入力・概要!$B$30*G688)</f>
        <v/>
      </c>
      <c r="L688" s="1" t="str">
        <f>IF(B688="","",入力・概要!$B$30+H688*F688-I688*G688)</f>
        <v/>
      </c>
      <c r="M688" s="1" t="str">
        <f t="shared" si="83"/>
        <v/>
      </c>
      <c r="N688" s="1" t="str">
        <f>IF(B688="","",入力・概要!$B$30*(J688*L688+K688*M688)/(L688^2+M688^2))</f>
        <v/>
      </c>
      <c r="O688" s="1" t="str">
        <f>IF(B688="","",入力・概要!$B$30*(K688*L688-J688*M688)/(L688^2+M688^2))</f>
        <v/>
      </c>
      <c r="P688" s="1" t="str">
        <f>IF(B688="","",N688+入力・概要!$B$36)</f>
        <v/>
      </c>
      <c r="Q688" s="1" t="str">
        <f>IF(B688="","",O688+C688*入力・概要!$B$37*0.000000001)</f>
        <v/>
      </c>
      <c r="R688" s="1" t="str">
        <f t="shared" si="84"/>
        <v/>
      </c>
      <c r="S688" s="1" t="str">
        <f t="shared" si="85"/>
        <v/>
      </c>
      <c r="T688" s="1" t="str">
        <f t="shared" si="86"/>
        <v/>
      </c>
      <c r="U688" s="1" t="str">
        <f t="shared" si="87"/>
        <v/>
      </c>
    </row>
    <row r="689" spans="1:21">
      <c r="A689">
        <v>686</v>
      </c>
      <c r="B689" s="2" t="str">
        <f>IF(A689&lt;=入力・概要!$B$40,10^(LOG10(入力・概要!$B$38)+(A689-1)*(LOG10(入力・概要!$B$39)-LOG10(入力・概要!$B$38))/(入力・概要!$B$40-1)),"")</f>
        <v/>
      </c>
      <c r="C689" s="1" t="str">
        <f t="shared" si="80"/>
        <v/>
      </c>
      <c r="D689" s="1" t="str">
        <f>IF(B689="","",ATANH(MIN(0.999999,(2*入力・概要!$B$17*入力・概要!$B$6)/入力・概要!$B$30))+入力・概要!$B$33*SQRT(B689/1000000)+(2*PI()*B689*入力・概要!$B$6/(299792458*入力・概要!$B$31))*入力・概要!$B$32/2)</f>
        <v/>
      </c>
      <c r="E689" s="1" t="str">
        <f>IF(B689="","",2*PI()*B689*入力・概要!$B$6/(299792458*入力・概要!$B$31))</f>
        <v/>
      </c>
      <c r="F689" s="1" t="str">
        <f t="shared" si="81"/>
        <v/>
      </c>
      <c r="G689" s="1" t="str">
        <f t="shared" si="82"/>
        <v/>
      </c>
      <c r="H689" s="1" t="str">
        <f>IF(B689="","",入力・概要!$B$34)</f>
        <v/>
      </c>
      <c r="I689" s="1" t="str">
        <f>IF(B689="","",C689*入力・概要!$B$35*0.000000001)</f>
        <v/>
      </c>
      <c r="J689" s="1" t="str">
        <f>IF(B689="","",H689+入力・概要!$B$30*F689)</f>
        <v/>
      </c>
      <c r="K689" s="1" t="str">
        <f>IF(B689="","",I689+入力・概要!$B$30*G689)</f>
        <v/>
      </c>
      <c r="L689" s="1" t="str">
        <f>IF(B689="","",入力・概要!$B$30+H689*F689-I689*G689)</f>
        <v/>
      </c>
      <c r="M689" s="1" t="str">
        <f t="shared" si="83"/>
        <v/>
      </c>
      <c r="N689" s="1" t="str">
        <f>IF(B689="","",入力・概要!$B$30*(J689*L689+K689*M689)/(L689^2+M689^2))</f>
        <v/>
      </c>
      <c r="O689" s="1" t="str">
        <f>IF(B689="","",入力・概要!$B$30*(K689*L689-J689*M689)/(L689^2+M689^2))</f>
        <v/>
      </c>
      <c r="P689" s="1" t="str">
        <f>IF(B689="","",N689+入力・概要!$B$36)</f>
        <v/>
      </c>
      <c r="Q689" s="1" t="str">
        <f>IF(B689="","",O689+C689*入力・概要!$B$37*0.000000001)</f>
        <v/>
      </c>
      <c r="R689" s="1" t="str">
        <f t="shared" si="84"/>
        <v/>
      </c>
      <c r="S689" s="1" t="str">
        <f t="shared" si="85"/>
        <v/>
      </c>
      <c r="T689" s="1" t="str">
        <f t="shared" si="86"/>
        <v/>
      </c>
      <c r="U689" s="1" t="str">
        <f t="shared" si="87"/>
        <v/>
      </c>
    </row>
    <row r="690" spans="1:21">
      <c r="A690">
        <v>687</v>
      </c>
      <c r="B690" s="2" t="str">
        <f>IF(A690&lt;=入力・概要!$B$40,10^(LOG10(入力・概要!$B$38)+(A690-1)*(LOG10(入力・概要!$B$39)-LOG10(入力・概要!$B$38))/(入力・概要!$B$40-1)),"")</f>
        <v/>
      </c>
      <c r="C690" s="1" t="str">
        <f t="shared" si="80"/>
        <v/>
      </c>
      <c r="D690" s="1" t="str">
        <f>IF(B690="","",ATANH(MIN(0.999999,(2*入力・概要!$B$17*入力・概要!$B$6)/入力・概要!$B$30))+入力・概要!$B$33*SQRT(B690/1000000)+(2*PI()*B690*入力・概要!$B$6/(299792458*入力・概要!$B$31))*入力・概要!$B$32/2)</f>
        <v/>
      </c>
      <c r="E690" s="1" t="str">
        <f>IF(B690="","",2*PI()*B690*入力・概要!$B$6/(299792458*入力・概要!$B$31))</f>
        <v/>
      </c>
      <c r="F690" s="1" t="str">
        <f t="shared" si="81"/>
        <v/>
      </c>
      <c r="G690" s="1" t="str">
        <f t="shared" si="82"/>
        <v/>
      </c>
      <c r="H690" s="1" t="str">
        <f>IF(B690="","",入力・概要!$B$34)</f>
        <v/>
      </c>
      <c r="I690" s="1" t="str">
        <f>IF(B690="","",C690*入力・概要!$B$35*0.000000001)</f>
        <v/>
      </c>
      <c r="J690" s="1" t="str">
        <f>IF(B690="","",H690+入力・概要!$B$30*F690)</f>
        <v/>
      </c>
      <c r="K690" s="1" t="str">
        <f>IF(B690="","",I690+入力・概要!$B$30*G690)</f>
        <v/>
      </c>
      <c r="L690" s="1" t="str">
        <f>IF(B690="","",入力・概要!$B$30+H690*F690-I690*G690)</f>
        <v/>
      </c>
      <c r="M690" s="1" t="str">
        <f t="shared" si="83"/>
        <v/>
      </c>
      <c r="N690" s="1" t="str">
        <f>IF(B690="","",入力・概要!$B$30*(J690*L690+K690*M690)/(L690^2+M690^2))</f>
        <v/>
      </c>
      <c r="O690" s="1" t="str">
        <f>IF(B690="","",入力・概要!$B$30*(K690*L690-J690*M690)/(L690^2+M690^2))</f>
        <v/>
      </c>
      <c r="P690" s="1" t="str">
        <f>IF(B690="","",N690+入力・概要!$B$36)</f>
        <v/>
      </c>
      <c r="Q690" s="1" t="str">
        <f>IF(B690="","",O690+C690*入力・概要!$B$37*0.000000001)</f>
        <v/>
      </c>
      <c r="R690" s="1" t="str">
        <f t="shared" si="84"/>
        <v/>
      </c>
      <c r="S690" s="1" t="str">
        <f t="shared" si="85"/>
        <v/>
      </c>
      <c r="T690" s="1" t="str">
        <f t="shared" si="86"/>
        <v/>
      </c>
      <c r="U690" s="1" t="str">
        <f t="shared" si="87"/>
        <v/>
      </c>
    </row>
    <row r="691" spans="1:21">
      <c r="A691">
        <v>688</v>
      </c>
      <c r="B691" s="2" t="str">
        <f>IF(A691&lt;=入力・概要!$B$40,10^(LOG10(入力・概要!$B$38)+(A691-1)*(LOG10(入力・概要!$B$39)-LOG10(入力・概要!$B$38))/(入力・概要!$B$40-1)),"")</f>
        <v/>
      </c>
      <c r="C691" s="1" t="str">
        <f t="shared" si="80"/>
        <v/>
      </c>
      <c r="D691" s="1" t="str">
        <f>IF(B691="","",ATANH(MIN(0.999999,(2*入力・概要!$B$17*入力・概要!$B$6)/入力・概要!$B$30))+入力・概要!$B$33*SQRT(B691/1000000)+(2*PI()*B691*入力・概要!$B$6/(299792458*入力・概要!$B$31))*入力・概要!$B$32/2)</f>
        <v/>
      </c>
      <c r="E691" s="1" t="str">
        <f>IF(B691="","",2*PI()*B691*入力・概要!$B$6/(299792458*入力・概要!$B$31))</f>
        <v/>
      </c>
      <c r="F691" s="1" t="str">
        <f t="shared" si="81"/>
        <v/>
      </c>
      <c r="G691" s="1" t="str">
        <f t="shared" si="82"/>
        <v/>
      </c>
      <c r="H691" s="1" t="str">
        <f>IF(B691="","",入力・概要!$B$34)</f>
        <v/>
      </c>
      <c r="I691" s="1" t="str">
        <f>IF(B691="","",C691*入力・概要!$B$35*0.000000001)</f>
        <v/>
      </c>
      <c r="J691" s="1" t="str">
        <f>IF(B691="","",H691+入力・概要!$B$30*F691)</f>
        <v/>
      </c>
      <c r="K691" s="1" t="str">
        <f>IF(B691="","",I691+入力・概要!$B$30*G691)</f>
        <v/>
      </c>
      <c r="L691" s="1" t="str">
        <f>IF(B691="","",入力・概要!$B$30+H691*F691-I691*G691)</f>
        <v/>
      </c>
      <c r="M691" s="1" t="str">
        <f t="shared" si="83"/>
        <v/>
      </c>
      <c r="N691" s="1" t="str">
        <f>IF(B691="","",入力・概要!$B$30*(J691*L691+K691*M691)/(L691^2+M691^2))</f>
        <v/>
      </c>
      <c r="O691" s="1" t="str">
        <f>IF(B691="","",入力・概要!$B$30*(K691*L691-J691*M691)/(L691^2+M691^2))</f>
        <v/>
      </c>
      <c r="P691" s="1" t="str">
        <f>IF(B691="","",N691+入力・概要!$B$36)</f>
        <v/>
      </c>
      <c r="Q691" s="1" t="str">
        <f>IF(B691="","",O691+C691*入力・概要!$B$37*0.000000001)</f>
        <v/>
      </c>
      <c r="R691" s="1" t="str">
        <f t="shared" si="84"/>
        <v/>
      </c>
      <c r="S691" s="1" t="str">
        <f t="shared" si="85"/>
        <v/>
      </c>
      <c r="T691" s="1" t="str">
        <f t="shared" si="86"/>
        <v/>
      </c>
      <c r="U691" s="1" t="str">
        <f t="shared" si="87"/>
        <v/>
      </c>
    </row>
    <row r="692" spans="1:21">
      <c r="A692">
        <v>689</v>
      </c>
      <c r="B692" s="2" t="str">
        <f>IF(A692&lt;=入力・概要!$B$40,10^(LOG10(入力・概要!$B$38)+(A692-1)*(LOG10(入力・概要!$B$39)-LOG10(入力・概要!$B$38))/(入力・概要!$B$40-1)),"")</f>
        <v/>
      </c>
      <c r="C692" s="1" t="str">
        <f t="shared" si="80"/>
        <v/>
      </c>
      <c r="D692" s="1" t="str">
        <f>IF(B692="","",ATANH(MIN(0.999999,(2*入力・概要!$B$17*入力・概要!$B$6)/入力・概要!$B$30))+入力・概要!$B$33*SQRT(B692/1000000)+(2*PI()*B692*入力・概要!$B$6/(299792458*入力・概要!$B$31))*入力・概要!$B$32/2)</f>
        <v/>
      </c>
      <c r="E692" s="1" t="str">
        <f>IF(B692="","",2*PI()*B692*入力・概要!$B$6/(299792458*入力・概要!$B$31))</f>
        <v/>
      </c>
      <c r="F692" s="1" t="str">
        <f t="shared" si="81"/>
        <v/>
      </c>
      <c r="G692" s="1" t="str">
        <f t="shared" si="82"/>
        <v/>
      </c>
      <c r="H692" s="1" t="str">
        <f>IF(B692="","",入力・概要!$B$34)</f>
        <v/>
      </c>
      <c r="I692" s="1" t="str">
        <f>IF(B692="","",C692*入力・概要!$B$35*0.000000001)</f>
        <v/>
      </c>
      <c r="J692" s="1" t="str">
        <f>IF(B692="","",H692+入力・概要!$B$30*F692)</f>
        <v/>
      </c>
      <c r="K692" s="1" t="str">
        <f>IF(B692="","",I692+入力・概要!$B$30*G692)</f>
        <v/>
      </c>
      <c r="L692" s="1" t="str">
        <f>IF(B692="","",入力・概要!$B$30+H692*F692-I692*G692)</f>
        <v/>
      </c>
      <c r="M692" s="1" t="str">
        <f t="shared" si="83"/>
        <v/>
      </c>
      <c r="N692" s="1" t="str">
        <f>IF(B692="","",入力・概要!$B$30*(J692*L692+K692*M692)/(L692^2+M692^2))</f>
        <v/>
      </c>
      <c r="O692" s="1" t="str">
        <f>IF(B692="","",入力・概要!$B$30*(K692*L692-J692*M692)/(L692^2+M692^2))</f>
        <v/>
      </c>
      <c r="P692" s="1" t="str">
        <f>IF(B692="","",N692+入力・概要!$B$36)</f>
        <v/>
      </c>
      <c r="Q692" s="1" t="str">
        <f>IF(B692="","",O692+C692*入力・概要!$B$37*0.000000001)</f>
        <v/>
      </c>
      <c r="R692" s="1" t="str">
        <f t="shared" si="84"/>
        <v/>
      </c>
      <c r="S692" s="1" t="str">
        <f t="shared" si="85"/>
        <v/>
      </c>
      <c r="T692" s="1" t="str">
        <f t="shared" si="86"/>
        <v/>
      </c>
      <c r="U692" s="1" t="str">
        <f t="shared" si="87"/>
        <v/>
      </c>
    </row>
    <row r="693" spans="1:21">
      <c r="A693">
        <v>690</v>
      </c>
      <c r="B693" s="2" t="str">
        <f>IF(A693&lt;=入力・概要!$B$40,10^(LOG10(入力・概要!$B$38)+(A693-1)*(LOG10(入力・概要!$B$39)-LOG10(入力・概要!$B$38))/(入力・概要!$B$40-1)),"")</f>
        <v/>
      </c>
      <c r="C693" s="1" t="str">
        <f t="shared" si="80"/>
        <v/>
      </c>
      <c r="D693" s="1" t="str">
        <f>IF(B693="","",ATANH(MIN(0.999999,(2*入力・概要!$B$17*入力・概要!$B$6)/入力・概要!$B$30))+入力・概要!$B$33*SQRT(B693/1000000)+(2*PI()*B693*入力・概要!$B$6/(299792458*入力・概要!$B$31))*入力・概要!$B$32/2)</f>
        <v/>
      </c>
      <c r="E693" s="1" t="str">
        <f>IF(B693="","",2*PI()*B693*入力・概要!$B$6/(299792458*入力・概要!$B$31))</f>
        <v/>
      </c>
      <c r="F693" s="1" t="str">
        <f t="shared" si="81"/>
        <v/>
      </c>
      <c r="G693" s="1" t="str">
        <f t="shared" si="82"/>
        <v/>
      </c>
      <c r="H693" s="1" t="str">
        <f>IF(B693="","",入力・概要!$B$34)</f>
        <v/>
      </c>
      <c r="I693" s="1" t="str">
        <f>IF(B693="","",C693*入力・概要!$B$35*0.000000001)</f>
        <v/>
      </c>
      <c r="J693" s="1" t="str">
        <f>IF(B693="","",H693+入力・概要!$B$30*F693)</f>
        <v/>
      </c>
      <c r="K693" s="1" t="str">
        <f>IF(B693="","",I693+入力・概要!$B$30*G693)</f>
        <v/>
      </c>
      <c r="L693" s="1" t="str">
        <f>IF(B693="","",入力・概要!$B$30+H693*F693-I693*G693)</f>
        <v/>
      </c>
      <c r="M693" s="1" t="str">
        <f t="shared" si="83"/>
        <v/>
      </c>
      <c r="N693" s="1" t="str">
        <f>IF(B693="","",入力・概要!$B$30*(J693*L693+K693*M693)/(L693^2+M693^2))</f>
        <v/>
      </c>
      <c r="O693" s="1" t="str">
        <f>IF(B693="","",入力・概要!$B$30*(K693*L693-J693*M693)/(L693^2+M693^2))</f>
        <v/>
      </c>
      <c r="P693" s="1" t="str">
        <f>IF(B693="","",N693+入力・概要!$B$36)</f>
        <v/>
      </c>
      <c r="Q693" s="1" t="str">
        <f>IF(B693="","",O693+C693*入力・概要!$B$37*0.000000001)</f>
        <v/>
      </c>
      <c r="R693" s="1" t="str">
        <f t="shared" si="84"/>
        <v/>
      </c>
      <c r="S693" s="1" t="str">
        <f t="shared" si="85"/>
        <v/>
      </c>
      <c r="T693" s="1" t="str">
        <f t="shared" si="86"/>
        <v/>
      </c>
      <c r="U693" s="1" t="str">
        <f t="shared" si="87"/>
        <v/>
      </c>
    </row>
    <row r="694" spans="1:21">
      <c r="A694">
        <v>691</v>
      </c>
      <c r="B694" s="2" t="str">
        <f>IF(A694&lt;=入力・概要!$B$40,10^(LOG10(入力・概要!$B$38)+(A694-1)*(LOG10(入力・概要!$B$39)-LOG10(入力・概要!$B$38))/(入力・概要!$B$40-1)),"")</f>
        <v/>
      </c>
      <c r="C694" s="1" t="str">
        <f t="shared" si="80"/>
        <v/>
      </c>
      <c r="D694" s="1" t="str">
        <f>IF(B694="","",ATANH(MIN(0.999999,(2*入力・概要!$B$17*入力・概要!$B$6)/入力・概要!$B$30))+入力・概要!$B$33*SQRT(B694/1000000)+(2*PI()*B694*入力・概要!$B$6/(299792458*入力・概要!$B$31))*入力・概要!$B$32/2)</f>
        <v/>
      </c>
      <c r="E694" s="1" t="str">
        <f>IF(B694="","",2*PI()*B694*入力・概要!$B$6/(299792458*入力・概要!$B$31))</f>
        <v/>
      </c>
      <c r="F694" s="1" t="str">
        <f t="shared" si="81"/>
        <v/>
      </c>
      <c r="G694" s="1" t="str">
        <f t="shared" si="82"/>
        <v/>
      </c>
      <c r="H694" s="1" t="str">
        <f>IF(B694="","",入力・概要!$B$34)</f>
        <v/>
      </c>
      <c r="I694" s="1" t="str">
        <f>IF(B694="","",C694*入力・概要!$B$35*0.000000001)</f>
        <v/>
      </c>
      <c r="J694" s="1" t="str">
        <f>IF(B694="","",H694+入力・概要!$B$30*F694)</f>
        <v/>
      </c>
      <c r="K694" s="1" t="str">
        <f>IF(B694="","",I694+入力・概要!$B$30*G694)</f>
        <v/>
      </c>
      <c r="L694" s="1" t="str">
        <f>IF(B694="","",入力・概要!$B$30+H694*F694-I694*G694)</f>
        <v/>
      </c>
      <c r="M694" s="1" t="str">
        <f t="shared" si="83"/>
        <v/>
      </c>
      <c r="N694" s="1" t="str">
        <f>IF(B694="","",入力・概要!$B$30*(J694*L694+K694*M694)/(L694^2+M694^2))</f>
        <v/>
      </c>
      <c r="O694" s="1" t="str">
        <f>IF(B694="","",入力・概要!$B$30*(K694*L694-J694*M694)/(L694^2+M694^2))</f>
        <v/>
      </c>
      <c r="P694" s="1" t="str">
        <f>IF(B694="","",N694+入力・概要!$B$36)</f>
        <v/>
      </c>
      <c r="Q694" s="1" t="str">
        <f>IF(B694="","",O694+C694*入力・概要!$B$37*0.000000001)</f>
        <v/>
      </c>
      <c r="R694" s="1" t="str">
        <f t="shared" si="84"/>
        <v/>
      </c>
      <c r="S694" s="1" t="str">
        <f t="shared" si="85"/>
        <v/>
      </c>
      <c r="T694" s="1" t="str">
        <f t="shared" si="86"/>
        <v/>
      </c>
      <c r="U694" s="1" t="str">
        <f t="shared" si="87"/>
        <v/>
      </c>
    </row>
    <row r="695" spans="1:21">
      <c r="A695">
        <v>692</v>
      </c>
      <c r="B695" s="2" t="str">
        <f>IF(A695&lt;=入力・概要!$B$40,10^(LOG10(入力・概要!$B$38)+(A695-1)*(LOG10(入力・概要!$B$39)-LOG10(入力・概要!$B$38))/(入力・概要!$B$40-1)),"")</f>
        <v/>
      </c>
      <c r="C695" s="1" t="str">
        <f t="shared" si="80"/>
        <v/>
      </c>
      <c r="D695" s="1" t="str">
        <f>IF(B695="","",ATANH(MIN(0.999999,(2*入力・概要!$B$17*入力・概要!$B$6)/入力・概要!$B$30))+入力・概要!$B$33*SQRT(B695/1000000)+(2*PI()*B695*入力・概要!$B$6/(299792458*入力・概要!$B$31))*入力・概要!$B$32/2)</f>
        <v/>
      </c>
      <c r="E695" s="1" t="str">
        <f>IF(B695="","",2*PI()*B695*入力・概要!$B$6/(299792458*入力・概要!$B$31))</f>
        <v/>
      </c>
      <c r="F695" s="1" t="str">
        <f t="shared" si="81"/>
        <v/>
      </c>
      <c r="G695" s="1" t="str">
        <f t="shared" si="82"/>
        <v/>
      </c>
      <c r="H695" s="1" t="str">
        <f>IF(B695="","",入力・概要!$B$34)</f>
        <v/>
      </c>
      <c r="I695" s="1" t="str">
        <f>IF(B695="","",C695*入力・概要!$B$35*0.000000001)</f>
        <v/>
      </c>
      <c r="J695" s="1" t="str">
        <f>IF(B695="","",H695+入力・概要!$B$30*F695)</f>
        <v/>
      </c>
      <c r="K695" s="1" t="str">
        <f>IF(B695="","",I695+入力・概要!$B$30*G695)</f>
        <v/>
      </c>
      <c r="L695" s="1" t="str">
        <f>IF(B695="","",入力・概要!$B$30+H695*F695-I695*G695)</f>
        <v/>
      </c>
      <c r="M695" s="1" t="str">
        <f t="shared" si="83"/>
        <v/>
      </c>
      <c r="N695" s="1" t="str">
        <f>IF(B695="","",入力・概要!$B$30*(J695*L695+K695*M695)/(L695^2+M695^2))</f>
        <v/>
      </c>
      <c r="O695" s="1" t="str">
        <f>IF(B695="","",入力・概要!$B$30*(K695*L695-J695*M695)/(L695^2+M695^2))</f>
        <v/>
      </c>
      <c r="P695" s="1" t="str">
        <f>IF(B695="","",N695+入力・概要!$B$36)</f>
        <v/>
      </c>
      <c r="Q695" s="1" t="str">
        <f>IF(B695="","",O695+C695*入力・概要!$B$37*0.000000001)</f>
        <v/>
      </c>
      <c r="R695" s="1" t="str">
        <f t="shared" si="84"/>
        <v/>
      </c>
      <c r="S695" s="1" t="str">
        <f t="shared" si="85"/>
        <v/>
      </c>
      <c r="T695" s="1" t="str">
        <f t="shared" si="86"/>
        <v/>
      </c>
      <c r="U695" s="1" t="str">
        <f t="shared" si="87"/>
        <v/>
      </c>
    </row>
    <row r="696" spans="1:21">
      <c r="A696">
        <v>693</v>
      </c>
      <c r="B696" s="2" t="str">
        <f>IF(A696&lt;=入力・概要!$B$40,10^(LOG10(入力・概要!$B$38)+(A696-1)*(LOG10(入力・概要!$B$39)-LOG10(入力・概要!$B$38))/(入力・概要!$B$40-1)),"")</f>
        <v/>
      </c>
      <c r="C696" s="1" t="str">
        <f t="shared" si="80"/>
        <v/>
      </c>
      <c r="D696" s="1" t="str">
        <f>IF(B696="","",ATANH(MIN(0.999999,(2*入力・概要!$B$17*入力・概要!$B$6)/入力・概要!$B$30))+入力・概要!$B$33*SQRT(B696/1000000)+(2*PI()*B696*入力・概要!$B$6/(299792458*入力・概要!$B$31))*入力・概要!$B$32/2)</f>
        <v/>
      </c>
      <c r="E696" s="1" t="str">
        <f>IF(B696="","",2*PI()*B696*入力・概要!$B$6/(299792458*入力・概要!$B$31))</f>
        <v/>
      </c>
      <c r="F696" s="1" t="str">
        <f t="shared" si="81"/>
        <v/>
      </c>
      <c r="G696" s="1" t="str">
        <f t="shared" si="82"/>
        <v/>
      </c>
      <c r="H696" s="1" t="str">
        <f>IF(B696="","",入力・概要!$B$34)</f>
        <v/>
      </c>
      <c r="I696" s="1" t="str">
        <f>IF(B696="","",C696*入力・概要!$B$35*0.000000001)</f>
        <v/>
      </c>
      <c r="J696" s="1" t="str">
        <f>IF(B696="","",H696+入力・概要!$B$30*F696)</f>
        <v/>
      </c>
      <c r="K696" s="1" t="str">
        <f>IF(B696="","",I696+入力・概要!$B$30*G696)</f>
        <v/>
      </c>
      <c r="L696" s="1" t="str">
        <f>IF(B696="","",入力・概要!$B$30+H696*F696-I696*G696)</f>
        <v/>
      </c>
      <c r="M696" s="1" t="str">
        <f t="shared" si="83"/>
        <v/>
      </c>
      <c r="N696" s="1" t="str">
        <f>IF(B696="","",入力・概要!$B$30*(J696*L696+K696*M696)/(L696^2+M696^2))</f>
        <v/>
      </c>
      <c r="O696" s="1" t="str">
        <f>IF(B696="","",入力・概要!$B$30*(K696*L696-J696*M696)/(L696^2+M696^2))</f>
        <v/>
      </c>
      <c r="P696" s="1" t="str">
        <f>IF(B696="","",N696+入力・概要!$B$36)</f>
        <v/>
      </c>
      <c r="Q696" s="1" t="str">
        <f>IF(B696="","",O696+C696*入力・概要!$B$37*0.000000001)</f>
        <v/>
      </c>
      <c r="R696" s="1" t="str">
        <f t="shared" si="84"/>
        <v/>
      </c>
      <c r="S696" s="1" t="str">
        <f t="shared" si="85"/>
        <v/>
      </c>
      <c r="T696" s="1" t="str">
        <f t="shared" si="86"/>
        <v/>
      </c>
      <c r="U696" s="1" t="str">
        <f t="shared" si="87"/>
        <v/>
      </c>
    </row>
    <row r="697" spans="1:21">
      <c r="A697">
        <v>694</v>
      </c>
      <c r="B697" s="2" t="str">
        <f>IF(A697&lt;=入力・概要!$B$40,10^(LOG10(入力・概要!$B$38)+(A697-1)*(LOG10(入力・概要!$B$39)-LOG10(入力・概要!$B$38))/(入力・概要!$B$40-1)),"")</f>
        <v/>
      </c>
      <c r="C697" s="1" t="str">
        <f t="shared" si="80"/>
        <v/>
      </c>
      <c r="D697" s="1" t="str">
        <f>IF(B697="","",ATANH(MIN(0.999999,(2*入力・概要!$B$17*入力・概要!$B$6)/入力・概要!$B$30))+入力・概要!$B$33*SQRT(B697/1000000)+(2*PI()*B697*入力・概要!$B$6/(299792458*入力・概要!$B$31))*入力・概要!$B$32/2)</f>
        <v/>
      </c>
      <c r="E697" s="1" t="str">
        <f>IF(B697="","",2*PI()*B697*入力・概要!$B$6/(299792458*入力・概要!$B$31))</f>
        <v/>
      </c>
      <c r="F697" s="1" t="str">
        <f t="shared" si="81"/>
        <v/>
      </c>
      <c r="G697" s="1" t="str">
        <f t="shared" si="82"/>
        <v/>
      </c>
      <c r="H697" s="1" t="str">
        <f>IF(B697="","",入力・概要!$B$34)</f>
        <v/>
      </c>
      <c r="I697" s="1" t="str">
        <f>IF(B697="","",C697*入力・概要!$B$35*0.000000001)</f>
        <v/>
      </c>
      <c r="J697" s="1" t="str">
        <f>IF(B697="","",H697+入力・概要!$B$30*F697)</f>
        <v/>
      </c>
      <c r="K697" s="1" t="str">
        <f>IF(B697="","",I697+入力・概要!$B$30*G697)</f>
        <v/>
      </c>
      <c r="L697" s="1" t="str">
        <f>IF(B697="","",入力・概要!$B$30+H697*F697-I697*G697)</f>
        <v/>
      </c>
      <c r="M697" s="1" t="str">
        <f t="shared" si="83"/>
        <v/>
      </c>
      <c r="N697" s="1" t="str">
        <f>IF(B697="","",入力・概要!$B$30*(J697*L697+K697*M697)/(L697^2+M697^2))</f>
        <v/>
      </c>
      <c r="O697" s="1" t="str">
        <f>IF(B697="","",入力・概要!$B$30*(K697*L697-J697*M697)/(L697^2+M697^2))</f>
        <v/>
      </c>
      <c r="P697" s="1" t="str">
        <f>IF(B697="","",N697+入力・概要!$B$36)</f>
        <v/>
      </c>
      <c r="Q697" s="1" t="str">
        <f>IF(B697="","",O697+C697*入力・概要!$B$37*0.000000001)</f>
        <v/>
      </c>
      <c r="R697" s="1" t="str">
        <f t="shared" si="84"/>
        <v/>
      </c>
      <c r="S697" s="1" t="str">
        <f t="shared" si="85"/>
        <v/>
      </c>
      <c r="T697" s="1" t="str">
        <f t="shared" si="86"/>
        <v/>
      </c>
      <c r="U697" s="1" t="str">
        <f t="shared" si="87"/>
        <v/>
      </c>
    </row>
    <row r="698" spans="1:21">
      <c r="A698">
        <v>695</v>
      </c>
      <c r="B698" s="2" t="str">
        <f>IF(A698&lt;=入力・概要!$B$40,10^(LOG10(入力・概要!$B$38)+(A698-1)*(LOG10(入力・概要!$B$39)-LOG10(入力・概要!$B$38))/(入力・概要!$B$40-1)),"")</f>
        <v/>
      </c>
      <c r="C698" s="1" t="str">
        <f t="shared" si="80"/>
        <v/>
      </c>
      <c r="D698" s="1" t="str">
        <f>IF(B698="","",ATANH(MIN(0.999999,(2*入力・概要!$B$17*入力・概要!$B$6)/入力・概要!$B$30))+入力・概要!$B$33*SQRT(B698/1000000)+(2*PI()*B698*入力・概要!$B$6/(299792458*入力・概要!$B$31))*入力・概要!$B$32/2)</f>
        <v/>
      </c>
      <c r="E698" s="1" t="str">
        <f>IF(B698="","",2*PI()*B698*入力・概要!$B$6/(299792458*入力・概要!$B$31))</f>
        <v/>
      </c>
      <c r="F698" s="1" t="str">
        <f t="shared" si="81"/>
        <v/>
      </c>
      <c r="G698" s="1" t="str">
        <f t="shared" si="82"/>
        <v/>
      </c>
      <c r="H698" s="1" t="str">
        <f>IF(B698="","",入力・概要!$B$34)</f>
        <v/>
      </c>
      <c r="I698" s="1" t="str">
        <f>IF(B698="","",C698*入力・概要!$B$35*0.000000001)</f>
        <v/>
      </c>
      <c r="J698" s="1" t="str">
        <f>IF(B698="","",H698+入力・概要!$B$30*F698)</f>
        <v/>
      </c>
      <c r="K698" s="1" t="str">
        <f>IF(B698="","",I698+入力・概要!$B$30*G698)</f>
        <v/>
      </c>
      <c r="L698" s="1" t="str">
        <f>IF(B698="","",入力・概要!$B$30+H698*F698-I698*G698)</f>
        <v/>
      </c>
      <c r="M698" s="1" t="str">
        <f t="shared" si="83"/>
        <v/>
      </c>
      <c r="N698" s="1" t="str">
        <f>IF(B698="","",入力・概要!$B$30*(J698*L698+K698*M698)/(L698^2+M698^2))</f>
        <v/>
      </c>
      <c r="O698" s="1" t="str">
        <f>IF(B698="","",入力・概要!$B$30*(K698*L698-J698*M698)/(L698^2+M698^2))</f>
        <v/>
      </c>
      <c r="P698" s="1" t="str">
        <f>IF(B698="","",N698+入力・概要!$B$36)</f>
        <v/>
      </c>
      <c r="Q698" s="1" t="str">
        <f>IF(B698="","",O698+C698*入力・概要!$B$37*0.000000001)</f>
        <v/>
      </c>
      <c r="R698" s="1" t="str">
        <f t="shared" si="84"/>
        <v/>
      </c>
      <c r="S698" s="1" t="str">
        <f t="shared" si="85"/>
        <v/>
      </c>
      <c r="T698" s="1" t="str">
        <f t="shared" si="86"/>
        <v/>
      </c>
      <c r="U698" s="1" t="str">
        <f t="shared" si="87"/>
        <v/>
      </c>
    </row>
    <row r="699" spans="1:21">
      <c r="A699">
        <v>696</v>
      </c>
      <c r="B699" s="2" t="str">
        <f>IF(A699&lt;=入力・概要!$B$40,10^(LOG10(入力・概要!$B$38)+(A699-1)*(LOG10(入力・概要!$B$39)-LOG10(入力・概要!$B$38))/(入力・概要!$B$40-1)),"")</f>
        <v/>
      </c>
      <c r="C699" s="1" t="str">
        <f t="shared" si="80"/>
        <v/>
      </c>
      <c r="D699" s="1" t="str">
        <f>IF(B699="","",ATANH(MIN(0.999999,(2*入力・概要!$B$17*入力・概要!$B$6)/入力・概要!$B$30))+入力・概要!$B$33*SQRT(B699/1000000)+(2*PI()*B699*入力・概要!$B$6/(299792458*入力・概要!$B$31))*入力・概要!$B$32/2)</f>
        <v/>
      </c>
      <c r="E699" s="1" t="str">
        <f>IF(B699="","",2*PI()*B699*入力・概要!$B$6/(299792458*入力・概要!$B$31))</f>
        <v/>
      </c>
      <c r="F699" s="1" t="str">
        <f t="shared" si="81"/>
        <v/>
      </c>
      <c r="G699" s="1" t="str">
        <f t="shared" si="82"/>
        <v/>
      </c>
      <c r="H699" s="1" t="str">
        <f>IF(B699="","",入力・概要!$B$34)</f>
        <v/>
      </c>
      <c r="I699" s="1" t="str">
        <f>IF(B699="","",C699*入力・概要!$B$35*0.000000001)</f>
        <v/>
      </c>
      <c r="J699" s="1" t="str">
        <f>IF(B699="","",H699+入力・概要!$B$30*F699)</f>
        <v/>
      </c>
      <c r="K699" s="1" t="str">
        <f>IF(B699="","",I699+入力・概要!$B$30*G699)</f>
        <v/>
      </c>
      <c r="L699" s="1" t="str">
        <f>IF(B699="","",入力・概要!$B$30+H699*F699-I699*G699)</f>
        <v/>
      </c>
      <c r="M699" s="1" t="str">
        <f t="shared" si="83"/>
        <v/>
      </c>
      <c r="N699" s="1" t="str">
        <f>IF(B699="","",入力・概要!$B$30*(J699*L699+K699*M699)/(L699^2+M699^2))</f>
        <v/>
      </c>
      <c r="O699" s="1" t="str">
        <f>IF(B699="","",入力・概要!$B$30*(K699*L699-J699*M699)/(L699^2+M699^2))</f>
        <v/>
      </c>
      <c r="P699" s="1" t="str">
        <f>IF(B699="","",N699+入力・概要!$B$36)</f>
        <v/>
      </c>
      <c r="Q699" s="1" t="str">
        <f>IF(B699="","",O699+C699*入力・概要!$B$37*0.000000001)</f>
        <v/>
      </c>
      <c r="R699" s="1" t="str">
        <f t="shared" si="84"/>
        <v/>
      </c>
      <c r="S699" s="1" t="str">
        <f t="shared" si="85"/>
        <v/>
      </c>
      <c r="T699" s="1" t="str">
        <f t="shared" si="86"/>
        <v/>
      </c>
      <c r="U699" s="1" t="str">
        <f t="shared" si="87"/>
        <v/>
      </c>
    </row>
    <row r="700" spans="1:21">
      <c r="A700">
        <v>697</v>
      </c>
      <c r="B700" s="2" t="str">
        <f>IF(A700&lt;=入力・概要!$B$40,10^(LOG10(入力・概要!$B$38)+(A700-1)*(LOG10(入力・概要!$B$39)-LOG10(入力・概要!$B$38))/(入力・概要!$B$40-1)),"")</f>
        <v/>
      </c>
      <c r="C700" s="1" t="str">
        <f t="shared" si="80"/>
        <v/>
      </c>
      <c r="D700" s="1" t="str">
        <f>IF(B700="","",ATANH(MIN(0.999999,(2*入力・概要!$B$17*入力・概要!$B$6)/入力・概要!$B$30))+入力・概要!$B$33*SQRT(B700/1000000)+(2*PI()*B700*入力・概要!$B$6/(299792458*入力・概要!$B$31))*入力・概要!$B$32/2)</f>
        <v/>
      </c>
      <c r="E700" s="1" t="str">
        <f>IF(B700="","",2*PI()*B700*入力・概要!$B$6/(299792458*入力・概要!$B$31))</f>
        <v/>
      </c>
      <c r="F700" s="1" t="str">
        <f t="shared" si="81"/>
        <v/>
      </c>
      <c r="G700" s="1" t="str">
        <f t="shared" si="82"/>
        <v/>
      </c>
      <c r="H700" s="1" t="str">
        <f>IF(B700="","",入力・概要!$B$34)</f>
        <v/>
      </c>
      <c r="I700" s="1" t="str">
        <f>IF(B700="","",C700*入力・概要!$B$35*0.000000001)</f>
        <v/>
      </c>
      <c r="J700" s="1" t="str">
        <f>IF(B700="","",H700+入力・概要!$B$30*F700)</f>
        <v/>
      </c>
      <c r="K700" s="1" t="str">
        <f>IF(B700="","",I700+入力・概要!$B$30*G700)</f>
        <v/>
      </c>
      <c r="L700" s="1" t="str">
        <f>IF(B700="","",入力・概要!$B$30+H700*F700-I700*G700)</f>
        <v/>
      </c>
      <c r="M700" s="1" t="str">
        <f t="shared" si="83"/>
        <v/>
      </c>
      <c r="N700" s="1" t="str">
        <f>IF(B700="","",入力・概要!$B$30*(J700*L700+K700*M700)/(L700^2+M700^2))</f>
        <v/>
      </c>
      <c r="O700" s="1" t="str">
        <f>IF(B700="","",入力・概要!$B$30*(K700*L700-J700*M700)/(L700^2+M700^2))</f>
        <v/>
      </c>
      <c r="P700" s="1" t="str">
        <f>IF(B700="","",N700+入力・概要!$B$36)</f>
        <v/>
      </c>
      <c r="Q700" s="1" t="str">
        <f>IF(B700="","",O700+C700*入力・概要!$B$37*0.000000001)</f>
        <v/>
      </c>
      <c r="R700" s="1" t="str">
        <f t="shared" si="84"/>
        <v/>
      </c>
      <c r="S700" s="1" t="str">
        <f t="shared" si="85"/>
        <v/>
      </c>
      <c r="T700" s="1" t="str">
        <f t="shared" si="86"/>
        <v/>
      </c>
      <c r="U700" s="1" t="str">
        <f t="shared" si="87"/>
        <v/>
      </c>
    </row>
    <row r="701" spans="1:21">
      <c r="A701">
        <v>698</v>
      </c>
      <c r="B701" s="2" t="str">
        <f>IF(A701&lt;=入力・概要!$B$40,10^(LOG10(入力・概要!$B$38)+(A701-1)*(LOG10(入力・概要!$B$39)-LOG10(入力・概要!$B$38))/(入力・概要!$B$40-1)),"")</f>
        <v/>
      </c>
      <c r="C701" s="1" t="str">
        <f t="shared" si="80"/>
        <v/>
      </c>
      <c r="D701" s="1" t="str">
        <f>IF(B701="","",ATANH(MIN(0.999999,(2*入力・概要!$B$17*入力・概要!$B$6)/入力・概要!$B$30))+入力・概要!$B$33*SQRT(B701/1000000)+(2*PI()*B701*入力・概要!$B$6/(299792458*入力・概要!$B$31))*入力・概要!$B$32/2)</f>
        <v/>
      </c>
      <c r="E701" s="1" t="str">
        <f>IF(B701="","",2*PI()*B701*入力・概要!$B$6/(299792458*入力・概要!$B$31))</f>
        <v/>
      </c>
      <c r="F701" s="1" t="str">
        <f t="shared" si="81"/>
        <v/>
      </c>
      <c r="G701" s="1" t="str">
        <f t="shared" si="82"/>
        <v/>
      </c>
      <c r="H701" s="1" t="str">
        <f>IF(B701="","",入力・概要!$B$34)</f>
        <v/>
      </c>
      <c r="I701" s="1" t="str">
        <f>IF(B701="","",C701*入力・概要!$B$35*0.000000001)</f>
        <v/>
      </c>
      <c r="J701" s="1" t="str">
        <f>IF(B701="","",H701+入力・概要!$B$30*F701)</f>
        <v/>
      </c>
      <c r="K701" s="1" t="str">
        <f>IF(B701="","",I701+入力・概要!$B$30*G701)</f>
        <v/>
      </c>
      <c r="L701" s="1" t="str">
        <f>IF(B701="","",入力・概要!$B$30+H701*F701-I701*G701)</f>
        <v/>
      </c>
      <c r="M701" s="1" t="str">
        <f t="shared" si="83"/>
        <v/>
      </c>
      <c r="N701" s="1" t="str">
        <f>IF(B701="","",入力・概要!$B$30*(J701*L701+K701*M701)/(L701^2+M701^2))</f>
        <v/>
      </c>
      <c r="O701" s="1" t="str">
        <f>IF(B701="","",入力・概要!$B$30*(K701*L701-J701*M701)/(L701^2+M701^2))</f>
        <v/>
      </c>
      <c r="P701" s="1" t="str">
        <f>IF(B701="","",N701+入力・概要!$B$36)</f>
        <v/>
      </c>
      <c r="Q701" s="1" t="str">
        <f>IF(B701="","",O701+C701*入力・概要!$B$37*0.000000001)</f>
        <v/>
      </c>
      <c r="R701" s="1" t="str">
        <f t="shared" si="84"/>
        <v/>
      </c>
      <c r="S701" s="1" t="str">
        <f t="shared" si="85"/>
        <v/>
      </c>
      <c r="T701" s="1" t="str">
        <f t="shared" si="86"/>
        <v/>
      </c>
      <c r="U701" s="1" t="str">
        <f t="shared" si="87"/>
        <v/>
      </c>
    </row>
    <row r="702" spans="1:21">
      <c r="A702">
        <v>699</v>
      </c>
      <c r="B702" s="2" t="str">
        <f>IF(A702&lt;=入力・概要!$B$40,10^(LOG10(入力・概要!$B$38)+(A702-1)*(LOG10(入力・概要!$B$39)-LOG10(入力・概要!$B$38))/(入力・概要!$B$40-1)),"")</f>
        <v/>
      </c>
      <c r="C702" s="1" t="str">
        <f t="shared" si="80"/>
        <v/>
      </c>
      <c r="D702" s="1" t="str">
        <f>IF(B702="","",ATANH(MIN(0.999999,(2*入力・概要!$B$17*入力・概要!$B$6)/入力・概要!$B$30))+入力・概要!$B$33*SQRT(B702/1000000)+(2*PI()*B702*入力・概要!$B$6/(299792458*入力・概要!$B$31))*入力・概要!$B$32/2)</f>
        <v/>
      </c>
      <c r="E702" s="1" t="str">
        <f>IF(B702="","",2*PI()*B702*入力・概要!$B$6/(299792458*入力・概要!$B$31))</f>
        <v/>
      </c>
      <c r="F702" s="1" t="str">
        <f t="shared" si="81"/>
        <v/>
      </c>
      <c r="G702" s="1" t="str">
        <f t="shared" si="82"/>
        <v/>
      </c>
      <c r="H702" s="1" t="str">
        <f>IF(B702="","",入力・概要!$B$34)</f>
        <v/>
      </c>
      <c r="I702" s="1" t="str">
        <f>IF(B702="","",C702*入力・概要!$B$35*0.000000001)</f>
        <v/>
      </c>
      <c r="J702" s="1" t="str">
        <f>IF(B702="","",H702+入力・概要!$B$30*F702)</f>
        <v/>
      </c>
      <c r="K702" s="1" t="str">
        <f>IF(B702="","",I702+入力・概要!$B$30*G702)</f>
        <v/>
      </c>
      <c r="L702" s="1" t="str">
        <f>IF(B702="","",入力・概要!$B$30+H702*F702-I702*G702)</f>
        <v/>
      </c>
      <c r="M702" s="1" t="str">
        <f t="shared" si="83"/>
        <v/>
      </c>
      <c r="N702" s="1" t="str">
        <f>IF(B702="","",入力・概要!$B$30*(J702*L702+K702*M702)/(L702^2+M702^2))</f>
        <v/>
      </c>
      <c r="O702" s="1" t="str">
        <f>IF(B702="","",入力・概要!$B$30*(K702*L702-J702*M702)/(L702^2+M702^2))</f>
        <v/>
      </c>
      <c r="P702" s="1" t="str">
        <f>IF(B702="","",N702+入力・概要!$B$36)</f>
        <v/>
      </c>
      <c r="Q702" s="1" t="str">
        <f>IF(B702="","",O702+C702*入力・概要!$B$37*0.000000001)</f>
        <v/>
      </c>
      <c r="R702" s="1" t="str">
        <f t="shared" si="84"/>
        <v/>
      </c>
      <c r="S702" s="1" t="str">
        <f t="shared" si="85"/>
        <v/>
      </c>
      <c r="T702" s="1" t="str">
        <f t="shared" si="86"/>
        <v/>
      </c>
      <c r="U702" s="1" t="str">
        <f t="shared" si="87"/>
        <v/>
      </c>
    </row>
    <row r="703" spans="1:21">
      <c r="A703">
        <v>700</v>
      </c>
      <c r="B703" s="2" t="str">
        <f>IF(A703&lt;=入力・概要!$B$40,10^(LOG10(入力・概要!$B$38)+(A703-1)*(LOG10(入力・概要!$B$39)-LOG10(入力・概要!$B$38))/(入力・概要!$B$40-1)),"")</f>
        <v/>
      </c>
      <c r="C703" s="1" t="str">
        <f t="shared" si="80"/>
        <v/>
      </c>
      <c r="D703" s="1" t="str">
        <f>IF(B703="","",ATANH(MIN(0.999999,(2*入力・概要!$B$17*入力・概要!$B$6)/入力・概要!$B$30))+入力・概要!$B$33*SQRT(B703/1000000)+(2*PI()*B703*入力・概要!$B$6/(299792458*入力・概要!$B$31))*入力・概要!$B$32/2)</f>
        <v/>
      </c>
      <c r="E703" s="1" t="str">
        <f>IF(B703="","",2*PI()*B703*入力・概要!$B$6/(299792458*入力・概要!$B$31))</f>
        <v/>
      </c>
      <c r="F703" s="1" t="str">
        <f t="shared" si="81"/>
        <v/>
      </c>
      <c r="G703" s="1" t="str">
        <f t="shared" si="82"/>
        <v/>
      </c>
      <c r="H703" s="1" t="str">
        <f>IF(B703="","",入力・概要!$B$34)</f>
        <v/>
      </c>
      <c r="I703" s="1" t="str">
        <f>IF(B703="","",C703*入力・概要!$B$35*0.000000001)</f>
        <v/>
      </c>
      <c r="J703" s="1" t="str">
        <f>IF(B703="","",H703+入力・概要!$B$30*F703)</f>
        <v/>
      </c>
      <c r="K703" s="1" t="str">
        <f>IF(B703="","",I703+入力・概要!$B$30*G703)</f>
        <v/>
      </c>
      <c r="L703" s="1" t="str">
        <f>IF(B703="","",入力・概要!$B$30+H703*F703-I703*G703)</f>
        <v/>
      </c>
      <c r="M703" s="1" t="str">
        <f t="shared" si="83"/>
        <v/>
      </c>
      <c r="N703" s="1" t="str">
        <f>IF(B703="","",入力・概要!$B$30*(J703*L703+K703*M703)/(L703^2+M703^2))</f>
        <v/>
      </c>
      <c r="O703" s="1" t="str">
        <f>IF(B703="","",入力・概要!$B$30*(K703*L703-J703*M703)/(L703^2+M703^2))</f>
        <v/>
      </c>
      <c r="P703" s="1" t="str">
        <f>IF(B703="","",N703+入力・概要!$B$36)</f>
        <v/>
      </c>
      <c r="Q703" s="1" t="str">
        <f>IF(B703="","",O703+C703*入力・概要!$B$37*0.000000001)</f>
        <v/>
      </c>
      <c r="R703" s="1" t="str">
        <f t="shared" si="84"/>
        <v/>
      </c>
      <c r="S703" s="1" t="str">
        <f t="shared" si="85"/>
        <v/>
      </c>
      <c r="T703" s="1" t="str">
        <f t="shared" si="86"/>
        <v/>
      </c>
      <c r="U703" s="1" t="str">
        <f t="shared" si="87"/>
        <v/>
      </c>
    </row>
    <row r="704" spans="1:21">
      <c r="A704">
        <v>701</v>
      </c>
      <c r="B704" s="2" t="str">
        <f>IF(A704&lt;=入力・概要!$B$40,10^(LOG10(入力・概要!$B$38)+(A704-1)*(LOG10(入力・概要!$B$39)-LOG10(入力・概要!$B$38))/(入力・概要!$B$40-1)),"")</f>
        <v/>
      </c>
      <c r="C704" s="1" t="str">
        <f t="shared" si="80"/>
        <v/>
      </c>
      <c r="D704" s="1" t="str">
        <f>IF(B704="","",ATANH(MIN(0.999999,(2*入力・概要!$B$17*入力・概要!$B$6)/入力・概要!$B$30))+入力・概要!$B$33*SQRT(B704/1000000)+(2*PI()*B704*入力・概要!$B$6/(299792458*入力・概要!$B$31))*入力・概要!$B$32/2)</f>
        <v/>
      </c>
      <c r="E704" s="1" t="str">
        <f>IF(B704="","",2*PI()*B704*入力・概要!$B$6/(299792458*入力・概要!$B$31))</f>
        <v/>
      </c>
      <c r="F704" s="1" t="str">
        <f t="shared" si="81"/>
        <v/>
      </c>
      <c r="G704" s="1" t="str">
        <f t="shared" si="82"/>
        <v/>
      </c>
      <c r="H704" s="1" t="str">
        <f>IF(B704="","",入力・概要!$B$34)</f>
        <v/>
      </c>
      <c r="I704" s="1" t="str">
        <f>IF(B704="","",C704*入力・概要!$B$35*0.000000001)</f>
        <v/>
      </c>
      <c r="J704" s="1" t="str">
        <f>IF(B704="","",H704+入力・概要!$B$30*F704)</f>
        <v/>
      </c>
      <c r="K704" s="1" t="str">
        <f>IF(B704="","",I704+入力・概要!$B$30*G704)</f>
        <v/>
      </c>
      <c r="L704" s="1" t="str">
        <f>IF(B704="","",入力・概要!$B$30+H704*F704-I704*G704)</f>
        <v/>
      </c>
      <c r="M704" s="1" t="str">
        <f t="shared" si="83"/>
        <v/>
      </c>
      <c r="N704" s="1" t="str">
        <f>IF(B704="","",入力・概要!$B$30*(J704*L704+K704*M704)/(L704^2+M704^2))</f>
        <v/>
      </c>
      <c r="O704" s="1" t="str">
        <f>IF(B704="","",入力・概要!$B$30*(K704*L704-J704*M704)/(L704^2+M704^2))</f>
        <v/>
      </c>
      <c r="P704" s="1" t="str">
        <f>IF(B704="","",N704+入力・概要!$B$36)</f>
        <v/>
      </c>
      <c r="Q704" s="1" t="str">
        <f>IF(B704="","",O704+C704*入力・概要!$B$37*0.000000001)</f>
        <v/>
      </c>
      <c r="R704" s="1" t="str">
        <f t="shared" si="84"/>
        <v/>
      </c>
      <c r="S704" s="1" t="str">
        <f t="shared" si="85"/>
        <v/>
      </c>
      <c r="T704" s="1" t="str">
        <f t="shared" si="86"/>
        <v/>
      </c>
      <c r="U704" s="1" t="str">
        <f t="shared" si="87"/>
        <v/>
      </c>
    </row>
    <row r="705" spans="1:21">
      <c r="A705">
        <v>702</v>
      </c>
      <c r="B705" s="2" t="str">
        <f>IF(A705&lt;=入力・概要!$B$40,10^(LOG10(入力・概要!$B$38)+(A705-1)*(LOG10(入力・概要!$B$39)-LOG10(入力・概要!$B$38))/(入力・概要!$B$40-1)),"")</f>
        <v/>
      </c>
      <c r="C705" s="1" t="str">
        <f t="shared" si="80"/>
        <v/>
      </c>
      <c r="D705" s="1" t="str">
        <f>IF(B705="","",ATANH(MIN(0.999999,(2*入力・概要!$B$17*入力・概要!$B$6)/入力・概要!$B$30))+入力・概要!$B$33*SQRT(B705/1000000)+(2*PI()*B705*入力・概要!$B$6/(299792458*入力・概要!$B$31))*入力・概要!$B$32/2)</f>
        <v/>
      </c>
      <c r="E705" s="1" t="str">
        <f>IF(B705="","",2*PI()*B705*入力・概要!$B$6/(299792458*入力・概要!$B$31))</f>
        <v/>
      </c>
      <c r="F705" s="1" t="str">
        <f t="shared" si="81"/>
        <v/>
      </c>
      <c r="G705" s="1" t="str">
        <f t="shared" si="82"/>
        <v/>
      </c>
      <c r="H705" s="1" t="str">
        <f>IF(B705="","",入力・概要!$B$34)</f>
        <v/>
      </c>
      <c r="I705" s="1" t="str">
        <f>IF(B705="","",C705*入力・概要!$B$35*0.000000001)</f>
        <v/>
      </c>
      <c r="J705" s="1" t="str">
        <f>IF(B705="","",H705+入力・概要!$B$30*F705)</f>
        <v/>
      </c>
      <c r="K705" s="1" t="str">
        <f>IF(B705="","",I705+入力・概要!$B$30*G705)</f>
        <v/>
      </c>
      <c r="L705" s="1" t="str">
        <f>IF(B705="","",入力・概要!$B$30+H705*F705-I705*G705)</f>
        <v/>
      </c>
      <c r="M705" s="1" t="str">
        <f t="shared" si="83"/>
        <v/>
      </c>
      <c r="N705" s="1" t="str">
        <f>IF(B705="","",入力・概要!$B$30*(J705*L705+K705*M705)/(L705^2+M705^2))</f>
        <v/>
      </c>
      <c r="O705" s="1" t="str">
        <f>IF(B705="","",入力・概要!$B$30*(K705*L705-J705*M705)/(L705^2+M705^2))</f>
        <v/>
      </c>
      <c r="P705" s="1" t="str">
        <f>IF(B705="","",N705+入力・概要!$B$36)</f>
        <v/>
      </c>
      <c r="Q705" s="1" t="str">
        <f>IF(B705="","",O705+C705*入力・概要!$B$37*0.000000001)</f>
        <v/>
      </c>
      <c r="R705" s="1" t="str">
        <f t="shared" si="84"/>
        <v/>
      </c>
      <c r="S705" s="1" t="str">
        <f t="shared" si="85"/>
        <v/>
      </c>
      <c r="T705" s="1" t="str">
        <f t="shared" si="86"/>
        <v/>
      </c>
      <c r="U705" s="1" t="str">
        <f t="shared" si="87"/>
        <v/>
      </c>
    </row>
    <row r="706" spans="1:21">
      <c r="A706">
        <v>703</v>
      </c>
      <c r="B706" s="2" t="str">
        <f>IF(A706&lt;=入力・概要!$B$40,10^(LOG10(入力・概要!$B$38)+(A706-1)*(LOG10(入力・概要!$B$39)-LOG10(入力・概要!$B$38))/(入力・概要!$B$40-1)),"")</f>
        <v/>
      </c>
      <c r="C706" s="1" t="str">
        <f t="shared" si="80"/>
        <v/>
      </c>
      <c r="D706" s="1" t="str">
        <f>IF(B706="","",ATANH(MIN(0.999999,(2*入力・概要!$B$17*入力・概要!$B$6)/入力・概要!$B$30))+入力・概要!$B$33*SQRT(B706/1000000)+(2*PI()*B706*入力・概要!$B$6/(299792458*入力・概要!$B$31))*入力・概要!$B$32/2)</f>
        <v/>
      </c>
      <c r="E706" s="1" t="str">
        <f>IF(B706="","",2*PI()*B706*入力・概要!$B$6/(299792458*入力・概要!$B$31))</f>
        <v/>
      </c>
      <c r="F706" s="1" t="str">
        <f t="shared" si="81"/>
        <v/>
      </c>
      <c r="G706" s="1" t="str">
        <f t="shared" si="82"/>
        <v/>
      </c>
      <c r="H706" s="1" t="str">
        <f>IF(B706="","",入力・概要!$B$34)</f>
        <v/>
      </c>
      <c r="I706" s="1" t="str">
        <f>IF(B706="","",C706*入力・概要!$B$35*0.000000001)</f>
        <v/>
      </c>
      <c r="J706" s="1" t="str">
        <f>IF(B706="","",H706+入力・概要!$B$30*F706)</f>
        <v/>
      </c>
      <c r="K706" s="1" t="str">
        <f>IF(B706="","",I706+入力・概要!$B$30*G706)</f>
        <v/>
      </c>
      <c r="L706" s="1" t="str">
        <f>IF(B706="","",入力・概要!$B$30+H706*F706-I706*G706)</f>
        <v/>
      </c>
      <c r="M706" s="1" t="str">
        <f t="shared" si="83"/>
        <v/>
      </c>
      <c r="N706" s="1" t="str">
        <f>IF(B706="","",入力・概要!$B$30*(J706*L706+K706*M706)/(L706^2+M706^2))</f>
        <v/>
      </c>
      <c r="O706" s="1" t="str">
        <f>IF(B706="","",入力・概要!$B$30*(K706*L706-J706*M706)/(L706^2+M706^2))</f>
        <v/>
      </c>
      <c r="P706" s="1" t="str">
        <f>IF(B706="","",N706+入力・概要!$B$36)</f>
        <v/>
      </c>
      <c r="Q706" s="1" t="str">
        <f>IF(B706="","",O706+C706*入力・概要!$B$37*0.000000001)</f>
        <v/>
      </c>
      <c r="R706" s="1" t="str">
        <f t="shared" si="84"/>
        <v/>
      </c>
      <c r="S706" s="1" t="str">
        <f t="shared" si="85"/>
        <v/>
      </c>
      <c r="T706" s="1" t="str">
        <f t="shared" si="86"/>
        <v/>
      </c>
      <c r="U706" s="1" t="str">
        <f t="shared" si="87"/>
        <v/>
      </c>
    </row>
    <row r="707" spans="1:21">
      <c r="A707">
        <v>704</v>
      </c>
      <c r="B707" s="2" t="str">
        <f>IF(A707&lt;=入力・概要!$B$40,10^(LOG10(入力・概要!$B$38)+(A707-1)*(LOG10(入力・概要!$B$39)-LOG10(入力・概要!$B$38))/(入力・概要!$B$40-1)),"")</f>
        <v/>
      </c>
      <c r="C707" s="1" t="str">
        <f t="shared" si="80"/>
        <v/>
      </c>
      <c r="D707" s="1" t="str">
        <f>IF(B707="","",ATANH(MIN(0.999999,(2*入力・概要!$B$17*入力・概要!$B$6)/入力・概要!$B$30))+入力・概要!$B$33*SQRT(B707/1000000)+(2*PI()*B707*入力・概要!$B$6/(299792458*入力・概要!$B$31))*入力・概要!$B$32/2)</f>
        <v/>
      </c>
      <c r="E707" s="1" t="str">
        <f>IF(B707="","",2*PI()*B707*入力・概要!$B$6/(299792458*入力・概要!$B$31))</f>
        <v/>
      </c>
      <c r="F707" s="1" t="str">
        <f t="shared" si="81"/>
        <v/>
      </c>
      <c r="G707" s="1" t="str">
        <f t="shared" si="82"/>
        <v/>
      </c>
      <c r="H707" s="1" t="str">
        <f>IF(B707="","",入力・概要!$B$34)</f>
        <v/>
      </c>
      <c r="I707" s="1" t="str">
        <f>IF(B707="","",C707*入力・概要!$B$35*0.000000001)</f>
        <v/>
      </c>
      <c r="J707" s="1" t="str">
        <f>IF(B707="","",H707+入力・概要!$B$30*F707)</f>
        <v/>
      </c>
      <c r="K707" s="1" t="str">
        <f>IF(B707="","",I707+入力・概要!$B$30*G707)</f>
        <v/>
      </c>
      <c r="L707" s="1" t="str">
        <f>IF(B707="","",入力・概要!$B$30+H707*F707-I707*G707)</f>
        <v/>
      </c>
      <c r="M707" s="1" t="str">
        <f t="shared" si="83"/>
        <v/>
      </c>
      <c r="N707" s="1" t="str">
        <f>IF(B707="","",入力・概要!$B$30*(J707*L707+K707*M707)/(L707^2+M707^2))</f>
        <v/>
      </c>
      <c r="O707" s="1" t="str">
        <f>IF(B707="","",入力・概要!$B$30*(K707*L707-J707*M707)/(L707^2+M707^2))</f>
        <v/>
      </c>
      <c r="P707" s="1" t="str">
        <f>IF(B707="","",N707+入力・概要!$B$36)</f>
        <v/>
      </c>
      <c r="Q707" s="1" t="str">
        <f>IF(B707="","",O707+C707*入力・概要!$B$37*0.000000001)</f>
        <v/>
      </c>
      <c r="R707" s="1" t="str">
        <f t="shared" si="84"/>
        <v/>
      </c>
      <c r="S707" s="1" t="str">
        <f t="shared" si="85"/>
        <v/>
      </c>
      <c r="T707" s="1" t="str">
        <f t="shared" si="86"/>
        <v/>
      </c>
      <c r="U707" s="1" t="str">
        <f t="shared" si="87"/>
        <v/>
      </c>
    </row>
    <row r="708" spans="1:21">
      <c r="A708">
        <v>705</v>
      </c>
      <c r="B708" s="2" t="str">
        <f>IF(A708&lt;=入力・概要!$B$40,10^(LOG10(入力・概要!$B$38)+(A708-1)*(LOG10(入力・概要!$B$39)-LOG10(入力・概要!$B$38))/(入力・概要!$B$40-1)),"")</f>
        <v/>
      </c>
      <c r="C708" s="1" t="str">
        <f t="shared" ref="C708:C771" si="88">IF(B708="","",2*PI()*B708)</f>
        <v/>
      </c>
      <c r="D708" s="1" t="str">
        <f>IF(B708="","",ATANH(MIN(0.999999,(2*入力・概要!$B$17*入力・概要!$B$6)/入力・概要!$B$30))+入力・概要!$B$33*SQRT(B708/1000000)+(2*PI()*B708*入力・概要!$B$6/(299792458*入力・概要!$B$31))*入力・概要!$B$32/2)</f>
        <v/>
      </c>
      <c r="E708" s="1" t="str">
        <f>IF(B708="","",2*PI()*B708*入力・概要!$B$6/(299792458*入力・概要!$B$31))</f>
        <v/>
      </c>
      <c r="F708" s="1" t="str">
        <f t="shared" ref="F708:F771" si="89">IF(B708="","",SINH(2*D708)/(COSH(2*D708)+COS(2*E708)))</f>
        <v/>
      </c>
      <c r="G708" s="1" t="str">
        <f t="shared" ref="G708:G771" si="90">IF(B708="","",SIN(2*E708)/(COSH(2*D708)+COS(2*E708)))</f>
        <v/>
      </c>
      <c r="H708" s="1" t="str">
        <f>IF(B708="","",入力・概要!$B$34)</f>
        <v/>
      </c>
      <c r="I708" s="1" t="str">
        <f>IF(B708="","",C708*入力・概要!$B$35*0.000000001)</f>
        <v/>
      </c>
      <c r="J708" s="1" t="str">
        <f>IF(B708="","",H708+入力・概要!$B$30*F708)</f>
        <v/>
      </c>
      <c r="K708" s="1" t="str">
        <f>IF(B708="","",I708+入力・概要!$B$30*G708)</f>
        <v/>
      </c>
      <c r="L708" s="1" t="str">
        <f>IF(B708="","",入力・概要!$B$30+H708*F708-I708*G708)</f>
        <v/>
      </c>
      <c r="M708" s="1" t="str">
        <f t="shared" ref="M708:M771" si="91">IF(B708="","",H708*G708+I708*F708)</f>
        <v/>
      </c>
      <c r="N708" s="1" t="str">
        <f>IF(B708="","",入力・概要!$B$30*(J708*L708+K708*M708)/(L708^2+M708^2))</f>
        <v/>
      </c>
      <c r="O708" s="1" t="str">
        <f>IF(B708="","",入力・概要!$B$30*(K708*L708-J708*M708)/(L708^2+M708^2))</f>
        <v/>
      </c>
      <c r="P708" s="1" t="str">
        <f>IF(B708="","",N708+入力・概要!$B$36)</f>
        <v/>
      </c>
      <c r="Q708" s="1" t="str">
        <f>IF(B708="","",O708+C708*入力・概要!$B$37*0.000000001)</f>
        <v/>
      </c>
      <c r="R708" s="1" t="str">
        <f t="shared" ref="R708:R771" si="92">IF(B708="","",SQRT(P708^2+Q708^2))</f>
        <v/>
      </c>
      <c r="S708" s="1" t="str">
        <f t="shared" ref="S708:S771" si="93">IF(B708="","",IF(P708&gt;0,DEGREES(ATAN(Q708/P708)),IF(P708&lt;0,IF(Q708&gt;=0,DEGREES(ATAN(Q708/P708))+180,DEGREES(ATAN(Q708/P708))-180),IF(Q708&gt;0,90,IF(Q708&lt;0,-90,0)))))</f>
        <v/>
      </c>
      <c r="T708" s="1" t="str">
        <f t="shared" ref="T708:T771" si="94">IF(B708="","",LOG10(B708))</f>
        <v/>
      </c>
      <c r="U708" s="1" t="str">
        <f t="shared" ref="U708:U771" si="95">IF(R708="","",LOG10(MAX(R708,0.000000000001)))</f>
        <v/>
      </c>
    </row>
    <row r="709" spans="1:21">
      <c r="A709">
        <v>706</v>
      </c>
      <c r="B709" s="2" t="str">
        <f>IF(A709&lt;=入力・概要!$B$40,10^(LOG10(入力・概要!$B$38)+(A709-1)*(LOG10(入力・概要!$B$39)-LOG10(入力・概要!$B$38))/(入力・概要!$B$40-1)),"")</f>
        <v/>
      </c>
      <c r="C709" s="1" t="str">
        <f t="shared" si="88"/>
        <v/>
      </c>
      <c r="D709" s="1" t="str">
        <f>IF(B709="","",ATANH(MIN(0.999999,(2*入力・概要!$B$17*入力・概要!$B$6)/入力・概要!$B$30))+入力・概要!$B$33*SQRT(B709/1000000)+(2*PI()*B709*入力・概要!$B$6/(299792458*入力・概要!$B$31))*入力・概要!$B$32/2)</f>
        <v/>
      </c>
      <c r="E709" s="1" t="str">
        <f>IF(B709="","",2*PI()*B709*入力・概要!$B$6/(299792458*入力・概要!$B$31))</f>
        <v/>
      </c>
      <c r="F709" s="1" t="str">
        <f t="shared" si="89"/>
        <v/>
      </c>
      <c r="G709" s="1" t="str">
        <f t="shared" si="90"/>
        <v/>
      </c>
      <c r="H709" s="1" t="str">
        <f>IF(B709="","",入力・概要!$B$34)</f>
        <v/>
      </c>
      <c r="I709" s="1" t="str">
        <f>IF(B709="","",C709*入力・概要!$B$35*0.000000001)</f>
        <v/>
      </c>
      <c r="J709" s="1" t="str">
        <f>IF(B709="","",H709+入力・概要!$B$30*F709)</f>
        <v/>
      </c>
      <c r="K709" s="1" t="str">
        <f>IF(B709="","",I709+入力・概要!$B$30*G709)</f>
        <v/>
      </c>
      <c r="L709" s="1" t="str">
        <f>IF(B709="","",入力・概要!$B$30+H709*F709-I709*G709)</f>
        <v/>
      </c>
      <c r="M709" s="1" t="str">
        <f t="shared" si="91"/>
        <v/>
      </c>
      <c r="N709" s="1" t="str">
        <f>IF(B709="","",入力・概要!$B$30*(J709*L709+K709*M709)/(L709^2+M709^2))</f>
        <v/>
      </c>
      <c r="O709" s="1" t="str">
        <f>IF(B709="","",入力・概要!$B$30*(K709*L709-J709*M709)/(L709^2+M709^2))</f>
        <v/>
      </c>
      <c r="P709" s="1" t="str">
        <f>IF(B709="","",N709+入力・概要!$B$36)</f>
        <v/>
      </c>
      <c r="Q709" s="1" t="str">
        <f>IF(B709="","",O709+C709*入力・概要!$B$37*0.000000001)</f>
        <v/>
      </c>
      <c r="R709" s="1" t="str">
        <f t="shared" si="92"/>
        <v/>
      </c>
      <c r="S709" s="1" t="str">
        <f t="shared" si="93"/>
        <v/>
      </c>
      <c r="T709" s="1" t="str">
        <f t="shared" si="94"/>
        <v/>
      </c>
      <c r="U709" s="1" t="str">
        <f t="shared" si="95"/>
        <v/>
      </c>
    </row>
    <row r="710" spans="1:21">
      <c r="A710">
        <v>707</v>
      </c>
      <c r="B710" s="2" t="str">
        <f>IF(A710&lt;=入力・概要!$B$40,10^(LOG10(入力・概要!$B$38)+(A710-1)*(LOG10(入力・概要!$B$39)-LOG10(入力・概要!$B$38))/(入力・概要!$B$40-1)),"")</f>
        <v/>
      </c>
      <c r="C710" s="1" t="str">
        <f t="shared" si="88"/>
        <v/>
      </c>
      <c r="D710" s="1" t="str">
        <f>IF(B710="","",ATANH(MIN(0.999999,(2*入力・概要!$B$17*入力・概要!$B$6)/入力・概要!$B$30))+入力・概要!$B$33*SQRT(B710/1000000)+(2*PI()*B710*入力・概要!$B$6/(299792458*入力・概要!$B$31))*入力・概要!$B$32/2)</f>
        <v/>
      </c>
      <c r="E710" s="1" t="str">
        <f>IF(B710="","",2*PI()*B710*入力・概要!$B$6/(299792458*入力・概要!$B$31))</f>
        <v/>
      </c>
      <c r="F710" s="1" t="str">
        <f t="shared" si="89"/>
        <v/>
      </c>
      <c r="G710" s="1" t="str">
        <f t="shared" si="90"/>
        <v/>
      </c>
      <c r="H710" s="1" t="str">
        <f>IF(B710="","",入力・概要!$B$34)</f>
        <v/>
      </c>
      <c r="I710" s="1" t="str">
        <f>IF(B710="","",C710*入力・概要!$B$35*0.000000001)</f>
        <v/>
      </c>
      <c r="J710" s="1" t="str">
        <f>IF(B710="","",H710+入力・概要!$B$30*F710)</f>
        <v/>
      </c>
      <c r="K710" s="1" t="str">
        <f>IF(B710="","",I710+入力・概要!$B$30*G710)</f>
        <v/>
      </c>
      <c r="L710" s="1" t="str">
        <f>IF(B710="","",入力・概要!$B$30+H710*F710-I710*G710)</f>
        <v/>
      </c>
      <c r="M710" s="1" t="str">
        <f t="shared" si="91"/>
        <v/>
      </c>
      <c r="N710" s="1" t="str">
        <f>IF(B710="","",入力・概要!$B$30*(J710*L710+K710*M710)/(L710^2+M710^2))</f>
        <v/>
      </c>
      <c r="O710" s="1" t="str">
        <f>IF(B710="","",入力・概要!$B$30*(K710*L710-J710*M710)/(L710^2+M710^2))</f>
        <v/>
      </c>
      <c r="P710" s="1" t="str">
        <f>IF(B710="","",N710+入力・概要!$B$36)</f>
        <v/>
      </c>
      <c r="Q710" s="1" t="str">
        <f>IF(B710="","",O710+C710*入力・概要!$B$37*0.000000001)</f>
        <v/>
      </c>
      <c r="R710" s="1" t="str">
        <f t="shared" si="92"/>
        <v/>
      </c>
      <c r="S710" s="1" t="str">
        <f t="shared" si="93"/>
        <v/>
      </c>
      <c r="T710" s="1" t="str">
        <f t="shared" si="94"/>
        <v/>
      </c>
      <c r="U710" s="1" t="str">
        <f t="shared" si="95"/>
        <v/>
      </c>
    </row>
    <row r="711" spans="1:21">
      <c r="A711">
        <v>708</v>
      </c>
      <c r="B711" s="2" t="str">
        <f>IF(A711&lt;=入力・概要!$B$40,10^(LOG10(入力・概要!$B$38)+(A711-1)*(LOG10(入力・概要!$B$39)-LOG10(入力・概要!$B$38))/(入力・概要!$B$40-1)),"")</f>
        <v/>
      </c>
      <c r="C711" s="1" t="str">
        <f t="shared" si="88"/>
        <v/>
      </c>
      <c r="D711" s="1" t="str">
        <f>IF(B711="","",ATANH(MIN(0.999999,(2*入力・概要!$B$17*入力・概要!$B$6)/入力・概要!$B$30))+入力・概要!$B$33*SQRT(B711/1000000)+(2*PI()*B711*入力・概要!$B$6/(299792458*入力・概要!$B$31))*入力・概要!$B$32/2)</f>
        <v/>
      </c>
      <c r="E711" s="1" t="str">
        <f>IF(B711="","",2*PI()*B711*入力・概要!$B$6/(299792458*入力・概要!$B$31))</f>
        <v/>
      </c>
      <c r="F711" s="1" t="str">
        <f t="shared" si="89"/>
        <v/>
      </c>
      <c r="G711" s="1" t="str">
        <f t="shared" si="90"/>
        <v/>
      </c>
      <c r="H711" s="1" t="str">
        <f>IF(B711="","",入力・概要!$B$34)</f>
        <v/>
      </c>
      <c r="I711" s="1" t="str">
        <f>IF(B711="","",C711*入力・概要!$B$35*0.000000001)</f>
        <v/>
      </c>
      <c r="J711" s="1" t="str">
        <f>IF(B711="","",H711+入力・概要!$B$30*F711)</f>
        <v/>
      </c>
      <c r="K711" s="1" t="str">
        <f>IF(B711="","",I711+入力・概要!$B$30*G711)</f>
        <v/>
      </c>
      <c r="L711" s="1" t="str">
        <f>IF(B711="","",入力・概要!$B$30+H711*F711-I711*G711)</f>
        <v/>
      </c>
      <c r="M711" s="1" t="str">
        <f t="shared" si="91"/>
        <v/>
      </c>
      <c r="N711" s="1" t="str">
        <f>IF(B711="","",入力・概要!$B$30*(J711*L711+K711*M711)/(L711^2+M711^2))</f>
        <v/>
      </c>
      <c r="O711" s="1" t="str">
        <f>IF(B711="","",入力・概要!$B$30*(K711*L711-J711*M711)/(L711^2+M711^2))</f>
        <v/>
      </c>
      <c r="P711" s="1" t="str">
        <f>IF(B711="","",N711+入力・概要!$B$36)</f>
        <v/>
      </c>
      <c r="Q711" s="1" t="str">
        <f>IF(B711="","",O711+C711*入力・概要!$B$37*0.000000001)</f>
        <v/>
      </c>
      <c r="R711" s="1" t="str">
        <f t="shared" si="92"/>
        <v/>
      </c>
      <c r="S711" s="1" t="str">
        <f t="shared" si="93"/>
        <v/>
      </c>
      <c r="T711" s="1" t="str">
        <f t="shared" si="94"/>
        <v/>
      </c>
      <c r="U711" s="1" t="str">
        <f t="shared" si="95"/>
        <v/>
      </c>
    </row>
    <row r="712" spans="1:21">
      <c r="A712">
        <v>709</v>
      </c>
      <c r="B712" s="2" t="str">
        <f>IF(A712&lt;=入力・概要!$B$40,10^(LOG10(入力・概要!$B$38)+(A712-1)*(LOG10(入力・概要!$B$39)-LOG10(入力・概要!$B$38))/(入力・概要!$B$40-1)),"")</f>
        <v/>
      </c>
      <c r="C712" s="1" t="str">
        <f t="shared" si="88"/>
        <v/>
      </c>
      <c r="D712" s="1" t="str">
        <f>IF(B712="","",ATANH(MIN(0.999999,(2*入力・概要!$B$17*入力・概要!$B$6)/入力・概要!$B$30))+入力・概要!$B$33*SQRT(B712/1000000)+(2*PI()*B712*入力・概要!$B$6/(299792458*入力・概要!$B$31))*入力・概要!$B$32/2)</f>
        <v/>
      </c>
      <c r="E712" s="1" t="str">
        <f>IF(B712="","",2*PI()*B712*入力・概要!$B$6/(299792458*入力・概要!$B$31))</f>
        <v/>
      </c>
      <c r="F712" s="1" t="str">
        <f t="shared" si="89"/>
        <v/>
      </c>
      <c r="G712" s="1" t="str">
        <f t="shared" si="90"/>
        <v/>
      </c>
      <c r="H712" s="1" t="str">
        <f>IF(B712="","",入力・概要!$B$34)</f>
        <v/>
      </c>
      <c r="I712" s="1" t="str">
        <f>IF(B712="","",C712*入力・概要!$B$35*0.000000001)</f>
        <v/>
      </c>
      <c r="J712" s="1" t="str">
        <f>IF(B712="","",H712+入力・概要!$B$30*F712)</f>
        <v/>
      </c>
      <c r="K712" s="1" t="str">
        <f>IF(B712="","",I712+入力・概要!$B$30*G712)</f>
        <v/>
      </c>
      <c r="L712" s="1" t="str">
        <f>IF(B712="","",入力・概要!$B$30+H712*F712-I712*G712)</f>
        <v/>
      </c>
      <c r="M712" s="1" t="str">
        <f t="shared" si="91"/>
        <v/>
      </c>
      <c r="N712" s="1" t="str">
        <f>IF(B712="","",入力・概要!$B$30*(J712*L712+K712*M712)/(L712^2+M712^2))</f>
        <v/>
      </c>
      <c r="O712" s="1" t="str">
        <f>IF(B712="","",入力・概要!$B$30*(K712*L712-J712*M712)/(L712^2+M712^2))</f>
        <v/>
      </c>
      <c r="P712" s="1" t="str">
        <f>IF(B712="","",N712+入力・概要!$B$36)</f>
        <v/>
      </c>
      <c r="Q712" s="1" t="str">
        <f>IF(B712="","",O712+C712*入力・概要!$B$37*0.000000001)</f>
        <v/>
      </c>
      <c r="R712" s="1" t="str">
        <f t="shared" si="92"/>
        <v/>
      </c>
      <c r="S712" s="1" t="str">
        <f t="shared" si="93"/>
        <v/>
      </c>
      <c r="T712" s="1" t="str">
        <f t="shared" si="94"/>
        <v/>
      </c>
      <c r="U712" s="1" t="str">
        <f t="shared" si="95"/>
        <v/>
      </c>
    </row>
    <row r="713" spans="1:21">
      <c r="A713">
        <v>710</v>
      </c>
      <c r="B713" s="2" t="str">
        <f>IF(A713&lt;=入力・概要!$B$40,10^(LOG10(入力・概要!$B$38)+(A713-1)*(LOG10(入力・概要!$B$39)-LOG10(入力・概要!$B$38))/(入力・概要!$B$40-1)),"")</f>
        <v/>
      </c>
      <c r="C713" s="1" t="str">
        <f t="shared" si="88"/>
        <v/>
      </c>
      <c r="D713" s="1" t="str">
        <f>IF(B713="","",ATANH(MIN(0.999999,(2*入力・概要!$B$17*入力・概要!$B$6)/入力・概要!$B$30))+入力・概要!$B$33*SQRT(B713/1000000)+(2*PI()*B713*入力・概要!$B$6/(299792458*入力・概要!$B$31))*入力・概要!$B$32/2)</f>
        <v/>
      </c>
      <c r="E713" s="1" t="str">
        <f>IF(B713="","",2*PI()*B713*入力・概要!$B$6/(299792458*入力・概要!$B$31))</f>
        <v/>
      </c>
      <c r="F713" s="1" t="str">
        <f t="shared" si="89"/>
        <v/>
      </c>
      <c r="G713" s="1" t="str">
        <f t="shared" si="90"/>
        <v/>
      </c>
      <c r="H713" s="1" t="str">
        <f>IF(B713="","",入力・概要!$B$34)</f>
        <v/>
      </c>
      <c r="I713" s="1" t="str">
        <f>IF(B713="","",C713*入力・概要!$B$35*0.000000001)</f>
        <v/>
      </c>
      <c r="J713" s="1" t="str">
        <f>IF(B713="","",H713+入力・概要!$B$30*F713)</f>
        <v/>
      </c>
      <c r="K713" s="1" t="str">
        <f>IF(B713="","",I713+入力・概要!$B$30*G713)</f>
        <v/>
      </c>
      <c r="L713" s="1" t="str">
        <f>IF(B713="","",入力・概要!$B$30+H713*F713-I713*G713)</f>
        <v/>
      </c>
      <c r="M713" s="1" t="str">
        <f t="shared" si="91"/>
        <v/>
      </c>
      <c r="N713" s="1" t="str">
        <f>IF(B713="","",入力・概要!$B$30*(J713*L713+K713*M713)/(L713^2+M713^2))</f>
        <v/>
      </c>
      <c r="O713" s="1" t="str">
        <f>IF(B713="","",入力・概要!$B$30*(K713*L713-J713*M713)/(L713^2+M713^2))</f>
        <v/>
      </c>
      <c r="P713" s="1" t="str">
        <f>IF(B713="","",N713+入力・概要!$B$36)</f>
        <v/>
      </c>
      <c r="Q713" s="1" t="str">
        <f>IF(B713="","",O713+C713*入力・概要!$B$37*0.000000001)</f>
        <v/>
      </c>
      <c r="R713" s="1" t="str">
        <f t="shared" si="92"/>
        <v/>
      </c>
      <c r="S713" s="1" t="str">
        <f t="shared" si="93"/>
        <v/>
      </c>
      <c r="T713" s="1" t="str">
        <f t="shared" si="94"/>
        <v/>
      </c>
      <c r="U713" s="1" t="str">
        <f t="shared" si="95"/>
        <v/>
      </c>
    </row>
    <row r="714" spans="1:21">
      <c r="A714">
        <v>711</v>
      </c>
      <c r="B714" s="2" t="str">
        <f>IF(A714&lt;=入力・概要!$B$40,10^(LOG10(入力・概要!$B$38)+(A714-1)*(LOG10(入力・概要!$B$39)-LOG10(入力・概要!$B$38))/(入力・概要!$B$40-1)),"")</f>
        <v/>
      </c>
      <c r="C714" s="1" t="str">
        <f t="shared" si="88"/>
        <v/>
      </c>
      <c r="D714" s="1" t="str">
        <f>IF(B714="","",ATANH(MIN(0.999999,(2*入力・概要!$B$17*入力・概要!$B$6)/入力・概要!$B$30))+入力・概要!$B$33*SQRT(B714/1000000)+(2*PI()*B714*入力・概要!$B$6/(299792458*入力・概要!$B$31))*入力・概要!$B$32/2)</f>
        <v/>
      </c>
      <c r="E714" s="1" t="str">
        <f>IF(B714="","",2*PI()*B714*入力・概要!$B$6/(299792458*入力・概要!$B$31))</f>
        <v/>
      </c>
      <c r="F714" s="1" t="str">
        <f t="shared" si="89"/>
        <v/>
      </c>
      <c r="G714" s="1" t="str">
        <f t="shared" si="90"/>
        <v/>
      </c>
      <c r="H714" s="1" t="str">
        <f>IF(B714="","",入力・概要!$B$34)</f>
        <v/>
      </c>
      <c r="I714" s="1" t="str">
        <f>IF(B714="","",C714*入力・概要!$B$35*0.000000001)</f>
        <v/>
      </c>
      <c r="J714" s="1" t="str">
        <f>IF(B714="","",H714+入力・概要!$B$30*F714)</f>
        <v/>
      </c>
      <c r="K714" s="1" t="str">
        <f>IF(B714="","",I714+入力・概要!$B$30*G714)</f>
        <v/>
      </c>
      <c r="L714" s="1" t="str">
        <f>IF(B714="","",入力・概要!$B$30+H714*F714-I714*G714)</f>
        <v/>
      </c>
      <c r="M714" s="1" t="str">
        <f t="shared" si="91"/>
        <v/>
      </c>
      <c r="N714" s="1" t="str">
        <f>IF(B714="","",入力・概要!$B$30*(J714*L714+K714*M714)/(L714^2+M714^2))</f>
        <v/>
      </c>
      <c r="O714" s="1" t="str">
        <f>IF(B714="","",入力・概要!$B$30*(K714*L714-J714*M714)/(L714^2+M714^2))</f>
        <v/>
      </c>
      <c r="P714" s="1" t="str">
        <f>IF(B714="","",N714+入力・概要!$B$36)</f>
        <v/>
      </c>
      <c r="Q714" s="1" t="str">
        <f>IF(B714="","",O714+C714*入力・概要!$B$37*0.000000001)</f>
        <v/>
      </c>
      <c r="R714" s="1" t="str">
        <f t="shared" si="92"/>
        <v/>
      </c>
      <c r="S714" s="1" t="str">
        <f t="shared" si="93"/>
        <v/>
      </c>
      <c r="T714" s="1" t="str">
        <f t="shared" si="94"/>
        <v/>
      </c>
      <c r="U714" s="1" t="str">
        <f t="shared" si="95"/>
        <v/>
      </c>
    </row>
    <row r="715" spans="1:21">
      <c r="A715">
        <v>712</v>
      </c>
      <c r="B715" s="2" t="str">
        <f>IF(A715&lt;=入力・概要!$B$40,10^(LOG10(入力・概要!$B$38)+(A715-1)*(LOG10(入力・概要!$B$39)-LOG10(入力・概要!$B$38))/(入力・概要!$B$40-1)),"")</f>
        <v/>
      </c>
      <c r="C715" s="1" t="str">
        <f t="shared" si="88"/>
        <v/>
      </c>
      <c r="D715" s="1" t="str">
        <f>IF(B715="","",ATANH(MIN(0.999999,(2*入力・概要!$B$17*入力・概要!$B$6)/入力・概要!$B$30))+入力・概要!$B$33*SQRT(B715/1000000)+(2*PI()*B715*入力・概要!$B$6/(299792458*入力・概要!$B$31))*入力・概要!$B$32/2)</f>
        <v/>
      </c>
      <c r="E715" s="1" t="str">
        <f>IF(B715="","",2*PI()*B715*入力・概要!$B$6/(299792458*入力・概要!$B$31))</f>
        <v/>
      </c>
      <c r="F715" s="1" t="str">
        <f t="shared" si="89"/>
        <v/>
      </c>
      <c r="G715" s="1" t="str">
        <f t="shared" si="90"/>
        <v/>
      </c>
      <c r="H715" s="1" t="str">
        <f>IF(B715="","",入力・概要!$B$34)</f>
        <v/>
      </c>
      <c r="I715" s="1" t="str">
        <f>IF(B715="","",C715*入力・概要!$B$35*0.000000001)</f>
        <v/>
      </c>
      <c r="J715" s="1" t="str">
        <f>IF(B715="","",H715+入力・概要!$B$30*F715)</f>
        <v/>
      </c>
      <c r="K715" s="1" t="str">
        <f>IF(B715="","",I715+入力・概要!$B$30*G715)</f>
        <v/>
      </c>
      <c r="L715" s="1" t="str">
        <f>IF(B715="","",入力・概要!$B$30+H715*F715-I715*G715)</f>
        <v/>
      </c>
      <c r="M715" s="1" t="str">
        <f t="shared" si="91"/>
        <v/>
      </c>
      <c r="N715" s="1" t="str">
        <f>IF(B715="","",入力・概要!$B$30*(J715*L715+K715*M715)/(L715^2+M715^2))</f>
        <v/>
      </c>
      <c r="O715" s="1" t="str">
        <f>IF(B715="","",入力・概要!$B$30*(K715*L715-J715*M715)/(L715^2+M715^2))</f>
        <v/>
      </c>
      <c r="P715" s="1" t="str">
        <f>IF(B715="","",N715+入力・概要!$B$36)</f>
        <v/>
      </c>
      <c r="Q715" s="1" t="str">
        <f>IF(B715="","",O715+C715*入力・概要!$B$37*0.000000001)</f>
        <v/>
      </c>
      <c r="R715" s="1" t="str">
        <f t="shared" si="92"/>
        <v/>
      </c>
      <c r="S715" s="1" t="str">
        <f t="shared" si="93"/>
        <v/>
      </c>
      <c r="T715" s="1" t="str">
        <f t="shared" si="94"/>
        <v/>
      </c>
      <c r="U715" s="1" t="str">
        <f t="shared" si="95"/>
        <v/>
      </c>
    </row>
    <row r="716" spans="1:21">
      <c r="A716">
        <v>713</v>
      </c>
      <c r="B716" s="2" t="str">
        <f>IF(A716&lt;=入力・概要!$B$40,10^(LOG10(入力・概要!$B$38)+(A716-1)*(LOG10(入力・概要!$B$39)-LOG10(入力・概要!$B$38))/(入力・概要!$B$40-1)),"")</f>
        <v/>
      </c>
      <c r="C716" s="1" t="str">
        <f t="shared" si="88"/>
        <v/>
      </c>
      <c r="D716" s="1" t="str">
        <f>IF(B716="","",ATANH(MIN(0.999999,(2*入力・概要!$B$17*入力・概要!$B$6)/入力・概要!$B$30))+入力・概要!$B$33*SQRT(B716/1000000)+(2*PI()*B716*入力・概要!$B$6/(299792458*入力・概要!$B$31))*入力・概要!$B$32/2)</f>
        <v/>
      </c>
      <c r="E716" s="1" t="str">
        <f>IF(B716="","",2*PI()*B716*入力・概要!$B$6/(299792458*入力・概要!$B$31))</f>
        <v/>
      </c>
      <c r="F716" s="1" t="str">
        <f t="shared" si="89"/>
        <v/>
      </c>
      <c r="G716" s="1" t="str">
        <f t="shared" si="90"/>
        <v/>
      </c>
      <c r="H716" s="1" t="str">
        <f>IF(B716="","",入力・概要!$B$34)</f>
        <v/>
      </c>
      <c r="I716" s="1" t="str">
        <f>IF(B716="","",C716*入力・概要!$B$35*0.000000001)</f>
        <v/>
      </c>
      <c r="J716" s="1" t="str">
        <f>IF(B716="","",H716+入力・概要!$B$30*F716)</f>
        <v/>
      </c>
      <c r="K716" s="1" t="str">
        <f>IF(B716="","",I716+入力・概要!$B$30*G716)</f>
        <v/>
      </c>
      <c r="L716" s="1" t="str">
        <f>IF(B716="","",入力・概要!$B$30+H716*F716-I716*G716)</f>
        <v/>
      </c>
      <c r="M716" s="1" t="str">
        <f t="shared" si="91"/>
        <v/>
      </c>
      <c r="N716" s="1" t="str">
        <f>IF(B716="","",入力・概要!$B$30*(J716*L716+K716*M716)/(L716^2+M716^2))</f>
        <v/>
      </c>
      <c r="O716" s="1" t="str">
        <f>IF(B716="","",入力・概要!$B$30*(K716*L716-J716*M716)/(L716^2+M716^2))</f>
        <v/>
      </c>
      <c r="P716" s="1" t="str">
        <f>IF(B716="","",N716+入力・概要!$B$36)</f>
        <v/>
      </c>
      <c r="Q716" s="1" t="str">
        <f>IF(B716="","",O716+C716*入力・概要!$B$37*0.000000001)</f>
        <v/>
      </c>
      <c r="R716" s="1" t="str">
        <f t="shared" si="92"/>
        <v/>
      </c>
      <c r="S716" s="1" t="str">
        <f t="shared" si="93"/>
        <v/>
      </c>
      <c r="T716" s="1" t="str">
        <f t="shared" si="94"/>
        <v/>
      </c>
      <c r="U716" s="1" t="str">
        <f t="shared" si="95"/>
        <v/>
      </c>
    </row>
    <row r="717" spans="1:21">
      <c r="A717">
        <v>714</v>
      </c>
      <c r="B717" s="2" t="str">
        <f>IF(A717&lt;=入力・概要!$B$40,10^(LOG10(入力・概要!$B$38)+(A717-1)*(LOG10(入力・概要!$B$39)-LOG10(入力・概要!$B$38))/(入力・概要!$B$40-1)),"")</f>
        <v/>
      </c>
      <c r="C717" s="1" t="str">
        <f t="shared" si="88"/>
        <v/>
      </c>
      <c r="D717" s="1" t="str">
        <f>IF(B717="","",ATANH(MIN(0.999999,(2*入力・概要!$B$17*入力・概要!$B$6)/入力・概要!$B$30))+入力・概要!$B$33*SQRT(B717/1000000)+(2*PI()*B717*入力・概要!$B$6/(299792458*入力・概要!$B$31))*入力・概要!$B$32/2)</f>
        <v/>
      </c>
      <c r="E717" s="1" t="str">
        <f>IF(B717="","",2*PI()*B717*入力・概要!$B$6/(299792458*入力・概要!$B$31))</f>
        <v/>
      </c>
      <c r="F717" s="1" t="str">
        <f t="shared" si="89"/>
        <v/>
      </c>
      <c r="G717" s="1" t="str">
        <f t="shared" si="90"/>
        <v/>
      </c>
      <c r="H717" s="1" t="str">
        <f>IF(B717="","",入力・概要!$B$34)</f>
        <v/>
      </c>
      <c r="I717" s="1" t="str">
        <f>IF(B717="","",C717*入力・概要!$B$35*0.000000001)</f>
        <v/>
      </c>
      <c r="J717" s="1" t="str">
        <f>IF(B717="","",H717+入力・概要!$B$30*F717)</f>
        <v/>
      </c>
      <c r="K717" s="1" t="str">
        <f>IF(B717="","",I717+入力・概要!$B$30*G717)</f>
        <v/>
      </c>
      <c r="L717" s="1" t="str">
        <f>IF(B717="","",入力・概要!$B$30+H717*F717-I717*G717)</f>
        <v/>
      </c>
      <c r="M717" s="1" t="str">
        <f t="shared" si="91"/>
        <v/>
      </c>
      <c r="N717" s="1" t="str">
        <f>IF(B717="","",入力・概要!$B$30*(J717*L717+K717*M717)/(L717^2+M717^2))</f>
        <v/>
      </c>
      <c r="O717" s="1" t="str">
        <f>IF(B717="","",入力・概要!$B$30*(K717*L717-J717*M717)/(L717^2+M717^2))</f>
        <v/>
      </c>
      <c r="P717" s="1" t="str">
        <f>IF(B717="","",N717+入力・概要!$B$36)</f>
        <v/>
      </c>
      <c r="Q717" s="1" t="str">
        <f>IF(B717="","",O717+C717*入力・概要!$B$37*0.000000001)</f>
        <v/>
      </c>
      <c r="R717" s="1" t="str">
        <f t="shared" si="92"/>
        <v/>
      </c>
      <c r="S717" s="1" t="str">
        <f t="shared" si="93"/>
        <v/>
      </c>
      <c r="T717" s="1" t="str">
        <f t="shared" si="94"/>
        <v/>
      </c>
      <c r="U717" s="1" t="str">
        <f t="shared" si="95"/>
        <v/>
      </c>
    </row>
    <row r="718" spans="1:21">
      <c r="A718">
        <v>715</v>
      </c>
      <c r="B718" s="2" t="str">
        <f>IF(A718&lt;=入力・概要!$B$40,10^(LOG10(入力・概要!$B$38)+(A718-1)*(LOG10(入力・概要!$B$39)-LOG10(入力・概要!$B$38))/(入力・概要!$B$40-1)),"")</f>
        <v/>
      </c>
      <c r="C718" s="1" t="str">
        <f t="shared" si="88"/>
        <v/>
      </c>
      <c r="D718" s="1" t="str">
        <f>IF(B718="","",ATANH(MIN(0.999999,(2*入力・概要!$B$17*入力・概要!$B$6)/入力・概要!$B$30))+入力・概要!$B$33*SQRT(B718/1000000)+(2*PI()*B718*入力・概要!$B$6/(299792458*入力・概要!$B$31))*入力・概要!$B$32/2)</f>
        <v/>
      </c>
      <c r="E718" s="1" t="str">
        <f>IF(B718="","",2*PI()*B718*入力・概要!$B$6/(299792458*入力・概要!$B$31))</f>
        <v/>
      </c>
      <c r="F718" s="1" t="str">
        <f t="shared" si="89"/>
        <v/>
      </c>
      <c r="G718" s="1" t="str">
        <f t="shared" si="90"/>
        <v/>
      </c>
      <c r="H718" s="1" t="str">
        <f>IF(B718="","",入力・概要!$B$34)</f>
        <v/>
      </c>
      <c r="I718" s="1" t="str">
        <f>IF(B718="","",C718*入力・概要!$B$35*0.000000001)</f>
        <v/>
      </c>
      <c r="J718" s="1" t="str">
        <f>IF(B718="","",H718+入力・概要!$B$30*F718)</f>
        <v/>
      </c>
      <c r="K718" s="1" t="str">
        <f>IF(B718="","",I718+入力・概要!$B$30*G718)</f>
        <v/>
      </c>
      <c r="L718" s="1" t="str">
        <f>IF(B718="","",入力・概要!$B$30+H718*F718-I718*G718)</f>
        <v/>
      </c>
      <c r="M718" s="1" t="str">
        <f t="shared" si="91"/>
        <v/>
      </c>
      <c r="N718" s="1" t="str">
        <f>IF(B718="","",入力・概要!$B$30*(J718*L718+K718*M718)/(L718^2+M718^2))</f>
        <v/>
      </c>
      <c r="O718" s="1" t="str">
        <f>IF(B718="","",入力・概要!$B$30*(K718*L718-J718*M718)/(L718^2+M718^2))</f>
        <v/>
      </c>
      <c r="P718" s="1" t="str">
        <f>IF(B718="","",N718+入力・概要!$B$36)</f>
        <v/>
      </c>
      <c r="Q718" s="1" t="str">
        <f>IF(B718="","",O718+C718*入力・概要!$B$37*0.000000001)</f>
        <v/>
      </c>
      <c r="R718" s="1" t="str">
        <f t="shared" si="92"/>
        <v/>
      </c>
      <c r="S718" s="1" t="str">
        <f t="shared" si="93"/>
        <v/>
      </c>
      <c r="T718" s="1" t="str">
        <f t="shared" si="94"/>
        <v/>
      </c>
      <c r="U718" s="1" t="str">
        <f t="shared" si="95"/>
        <v/>
      </c>
    </row>
    <row r="719" spans="1:21">
      <c r="A719">
        <v>716</v>
      </c>
      <c r="B719" s="2" t="str">
        <f>IF(A719&lt;=入力・概要!$B$40,10^(LOG10(入力・概要!$B$38)+(A719-1)*(LOG10(入力・概要!$B$39)-LOG10(入力・概要!$B$38))/(入力・概要!$B$40-1)),"")</f>
        <v/>
      </c>
      <c r="C719" s="1" t="str">
        <f t="shared" si="88"/>
        <v/>
      </c>
      <c r="D719" s="1" t="str">
        <f>IF(B719="","",ATANH(MIN(0.999999,(2*入力・概要!$B$17*入力・概要!$B$6)/入力・概要!$B$30))+入力・概要!$B$33*SQRT(B719/1000000)+(2*PI()*B719*入力・概要!$B$6/(299792458*入力・概要!$B$31))*入力・概要!$B$32/2)</f>
        <v/>
      </c>
      <c r="E719" s="1" t="str">
        <f>IF(B719="","",2*PI()*B719*入力・概要!$B$6/(299792458*入力・概要!$B$31))</f>
        <v/>
      </c>
      <c r="F719" s="1" t="str">
        <f t="shared" si="89"/>
        <v/>
      </c>
      <c r="G719" s="1" t="str">
        <f t="shared" si="90"/>
        <v/>
      </c>
      <c r="H719" s="1" t="str">
        <f>IF(B719="","",入力・概要!$B$34)</f>
        <v/>
      </c>
      <c r="I719" s="1" t="str">
        <f>IF(B719="","",C719*入力・概要!$B$35*0.000000001)</f>
        <v/>
      </c>
      <c r="J719" s="1" t="str">
        <f>IF(B719="","",H719+入力・概要!$B$30*F719)</f>
        <v/>
      </c>
      <c r="K719" s="1" t="str">
        <f>IF(B719="","",I719+入力・概要!$B$30*G719)</f>
        <v/>
      </c>
      <c r="L719" s="1" t="str">
        <f>IF(B719="","",入力・概要!$B$30+H719*F719-I719*G719)</f>
        <v/>
      </c>
      <c r="M719" s="1" t="str">
        <f t="shared" si="91"/>
        <v/>
      </c>
      <c r="N719" s="1" t="str">
        <f>IF(B719="","",入力・概要!$B$30*(J719*L719+K719*M719)/(L719^2+M719^2))</f>
        <v/>
      </c>
      <c r="O719" s="1" t="str">
        <f>IF(B719="","",入力・概要!$B$30*(K719*L719-J719*M719)/(L719^2+M719^2))</f>
        <v/>
      </c>
      <c r="P719" s="1" t="str">
        <f>IF(B719="","",N719+入力・概要!$B$36)</f>
        <v/>
      </c>
      <c r="Q719" s="1" t="str">
        <f>IF(B719="","",O719+C719*入力・概要!$B$37*0.000000001)</f>
        <v/>
      </c>
      <c r="R719" s="1" t="str">
        <f t="shared" si="92"/>
        <v/>
      </c>
      <c r="S719" s="1" t="str">
        <f t="shared" si="93"/>
        <v/>
      </c>
      <c r="T719" s="1" t="str">
        <f t="shared" si="94"/>
        <v/>
      </c>
      <c r="U719" s="1" t="str">
        <f t="shared" si="95"/>
        <v/>
      </c>
    </row>
    <row r="720" spans="1:21">
      <c r="A720">
        <v>717</v>
      </c>
      <c r="B720" s="2" t="str">
        <f>IF(A720&lt;=入力・概要!$B$40,10^(LOG10(入力・概要!$B$38)+(A720-1)*(LOG10(入力・概要!$B$39)-LOG10(入力・概要!$B$38))/(入力・概要!$B$40-1)),"")</f>
        <v/>
      </c>
      <c r="C720" s="1" t="str">
        <f t="shared" si="88"/>
        <v/>
      </c>
      <c r="D720" s="1" t="str">
        <f>IF(B720="","",ATANH(MIN(0.999999,(2*入力・概要!$B$17*入力・概要!$B$6)/入力・概要!$B$30))+入力・概要!$B$33*SQRT(B720/1000000)+(2*PI()*B720*入力・概要!$B$6/(299792458*入力・概要!$B$31))*入力・概要!$B$32/2)</f>
        <v/>
      </c>
      <c r="E720" s="1" t="str">
        <f>IF(B720="","",2*PI()*B720*入力・概要!$B$6/(299792458*入力・概要!$B$31))</f>
        <v/>
      </c>
      <c r="F720" s="1" t="str">
        <f t="shared" si="89"/>
        <v/>
      </c>
      <c r="G720" s="1" t="str">
        <f t="shared" si="90"/>
        <v/>
      </c>
      <c r="H720" s="1" t="str">
        <f>IF(B720="","",入力・概要!$B$34)</f>
        <v/>
      </c>
      <c r="I720" s="1" t="str">
        <f>IF(B720="","",C720*入力・概要!$B$35*0.000000001)</f>
        <v/>
      </c>
      <c r="J720" s="1" t="str">
        <f>IF(B720="","",H720+入力・概要!$B$30*F720)</f>
        <v/>
      </c>
      <c r="K720" s="1" t="str">
        <f>IF(B720="","",I720+入力・概要!$B$30*G720)</f>
        <v/>
      </c>
      <c r="L720" s="1" t="str">
        <f>IF(B720="","",入力・概要!$B$30+H720*F720-I720*G720)</f>
        <v/>
      </c>
      <c r="M720" s="1" t="str">
        <f t="shared" si="91"/>
        <v/>
      </c>
      <c r="N720" s="1" t="str">
        <f>IF(B720="","",入力・概要!$B$30*(J720*L720+K720*M720)/(L720^2+M720^2))</f>
        <v/>
      </c>
      <c r="O720" s="1" t="str">
        <f>IF(B720="","",入力・概要!$B$30*(K720*L720-J720*M720)/(L720^2+M720^2))</f>
        <v/>
      </c>
      <c r="P720" s="1" t="str">
        <f>IF(B720="","",N720+入力・概要!$B$36)</f>
        <v/>
      </c>
      <c r="Q720" s="1" t="str">
        <f>IF(B720="","",O720+C720*入力・概要!$B$37*0.000000001)</f>
        <v/>
      </c>
      <c r="R720" s="1" t="str">
        <f t="shared" si="92"/>
        <v/>
      </c>
      <c r="S720" s="1" t="str">
        <f t="shared" si="93"/>
        <v/>
      </c>
      <c r="T720" s="1" t="str">
        <f t="shared" si="94"/>
        <v/>
      </c>
      <c r="U720" s="1" t="str">
        <f t="shared" si="95"/>
        <v/>
      </c>
    </row>
    <row r="721" spans="1:21">
      <c r="A721">
        <v>718</v>
      </c>
      <c r="B721" s="2" t="str">
        <f>IF(A721&lt;=入力・概要!$B$40,10^(LOG10(入力・概要!$B$38)+(A721-1)*(LOG10(入力・概要!$B$39)-LOG10(入力・概要!$B$38))/(入力・概要!$B$40-1)),"")</f>
        <v/>
      </c>
      <c r="C721" s="1" t="str">
        <f t="shared" si="88"/>
        <v/>
      </c>
      <c r="D721" s="1" t="str">
        <f>IF(B721="","",ATANH(MIN(0.999999,(2*入力・概要!$B$17*入力・概要!$B$6)/入力・概要!$B$30))+入力・概要!$B$33*SQRT(B721/1000000)+(2*PI()*B721*入力・概要!$B$6/(299792458*入力・概要!$B$31))*入力・概要!$B$32/2)</f>
        <v/>
      </c>
      <c r="E721" s="1" t="str">
        <f>IF(B721="","",2*PI()*B721*入力・概要!$B$6/(299792458*入力・概要!$B$31))</f>
        <v/>
      </c>
      <c r="F721" s="1" t="str">
        <f t="shared" si="89"/>
        <v/>
      </c>
      <c r="G721" s="1" t="str">
        <f t="shared" si="90"/>
        <v/>
      </c>
      <c r="H721" s="1" t="str">
        <f>IF(B721="","",入力・概要!$B$34)</f>
        <v/>
      </c>
      <c r="I721" s="1" t="str">
        <f>IF(B721="","",C721*入力・概要!$B$35*0.000000001)</f>
        <v/>
      </c>
      <c r="J721" s="1" t="str">
        <f>IF(B721="","",H721+入力・概要!$B$30*F721)</f>
        <v/>
      </c>
      <c r="K721" s="1" t="str">
        <f>IF(B721="","",I721+入力・概要!$B$30*G721)</f>
        <v/>
      </c>
      <c r="L721" s="1" t="str">
        <f>IF(B721="","",入力・概要!$B$30+H721*F721-I721*G721)</f>
        <v/>
      </c>
      <c r="M721" s="1" t="str">
        <f t="shared" si="91"/>
        <v/>
      </c>
      <c r="N721" s="1" t="str">
        <f>IF(B721="","",入力・概要!$B$30*(J721*L721+K721*M721)/(L721^2+M721^2))</f>
        <v/>
      </c>
      <c r="O721" s="1" t="str">
        <f>IF(B721="","",入力・概要!$B$30*(K721*L721-J721*M721)/(L721^2+M721^2))</f>
        <v/>
      </c>
      <c r="P721" s="1" t="str">
        <f>IF(B721="","",N721+入力・概要!$B$36)</f>
        <v/>
      </c>
      <c r="Q721" s="1" t="str">
        <f>IF(B721="","",O721+C721*入力・概要!$B$37*0.000000001)</f>
        <v/>
      </c>
      <c r="R721" s="1" t="str">
        <f t="shared" si="92"/>
        <v/>
      </c>
      <c r="S721" s="1" t="str">
        <f t="shared" si="93"/>
        <v/>
      </c>
      <c r="T721" s="1" t="str">
        <f t="shared" si="94"/>
        <v/>
      </c>
      <c r="U721" s="1" t="str">
        <f t="shared" si="95"/>
        <v/>
      </c>
    </row>
    <row r="722" spans="1:21">
      <c r="A722">
        <v>719</v>
      </c>
      <c r="B722" s="2" t="str">
        <f>IF(A722&lt;=入力・概要!$B$40,10^(LOG10(入力・概要!$B$38)+(A722-1)*(LOG10(入力・概要!$B$39)-LOG10(入力・概要!$B$38))/(入力・概要!$B$40-1)),"")</f>
        <v/>
      </c>
      <c r="C722" s="1" t="str">
        <f t="shared" si="88"/>
        <v/>
      </c>
      <c r="D722" s="1" t="str">
        <f>IF(B722="","",ATANH(MIN(0.999999,(2*入力・概要!$B$17*入力・概要!$B$6)/入力・概要!$B$30))+入力・概要!$B$33*SQRT(B722/1000000)+(2*PI()*B722*入力・概要!$B$6/(299792458*入力・概要!$B$31))*入力・概要!$B$32/2)</f>
        <v/>
      </c>
      <c r="E722" s="1" t="str">
        <f>IF(B722="","",2*PI()*B722*入力・概要!$B$6/(299792458*入力・概要!$B$31))</f>
        <v/>
      </c>
      <c r="F722" s="1" t="str">
        <f t="shared" si="89"/>
        <v/>
      </c>
      <c r="G722" s="1" t="str">
        <f t="shared" si="90"/>
        <v/>
      </c>
      <c r="H722" s="1" t="str">
        <f>IF(B722="","",入力・概要!$B$34)</f>
        <v/>
      </c>
      <c r="I722" s="1" t="str">
        <f>IF(B722="","",C722*入力・概要!$B$35*0.000000001)</f>
        <v/>
      </c>
      <c r="J722" s="1" t="str">
        <f>IF(B722="","",H722+入力・概要!$B$30*F722)</f>
        <v/>
      </c>
      <c r="K722" s="1" t="str">
        <f>IF(B722="","",I722+入力・概要!$B$30*G722)</f>
        <v/>
      </c>
      <c r="L722" s="1" t="str">
        <f>IF(B722="","",入力・概要!$B$30+H722*F722-I722*G722)</f>
        <v/>
      </c>
      <c r="M722" s="1" t="str">
        <f t="shared" si="91"/>
        <v/>
      </c>
      <c r="N722" s="1" t="str">
        <f>IF(B722="","",入力・概要!$B$30*(J722*L722+K722*M722)/(L722^2+M722^2))</f>
        <v/>
      </c>
      <c r="O722" s="1" t="str">
        <f>IF(B722="","",入力・概要!$B$30*(K722*L722-J722*M722)/(L722^2+M722^2))</f>
        <v/>
      </c>
      <c r="P722" s="1" t="str">
        <f>IF(B722="","",N722+入力・概要!$B$36)</f>
        <v/>
      </c>
      <c r="Q722" s="1" t="str">
        <f>IF(B722="","",O722+C722*入力・概要!$B$37*0.000000001)</f>
        <v/>
      </c>
      <c r="R722" s="1" t="str">
        <f t="shared" si="92"/>
        <v/>
      </c>
      <c r="S722" s="1" t="str">
        <f t="shared" si="93"/>
        <v/>
      </c>
      <c r="T722" s="1" t="str">
        <f t="shared" si="94"/>
        <v/>
      </c>
      <c r="U722" s="1" t="str">
        <f t="shared" si="95"/>
        <v/>
      </c>
    </row>
    <row r="723" spans="1:21">
      <c r="A723">
        <v>720</v>
      </c>
      <c r="B723" s="2" t="str">
        <f>IF(A723&lt;=入力・概要!$B$40,10^(LOG10(入力・概要!$B$38)+(A723-1)*(LOG10(入力・概要!$B$39)-LOG10(入力・概要!$B$38))/(入力・概要!$B$40-1)),"")</f>
        <v/>
      </c>
      <c r="C723" s="1" t="str">
        <f t="shared" si="88"/>
        <v/>
      </c>
      <c r="D723" s="1" t="str">
        <f>IF(B723="","",ATANH(MIN(0.999999,(2*入力・概要!$B$17*入力・概要!$B$6)/入力・概要!$B$30))+入力・概要!$B$33*SQRT(B723/1000000)+(2*PI()*B723*入力・概要!$B$6/(299792458*入力・概要!$B$31))*入力・概要!$B$32/2)</f>
        <v/>
      </c>
      <c r="E723" s="1" t="str">
        <f>IF(B723="","",2*PI()*B723*入力・概要!$B$6/(299792458*入力・概要!$B$31))</f>
        <v/>
      </c>
      <c r="F723" s="1" t="str">
        <f t="shared" si="89"/>
        <v/>
      </c>
      <c r="G723" s="1" t="str">
        <f t="shared" si="90"/>
        <v/>
      </c>
      <c r="H723" s="1" t="str">
        <f>IF(B723="","",入力・概要!$B$34)</f>
        <v/>
      </c>
      <c r="I723" s="1" t="str">
        <f>IF(B723="","",C723*入力・概要!$B$35*0.000000001)</f>
        <v/>
      </c>
      <c r="J723" s="1" t="str">
        <f>IF(B723="","",H723+入力・概要!$B$30*F723)</f>
        <v/>
      </c>
      <c r="K723" s="1" t="str">
        <f>IF(B723="","",I723+入力・概要!$B$30*G723)</f>
        <v/>
      </c>
      <c r="L723" s="1" t="str">
        <f>IF(B723="","",入力・概要!$B$30+H723*F723-I723*G723)</f>
        <v/>
      </c>
      <c r="M723" s="1" t="str">
        <f t="shared" si="91"/>
        <v/>
      </c>
      <c r="N723" s="1" t="str">
        <f>IF(B723="","",入力・概要!$B$30*(J723*L723+K723*M723)/(L723^2+M723^2))</f>
        <v/>
      </c>
      <c r="O723" s="1" t="str">
        <f>IF(B723="","",入力・概要!$B$30*(K723*L723-J723*M723)/(L723^2+M723^2))</f>
        <v/>
      </c>
      <c r="P723" s="1" t="str">
        <f>IF(B723="","",N723+入力・概要!$B$36)</f>
        <v/>
      </c>
      <c r="Q723" s="1" t="str">
        <f>IF(B723="","",O723+C723*入力・概要!$B$37*0.000000001)</f>
        <v/>
      </c>
      <c r="R723" s="1" t="str">
        <f t="shared" si="92"/>
        <v/>
      </c>
      <c r="S723" s="1" t="str">
        <f t="shared" si="93"/>
        <v/>
      </c>
      <c r="T723" s="1" t="str">
        <f t="shared" si="94"/>
        <v/>
      </c>
      <c r="U723" s="1" t="str">
        <f t="shared" si="95"/>
        <v/>
      </c>
    </row>
    <row r="724" spans="1:21">
      <c r="A724">
        <v>721</v>
      </c>
      <c r="B724" s="2" t="str">
        <f>IF(A724&lt;=入力・概要!$B$40,10^(LOG10(入力・概要!$B$38)+(A724-1)*(LOG10(入力・概要!$B$39)-LOG10(入力・概要!$B$38))/(入力・概要!$B$40-1)),"")</f>
        <v/>
      </c>
      <c r="C724" s="1" t="str">
        <f t="shared" si="88"/>
        <v/>
      </c>
      <c r="D724" s="1" t="str">
        <f>IF(B724="","",ATANH(MIN(0.999999,(2*入力・概要!$B$17*入力・概要!$B$6)/入力・概要!$B$30))+入力・概要!$B$33*SQRT(B724/1000000)+(2*PI()*B724*入力・概要!$B$6/(299792458*入力・概要!$B$31))*入力・概要!$B$32/2)</f>
        <v/>
      </c>
      <c r="E724" s="1" t="str">
        <f>IF(B724="","",2*PI()*B724*入力・概要!$B$6/(299792458*入力・概要!$B$31))</f>
        <v/>
      </c>
      <c r="F724" s="1" t="str">
        <f t="shared" si="89"/>
        <v/>
      </c>
      <c r="G724" s="1" t="str">
        <f t="shared" si="90"/>
        <v/>
      </c>
      <c r="H724" s="1" t="str">
        <f>IF(B724="","",入力・概要!$B$34)</f>
        <v/>
      </c>
      <c r="I724" s="1" t="str">
        <f>IF(B724="","",C724*入力・概要!$B$35*0.000000001)</f>
        <v/>
      </c>
      <c r="J724" s="1" t="str">
        <f>IF(B724="","",H724+入力・概要!$B$30*F724)</f>
        <v/>
      </c>
      <c r="K724" s="1" t="str">
        <f>IF(B724="","",I724+入力・概要!$B$30*G724)</f>
        <v/>
      </c>
      <c r="L724" s="1" t="str">
        <f>IF(B724="","",入力・概要!$B$30+H724*F724-I724*G724)</f>
        <v/>
      </c>
      <c r="M724" s="1" t="str">
        <f t="shared" si="91"/>
        <v/>
      </c>
      <c r="N724" s="1" t="str">
        <f>IF(B724="","",入力・概要!$B$30*(J724*L724+K724*M724)/(L724^2+M724^2))</f>
        <v/>
      </c>
      <c r="O724" s="1" t="str">
        <f>IF(B724="","",入力・概要!$B$30*(K724*L724-J724*M724)/(L724^2+M724^2))</f>
        <v/>
      </c>
      <c r="P724" s="1" t="str">
        <f>IF(B724="","",N724+入力・概要!$B$36)</f>
        <v/>
      </c>
      <c r="Q724" s="1" t="str">
        <f>IF(B724="","",O724+C724*入力・概要!$B$37*0.000000001)</f>
        <v/>
      </c>
      <c r="R724" s="1" t="str">
        <f t="shared" si="92"/>
        <v/>
      </c>
      <c r="S724" s="1" t="str">
        <f t="shared" si="93"/>
        <v/>
      </c>
      <c r="T724" s="1" t="str">
        <f t="shared" si="94"/>
        <v/>
      </c>
      <c r="U724" s="1" t="str">
        <f t="shared" si="95"/>
        <v/>
      </c>
    </row>
    <row r="725" spans="1:21">
      <c r="A725">
        <v>722</v>
      </c>
      <c r="B725" s="2" t="str">
        <f>IF(A725&lt;=入力・概要!$B$40,10^(LOG10(入力・概要!$B$38)+(A725-1)*(LOG10(入力・概要!$B$39)-LOG10(入力・概要!$B$38))/(入力・概要!$B$40-1)),"")</f>
        <v/>
      </c>
      <c r="C725" s="1" t="str">
        <f t="shared" si="88"/>
        <v/>
      </c>
      <c r="D725" s="1" t="str">
        <f>IF(B725="","",ATANH(MIN(0.999999,(2*入力・概要!$B$17*入力・概要!$B$6)/入力・概要!$B$30))+入力・概要!$B$33*SQRT(B725/1000000)+(2*PI()*B725*入力・概要!$B$6/(299792458*入力・概要!$B$31))*入力・概要!$B$32/2)</f>
        <v/>
      </c>
      <c r="E725" s="1" t="str">
        <f>IF(B725="","",2*PI()*B725*入力・概要!$B$6/(299792458*入力・概要!$B$31))</f>
        <v/>
      </c>
      <c r="F725" s="1" t="str">
        <f t="shared" si="89"/>
        <v/>
      </c>
      <c r="G725" s="1" t="str">
        <f t="shared" si="90"/>
        <v/>
      </c>
      <c r="H725" s="1" t="str">
        <f>IF(B725="","",入力・概要!$B$34)</f>
        <v/>
      </c>
      <c r="I725" s="1" t="str">
        <f>IF(B725="","",C725*入力・概要!$B$35*0.000000001)</f>
        <v/>
      </c>
      <c r="J725" s="1" t="str">
        <f>IF(B725="","",H725+入力・概要!$B$30*F725)</f>
        <v/>
      </c>
      <c r="K725" s="1" t="str">
        <f>IF(B725="","",I725+入力・概要!$B$30*G725)</f>
        <v/>
      </c>
      <c r="L725" s="1" t="str">
        <f>IF(B725="","",入力・概要!$B$30+H725*F725-I725*G725)</f>
        <v/>
      </c>
      <c r="M725" s="1" t="str">
        <f t="shared" si="91"/>
        <v/>
      </c>
      <c r="N725" s="1" t="str">
        <f>IF(B725="","",入力・概要!$B$30*(J725*L725+K725*M725)/(L725^2+M725^2))</f>
        <v/>
      </c>
      <c r="O725" s="1" t="str">
        <f>IF(B725="","",入力・概要!$B$30*(K725*L725-J725*M725)/(L725^2+M725^2))</f>
        <v/>
      </c>
      <c r="P725" s="1" t="str">
        <f>IF(B725="","",N725+入力・概要!$B$36)</f>
        <v/>
      </c>
      <c r="Q725" s="1" t="str">
        <f>IF(B725="","",O725+C725*入力・概要!$B$37*0.000000001)</f>
        <v/>
      </c>
      <c r="R725" s="1" t="str">
        <f t="shared" si="92"/>
        <v/>
      </c>
      <c r="S725" s="1" t="str">
        <f t="shared" si="93"/>
        <v/>
      </c>
      <c r="T725" s="1" t="str">
        <f t="shared" si="94"/>
        <v/>
      </c>
      <c r="U725" s="1" t="str">
        <f t="shared" si="95"/>
        <v/>
      </c>
    </row>
    <row r="726" spans="1:21">
      <c r="A726">
        <v>723</v>
      </c>
      <c r="B726" s="2" t="str">
        <f>IF(A726&lt;=入力・概要!$B$40,10^(LOG10(入力・概要!$B$38)+(A726-1)*(LOG10(入力・概要!$B$39)-LOG10(入力・概要!$B$38))/(入力・概要!$B$40-1)),"")</f>
        <v/>
      </c>
      <c r="C726" s="1" t="str">
        <f t="shared" si="88"/>
        <v/>
      </c>
      <c r="D726" s="1" t="str">
        <f>IF(B726="","",ATANH(MIN(0.999999,(2*入力・概要!$B$17*入力・概要!$B$6)/入力・概要!$B$30))+入力・概要!$B$33*SQRT(B726/1000000)+(2*PI()*B726*入力・概要!$B$6/(299792458*入力・概要!$B$31))*入力・概要!$B$32/2)</f>
        <v/>
      </c>
      <c r="E726" s="1" t="str">
        <f>IF(B726="","",2*PI()*B726*入力・概要!$B$6/(299792458*入力・概要!$B$31))</f>
        <v/>
      </c>
      <c r="F726" s="1" t="str">
        <f t="shared" si="89"/>
        <v/>
      </c>
      <c r="G726" s="1" t="str">
        <f t="shared" si="90"/>
        <v/>
      </c>
      <c r="H726" s="1" t="str">
        <f>IF(B726="","",入力・概要!$B$34)</f>
        <v/>
      </c>
      <c r="I726" s="1" t="str">
        <f>IF(B726="","",C726*入力・概要!$B$35*0.000000001)</f>
        <v/>
      </c>
      <c r="J726" s="1" t="str">
        <f>IF(B726="","",H726+入力・概要!$B$30*F726)</f>
        <v/>
      </c>
      <c r="K726" s="1" t="str">
        <f>IF(B726="","",I726+入力・概要!$B$30*G726)</f>
        <v/>
      </c>
      <c r="L726" s="1" t="str">
        <f>IF(B726="","",入力・概要!$B$30+H726*F726-I726*G726)</f>
        <v/>
      </c>
      <c r="M726" s="1" t="str">
        <f t="shared" si="91"/>
        <v/>
      </c>
      <c r="N726" s="1" t="str">
        <f>IF(B726="","",入力・概要!$B$30*(J726*L726+K726*M726)/(L726^2+M726^2))</f>
        <v/>
      </c>
      <c r="O726" s="1" t="str">
        <f>IF(B726="","",入力・概要!$B$30*(K726*L726-J726*M726)/(L726^2+M726^2))</f>
        <v/>
      </c>
      <c r="P726" s="1" t="str">
        <f>IF(B726="","",N726+入力・概要!$B$36)</f>
        <v/>
      </c>
      <c r="Q726" s="1" t="str">
        <f>IF(B726="","",O726+C726*入力・概要!$B$37*0.000000001)</f>
        <v/>
      </c>
      <c r="R726" s="1" t="str">
        <f t="shared" si="92"/>
        <v/>
      </c>
      <c r="S726" s="1" t="str">
        <f t="shared" si="93"/>
        <v/>
      </c>
      <c r="T726" s="1" t="str">
        <f t="shared" si="94"/>
        <v/>
      </c>
      <c r="U726" s="1" t="str">
        <f t="shared" si="95"/>
        <v/>
      </c>
    </row>
    <row r="727" spans="1:21">
      <c r="A727">
        <v>724</v>
      </c>
      <c r="B727" s="2" t="str">
        <f>IF(A727&lt;=入力・概要!$B$40,10^(LOG10(入力・概要!$B$38)+(A727-1)*(LOG10(入力・概要!$B$39)-LOG10(入力・概要!$B$38))/(入力・概要!$B$40-1)),"")</f>
        <v/>
      </c>
      <c r="C727" s="1" t="str">
        <f t="shared" si="88"/>
        <v/>
      </c>
      <c r="D727" s="1" t="str">
        <f>IF(B727="","",ATANH(MIN(0.999999,(2*入力・概要!$B$17*入力・概要!$B$6)/入力・概要!$B$30))+入力・概要!$B$33*SQRT(B727/1000000)+(2*PI()*B727*入力・概要!$B$6/(299792458*入力・概要!$B$31))*入力・概要!$B$32/2)</f>
        <v/>
      </c>
      <c r="E727" s="1" t="str">
        <f>IF(B727="","",2*PI()*B727*入力・概要!$B$6/(299792458*入力・概要!$B$31))</f>
        <v/>
      </c>
      <c r="F727" s="1" t="str">
        <f t="shared" si="89"/>
        <v/>
      </c>
      <c r="G727" s="1" t="str">
        <f t="shared" si="90"/>
        <v/>
      </c>
      <c r="H727" s="1" t="str">
        <f>IF(B727="","",入力・概要!$B$34)</f>
        <v/>
      </c>
      <c r="I727" s="1" t="str">
        <f>IF(B727="","",C727*入力・概要!$B$35*0.000000001)</f>
        <v/>
      </c>
      <c r="J727" s="1" t="str">
        <f>IF(B727="","",H727+入力・概要!$B$30*F727)</f>
        <v/>
      </c>
      <c r="K727" s="1" t="str">
        <f>IF(B727="","",I727+入力・概要!$B$30*G727)</f>
        <v/>
      </c>
      <c r="L727" s="1" t="str">
        <f>IF(B727="","",入力・概要!$B$30+H727*F727-I727*G727)</f>
        <v/>
      </c>
      <c r="M727" s="1" t="str">
        <f t="shared" si="91"/>
        <v/>
      </c>
      <c r="N727" s="1" t="str">
        <f>IF(B727="","",入力・概要!$B$30*(J727*L727+K727*M727)/(L727^2+M727^2))</f>
        <v/>
      </c>
      <c r="O727" s="1" t="str">
        <f>IF(B727="","",入力・概要!$B$30*(K727*L727-J727*M727)/(L727^2+M727^2))</f>
        <v/>
      </c>
      <c r="P727" s="1" t="str">
        <f>IF(B727="","",N727+入力・概要!$B$36)</f>
        <v/>
      </c>
      <c r="Q727" s="1" t="str">
        <f>IF(B727="","",O727+C727*入力・概要!$B$37*0.000000001)</f>
        <v/>
      </c>
      <c r="R727" s="1" t="str">
        <f t="shared" si="92"/>
        <v/>
      </c>
      <c r="S727" s="1" t="str">
        <f t="shared" si="93"/>
        <v/>
      </c>
      <c r="T727" s="1" t="str">
        <f t="shared" si="94"/>
        <v/>
      </c>
      <c r="U727" s="1" t="str">
        <f t="shared" si="95"/>
        <v/>
      </c>
    </row>
    <row r="728" spans="1:21">
      <c r="A728">
        <v>725</v>
      </c>
      <c r="B728" s="2" t="str">
        <f>IF(A728&lt;=入力・概要!$B$40,10^(LOG10(入力・概要!$B$38)+(A728-1)*(LOG10(入力・概要!$B$39)-LOG10(入力・概要!$B$38))/(入力・概要!$B$40-1)),"")</f>
        <v/>
      </c>
      <c r="C728" s="1" t="str">
        <f t="shared" si="88"/>
        <v/>
      </c>
      <c r="D728" s="1" t="str">
        <f>IF(B728="","",ATANH(MIN(0.999999,(2*入力・概要!$B$17*入力・概要!$B$6)/入力・概要!$B$30))+入力・概要!$B$33*SQRT(B728/1000000)+(2*PI()*B728*入力・概要!$B$6/(299792458*入力・概要!$B$31))*入力・概要!$B$32/2)</f>
        <v/>
      </c>
      <c r="E728" s="1" t="str">
        <f>IF(B728="","",2*PI()*B728*入力・概要!$B$6/(299792458*入力・概要!$B$31))</f>
        <v/>
      </c>
      <c r="F728" s="1" t="str">
        <f t="shared" si="89"/>
        <v/>
      </c>
      <c r="G728" s="1" t="str">
        <f t="shared" si="90"/>
        <v/>
      </c>
      <c r="H728" s="1" t="str">
        <f>IF(B728="","",入力・概要!$B$34)</f>
        <v/>
      </c>
      <c r="I728" s="1" t="str">
        <f>IF(B728="","",C728*入力・概要!$B$35*0.000000001)</f>
        <v/>
      </c>
      <c r="J728" s="1" t="str">
        <f>IF(B728="","",H728+入力・概要!$B$30*F728)</f>
        <v/>
      </c>
      <c r="K728" s="1" t="str">
        <f>IF(B728="","",I728+入力・概要!$B$30*G728)</f>
        <v/>
      </c>
      <c r="L728" s="1" t="str">
        <f>IF(B728="","",入力・概要!$B$30+H728*F728-I728*G728)</f>
        <v/>
      </c>
      <c r="M728" s="1" t="str">
        <f t="shared" si="91"/>
        <v/>
      </c>
      <c r="N728" s="1" t="str">
        <f>IF(B728="","",入力・概要!$B$30*(J728*L728+K728*M728)/(L728^2+M728^2))</f>
        <v/>
      </c>
      <c r="O728" s="1" t="str">
        <f>IF(B728="","",入力・概要!$B$30*(K728*L728-J728*M728)/(L728^2+M728^2))</f>
        <v/>
      </c>
      <c r="P728" s="1" t="str">
        <f>IF(B728="","",N728+入力・概要!$B$36)</f>
        <v/>
      </c>
      <c r="Q728" s="1" t="str">
        <f>IF(B728="","",O728+C728*入力・概要!$B$37*0.000000001)</f>
        <v/>
      </c>
      <c r="R728" s="1" t="str">
        <f t="shared" si="92"/>
        <v/>
      </c>
      <c r="S728" s="1" t="str">
        <f t="shared" si="93"/>
        <v/>
      </c>
      <c r="T728" s="1" t="str">
        <f t="shared" si="94"/>
        <v/>
      </c>
      <c r="U728" s="1" t="str">
        <f t="shared" si="95"/>
        <v/>
      </c>
    </row>
    <row r="729" spans="1:21">
      <c r="A729">
        <v>726</v>
      </c>
      <c r="B729" s="2" t="str">
        <f>IF(A729&lt;=入力・概要!$B$40,10^(LOG10(入力・概要!$B$38)+(A729-1)*(LOG10(入力・概要!$B$39)-LOG10(入力・概要!$B$38))/(入力・概要!$B$40-1)),"")</f>
        <v/>
      </c>
      <c r="C729" s="1" t="str">
        <f t="shared" si="88"/>
        <v/>
      </c>
      <c r="D729" s="1" t="str">
        <f>IF(B729="","",ATANH(MIN(0.999999,(2*入力・概要!$B$17*入力・概要!$B$6)/入力・概要!$B$30))+入力・概要!$B$33*SQRT(B729/1000000)+(2*PI()*B729*入力・概要!$B$6/(299792458*入力・概要!$B$31))*入力・概要!$B$32/2)</f>
        <v/>
      </c>
      <c r="E729" s="1" t="str">
        <f>IF(B729="","",2*PI()*B729*入力・概要!$B$6/(299792458*入力・概要!$B$31))</f>
        <v/>
      </c>
      <c r="F729" s="1" t="str">
        <f t="shared" si="89"/>
        <v/>
      </c>
      <c r="G729" s="1" t="str">
        <f t="shared" si="90"/>
        <v/>
      </c>
      <c r="H729" s="1" t="str">
        <f>IF(B729="","",入力・概要!$B$34)</f>
        <v/>
      </c>
      <c r="I729" s="1" t="str">
        <f>IF(B729="","",C729*入力・概要!$B$35*0.000000001)</f>
        <v/>
      </c>
      <c r="J729" s="1" t="str">
        <f>IF(B729="","",H729+入力・概要!$B$30*F729)</f>
        <v/>
      </c>
      <c r="K729" s="1" t="str">
        <f>IF(B729="","",I729+入力・概要!$B$30*G729)</f>
        <v/>
      </c>
      <c r="L729" s="1" t="str">
        <f>IF(B729="","",入力・概要!$B$30+H729*F729-I729*G729)</f>
        <v/>
      </c>
      <c r="M729" s="1" t="str">
        <f t="shared" si="91"/>
        <v/>
      </c>
      <c r="N729" s="1" t="str">
        <f>IF(B729="","",入力・概要!$B$30*(J729*L729+K729*M729)/(L729^2+M729^2))</f>
        <v/>
      </c>
      <c r="O729" s="1" t="str">
        <f>IF(B729="","",入力・概要!$B$30*(K729*L729-J729*M729)/(L729^2+M729^2))</f>
        <v/>
      </c>
      <c r="P729" s="1" t="str">
        <f>IF(B729="","",N729+入力・概要!$B$36)</f>
        <v/>
      </c>
      <c r="Q729" s="1" t="str">
        <f>IF(B729="","",O729+C729*入力・概要!$B$37*0.000000001)</f>
        <v/>
      </c>
      <c r="R729" s="1" t="str">
        <f t="shared" si="92"/>
        <v/>
      </c>
      <c r="S729" s="1" t="str">
        <f t="shared" si="93"/>
        <v/>
      </c>
      <c r="T729" s="1" t="str">
        <f t="shared" si="94"/>
        <v/>
      </c>
      <c r="U729" s="1" t="str">
        <f t="shared" si="95"/>
        <v/>
      </c>
    </row>
    <row r="730" spans="1:21">
      <c r="A730">
        <v>727</v>
      </c>
      <c r="B730" s="2" t="str">
        <f>IF(A730&lt;=入力・概要!$B$40,10^(LOG10(入力・概要!$B$38)+(A730-1)*(LOG10(入力・概要!$B$39)-LOG10(入力・概要!$B$38))/(入力・概要!$B$40-1)),"")</f>
        <v/>
      </c>
      <c r="C730" s="1" t="str">
        <f t="shared" si="88"/>
        <v/>
      </c>
      <c r="D730" s="1" t="str">
        <f>IF(B730="","",ATANH(MIN(0.999999,(2*入力・概要!$B$17*入力・概要!$B$6)/入力・概要!$B$30))+入力・概要!$B$33*SQRT(B730/1000000)+(2*PI()*B730*入力・概要!$B$6/(299792458*入力・概要!$B$31))*入力・概要!$B$32/2)</f>
        <v/>
      </c>
      <c r="E730" s="1" t="str">
        <f>IF(B730="","",2*PI()*B730*入力・概要!$B$6/(299792458*入力・概要!$B$31))</f>
        <v/>
      </c>
      <c r="F730" s="1" t="str">
        <f t="shared" si="89"/>
        <v/>
      </c>
      <c r="G730" s="1" t="str">
        <f t="shared" si="90"/>
        <v/>
      </c>
      <c r="H730" s="1" t="str">
        <f>IF(B730="","",入力・概要!$B$34)</f>
        <v/>
      </c>
      <c r="I730" s="1" t="str">
        <f>IF(B730="","",C730*入力・概要!$B$35*0.000000001)</f>
        <v/>
      </c>
      <c r="J730" s="1" t="str">
        <f>IF(B730="","",H730+入力・概要!$B$30*F730)</f>
        <v/>
      </c>
      <c r="K730" s="1" t="str">
        <f>IF(B730="","",I730+入力・概要!$B$30*G730)</f>
        <v/>
      </c>
      <c r="L730" s="1" t="str">
        <f>IF(B730="","",入力・概要!$B$30+H730*F730-I730*G730)</f>
        <v/>
      </c>
      <c r="M730" s="1" t="str">
        <f t="shared" si="91"/>
        <v/>
      </c>
      <c r="N730" s="1" t="str">
        <f>IF(B730="","",入力・概要!$B$30*(J730*L730+K730*M730)/(L730^2+M730^2))</f>
        <v/>
      </c>
      <c r="O730" s="1" t="str">
        <f>IF(B730="","",入力・概要!$B$30*(K730*L730-J730*M730)/(L730^2+M730^2))</f>
        <v/>
      </c>
      <c r="P730" s="1" t="str">
        <f>IF(B730="","",N730+入力・概要!$B$36)</f>
        <v/>
      </c>
      <c r="Q730" s="1" t="str">
        <f>IF(B730="","",O730+C730*入力・概要!$B$37*0.000000001)</f>
        <v/>
      </c>
      <c r="R730" s="1" t="str">
        <f t="shared" si="92"/>
        <v/>
      </c>
      <c r="S730" s="1" t="str">
        <f t="shared" si="93"/>
        <v/>
      </c>
      <c r="T730" s="1" t="str">
        <f t="shared" si="94"/>
        <v/>
      </c>
      <c r="U730" s="1" t="str">
        <f t="shared" si="95"/>
        <v/>
      </c>
    </row>
    <row r="731" spans="1:21">
      <c r="A731">
        <v>728</v>
      </c>
      <c r="B731" s="2" t="str">
        <f>IF(A731&lt;=入力・概要!$B$40,10^(LOG10(入力・概要!$B$38)+(A731-1)*(LOG10(入力・概要!$B$39)-LOG10(入力・概要!$B$38))/(入力・概要!$B$40-1)),"")</f>
        <v/>
      </c>
      <c r="C731" s="1" t="str">
        <f t="shared" si="88"/>
        <v/>
      </c>
      <c r="D731" s="1" t="str">
        <f>IF(B731="","",ATANH(MIN(0.999999,(2*入力・概要!$B$17*入力・概要!$B$6)/入力・概要!$B$30))+入力・概要!$B$33*SQRT(B731/1000000)+(2*PI()*B731*入力・概要!$B$6/(299792458*入力・概要!$B$31))*入力・概要!$B$32/2)</f>
        <v/>
      </c>
      <c r="E731" s="1" t="str">
        <f>IF(B731="","",2*PI()*B731*入力・概要!$B$6/(299792458*入力・概要!$B$31))</f>
        <v/>
      </c>
      <c r="F731" s="1" t="str">
        <f t="shared" si="89"/>
        <v/>
      </c>
      <c r="G731" s="1" t="str">
        <f t="shared" si="90"/>
        <v/>
      </c>
      <c r="H731" s="1" t="str">
        <f>IF(B731="","",入力・概要!$B$34)</f>
        <v/>
      </c>
      <c r="I731" s="1" t="str">
        <f>IF(B731="","",C731*入力・概要!$B$35*0.000000001)</f>
        <v/>
      </c>
      <c r="J731" s="1" t="str">
        <f>IF(B731="","",H731+入力・概要!$B$30*F731)</f>
        <v/>
      </c>
      <c r="K731" s="1" t="str">
        <f>IF(B731="","",I731+入力・概要!$B$30*G731)</f>
        <v/>
      </c>
      <c r="L731" s="1" t="str">
        <f>IF(B731="","",入力・概要!$B$30+H731*F731-I731*G731)</f>
        <v/>
      </c>
      <c r="M731" s="1" t="str">
        <f t="shared" si="91"/>
        <v/>
      </c>
      <c r="N731" s="1" t="str">
        <f>IF(B731="","",入力・概要!$B$30*(J731*L731+K731*M731)/(L731^2+M731^2))</f>
        <v/>
      </c>
      <c r="O731" s="1" t="str">
        <f>IF(B731="","",入力・概要!$B$30*(K731*L731-J731*M731)/(L731^2+M731^2))</f>
        <v/>
      </c>
      <c r="P731" s="1" t="str">
        <f>IF(B731="","",N731+入力・概要!$B$36)</f>
        <v/>
      </c>
      <c r="Q731" s="1" t="str">
        <f>IF(B731="","",O731+C731*入力・概要!$B$37*0.000000001)</f>
        <v/>
      </c>
      <c r="R731" s="1" t="str">
        <f t="shared" si="92"/>
        <v/>
      </c>
      <c r="S731" s="1" t="str">
        <f t="shared" si="93"/>
        <v/>
      </c>
      <c r="T731" s="1" t="str">
        <f t="shared" si="94"/>
        <v/>
      </c>
      <c r="U731" s="1" t="str">
        <f t="shared" si="95"/>
        <v/>
      </c>
    </row>
    <row r="732" spans="1:21">
      <c r="A732">
        <v>729</v>
      </c>
      <c r="B732" s="2" t="str">
        <f>IF(A732&lt;=入力・概要!$B$40,10^(LOG10(入力・概要!$B$38)+(A732-1)*(LOG10(入力・概要!$B$39)-LOG10(入力・概要!$B$38))/(入力・概要!$B$40-1)),"")</f>
        <v/>
      </c>
      <c r="C732" s="1" t="str">
        <f t="shared" si="88"/>
        <v/>
      </c>
      <c r="D732" s="1" t="str">
        <f>IF(B732="","",ATANH(MIN(0.999999,(2*入力・概要!$B$17*入力・概要!$B$6)/入力・概要!$B$30))+入力・概要!$B$33*SQRT(B732/1000000)+(2*PI()*B732*入力・概要!$B$6/(299792458*入力・概要!$B$31))*入力・概要!$B$32/2)</f>
        <v/>
      </c>
      <c r="E732" s="1" t="str">
        <f>IF(B732="","",2*PI()*B732*入力・概要!$B$6/(299792458*入力・概要!$B$31))</f>
        <v/>
      </c>
      <c r="F732" s="1" t="str">
        <f t="shared" si="89"/>
        <v/>
      </c>
      <c r="G732" s="1" t="str">
        <f t="shared" si="90"/>
        <v/>
      </c>
      <c r="H732" s="1" t="str">
        <f>IF(B732="","",入力・概要!$B$34)</f>
        <v/>
      </c>
      <c r="I732" s="1" t="str">
        <f>IF(B732="","",C732*入力・概要!$B$35*0.000000001)</f>
        <v/>
      </c>
      <c r="J732" s="1" t="str">
        <f>IF(B732="","",H732+入力・概要!$B$30*F732)</f>
        <v/>
      </c>
      <c r="K732" s="1" t="str">
        <f>IF(B732="","",I732+入力・概要!$B$30*G732)</f>
        <v/>
      </c>
      <c r="L732" s="1" t="str">
        <f>IF(B732="","",入力・概要!$B$30+H732*F732-I732*G732)</f>
        <v/>
      </c>
      <c r="M732" s="1" t="str">
        <f t="shared" si="91"/>
        <v/>
      </c>
      <c r="N732" s="1" t="str">
        <f>IF(B732="","",入力・概要!$B$30*(J732*L732+K732*M732)/(L732^2+M732^2))</f>
        <v/>
      </c>
      <c r="O732" s="1" t="str">
        <f>IF(B732="","",入力・概要!$B$30*(K732*L732-J732*M732)/(L732^2+M732^2))</f>
        <v/>
      </c>
      <c r="P732" s="1" t="str">
        <f>IF(B732="","",N732+入力・概要!$B$36)</f>
        <v/>
      </c>
      <c r="Q732" s="1" t="str">
        <f>IF(B732="","",O732+C732*入力・概要!$B$37*0.000000001)</f>
        <v/>
      </c>
      <c r="R732" s="1" t="str">
        <f t="shared" si="92"/>
        <v/>
      </c>
      <c r="S732" s="1" t="str">
        <f t="shared" si="93"/>
        <v/>
      </c>
      <c r="T732" s="1" t="str">
        <f t="shared" si="94"/>
        <v/>
      </c>
      <c r="U732" s="1" t="str">
        <f t="shared" si="95"/>
        <v/>
      </c>
    </row>
    <row r="733" spans="1:21">
      <c r="A733">
        <v>730</v>
      </c>
      <c r="B733" s="2" t="str">
        <f>IF(A733&lt;=入力・概要!$B$40,10^(LOG10(入力・概要!$B$38)+(A733-1)*(LOG10(入力・概要!$B$39)-LOG10(入力・概要!$B$38))/(入力・概要!$B$40-1)),"")</f>
        <v/>
      </c>
      <c r="C733" s="1" t="str">
        <f t="shared" si="88"/>
        <v/>
      </c>
      <c r="D733" s="1" t="str">
        <f>IF(B733="","",ATANH(MIN(0.999999,(2*入力・概要!$B$17*入力・概要!$B$6)/入力・概要!$B$30))+入力・概要!$B$33*SQRT(B733/1000000)+(2*PI()*B733*入力・概要!$B$6/(299792458*入力・概要!$B$31))*入力・概要!$B$32/2)</f>
        <v/>
      </c>
      <c r="E733" s="1" t="str">
        <f>IF(B733="","",2*PI()*B733*入力・概要!$B$6/(299792458*入力・概要!$B$31))</f>
        <v/>
      </c>
      <c r="F733" s="1" t="str">
        <f t="shared" si="89"/>
        <v/>
      </c>
      <c r="G733" s="1" t="str">
        <f t="shared" si="90"/>
        <v/>
      </c>
      <c r="H733" s="1" t="str">
        <f>IF(B733="","",入力・概要!$B$34)</f>
        <v/>
      </c>
      <c r="I733" s="1" t="str">
        <f>IF(B733="","",C733*入力・概要!$B$35*0.000000001)</f>
        <v/>
      </c>
      <c r="J733" s="1" t="str">
        <f>IF(B733="","",H733+入力・概要!$B$30*F733)</f>
        <v/>
      </c>
      <c r="K733" s="1" t="str">
        <f>IF(B733="","",I733+入力・概要!$B$30*G733)</f>
        <v/>
      </c>
      <c r="L733" s="1" t="str">
        <f>IF(B733="","",入力・概要!$B$30+H733*F733-I733*G733)</f>
        <v/>
      </c>
      <c r="M733" s="1" t="str">
        <f t="shared" si="91"/>
        <v/>
      </c>
      <c r="N733" s="1" t="str">
        <f>IF(B733="","",入力・概要!$B$30*(J733*L733+K733*M733)/(L733^2+M733^2))</f>
        <v/>
      </c>
      <c r="O733" s="1" t="str">
        <f>IF(B733="","",入力・概要!$B$30*(K733*L733-J733*M733)/(L733^2+M733^2))</f>
        <v/>
      </c>
      <c r="P733" s="1" t="str">
        <f>IF(B733="","",N733+入力・概要!$B$36)</f>
        <v/>
      </c>
      <c r="Q733" s="1" t="str">
        <f>IF(B733="","",O733+C733*入力・概要!$B$37*0.000000001)</f>
        <v/>
      </c>
      <c r="R733" s="1" t="str">
        <f t="shared" si="92"/>
        <v/>
      </c>
      <c r="S733" s="1" t="str">
        <f t="shared" si="93"/>
        <v/>
      </c>
      <c r="T733" s="1" t="str">
        <f t="shared" si="94"/>
        <v/>
      </c>
      <c r="U733" s="1" t="str">
        <f t="shared" si="95"/>
        <v/>
      </c>
    </row>
    <row r="734" spans="1:21">
      <c r="A734">
        <v>731</v>
      </c>
      <c r="B734" s="2" t="str">
        <f>IF(A734&lt;=入力・概要!$B$40,10^(LOG10(入力・概要!$B$38)+(A734-1)*(LOG10(入力・概要!$B$39)-LOG10(入力・概要!$B$38))/(入力・概要!$B$40-1)),"")</f>
        <v/>
      </c>
      <c r="C734" s="1" t="str">
        <f t="shared" si="88"/>
        <v/>
      </c>
      <c r="D734" s="1" t="str">
        <f>IF(B734="","",ATANH(MIN(0.999999,(2*入力・概要!$B$17*入力・概要!$B$6)/入力・概要!$B$30))+入力・概要!$B$33*SQRT(B734/1000000)+(2*PI()*B734*入力・概要!$B$6/(299792458*入力・概要!$B$31))*入力・概要!$B$32/2)</f>
        <v/>
      </c>
      <c r="E734" s="1" t="str">
        <f>IF(B734="","",2*PI()*B734*入力・概要!$B$6/(299792458*入力・概要!$B$31))</f>
        <v/>
      </c>
      <c r="F734" s="1" t="str">
        <f t="shared" si="89"/>
        <v/>
      </c>
      <c r="G734" s="1" t="str">
        <f t="shared" si="90"/>
        <v/>
      </c>
      <c r="H734" s="1" t="str">
        <f>IF(B734="","",入力・概要!$B$34)</f>
        <v/>
      </c>
      <c r="I734" s="1" t="str">
        <f>IF(B734="","",C734*入力・概要!$B$35*0.000000001)</f>
        <v/>
      </c>
      <c r="J734" s="1" t="str">
        <f>IF(B734="","",H734+入力・概要!$B$30*F734)</f>
        <v/>
      </c>
      <c r="K734" s="1" t="str">
        <f>IF(B734="","",I734+入力・概要!$B$30*G734)</f>
        <v/>
      </c>
      <c r="L734" s="1" t="str">
        <f>IF(B734="","",入力・概要!$B$30+H734*F734-I734*G734)</f>
        <v/>
      </c>
      <c r="M734" s="1" t="str">
        <f t="shared" si="91"/>
        <v/>
      </c>
      <c r="N734" s="1" t="str">
        <f>IF(B734="","",入力・概要!$B$30*(J734*L734+K734*M734)/(L734^2+M734^2))</f>
        <v/>
      </c>
      <c r="O734" s="1" t="str">
        <f>IF(B734="","",入力・概要!$B$30*(K734*L734-J734*M734)/(L734^2+M734^2))</f>
        <v/>
      </c>
      <c r="P734" s="1" t="str">
        <f>IF(B734="","",N734+入力・概要!$B$36)</f>
        <v/>
      </c>
      <c r="Q734" s="1" t="str">
        <f>IF(B734="","",O734+C734*入力・概要!$B$37*0.000000001)</f>
        <v/>
      </c>
      <c r="R734" s="1" t="str">
        <f t="shared" si="92"/>
        <v/>
      </c>
      <c r="S734" s="1" t="str">
        <f t="shared" si="93"/>
        <v/>
      </c>
      <c r="T734" s="1" t="str">
        <f t="shared" si="94"/>
        <v/>
      </c>
      <c r="U734" s="1" t="str">
        <f t="shared" si="95"/>
        <v/>
      </c>
    </row>
    <row r="735" spans="1:21">
      <c r="A735">
        <v>732</v>
      </c>
      <c r="B735" s="2" t="str">
        <f>IF(A735&lt;=入力・概要!$B$40,10^(LOG10(入力・概要!$B$38)+(A735-1)*(LOG10(入力・概要!$B$39)-LOG10(入力・概要!$B$38))/(入力・概要!$B$40-1)),"")</f>
        <v/>
      </c>
      <c r="C735" s="1" t="str">
        <f t="shared" si="88"/>
        <v/>
      </c>
      <c r="D735" s="1" t="str">
        <f>IF(B735="","",ATANH(MIN(0.999999,(2*入力・概要!$B$17*入力・概要!$B$6)/入力・概要!$B$30))+入力・概要!$B$33*SQRT(B735/1000000)+(2*PI()*B735*入力・概要!$B$6/(299792458*入力・概要!$B$31))*入力・概要!$B$32/2)</f>
        <v/>
      </c>
      <c r="E735" s="1" t="str">
        <f>IF(B735="","",2*PI()*B735*入力・概要!$B$6/(299792458*入力・概要!$B$31))</f>
        <v/>
      </c>
      <c r="F735" s="1" t="str">
        <f t="shared" si="89"/>
        <v/>
      </c>
      <c r="G735" s="1" t="str">
        <f t="shared" si="90"/>
        <v/>
      </c>
      <c r="H735" s="1" t="str">
        <f>IF(B735="","",入力・概要!$B$34)</f>
        <v/>
      </c>
      <c r="I735" s="1" t="str">
        <f>IF(B735="","",C735*入力・概要!$B$35*0.000000001)</f>
        <v/>
      </c>
      <c r="J735" s="1" t="str">
        <f>IF(B735="","",H735+入力・概要!$B$30*F735)</f>
        <v/>
      </c>
      <c r="K735" s="1" t="str">
        <f>IF(B735="","",I735+入力・概要!$B$30*G735)</f>
        <v/>
      </c>
      <c r="L735" s="1" t="str">
        <f>IF(B735="","",入力・概要!$B$30+H735*F735-I735*G735)</f>
        <v/>
      </c>
      <c r="M735" s="1" t="str">
        <f t="shared" si="91"/>
        <v/>
      </c>
      <c r="N735" s="1" t="str">
        <f>IF(B735="","",入力・概要!$B$30*(J735*L735+K735*M735)/(L735^2+M735^2))</f>
        <v/>
      </c>
      <c r="O735" s="1" t="str">
        <f>IF(B735="","",入力・概要!$B$30*(K735*L735-J735*M735)/(L735^2+M735^2))</f>
        <v/>
      </c>
      <c r="P735" s="1" t="str">
        <f>IF(B735="","",N735+入力・概要!$B$36)</f>
        <v/>
      </c>
      <c r="Q735" s="1" t="str">
        <f>IF(B735="","",O735+C735*入力・概要!$B$37*0.000000001)</f>
        <v/>
      </c>
      <c r="R735" s="1" t="str">
        <f t="shared" si="92"/>
        <v/>
      </c>
      <c r="S735" s="1" t="str">
        <f t="shared" si="93"/>
        <v/>
      </c>
      <c r="T735" s="1" t="str">
        <f t="shared" si="94"/>
        <v/>
      </c>
      <c r="U735" s="1" t="str">
        <f t="shared" si="95"/>
        <v/>
      </c>
    </row>
    <row r="736" spans="1:21">
      <c r="A736">
        <v>733</v>
      </c>
      <c r="B736" s="2" t="str">
        <f>IF(A736&lt;=入力・概要!$B$40,10^(LOG10(入力・概要!$B$38)+(A736-1)*(LOG10(入力・概要!$B$39)-LOG10(入力・概要!$B$38))/(入力・概要!$B$40-1)),"")</f>
        <v/>
      </c>
      <c r="C736" s="1" t="str">
        <f t="shared" si="88"/>
        <v/>
      </c>
      <c r="D736" s="1" t="str">
        <f>IF(B736="","",ATANH(MIN(0.999999,(2*入力・概要!$B$17*入力・概要!$B$6)/入力・概要!$B$30))+入力・概要!$B$33*SQRT(B736/1000000)+(2*PI()*B736*入力・概要!$B$6/(299792458*入力・概要!$B$31))*入力・概要!$B$32/2)</f>
        <v/>
      </c>
      <c r="E736" s="1" t="str">
        <f>IF(B736="","",2*PI()*B736*入力・概要!$B$6/(299792458*入力・概要!$B$31))</f>
        <v/>
      </c>
      <c r="F736" s="1" t="str">
        <f t="shared" si="89"/>
        <v/>
      </c>
      <c r="G736" s="1" t="str">
        <f t="shared" si="90"/>
        <v/>
      </c>
      <c r="H736" s="1" t="str">
        <f>IF(B736="","",入力・概要!$B$34)</f>
        <v/>
      </c>
      <c r="I736" s="1" t="str">
        <f>IF(B736="","",C736*入力・概要!$B$35*0.000000001)</f>
        <v/>
      </c>
      <c r="J736" s="1" t="str">
        <f>IF(B736="","",H736+入力・概要!$B$30*F736)</f>
        <v/>
      </c>
      <c r="K736" s="1" t="str">
        <f>IF(B736="","",I736+入力・概要!$B$30*G736)</f>
        <v/>
      </c>
      <c r="L736" s="1" t="str">
        <f>IF(B736="","",入力・概要!$B$30+H736*F736-I736*G736)</f>
        <v/>
      </c>
      <c r="M736" s="1" t="str">
        <f t="shared" si="91"/>
        <v/>
      </c>
      <c r="N736" s="1" t="str">
        <f>IF(B736="","",入力・概要!$B$30*(J736*L736+K736*M736)/(L736^2+M736^2))</f>
        <v/>
      </c>
      <c r="O736" s="1" t="str">
        <f>IF(B736="","",入力・概要!$B$30*(K736*L736-J736*M736)/(L736^2+M736^2))</f>
        <v/>
      </c>
      <c r="P736" s="1" t="str">
        <f>IF(B736="","",N736+入力・概要!$B$36)</f>
        <v/>
      </c>
      <c r="Q736" s="1" t="str">
        <f>IF(B736="","",O736+C736*入力・概要!$B$37*0.000000001)</f>
        <v/>
      </c>
      <c r="R736" s="1" t="str">
        <f t="shared" si="92"/>
        <v/>
      </c>
      <c r="S736" s="1" t="str">
        <f t="shared" si="93"/>
        <v/>
      </c>
      <c r="T736" s="1" t="str">
        <f t="shared" si="94"/>
        <v/>
      </c>
      <c r="U736" s="1" t="str">
        <f t="shared" si="95"/>
        <v/>
      </c>
    </row>
    <row r="737" spans="1:21">
      <c r="A737">
        <v>734</v>
      </c>
      <c r="B737" s="2" t="str">
        <f>IF(A737&lt;=入力・概要!$B$40,10^(LOG10(入力・概要!$B$38)+(A737-1)*(LOG10(入力・概要!$B$39)-LOG10(入力・概要!$B$38))/(入力・概要!$B$40-1)),"")</f>
        <v/>
      </c>
      <c r="C737" s="1" t="str">
        <f t="shared" si="88"/>
        <v/>
      </c>
      <c r="D737" s="1" t="str">
        <f>IF(B737="","",ATANH(MIN(0.999999,(2*入力・概要!$B$17*入力・概要!$B$6)/入力・概要!$B$30))+入力・概要!$B$33*SQRT(B737/1000000)+(2*PI()*B737*入力・概要!$B$6/(299792458*入力・概要!$B$31))*入力・概要!$B$32/2)</f>
        <v/>
      </c>
      <c r="E737" s="1" t="str">
        <f>IF(B737="","",2*PI()*B737*入力・概要!$B$6/(299792458*入力・概要!$B$31))</f>
        <v/>
      </c>
      <c r="F737" s="1" t="str">
        <f t="shared" si="89"/>
        <v/>
      </c>
      <c r="G737" s="1" t="str">
        <f t="shared" si="90"/>
        <v/>
      </c>
      <c r="H737" s="1" t="str">
        <f>IF(B737="","",入力・概要!$B$34)</f>
        <v/>
      </c>
      <c r="I737" s="1" t="str">
        <f>IF(B737="","",C737*入力・概要!$B$35*0.000000001)</f>
        <v/>
      </c>
      <c r="J737" s="1" t="str">
        <f>IF(B737="","",H737+入力・概要!$B$30*F737)</f>
        <v/>
      </c>
      <c r="K737" s="1" t="str">
        <f>IF(B737="","",I737+入力・概要!$B$30*G737)</f>
        <v/>
      </c>
      <c r="L737" s="1" t="str">
        <f>IF(B737="","",入力・概要!$B$30+H737*F737-I737*G737)</f>
        <v/>
      </c>
      <c r="M737" s="1" t="str">
        <f t="shared" si="91"/>
        <v/>
      </c>
      <c r="N737" s="1" t="str">
        <f>IF(B737="","",入力・概要!$B$30*(J737*L737+K737*M737)/(L737^2+M737^2))</f>
        <v/>
      </c>
      <c r="O737" s="1" t="str">
        <f>IF(B737="","",入力・概要!$B$30*(K737*L737-J737*M737)/(L737^2+M737^2))</f>
        <v/>
      </c>
      <c r="P737" s="1" t="str">
        <f>IF(B737="","",N737+入力・概要!$B$36)</f>
        <v/>
      </c>
      <c r="Q737" s="1" t="str">
        <f>IF(B737="","",O737+C737*入力・概要!$B$37*0.000000001)</f>
        <v/>
      </c>
      <c r="R737" s="1" t="str">
        <f t="shared" si="92"/>
        <v/>
      </c>
      <c r="S737" s="1" t="str">
        <f t="shared" si="93"/>
        <v/>
      </c>
      <c r="T737" s="1" t="str">
        <f t="shared" si="94"/>
        <v/>
      </c>
      <c r="U737" s="1" t="str">
        <f t="shared" si="95"/>
        <v/>
      </c>
    </row>
    <row r="738" spans="1:21">
      <c r="A738">
        <v>735</v>
      </c>
      <c r="B738" s="2" t="str">
        <f>IF(A738&lt;=入力・概要!$B$40,10^(LOG10(入力・概要!$B$38)+(A738-1)*(LOG10(入力・概要!$B$39)-LOG10(入力・概要!$B$38))/(入力・概要!$B$40-1)),"")</f>
        <v/>
      </c>
      <c r="C738" s="1" t="str">
        <f t="shared" si="88"/>
        <v/>
      </c>
      <c r="D738" s="1" t="str">
        <f>IF(B738="","",ATANH(MIN(0.999999,(2*入力・概要!$B$17*入力・概要!$B$6)/入力・概要!$B$30))+入力・概要!$B$33*SQRT(B738/1000000)+(2*PI()*B738*入力・概要!$B$6/(299792458*入力・概要!$B$31))*入力・概要!$B$32/2)</f>
        <v/>
      </c>
      <c r="E738" s="1" t="str">
        <f>IF(B738="","",2*PI()*B738*入力・概要!$B$6/(299792458*入力・概要!$B$31))</f>
        <v/>
      </c>
      <c r="F738" s="1" t="str">
        <f t="shared" si="89"/>
        <v/>
      </c>
      <c r="G738" s="1" t="str">
        <f t="shared" si="90"/>
        <v/>
      </c>
      <c r="H738" s="1" t="str">
        <f>IF(B738="","",入力・概要!$B$34)</f>
        <v/>
      </c>
      <c r="I738" s="1" t="str">
        <f>IF(B738="","",C738*入力・概要!$B$35*0.000000001)</f>
        <v/>
      </c>
      <c r="J738" s="1" t="str">
        <f>IF(B738="","",H738+入力・概要!$B$30*F738)</f>
        <v/>
      </c>
      <c r="K738" s="1" t="str">
        <f>IF(B738="","",I738+入力・概要!$B$30*G738)</f>
        <v/>
      </c>
      <c r="L738" s="1" t="str">
        <f>IF(B738="","",入力・概要!$B$30+H738*F738-I738*G738)</f>
        <v/>
      </c>
      <c r="M738" s="1" t="str">
        <f t="shared" si="91"/>
        <v/>
      </c>
      <c r="N738" s="1" t="str">
        <f>IF(B738="","",入力・概要!$B$30*(J738*L738+K738*M738)/(L738^2+M738^2))</f>
        <v/>
      </c>
      <c r="O738" s="1" t="str">
        <f>IF(B738="","",入力・概要!$B$30*(K738*L738-J738*M738)/(L738^2+M738^2))</f>
        <v/>
      </c>
      <c r="P738" s="1" t="str">
        <f>IF(B738="","",N738+入力・概要!$B$36)</f>
        <v/>
      </c>
      <c r="Q738" s="1" t="str">
        <f>IF(B738="","",O738+C738*入力・概要!$B$37*0.000000001)</f>
        <v/>
      </c>
      <c r="R738" s="1" t="str">
        <f t="shared" si="92"/>
        <v/>
      </c>
      <c r="S738" s="1" t="str">
        <f t="shared" si="93"/>
        <v/>
      </c>
      <c r="T738" s="1" t="str">
        <f t="shared" si="94"/>
        <v/>
      </c>
      <c r="U738" s="1" t="str">
        <f t="shared" si="95"/>
        <v/>
      </c>
    </row>
    <row r="739" spans="1:21">
      <c r="A739">
        <v>736</v>
      </c>
      <c r="B739" s="2" t="str">
        <f>IF(A739&lt;=入力・概要!$B$40,10^(LOG10(入力・概要!$B$38)+(A739-1)*(LOG10(入力・概要!$B$39)-LOG10(入力・概要!$B$38))/(入力・概要!$B$40-1)),"")</f>
        <v/>
      </c>
      <c r="C739" s="1" t="str">
        <f t="shared" si="88"/>
        <v/>
      </c>
      <c r="D739" s="1" t="str">
        <f>IF(B739="","",ATANH(MIN(0.999999,(2*入力・概要!$B$17*入力・概要!$B$6)/入力・概要!$B$30))+入力・概要!$B$33*SQRT(B739/1000000)+(2*PI()*B739*入力・概要!$B$6/(299792458*入力・概要!$B$31))*入力・概要!$B$32/2)</f>
        <v/>
      </c>
      <c r="E739" s="1" t="str">
        <f>IF(B739="","",2*PI()*B739*入力・概要!$B$6/(299792458*入力・概要!$B$31))</f>
        <v/>
      </c>
      <c r="F739" s="1" t="str">
        <f t="shared" si="89"/>
        <v/>
      </c>
      <c r="G739" s="1" t="str">
        <f t="shared" si="90"/>
        <v/>
      </c>
      <c r="H739" s="1" t="str">
        <f>IF(B739="","",入力・概要!$B$34)</f>
        <v/>
      </c>
      <c r="I739" s="1" t="str">
        <f>IF(B739="","",C739*入力・概要!$B$35*0.000000001)</f>
        <v/>
      </c>
      <c r="J739" s="1" t="str">
        <f>IF(B739="","",H739+入力・概要!$B$30*F739)</f>
        <v/>
      </c>
      <c r="K739" s="1" t="str">
        <f>IF(B739="","",I739+入力・概要!$B$30*G739)</f>
        <v/>
      </c>
      <c r="L739" s="1" t="str">
        <f>IF(B739="","",入力・概要!$B$30+H739*F739-I739*G739)</f>
        <v/>
      </c>
      <c r="M739" s="1" t="str">
        <f t="shared" si="91"/>
        <v/>
      </c>
      <c r="N739" s="1" t="str">
        <f>IF(B739="","",入力・概要!$B$30*(J739*L739+K739*M739)/(L739^2+M739^2))</f>
        <v/>
      </c>
      <c r="O739" s="1" t="str">
        <f>IF(B739="","",入力・概要!$B$30*(K739*L739-J739*M739)/(L739^2+M739^2))</f>
        <v/>
      </c>
      <c r="P739" s="1" t="str">
        <f>IF(B739="","",N739+入力・概要!$B$36)</f>
        <v/>
      </c>
      <c r="Q739" s="1" t="str">
        <f>IF(B739="","",O739+C739*入力・概要!$B$37*0.000000001)</f>
        <v/>
      </c>
      <c r="R739" s="1" t="str">
        <f t="shared" si="92"/>
        <v/>
      </c>
      <c r="S739" s="1" t="str">
        <f t="shared" si="93"/>
        <v/>
      </c>
      <c r="T739" s="1" t="str">
        <f t="shared" si="94"/>
        <v/>
      </c>
      <c r="U739" s="1" t="str">
        <f t="shared" si="95"/>
        <v/>
      </c>
    </row>
    <row r="740" spans="1:21">
      <c r="A740">
        <v>737</v>
      </c>
      <c r="B740" s="2" t="str">
        <f>IF(A740&lt;=入力・概要!$B$40,10^(LOG10(入力・概要!$B$38)+(A740-1)*(LOG10(入力・概要!$B$39)-LOG10(入力・概要!$B$38))/(入力・概要!$B$40-1)),"")</f>
        <v/>
      </c>
      <c r="C740" s="1" t="str">
        <f t="shared" si="88"/>
        <v/>
      </c>
      <c r="D740" s="1" t="str">
        <f>IF(B740="","",ATANH(MIN(0.999999,(2*入力・概要!$B$17*入力・概要!$B$6)/入力・概要!$B$30))+入力・概要!$B$33*SQRT(B740/1000000)+(2*PI()*B740*入力・概要!$B$6/(299792458*入力・概要!$B$31))*入力・概要!$B$32/2)</f>
        <v/>
      </c>
      <c r="E740" s="1" t="str">
        <f>IF(B740="","",2*PI()*B740*入力・概要!$B$6/(299792458*入力・概要!$B$31))</f>
        <v/>
      </c>
      <c r="F740" s="1" t="str">
        <f t="shared" si="89"/>
        <v/>
      </c>
      <c r="G740" s="1" t="str">
        <f t="shared" si="90"/>
        <v/>
      </c>
      <c r="H740" s="1" t="str">
        <f>IF(B740="","",入力・概要!$B$34)</f>
        <v/>
      </c>
      <c r="I740" s="1" t="str">
        <f>IF(B740="","",C740*入力・概要!$B$35*0.000000001)</f>
        <v/>
      </c>
      <c r="J740" s="1" t="str">
        <f>IF(B740="","",H740+入力・概要!$B$30*F740)</f>
        <v/>
      </c>
      <c r="K740" s="1" t="str">
        <f>IF(B740="","",I740+入力・概要!$B$30*G740)</f>
        <v/>
      </c>
      <c r="L740" s="1" t="str">
        <f>IF(B740="","",入力・概要!$B$30+H740*F740-I740*G740)</f>
        <v/>
      </c>
      <c r="M740" s="1" t="str">
        <f t="shared" si="91"/>
        <v/>
      </c>
      <c r="N740" s="1" t="str">
        <f>IF(B740="","",入力・概要!$B$30*(J740*L740+K740*M740)/(L740^2+M740^2))</f>
        <v/>
      </c>
      <c r="O740" s="1" t="str">
        <f>IF(B740="","",入力・概要!$B$30*(K740*L740-J740*M740)/(L740^2+M740^2))</f>
        <v/>
      </c>
      <c r="P740" s="1" t="str">
        <f>IF(B740="","",N740+入力・概要!$B$36)</f>
        <v/>
      </c>
      <c r="Q740" s="1" t="str">
        <f>IF(B740="","",O740+C740*入力・概要!$B$37*0.000000001)</f>
        <v/>
      </c>
      <c r="R740" s="1" t="str">
        <f t="shared" si="92"/>
        <v/>
      </c>
      <c r="S740" s="1" t="str">
        <f t="shared" si="93"/>
        <v/>
      </c>
      <c r="T740" s="1" t="str">
        <f t="shared" si="94"/>
        <v/>
      </c>
      <c r="U740" s="1" t="str">
        <f t="shared" si="95"/>
        <v/>
      </c>
    </row>
    <row r="741" spans="1:21">
      <c r="A741">
        <v>738</v>
      </c>
      <c r="B741" s="2" t="str">
        <f>IF(A741&lt;=入力・概要!$B$40,10^(LOG10(入力・概要!$B$38)+(A741-1)*(LOG10(入力・概要!$B$39)-LOG10(入力・概要!$B$38))/(入力・概要!$B$40-1)),"")</f>
        <v/>
      </c>
      <c r="C741" s="1" t="str">
        <f t="shared" si="88"/>
        <v/>
      </c>
      <c r="D741" s="1" t="str">
        <f>IF(B741="","",ATANH(MIN(0.999999,(2*入力・概要!$B$17*入力・概要!$B$6)/入力・概要!$B$30))+入力・概要!$B$33*SQRT(B741/1000000)+(2*PI()*B741*入力・概要!$B$6/(299792458*入力・概要!$B$31))*入力・概要!$B$32/2)</f>
        <v/>
      </c>
      <c r="E741" s="1" t="str">
        <f>IF(B741="","",2*PI()*B741*入力・概要!$B$6/(299792458*入力・概要!$B$31))</f>
        <v/>
      </c>
      <c r="F741" s="1" t="str">
        <f t="shared" si="89"/>
        <v/>
      </c>
      <c r="G741" s="1" t="str">
        <f t="shared" si="90"/>
        <v/>
      </c>
      <c r="H741" s="1" t="str">
        <f>IF(B741="","",入力・概要!$B$34)</f>
        <v/>
      </c>
      <c r="I741" s="1" t="str">
        <f>IF(B741="","",C741*入力・概要!$B$35*0.000000001)</f>
        <v/>
      </c>
      <c r="J741" s="1" t="str">
        <f>IF(B741="","",H741+入力・概要!$B$30*F741)</f>
        <v/>
      </c>
      <c r="K741" s="1" t="str">
        <f>IF(B741="","",I741+入力・概要!$B$30*G741)</f>
        <v/>
      </c>
      <c r="L741" s="1" t="str">
        <f>IF(B741="","",入力・概要!$B$30+H741*F741-I741*G741)</f>
        <v/>
      </c>
      <c r="M741" s="1" t="str">
        <f t="shared" si="91"/>
        <v/>
      </c>
      <c r="N741" s="1" t="str">
        <f>IF(B741="","",入力・概要!$B$30*(J741*L741+K741*M741)/(L741^2+M741^2))</f>
        <v/>
      </c>
      <c r="O741" s="1" t="str">
        <f>IF(B741="","",入力・概要!$B$30*(K741*L741-J741*M741)/(L741^2+M741^2))</f>
        <v/>
      </c>
      <c r="P741" s="1" t="str">
        <f>IF(B741="","",N741+入力・概要!$B$36)</f>
        <v/>
      </c>
      <c r="Q741" s="1" t="str">
        <f>IF(B741="","",O741+C741*入力・概要!$B$37*0.000000001)</f>
        <v/>
      </c>
      <c r="R741" s="1" t="str">
        <f t="shared" si="92"/>
        <v/>
      </c>
      <c r="S741" s="1" t="str">
        <f t="shared" si="93"/>
        <v/>
      </c>
      <c r="T741" s="1" t="str">
        <f t="shared" si="94"/>
        <v/>
      </c>
      <c r="U741" s="1" t="str">
        <f t="shared" si="95"/>
        <v/>
      </c>
    </row>
    <row r="742" spans="1:21">
      <c r="A742">
        <v>739</v>
      </c>
      <c r="B742" s="2" t="str">
        <f>IF(A742&lt;=入力・概要!$B$40,10^(LOG10(入力・概要!$B$38)+(A742-1)*(LOG10(入力・概要!$B$39)-LOG10(入力・概要!$B$38))/(入力・概要!$B$40-1)),"")</f>
        <v/>
      </c>
      <c r="C742" s="1" t="str">
        <f t="shared" si="88"/>
        <v/>
      </c>
      <c r="D742" s="1" t="str">
        <f>IF(B742="","",ATANH(MIN(0.999999,(2*入力・概要!$B$17*入力・概要!$B$6)/入力・概要!$B$30))+入力・概要!$B$33*SQRT(B742/1000000)+(2*PI()*B742*入力・概要!$B$6/(299792458*入力・概要!$B$31))*入力・概要!$B$32/2)</f>
        <v/>
      </c>
      <c r="E742" s="1" t="str">
        <f>IF(B742="","",2*PI()*B742*入力・概要!$B$6/(299792458*入力・概要!$B$31))</f>
        <v/>
      </c>
      <c r="F742" s="1" t="str">
        <f t="shared" si="89"/>
        <v/>
      </c>
      <c r="G742" s="1" t="str">
        <f t="shared" si="90"/>
        <v/>
      </c>
      <c r="H742" s="1" t="str">
        <f>IF(B742="","",入力・概要!$B$34)</f>
        <v/>
      </c>
      <c r="I742" s="1" t="str">
        <f>IF(B742="","",C742*入力・概要!$B$35*0.000000001)</f>
        <v/>
      </c>
      <c r="J742" s="1" t="str">
        <f>IF(B742="","",H742+入力・概要!$B$30*F742)</f>
        <v/>
      </c>
      <c r="K742" s="1" t="str">
        <f>IF(B742="","",I742+入力・概要!$B$30*G742)</f>
        <v/>
      </c>
      <c r="L742" s="1" t="str">
        <f>IF(B742="","",入力・概要!$B$30+H742*F742-I742*G742)</f>
        <v/>
      </c>
      <c r="M742" s="1" t="str">
        <f t="shared" si="91"/>
        <v/>
      </c>
      <c r="N742" s="1" t="str">
        <f>IF(B742="","",入力・概要!$B$30*(J742*L742+K742*M742)/(L742^2+M742^2))</f>
        <v/>
      </c>
      <c r="O742" s="1" t="str">
        <f>IF(B742="","",入力・概要!$B$30*(K742*L742-J742*M742)/(L742^2+M742^2))</f>
        <v/>
      </c>
      <c r="P742" s="1" t="str">
        <f>IF(B742="","",N742+入力・概要!$B$36)</f>
        <v/>
      </c>
      <c r="Q742" s="1" t="str">
        <f>IF(B742="","",O742+C742*入力・概要!$B$37*0.000000001)</f>
        <v/>
      </c>
      <c r="R742" s="1" t="str">
        <f t="shared" si="92"/>
        <v/>
      </c>
      <c r="S742" s="1" t="str">
        <f t="shared" si="93"/>
        <v/>
      </c>
      <c r="T742" s="1" t="str">
        <f t="shared" si="94"/>
        <v/>
      </c>
      <c r="U742" s="1" t="str">
        <f t="shared" si="95"/>
        <v/>
      </c>
    </row>
    <row r="743" spans="1:21">
      <c r="A743">
        <v>740</v>
      </c>
      <c r="B743" s="2" t="str">
        <f>IF(A743&lt;=入力・概要!$B$40,10^(LOG10(入力・概要!$B$38)+(A743-1)*(LOG10(入力・概要!$B$39)-LOG10(入力・概要!$B$38))/(入力・概要!$B$40-1)),"")</f>
        <v/>
      </c>
      <c r="C743" s="1" t="str">
        <f t="shared" si="88"/>
        <v/>
      </c>
      <c r="D743" s="1" t="str">
        <f>IF(B743="","",ATANH(MIN(0.999999,(2*入力・概要!$B$17*入力・概要!$B$6)/入力・概要!$B$30))+入力・概要!$B$33*SQRT(B743/1000000)+(2*PI()*B743*入力・概要!$B$6/(299792458*入力・概要!$B$31))*入力・概要!$B$32/2)</f>
        <v/>
      </c>
      <c r="E743" s="1" t="str">
        <f>IF(B743="","",2*PI()*B743*入力・概要!$B$6/(299792458*入力・概要!$B$31))</f>
        <v/>
      </c>
      <c r="F743" s="1" t="str">
        <f t="shared" si="89"/>
        <v/>
      </c>
      <c r="G743" s="1" t="str">
        <f t="shared" si="90"/>
        <v/>
      </c>
      <c r="H743" s="1" t="str">
        <f>IF(B743="","",入力・概要!$B$34)</f>
        <v/>
      </c>
      <c r="I743" s="1" t="str">
        <f>IF(B743="","",C743*入力・概要!$B$35*0.000000001)</f>
        <v/>
      </c>
      <c r="J743" s="1" t="str">
        <f>IF(B743="","",H743+入力・概要!$B$30*F743)</f>
        <v/>
      </c>
      <c r="K743" s="1" t="str">
        <f>IF(B743="","",I743+入力・概要!$B$30*G743)</f>
        <v/>
      </c>
      <c r="L743" s="1" t="str">
        <f>IF(B743="","",入力・概要!$B$30+H743*F743-I743*G743)</f>
        <v/>
      </c>
      <c r="M743" s="1" t="str">
        <f t="shared" si="91"/>
        <v/>
      </c>
      <c r="N743" s="1" t="str">
        <f>IF(B743="","",入力・概要!$B$30*(J743*L743+K743*M743)/(L743^2+M743^2))</f>
        <v/>
      </c>
      <c r="O743" s="1" t="str">
        <f>IF(B743="","",入力・概要!$B$30*(K743*L743-J743*M743)/(L743^2+M743^2))</f>
        <v/>
      </c>
      <c r="P743" s="1" t="str">
        <f>IF(B743="","",N743+入力・概要!$B$36)</f>
        <v/>
      </c>
      <c r="Q743" s="1" t="str">
        <f>IF(B743="","",O743+C743*入力・概要!$B$37*0.000000001)</f>
        <v/>
      </c>
      <c r="R743" s="1" t="str">
        <f t="shared" si="92"/>
        <v/>
      </c>
      <c r="S743" s="1" t="str">
        <f t="shared" si="93"/>
        <v/>
      </c>
      <c r="T743" s="1" t="str">
        <f t="shared" si="94"/>
        <v/>
      </c>
      <c r="U743" s="1" t="str">
        <f t="shared" si="95"/>
        <v/>
      </c>
    </row>
    <row r="744" spans="1:21">
      <c r="A744">
        <v>741</v>
      </c>
      <c r="B744" s="2" t="str">
        <f>IF(A744&lt;=入力・概要!$B$40,10^(LOG10(入力・概要!$B$38)+(A744-1)*(LOG10(入力・概要!$B$39)-LOG10(入力・概要!$B$38))/(入力・概要!$B$40-1)),"")</f>
        <v/>
      </c>
      <c r="C744" s="1" t="str">
        <f t="shared" si="88"/>
        <v/>
      </c>
      <c r="D744" s="1" t="str">
        <f>IF(B744="","",ATANH(MIN(0.999999,(2*入力・概要!$B$17*入力・概要!$B$6)/入力・概要!$B$30))+入力・概要!$B$33*SQRT(B744/1000000)+(2*PI()*B744*入力・概要!$B$6/(299792458*入力・概要!$B$31))*入力・概要!$B$32/2)</f>
        <v/>
      </c>
      <c r="E744" s="1" t="str">
        <f>IF(B744="","",2*PI()*B744*入力・概要!$B$6/(299792458*入力・概要!$B$31))</f>
        <v/>
      </c>
      <c r="F744" s="1" t="str">
        <f t="shared" si="89"/>
        <v/>
      </c>
      <c r="G744" s="1" t="str">
        <f t="shared" si="90"/>
        <v/>
      </c>
      <c r="H744" s="1" t="str">
        <f>IF(B744="","",入力・概要!$B$34)</f>
        <v/>
      </c>
      <c r="I744" s="1" t="str">
        <f>IF(B744="","",C744*入力・概要!$B$35*0.000000001)</f>
        <v/>
      </c>
      <c r="J744" s="1" t="str">
        <f>IF(B744="","",H744+入力・概要!$B$30*F744)</f>
        <v/>
      </c>
      <c r="K744" s="1" t="str">
        <f>IF(B744="","",I744+入力・概要!$B$30*G744)</f>
        <v/>
      </c>
      <c r="L744" s="1" t="str">
        <f>IF(B744="","",入力・概要!$B$30+H744*F744-I744*G744)</f>
        <v/>
      </c>
      <c r="M744" s="1" t="str">
        <f t="shared" si="91"/>
        <v/>
      </c>
      <c r="N744" s="1" t="str">
        <f>IF(B744="","",入力・概要!$B$30*(J744*L744+K744*M744)/(L744^2+M744^2))</f>
        <v/>
      </c>
      <c r="O744" s="1" t="str">
        <f>IF(B744="","",入力・概要!$B$30*(K744*L744-J744*M744)/(L744^2+M744^2))</f>
        <v/>
      </c>
      <c r="P744" s="1" t="str">
        <f>IF(B744="","",N744+入力・概要!$B$36)</f>
        <v/>
      </c>
      <c r="Q744" s="1" t="str">
        <f>IF(B744="","",O744+C744*入力・概要!$B$37*0.000000001)</f>
        <v/>
      </c>
      <c r="R744" s="1" t="str">
        <f t="shared" si="92"/>
        <v/>
      </c>
      <c r="S744" s="1" t="str">
        <f t="shared" si="93"/>
        <v/>
      </c>
      <c r="T744" s="1" t="str">
        <f t="shared" si="94"/>
        <v/>
      </c>
      <c r="U744" s="1" t="str">
        <f t="shared" si="95"/>
        <v/>
      </c>
    </row>
    <row r="745" spans="1:21">
      <c r="A745">
        <v>742</v>
      </c>
      <c r="B745" s="2" t="str">
        <f>IF(A745&lt;=入力・概要!$B$40,10^(LOG10(入力・概要!$B$38)+(A745-1)*(LOG10(入力・概要!$B$39)-LOG10(入力・概要!$B$38))/(入力・概要!$B$40-1)),"")</f>
        <v/>
      </c>
      <c r="C745" s="1" t="str">
        <f t="shared" si="88"/>
        <v/>
      </c>
      <c r="D745" s="1" t="str">
        <f>IF(B745="","",ATANH(MIN(0.999999,(2*入力・概要!$B$17*入力・概要!$B$6)/入力・概要!$B$30))+入力・概要!$B$33*SQRT(B745/1000000)+(2*PI()*B745*入力・概要!$B$6/(299792458*入力・概要!$B$31))*入力・概要!$B$32/2)</f>
        <v/>
      </c>
      <c r="E745" s="1" t="str">
        <f>IF(B745="","",2*PI()*B745*入力・概要!$B$6/(299792458*入力・概要!$B$31))</f>
        <v/>
      </c>
      <c r="F745" s="1" t="str">
        <f t="shared" si="89"/>
        <v/>
      </c>
      <c r="G745" s="1" t="str">
        <f t="shared" si="90"/>
        <v/>
      </c>
      <c r="H745" s="1" t="str">
        <f>IF(B745="","",入力・概要!$B$34)</f>
        <v/>
      </c>
      <c r="I745" s="1" t="str">
        <f>IF(B745="","",C745*入力・概要!$B$35*0.000000001)</f>
        <v/>
      </c>
      <c r="J745" s="1" t="str">
        <f>IF(B745="","",H745+入力・概要!$B$30*F745)</f>
        <v/>
      </c>
      <c r="K745" s="1" t="str">
        <f>IF(B745="","",I745+入力・概要!$B$30*G745)</f>
        <v/>
      </c>
      <c r="L745" s="1" t="str">
        <f>IF(B745="","",入力・概要!$B$30+H745*F745-I745*G745)</f>
        <v/>
      </c>
      <c r="M745" s="1" t="str">
        <f t="shared" si="91"/>
        <v/>
      </c>
      <c r="N745" s="1" t="str">
        <f>IF(B745="","",入力・概要!$B$30*(J745*L745+K745*M745)/(L745^2+M745^2))</f>
        <v/>
      </c>
      <c r="O745" s="1" t="str">
        <f>IF(B745="","",入力・概要!$B$30*(K745*L745-J745*M745)/(L745^2+M745^2))</f>
        <v/>
      </c>
      <c r="P745" s="1" t="str">
        <f>IF(B745="","",N745+入力・概要!$B$36)</f>
        <v/>
      </c>
      <c r="Q745" s="1" t="str">
        <f>IF(B745="","",O745+C745*入力・概要!$B$37*0.000000001)</f>
        <v/>
      </c>
      <c r="R745" s="1" t="str">
        <f t="shared" si="92"/>
        <v/>
      </c>
      <c r="S745" s="1" t="str">
        <f t="shared" si="93"/>
        <v/>
      </c>
      <c r="T745" s="1" t="str">
        <f t="shared" si="94"/>
        <v/>
      </c>
      <c r="U745" s="1" t="str">
        <f t="shared" si="95"/>
        <v/>
      </c>
    </row>
    <row r="746" spans="1:21">
      <c r="A746">
        <v>743</v>
      </c>
      <c r="B746" s="2" t="str">
        <f>IF(A746&lt;=入力・概要!$B$40,10^(LOG10(入力・概要!$B$38)+(A746-1)*(LOG10(入力・概要!$B$39)-LOG10(入力・概要!$B$38))/(入力・概要!$B$40-1)),"")</f>
        <v/>
      </c>
      <c r="C746" s="1" t="str">
        <f t="shared" si="88"/>
        <v/>
      </c>
      <c r="D746" s="1" t="str">
        <f>IF(B746="","",ATANH(MIN(0.999999,(2*入力・概要!$B$17*入力・概要!$B$6)/入力・概要!$B$30))+入力・概要!$B$33*SQRT(B746/1000000)+(2*PI()*B746*入力・概要!$B$6/(299792458*入力・概要!$B$31))*入力・概要!$B$32/2)</f>
        <v/>
      </c>
      <c r="E746" s="1" t="str">
        <f>IF(B746="","",2*PI()*B746*入力・概要!$B$6/(299792458*入力・概要!$B$31))</f>
        <v/>
      </c>
      <c r="F746" s="1" t="str">
        <f t="shared" si="89"/>
        <v/>
      </c>
      <c r="G746" s="1" t="str">
        <f t="shared" si="90"/>
        <v/>
      </c>
      <c r="H746" s="1" t="str">
        <f>IF(B746="","",入力・概要!$B$34)</f>
        <v/>
      </c>
      <c r="I746" s="1" t="str">
        <f>IF(B746="","",C746*入力・概要!$B$35*0.000000001)</f>
        <v/>
      </c>
      <c r="J746" s="1" t="str">
        <f>IF(B746="","",H746+入力・概要!$B$30*F746)</f>
        <v/>
      </c>
      <c r="K746" s="1" t="str">
        <f>IF(B746="","",I746+入力・概要!$B$30*G746)</f>
        <v/>
      </c>
      <c r="L746" s="1" t="str">
        <f>IF(B746="","",入力・概要!$B$30+H746*F746-I746*G746)</f>
        <v/>
      </c>
      <c r="M746" s="1" t="str">
        <f t="shared" si="91"/>
        <v/>
      </c>
      <c r="N746" s="1" t="str">
        <f>IF(B746="","",入力・概要!$B$30*(J746*L746+K746*M746)/(L746^2+M746^2))</f>
        <v/>
      </c>
      <c r="O746" s="1" t="str">
        <f>IF(B746="","",入力・概要!$B$30*(K746*L746-J746*M746)/(L746^2+M746^2))</f>
        <v/>
      </c>
      <c r="P746" s="1" t="str">
        <f>IF(B746="","",N746+入力・概要!$B$36)</f>
        <v/>
      </c>
      <c r="Q746" s="1" t="str">
        <f>IF(B746="","",O746+C746*入力・概要!$B$37*0.000000001)</f>
        <v/>
      </c>
      <c r="R746" s="1" t="str">
        <f t="shared" si="92"/>
        <v/>
      </c>
      <c r="S746" s="1" t="str">
        <f t="shared" si="93"/>
        <v/>
      </c>
      <c r="T746" s="1" t="str">
        <f t="shared" si="94"/>
        <v/>
      </c>
      <c r="U746" s="1" t="str">
        <f t="shared" si="95"/>
        <v/>
      </c>
    </row>
    <row r="747" spans="1:21">
      <c r="A747">
        <v>744</v>
      </c>
      <c r="B747" s="2" t="str">
        <f>IF(A747&lt;=入力・概要!$B$40,10^(LOG10(入力・概要!$B$38)+(A747-1)*(LOG10(入力・概要!$B$39)-LOG10(入力・概要!$B$38))/(入力・概要!$B$40-1)),"")</f>
        <v/>
      </c>
      <c r="C747" s="1" t="str">
        <f t="shared" si="88"/>
        <v/>
      </c>
      <c r="D747" s="1" t="str">
        <f>IF(B747="","",ATANH(MIN(0.999999,(2*入力・概要!$B$17*入力・概要!$B$6)/入力・概要!$B$30))+入力・概要!$B$33*SQRT(B747/1000000)+(2*PI()*B747*入力・概要!$B$6/(299792458*入力・概要!$B$31))*入力・概要!$B$32/2)</f>
        <v/>
      </c>
      <c r="E747" s="1" t="str">
        <f>IF(B747="","",2*PI()*B747*入力・概要!$B$6/(299792458*入力・概要!$B$31))</f>
        <v/>
      </c>
      <c r="F747" s="1" t="str">
        <f t="shared" si="89"/>
        <v/>
      </c>
      <c r="G747" s="1" t="str">
        <f t="shared" si="90"/>
        <v/>
      </c>
      <c r="H747" s="1" t="str">
        <f>IF(B747="","",入力・概要!$B$34)</f>
        <v/>
      </c>
      <c r="I747" s="1" t="str">
        <f>IF(B747="","",C747*入力・概要!$B$35*0.000000001)</f>
        <v/>
      </c>
      <c r="J747" s="1" t="str">
        <f>IF(B747="","",H747+入力・概要!$B$30*F747)</f>
        <v/>
      </c>
      <c r="K747" s="1" t="str">
        <f>IF(B747="","",I747+入力・概要!$B$30*G747)</f>
        <v/>
      </c>
      <c r="L747" s="1" t="str">
        <f>IF(B747="","",入力・概要!$B$30+H747*F747-I747*G747)</f>
        <v/>
      </c>
      <c r="M747" s="1" t="str">
        <f t="shared" si="91"/>
        <v/>
      </c>
      <c r="N747" s="1" t="str">
        <f>IF(B747="","",入力・概要!$B$30*(J747*L747+K747*M747)/(L747^2+M747^2))</f>
        <v/>
      </c>
      <c r="O747" s="1" t="str">
        <f>IF(B747="","",入力・概要!$B$30*(K747*L747-J747*M747)/(L747^2+M747^2))</f>
        <v/>
      </c>
      <c r="P747" s="1" t="str">
        <f>IF(B747="","",N747+入力・概要!$B$36)</f>
        <v/>
      </c>
      <c r="Q747" s="1" t="str">
        <f>IF(B747="","",O747+C747*入力・概要!$B$37*0.000000001)</f>
        <v/>
      </c>
      <c r="R747" s="1" t="str">
        <f t="shared" si="92"/>
        <v/>
      </c>
      <c r="S747" s="1" t="str">
        <f t="shared" si="93"/>
        <v/>
      </c>
      <c r="T747" s="1" t="str">
        <f t="shared" si="94"/>
        <v/>
      </c>
      <c r="U747" s="1" t="str">
        <f t="shared" si="95"/>
        <v/>
      </c>
    </row>
    <row r="748" spans="1:21">
      <c r="A748">
        <v>745</v>
      </c>
      <c r="B748" s="2" t="str">
        <f>IF(A748&lt;=入力・概要!$B$40,10^(LOG10(入力・概要!$B$38)+(A748-1)*(LOG10(入力・概要!$B$39)-LOG10(入力・概要!$B$38))/(入力・概要!$B$40-1)),"")</f>
        <v/>
      </c>
      <c r="C748" s="1" t="str">
        <f t="shared" si="88"/>
        <v/>
      </c>
      <c r="D748" s="1" t="str">
        <f>IF(B748="","",ATANH(MIN(0.999999,(2*入力・概要!$B$17*入力・概要!$B$6)/入力・概要!$B$30))+入力・概要!$B$33*SQRT(B748/1000000)+(2*PI()*B748*入力・概要!$B$6/(299792458*入力・概要!$B$31))*入力・概要!$B$32/2)</f>
        <v/>
      </c>
      <c r="E748" s="1" t="str">
        <f>IF(B748="","",2*PI()*B748*入力・概要!$B$6/(299792458*入力・概要!$B$31))</f>
        <v/>
      </c>
      <c r="F748" s="1" t="str">
        <f t="shared" si="89"/>
        <v/>
      </c>
      <c r="G748" s="1" t="str">
        <f t="shared" si="90"/>
        <v/>
      </c>
      <c r="H748" s="1" t="str">
        <f>IF(B748="","",入力・概要!$B$34)</f>
        <v/>
      </c>
      <c r="I748" s="1" t="str">
        <f>IF(B748="","",C748*入力・概要!$B$35*0.000000001)</f>
        <v/>
      </c>
      <c r="J748" s="1" t="str">
        <f>IF(B748="","",H748+入力・概要!$B$30*F748)</f>
        <v/>
      </c>
      <c r="K748" s="1" t="str">
        <f>IF(B748="","",I748+入力・概要!$B$30*G748)</f>
        <v/>
      </c>
      <c r="L748" s="1" t="str">
        <f>IF(B748="","",入力・概要!$B$30+H748*F748-I748*G748)</f>
        <v/>
      </c>
      <c r="M748" s="1" t="str">
        <f t="shared" si="91"/>
        <v/>
      </c>
      <c r="N748" s="1" t="str">
        <f>IF(B748="","",入力・概要!$B$30*(J748*L748+K748*M748)/(L748^2+M748^2))</f>
        <v/>
      </c>
      <c r="O748" s="1" t="str">
        <f>IF(B748="","",入力・概要!$B$30*(K748*L748-J748*M748)/(L748^2+M748^2))</f>
        <v/>
      </c>
      <c r="P748" s="1" t="str">
        <f>IF(B748="","",N748+入力・概要!$B$36)</f>
        <v/>
      </c>
      <c r="Q748" s="1" t="str">
        <f>IF(B748="","",O748+C748*入力・概要!$B$37*0.000000001)</f>
        <v/>
      </c>
      <c r="R748" s="1" t="str">
        <f t="shared" si="92"/>
        <v/>
      </c>
      <c r="S748" s="1" t="str">
        <f t="shared" si="93"/>
        <v/>
      </c>
      <c r="T748" s="1" t="str">
        <f t="shared" si="94"/>
        <v/>
      </c>
      <c r="U748" s="1" t="str">
        <f t="shared" si="95"/>
        <v/>
      </c>
    </row>
    <row r="749" spans="1:21">
      <c r="A749">
        <v>746</v>
      </c>
      <c r="B749" s="2" t="str">
        <f>IF(A749&lt;=入力・概要!$B$40,10^(LOG10(入力・概要!$B$38)+(A749-1)*(LOG10(入力・概要!$B$39)-LOG10(入力・概要!$B$38))/(入力・概要!$B$40-1)),"")</f>
        <v/>
      </c>
      <c r="C749" s="1" t="str">
        <f t="shared" si="88"/>
        <v/>
      </c>
      <c r="D749" s="1" t="str">
        <f>IF(B749="","",ATANH(MIN(0.999999,(2*入力・概要!$B$17*入力・概要!$B$6)/入力・概要!$B$30))+入力・概要!$B$33*SQRT(B749/1000000)+(2*PI()*B749*入力・概要!$B$6/(299792458*入力・概要!$B$31))*入力・概要!$B$32/2)</f>
        <v/>
      </c>
      <c r="E749" s="1" t="str">
        <f>IF(B749="","",2*PI()*B749*入力・概要!$B$6/(299792458*入力・概要!$B$31))</f>
        <v/>
      </c>
      <c r="F749" s="1" t="str">
        <f t="shared" si="89"/>
        <v/>
      </c>
      <c r="G749" s="1" t="str">
        <f t="shared" si="90"/>
        <v/>
      </c>
      <c r="H749" s="1" t="str">
        <f>IF(B749="","",入力・概要!$B$34)</f>
        <v/>
      </c>
      <c r="I749" s="1" t="str">
        <f>IF(B749="","",C749*入力・概要!$B$35*0.000000001)</f>
        <v/>
      </c>
      <c r="J749" s="1" t="str">
        <f>IF(B749="","",H749+入力・概要!$B$30*F749)</f>
        <v/>
      </c>
      <c r="K749" s="1" t="str">
        <f>IF(B749="","",I749+入力・概要!$B$30*G749)</f>
        <v/>
      </c>
      <c r="L749" s="1" t="str">
        <f>IF(B749="","",入力・概要!$B$30+H749*F749-I749*G749)</f>
        <v/>
      </c>
      <c r="M749" s="1" t="str">
        <f t="shared" si="91"/>
        <v/>
      </c>
      <c r="N749" s="1" t="str">
        <f>IF(B749="","",入力・概要!$B$30*(J749*L749+K749*M749)/(L749^2+M749^2))</f>
        <v/>
      </c>
      <c r="O749" s="1" t="str">
        <f>IF(B749="","",入力・概要!$B$30*(K749*L749-J749*M749)/(L749^2+M749^2))</f>
        <v/>
      </c>
      <c r="P749" s="1" t="str">
        <f>IF(B749="","",N749+入力・概要!$B$36)</f>
        <v/>
      </c>
      <c r="Q749" s="1" t="str">
        <f>IF(B749="","",O749+C749*入力・概要!$B$37*0.000000001)</f>
        <v/>
      </c>
      <c r="R749" s="1" t="str">
        <f t="shared" si="92"/>
        <v/>
      </c>
      <c r="S749" s="1" t="str">
        <f t="shared" si="93"/>
        <v/>
      </c>
      <c r="T749" s="1" t="str">
        <f t="shared" si="94"/>
        <v/>
      </c>
      <c r="U749" s="1" t="str">
        <f t="shared" si="95"/>
        <v/>
      </c>
    </row>
    <row r="750" spans="1:21">
      <c r="A750">
        <v>747</v>
      </c>
      <c r="B750" s="2" t="str">
        <f>IF(A750&lt;=入力・概要!$B$40,10^(LOG10(入力・概要!$B$38)+(A750-1)*(LOG10(入力・概要!$B$39)-LOG10(入力・概要!$B$38))/(入力・概要!$B$40-1)),"")</f>
        <v/>
      </c>
      <c r="C750" s="1" t="str">
        <f t="shared" si="88"/>
        <v/>
      </c>
      <c r="D750" s="1" t="str">
        <f>IF(B750="","",ATANH(MIN(0.999999,(2*入力・概要!$B$17*入力・概要!$B$6)/入力・概要!$B$30))+入力・概要!$B$33*SQRT(B750/1000000)+(2*PI()*B750*入力・概要!$B$6/(299792458*入力・概要!$B$31))*入力・概要!$B$32/2)</f>
        <v/>
      </c>
      <c r="E750" s="1" t="str">
        <f>IF(B750="","",2*PI()*B750*入力・概要!$B$6/(299792458*入力・概要!$B$31))</f>
        <v/>
      </c>
      <c r="F750" s="1" t="str">
        <f t="shared" si="89"/>
        <v/>
      </c>
      <c r="G750" s="1" t="str">
        <f t="shared" si="90"/>
        <v/>
      </c>
      <c r="H750" s="1" t="str">
        <f>IF(B750="","",入力・概要!$B$34)</f>
        <v/>
      </c>
      <c r="I750" s="1" t="str">
        <f>IF(B750="","",C750*入力・概要!$B$35*0.000000001)</f>
        <v/>
      </c>
      <c r="J750" s="1" t="str">
        <f>IF(B750="","",H750+入力・概要!$B$30*F750)</f>
        <v/>
      </c>
      <c r="K750" s="1" t="str">
        <f>IF(B750="","",I750+入力・概要!$B$30*G750)</f>
        <v/>
      </c>
      <c r="L750" s="1" t="str">
        <f>IF(B750="","",入力・概要!$B$30+H750*F750-I750*G750)</f>
        <v/>
      </c>
      <c r="M750" s="1" t="str">
        <f t="shared" si="91"/>
        <v/>
      </c>
      <c r="N750" s="1" t="str">
        <f>IF(B750="","",入力・概要!$B$30*(J750*L750+K750*M750)/(L750^2+M750^2))</f>
        <v/>
      </c>
      <c r="O750" s="1" t="str">
        <f>IF(B750="","",入力・概要!$B$30*(K750*L750-J750*M750)/(L750^2+M750^2))</f>
        <v/>
      </c>
      <c r="P750" s="1" t="str">
        <f>IF(B750="","",N750+入力・概要!$B$36)</f>
        <v/>
      </c>
      <c r="Q750" s="1" t="str">
        <f>IF(B750="","",O750+C750*入力・概要!$B$37*0.000000001)</f>
        <v/>
      </c>
      <c r="R750" s="1" t="str">
        <f t="shared" si="92"/>
        <v/>
      </c>
      <c r="S750" s="1" t="str">
        <f t="shared" si="93"/>
        <v/>
      </c>
      <c r="T750" s="1" t="str">
        <f t="shared" si="94"/>
        <v/>
      </c>
      <c r="U750" s="1" t="str">
        <f t="shared" si="95"/>
        <v/>
      </c>
    </row>
    <row r="751" spans="1:21">
      <c r="A751">
        <v>748</v>
      </c>
      <c r="B751" s="2" t="str">
        <f>IF(A751&lt;=入力・概要!$B$40,10^(LOG10(入力・概要!$B$38)+(A751-1)*(LOG10(入力・概要!$B$39)-LOG10(入力・概要!$B$38))/(入力・概要!$B$40-1)),"")</f>
        <v/>
      </c>
      <c r="C751" s="1" t="str">
        <f t="shared" si="88"/>
        <v/>
      </c>
      <c r="D751" s="1" t="str">
        <f>IF(B751="","",ATANH(MIN(0.999999,(2*入力・概要!$B$17*入力・概要!$B$6)/入力・概要!$B$30))+入力・概要!$B$33*SQRT(B751/1000000)+(2*PI()*B751*入力・概要!$B$6/(299792458*入力・概要!$B$31))*入力・概要!$B$32/2)</f>
        <v/>
      </c>
      <c r="E751" s="1" t="str">
        <f>IF(B751="","",2*PI()*B751*入力・概要!$B$6/(299792458*入力・概要!$B$31))</f>
        <v/>
      </c>
      <c r="F751" s="1" t="str">
        <f t="shared" si="89"/>
        <v/>
      </c>
      <c r="G751" s="1" t="str">
        <f t="shared" si="90"/>
        <v/>
      </c>
      <c r="H751" s="1" t="str">
        <f>IF(B751="","",入力・概要!$B$34)</f>
        <v/>
      </c>
      <c r="I751" s="1" t="str">
        <f>IF(B751="","",C751*入力・概要!$B$35*0.000000001)</f>
        <v/>
      </c>
      <c r="J751" s="1" t="str">
        <f>IF(B751="","",H751+入力・概要!$B$30*F751)</f>
        <v/>
      </c>
      <c r="K751" s="1" t="str">
        <f>IF(B751="","",I751+入力・概要!$B$30*G751)</f>
        <v/>
      </c>
      <c r="L751" s="1" t="str">
        <f>IF(B751="","",入力・概要!$B$30+H751*F751-I751*G751)</f>
        <v/>
      </c>
      <c r="M751" s="1" t="str">
        <f t="shared" si="91"/>
        <v/>
      </c>
      <c r="N751" s="1" t="str">
        <f>IF(B751="","",入力・概要!$B$30*(J751*L751+K751*M751)/(L751^2+M751^2))</f>
        <v/>
      </c>
      <c r="O751" s="1" t="str">
        <f>IF(B751="","",入力・概要!$B$30*(K751*L751-J751*M751)/(L751^2+M751^2))</f>
        <v/>
      </c>
      <c r="P751" s="1" t="str">
        <f>IF(B751="","",N751+入力・概要!$B$36)</f>
        <v/>
      </c>
      <c r="Q751" s="1" t="str">
        <f>IF(B751="","",O751+C751*入力・概要!$B$37*0.000000001)</f>
        <v/>
      </c>
      <c r="R751" s="1" t="str">
        <f t="shared" si="92"/>
        <v/>
      </c>
      <c r="S751" s="1" t="str">
        <f t="shared" si="93"/>
        <v/>
      </c>
      <c r="T751" s="1" t="str">
        <f t="shared" si="94"/>
        <v/>
      </c>
      <c r="U751" s="1" t="str">
        <f t="shared" si="95"/>
        <v/>
      </c>
    </row>
    <row r="752" spans="1:21">
      <c r="A752">
        <v>749</v>
      </c>
      <c r="B752" s="2" t="str">
        <f>IF(A752&lt;=入力・概要!$B$40,10^(LOG10(入力・概要!$B$38)+(A752-1)*(LOG10(入力・概要!$B$39)-LOG10(入力・概要!$B$38))/(入力・概要!$B$40-1)),"")</f>
        <v/>
      </c>
      <c r="C752" s="1" t="str">
        <f t="shared" si="88"/>
        <v/>
      </c>
      <c r="D752" s="1" t="str">
        <f>IF(B752="","",ATANH(MIN(0.999999,(2*入力・概要!$B$17*入力・概要!$B$6)/入力・概要!$B$30))+入力・概要!$B$33*SQRT(B752/1000000)+(2*PI()*B752*入力・概要!$B$6/(299792458*入力・概要!$B$31))*入力・概要!$B$32/2)</f>
        <v/>
      </c>
      <c r="E752" s="1" t="str">
        <f>IF(B752="","",2*PI()*B752*入力・概要!$B$6/(299792458*入力・概要!$B$31))</f>
        <v/>
      </c>
      <c r="F752" s="1" t="str">
        <f t="shared" si="89"/>
        <v/>
      </c>
      <c r="G752" s="1" t="str">
        <f t="shared" si="90"/>
        <v/>
      </c>
      <c r="H752" s="1" t="str">
        <f>IF(B752="","",入力・概要!$B$34)</f>
        <v/>
      </c>
      <c r="I752" s="1" t="str">
        <f>IF(B752="","",C752*入力・概要!$B$35*0.000000001)</f>
        <v/>
      </c>
      <c r="J752" s="1" t="str">
        <f>IF(B752="","",H752+入力・概要!$B$30*F752)</f>
        <v/>
      </c>
      <c r="K752" s="1" t="str">
        <f>IF(B752="","",I752+入力・概要!$B$30*G752)</f>
        <v/>
      </c>
      <c r="L752" s="1" t="str">
        <f>IF(B752="","",入力・概要!$B$30+H752*F752-I752*G752)</f>
        <v/>
      </c>
      <c r="M752" s="1" t="str">
        <f t="shared" si="91"/>
        <v/>
      </c>
      <c r="N752" s="1" t="str">
        <f>IF(B752="","",入力・概要!$B$30*(J752*L752+K752*M752)/(L752^2+M752^2))</f>
        <v/>
      </c>
      <c r="O752" s="1" t="str">
        <f>IF(B752="","",入力・概要!$B$30*(K752*L752-J752*M752)/(L752^2+M752^2))</f>
        <v/>
      </c>
      <c r="P752" s="1" t="str">
        <f>IF(B752="","",N752+入力・概要!$B$36)</f>
        <v/>
      </c>
      <c r="Q752" s="1" t="str">
        <f>IF(B752="","",O752+C752*入力・概要!$B$37*0.000000001)</f>
        <v/>
      </c>
      <c r="R752" s="1" t="str">
        <f t="shared" si="92"/>
        <v/>
      </c>
      <c r="S752" s="1" t="str">
        <f t="shared" si="93"/>
        <v/>
      </c>
      <c r="T752" s="1" t="str">
        <f t="shared" si="94"/>
        <v/>
      </c>
      <c r="U752" s="1" t="str">
        <f t="shared" si="95"/>
        <v/>
      </c>
    </row>
    <row r="753" spans="1:21">
      <c r="A753">
        <v>750</v>
      </c>
      <c r="B753" s="2" t="str">
        <f>IF(A753&lt;=入力・概要!$B$40,10^(LOG10(入力・概要!$B$38)+(A753-1)*(LOG10(入力・概要!$B$39)-LOG10(入力・概要!$B$38))/(入力・概要!$B$40-1)),"")</f>
        <v/>
      </c>
      <c r="C753" s="1" t="str">
        <f t="shared" si="88"/>
        <v/>
      </c>
      <c r="D753" s="1" t="str">
        <f>IF(B753="","",ATANH(MIN(0.999999,(2*入力・概要!$B$17*入力・概要!$B$6)/入力・概要!$B$30))+入力・概要!$B$33*SQRT(B753/1000000)+(2*PI()*B753*入力・概要!$B$6/(299792458*入力・概要!$B$31))*入力・概要!$B$32/2)</f>
        <v/>
      </c>
      <c r="E753" s="1" t="str">
        <f>IF(B753="","",2*PI()*B753*入力・概要!$B$6/(299792458*入力・概要!$B$31))</f>
        <v/>
      </c>
      <c r="F753" s="1" t="str">
        <f t="shared" si="89"/>
        <v/>
      </c>
      <c r="G753" s="1" t="str">
        <f t="shared" si="90"/>
        <v/>
      </c>
      <c r="H753" s="1" t="str">
        <f>IF(B753="","",入力・概要!$B$34)</f>
        <v/>
      </c>
      <c r="I753" s="1" t="str">
        <f>IF(B753="","",C753*入力・概要!$B$35*0.000000001)</f>
        <v/>
      </c>
      <c r="J753" s="1" t="str">
        <f>IF(B753="","",H753+入力・概要!$B$30*F753)</f>
        <v/>
      </c>
      <c r="K753" s="1" t="str">
        <f>IF(B753="","",I753+入力・概要!$B$30*G753)</f>
        <v/>
      </c>
      <c r="L753" s="1" t="str">
        <f>IF(B753="","",入力・概要!$B$30+H753*F753-I753*G753)</f>
        <v/>
      </c>
      <c r="M753" s="1" t="str">
        <f t="shared" si="91"/>
        <v/>
      </c>
      <c r="N753" s="1" t="str">
        <f>IF(B753="","",入力・概要!$B$30*(J753*L753+K753*M753)/(L753^2+M753^2))</f>
        <v/>
      </c>
      <c r="O753" s="1" t="str">
        <f>IF(B753="","",入力・概要!$B$30*(K753*L753-J753*M753)/(L753^2+M753^2))</f>
        <v/>
      </c>
      <c r="P753" s="1" t="str">
        <f>IF(B753="","",N753+入力・概要!$B$36)</f>
        <v/>
      </c>
      <c r="Q753" s="1" t="str">
        <f>IF(B753="","",O753+C753*入力・概要!$B$37*0.000000001)</f>
        <v/>
      </c>
      <c r="R753" s="1" t="str">
        <f t="shared" si="92"/>
        <v/>
      </c>
      <c r="S753" s="1" t="str">
        <f t="shared" si="93"/>
        <v/>
      </c>
      <c r="T753" s="1" t="str">
        <f t="shared" si="94"/>
        <v/>
      </c>
      <c r="U753" s="1" t="str">
        <f t="shared" si="95"/>
        <v/>
      </c>
    </row>
    <row r="754" spans="1:21">
      <c r="A754">
        <v>751</v>
      </c>
      <c r="B754" s="2" t="str">
        <f>IF(A754&lt;=入力・概要!$B$40,10^(LOG10(入力・概要!$B$38)+(A754-1)*(LOG10(入力・概要!$B$39)-LOG10(入力・概要!$B$38))/(入力・概要!$B$40-1)),"")</f>
        <v/>
      </c>
      <c r="C754" s="1" t="str">
        <f t="shared" si="88"/>
        <v/>
      </c>
      <c r="D754" s="1" t="str">
        <f>IF(B754="","",ATANH(MIN(0.999999,(2*入力・概要!$B$17*入力・概要!$B$6)/入力・概要!$B$30))+入力・概要!$B$33*SQRT(B754/1000000)+(2*PI()*B754*入力・概要!$B$6/(299792458*入力・概要!$B$31))*入力・概要!$B$32/2)</f>
        <v/>
      </c>
      <c r="E754" s="1" t="str">
        <f>IF(B754="","",2*PI()*B754*入力・概要!$B$6/(299792458*入力・概要!$B$31))</f>
        <v/>
      </c>
      <c r="F754" s="1" t="str">
        <f t="shared" si="89"/>
        <v/>
      </c>
      <c r="G754" s="1" t="str">
        <f t="shared" si="90"/>
        <v/>
      </c>
      <c r="H754" s="1" t="str">
        <f>IF(B754="","",入力・概要!$B$34)</f>
        <v/>
      </c>
      <c r="I754" s="1" t="str">
        <f>IF(B754="","",C754*入力・概要!$B$35*0.000000001)</f>
        <v/>
      </c>
      <c r="J754" s="1" t="str">
        <f>IF(B754="","",H754+入力・概要!$B$30*F754)</f>
        <v/>
      </c>
      <c r="K754" s="1" t="str">
        <f>IF(B754="","",I754+入力・概要!$B$30*G754)</f>
        <v/>
      </c>
      <c r="L754" s="1" t="str">
        <f>IF(B754="","",入力・概要!$B$30+H754*F754-I754*G754)</f>
        <v/>
      </c>
      <c r="M754" s="1" t="str">
        <f t="shared" si="91"/>
        <v/>
      </c>
      <c r="N754" s="1" t="str">
        <f>IF(B754="","",入力・概要!$B$30*(J754*L754+K754*M754)/(L754^2+M754^2))</f>
        <v/>
      </c>
      <c r="O754" s="1" t="str">
        <f>IF(B754="","",入力・概要!$B$30*(K754*L754-J754*M754)/(L754^2+M754^2))</f>
        <v/>
      </c>
      <c r="P754" s="1" t="str">
        <f>IF(B754="","",N754+入力・概要!$B$36)</f>
        <v/>
      </c>
      <c r="Q754" s="1" t="str">
        <f>IF(B754="","",O754+C754*入力・概要!$B$37*0.000000001)</f>
        <v/>
      </c>
      <c r="R754" s="1" t="str">
        <f t="shared" si="92"/>
        <v/>
      </c>
      <c r="S754" s="1" t="str">
        <f t="shared" si="93"/>
        <v/>
      </c>
      <c r="T754" s="1" t="str">
        <f t="shared" si="94"/>
        <v/>
      </c>
      <c r="U754" s="1" t="str">
        <f t="shared" si="95"/>
        <v/>
      </c>
    </row>
    <row r="755" spans="1:21">
      <c r="A755">
        <v>752</v>
      </c>
      <c r="B755" s="2" t="str">
        <f>IF(A755&lt;=入力・概要!$B$40,10^(LOG10(入力・概要!$B$38)+(A755-1)*(LOG10(入力・概要!$B$39)-LOG10(入力・概要!$B$38))/(入力・概要!$B$40-1)),"")</f>
        <v/>
      </c>
      <c r="C755" s="1" t="str">
        <f t="shared" si="88"/>
        <v/>
      </c>
      <c r="D755" s="1" t="str">
        <f>IF(B755="","",ATANH(MIN(0.999999,(2*入力・概要!$B$17*入力・概要!$B$6)/入力・概要!$B$30))+入力・概要!$B$33*SQRT(B755/1000000)+(2*PI()*B755*入力・概要!$B$6/(299792458*入力・概要!$B$31))*入力・概要!$B$32/2)</f>
        <v/>
      </c>
      <c r="E755" s="1" t="str">
        <f>IF(B755="","",2*PI()*B755*入力・概要!$B$6/(299792458*入力・概要!$B$31))</f>
        <v/>
      </c>
      <c r="F755" s="1" t="str">
        <f t="shared" si="89"/>
        <v/>
      </c>
      <c r="G755" s="1" t="str">
        <f t="shared" si="90"/>
        <v/>
      </c>
      <c r="H755" s="1" t="str">
        <f>IF(B755="","",入力・概要!$B$34)</f>
        <v/>
      </c>
      <c r="I755" s="1" t="str">
        <f>IF(B755="","",C755*入力・概要!$B$35*0.000000001)</f>
        <v/>
      </c>
      <c r="J755" s="1" t="str">
        <f>IF(B755="","",H755+入力・概要!$B$30*F755)</f>
        <v/>
      </c>
      <c r="K755" s="1" t="str">
        <f>IF(B755="","",I755+入力・概要!$B$30*G755)</f>
        <v/>
      </c>
      <c r="L755" s="1" t="str">
        <f>IF(B755="","",入力・概要!$B$30+H755*F755-I755*G755)</f>
        <v/>
      </c>
      <c r="M755" s="1" t="str">
        <f t="shared" si="91"/>
        <v/>
      </c>
      <c r="N755" s="1" t="str">
        <f>IF(B755="","",入力・概要!$B$30*(J755*L755+K755*M755)/(L755^2+M755^2))</f>
        <v/>
      </c>
      <c r="O755" s="1" t="str">
        <f>IF(B755="","",入力・概要!$B$30*(K755*L755-J755*M755)/(L755^2+M755^2))</f>
        <v/>
      </c>
      <c r="P755" s="1" t="str">
        <f>IF(B755="","",N755+入力・概要!$B$36)</f>
        <v/>
      </c>
      <c r="Q755" s="1" t="str">
        <f>IF(B755="","",O755+C755*入力・概要!$B$37*0.000000001)</f>
        <v/>
      </c>
      <c r="R755" s="1" t="str">
        <f t="shared" si="92"/>
        <v/>
      </c>
      <c r="S755" s="1" t="str">
        <f t="shared" si="93"/>
        <v/>
      </c>
      <c r="T755" s="1" t="str">
        <f t="shared" si="94"/>
        <v/>
      </c>
      <c r="U755" s="1" t="str">
        <f t="shared" si="95"/>
        <v/>
      </c>
    </row>
    <row r="756" spans="1:21">
      <c r="A756">
        <v>753</v>
      </c>
      <c r="B756" s="2" t="str">
        <f>IF(A756&lt;=入力・概要!$B$40,10^(LOG10(入力・概要!$B$38)+(A756-1)*(LOG10(入力・概要!$B$39)-LOG10(入力・概要!$B$38))/(入力・概要!$B$40-1)),"")</f>
        <v/>
      </c>
      <c r="C756" s="1" t="str">
        <f t="shared" si="88"/>
        <v/>
      </c>
      <c r="D756" s="1" t="str">
        <f>IF(B756="","",ATANH(MIN(0.999999,(2*入力・概要!$B$17*入力・概要!$B$6)/入力・概要!$B$30))+入力・概要!$B$33*SQRT(B756/1000000)+(2*PI()*B756*入力・概要!$B$6/(299792458*入力・概要!$B$31))*入力・概要!$B$32/2)</f>
        <v/>
      </c>
      <c r="E756" s="1" t="str">
        <f>IF(B756="","",2*PI()*B756*入力・概要!$B$6/(299792458*入力・概要!$B$31))</f>
        <v/>
      </c>
      <c r="F756" s="1" t="str">
        <f t="shared" si="89"/>
        <v/>
      </c>
      <c r="G756" s="1" t="str">
        <f t="shared" si="90"/>
        <v/>
      </c>
      <c r="H756" s="1" t="str">
        <f>IF(B756="","",入力・概要!$B$34)</f>
        <v/>
      </c>
      <c r="I756" s="1" t="str">
        <f>IF(B756="","",C756*入力・概要!$B$35*0.000000001)</f>
        <v/>
      </c>
      <c r="J756" s="1" t="str">
        <f>IF(B756="","",H756+入力・概要!$B$30*F756)</f>
        <v/>
      </c>
      <c r="K756" s="1" t="str">
        <f>IF(B756="","",I756+入力・概要!$B$30*G756)</f>
        <v/>
      </c>
      <c r="L756" s="1" t="str">
        <f>IF(B756="","",入力・概要!$B$30+H756*F756-I756*G756)</f>
        <v/>
      </c>
      <c r="M756" s="1" t="str">
        <f t="shared" si="91"/>
        <v/>
      </c>
      <c r="N756" s="1" t="str">
        <f>IF(B756="","",入力・概要!$B$30*(J756*L756+K756*M756)/(L756^2+M756^2))</f>
        <v/>
      </c>
      <c r="O756" s="1" t="str">
        <f>IF(B756="","",入力・概要!$B$30*(K756*L756-J756*M756)/(L756^2+M756^2))</f>
        <v/>
      </c>
      <c r="P756" s="1" t="str">
        <f>IF(B756="","",N756+入力・概要!$B$36)</f>
        <v/>
      </c>
      <c r="Q756" s="1" t="str">
        <f>IF(B756="","",O756+C756*入力・概要!$B$37*0.000000001)</f>
        <v/>
      </c>
      <c r="R756" s="1" t="str">
        <f t="shared" si="92"/>
        <v/>
      </c>
      <c r="S756" s="1" t="str">
        <f t="shared" si="93"/>
        <v/>
      </c>
      <c r="T756" s="1" t="str">
        <f t="shared" si="94"/>
        <v/>
      </c>
      <c r="U756" s="1" t="str">
        <f t="shared" si="95"/>
        <v/>
      </c>
    </row>
    <row r="757" spans="1:21">
      <c r="A757">
        <v>754</v>
      </c>
      <c r="B757" s="2" t="str">
        <f>IF(A757&lt;=入力・概要!$B$40,10^(LOG10(入力・概要!$B$38)+(A757-1)*(LOG10(入力・概要!$B$39)-LOG10(入力・概要!$B$38))/(入力・概要!$B$40-1)),"")</f>
        <v/>
      </c>
      <c r="C757" s="1" t="str">
        <f t="shared" si="88"/>
        <v/>
      </c>
      <c r="D757" s="1" t="str">
        <f>IF(B757="","",ATANH(MIN(0.999999,(2*入力・概要!$B$17*入力・概要!$B$6)/入力・概要!$B$30))+入力・概要!$B$33*SQRT(B757/1000000)+(2*PI()*B757*入力・概要!$B$6/(299792458*入力・概要!$B$31))*入力・概要!$B$32/2)</f>
        <v/>
      </c>
      <c r="E757" s="1" t="str">
        <f>IF(B757="","",2*PI()*B757*入力・概要!$B$6/(299792458*入力・概要!$B$31))</f>
        <v/>
      </c>
      <c r="F757" s="1" t="str">
        <f t="shared" si="89"/>
        <v/>
      </c>
      <c r="G757" s="1" t="str">
        <f t="shared" si="90"/>
        <v/>
      </c>
      <c r="H757" s="1" t="str">
        <f>IF(B757="","",入力・概要!$B$34)</f>
        <v/>
      </c>
      <c r="I757" s="1" t="str">
        <f>IF(B757="","",C757*入力・概要!$B$35*0.000000001)</f>
        <v/>
      </c>
      <c r="J757" s="1" t="str">
        <f>IF(B757="","",H757+入力・概要!$B$30*F757)</f>
        <v/>
      </c>
      <c r="K757" s="1" t="str">
        <f>IF(B757="","",I757+入力・概要!$B$30*G757)</f>
        <v/>
      </c>
      <c r="L757" s="1" t="str">
        <f>IF(B757="","",入力・概要!$B$30+H757*F757-I757*G757)</f>
        <v/>
      </c>
      <c r="M757" s="1" t="str">
        <f t="shared" si="91"/>
        <v/>
      </c>
      <c r="N757" s="1" t="str">
        <f>IF(B757="","",入力・概要!$B$30*(J757*L757+K757*M757)/(L757^2+M757^2))</f>
        <v/>
      </c>
      <c r="O757" s="1" t="str">
        <f>IF(B757="","",入力・概要!$B$30*(K757*L757-J757*M757)/(L757^2+M757^2))</f>
        <v/>
      </c>
      <c r="P757" s="1" t="str">
        <f>IF(B757="","",N757+入力・概要!$B$36)</f>
        <v/>
      </c>
      <c r="Q757" s="1" t="str">
        <f>IF(B757="","",O757+C757*入力・概要!$B$37*0.000000001)</f>
        <v/>
      </c>
      <c r="R757" s="1" t="str">
        <f t="shared" si="92"/>
        <v/>
      </c>
      <c r="S757" s="1" t="str">
        <f t="shared" si="93"/>
        <v/>
      </c>
      <c r="T757" s="1" t="str">
        <f t="shared" si="94"/>
        <v/>
      </c>
      <c r="U757" s="1" t="str">
        <f t="shared" si="95"/>
        <v/>
      </c>
    </row>
    <row r="758" spans="1:21">
      <c r="A758">
        <v>755</v>
      </c>
      <c r="B758" s="2" t="str">
        <f>IF(A758&lt;=入力・概要!$B$40,10^(LOG10(入力・概要!$B$38)+(A758-1)*(LOG10(入力・概要!$B$39)-LOG10(入力・概要!$B$38))/(入力・概要!$B$40-1)),"")</f>
        <v/>
      </c>
      <c r="C758" s="1" t="str">
        <f t="shared" si="88"/>
        <v/>
      </c>
      <c r="D758" s="1" t="str">
        <f>IF(B758="","",ATANH(MIN(0.999999,(2*入力・概要!$B$17*入力・概要!$B$6)/入力・概要!$B$30))+入力・概要!$B$33*SQRT(B758/1000000)+(2*PI()*B758*入力・概要!$B$6/(299792458*入力・概要!$B$31))*入力・概要!$B$32/2)</f>
        <v/>
      </c>
      <c r="E758" s="1" t="str">
        <f>IF(B758="","",2*PI()*B758*入力・概要!$B$6/(299792458*入力・概要!$B$31))</f>
        <v/>
      </c>
      <c r="F758" s="1" t="str">
        <f t="shared" si="89"/>
        <v/>
      </c>
      <c r="G758" s="1" t="str">
        <f t="shared" si="90"/>
        <v/>
      </c>
      <c r="H758" s="1" t="str">
        <f>IF(B758="","",入力・概要!$B$34)</f>
        <v/>
      </c>
      <c r="I758" s="1" t="str">
        <f>IF(B758="","",C758*入力・概要!$B$35*0.000000001)</f>
        <v/>
      </c>
      <c r="J758" s="1" t="str">
        <f>IF(B758="","",H758+入力・概要!$B$30*F758)</f>
        <v/>
      </c>
      <c r="K758" s="1" t="str">
        <f>IF(B758="","",I758+入力・概要!$B$30*G758)</f>
        <v/>
      </c>
      <c r="L758" s="1" t="str">
        <f>IF(B758="","",入力・概要!$B$30+H758*F758-I758*G758)</f>
        <v/>
      </c>
      <c r="M758" s="1" t="str">
        <f t="shared" si="91"/>
        <v/>
      </c>
      <c r="N758" s="1" t="str">
        <f>IF(B758="","",入力・概要!$B$30*(J758*L758+K758*M758)/(L758^2+M758^2))</f>
        <v/>
      </c>
      <c r="O758" s="1" t="str">
        <f>IF(B758="","",入力・概要!$B$30*(K758*L758-J758*M758)/(L758^2+M758^2))</f>
        <v/>
      </c>
      <c r="P758" s="1" t="str">
        <f>IF(B758="","",N758+入力・概要!$B$36)</f>
        <v/>
      </c>
      <c r="Q758" s="1" t="str">
        <f>IF(B758="","",O758+C758*入力・概要!$B$37*0.000000001)</f>
        <v/>
      </c>
      <c r="R758" s="1" t="str">
        <f t="shared" si="92"/>
        <v/>
      </c>
      <c r="S758" s="1" t="str">
        <f t="shared" si="93"/>
        <v/>
      </c>
      <c r="T758" s="1" t="str">
        <f t="shared" si="94"/>
        <v/>
      </c>
      <c r="U758" s="1" t="str">
        <f t="shared" si="95"/>
        <v/>
      </c>
    </row>
    <row r="759" spans="1:21">
      <c r="A759">
        <v>756</v>
      </c>
      <c r="B759" s="2" t="str">
        <f>IF(A759&lt;=入力・概要!$B$40,10^(LOG10(入力・概要!$B$38)+(A759-1)*(LOG10(入力・概要!$B$39)-LOG10(入力・概要!$B$38))/(入力・概要!$B$40-1)),"")</f>
        <v/>
      </c>
      <c r="C759" s="1" t="str">
        <f t="shared" si="88"/>
        <v/>
      </c>
      <c r="D759" s="1" t="str">
        <f>IF(B759="","",ATANH(MIN(0.999999,(2*入力・概要!$B$17*入力・概要!$B$6)/入力・概要!$B$30))+入力・概要!$B$33*SQRT(B759/1000000)+(2*PI()*B759*入力・概要!$B$6/(299792458*入力・概要!$B$31))*入力・概要!$B$32/2)</f>
        <v/>
      </c>
      <c r="E759" s="1" t="str">
        <f>IF(B759="","",2*PI()*B759*入力・概要!$B$6/(299792458*入力・概要!$B$31))</f>
        <v/>
      </c>
      <c r="F759" s="1" t="str">
        <f t="shared" si="89"/>
        <v/>
      </c>
      <c r="G759" s="1" t="str">
        <f t="shared" si="90"/>
        <v/>
      </c>
      <c r="H759" s="1" t="str">
        <f>IF(B759="","",入力・概要!$B$34)</f>
        <v/>
      </c>
      <c r="I759" s="1" t="str">
        <f>IF(B759="","",C759*入力・概要!$B$35*0.000000001)</f>
        <v/>
      </c>
      <c r="J759" s="1" t="str">
        <f>IF(B759="","",H759+入力・概要!$B$30*F759)</f>
        <v/>
      </c>
      <c r="K759" s="1" t="str">
        <f>IF(B759="","",I759+入力・概要!$B$30*G759)</f>
        <v/>
      </c>
      <c r="L759" s="1" t="str">
        <f>IF(B759="","",入力・概要!$B$30+H759*F759-I759*G759)</f>
        <v/>
      </c>
      <c r="M759" s="1" t="str">
        <f t="shared" si="91"/>
        <v/>
      </c>
      <c r="N759" s="1" t="str">
        <f>IF(B759="","",入力・概要!$B$30*(J759*L759+K759*M759)/(L759^2+M759^2))</f>
        <v/>
      </c>
      <c r="O759" s="1" t="str">
        <f>IF(B759="","",入力・概要!$B$30*(K759*L759-J759*M759)/(L759^2+M759^2))</f>
        <v/>
      </c>
      <c r="P759" s="1" t="str">
        <f>IF(B759="","",N759+入力・概要!$B$36)</f>
        <v/>
      </c>
      <c r="Q759" s="1" t="str">
        <f>IF(B759="","",O759+C759*入力・概要!$B$37*0.000000001)</f>
        <v/>
      </c>
      <c r="R759" s="1" t="str">
        <f t="shared" si="92"/>
        <v/>
      </c>
      <c r="S759" s="1" t="str">
        <f t="shared" si="93"/>
        <v/>
      </c>
      <c r="T759" s="1" t="str">
        <f t="shared" si="94"/>
        <v/>
      </c>
      <c r="U759" s="1" t="str">
        <f t="shared" si="95"/>
        <v/>
      </c>
    </row>
    <row r="760" spans="1:21">
      <c r="A760">
        <v>757</v>
      </c>
      <c r="B760" s="2" t="str">
        <f>IF(A760&lt;=入力・概要!$B$40,10^(LOG10(入力・概要!$B$38)+(A760-1)*(LOG10(入力・概要!$B$39)-LOG10(入力・概要!$B$38))/(入力・概要!$B$40-1)),"")</f>
        <v/>
      </c>
      <c r="C760" s="1" t="str">
        <f t="shared" si="88"/>
        <v/>
      </c>
      <c r="D760" s="1" t="str">
        <f>IF(B760="","",ATANH(MIN(0.999999,(2*入力・概要!$B$17*入力・概要!$B$6)/入力・概要!$B$30))+入力・概要!$B$33*SQRT(B760/1000000)+(2*PI()*B760*入力・概要!$B$6/(299792458*入力・概要!$B$31))*入力・概要!$B$32/2)</f>
        <v/>
      </c>
      <c r="E760" s="1" t="str">
        <f>IF(B760="","",2*PI()*B760*入力・概要!$B$6/(299792458*入力・概要!$B$31))</f>
        <v/>
      </c>
      <c r="F760" s="1" t="str">
        <f t="shared" si="89"/>
        <v/>
      </c>
      <c r="G760" s="1" t="str">
        <f t="shared" si="90"/>
        <v/>
      </c>
      <c r="H760" s="1" t="str">
        <f>IF(B760="","",入力・概要!$B$34)</f>
        <v/>
      </c>
      <c r="I760" s="1" t="str">
        <f>IF(B760="","",C760*入力・概要!$B$35*0.000000001)</f>
        <v/>
      </c>
      <c r="J760" s="1" t="str">
        <f>IF(B760="","",H760+入力・概要!$B$30*F760)</f>
        <v/>
      </c>
      <c r="K760" s="1" t="str">
        <f>IF(B760="","",I760+入力・概要!$B$30*G760)</f>
        <v/>
      </c>
      <c r="L760" s="1" t="str">
        <f>IF(B760="","",入力・概要!$B$30+H760*F760-I760*G760)</f>
        <v/>
      </c>
      <c r="M760" s="1" t="str">
        <f t="shared" si="91"/>
        <v/>
      </c>
      <c r="N760" s="1" t="str">
        <f>IF(B760="","",入力・概要!$B$30*(J760*L760+K760*M760)/(L760^2+M760^2))</f>
        <v/>
      </c>
      <c r="O760" s="1" t="str">
        <f>IF(B760="","",入力・概要!$B$30*(K760*L760-J760*M760)/(L760^2+M760^2))</f>
        <v/>
      </c>
      <c r="P760" s="1" t="str">
        <f>IF(B760="","",N760+入力・概要!$B$36)</f>
        <v/>
      </c>
      <c r="Q760" s="1" t="str">
        <f>IF(B760="","",O760+C760*入力・概要!$B$37*0.000000001)</f>
        <v/>
      </c>
      <c r="R760" s="1" t="str">
        <f t="shared" si="92"/>
        <v/>
      </c>
      <c r="S760" s="1" t="str">
        <f t="shared" si="93"/>
        <v/>
      </c>
      <c r="T760" s="1" t="str">
        <f t="shared" si="94"/>
        <v/>
      </c>
      <c r="U760" s="1" t="str">
        <f t="shared" si="95"/>
        <v/>
      </c>
    </row>
    <row r="761" spans="1:21">
      <c r="A761">
        <v>758</v>
      </c>
      <c r="B761" s="2" t="str">
        <f>IF(A761&lt;=入力・概要!$B$40,10^(LOG10(入力・概要!$B$38)+(A761-1)*(LOG10(入力・概要!$B$39)-LOG10(入力・概要!$B$38))/(入力・概要!$B$40-1)),"")</f>
        <v/>
      </c>
      <c r="C761" s="1" t="str">
        <f t="shared" si="88"/>
        <v/>
      </c>
      <c r="D761" s="1" t="str">
        <f>IF(B761="","",ATANH(MIN(0.999999,(2*入力・概要!$B$17*入力・概要!$B$6)/入力・概要!$B$30))+入力・概要!$B$33*SQRT(B761/1000000)+(2*PI()*B761*入力・概要!$B$6/(299792458*入力・概要!$B$31))*入力・概要!$B$32/2)</f>
        <v/>
      </c>
      <c r="E761" s="1" t="str">
        <f>IF(B761="","",2*PI()*B761*入力・概要!$B$6/(299792458*入力・概要!$B$31))</f>
        <v/>
      </c>
      <c r="F761" s="1" t="str">
        <f t="shared" si="89"/>
        <v/>
      </c>
      <c r="G761" s="1" t="str">
        <f t="shared" si="90"/>
        <v/>
      </c>
      <c r="H761" s="1" t="str">
        <f>IF(B761="","",入力・概要!$B$34)</f>
        <v/>
      </c>
      <c r="I761" s="1" t="str">
        <f>IF(B761="","",C761*入力・概要!$B$35*0.000000001)</f>
        <v/>
      </c>
      <c r="J761" s="1" t="str">
        <f>IF(B761="","",H761+入力・概要!$B$30*F761)</f>
        <v/>
      </c>
      <c r="K761" s="1" t="str">
        <f>IF(B761="","",I761+入力・概要!$B$30*G761)</f>
        <v/>
      </c>
      <c r="L761" s="1" t="str">
        <f>IF(B761="","",入力・概要!$B$30+H761*F761-I761*G761)</f>
        <v/>
      </c>
      <c r="M761" s="1" t="str">
        <f t="shared" si="91"/>
        <v/>
      </c>
      <c r="N761" s="1" t="str">
        <f>IF(B761="","",入力・概要!$B$30*(J761*L761+K761*M761)/(L761^2+M761^2))</f>
        <v/>
      </c>
      <c r="O761" s="1" t="str">
        <f>IF(B761="","",入力・概要!$B$30*(K761*L761-J761*M761)/(L761^2+M761^2))</f>
        <v/>
      </c>
      <c r="P761" s="1" t="str">
        <f>IF(B761="","",N761+入力・概要!$B$36)</f>
        <v/>
      </c>
      <c r="Q761" s="1" t="str">
        <f>IF(B761="","",O761+C761*入力・概要!$B$37*0.000000001)</f>
        <v/>
      </c>
      <c r="R761" s="1" t="str">
        <f t="shared" si="92"/>
        <v/>
      </c>
      <c r="S761" s="1" t="str">
        <f t="shared" si="93"/>
        <v/>
      </c>
      <c r="T761" s="1" t="str">
        <f t="shared" si="94"/>
        <v/>
      </c>
      <c r="U761" s="1" t="str">
        <f t="shared" si="95"/>
        <v/>
      </c>
    </row>
    <row r="762" spans="1:21">
      <c r="A762">
        <v>759</v>
      </c>
      <c r="B762" s="2" t="str">
        <f>IF(A762&lt;=入力・概要!$B$40,10^(LOG10(入力・概要!$B$38)+(A762-1)*(LOG10(入力・概要!$B$39)-LOG10(入力・概要!$B$38))/(入力・概要!$B$40-1)),"")</f>
        <v/>
      </c>
      <c r="C762" s="1" t="str">
        <f t="shared" si="88"/>
        <v/>
      </c>
      <c r="D762" s="1" t="str">
        <f>IF(B762="","",ATANH(MIN(0.999999,(2*入力・概要!$B$17*入力・概要!$B$6)/入力・概要!$B$30))+入力・概要!$B$33*SQRT(B762/1000000)+(2*PI()*B762*入力・概要!$B$6/(299792458*入力・概要!$B$31))*入力・概要!$B$32/2)</f>
        <v/>
      </c>
      <c r="E762" s="1" t="str">
        <f>IF(B762="","",2*PI()*B762*入力・概要!$B$6/(299792458*入力・概要!$B$31))</f>
        <v/>
      </c>
      <c r="F762" s="1" t="str">
        <f t="shared" si="89"/>
        <v/>
      </c>
      <c r="G762" s="1" t="str">
        <f t="shared" si="90"/>
        <v/>
      </c>
      <c r="H762" s="1" t="str">
        <f>IF(B762="","",入力・概要!$B$34)</f>
        <v/>
      </c>
      <c r="I762" s="1" t="str">
        <f>IF(B762="","",C762*入力・概要!$B$35*0.000000001)</f>
        <v/>
      </c>
      <c r="J762" s="1" t="str">
        <f>IF(B762="","",H762+入力・概要!$B$30*F762)</f>
        <v/>
      </c>
      <c r="K762" s="1" t="str">
        <f>IF(B762="","",I762+入力・概要!$B$30*G762)</f>
        <v/>
      </c>
      <c r="L762" s="1" t="str">
        <f>IF(B762="","",入力・概要!$B$30+H762*F762-I762*G762)</f>
        <v/>
      </c>
      <c r="M762" s="1" t="str">
        <f t="shared" si="91"/>
        <v/>
      </c>
      <c r="N762" s="1" t="str">
        <f>IF(B762="","",入力・概要!$B$30*(J762*L762+K762*M762)/(L762^2+M762^2))</f>
        <v/>
      </c>
      <c r="O762" s="1" t="str">
        <f>IF(B762="","",入力・概要!$B$30*(K762*L762-J762*M762)/(L762^2+M762^2))</f>
        <v/>
      </c>
      <c r="P762" s="1" t="str">
        <f>IF(B762="","",N762+入力・概要!$B$36)</f>
        <v/>
      </c>
      <c r="Q762" s="1" t="str">
        <f>IF(B762="","",O762+C762*入力・概要!$B$37*0.000000001)</f>
        <v/>
      </c>
      <c r="R762" s="1" t="str">
        <f t="shared" si="92"/>
        <v/>
      </c>
      <c r="S762" s="1" t="str">
        <f t="shared" si="93"/>
        <v/>
      </c>
      <c r="T762" s="1" t="str">
        <f t="shared" si="94"/>
        <v/>
      </c>
      <c r="U762" s="1" t="str">
        <f t="shared" si="95"/>
        <v/>
      </c>
    </row>
    <row r="763" spans="1:21">
      <c r="A763">
        <v>760</v>
      </c>
      <c r="B763" s="2" t="str">
        <f>IF(A763&lt;=入力・概要!$B$40,10^(LOG10(入力・概要!$B$38)+(A763-1)*(LOG10(入力・概要!$B$39)-LOG10(入力・概要!$B$38))/(入力・概要!$B$40-1)),"")</f>
        <v/>
      </c>
      <c r="C763" s="1" t="str">
        <f t="shared" si="88"/>
        <v/>
      </c>
      <c r="D763" s="1" t="str">
        <f>IF(B763="","",ATANH(MIN(0.999999,(2*入力・概要!$B$17*入力・概要!$B$6)/入力・概要!$B$30))+入力・概要!$B$33*SQRT(B763/1000000)+(2*PI()*B763*入力・概要!$B$6/(299792458*入力・概要!$B$31))*入力・概要!$B$32/2)</f>
        <v/>
      </c>
      <c r="E763" s="1" t="str">
        <f>IF(B763="","",2*PI()*B763*入力・概要!$B$6/(299792458*入力・概要!$B$31))</f>
        <v/>
      </c>
      <c r="F763" s="1" t="str">
        <f t="shared" si="89"/>
        <v/>
      </c>
      <c r="G763" s="1" t="str">
        <f t="shared" si="90"/>
        <v/>
      </c>
      <c r="H763" s="1" t="str">
        <f>IF(B763="","",入力・概要!$B$34)</f>
        <v/>
      </c>
      <c r="I763" s="1" t="str">
        <f>IF(B763="","",C763*入力・概要!$B$35*0.000000001)</f>
        <v/>
      </c>
      <c r="J763" s="1" t="str">
        <f>IF(B763="","",H763+入力・概要!$B$30*F763)</f>
        <v/>
      </c>
      <c r="K763" s="1" t="str">
        <f>IF(B763="","",I763+入力・概要!$B$30*G763)</f>
        <v/>
      </c>
      <c r="L763" s="1" t="str">
        <f>IF(B763="","",入力・概要!$B$30+H763*F763-I763*G763)</f>
        <v/>
      </c>
      <c r="M763" s="1" t="str">
        <f t="shared" si="91"/>
        <v/>
      </c>
      <c r="N763" s="1" t="str">
        <f>IF(B763="","",入力・概要!$B$30*(J763*L763+K763*M763)/(L763^2+M763^2))</f>
        <v/>
      </c>
      <c r="O763" s="1" t="str">
        <f>IF(B763="","",入力・概要!$B$30*(K763*L763-J763*M763)/(L763^2+M763^2))</f>
        <v/>
      </c>
      <c r="P763" s="1" t="str">
        <f>IF(B763="","",N763+入力・概要!$B$36)</f>
        <v/>
      </c>
      <c r="Q763" s="1" t="str">
        <f>IF(B763="","",O763+C763*入力・概要!$B$37*0.000000001)</f>
        <v/>
      </c>
      <c r="R763" s="1" t="str">
        <f t="shared" si="92"/>
        <v/>
      </c>
      <c r="S763" s="1" t="str">
        <f t="shared" si="93"/>
        <v/>
      </c>
      <c r="T763" s="1" t="str">
        <f t="shared" si="94"/>
        <v/>
      </c>
      <c r="U763" s="1" t="str">
        <f t="shared" si="95"/>
        <v/>
      </c>
    </row>
    <row r="764" spans="1:21">
      <c r="A764">
        <v>761</v>
      </c>
      <c r="B764" s="2" t="str">
        <f>IF(A764&lt;=入力・概要!$B$40,10^(LOG10(入力・概要!$B$38)+(A764-1)*(LOG10(入力・概要!$B$39)-LOG10(入力・概要!$B$38))/(入力・概要!$B$40-1)),"")</f>
        <v/>
      </c>
      <c r="C764" s="1" t="str">
        <f t="shared" si="88"/>
        <v/>
      </c>
      <c r="D764" s="1" t="str">
        <f>IF(B764="","",ATANH(MIN(0.999999,(2*入力・概要!$B$17*入力・概要!$B$6)/入力・概要!$B$30))+入力・概要!$B$33*SQRT(B764/1000000)+(2*PI()*B764*入力・概要!$B$6/(299792458*入力・概要!$B$31))*入力・概要!$B$32/2)</f>
        <v/>
      </c>
      <c r="E764" s="1" t="str">
        <f>IF(B764="","",2*PI()*B764*入力・概要!$B$6/(299792458*入力・概要!$B$31))</f>
        <v/>
      </c>
      <c r="F764" s="1" t="str">
        <f t="shared" si="89"/>
        <v/>
      </c>
      <c r="G764" s="1" t="str">
        <f t="shared" si="90"/>
        <v/>
      </c>
      <c r="H764" s="1" t="str">
        <f>IF(B764="","",入力・概要!$B$34)</f>
        <v/>
      </c>
      <c r="I764" s="1" t="str">
        <f>IF(B764="","",C764*入力・概要!$B$35*0.000000001)</f>
        <v/>
      </c>
      <c r="J764" s="1" t="str">
        <f>IF(B764="","",H764+入力・概要!$B$30*F764)</f>
        <v/>
      </c>
      <c r="K764" s="1" t="str">
        <f>IF(B764="","",I764+入力・概要!$B$30*G764)</f>
        <v/>
      </c>
      <c r="L764" s="1" t="str">
        <f>IF(B764="","",入力・概要!$B$30+H764*F764-I764*G764)</f>
        <v/>
      </c>
      <c r="M764" s="1" t="str">
        <f t="shared" si="91"/>
        <v/>
      </c>
      <c r="N764" s="1" t="str">
        <f>IF(B764="","",入力・概要!$B$30*(J764*L764+K764*M764)/(L764^2+M764^2))</f>
        <v/>
      </c>
      <c r="O764" s="1" t="str">
        <f>IF(B764="","",入力・概要!$B$30*(K764*L764-J764*M764)/(L764^2+M764^2))</f>
        <v/>
      </c>
      <c r="P764" s="1" t="str">
        <f>IF(B764="","",N764+入力・概要!$B$36)</f>
        <v/>
      </c>
      <c r="Q764" s="1" t="str">
        <f>IF(B764="","",O764+C764*入力・概要!$B$37*0.000000001)</f>
        <v/>
      </c>
      <c r="R764" s="1" t="str">
        <f t="shared" si="92"/>
        <v/>
      </c>
      <c r="S764" s="1" t="str">
        <f t="shared" si="93"/>
        <v/>
      </c>
      <c r="T764" s="1" t="str">
        <f t="shared" si="94"/>
        <v/>
      </c>
      <c r="U764" s="1" t="str">
        <f t="shared" si="95"/>
        <v/>
      </c>
    </row>
    <row r="765" spans="1:21">
      <c r="A765">
        <v>762</v>
      </c>
      <c r="B765" s="2" t="str">
        <f>IF(A765&lt;=入力・概要!$B$40,10^(LOG10(入力・概要!$B$38)+(A765-1)*(LOG10(入力・概要!$B$39)-LOG10(入力・概要!$B$38))/(入力・概要!$B$40-1)),"")</f>
        <v/>
      </c>
      <c r="C765" s="1" t="str">
        <f t="shared" si="88"/>
        <v/>
      </c>
      <c r="D765" s="1" t="str">
        <f>IF(B765="","",ATANH(MIN(0.999999,(2*入力・概要!$B$17*入力・概要!$B$6)/入力・概要!$B$30))+入力・概要!$B$33*SQRT(B765/1000000)+(2*PI()*B765*入力・概要!$B$6/(299792458*入力・概要!$B$31))*入力・概要!$B$32/2)</f>
        <v/>
      </c>
      <c r="E765" s="1" t="str">
        <f>IF(B765="","",2*PI()*B765*入力・概要!$B$6/(299792458*入力・概要!$B$31))</f>
        <v/>
      </c>
      <c r="F765" s="1" t="str">
        <f t="shared" si="89"/>
        <v/>
      </c>
      <c r="G765" s="1" t="str">
        <f t="shared" si="90"/>
        <v/>
      </c>
      <c r="H765" s="1" t="str">
        <f>IF(B765="","",入力・概要!$B$34)</f>
        <v/>
      </c>
      <c r="I765" s="1" t="str">
        <f>IF(B765="","",C765*入力・概要!$B$35*0.000000001)</f>
        <v/>
      </c>
      <c r="J765" s="1" t="str">
        <f>IF(B765="","",H765+入力・概要!$B$30*F765)</f>
        <v/>
      </c>
      <c r="K765" s="1" t="str">
        <f>IF(B765="","",I765+入力・概要!$B$30*G765)</f>
        <v/>
      </c>
      <c r="L765" s="1" t="str">
        <f>IF(B765="","",入力・概要!$B$30+H765*F765-I765*G765)</f>
        <v/>
      </c>
      <c r="M765" s="1" t="str">
        <f t="shared" si="91"/>
        <v/>
      </c>
      <c r="N765" s="1" t="str">
        <f>IF(B765="","",入力・概要!$B$30*(J765*L765+K765*M765)/(L765^2+M765^2))</f>
        <v/>
      </c>
      <c r="O765" s="1" t="str">
        <f>IF(B765="","",入力・概要!$B$30*(K765*L765-J765*M765)/(L765^2+M765^2))</f>
        <v/>
      </c>
      <c r="P765" s="1" t="str">
        <f>IF(B765="","",N765+入力・概要!$B$36)</f>
        <v/>
      </c>
      <c r="Q765" s="1" t="str">
        <f>IF(B765="","",O765+C765*入力・概要!$B$37*0.000000001)</f>
        <v/>
      </c>
      <c r="R765" s="1" t="str">
        <f t="shared" si="92"/>
        <v/>
      </c>
      <c r="S765" s="1" t="str">
        <f t="shared" si="93"/>
        <v/>
      </c>
      <c r="T765" s="1" t="str">
        <f t="shared" si="94"/>
        <v/>
      </c>
      <c r="U765" s="1" t="str">
        <f t="shared" si="95"/>
        <v/>
      </c>
    </row>
    <row r="766" spans="1:21">
      <c r="A766">
        <v>763</v>
      </c>
      <c r="B766" s="2" t="str">
        <f>IF(A766&lt;=入力・概要!$B$40,10^(LOG10(入力・概要!$B$38)+(A766-1)*(LOG10(入力・概要!$B$39)-LOG10(入力・概要!$B$38))/(入力・概要!$B$40-1)),"")</f>
        <v/>
      </c>
      <c r="C766" s="1" t="str">
        <f t="shared" si="88"/>
        <v/>
      </c>
      <c r="D766" s="1" t="str">
        <f>IF(B766="","",ATANH(MIN(0.999999,(2*入力・概要!$B$17*入力・概要!$B$6)/入力・概要!$B$30))+入力・概要!$B$33*SQRT(B766/1000000)+(2*PI()*B766*入力・概要!$B$6/(299792458*入力・概要!$B$31))*入力・概要!$B$32/2)</f>
        <v/>
      </c>
      <c r="E766" s="1" t="str">
        <f>IF(B766="","",2*PI()*B766*入力・概要!$B$6/(299792458*入力・概要!$B$31))</f>
        <v/>
      </c>
      <c r="F766" s="1" t="str">
        <f t="shared" si="89"/>
        <v/>
      </c>
      <c r="G766" s="1" t="str">
        <f t="shared" si="90"/>
        <v/>
      </c>
      <c r="H766" s="1" t="str">
        <f>IF(B766="","",入力・概要!$B$34)</f>
        <v/>
      </c>
      <c r="I766" s="1" t="str">
        <f>IF(B766="","",C766*入力・概要!$B$35*0.000000001)</f>
        <v/>
      </c>
      <c r="J766" s="1" t="str">
        <f>IF(B766="","",H766+入力・概要!$B$30*F766)</f>
        <v/>
      </c>
      <c r="K766" s="1" t="str">
        <f>IF(B766="","",I766+入力・概要!$B$30*G766)</f>
        <v/>
      </c>
      <c r="L766" s="1" t="str">
        <f>IF(B766="","",入力・概要!$B$30+H766*F766-I766*G766)</f>
        <v/>
      </c>
      <c r="M766" s="1" t="str">
        <f t="shared" si="91"/>
        <v/>
      </c>
      <c r="N766" s="1" t="str">
        <f>IF(B766="","",入力・概要!$B$30*(J766*L766+K766*M766)/(L766^2+M766^2))</f>
        <v/>
      </c>
      <c r="O766" s="1" t="str">
        <f>IF(B766="","",入力・概要!$B$30*(K766*L766-J766*M766)/(L766^2+M766^2))</f>
        <v/>
      </c>
      <c r="P766" s="1" t="str">
        <f>IF(B766="","",N766+入力・概要!$B$36)</f>
        <v/>
      </c>
      <c r="Q766" s="1" t="str">
        <f>IF(B766="","",O766+C766*入力・概要!$B$37*0.000000001)</f>
        <v/>
      </c>
      <c r="R766" s="1" t="str">
        <f t="shared" si="92"/>
        <v/>
      </c>
      <c r="S766" s="1" t="str">
        <f t="shared" si="93"/>
        <v/>
      </c>
      <c r="T766" s="1" t="str">
        <f t="shared" si="94"/>
        <v/>
      </c>
      <c r="U766" s="1" t="str">
        <f t="shared" si="95"/>
        <v/>
      </c>
    </row>
    <row r="767" spans="1:21">
      <c r="A767">
        <v>764</v>
      </c>
      <c r="B767" s="2" t="str">
        <f>IF(A767&lt;=入力・概要!$B$40,10^(LOG10(入力・概要!$B$38)+(A767-1)*(LOG10(入力・概要!$B$39)-LOG10(入力・概要!$B$38))/(入力・概要!$B$40-1)),"")</f>
        <v/>
      </c>
      <c r="C767" s="1" t="str">
        <f t="shared" si="88"/>
        <v/>
      </c>
      <c r="D767" s="1" t="str">
        <f>IF(B767="","",ATANH(MIN(0.999999,(2*入力・概要!$B$17*入力・概要!$B$6)/入力・概要!$B$30))+入力・概要!$B$33*SQRT(B767/1000000)+(2*PI()*B767*入力・概要!$B$6/(299792458*入力・概要!$B$31))*入力・概要!$B$32/2)</f>
        <v/>
      </c>
      <c r="E767" s="1" t="str">
        <f>IF(B767="","",2*PI()*B767*入力・概要!$B$6/(299792458*入力・概要!$B$31))</f>
        <v/>
      </c>
      <c r="F767" s="1" t="str">
        <f t="shared" si="89"/>
        <v/>
      </c>
      <c r="G767" s="1" t="str">
        <f t="shared" si="90"/>
        <v/>
      </c>
      <c r="H767" s="1" t="str">
        <f>IF(B767="","",入力・概要!$B$34)</f>
        <v/>
      </c>
      <c r="I767" s="1" t="str">
        <f>IF(B767="","",C767*入力・概要!$B$35*0.000000001)</f>
        <v/>
      </c>
      <c r="J767" s="1" t="str">
        <f>IF(B767="","",H767+入力・概要!$B$30*F767)</f>
        <v/>
      </c>
      <c r="K767" s="1" t="str">
        <f>IF(B767="","",I767+入力・概要!$B$30*G767)</f>
        <v/>
      </c>
      <c r="L767" s="1" t="str">
        <f>IF(B767="","",入力・概要!$B$30+H767*F767-I767*G767)</f>
        <v/>
      </c>
      <c r="M767" s="1" t="str">
        <f t="shared" si="91"/>
        <v/>
      </c>
      <c r="N767" s="1" t="str">
        <f>IF(B767="","",入力・概要!$B$30*(J767*L767+K767*M767)/(L767^2+M767^2))</f>
        <v/>
      </c>
      <c r="O767" s="1" t="str">
        <f>IF(B767="","",入力・概要!$B$30*(K767*L767-J767*M767)/(L767^2+M767^2))</f>
        <v/>
      </c>
      <c r="P767" s="1" t="str">
        <f>IF(B767="","",N767+入力・概要!$B$36)</f>
        <v/>
      </c>
      <c r="Q767" s="1" t="str">
        <f>IF(B767="","",O767+C767*入力・概要!$B$37*0.000000001)</f>
        <v/>
      </c>
      <c r="R767" s="1" t="str">
        <f t="shared" si="92"/>
        <v/>
      </c>
      <c r="S767" s="1" t="str">
        <f t="shared" si="93"/>
        <v/>
      </c>
      <c r="T767" s="1" t="str">
        <f t="shared" si="94"/>
        <v/>
      </c>
      <c r="U767" s="1" t="str">
        <f t="shared" si="95"/>
        <v/>
      </c>
    </row>
    <row r="768" spans="1:21">
      <c r="A768">
        <v>765</v>
      </c>
      <c r="B768" s="2" t="str">
        <f>IF(A768&lt;=入力・概要!$B$40,10^(LOG10(入力・概要!$B$38)+(A768-1)*(LOG10(入力・概要!$B$39)-LOG10(入力・概要!$B$38))/(入力・概要!$B$40-1)),"")</f>
        <v/>
      </c>
      <c r="C768" s="1" t="str">
        <f t="shared" si="88"/>
        <v/>
      </c>
      <c r="D768" s="1" t="str">
        <f>IF(B768="","",ATANH(MIN(0.999999,(2*入力・概要!$B$17*入力・概要!$B$6)/入力・概要!$B$30))+入力・概要!$B$33*SQRT(B768/1000000)+(2*PI()*B768*入力・概要!$B$6/(299792458*入力・概要!$B$31))*入力・概要!$B$32/2)</f>
        <v/>
      </c>
      <c r="E768" s="1" t="str">
        <f>IF(B768="","",2*PI()*B768*入力・概要!$B$6/(299792458*入力・概要!$B$31))</f>
        <v/>
      </c>
      <c r="F768" s="1" t="str">
        <f t="shared" si="89"/>
        <v/>
      </c>
      <c r="G768" s="1" t="str">
        <f t="shared" si="90"/>
        <v/>
      </c>
      <c r="H768" s="1" t="str">
        <f>IF(B768="","",入力・概要!$B$34)</f>
        <v/>
      </c>
      <c r="I768" s="1" t="str">
        <f>IF(B768="","",C768*入力・概要!$B$35*0.000000001)</f>
        <v/>
      </c>
      <c r="J768" s="1" t="str">
        <f>IF(B768="","",H768+入力・概要!$B$30*F768)</f>
        <v/>
      </c>
      <c r="K768" s="1" t="str">
        <f>IF(B768="","",I768+入力・概要!$B$30*G768)</f>
        <v/>
      </c>
      <c r="L768" s="1" t="str">
        <f>IF(B768="","",入力・概要!$B$30+H768*F768-I768*G768)</f>
        <v/>
      </c>
      <c r="M768" s="1" t="str">
        <f t="shared" si="91"/>
        <v/>
      </c>
      <c r="N768" s="1" t="str">
        <f>IF(B768="","",入力・概要!$B$30*(J768*L768+K768*M768)/(L768^2+M768^2))</f>
        <v/>
      </c>
      <c r="O768" s="1" t="str">
        <f>IF(B768="","",入力・概要!$B$30*(K768*L768-J768*M768)/(L768^2+M768^2))</f>
        <v/>
      </c>
      <c r="P768" s="1" t="str">
        <f>IF(B768="","",N768+入力・概要!$B$36)</f>
        <v/>
      </c>
      <c r="Q768" s="1" t="str">
        <f>IF(B768="","",O768+C768*入力・概要!$B$37*0.000000001)</f>
        <v/>
      </c>
      <c r="R768" s="1" t="str">
        <f t="shared" si="92"/>
        <v/>
      </c>
      <c r="S768" s="1" t="str">
        <f t="shared" si="93"/>
        <v/>
      </c>
      <c r="T768" s="1" t="str">
        <f t="shared" si="94"/>
        <v/>
      </c>
      <c r="U768" s="1" t="str">
        <f t="shared" si="95"/>
        <v/>
      </c>
    </row>
    <row r="769" spans="1:21">
      <c r="A769">
        <v>766</v>
      </c>
      <c r="B769" s="2" t="str">
        <f>IF(A769&lt;=入力・概要!$B$40,10^(LOG10(入力・概要!$B$38)+(A769-1)*(LOG10(入力・概要!$B$39)-LOG10(入力・概要!$B$38))/(入力・概要!$B$40-1)),"")</f>
        <v/>
      </c>
      <c r="C769" s="1" t="str">
        <f t="shared" si="88"/>
        <v/>
      </c>
      <c r="D769" s="1" t="str">
        <f>IF(B769="","",ATANH(MIN(0.999999,(2*入力・概要!$B$17*入力・概要!$B$6)/入力・概要!$B$30))+入力・概要!$B$33*SQRT(B769/1000000)+(2*PI()*B769*入力・概要!$B$6/(299792458*入力・概要!$B$31))*入力・概要!$B$32/2)</f>
        <v/>
      </c>
      <c r="E769" s="1" t="str">
        <f>IF(B769="","",2*PI()*B769*入力・概要!$B$6/(299792458*入力・概要!$B$31))</f>
        <v/>
      </c>
      <c r="F769" s="1" t="str">
        <f t="shared" si="89"/>
        <v/>
      </c>
      <c r="G769" s="1" t="str">
        <f t="shared" si="90"/>
        <v/>
      </c>
      <c r="H769" s="1" t="str">
        <f>IF(B769="","",入力・概要!$B$34)</f>
        <v/>
      </c>
      <c r="I769" s="1" t="str">
        <f>IF(B769="","",C769*入力・概要!$B$35*0.000000001)</f>
        <v/>
      </c>
      <c r="J769" s="1" t="str">
        <f>IF(B769="","",H769+入力・概要!$B$30*F769)</f>
        <v/>
      </c>
      <c r="K769" s="1" t="str">
        <f>IF(B769="","",I769+入力・概要!$B$30*G769)</f>
        <v/>
      </c>
      <c r="L769" s="1" t="str">
        <f>IF(B769="","",入力・概要!$B$30+H769*F769-I769*G769)</f>
        <v/>
      </c>
      <c r="M769" s="1" t="str">
        <f t="shared" si="91"/>
        <v/>
      </c>
      <c r="N769" s="1" t="str">
        <f>IF(B769="","",入力・概要!$B$30*(J769*L769+K769*M769)/(L769^2+M769^2))</f>
        <v/>
      </c>
      <c r="O769" s="1" t="str">
        <f>IF(B769="","",入力・概要!$B$30*(K769*L769-J769*M769)/(L769^2+M769^2))</f>
        <v/>
      </c>
      <c r="P769" s="1" t="str">
        <f>IF(B769="","",N769+入力・概要!$B$36)</f>
        <v/>
      </c>
      <c r="Q769" s="1" t="str">
        <f>IF(B769="","",O769+C769*入力・概要!$B$37*0.000000001)</f>
        <v/>
      </c>
      <c r="R769" s="1" t="str">
        <f t="shared" si="92"/>
        <v/>
      </c>
      <c r="S769" s="1" t="str">
        <f t="shared" si="93"/>
        <v/>
      </c>
      <c r="T769" s="1" t="str">
        <f t="shared" si="94"/>
        <v/>
      </c>
      <c r="U769" s="1" t="str">
        <f t="shared" si="95"/>
        <v/>
      </c>
    </row>
    <row r="770" spans="1:21">
      <c r="A770">
        <v>767</v>
      </c>
      <c r="B770" s="2" t="str">
        <f>IF(A770&lt;=入力・概要!$B$40,10^(LOG10(入力・概要!$B$38)+(A770-1)*(LOG10(入力・概要!$B$39)-LOG10(入力・概要!$B$38))/(入力・概要!$B$40-1)),"")</f>
        <v/>
      </c>
      <c r="C770" s="1" t="str">
        <f t="shared" si="88"/>
        <v/>
      </c>
      <c r="D770" s="1" t="str">
        <f>IF(B770="","",ATANH(MIN(0.999999,(2*入力・概要!$B$17*入力・概要!$B$6)/入力・概要!$B$30))+入力・概要!$B$33*SQRT(B770/1000000)+(2*PI()*B770*入力・概要!$B$6/(299792458*入力・概要!$B$31))*入力・概要!$B$32/2)</f>
        <v/>
      </c>
      <c r="E770" s="1" t="str">
        <f>IF(B770="","",2*PI()*B770*入力・概要!$B$6/(299792458*入力・概要!$B$31))</f>
        <v/>
      </c>
      <c r="F770" s="1" t="str">
        <f t="shared" si="89"/>
        <v/>
      </c>
      <c r="G770" s="1" t="str">
        <f t="shared" si="90"/>
        <v/>
      </c>
      <c r="H770" s="1" t="str">
        <f>IF(B770="","",入力・概要!$B$34)</f>
        <v/>
      </c>
      <c r="I770" s="1" t="str">
        <f>IF(B770="","",C770*入力・概要!$B$35*0.000000001)</f>
        <v/>
      </c>
      <c r="J770" s="1" t="str">
        <f>IF(B770="","",H770+入力・概要!$B$30*F770)</f>
        <v/>
      </c>
      <c r="K770" s="1" t="str">
        <f>IF(B770="","",I770+入力・概要!$B$30*G770)</f>
        <v/>
      </c>
      <c r="L770" s="1" t="str">
        <f>IF(B770="","",入力・概要!$B$30+H770*F770-I770*G770)</f>
        <v/>
      </c>
      <c r="M770" s="1" t="str">
        <f t="shared" si="91"/>
        <v/>
      </c>
      <c r="N770" s="1" t="str">
        <f>IF(B770="","",入力・概要!$B$30*(J770*L770+K770*M770)/(L770^2+M770^2))</f>
        <v/>
      </c>
      <c r="O770" s="1" t="str">
        <f>IF(B770="","",入力・概要!$B$30*(K770*L770-J770*M770)/(L770^2+M770^2))</f>
        <v/>
      </c>
      <c r="P770" s="1" t="str">
        <f>IF(B770="","",N770+入力・概要!$B$36)</f>
        <v/>
      </c>
      <c r="Q770" s="1" t="str">
        <f>IF(B770="","",O770+C770*入力・概要!$B$37*0.000000001)</f>
        <v/>
      </c>
      <c r="R770" s="1" t="str">
        <f t="shared" si="92"/>
        <v/>
      </c>
      <c r="S770" s="1" t="str">
        <f t="shared" si="93"/>
        <v/>
      </c>
      <c r="T770" s="1" t="str">
        <f t="shared" si="94"/>
        <v/>
      </c>
      <c r="U770" s="1" t="str">
        <f t="shared" si="95"/>
        <v/>
      </c>
    </row>
    <row r="771" spans="1:21">
      <c r="A771">
        <v>768</v>
      </c>
      <c r="B771" s="2" t="str">
        <f>IF(A771&lt;=入力・概要!$B$40,10^(LOG10(入力・概要!$B$38)+(A771-1)*(LOG10(入力・概要!$B$39)-LOG10(入力・概要!$B$38))/(入力・概要!$B$40-1)),"")</f>
        <v/>
      </c>
      <c r="C771" s="1" t="str">
        <f t="shared" si="88"/>
        <v/>
      </c>
      <c r="D771" s="1" t="str">
        <f>IF(B771="","",ATANH(MIN(0.999999,(2*入力・概要!$B$17*入力・概要!$B$6)/入力・概要!$B$30))+入力・概要!$B$33*SQRT(B771/1000000)+(2*PI()*B771*入力・概要!$B$6/(299792458*入力・概要!$B$31))*入力・概要!$B$32/2)</f>
        <v/>
      </c>
      <c r="E771" s="1" t="str">
        <f>IF(B771="","",2*PI()*B771*入力・概要!$B$6/(299792458*入力・概要!$B$31))</f>
        <v/>
      </c>
      <c r="F771" s="1" t="str">
        <f t="shared" si="89"/>
        <v/>
      </c>
      <c r="G771" s="1" t="str">
        <f t="shared" si="90"/>
        <v/>
      </c>
      <c r="H771" s="1" t="str">
        <f>IF(B771="","",入力・概要!$B$34)</f>
        <v/>
      </c>
      <c r="I771" s="1" t="str">
        <f>IF(B771="","",C771*入力・概要!$B$35*0.000000001)</f>
        <v/>
      </c>
      <c r="J771" s="1" t="str">
        <f>IF(B771="","",H771+入力・概要!$B$30*F771)</f>
        <v/>
      </c>
      <c r="K771" s="1" t="str">
        <f>IF(B771="","",I771+入力・概要!$B$30*G771)</f>
        <v/>
      </c>
      <c r="L771" s="1" t="str">
        <f>IF(B771="","",入力・概要!$B$30+H771*F771-I771*G771)</f>
        <v/>
      </c>
      <c r="M771" s="1" t="str">
        <f t="shared" si="91"/>
        <v/>
      </c>
      <c r="N771" s="1" t="str">
        <f>IF(B771="","",入力・概要!$B$30*(J771*L771+K771*M771)/(L771^2+M771^2))</f>
        <v/>
      </c>
      <c r="O771" s="1" t="str">
        <f>IF(B771="","",入力・概要!$B$30*(K771*L771-J771*M771)/(L771^2+M771^2))</f>
        <v/>
      </c>
      <c r="P771" s="1" t="str">
        <f>IF(B771="","",N771+入力・概要!$B$36)</f>
        <v/>
      </c>
      <c r="Q771" s="1" t="str">
        <f>IF(B771="","",O771+C771*入力・概要!$B$37*0.000000001)</f>
        <v/>
      </c>
      <c r="R771" s="1" t="str">
        <f t="shared" si="92"/>
        <v/>
      </c>
      <c r="S771" s="1" t="str">
        <f t="shared" si="93"/>
        <v/>
      </c>
      <c r="T771" s="1" t="str">
        <f t="shared" si="94"/>
        <v/>
      </c>
      <c r="U771" s="1" t="str">
        <f t="shared" si="95"/>
        <v/>
      </c>
    </row>
    <row r="772" spans="1:21">
      <c r="A772">
        <v>769</v>
      </c>
      <c r="B772" s="2" t="str">
        <f>IF(A772&lt;=入力・概要!$B$40,10^(LOG10(入力・概要!$B$38)+(A772-1)*(LOG10(入力・概要!$B$39)-LOG10(入力・概要!$B$38))/(入力・概要!$B$40-1)),"")</f>
        <v/>
      </c>
      <c r="C772" s="1" t="str">
        <f t="shared" ref="C772:C835" si="96">IF(B772="","",2*PI()*B772)</f>
        <v/>
      </c>
      <c r="D772" s="1" t="str">
        <f>IF(B772="","",ATANH(MIN(0.999999,(2*入力・概要!$B$17*入力・概要!$B$6)/入力・概要!$B$30))+入力・概要!$B$33*SQRT(B772/1000000)+(2*PI()*B772*入力・概要!$B$6/(299792458*入力・概要!$B$31))*入力・概要!$B$32/2)</f>
        <v/>
      </c>
      <c r="E772" s="1" t="str">
        <f>IF(B772="","",2*PI()*B772*入力・概要!$B$6/(299792458*入力・概要!$B$31))</f>
        <v/>
      </c>
      <c r="F772" s="1" t="str">
        <f t="shared" ref="F772:F835" si="97">IF(B772="","",SINH(2*D772)/(COSH(2*D772)+COS(2*E772)))</f>
        <v/>
      </c>
      <c r="G772" s="1" t="str">
        <f t="shared" ref="G772:G804" si="98">IF(B772="","",SIN(2*E772)/(COSH(2*D772)+COS(2*E772)))</f>
        <v/>
      </c>
      <c r="H772" s="1" t="str">
        <f>IF(B772="","",入力・概要!$B$34)</f>
        <v/>
      </c>
      <c r="I772" s="1" t="str">
        <f>IF(B772="","",C772*入力・概要!$B$35*0.000000001)</f>
        <v/>
      </c>
      <c r="J772" s="1" t="str">
        <f>IF(B772="","",H772+入力・概要!$B$30*F772)</f>
        <v/>
      </c>
      <c r="K772" s="1" t="str">
        <f>IF(B772="","",I772+入力・概要!$B$30*G772)</f>
        <v/>
      </c>
      <c r="L772" s="1" t="str">
        <f>IF(B772="","",入力・概要!$B$30+H772*F772-I772*G772)</f>
        <v/>
      </c>
      <c r="M772" s="1" t="str">
        <f t="shared" ref="M772:M804" si="99">IF(B772="","",H772*G772+I772*F772)</f>
        <v/>
      </c>
      <c r="N772" s="1" t="str">
        <f>IF(B772="","",入力・概要!$B$30*(J772*L772+K772*M772)/(L772^2+M772^2))</f>
        <v/>
      </c>
      <c r="O772" s="1" t="str">
        <f>IF(B772="","",入力・概要!$B$30*(K772*L772-J772*M772)/(L772^2+M772^2))</f>
        <v/>
      </c>
      <c r="P772" s="1" t="str">
        <f>IF(B772="","",N772+入力・概要!$B$36)</f>
        <v/>
      </c>
      <c r="Q772" s="1" t="str">
        <f>IF(B772="","",O772+C772*入力・概要!$B$37*0.000000001)</f>
        <v/>
      </c>
      <c r="R772" s="1" t="str">
        <f t="shared" ref="R772:R835" si="100">IF(B772="","",SQRT(P772^2+Q772^2))</f>
        <v/>
      </c>
      <c r="S772" s="1" t="str">
        <f t="shared" ref="S772:S804" si="101">IF(B772="","",IF(P772&gt;0,DEGREES(ATAN(Q772/P772)),IF(P772&lt;0,IF(Q772&gt;=0,DEGREES(ATAN(Q772/P772))+180,DEGREES(ATAN(Q772/P772))-180),IF(Q772&gt;0,90,IF(Q772&lt;0,-90,0)))))</f>
        <v/>
      </c>
      <c r="T772" s="1" t="str">
        <f t="shared" ref="T772:T804" si="102">IF(B772="","",LOG10(B772))</f>
        <v/>
      </c>
      <c r="U772" s="1" t="str">
        <f t="shared" ref="U772:U804" si="103">IF(R772="","",LOG10(MAX(R772,0.000000000001)))</f>
        <v/>
      </c>
    </row>
    <row r="773" spans="1:21">
      <c r="A773">
        <v>770</v>
      </c>
      <c r="B773" s="2" t="str">
        <f>IF(A773&lt;=入力・概要!$B$40,10^(LOG10(入力・概要!$B$38)+(A773-1)*(LOG10(入力・概要!$B$39)-LOG10(入力・概要!$B$38))/(入力・概要!$B$40-1)),"")</f>
        <v/>
      </c>
      <c r="C773" s="1" t="str">
        <f t="shared" si="96"/>
        <v/>
      </c>
      <c r="D773" s="1" t="str">
        <f>IF(B773="","",ATANH(MIN(0.999999,(2*入力・概要!$B$17*入力・概要!$B$6)/入力・概要!$B$30))+入力・概要!$B$33*SQRT(B773/1000000)+(2*PI()*B773*入力・概要!$B$6/(299792458*入力・概要!$B$31))*入力・概要!$B$32/2)</f>
        <v/>
      </c>
      <c r="E773" s="1" t="str">
        <f>IF(B773="","",2*PI()*B773*入力・概要!$B$6/(299792458*入力・概要!$B$31))</f>
        <v/>
      </c>
      <c r="F773" s="1" t="str">
        <f t="shared" si="97"/>
        <v/>
      </c>
      <c r="G773" s="1" t="str">
        <f t="shared" si="98"/>
        <v/>
      </c>
      <c r="H773" s="1" t="str">
        <f>IF(B773="","",入力・概要!$B$34)</f>
        <v/>
      </c>
      <c r="I773" s="1" t="str">
        <f>IF(B773="","",C773*入力・概要!$B$35*0.000000001)</f>
        <v/>
      </c>
      <c r="J773" s="1" t="str">
        <f>IF(B773="","",H773+入力・概要!$B$30*F773)</f>
        <v/>
      </c>
      <c r="K773" s="1" t="str">
        <f>IF(B773="","",I773+入力・概要!$B$30*G773)</f>
        <v/>
      </c>
      <c r="L773" s="1" t="str">
        <f>IF(B773="","",入力・概要!$B$30+H773*F773-I773*G773)</f>
        <v/>
      </c>
      <c r="M773" s="1" t="str">
        <f t="shared" si="99"/>
        <v/>
      </c>
      <c r="N773" s="1" t="str">
        <f>IF(B773="","",入力・概要!$B$30*(J773*L773+K773*M773)/(L773^2+M773^2))</f>
        <v/>
      </c>
      <c r="O773" s="1" t="str">
        <f>IF(B773="","",入力・概要!$B$30*(K773*L773-J773*M773)/(L773^2+M773^2))</f>
        <v/>
      </c>
      <c r="P773" s="1" t="str">
        <f>IF(B773="","",N773+入力・概要!$B$36)</f>
        <v/>
      </c>
      <c r="Q773" s="1" t="str">
        <f>IF(B773="","",O773+C773*入力・概要!$B$37*0.000000001)</f>
        <v/>
      </c>
      <c r="R773" s="1" t="str">
        <f t="shared" si="100"/>
        <v/>
      </c>
      <c r="S773" s="1" t="str">
        <f t="shared" si="101"/>
        <v/>
      </c>
      <c r="T773" s="1" t="str">
        <f t="shared" si="102"/>
        <v/>
      </c>
      <c r="U773" s="1" t="str">
        <f t="shared" si="103"/>
        <v/>
      </c>
    </row>
    <row r="774" spans="1:21">
      <c r="A774">
        <v>771</v>
      </c>
      <c r="B774" s="2" t="str">
        <f>IF(A774&lt;=入力・概要!$B$40,10^(LOG10(入力・概要!$B$38)+(A774-1)*(LOG10(入力・概要!$B$39)-LOG10(入力・概要!$B$38))/(入力・概要!$B$40-1)),"")</f>
        <v/>
      </c>
      <c r="C774" s="1" t="str">
        <f t="shared" si="96"/>
        <v/>
      </c>
      <c r="D774" s="1" t="str">
        <f>IF(B774="","",ATANH(MIN(0.999999,(2*入力・概要!$B$17*入力・概要!$B$6)/入力・概要!$B$30))+入力・概要!$B$33*SQRT(B774/1000000)+(2*PI()*B774*入力・概要!$B$6/(299792458*入力・概要!$B$31))*入力・概要!$B$32/2)</f>
        <v/>
      </c>
      <c r="E774" s="1" t="str">
        <f>IF(B774="","",2*PI()*B774*入力・概要!$B$6/(299792458*入力・概要!$B$31))</f>
        <v/>
      </c>
      <c r="F774" s="1" t="str">
        <f t="shared" si="97"/>
        <v/>
      </c>
      <c r="G774" s="1" t="str">
        <f t="shared" si="98"/>
        <v/>
      </c>
      <c r="H774" s="1" t="str">
        <f>IF(B774="","",入力・概要!$B$34)</f>
        <v/>
      </c>
      <c r="I774" s="1" t="str">
        <f>IF(B774="","",C774*入力・概要!$B$35*0.000000001)</f>
        <v/>
      </c>
      <c r="J774" s="1" t="str">
        <f>IF(B774="","",H774+入力・概要!$B$30*F774)</f>
        <v/>
      </c>
      <c r="K774" s="1" t="str">
        <f>IF(B774="","",I774+入力・概要!$B$30*G774)</f>
        <v/>
      </c>
      <c r="L774" s="1" t="str">
        <f>IF(B774="","",入力・概要!$B$30+H774*F774-I774*G774)</f>
        <v/>
      </c>
      <c r="M774" s="1" t="str">
        <f t="shared" si="99"/>
        <v/>
      </c>
      <c r="N774" s="1" t="str">
        <f>IF(B774="","",入力・概要!$B$30*(J774*L774+K774*M774)/(L774^2+M774^2))</f>
        <v/>
      </c>
      <c r="O774" s="1" t="str">
        <f>IF(B774="","",入力・概要!$B$30*(K774*L774-J774*M774)/(L774^2+M774^2))</f>
        <v/>
      </c>
      <c r="P774" s="1" t="str">
        <f>IF(B774="","",N774+入力・概要!$B$36)</f>
        <v/>
      </c>
      <c r="Q774" s="1" t="str">
        <f>IF(B774="","",O774+C774*入力・概要!$B$37*0.000000001)</f>
        <v/>
      </c>
      <c r="R774" s="1" t="str">
        <f t="shared" si="100"/>
        <v/>
      </c>
      <c r="S774" s="1" t="str">
        <f t="shared" si="101"/>
        <v/>
      </c>
      <c r="T774" s="1" t="str">
        <f t="shared" si="102"/>
        <v/>
      </c>
      <c r="U774" s="1" t="str">
        <f t="shared" si="103"/>
        <v/>
      </c>
    </row>
    <row r="775" spans="1:21">
      <c r="A775">
        <v>772</v>
      </c>
      <c r="B775" s="2" t="str">
        <f>IF(A775&lt;=入力・概要!$B$40,10^(LOG10(入力・概要!$B$38)+(A775-1)*(LOG10(入力・概要!$B$39)-LOG10(入力・概要!$B$38))/(入力・概要!$B$40-1)),"")</f>
        <v/>
      </c>
      <c r="C775" s="1" t="str">
        <f t="shared" si="96"/>
        <v/>
      </c>
      <c r="D775" s="1" t="str">
        <f>IF(B775="","",ATANH(MIN(0.999999,(2*入力・概要!$B$17*入力・概要!$B$6)/入力・概要!$B$30))+入力・概要!$B$33*SQRT(B775/1000000)+(2*PI()*B775*入力・概要!$B$6/(299792458*入力・概要!$B$31))*入力・概要!$B$32/2)</f>
        <v/>
      </c>
      <c r="E775" s="1" t="str">
        <f>IF(B775="","",2*PI()*B775*入力・概要!$B$6/(299792458*入力・概要!$B$31))</f>
        <v/>
      </c>
      <c r="F775" s="1" t="str">
        <f t="shared" si="97"/>
        <v/>
      </c>
      <c r="G775" s="1" t="str">
        <f t="shared" si="98"/>
        <v/>
      </c>
      <c r="H775" s="1" t="str">
        <f>IF(B775="","",入力・概要!$B$34)</f>
        <v/>
      </c>
      <c r="I775" s="1" t="str">
        <f>IF(B775="","",C775*入力・概要!$B$35*0.000000001)</f>
        <v/>
      </c>
      <c r="J775" s="1" t="str">
        <f>IF(B775="","",H775+入力・概要!$B$30*F775)</f>
        <v/>
      </c>
      <c r="K775" s="1" t="str">
        <f>IF(B775="","",I775+入力・概要!$B$30*G775)</f>
        <v/>
      </c>
      <c r="L775" s="1" t="str">
        <f>IF(B775="","",入力・概要!$B$30+H775*F775-I775*G775)</f>
        <v/>
      </c>
      <c r="M775" s="1" t="str">
        <f t="shared" si="99"/>
        <v/>
      </c>
      <c r="N775" s="1" t="str">
        <f>IF(B775="","",入力・概要!$B$30*(J775*L775+K775*M775)/(L775^2+M775^2))</f>
        <v/>
      </c>
      <c r="O775" s="1" t="str">
        <f>IF(B775="","",入力・概要!$B$30*(K775*L775-J775*M775)/(L775^2+M775^2))</f>
        <v/>
      </c>
      <c r="P775" s="1" t="str">
        <f>IF(B775="","",N775+入力・概要!$B$36)</f>
        <v/>
      </c>
      <c r="Q775" s="1" t="str">
        <f>IF(B775="","",O775+C775*入力・概要!$B$37*0.000000001)</f>
        <v/>
      </c>
      <c r="R775" s="1" t="str">
        <f t="shared" si="100"/>
        <v/>
      </c>
      <c r="S775" s="1" t="str">
        <f t="shared" si="101"/>
        <v/>
      </c>
      <c r="T775" s="1" t="str">
        <f t="shared" si="102"/>
        <v/>
      </c>
      <c r="U775" s="1" t="str">
        <f t="shared" si="103"/>
        <v/>
      </c>
    </row>
    <row r="776" spans="1:21">
      <c r="A776">
        <v>773</v>
      </c>
      <c r="B776" s="2" t="str">
        <f>IF(A776&lt;=入力・概要!$B$40,10^(LOG10(入力・概要!$B$38)+(A776-1)*(LOG10(入力・概要!$B$39)-LOG10(入力・概要!$B$38))/(入力・概要!$B$40-1)),"")</f>
        <v/>
      </c>
      <c r="C776" s="1" t="str">
        <f t="shared" si="96"/>
        <v/>
      </c>
      <c r="D776" s="1" t="str">
        <f>IF(B776="","",ATANH(MIN(0.999999,(2*入力・概要!$B$17*入力・概要!$B$6)/入力・概要!$B$30))+入力・概要!$B$33*SQRT(B776/1000000)+(2*PI()*B776*入力・概要!$B$6/(299792458*入力・概要!$B$31))*入力・概要!$B$32/2)</f>
        <v/>
      </c>
      <c r="E776" s="1" t="str">
        <f>IF(B776="","",2*PI()*B776*入力・概要!$B$6/(299792458*入力・概要!$B$31))</f>
        <v/>
      </c>
      <c r="F776" s="1" t="str">
        <f t="shared" si="97"/>
        <v/>
      </c>
      <c r="G776" s="1" t="str">
        <f t="shared" si="98"/>
        <v/>
      </c>
      <c r="H776" s="1" t="str">
        <f>IF(B776="","",入力・概要!$B$34)</f>
        <v/>
      </c>
      <c r="I776" s="1" t="str">
        <f>IF(B776="","",C776*入力・概要!$B$35*0.000000001)</f>
        <v/>
      </c>
      <c r="J776" s="1" t="str">
        <f>IF(B776="","",H776+入力・概要!$B$30*F776)</f>
        <v/>
      </c>
      <c r="K776" s="1" t="str">
        <f>IF(B776="","",I776+入力・概要!$B$30*G776)</f>
        <v/>
      </c>
      <c r="L776" s="1" t="str">
        <f>IF(B776="","",入力・概要!$B$30+H776*F776-I776*G776)</f>
        <v/>
      </c>
      <c r="M776" s="1" t="str">
        <f t="shared" si="99"/>
        <v/>
      </c>
      <c r="N776" s="1" t="str">
        <f>IF(B776="","",入力・概要!$B$30*(J776*L776+K776*M776)/(L776^2+M776^2))</f>
        <v/>
      </c>
      <c r="O776" s="1" t="str">
        <f>IF(B776="","",入力・概要!$B$30*(K776*L776-J776*M776)/(L776^2+M776^2))</f>
        <v/>
      </c>
      <c r="P776" s="1" t="str">
        <f>IF(B776="","",N776+入力・概要!$B$36)</f>
        <v/>
      </c>
      <c r="Q776" s="1" t="str">
        <f>IF(B776="","",O776+C776*入力・概要!$B$37*0.000000001)</f>
        <v/>
      </c>
      <c r="R776" s="1" t="str">
        <f t="shared" si="100"/>
        <v/>
      </c>
      <c r="S776" s="1" t="str">
        <f t="shared" si="101"/>
        <v/>
      </c>
      <c r="T776" s="1" t="str">
        <f t="shared" si="102"/>
        <v/>
      </c>
      <c r="U776" s="1" t="str">
        <f t="shared" si="103"/>
        <v/>
      </c>
    </row>
    <row r="777" spans="1:21">
      <c r="A777">
        <v>774</v>
      </c>
      <c r="B777" s="2" t="str">
        <f>IF(A777&lt;=入力・概要!$B$40,10^(LOG10(入力・概要!$B$38)+(A777-1)*(LOG10(入力・概要!$B$39)-LOG10(入力・概要!$B$38))/(入力・概要!$B$40-1)),"")</f>
        <v/>
      </c>
      <c r="C777" s="1" t="str">
        <f t="shared" si="96"/>
        <v/>
      </c>
      <c r="D777" s="1" t="str">
        <f>IF(B777="","",ATANH(MIN(0.999999,(2*入力・概要!$B$17*入力・概要!$B$6)/入力・概要!$B$30))+入力・概要!$B$33*SQRT(B777/1000000)+(2*PI()*B777*入力・概要!$B$6/(299792458*入力・概要!$B$31))*入力・概要!$B$32/2)</f>
        <v/>
      </c>
      <c r="E777" s="1" t="str">
        <f>IF(B777="","",2*PI()*B777*入力・概要!$B$6/(299792458*入力・概要!$B$31))</f>
        <v/>
      </c>
      <c r="F777" s="1" t="str">
        <f t="shared" si="97"/>
        <v/>
      </c>
      <c r="G777" s="1" t="str">
        <f t="shared" si="98"/>
        <v/>
      </c>
      <c r="H777" s="1" t="str">
        <f>IF(B777="","",入力・概要!$B$34)</f>
        <v/>
      </c>
      <c r="I777" s="1" t="str">
        <f>IF(B777="","",C777*入力・概要!$B$35*0.000000001)</f>
        <v/>
      </c>
      <c r="J777" s="1" t="str">
        <f>IF(B777="","",H777+入力・概要!$B$30*F777)</f>
        <v/>
      </c>
      <c r="K777" s="1" t="str">
        <f>IF(B777="","",I777+入力・概要!$B$30*G777)</f>
        <v/>
      </c>
      <c r="L777" s="1" t="str">
        <f>IF(B777="","",入力・概要!$B$30+H777*F777-I777*G777)</f>
        <v/>
      </c>
      <c r="M777" s="1" t="str">
        <f t="shared" si="99"/>
        <v/>
      </c>
      <c r="N777" s="1" t="str">
        <f>IF(B777="","",入力・概要!$B$30*(J777*L777+K777*M777)/(L777^2+M777^2))</f>
        <v/>
      </c>
      <c r="O777" s="1" t="str">
        <f>IF(B777="","",入力・概要!$B$30*(K777*L777-J777*M777)/(L777^2+M777^2))</f>
        <v/>
      </c>
      <c r="P777" s="1" t="str">
        <f>IF(B777="","",N777+入力・概要!$B$36)</f>
        <v/>
      </c>
      <c r="Q777" s="1" t="str">
        <f>IF(B777="","",O777+C777*入力・概要!$B$37*0.000000001)</f>
        <v/>
      </c>
      <c r="R777" s="1" t="str">
        <f t="shared" si="100"/>
        <v/>
      </c>
      <c r="S777" s="1" t="str">
        <f t="shared" si="101"/>
        <v/>
      </c>
      <c r="T777" s="1" t="str">
        <f t="shared" si="102"/>
        <v/>
      </c>
      <c r="U777" s="1" t="str">
        <f t="shared" si="103"/>
        <v/>
      </c>
    </row>
    <row r="778" spans="1:21">
      <c r="A778">
        <v>775</v>
      </c>
      <c r="B778" s="2" t="str">
        <f>IF(A778&lt;=入力・概要!$B$40,10^(LOG10(入力・概要!$B$38)+(A778-1)*(LOG10(入力・概要!$B$39)-LOG10(入力・概要!$B$38))/(入力・概要!$B$40-1)),"")</f>
        <v/>
      </c>
      <c r="C778" s="1" t="str">
        <f t="shared" si="96"/>
        <v/>
      </c>
      <c r="D778" s="1" t="str">
        <f>IF(B778="","",ATANH(MIN(0.999999,(2*入力・概要!$B$17*入力・概要!$B$6)/入力・概要!$B$30))+入力・概要!$B$33*SQRT(B778/1000000)+(2*PI()*B778*入力・概要!$B$6/(299792458*入力・概要!$B$31))*入力・概要!$B$32/2)</f>
        <v/>
      </c>
      <c r="E778" s="1" t="str">
        <f>IF(B778="","",2*PI()*B778*入力・概要!$B$6/(299792458*入力・概要!$B$31))</f>
        <v/>
      </c>
      <c r="F778" s="1" t="str">
        <f t="shared" si="97"/>
        <v/>
      </c>
      <c r="G778" s="1" t="str">
        <f t="shared" si="98"/>
        <v/>
      </c>
      <c r="H778" s="1" t="str">
        <f>IF(B778="","",入力・概要!$B$34)</f>
        <v/>
      </c>
      <c r="I778" s="1" t="str">
        <f>IF(B778="","",C778*入力・概要!$B$35*0.000000001)</f>
        <v/>
      </c>
      <c r="J778" s="1" t="str">
        <f>IF(B778="","",H778+入力・概要!$B$30*F778)</f>
        <v/>
      </c>
      <c r="K778" s="1" t="str">
        <f>IF(B778="","",I778+入力・概要!$B$30*G778)</f>
        <v/>
      </c>
      <c r="L778" s="1" t="str">
        <f>IF(B778="","",入力・概要!$B$30+H778*F778-I778*G778)</f>
        <v/>
      </c>
      <c r="M778" s="1" t="str">
        <f t="shared" si="99"/>
        <v/>
      </c>
      <c r="N778" s="1" t="str">
        <f>IF(B778="","",入力・概要!$B$30*(J778*L778+K778*M778)/(L778^2+M778^2))</f>
        <v/>
      </c>
      <c r="O778" s="1" t="str">
        <f>IF(B778="","",入力・概要!$B$30*(K778*L778-J778*M778)/(L778^2+M778^2))</f>
        <v/>
      </c>
      <c r="P778" s="1" t="str">
        <f>IF(B778="","",N778+入力・概要!$B$36)</f>
        <v/>
      </c>
      <c r="Q778" s="1" t="str">
        <f>IF(B778="","",O778+C778*入力・概要!$B$37*0.000000001)</f>
        <v/>
      </c>
      <c r="R778" s="1" t="str">
        <f t="shared" si="100"/>
        <v/>
      </c>
      <c r="S778" s="1" t="str">
        <f t="shared" si="101"/>
        <v/>
      </c>
      <c r="T778" s="1" t="str">
        <f t="shared" si="102"/>
        <v/>
      </c>
      <c r="U778" s="1" t="str">
        <f t="shared" si="103"/>
        <v/>
      </c>
    </row>
    <row r="779" spans="1:21">
      <c r="A779">
        <v>776</v>
      </c>
      <c r="B779" s="2" t="str">
        <f>IF(A779&lt;=入力・概要!$B$40,10^(LOG10(入力・概要!$B$38)+(A779-1)*(LOG10(入力・概要!$B$39)-LOG10(入力・概要!$B$38))/(入力・概要!$B$40-1)),"")</f>
        <v/>
      </c>
      <c r="C779" s="1" t="str">
        <f t="shared" si="96"/>
        <v/>
      </c>
      <c r="D779" s="1" t="str">
        <f>IF(B779="","",ATANH(MIN(0.999999,(2*入力・概要!$B$17*入力・概要!$B$6)/入力・概要!$B$30))+入力・概要!$B$33*SQRT(B779/1000000)+(2*PI()*B779*入力・概要!$B$6/(299792458*入力・概要!$B$31))*入力・概要!$B$32/2)</f>
        <v/>
      </c>
      <c r="E779" s="1" t="str">
        <f>IF(B779="","",2*PI()*B779*入力・概要!$B$6/(299792458*入力・概要!$B$31))</f>
        <v/>
      </c>
      <c r="F779" s="1" t="str">
        <f t="shared" si="97"/>
        <v/>
      </c>
      <c r="G779" s="1" t="str">
        <f t="shared" si="98"/>
        <v/>
      </c>
      <c r="H779" s="1" t="str">
        <f>IF(B779="","",入力・概要!$B$34)</f>
        <v/>
      </c>
      <c r="I779" s="1" t="str">
        <f>IF(B779="","",C779*入力・概要!$B$35*0.000000001)</f>
        <v/>
      </c>
      <c r="J779" s="1" t="str">
        <f>IF(B779="","",H779+入力・概要!$B$30*F779)</f>
        <v/>
      </c>
      <c r="K779" s="1" t="str">
        <f>IF(B779="","",I779+入力・概要!$B$30*G779)</f>
        <v/>
      </c>
      <c r="L779" s="1" t="str">
        <f>IF(B779="","",入力・概要!$B$30+H779*F779-I779*G779)</f>
        <v/>
      </c>
      <c r="M779" s="1" t="str">
        <f t="shared" si="99"/>
        <v/>
      </c>
      <c r="N779" s="1" t="str">
        <f>IF(B779="","",入力・概要!$B$30*(J779*L779+K779*M779)/(L779^2+M779^2))</f>
        <v/>
      </c>
      <c r="O779" s="1" t="str">
        <f>IF(B779="","",入力・概要!$B$30*(K779*L779-J779*M779)/(L779^2+M779^2))</f>
        <v/>
      </c>
      <c r="P779" s="1" t="str">
        <f>IF(B779="","",N779+入力・概要!$B$36)</f>
        <v/>
      </c>
      <c r="Q779" s="1" t="str">
        <f>IF(B779="","",O779+C779*入力・概要!$B$37*0.000000001)</f>
        <v/>
      </c>
      <c r="R779" s="1" t="str">
        <f t="shared" si="100"/>
        <v/>
      </c>
      <c r="S779" s="1" t="str">
        <f t="shared" si="101"/>
        <v/>
      </c>
      <c r="T779" s="1" t="str">
        <f t="shared" si="102"/>
        <v/>
      </c>
      <c r="U779" s="1" t="str">
        <f t="shared" si="103"/>
        <v/>
      </c>
    </row>
    <row r="780" spans="1:21">
      <c r="A780">
        <v>777</v>
      </c>
      <c r="B780" s="2" t="str">
        <f>IF(A780&lt;=入力・概要!$B$40,10^(LOG10(入力・概要!$B$38)+(A780-1)*(LOG10(入力・概要!$B$39)-LOG10(入力・概要!$B$38))/(入力・概要!$B$40-1)),"")</f>
        <v/>
      </c>
      <c r="C780" s="1" t="str">
        <f t="shared" si="96"/>
        <v/>
      </c>
      <c r="D780" s="1" t="str">
        <f>IF(B780="","",ATANH(MIN(0.999999,(2*入力・概要!$B$17*入力・概要!$B$6)/入力・概要!$B$30))+入力・概要!$B$33*SQRT(B780/1000000)+(2*PI()*B780*入力・概要!$B$6/(299792458*入力・概要!$B$31))*入力・概要!$B$32/2)</f>
        <v/>
      </c>
      <c r="E780" s="1" t="str">
        <f>IF(B780="","",2*PI()*B780*入力・概要!$B$6/(299792458*入力・概要!$B$31))</f>
        <v/>
      </c>
      <c r="F780" s="1" t="str">
        <f t="shared" si="97"/>
        <v/>
      </c>
      <c r="G780" s="1" t="str">
        <f t="shared" si="98"/>
        <v/>
      </c>
      <c r="H780" s="1" t="str">
        <f>IF(B780="","",入力・概要!$B$34)</f>
        <v/>
      </c>
      <c r="I780" s="1" t="str">
        <f>IF(B780="","",C780*入力・概要!$B$35*0.000000001)</f>
        <v/>
      </c>
      <c r="J780" s="1" t="str">
        <f>IF(B780="","",H780+入力・概要!$B$30*F780)</f>
        <v/>
      </c>
      <c r="K780" s="1" t="str">
        <f>IF(B780="","",I780+入力・概要!$B$30*G780)</f>
        <v/>
      </c>
      <c r="L780" s="1" t="str">
        <f>IF(B780="","",入力・概要!$B$30+H780*F780-I780*G780)</f>
        <v/>
      </c>
      <c r="M780" s="1" t="str">
        <f t="shared" si="99"/>
        <v/>
      </c>
      <c r="N780" s="1" t="str">
        <f>IF(B780="","",入力・概要!$B$30*(J780*L780+K780*M780)/(L780^2+M780^2))</f>
        <v/>
      </c>
      <c r="O780" s="1" t="str">
        <f>IF(B780="","",入力・概要!$B$30*(K780*L780-J780*M780)/(L780^2+M780^2))</f>
        <v/>
      </c>
      <c r="P780" s="1" t="str">
        <f>IF(B780="","",N780+入力・概要!$B$36)</f>
        <v/>
      </c>
      <c r="Q780" s="1" t="str">
        <f>IF(B780="","",O780+C780*入力・概要!$B$37*0.000000001)</f>
        <v/>
      </c>
      <c r="R780" s="1" t="str">
        <f t="shared" si="100"/>
        <v/>
      </c>
      <c r="S780" s="1" t="str">
        <f t="shared" si="101"/>
        <v/>
      </c>
      <c r="T780" s="1" t="str">
        <f t="shared" si="102"/>
        <v/>
      </c>
      <c r="U780" s="1" t="str">
        <f t="shared" si="103"/>
        <v/>
      </c>
    </row>
    <row r="781" spans="1:21">
      <c r="A781">
        <v>778</v>
      </c>
      <c r="B781" s="2" t="str">
        <f>IF(A781&lt;=入力・概要!$B$40,10^(LOG10(入力・概要!$B$38)+(A781-1)*(LOG10(入力・概要!$B$39)-LOG10(入力・概要!$B$38))/(入力・概要!$B$40-1)),"")</f>
        <v/>
      </c>
      <c r="C781" s="1" t="str">
        <f t="shared" si="96"/>
        <v/>
      </c>
      <c r="D781" s="1" t="str">
        <f>IF(B781="","",ATANH(MIN(0.999999,(2*入力・概要!$B$17*入力・概要!$B$6)/入力・概要!$B$30))+入力・概要!$B$33*SQRT(B781/1000000)+(2*PI()*B781*入力・概要!$B$6/(299792458*入力・概要!$B$31))*入力・概要!$B$32/2)</f>
        <v/>
      </c>
      <c r="E781" s="1" t="str">
        <f>IF(B781="","",2*PI()*B781*入力・概要!$B$6/(299792458*入力・概要!$B$31))</f>
        <v/>
      </c>
      <c r="F781" s="1" t="str">
        <f t="shared" si="97"/>
        <v/>
      </c>
      <c r="G781" s="1" t="str">
        <f t="shared" si="98"/>
        <v/>
      </c>
      <c r="H781" s="1" t="str">
        <f>IF(B781="","",入力・概要!$B$34)</f>
        <v/>
      </c>
      <c r="I781" s="1" t="str">
        <f>IF(B781="","",C781*入力・概要!$B$35*0.000000001)</f>
        <v/>
      </c>
      <c r="J781" s="1" t="str">
        <f>IF(B781="","",H781+入力・概要!$B$30*F781)</f>
        <v/>
      </c>
      <c r="K781" s="1" t="str">
        <f>IF(B781="","",I781+入力・概要!$B$30*G781)</f>
        <v/>
      </c>
      <c r="L781" s="1" t="str">
        <f>IF(B781="","",入力・概要!$B$30+H781*F781-I781*G781)</f>
        <v/>
      </c>
      <c r="M781" s="1" t="str">
        <f t="shared" si="99"/>
        <v/>
      </c>
      <c r="N781" s="1" t="str">
        <f>IF(B781="","",入力・概要!$B$30*(J781*L781+K781*M781)/(L781^2+M781^2))</f>
        <v/>
      </c>
      <c r="O781" s="1" t="str">
        <f>IF(B781="","",入力・概要!$B$30*(K781*L781-J781*M781)/(L781^2+M781^2))</f>
        <v/>
      </c>
      <c r="P781" s="1" t="str">
        <f>IF(B781="","",N781+入力・概要!$B$36)</f>
        <v/>
      </c>
      <c r="Q781" s="1" t="str">
        <f>IF(B781="","",O781+C781*入力・概要!$B$37*0.000000001)</f>
        <v/>
      </c>
      <c r="R781" s="1" t="str">
        <f t="shared" si="100"/>
        <v/>
      </c>
      <c r="S781" s="1" t="str">
        <f t="shared" si="101"/>
        <v/>
      </c>
      <c r="T781" s="1" t="str">
        <f t="shared" si="102"/>
        <v/>
      </c>
      <c r="U781" s="1" t="str">
        <f t="shared" si="103"/>
        <v/>
      </c>
    </row>
    <row r="782" spans="1:21">
      <c r="A782">
        <v>779</v>
      </c>
      <c r="B782" s="2" t="str">
        <f>IF(A782&lt;=入力・概要!$B$40,10^(LOG10(入力・概要!$B$38)+(A782-1)*(LOG10(入力・概要!$B$39)-LOG10(入力・概要!$B$38))/(入力・概要!$B$40-1)),"")</f>
        <v/>
      </c>
      <c r="C782" s="1" t="str">
        <f t="shared" si="96"/>
        <v/>
      </c>
      <c r="D782" s="1" t="str">
        <f>IF(B782="","",ATANH(MIN(0.999999,(2*入力・概要!$B$17*入力・概要!$B$6)/入力・概要!$B$30))+入力・概要!$B$33*SQRT(B782/1000000)+(2*PI()*B782*入力・概要!$B$6/(299792458*入力・概要!$B$31))*入力・概要!$B$32/2)</f>
        <v/>
      </c>
      <c r="E782" s="1" t="str">
        <f>IF(B782="","",2*PI()*B782*入力・概要!$B$6/(299792458*入力・概要!$B$31))</f>
        <v/>
      </c>
      <c r="F782" s="1" t="str">
        <f t="shared" si="97"/>
        <v/>
      </c>
      <c r="G782" s="1" t="str">
        <f t="shared" si="98"/>
        <v/>
      </c>
      <c r="H782" s="1" t="str">
        <f>IF(B782="","",入力・概要!$B$34)</f>
        <v/>
      </c>
      <c r="I782" s="1" t="str">
        <f>IF(B782="","",C782*入力・概要!$B$35*0.000000001)</f>
        <v/>
      </c>
      <c r="J782" s="1" t="str">
        <f>IF(B782="","",H782+入力・概要!$B$30*F782)</f>
        <v/>
      </c>
      <c r="K782" s="1" t="str">
        <f>IF(B782="","",I782+入力・概要!$B$30*G782)</f>
        <v/>
      </c>
      <c r="L782" s="1" t="str">
        <f>IF(B782="","",入力・概要!$B$30+H782*F782-I782*G782)</f>
        <v/>
      </c>
      <c r="M782" s="1" t="str">
        <f t="shared" si="99"/>
        <v/>
      </c>
      <c r="N782" s="1" t="str">
        <f>IF(B782="","",入力・概要!$B$30*(J782*L782+K782*M782)/(L782^2+M782^2))</f>
        <v/>
      </c>
      <c r="O782" s="1" t="str">
        <f>IF(B782="","",入力・概要!$B$30*(K782*L782-J782*M782)/(L782^2+M782^2))</f>
        <v/>
      </c>
      <c r="P782" s="1" t="str">
        <f>IF(B782="","",N782+入力・概要!$B$36)</f>
        <v/>
      </c>
      <c r="Q782" s="1" t="str">
        <f>IF(B782="","",O782+C782*入力・概要!$B$37*0.000000001)</f>
        <v/>
      </c>
      <c r="R782" s="1" t="str">
        <f t="shared" si="100"/>
        <v/>
      </c>
      <c r="S782" s="1" t="str">
        <f t="shared" si="101"/>
        <v/>
      </c>
      <c r="T782" s="1" t="str">
        <f t="shared" si="102"/>
        <v/>
      </c>
      <c r="U782" s="1" t="str">
        <f t="shared" si="103"/>
        <v/>
      </c>
    </row>
    <row r="783" spans="1:21">
      <c r="A783">
        <v>780</v>
      </c>
      <c r="B783" s="2" t="str">
        <f>IF(A783&lt;=入力・概要!$B$40,10^(LOG10(入力・概要!$B$38)+(A783-1)*(LOG10(入力・概要!$B$39)-LOG10(入力・概要!$B$38))/(入力・概要!$B$40-1)),"")</f>
        <v/>
      </c>
      <c r="C783" s="1" t="str">
        <f t="shared" si="96"/>
        <v/>
      </c>
      <c r="D783" s="1" t="str">
        <f>IF(B783="","",ATANH(MIN(0.999999,(2*入力・概要!$B$17*入力・概要!$B$6)/入力・概要!$B$30))+入力・概要!$B$33*SQRT(B783/1000000)+(2*PI()*B783*入力・概要!$B$6/(299792458*入力・概要!$B$31))*入力・概要!$B$32/2)</f>
        <v/>
      </c>
      <c r="E783" s="1" t="str">
        <f>IF(B783="","",2*PI()*B783*入力・概要!$B$6/(299792458*入力・概要!$B$31))</f>
        <v/>
      </c>
      <c r="F783" s="1" t="str">
        <f t="shared" si="97"/>
        <v/>
      </c>
      <c r="G783" s="1" t="str">
        <f t="shared" si="98"/>
        <v/>
      </c>
      <c r="H783" s="1" t="str">
        <f>IF(B783="","",入力・概要!$B$34)</f>
        <v/>
      </c>
      <c r="I783" s="1" t="str">
        <f>IF(B783="","",C783*入力・概要!$B$35*0.000000001)</f>
        <v/>
      </c>
      <c r="J783" s="1" t="str">
        <f>IF(B783="","",H783+入力・概要!$B$30*F783)</f>
        <v/>
      </c>
      <c r="K783" s="1" t="str">
        <f>IF(B783="","",I783+入力・概要!$B$30*G783)</f>
        <v/>
      </c>
      <c r="L783" s="1" t="str">
        <f>IF(B783="","",入力・概要!$B$30+H783*F783-I783*G783)</f>
        <v/>
      </c>
      <c r="M783" s="1" t="str">
        <f t="shared" si="99"/>
        <v/>
      </c>
      <c r="N783" s="1" t="str">
        <f>IF(B783="","",入力・概要!$B$30*(J783*L783+K783*M783)/(L783^2+M783^2))</f>
        <v/>
      </c>
      <c r="O783" s="1" t="str">
        <f>IF(B783="","",入力・概要!$B$30*(K783*L783-J783*M783)/(L783^2+M783^2))</f>
        <v/>
      </c>
      <c r="P783" s="1" t="str">
        <f>IF(B783="","",N783+入力・概要!$B$36)</f>
        <v/>
      </c>
      <c r="Q783" s="1" t="str">
        <f>IF(B783="","",O783+C783*入力・概要!$B$37*0.000000001)</f>
        <v/>
      </c>
      <c r="R783" s="1" t="str">
        <f t="shared" si="100"/>
        <v/>
      </c>
      <c r="S783" s="1" t="str">
        <f t="shared" si="101"/>
        <v/>
      </c>
      <c r="T783" s="1" t="str">
        <f t="shared" si="102"/>
        <v/>
      </c>
      <c r="U783" s="1" t="str">
        <f t="shared" si="103"/>
        <v/>
      </c>
    </row>
    <row r="784" spans="1:21">
      <c r="A784">
        <v>781</v>
      </c>
      <c r="B784" s="2" t="str">
        <f>IF(A784&lt;=入力・概要!$B$40,10^(LOG10(入力・概要!$B$38)+(A784-1)*(LOG10(入力・概要!$B$39)-LOG10(入力・概要!$B$38))/(入力・概要!$B$40-1)),"")</f>
        <v/>
      </c>
      <c r="C784" s="1" t="str">
        <f t="shared" si="96"/>
        <v/>
      </c>
      <c r="D784" s="1" t="str">
        <f>IF(B784="","",ATANH(MIN(0.999999,(2*入力・概要!$B$17*入力・概要!$B$6)/入力・概要!$B$30))+入力・概要!$B$33*SQRT(B784/1000000)+(2*PI()*B784*入力・概要!$B$6/(299792458*入力・概要!$B$31))*入力・概要!$B$32/2)</f>
        <v/>
      </c>
      <c r="E784" s="1" t="str">
        <f>IF(B784="","",2*PI()*B784*入力・概要!$B$6/(299792458*入力・概要!$B$31))</f>
        <v/>
      </c>
      <c r="F784" s="1" t="str">
        <f t="shared" si="97"/>
        <v/>
      </c>
      <c r="G784" s="1" t="str">
        <f t="shared" si="98"/>
        <v/>
      </c>
      <c r="H784" s="1" t="str">
        <f>IF(B784="","",入力・概要!$B$34)</f>
        <v/>
      </c>
      <c r="I784" s="1" t="str">
        <f>IF(B784="","",C784*入力・概要!$B$35*0.000000001)</f>
        <v/>
      </c>
      <c r="J784" s="1" t="str">
        <f>IF(B784="","",H784+入力・概要!$B$30*F784)</f>
        <v/>
      </c>
      <c r="K784" s="1" t="str">
        <f>IF(B784="","",I784+入力・概要!$B$30*G784)</f>
        <v/>
      </c>
      <c r="L784" s="1" t="str">
        <f>IF(B784="","",入力・概要!$B$30+H784*F784-I784*G784)</f>
        <v/>
      </c>
      <c r="M784" s="1" t="str">
        <f t="shared" si="99"/>
        <v/>
      </c>
      <c r="N784" s="1" t="str">
        <f>IF(B784="","",入力・概要!$B$30*(J784*L784+K784*M784)/(L784^2+M784^2))</f>
        <v/>
      </c>
      <c r="O784" s="1" t="str">
        <f>IF(B784="","",入力・概要!$B$30*(K784*L784-J784*M784)/(L784^2+M784^2))</f>
        <v/>
      </c>
      <c r="P784" s="1" t="str">
        <f>IF(B784="","",N784+入力・概要!$B$36)</f>
        <v/>
      </c>
      <c r="Q784" s="1" t="str">
        <f>IF(B784="","",O784+C784*入力・概要!$B$37*0.000000001)</f>
        <v/>
      </c>
      <c r="R784" s="1" t="str">
        <f t="shared" si="100"/>
        <v/>
      </c>
      <c r="S784" s="1" t="str">
        <f t="shared" si="101"/>
        <v/>
      </c>
      <c r="T784" s="1" t="str">
        <f t="shared" si="102"/>
        <v/>
      </c>
      <c r="U784" s="1" t="str">
        <f t="shared" si="103"/>
        <v/>
      </c>
    </row>
    <row r="785" spans="1:21">
      <c r="A785">
        <v>782</v>
      </c>
      <c r="B785" s="2" t="str">
        <f>IF(A785&lt;=入力・概要!$B$40,10^(LOG10(入力・概要!$B$38)+(A785-1)*(LOG10(入力・概要!$B$39)-LOG10(入力・概要!$B$38))/(入力・概要!$B$40-1)),"")</f>
        <v/>
      </c>
      <c r="C785" s="1" t="str">
        <f t="shared" si="96"/>
        <v/>
      </c>
      <c r="D785" s="1" t="str">
        <f>IF(B785="","",ATANH(MIN(0.999999,(2*入力・概要!$B$17*入力・概要!$B$6)/入力・概要!$B$30))+入力・概要!$B$33*SQRT(B785/1000000)+(2*PI()*B785*入力・概要!$B$6/(299792458*入力・概要!$B$31))*入力・概要!$B$32/2)</f>
        <v/>
      </c>
      <c r="E785" s="1" t="str">
        <f>IF(B785="","",2*PI()*B785*入力・概要!$B$6/(299792458*入力・概要!$B$31))</f>
        <v/>
      </c>
      <c r="F785" s="1" t="str">
        <f t="shared" si="97"/>
        <v/>
      </c>
      <c r="G785" s="1" t="str">
        <f t="shared" si="98"/>
        <v/>
      </c>
      <c r="H785" s="1" t="str">
        <f>IF(B785="","",入力・概要!$B$34)</f>
        <v/>
      </c>
      <c r="I785" s="1" t="str">
        <f>IF(B785="","",C785*入力・概要!$B$35*0.000000001)</f>
        <v/>
      </c>
      <c r="J785" s="1" t="str">
        <f>IF(B785="","",H785+入力・概要!$B$30*F785)</f>
        <v/>
      </c>
      <c r="K785" s="1" t="str">
        <f>IF(B785="","",I785+入力・概要!$B$30*G785)</f>
        <v/>
      </c>
      <c r="L785" s="1" t="str">
        <f>IF(B785="","",入力・概要!$B$30+H785*F785-I785*G785)</f>
        <v/>
      </c>
      <c r="M785" s="1" t="str">
        <f t="shared" si="99"/>
        <v/>
      </c>
      <c r="N785" s="1" t="str">
        <f>IF(B785="","",入力・概要!$B$30*(J785*L785+K785*M785)/(L785^2+M785^2))</f>
        <v/>
      </c>
      <c r="O785" s="1" t="str">
        <f>IF(B785="","",入力・概要!$B$30*(K785*L785-J785*M785)/(L785^2+M785^2))</f>
        <v/>
      </c>
      <c r="P785" s="1" t="str">
        <f>IF(B785="","",N785+入力・概要!$B$36)</f>
        <v/>
      </c>
      <c r="Q785" s="1" t="str">
        <f>IF(B785="","",O785+C785*入力・概要!$B$37*0.000000001)</f>
        <v/>
      </c>
      <c r="R785" s="1" t="str">
        <f t="shared" si="100"/>
        <v/>
      </c>
      <c r="S785" s="1" t="str">
        <f t="shared" si="101"/>
        <v/>
      </c>
      <c r="T785" s="1" t="str">
        <f t="shared" si="102"/>
        <v/>
      </c>
      <c r="U785" s="1" t="str">
        <f t="shared" si="103"/>
        <v/>
      </c>
    </row>
    <row r="786" spans="1:21">
      <c r="A786">
        <v>783</v>
      </c>
      <c r="B786" s="2" t="str">
        <f>IF(A786&lt;=入力・概要!$B$40,10^(LOG10(入力・概要!$B$38)+(A786-1)*(LOG10(入力・概要!$B$39)-LOG10(入力・概要!$B$38))/(入力・概要!$B$40-1)),"")</f>
        <v/>
      </c>
      <c r="C786" s="1" t="str">
        <f t="shared" si="96"/>
        <v/>
      </c>
      <c r="D786" s="1" t="str">
        <f>IF(B786="","",ATANH(MIN(0.999999,(2*入力・概要!$B$17*入力・概要!$B$6)/入力・概要!$B$30))+入力・概要!$B$33*SQRT(B786/1000000)+(2*PI()*B786*入力・概要!$B$6/(299792458*入力・概要!$B$31))*入力・概要!$B$32/2)</f>
        <v/>
      </c>
      <c r="E786" s="1" t="str">
        <f>IF(B786="","",2*PI()*B786*入力・概要!$B$6/(299792458*入力・概要!$B$31))</f>
        <v/>
      </c>
      <c r="F786" s="1" t="str">
        <f t="shared" si="97"/>
        <v/>
      </c>
      <c r="G786" s="1" t="str">
        <f t="shared" si="98"/>
        <v/>
      </c>
      <c r="H786" s="1" t="str">
        <f>IF(B786="","",入力・概要!$B$34)</f>
        <v/>
      </c>
      <c r="I786" s="1" t="str">
        <f>IF(B786="","",C786*入力・概要!$B$35*0.000000001)</f>
        <v/>
      </c>
      <c r="J786" s="1" t="str">
        <f>IF(B786="","",H786+入力・概要!$B$30*F786)</f>
        <v/>
      </c>
      <c r="K786" s="1" t="str">
        <f>IF(B786="","",I786+入力・概要!$B$30*G786)</f>
        <v/>
      </c>
      <c r="L786" s="1" t="str">
        <f>IF(B786="","",入力・概要!$B$30+H786*F786-I786*G786)</f>
        <v/>
      </c>
      <c r="M786" s="1" t="str">
        <f t="shared" si="99"/>
        <v/>
      </c>
      <c r="N786" s="1" t="str">
        <f>IF(B786="","",入力・概要!$B$30*(J786*L786+K786*M786)/(L786^2+M786^2))</f>
        <v/>
      </c>
      <c r="O786" s="1" t="str">
        <f>IF(B786="","",入力・概要!$B$30*(K786*L786-J786*M786)/(L786^2+M786^2))</f>
        <v/>
      </c>
      <c r="P786" s="1" t="str">
        <f>IF(B786="","",N786+入力・概要!$B$36)</f>
        <v/>
      </c>
      <c r="Q786" s="1" t="str">
        <f>IF(B786="","",O786+C786*入力・概要!$B$37*0.000000001)</f>
        <v/>
      </c>
      <c r="R786" s="1" t="str">
        <f t="shared" si="100"/>
        <v/>
      </c>
      <c r="S786" s="1" t="str">
        <f t="shared" si="101"/>
        <v/>
      </c>
      <c r="T786" s="1" t="str">
        <f t="shared" si="102"/>
        <v/>
      </c>
      <c r="U786" s="1" t="str">
        <f t="shared" si="103"/>
        <v/>
      </c>
    </row>
    <row r="787" spans="1:21">
      <c r="A787">
        <v>784</v>
      </c>
      <c r="B787" s="2" t="str">
        <f>IF(A787&lt;=入力・概要!$B$40,10^(LOG10(入力・概要!$B$38)+(A787-1)*(LOG10(入力・概要!$B$39)-LOG10(入力・概要!$B$38))/(入力・概要!$B$40-1)),"")</f>
        <v/>
      </c>
      <c r="C787" s="1" t="str">
        <f t="shared" si="96"/>
        <v/>
      </c>
      <c r="D787" s="1" t="str">
        <f>IF(B787="","",ATANH(MIN(0.999999,(2*入力・概要!$B$17*入力・概要!$B$6)/入力・概要!$B$30))+入力・概要!$B$33*SQRT(B787/1000000)+(2*PI()*B787*入力・概要!$B$6/(299792458*入力・概要!$B$31))*入力・概要!$B$32/2)</f>
        <v/>
      </c>
      <c r="E787" s="1" t="str">
        <f>IF(B787="","",2*PI()*B787*入力・概要!$B$6/(299792458*入力・概要!$B$31))</f>
        <v/>
      </c>
      <c r="F787" s="1" t="str">
        <f t="shared" si="97"/>
        <v/>
      </c>
      <c r="G787" s="1" t="str">
        <f t="shared" si="98"/>
        <v/>
      </c>
      <c r="H787" s="1" t="str">
        <f>IF(B787="","",入力・概要!$B$34)</f>
        <v/>
      </c>
      <c r="I787" s="1" t="str">
        <f>IF(B787="","",C787*入力・概要!$B$35*0.000000001)</f>
        <v/>
      </c>
      <c r="J787" s="1" t="str">
        <f>IF(B787="","",H787+入力・概要!$B$30*F787)</f>
        <v/>
      </c>
      <c r="K787" s="1" t="str">
        <f>IF(B787="","",I787+入力・概要!$B$30*G787)</f>
        <v/>
      </c>
      <c r="L787" s="1" t="str">
        <f>IF(B787="","",入力・概要!$B$30+H787*F787-I787*G787)</f>
        <v/>
      </c>
      <c r="M787" s="1" t="str">
        <f t="shared" si="99"/>
        <v/>
      </c>
      <c r="N787" s="1" t="str">
        <f>IF(B787="","",入力・概要!$B$30*(J787*L787+K787*M787)/(L787^2+M787^2))</f>
        <v/>
      </c>
      <c r="O787" s="1" t="str">
        <f>IF(B787="","",入力・概要!$B$30*(K787*L787-J787*M787)/(L787^2+M787^2))</f>
        <v/>
      </c>
      <c r="P787" s="1" t="str">
        <f>IF(B787="","",N787+入力・概要!$B$36)</f>
        <v/>
      </c>
      <c r="Q787" s="1" t="str">
        <f>IF(B787="","",O787+C787*入力・概要!$B$37*0.000000001)</f>
        <v/>
      </c>
      <c r="R787" s="1" t="str">
        <f t="shared" si="100"/>
        <v/>
      </c>
      <c r="S787" s="1" t="str">
        <f t="shared" si="101"/>
        <v/>
      </c>
      <c r="T787" s="1" t="str">
        <f t="shared" si="102"/>
        <v/>
      </c>
      <c r="U787" s="1" t="str">
        <f t="shared" si="103"/>
        <v/>
      </c>
    </row>
    <row r="788" spans="1:21">
      <c r="A788">
        <v>785</v>
      </c>
      <c r="B788" s="2" t="str">
        <f>IF(A788&lt;=入力・概要!$B$40,10^(LOG10(入力・概要!$B$38)+(A788-1)*(LOG10(入力・概要!$B$39)-LOG10(入力・概要!$B$38))/(入力・概要!$B$40-1)),"")</f>
        <v/>
      </c>
      <c r="C788" s="1" t="str">
        <f t="shared" si="96"/>
        <v/>
      </c>
      <c r="D788" s="1" t="str">
        <f>IF(B788="","",ATANH(MIN(0.999999,(2*入力・概要!$B$17*入力・概要!$B$6)/入力・概要!$B$30))+入力・概要!$B$33*SQRT(B788/1000000)+(2*PI()*B788*入力・概要!$B$6/(299792458*入力・概要!$B$31))*入力・概要!$B$32/2)</f>
        <v/>
      </c>
      <c r="E788" s="1" t="str">
        <f>IF(B788="","",2*PI()*B788*入力・概要!$B$6/(299792458*入力・概要!$B$31))</f>
        <v/>
      </c>
      <c r="F788" s="1" t="str">
        <f t="shared" si="97"/>
        <v/>
      </c>
      <c r="G788" s="1" t="str">
        <f t="shared" si="98"/>
        <v/>
      </c>
      <c r="H788" s="1" t="str">
        <f>IF(B788="","",入力・概要!$B$34)</f>
        <v/>
      </c>
      <c r="I788" s="1" t="str">
        <f>IF(B788="","",C788*入力・概要!$B$35*0.000000001)</f>
        <v/>
      </c>
      <c r="J788" s="1" t="str">
        <f>IF(B788="","",H788+入力・概要!$B$30*F788)</f>
        <v/>
      </c>
      <c r="K788" s="1" t="str">
        <f>IF(B788="","",I788+入力・概要!$B$30*G788)</f>
        <v/>
      </c>
      <c r="L788" s="1" t="str">
        <f>IF(B788="","",入力・概要!$B$30+H788*F788-I788*G788)</f>
        <v/>
      </c>
      <c r="M788" s="1" t="str">
        <f t="shared" si="99"/>
        <v/>
      </c>
      <c r="N788" s="1" t="str">
        <f>IF(B788="","",入力・概要!$B$30*(J788*L788+K788*M788)/(L788^2+M788^2))</f>
        <v/>
      </c>
      <c r="O788" s="1" t="str">
        <f>IF(B788="","",入力・概要!$B$30*(K788*L788-J788*M788)/(L788^2+M788^2))</f>
        <v/>
      </c>
      <c r="P788" s="1" t="str">
        <f>IF(B788="","",N788+入力・概要!$B$36)</f>
        <v/>
      </c>
      <c r="Q788" s="1" t="str">
        <f>IF(B788="","",O788+C788*入力・概要!$B$37*0.000000001)</f>
        <v/>
      </c>
      <c r="R788" s="1" t="str">
        <f t="shared" si="100"/>
        <v/>
      </c>
      <c r="S788" s="1" t="str">
        <f t="shared" si="101"/>
        <v/>
      </c>
      <c r="T788" s="1" t="str">
        <f t="shared" si="102"/>
        <v/>
      </c>
      <c r="U788" s="1" t="str">
        <f t="shared" si="103"/>
        <v/>
      </c>
    </row>
    <row r="789" spans="1:21">
      <c r="A789">
        <v>786</v>
      </c>
      <c r="B789" s="2" t="str">
        <f>IF(A789&lt;=入力・概要!$B$40,10^(LOG10(入力・概要!$B$38)+(A789-1)*(LOG10(入力・概要!$B$39)-LOG10(入力・概要!$B$38))/(入力・概要!$B$40-1)),"")</f>
        <v/>
      </c>
      <c r="C789" s="1" t="str">
        <f t="shared" si="96"/>
        <v/>
      </c>
      <c r="D789" s="1" t="str">
        <f>IF(B789="","",ATANH(MIN(0.999999,(2*入力・概要!$B$17*入力・概要!$B$6)/入力・概要!$B$30))+入力・概要!$B$33*SQRT(B789/1000000)+(2*PI()*B789*入力・概要!$B$6/(299792458*入力・概要!$B$31))*入力・概要!$B$32/2)</f>
        <v/>
      </c>
      <c r="E789" s="1" t="str">
        <f>IF(B789="","",2*PI()*B789*入力・概要!$B$6/(299792458*入力・概要!$B$31))</f>
        <v/>
      </c>
      <c r="F789" s="1" t="str">
        <f t="shared" si="97"/>
        <v/>
      </c>
      <c r="G789" s="1" t="str">
        <f t="shared" si="98"/>
        <v/>
      </c>
      <c r="H789" s="1" t="str">
        <f>IF(B789="","",入力・概要!$B$34)</f>
        <v/>
      </c>
      <c r="I789" s="1" t="str">
        <f>IF(B789="","",C789*入力・概要!$B$35*0.000000001)</f>
        <v/>
      </c>
      <c r="J789" s="1" t="str">
        <f>IF(B789="","",H789+入力・概要!$B$30*F789)</f>
        <v/>
      </c>
      <c r="K789" s="1" t="str">
        <f>IF(B789="","",I789+入力・概要!$B$30*G789)</f>
        <v/>
      </c>
      <c r="L789" s="1" t="str">
        <f>IF(B789="","",入力・概要!$B$30+H789*F789-I789*G789)</f>
        <v/>
      </c>
      <c r="M789" s="1" t="str">
        <f t="shared" si="99"/>
        <v/>
      </c>
      <c r="N789" s="1" t="str">
        <f>IF(B789="","",入力・概要!$B$30*(J789*L789+K789*M789)/(L789^2+M789^2))</f>
        <v/>
      </c>
      <c r="O789" s="1" t="str">
        <f>IF(B789="","",入力・概要!$B$30*(K789*L789-J789*M789)/(L789^2+M789^2))</f>
        <v/>
      </c>
      <c r="P789" s="1" t="str">
        <f>IF(B789="","",N789+入力・概要!$B$36)</f>
        <v/>
      </c>
      <c r="Q789" s="1" t="str">
        <f>IF(B789="","",O789+C789*入力・概要!$B$37*0.000000001)</f>
        <v/>
      </c>
      <c r="R789" s="1" t="str">
        <f t="shared" si="100"/>
        <v/>
      </c>
      <c r="S789" s="1" t="str">
        <f t="shared" si="101"/>
        <v/>
      </c>
      <c r="T789" s="1" t="str">
        <f t="shared" si="102"/>
        <v/>
      </c>
      <c r="U789" s="1" t="str">
        <f t="shared" si="103"/>
        <v/>
      </c>
    </row>
    <row r="790" spans="1:21">
      <c r="A790">
        <v>787</v>
      </c>
      <c r="B790" s="2" t="str">
        <f>IF(A790&lt;=入力・概要!$B$40,10^(LOG10(入力・概要!$B$38)+(A790-1)*(LOG10(入力・概要!$B$39)-LOG10(入力・概要!$B$38))/(入力・概要!$B$40-1)),"")</f>
        <v/>
      </c>
      <c r="C790" s="1" t="str">
        <f t="shared" si="96"/>
        <v/>
      </c>
      <c r="D790" s="1" t="str">
        <f>IF(B790="","",ATANH(MIN(0.999999,(2*入力・概要!$B$17*入力・概要!$B$6)/入力・概要!$B$30))+入力・概要!$B$33*SQRT(B790/1000000)+(2*PI()*B790*入力・概要!$B$6/(299792458*入力・概要!$B$31))*入力・概要!$B$32/2)</f>
        <v/>
      </c>
      <c r="E790" s="1" t="str">
        <f>IF(B790="","",2*PI()*B790*入力・概要!$B$6/(299792458*入力・概要!$B$31))</f>
        <v/>
      </c>
      <c r="F790" s="1" t="str">
        <f t="shared" si="97"/>
        <v/>
      </c>
      <c r="G790" s="1" t="str">
        <f t="shared" si="98"/>
        <v/>
      </c>
      <c r="H790" s="1" t="str">
        <f>IF(B790="","",入力・概要!$B$34)</f>
        <v/>
      </c>
      <c r="I790" s="1" t="str">
        <f>IF(B790="","",C790*入力・概要!$B$35*0.000000001)</f>
        <v/>
      </c>
      <c r="J790" s="1" t="str">
        <f>IF(B790="","",H790+入力・概要!$B$30*F790)</f>
        <v/>
      </c>
      <c r="K790" s="1" t="str">
        <f>IF(B790="","",I790+入力・概要!$B$30*G790)</f>
        <v/>
      </c>
      <c r="L790" s="1" t="str">
        <f>IF(B790="","",入力・概要!$B$30+H790*F790-I790*G790)</f>
        <v/>
      </c>
      <c r="M790" s="1" t="str">
        <f t="shared" si="99"/>
        <v/>
      </c>
      <c r="N790" s="1" t="str">
        <f>IF(B790="","",入力・概要!$B$30*(J790*L790+K790*M790)/(L790^2+M790^2))</f>
        <v/>
      </c>
      <c r="O790" s="1" t="str">
        <f>IF(B790="","",入力・概要!$B$30*(K790*L790-J790*M790)/(L790^2+M790^2))</f>
        <v/>
      </c>
      <c r="P790" s="1" t="str">
        <f>IF(B790="","",N790+入力・概要!$B$36)</f>
        <v/>
      </c>
      <c r="Q790" s="1" t="str">
        <f>IF(B790="","",O790+C790*入力・概要!$B$37*0.000000001)</f>
        <v/>
      </c>
      <c r="R790" s="1" t="str">
        <f t="shared" si="100"/>
        <v/>
      </c>
      <c r="S790" s="1" t="str">
        <f t="shared" si="101"/>
        <v/>
      </c>
      <c r="T790" s="1" t="str">
        <f t="shared" si="102"/>
        <v/>
      </c>
      <c r="U790" s="1" t="str">
        <f t="shared" si="103"/>
        <v/>
      </c>
    </row>
    <row r="791" spans="1:21">
      <c r="A791">
        <v>788</v>
      </c>
      <c r="B791" s="2" t="str">
        <f>IF(A791&lt;=入力・概要!$B$40,10^(LOG10(入力・概要!$B$38)+(A791-1)*(LOG10(入力・概要!$B$39)-LOG10(入力・概要!$B$38))/(入力・概要!$B$40-1)),"")</f>
        <v/>
      </c>
      <c r="C791" s="1" t="str">
        <f t="shared" si="96"/>
        <v/>
      </c>
      <c r="D791" s="1" t="str">
        <f>IF(B791="","",ATANH(MIN(0.999999,(2*入力・概要!$B$17*入力・概要!$B$6)/入力・概要!$B$30))+入力・概要!$B$33*SQRT(B791/1000000)+(2*PI()*B791*入力・概要!$B$6/(299792458*入力・概要!$B$31))*入力・概要!$B$32/2)</f>
        <v/>
      </c>
      <c r="E791" s="1" t="str">
        <f>IF(B791="","",2*PI()*B791*入力・概要!$B$6/(299792458*入力・概要!$B$31))</f>
        <v/>
      </c>
      <c r="F791" s="1" t="str">
        <f t="shared" si="97"/>
        <v/>
      </c>
      <c r="G791" s="1" t="str">
        <f t="shared" si="98"/>
        <v/>
      </c>
      <c r="H791" s="1" t="str">
        <f>IF(B791="","",入力・概要!$B$34)</f>
        <v/>
      </c>
      <c r="I791" s="1" t="str">
        <f>IF(B791="","",C791*入力・概要!$B$35*0.000000001)</f>
        <v/>
      </c>
      <c r="J791" s="1" t="str">
        <f>IF(B791="","",H791+入力・概要!$B$30*F791)</f>
        <v/>
      </c>
      <c r="K791" s="1" t="str">
        <f>IF(B791="","",I791+入力・概要!$B$30*G791)</f>
        <v/>
      </c>
      <c r="L791" s="1" t="str">
        <f>IF(B791="","",入力・概要!$B$30+H791*F791-I791*G791)</f>
        <v/>
      </c>
      <c r="M791" s="1" t="str">
        <f t="shared" si="99"/>
        <v/>
      </c>
      <c r="N791" s="1" t="str">
        <f>IF(B791="","",入力・概要!$B$30*(J791*L791+K791*M791)/(L791^2+M791^2))</f>
        <v/>
      </c>
      <c r="O791" s="1" t="str">
        <f>IF(B791="","",入力・概要!$B$30*(K791*L791-J791*M791)/(L791^2+M791^2))</f>
        <v/>
      </c>
      <c r="P791" s="1" t="str">
        <f>IF(B791="","",N791+入力・概要!$B$36)</f>
        <v/>
      </c>
      <c r="Q791" s="1" t="str">
        <f>IF(B791="","",O791+C791*入力・概要!$B$37*0.000000001)</f>
        <v/>
      </c>
      <c r="R791" s="1" t="str">
        <f t="shared" si="100"/>
        <v/>
      </c>
      <c r="S791" s="1" t="str">
        <f t="shared" si="101"/>
        <v/>
      </c>
      <c r="T791" s="1" t="str">
        <f t="shared" si="102"/>
        <v/>
      </c>
      <c r="U791" s="1" t="str">
        <f t="shared" si="103"/>
        <v/>
      </c>
    </row>
    <row r="792" spans="1:21">
      <c r="A792">
        <v>789</v>
      </c>
      <c r="B792" s="2" t="str">
        <f>IF(A792&lt;=入力・概要!$B$40,10^(LOG10(入力・概要!$B$38)+(A792-1)*(LOG10(入力・概要!$B$39)-LOG10(入力・概要!$B$38))/(入力・概要!$B$40-1)),"")</f>
        <v/>
      </c>
      <c r="C792" s="1" t="str">
        <f t="shared" si="96"/>
        <v/>
      </c>
      <c r="D792" s="1" t="str">
        <f>IF(B792="","",ATANH(MIN(0.999999,(2*入力・概要!$B$17*入力・概要!$B$6)/入力・概要!$B$30))+入力・概要!$B$33*SQRT(B792/1000000)+(2*PI()*B792*入力・概要!$B$6/(299792458*入力・概要!$B$31))*入力・概要!$B$32/2)</f>
        <v/>
      </c>
      <c r="E792" s="1" t="str">
        <f>IF(B792="","",2*PI()*B792*入力・概要!$B$6/(299792458*入力・概要!$B$31))</f>
        <v/>
      </c>
      <c r="F792" s="1" t="str">
        <f t="shared" si="97"/>
        <v/>
      </c>
      <c r="G792" s="1" t="str">
        <f t="shared" si="98"/>
        <v/>
      </c>
      <c r="H792" s="1" t="str">
        <f>IF(B792="","",入力・概要!$B$34)</f>
        <v/>
      </c>
      <c r="I792" s="1" t="str">
        <f>IF(B792="","",C792*入力・概要!$B$35*0.000000001)</f>
        <v/>
      </c>
      <c r="J792" s="1" t="str">
        <f>IF(B792="","",H792+入力・概要!$B$30*F792)</f>
        <v/>
      </c>
      <c r="K792" s="1" t="str">
        <f>IF(B792="","",I792+入力・概要!$B$30*G792)</f>
        <v/>
      </c>
      <c r="L792" s="1" t="str">
        <f>IF(B792="","",入力・概要!$B$30+H792*F792-I792*G792)</f>
        <v/>
      </c>
      <c r="M792" s="1" t="str">
        <f t="shared" si="99"/>
        <v/>
      </c>
      <c r="N792" s="1" t="str">
        <f>IF(B792="","",入力・概要!$B$30*(J792*L792+K792*M792)/(L792^2+M792^2))</f>
        <v/>
      </c>
      <c r="O792" s="1" t="str">
        <f>IF(B792="","",入力・概要!$B$30*(K792*L792-J792*M792)/(L792^2+M792^2))</f>
        <v/>
      </c>
      <c r="P792" s="1" t="str">
        <f>IF(B792="","",N792+入力・概要!$B$36)</f>
        <v/>
      </c>
      <c r="Q792" s="1" t="str">
        <f>IF(B792="","",O792+C792*入力・概要!$B$37*0.000000001)</f>
        <v/>
      </c>
      <c r="R792" s="1" t="str">
        <f t="shared" si="100"/>
        <v/>
      </c>
      <c r="S792" s="1" t="str">
        <f t="shared" si="101"/>
        <v/>
      </c>
      <c r="T792" s="1" t="str">
        <f t="shared" si="102"/>
        <v/>
      </c>
      <c r="U792" s="1" t="str">
        <f t="shared" si="103"/>
        <v/>
      </c>
    </row>
    <row r="793" spans="1:21">
      <c r="A793">
        <v>790</v>
      </c>
      <c r="B793" s="2" t="str">
        <f>IF(A793&lt;=入力・概要!$B$40,10^(LOG10(入力・概要!$B$38)+(A793-1)*(LOG10(入力・概要!$B$39)-LOG10(入力・概要!$B$38))/(入力・概要!$B$40-1)),"")</f>
        <v/>
      </c>
      <c r="C793" s="1" t="str">
        <f t="shared" si="96"/>
        <v/>
      </c>
      <c r="D793" s="1" t="str">
        <f>IF(B793="","",ATANH(MIN(0.999999,(2*入力・概要!$B$17*入力・概要!$B$6)/入力・概要!$B$30))+入力・概要!$B$33*SQRT(B793/1000000)+(2*PI()*B793*入力・概要!$B$6/(299792458*入力・概要!$B$31))*入力・概要!$B$32/2)</f>
        <v/>
      </c>
      <c r="E793" s="1" t="str">
        <f>IF(B793="","",2*PI()*B793*入力・概要!$B$6/(299792458*入力・概要!$B$31))</f>
        <v/>
      </c>
      <c r="F793" s="1" t="str">
        <f t="shared" si="97"/>
        <v/>
      </c>
      <c r="G793" s="1" t="str">
        <f t="shared" si="98"/>
        <v/>
      </c>
      <c r="H793" s="1" t="str">
        <f>IF(B793="","",入力・概要!$B$34)</f>
        <v/>
      </c>
      <c r="I793" s="1" t="str">
        <f>IF(B793="","",C793*入力・概要!$B$35*0.000000001)</f>
        <v/>
      </c>
      <c r="J793" s="1" t="str">
        <f>IF(B793="","",H793+入力・概要!$B$30*F793)</f>
        <v/>
      </c>
      <c r="K793" s="1" t="str">
        <f>IF(B793="","",I793+入力・概要!$B$30*G793)</f>
        <v/>
      </c>
      <c r="L793" s="1" t="str">
        <f>IF(B793="","",入力・概要!$B$30+H793*F793-I793*G793)</f>
        <v/>
      </c>
      <c r="M793" s="1" t="str">
        <f t="shared" si="99"/>
        <v/>
      </c>
      <c r="N793" s="1" t="str">
        <f>IF(B793="","",入力・概要!$B$30*(J793*L793+K793*M793)/(L793^2+M793^2))</f>
        <v/>
      </c>
      <c r="O793" s="1" t="str">
        <f>IF(B793="","",入力・概要!$B$30*(K793*L793-J793*M793)/(L793^2+M793^2))</f>
        <v/>
      </c>
      <c r="P793" s="1" t="str">
        <f>IF(B793="","",N793+入力・概要!$B$36)</f>
        <v/>
      </c>
      <c r="Q793" s="1" t="str">
        <f>IF(B793="","",O793+C793*入力・概要!$B$37*0.000000001)</f>
        <v/>
      </c>
      <c r="R793" s="1" t="str">
        <f t="shared" si="100"/>
        <v/>
      </c>
      <c r="S793" s="1" t="str">
        <f t="shared" si="101"/>
        <v/>
      </c>
      <c r="T793" s="1" t="str">
        <f t="shared" si="102"/>
        <v/>
      </c>
      <c r="U793" s="1" t="str">
        <f t="shared" si="103"/>
        <v/>
      </c>
    </row>
    <row r="794" spans="1:21">
      <c r="A794">
        <v>791</v>
      </c>
      <c r="B794" s="2" t="str">
        <f>IF(A794&lt;=入力・概要!$B$40,10^(LOG10(入力・概要!$B$38)+(A794-1)*(LOG10(入力・概要!$B$39)-LOG10(入力・概要!$B$38))/(入力・概要!$B$40-1)),"")</f>
        <v/>
      </c>
      <c r="C794" s="1" t="str">
        <f t="shared" si="96"/>
        <v/>
      </c>
      <c r="D794" s="1" t="str">
        <f>IF(B794="","",ATANH(MIN(0.999999,(2*入力・概要!$B$17*入力・概要!$B$6)/入力・概要!$B$30))+入力・概要!$B$33*SQRT(B794/1000000)+(2*PI()*B794*入力・概要!$B$6/(299792458*入力・概要!$B$31))*入力・概要!$B$32/2)</f>
        <v/>
      </c>
      <c r="E794" s="1" t="str">
        <f>IF(B794="","",2*PI()*B794*入力・概要!$B$6/(299792458*入力・概要!$B$31))</f>
        <v/>
      </c>
      <c r="F794" s="1" t="str">
        <f t="shared" si="97"/>
        <v/>
      </c>
      <c r="G794" s="1" t="str">
        <f t="shared" si="98"/>
        <v/>
      </c>
      <c r="H794" s="1" t="str">
        <f>IF(B794="","",入力・概要!$B$34)</f>
        <v/>
      </c>
      <c r="I794" s="1" t="str">
        <f>IF(B794="","",C794*入力・概要!$B$35*0.000000001)</f>
        <v/>
      </c>
      <c r="J794" s="1" t="str">
        <f>IF(B794="","",H794+入力・概要!$B$30*F794)</f>
        <v/>
      </c>
      <c r="K794" s="1" t="str">
        <f>IF(B794="","",I794+入力・概要!$B$30*G794)</f>
        <v/>
      </c>
      <c r="L794" s="1" t="str">
        <f>IF(B794="","",入力・概要!$B$30+H794*F794-I794*G794)</f>
        <v/>
      </c>
      <c r="M794" s="1" t="str">
        <f t="shared" si="99"/>
        <v/>
      </c>
      <c r="N794" s="1" t="str">
        <f>IF(B794="","",入力・概要!$B$30*(J794*L794+K794*M794)/(L794^2+M794^2))</f>
        <v/>
      </c>
      <c r="O794" s="1" t="str">
        <f>IF(B794="","",入力・概要!$B$30*(K794*L794-J794*M794)/(L794^2+M794^2))</f>
        <v/>
      </c>
      <c r="P794" s="1" t="str">
        <f>IF(B794="","",N794+入力・概要!$B$36)</f>
        <v/>
      </c>
      <c r="Q794" s="1" t="str">
        <f>IF(B794="","",O794+C794*入力・概要!$B$37*0.000000001)</f>
        <v/>
      </c>
      <c r="R794" s="1" t="str">
        <f t="shared" si="100"/>
        <v/>
      </c>
      <c r="S794" s="1" t="str">
        <f t="shared" si="101"/>
        <v/>
      </c>
      <c r="T794" s="1" t="str">
        <f t="shared" si="102"/>
        <v/>
      </c>
      <c r="U794" s="1" t="str">
        <f t="shared" si="103"/>
        <v/>
      </c>
    </row>
    <row r="795" spans="1:21">
      <c r="A795">
        <v>792</v>
      </c>
      <c r="B795" s="2" t="str">
        <f>IF(A795&lt;=入力・概要!$B$40,10^(LOG10(入力・概要!$B$38)+(A795-1)*(LOG10(入力・概要!$B$39)-LOG10(入力・概要!$B$38))/(入力・概要!$B$40-1)),"")</f>
        <v/>
      </c>
      <c r="C795" s="1" t="str">
        <f t="shared" si="96"/>
        <v/>
      </c>
      <c r="D795" s="1" t="str">
        <f>IF(B795="","",ATANH(MIN(0.999999,(2*入力・概要!$B$17*入力・概要!$B$6)/入力・概要!$B$30))+入力・概要!$B$33*SQRT(B795/1000000)+(2*PI()*B795*入力・概要!$B$6/(299792458*入力・概要!$B$31))*入力・概要!$B$32/2)</f>
        <v/>
      </c>
      <c r="E795" s="1" t="str">
        <f>IF(B795="","",2*PI()*B795*入力・概要!$B$6/(299792458*入力・概要!$B$31))</f>
        <v/>
      </c>
      <c r="F795" s="1" t="str">
        <f t="shared" si="97"/>
        <v/>
      </c>
      <c r="G795" s="1" t="str">
        <f t="shared" si="98"/>
        <v/>
      </c>
      <c r="H795" s="1" t="str">
        <f>IF(B795="","",入力・概要!$B$34)</f>
        <v/>
      </c>
      <c r="I795" s="1" t="str">
        <f>IF(B795="","",C795*入力・概要!$B$35*0.000000001)</f>
        <v/>
      </c>
      <c r="J795" s="1" t="str">
        <f>IF(B795="","",H795+入力・概要!$B$30*F795)</f>
        <v/>
      </c>
      <c r="K795" s="1" t="str">
        <f>IF(B795="","",I795+入力・概要!$B$30*G795)</f>
        <v/>
      </c>
      <c r="L795" s="1" t="str">
        <f>IF(B795="","",入力・概要!$B$30+H795*F795-I795*G795)</f>
        <v/>
      </c>
      <c r="M795" s="1" t="str">
        <f t="shared" si="99"/>
        <v/>
      </c>
      <c r="N795" s="1" t="str">
        <f>IF(B795="","",入力・概要!$B$30*(J795*L795+K795*M795)/(L795^2+M795^2))</f>
        <v/>
      </c>
      <c r="O795" s="1" t="str">
        <f>IF(B795="","",入力・概要!$B$30*(K795*L795-J795*M795)/(L795^2+M795^2))</f>
        <v/>
      </c>
      <c r="P795" s="1" t="str">
        <f>IF(B795="","",N795+入力・概要!$B$36)</f>
        <v/>
      </c>
      <c r="Q795" s="1" t="str">
        <f>IF(B795="","",O795+C795*入力・概要!$B$37*0.000000001)</f>
        <v/>
      </c>
      <c r="R795" s="1" t="str">
        <f t="shared" si="100"/>
        <v/>
      </c>
      <c r="S795" s="1" t="str">
        <f t="shared" si="101"/>
        <v/>
      </c>
      <c r="T795" s="1" t="str">
        <f t="shared" si="102"/>
        <v/>
      </c>
      <c r="U795" s="1" t="str">
        <f t="shared" si="103"/>
        <v/>
      </c>
    </row>
    <row r="796" spans="1:21">
      <c r="A796">
        <v>793</v>
      </c>
      <c r="B796" s="2" t="str">
        <f>IF(A796&lt;=入力・概要!$B$40,10^(LOG10(入力・概要!$B$38)+(A796-1)*(LOG10(入力・概要!$B$39)-LOG10(入力・概要!$B$38))/(入力・概要!$B$40-1)),"")</f>
        <v/>
      </c>
      <c r="C796" s="1" t="str">
        <f t="shared" si="96"/>
        <v/>
      </c>
      <c r="D796" s="1" t="str">
        <f>IF(B796="","",ATANH(MIN(0.999999,(2*入力・概要!$B$17*入力・概要!$B$6)/入力・概要!$B$30))+入力・概要!$B$33*SQRT(B796/1000000)+(2*PI()*B796*入力・概要!$B$6/(299792458*入力・概要!$B$31))*入力・概要!$B$32/2)</f>
        <v/>
      </c>
      <c r="E796" s="1" t="str">
        <f>IF(B796="","",2*PI()*B796*入力・概要!$B$6/(299792458*入力・概要!$B$31))</f>
        <v/>
      </c>
      <c r="F796" s="1" t="str">
        <f t="shared" si="97"/>
        <v/>
      </c>
      <c r="G796" s="1" t="str">
        <f t="shared" si="98"/>
        <v/>
      </c>
      <c r="H796" s="1" t="str">
        <f>IF(B796="","",入力・概要!$B$34)</f>
        <v/>
      </c>
      <c r="I796" s="1" t="str">
        <f>IF(B796="","",C796*入力・概要!$B$35*0.000000001)</f>
        <v/>
      </c>
      <c r="J796" s="1" t="str">
        <f>IF(B796="","",H796+入力・概要!$B$30*F796)</f>
        <v/>
      </c>
      <c r="K796" s="1" t="str">
        <f>IF(B796="","",I796+入力・概要!$B$30*G796)</f>
        <v/>
      </c>
      <c r="L796" s="1" t="str">
        <f>IF(B796="","",入力・概要!$B$30+H796*F796-I796*G796)</f>
        <v/>
      </c>
      <c r="M796" s="1" t="str">
        <f t="shared" si="99"/>
        <v/>
      </c>
      <c r="N796" s="1" t="str">
        <f>IF(B796="","",入力・概要!$B$30*(J796*L796+K796*M796)/(L796^2+M796^2))</f>
        <v/>
      </c>
      <c r="O796" s="1" t="str">
        <f>IF(B796="","",入力・概要!$B$30*(K796*L796-J796*M796)/(L796^2+M796^2))</f>
        <v/>
      </c>
      <c r="P796" s="1" t="str">
        <f>IF(B796="","",N796+入力・概要!$B$36)</f>
        <v/>
      </c>
      <c r="Q796" s="1" t="str">
        <f>IF(B796="","",O796+C796*入力・概要!$B$37*0.000000001)</f>
        <v/>
      </c>
      <c r="R796" s="1" t="str">
        <f t="shared" si="100"/>
        <v/>
      </c>
      <c r="S796" s="1" t="str">
        <f t="shared" si="101"/>
        <v/>
      </c>
      <c r="T796" s="1" t="str">
        <f t="shared" si="102"/>
        <v/>
      </c>
      <c r="U796" s="1" t="str">
        <f t="shared" si="103"/>
        <v/>
      </c>
    </row>
    <row r="797" spans="1:21">
      <c r="A797">
        <v>794</v>
      </c>
      <c r="B797" s="2" t="str">
        <f>IF(A797&lt;=入力・概要!$B$40,10^(LOG10(入力・概要!$B$38)+(A797-1)*(LOG10(入力・概要!$B$39)-LOG10(入力・概要!$B$38))/(入力・概要!$B$40-1)),"")</f>
        <v/>
      </c>
      <c r="C797" s="1" t="str">
        <f t="shared" si="96"/>
        <v/>
      </c>
      <c r="D797" s="1" t="str">
        <f>IF(B797="","",ATANH(MIN(0.999999,(2*入力・概要!$B$17*入力・概要!$B$6)/入力・概要!$B$30))+入力・概要!$B$33*SQRT(B797/1000000)+(2*PI()*B797*入力・概要!$B$6/(299792458*入力・概要!$B$31))*入力・概要!$B$32/2)</f>
        <v/>
      </c>
      <c r="E797" s="1" t="str">
        <f>IF(B797="","",2*PI()*B797*入力・概要!$B$6/(299792458*入力・概要!$B$31))</f>
        <v/>
      </c>
      <c r="F797" s="1" t="str">
        <f t="shared" si="97"/>
        <v/>
      </c>
      <c r="G797" s="1" t="str">
        <f t="shared" si="98"/>
        <v/>
      </c>
      <c r="H797" s="1" t="str">
        <f>IF(B797="","",入力・概要!$B$34)</f>
        <v/>
      </c>
      <c r="I797" s="1" t="str">
        <f>IF(B797="","",C797*入力・概要!$B$35*0.000000001)</f>
        <v/>
      </c>
      <c r="J797" s="1" t="str">
        <f>IF(B797="","",H797+入力・概要!$B$30*F797)</f>
        <v/>
      </c>
      <c r="K797" s="1" t="str">
        <f>IF(B797="","",I797+入力・概要!$B$30*G797)</f>
        <v/>
      </c>
      <c r="L797" s="1" t="str">
        <f>IF(B797="","",入力・概要!$B$30+H797*F797-I797*G797)</f>
        <v/>
      </c>
      <c r="M797" s="1" t="str">
        <f t="shared" si="99"/>
        <v/>
      </c>
      <c r="N797" s="1" t="str">
        <f>IF(B797="","",入力・概要!$B$30*(J797*L797+K797*M797)/(L797^2+M797^2))</f>
        <v/>
      </c>
      <c r="O797" s="1" t="str">
        <f>IF(B797="","",入力・概要!$B$30*(K797*L797-J797*M797)/(L797^2+M797^2))</f>
        <v/>
      </c>
      <c r="P797" s="1" t="str">
        <f>IF(B797="","",N797+入力・概要!$B$36)</f>
        <v/>
      </c>
      <c r="Q797" s="1" t="str">
        <f>IF(B797="","",O797+C797*入力・概要!$B$37*0.000000001)</f>
        <v/>
      </c>
      <c r="R797" s="1" t="str">
        <f t="shared" si="100"/>
        <v/>
      </c>
      <c r="S797" s="1" t="str">
        <f t="shared" si="101"/>
        <v/>
      </c>
      <c r="T797" s="1" t="str">
        <f t="shared" si="102"/>
        <v/>
      </c>
      <c r="U797" s="1" t="str">
        <f t="shared" si="103"/>
        <v/>
      </c>
    </row>
    <row r="798" spans="1:21">
      <c r="A798">
        <v>795</v>
      </c>
      <c r="B798" s="2" t="str">
        <f>IF(A798&lt;=入力・概要!$B$40,10^(LOG10(入力・概要!$B$38)+(A798-1)*(LOG10(入力・概要!$B$39)-LOG10(入力・概要!$B$38))/(入力・概要!$B$40-1)),"")</f>
        <v/>
      </c>
      <c r="C798" s="1" t="str">
        <f t="shared" si="96"/>
        <v/>
      </c>
      <c r="D798" s="1" t="str">
        <f>IF(B798="","",ATANH(MIN(0.999999,(2*入力・概要!$B$17*入力・概要!$B$6)/入力・概要!$B$30))+入力・概要!$B$33*SQRT(B798/1000000)+(2*PI()*B798*入力・概要!$B$6/(299792458*入力・概要!$B$31))*入力・概要!$B$32/2)</f>
        <v/>
      </c>
      <c r="E798" s="1" t="str">
        <f>IF(B798="","",2*PI()*B798*入力・概要!$B$6/(299792458*入力・概要!$B$31))</f>
        <v/>
      </c>
      <c r="F798" s="1" t="str">
        <f t="shared" si="97"/>
        <v/>
      </c>
      <c r="G798" s="1" t="str">
        <f t="shared" si="98"/>
        <v/>
      </c>
      <c r="H798" s="1" t="str">
        <f>IF(B798="","",入力・概要!$B$34)</f>
        <v/>
      </c>
      <c r="I798" s="1" t="str">
        <f>IF(B798="","",C798*入力・概要!$B$35*0.000000001)</f>
        <v/>
      </c>
      <c r="J798" s="1" t="str">
        <f>IF(B798="","",H798+入力・概要!$B$30*F798)</f>
        <v/>
      </c>
      <c r="K798" s="1" t="str">
        <f>IF(B798="","",I798+入力・概要!$B$30*G798)</f>
        <v/>
      </c>
      <c r="L798" s="1" t="str">
        <f>IF(B798="","",入力・概要!$B$30+H798*F798-I798*G798)</f>
        <v/>
      </c>
      <c r="M798" s="1" t="str">
        <f t="shared" si="99"/>
        <v/>
      </c>
      <c r="N798" s="1" t="str">
        <f>IF(B798="","",入力・概要!$B$30*(J798*L798+K798*M798)/(L798^2+M798^2))</f>
        <v/>
      </c>
      <c r="O798" s="1" t="str">
        <f>IF(B798="","",入力・概要!$B$30*(K798*L798-J798*M798)/(L798^2+M798^2))</f>
        <v/>
      </c>
      <c r="P798" s="1" t="str">
        <f>IF(B798="","",N798+入力・概要!$B$36)</f>
        <v/>
      </c>
      <c r="Q798" s="1" t="str">
        <f>IF(B798="","",O798+C798*入力・概要!$B$37*0.000000001)</f>
        <v/>
      </c>
      <c r="R798" s="1" t="str">
        <f t="shared" si="100"/>
        <v/>
      </c>
      <c r="S798" s="1" t="str">
        <f t="shared" si="101"/>
        <v/>
      </c>
      <c r="T798" s="1" t="str">
        <f t="shared" si="102"/>
        <v/>
      </c>
      <c r="U798" s="1" t="str">
        <f t="shared" si="103"/>
        <v/>
      </c>
    </row>
    <row r="799" spans="1:21">
      <c r="A799">
        <v>796</v>
      </c>
      <c r="B799" s="2" t="str">
        <f>IF(A799&lt;=入力・概要!$B$40,10^(LOG10(入力・概要!$B$38)+(A799-1)*(LOG10(入力・概要!$B$39)-LOG10(入力・概要!$B$38))/(入力・概要!$B$40-1)),"")</f>
        <v/>
      </c>
      <c r="C799" s="1" t="str">
        <f t="shared" si="96"/>
        <v/>
      </c>
      <c r="D799" s="1" t="str">
        <f>IF(B799="","",ATANH(MIN(0.999999,(2*入力・概要!$B$17*入力・概要!$B$6)/入力・概要!$B$30))+入力・概要!$B$33*SQRT(B799/1000000)+(2*PI()*B799*入力・概要!$B$6/(299792458*入力・概要!$B$31))*入力・概要!$B$32/2)</f>
        <v/>
      </c>
      <c r="E799" s="1" t="str">
        <f>IF(B799="","",2*PI()*B799*入力・概要!$B$6/(299792458*入力・概要!$B$31))</f>
        <v/>
      </c>
      <c r="F799" s="1" t="str">
        <f t="shared" si="97"/>
        <v/>
      </c>
      <c r="G799" s="1" t="str">
        <f t="shared" si="98"/>
        <v/>
      </c>
      <c r="H799" s="1" t="str">
        <f>IF(B799="","",入力・概要!$B$34)</f>
        <v/>
      </c>
      <c r="I799" s="1" t="str">
        <f>IF(B799="","",C799*入力・概要!$B$35*0.000000001)</f>
        <v/>
      </c>
      <c r="J799" s="1" t="str">
        <f>IF(B799="","",H799+入力・概要!$B$30*F799)</f>
        <v/>
      </c>
      <c r="K799" s="1" t="str">
        <f>IF(B799="","",I799+入力・概要!$B$30*G799)</f>
        <v/>
      </c>
      <c r="L799" s="1" t="str">
        <f>IF(B799="","",入力・概要!$B$30+H799*F799-I799*G799)</f>
        <v/>
      </c>
      <c r="M799" s="1" t="str">
        <f t="shared" si="99"/>
        <v/>
      </c>
      <c r="N799" s="1" t="str">
        <f>IF(B799="","",入力・概要!$B$30*(J799*L799+K799*M799)/(L799^2+M799^2))</f>
        <v/>
      </c>
      <c r="O799" s="1" t="str">
        <f>IF(B799="","",入力・概要!$B$30*(K799*L799-J799*M799)/(L799^2+M799^2))</f>
        <v/>
      </c>
      <c r="P799" s="1" t="str">
        <f>IF(B799="","",N799+入力・概要!$B$36)</f>
        <v/>
      </c>
      <c r="Q799" s="1" t="str">
        <f>IF(B799="","",O799+C799*入力・概要!$B$37*0.000000001)</f>
        <v/>
      </c>
      <c r="R799" s="1" t="str">
        <f t="shared" si="100"/>
        <v/>
      </c>
      <c r="S799" s="1" t="str">
        <f t="shared" si="101"/>
        <v/>
      </c>
      <c r="T799" s="1" t="str">
        <f t="shared" si="102"/>
        <v/>
      </c>
      <c r="U799" s="1" t="str">
        <f t="shared" si="103"/>
        <v/>
      </c>
    </row>
    <row r="800" spans="1:21">
      <c r="A800">
        <v>797</v>
      </c>
      <c r="B800" s="2" t="str">
        <f>IF(A800&lt;=入力・概要!$B$40,10^(LOG10(入力・概要!$B$38)+(A800-1)*(LOG10(入力・概要!$B$39)-LOG10(入力・概要!$B$38))/(入力・概要!$B$40-1)),"")</f>
        <v/>
      </c>
      <c r="C800" s="1" t="str">
        <f t="shared" si="96"/>
        <v/>
      </c>
      <c r="D800" s="1" t="str">
        <f>IF(B800="","",ATANH(MIN(0.999999,(2*入力・概要!$B$17*入力・概要!$B$6)/入力・概要!$B$30))+入力・概要!$B$33*SQRT(B800/1000000)+(2*PI()*B800*入力・概要!$B$6/(299792458*入力・概要!$B$31))*入力・概要!$B$32/2)</f>
        <v/>
      </c>
      <c r="E800" s="1" t="str">
        <f>IF(B800="","",2*PI()*B800*入力・概要!$B$6/(299792458*入力・概要!$B$31))</f>
        <v/>
      </c>
      <c r="F800" s="1" t="str">
        <f t="shared" si="97"/>
        <v/>
      </c>
      <c r="G800" s="1" t="str">
        <f t="shared" si="98"/>
        <v/>
      </c>
      <c r="H800" s="1" t="str">
        <f>IF(B800="","",入力・概要!$B$34)</f>
        <v/>
      </c>
      <c r="I800" s="1" t="str">
        <f>IF(B800="","",C800*入力・概要!$B$35*0.000000001)</f>
        <v/>
      </c>
      <c r="J800" s="1" t="str">
        <f>IF(B800="","",H800+入力・概要!$B$30*F800)</f>
        <v/>
      </c>
      <c r="K800" s="1" t="str">
        <f>IF(B800="","",I800+入力・概要!$B$30*G800)</f>
        <v/>
      </c>
      <c r="L800" s="1" t="str">
        <f>IF(B800="","",入力・概要!$B$30+H800*F800-I800*G800)</f>
        <v/>
      </c>
      <c r="M800" s="1" t="str">
        <f t="shared" si="99"/>
        <v/>
      </c>
      <c r="N800" s="1" t="str">
        <f>IF(B800="","",入力・概要!$B$30*(J800*L800+K800*M800)/(L800^2+M800^2))</f>
        <v/>
      </c>
      <c r="O800" s="1" t="str">
        <f>IF(B800="","",入力・概要!$B$30*(K800*L800-J800*M800)/(L800^2+M800^2))</f>
        <v/>
      </c>
      <c r="P800" s="1" t="str">
        <f>IF(B800="","",N800+入力・概要!$B$36)</f>
        <v/>
      </c>
      <c r="Q800" s="1" t="str">
        <f>IF(B800="","",O800+C800*入力・概要!$B$37*0.000000001)</f>
        <v/>
      </c>
      <c r="R800" s="1" t="str">
        <f t="shared" si="100"/>
        <v/>
      </c>
      <c r="S800" s="1" t="str">
        <f t="shared" si="101"/>
        <v/>
      </c>
      <c r="T800" s="1" t="str">
        <f t="shared" si="102"/>
        <v/>
      </c>
      <c r="U800" s="1" t="str">
        <f t="shared" si="103"/>
        <v/>
      </c>
    </row>
    <row r="801" spans="1:21">
      <c r="A801">
        <v>798</v>
      </c>
      <c r="B801" s="2" t="str">
        <f>IF(A801&lt;=入力・概要!$B$40,10^(LOG10(入力・概要!$B$38)+(A801-1)*(LOG10(入力・概要!$B$39)-LOG10(入力・概要!$B$38))/(入力・概要!$B$40-1)),"")</f>
        <v/>
      </c>
      <c r="C801" s="1" t="str">
        <f t="shared" si="96"/>
        <v/>
      </c>
      <c r="D801" s="1" t="str">
        <f>IF(B801="","",ATANH(MIN(0.999999,(2*入力・概要!$B$17*入力・概要!$B$6)/入力・概要!$B$30))+入力・概要!$B$33*SQRT(B801/1000000)+(2*PI()*B801*入力・概要!$B$6/(299792458*入力・概要!$B$31))*入力・概要!$B$32/2)</f>
        <v/>
      </c>
      <c r="E801" s="1" t="str">
        <f>IF(B801="","",2*PI()*B801*入力・概要!$B$6/(299792458*入力・概要!$B$31))</f>
        <v/>
      </c>
      <c r="F801" s="1" t="str">
        <f t="shared" si="97"/>
        <v/>
      </c>
      <c r="G801" s="1" t="str">
        <f t="shared" si="98"/>
        <v/>
      </c>
      <c r="H801" s="1" t="str">
        <f>IF(B801="","",入力・概要!$B$34)</f>
        <v/>
      </c>
      <c r="I801" s="1" t="str">
        <f>IF(B801="","",C801*入力・概要!$B$35*0.000000001)</f>
        <v/>
      </c>
      <c r="J801" s="1" t="str">
        <f>IF(B801="","",H801+入力・概要!$B$30*F801)</f>
        <v/>
      </c>
      <c r="K801" s="1" t="str">
        <f>IF(B801="","",I801+入力・概要!$B$30*G801)</f>
        <v/>
      </c>
      <c r="L801" s="1" t="str">
        <f>IF(B801="","",入力・概要!$B$30+H801*F801-I801*G801)</f>
        <v/>
      </c>
      <c r="M801" s="1" t="str">
        <f t="shared" si="99"/>
        <v/>
      </c>
      <c r="N801" s="1" t="str">
        <f>IF(B801="","",入力・概要!$B$30*(J801*L801+K801*M801)/(L801^2+M801^2))</f>
        <v/>
      </c>
      <c r="O801" s="1" t="str">
        <f>IF(B801="","",入力・概要!$B$30*(K801*L801-J801*M801)/(L801^2+M801^2))</f>
        <v/>
      </c>
      <c r="P801" s="1" t="str">
        <f>IF(B801="","",N801+入力・概要!$B$36)</f>
        <v/>
      </c>
      <c r="Q801" s="1" t="str">
        <f>IF(B801="","",O801+C801*入力・概要!$B$37*0.000000001)</f>
        <v/>
      </c>
      <c r="R801" s="1" t="str">
        <f t="shared" si="100"/>
        <v/>
      </c>
      <c r="S801" s="1" t="str">
        <f t="shared" si="101"/>
        <v/>
      </c>
      <c r="T801" s="1" t="str">
        <f t="shared" si="102"/>
        <v/>
      </c>
      <c r="U801" s="1" t="str">
        <f t="shared" si="103"/>
        <v/>
      </c>
    </row>
    <row r="802" spans="1:21">
      <c r="A802">
        <v>799</v>
      </c>
      <c r="B802" s="2" t="str">
        <f>IF(A802&lt;=入力・概要!$B$40,10^(LOG10(入力・概要!$B$38)+(A802-1)*(LOG10(入力・概要!$B$39)-LOG10(入力・概要!$B$38))/(入力・概要!$B$40-1)),"")</f>
        <v/>
      </c>
      <c r="C802" s="1" t="str">
        <f t="shared" si="96"/>
        <v/>
      </c>
      <c r="D802" s="1" t="str">
        <f>IF(B802="","",ATANH(MIN(0.999999,(2*入力・概要!$B$17*入力・概要!$B$6)/入力・概要!$B$30))+入力・概要!$B$33*SQRT(B802/1000000)+(2*PI()*B802*入力・概要!$B$6/(299792458*入力・概要!$B$31))*入力・概要!$B$32/2)</f>
        <v/>
      </c>
      <c r="E802" s="1" t="str">
        <f>IF(B802="","",2*PI()*B802*入力・概要!$B$6/(299792458*入力・概要!$B$31))</f>
        <v/>
      </c>
      <c r="F802" s="1" t="str">
        <f t="shared" si="97"/>
        <v/>
      </c>
      <c r="G802" s="1" t="str">
        <f t="shared" si="98"/>
        <v/>
      </c>
      <c r="H802" s="1" t="str">
        <f>IF(B802="","",入力・概要!$B$34)</f>
        <v/>
      </c>
      <c r="I802" s="1" t="str">
        <f>IF(B802="","",C802*入力・概要!$B$35*0.000000001)</f>
        <v/>
      </c>
      <c r="J802" s="1" t="str">
        <f>IF(B802="","",H802+入力・概要!$B$30*F802)</f>
        <v/>
      </c>
      <c r="K802" s="1" t="str">
        <f>IF(B802="","",I802+入力・概要!$B$30*G802)</f>
        <v/>
      </c>
      <c r="L802" s="1" t="str">
        <f>IF(B802="","",入力・概要!$B$30+H802*F802-I802*G802)</f>
        <v/>
      </c>
      <c r="M802" s="1" t="str">
        <f t="shared" si="99"/>
        <v/>
      </c>
      <c r="N802" s="1" t="str">
        <f>IF(B802="","",入力・概要!$B$30*(J802*L802+K802*M802)/(L802^2+M802^2))</f>
        <v/>
      </c>
      <c r="O802" s="1" t="str">
        <f>IF(B802="","",入力・概要!$B$30*(K802*L802-J802*M802)/(L802^2+M802^2))</f>
        <v/>
      </c>
      <c r="P802" s="1" t="str">
        <f>IF(B802="","",N802+入力・概要!$B$36)</f>
        <v/>
      </c>
      <c r="Q802" s="1" t="str">
        <f>IF(B802="","",O802+C802*入力・概要!$B$37*0.000000001)</f>
        <v/>
      </c>
      <c r="R802" s="1" t="str">
        <f t="shared" si="100"/>
        <v/>
      </c>
      <c r="S802" s="1" t="str">
        <f t="shared" si="101"/>
        <v/>
      </c>
      <c r="T802" s="1" t="str">
        <f t="shared" si="102"/>
        <v/>
      </c>
      <c r="U802" s="1" t="str">
        <f t="shared" si="103"/>
        <v/>
      </c>
    </row>
    <row r="803" spans="1:21">
      <c r="A803">
        <v>800</v>
      </c>
      <c r="B803" s="2" t="str">
        <f>IF(A803&lt;=入力・概要!$B$40,10^(LOG10(入力・概要!$B$38)+(A803-1)*(LOG10(入力・概要!$B$39)-LOG10(入力・概要!$B$38))/(入力・概要!$B$40-1)),"")</f>
        <v/>
      </c>
      <c r="C803" s="1" t="str">
        <f t="shared" si="96"/>
        <v/>
      </c>
      <c r="D803" s="1" t="str">
        <f>IF(B803="","",ATANH(MIN(0.999999,(2*入力・概要!$B$17*入力・概要!$B$6)/入力・概要!$B$30))+入力・概要!$B$33*SQRT(B803/1000000)+(2*PI()*B803*入力・概要!$B$6/(299792458*入力・概要!$B$31))*入力・概要!$B$32/2)</f>
        <v/>
      </c>
      <c r="E803" s="1" t="str">
        <f>IF(B803="","",2*PI()*B803*入力・概要!$B$6/(299792458*入力・概要!$B$31))</f>
        <v/>
      </c>
      <c r="F803" s="1" t="str">
        <f t="shared" si="97"/>
        <v/>
      </c>
      <c r="G803" s="1" t="str">
        <f t="shared" si="98"/>
        <v/>
      </c>
      <c r="H803" s="1" t="str">
        <f>IF(B803="","",入力・概要!$B$34)</f>
        <v/>
      </c>
      <c r="I803" s="1" t="str">
        <f>IF(B803="","",C803*入力・概要!$B$35*0.000000001)</f>
        <v/>
      </c>
      <c r="J803" s="1" t="str">
        <f>IF(B803="","",H803+入力・概要!$B$30*F803)</f>
        <v/>
      </c>
      <c r="K803" s="1" t="str">
        <f>IF(B803="","",I803+入力・概要!$B$30*G803)</f>
        <v/>
      </c>
      <c r="L803" s="1" t="str">
        <f>IF(B803="","",入力・概要!$B$30+H803*F803-I803*G803)</f>
        <v/>
      </c>
      <c r="M803" s="1" t="str">
        <f t="shared" si="99"/>
        <v/>
      </c>
      <c r="N803" s="1" t="str">
        <f>IF(B803="","",入力・概要!$B$30*(J803*L803+K803*M803)/(L803^2+M803^2))</f>
        <v/>
      </c>
      <c r="O803" s="1" t="str">
        <f>IF(B803="","",入力・概要!$B$30*(K803*L803-J803*M803)/(L803^2+M803^2))</f>
        <v/>
      </c>
      <c r="P803" s="1" t="str">
        <f>IF(B803="","",N803+入力・概要!$B$36)</f>
        <v/>
      </c>
      <c r="Q803" s="1" t="str">
        <f>IF(B803="","",O803+C803*入力・概要!$B$37*0.000000001)</f>
        <v/>
      </c>
      <c r="R803" s="1" t="str">
        <f t="shared" si="100"/>
        <v/>
      </c>
      <c r="S803" s="1" t="str">
        <f t="shared" si="101"/>
        <v/>
      </c>
      <c r="T803" s="1" t="str">
        <f t="shared" si="102"/>
        <v/>
      </c>
      <c r="U803" s="1" t="str">
        <f t="shared" si="103"/>
        <v/>
      </c>
    </row>
    <row r="804" spans="1:21">
      <c r="A804">
        <v>801</v>
      </c>
      <c r="B804" s="2" t="str">
        <f>IF(A804&lt;=入力・概要!$B$40,10^(LOG10(入力・概要!$B$38)+(A804-1)*(LOG10(入力・概要!$B$39)-LOG10(入力・概要!$B$38))/(入力・概要!$B$40-1)),"")</f>
        <v/>
      </c>
      <c r="C804" s="1" t="str">
        <f t="shared" si="96"/>
        <v/>
      </c>
      <c r="D804" s="1" t="str">
        <f>IF(B804="","",ATANH(MIN(0.999999,(2*入力・概要!$B$17*入力・概要!$B$6)/入力・概要!$B$30))+入力・概要!$B$33*SQRT(B804/1000000)+(2*PI()*B804*入力・概要!$B$6/(299792458*入力・概要!$B$31))*入力・概要!$B$32/2)</f>
        <v/>
      </c>
      <c r="E804" s="1" t="str">
        <f>IF(B804="","",2*PI()*B804*入力・概要!$B$6/(299792458*入力・概要!$B$31))</f>
        <v/>
      </c>
      <c r="F804" s="1" t="str">
        <f t="shared" si="97"/>
        <v/>
      </c>
      <c r="G804" s="1" t="str">
        <f t="shared" si="98"/>
        <v/>
      </c>
      <c r="H804" s="1" t="str">
        <f>IF(B804="","",入力・概要!$B$34)</f>
        <v/>
      </c>
      <c r="I804" s="1" t="str">
        <f>IF(B804="","",C804*入力・概要!$B$35*0.000000001)</f>
        <v/>
      </c>
      <c r="J804" s="1" t="str">
        <f>IF(B804="","",H804+入力・概要!$B$30*F804)</f>
        <v/>
      </c>
      <c r="K804" s="1" t="str">
        <f>IF(B804="","",I804+入力・概要!$B$30*G804)</f>
        <v/>
      </c>
      <c r="L804" s="1" t="str">
        <f>IF(B804="","",入力・概要!$B$30+H804*F804-I804*G804)</f>
        <v/>
      </c>
      <c r="M804" s="1" t="str">
        <f t="shared" si="99"/>
        <v/>
      </c>
      <c r="N804" s="1" t="str">
        <f>IF(B804="","",入力・概要!$B$30*(J804*L804+K804*M804)/(L804^2+M804^2))</f>
        <v/>
      </c>
      <c r="O804" s="1" t="str">
        <f>IF(B804="","",入力・概要!$B$30*(K804*L804-J804*M804)/(L804^2+M804^2))</f>
        <v/>
      </c>
      <c r="P804" s="1" t="str">
        <f>IF(B804="","",N804+入力・概要!$B$36)</f>
        <v/>
      </c>
      <c r="Q804" s="1" t="str">
        <f>IF(B804="","",O804+C804*入力・概要!$B$37*0.000000001)</f>
        <v/>
      </c>
      <c r="R804" s="1" t="str">
        <f t="shared" si="100"/>
        <v/>
      </c>
      <c r="S804" s="1" t="str">
        <f t="shared" si="101"/>
        <v/>
      </c>
      <c r="T804" s="1" t="str">
        <f t="shared" si="102"/>
        <v/>
      </c>
      <c r="U804" s="1" t="str">
        <f t="shared" si="103"/>
        <v/>
      </c>
    </row>
  </sheetData>
  <mergeCells count="1">
    <mergeCell ref="A1:U1"/>
  </mergeCells>
  <phoneticPr fontId="2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804"/>
  <sheetViews>
    <sheetView workbookViewId="0">
      <selection sqref="A1:AG1"/>
    </sheetView>
  </sheetViews>
  <sheetFormatPr defaultRowHeight="13.8"/>
  <cols>
    <col min="1" max="1" width="7" customWidth="1"/>
    <col min="2" max="3" width="15" customWidth="1"/>
    <col min="4" max="11" width="12" customWidth="1"/>
    <col min="12" max="15" width="13" customWidth="1"/>
    <col min="16" max="21" width="14" customWidth="1"/>
    <col min="22" max="25" width="13" customWidth="1"/>
    <col min="26" max="27" width="14" customWidth="1"/>
    <col min="28" max="28" width="15" customWidth="1"/>
    <col min="29" max="29" width="13" customWidth="1"/>
    <col min="30" max="31" width="12" customWidth="1"/>
    <col min="32" max="33" width="13" customWidth="1"/>
  </cols>
  <sheetData>
    <row r="1" spans="1:33" ht="26.4">
      <c r="A1" s="67" t="s">
        <v>134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</row>
    <row r="2" spans="1:33" ht="1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36">
      <c r="A3" s="9" t="s">
        <v>113</v>
      </c>
      <c r="B3" s="9" t="s">
        <v>114</v>
      </c>
      <c r="C3" s="9" t="s">
        <v>115</v>
      </c>
      <c r="D3" s="9" t="s">
        <v>135</v>
      </c>
      <c r="E3" s="9" t="s">
        <v>136</v>
      </c>
      <c r="F3" s="9" t="s">
        <v>137</v>
      </c>
      <c r="G3" s="9" t="s">
        <v>138</v>
      </c>
      <c r="H3" s="9" t="s">
        <v>139</v>
      </c>
      <c r="I3" s="9" t="s">
        <v>140</v>
      </c>
      <c r="J3" s="9" t="s">
        <v>141</v>
      </c>
      <c r="K3" s="9" t="s">
        <v>142</v>
      </c>
      <c r="L3" s="9" t="s">
        <v>143</v>
      </c>
      <c r="M3" s="9" t="s">
        <v>144</v>
      </c>
      <c r="N3" s="9" t="s">
        <v>145</v>
      </c>
      <c r="O3" s="9" t="s">
        <v>146</v>
      </c>
      <c r="P3" s="9" t="s">
        <v>120</v>
      </c>
      <c r="Q3" s="9" t="s">
        <v>121</v>
      </c>
      <c r="R3" s="9" t="s">
        <v>147</v>
      </c>
      <c r="S3" s="9" t="s">
        <v>148</v>
      </c>
      <c r="T3" s="9" t="s">
        <v>149</v>
      </c>
      <c r="U3" s="9" t="s">
        <v>150</v>
      </c>
      <c r="V3" s="9" t="s">
        <v>122</v>
      </c>
      <c r="W3" s="9" t="s">
        <v>123</v>
      </c>
      <c r="X3" s="9" t="s">
        <v>124</v>
      </c>
      <c r="Y3" s="9" t="s">
        <v>125</v>
      </c>
      <c r="Z3" s="9" t="s">
        <v>151</v>
      </c>
      <c r="AA3" s="9" t="s">
        <v>152</v>
      </c>
      <c r="AB3" s="9" t="s">
        <v>153</v>
      </c>
      <c r="AC3" s="9" t="s">
        <v>131</v>
      </c>
      <c r="AD3" s="9" t="s">
        <v>132</v>
      </c>
      <c r="AE3" s="9" t="s">
        <v>154</v>
      </c>
      <c r="AF3" s="9" t="s">
        <v>155</v>
      </c>
      <c r="AG3" s="9" t="s">
        <v>156</v>
      </c>
    </row>
    <row r="4" spans="1:33" ht="18">
      <c r="A4" s="5">
        <v>1</v>
      </c>
      <c r="B4" s="11">
        <f>IF(A4&lt;=入力・概要!$B$40,10^(LOG10(入力・概要!$B$38)+(A4-1)*(LOG10(入力・概要!$B$39)-LOG10(入力・概要!$B$38))/(入力・概要!$B$40-1)),"")</f>
        <v>1000</v>
      </c>
      <c r="C4" s="10">
        <f t="shared" ref="C4:C67" si="0">IF(B4="","",2*PI()*B4)</f>
        <v>6283.1853071795858</v>
      </c>
      <c r="D4" s="10">
        <f>IF(B4="","",ATANH(MIN(0.999999,入力・概要!$E$20/入力・概要!$E$9))+入力・概要!$B$20*SQRT(B4/1000000)+E4*入力・概要!$B$15/2)</f>
        <v>9.8899249840367319E-3</v>
      </c>
      <c r="E4" s="10">
        <f>IF(B4="","",C4*(入力・概要!$E$11*0.000000001))</f>
        <v>2.0282371180177565E-4</v>
      </c>
      <c r="F4" s="10">
        <f t="shared" ref="F4:F67" si="1">IF(B4="","",SINH(2*D4)/(COSH(2*D4)+COS(2*E4)))</f>
        <v>9.889602956892788E-3</v>
      </c>
      <c r="G4" s="10">
        <f t="shared" ref="G4:G67" si="2">IF(B4="","",SIN(2*E4)/(COSH(2*D4)+COS(2*E4)))</f>
        <v>2.0280387756320243E-4</v>
      </c>
      <c r="H4" s="10">
        <f>IF(B4="","",ATANH(MIN(0.999999,入力・概要!$E$21/入力・概要!$E$15))+入力・概要!$B$21*SQRT(B4/1000000)+I4*入力・概要!$B$16/2)</f>
        <v>3.8669445324526794E-3</v>
      </c>
      <c r="I4" s="10">
        <f>IF(B4="","",C4*(入力・概要!$E$17*0.000000001))</f>
        <v>1.8651843217182046E-4</v>
      </c>
      <c r="J4" s="10">
        <f t="shared" ref="J4:J67" si="3">IF(B4="","",SINH(2*H4)/(COSH(2*H4)+COS(2*I4)))</f>
        <v>3.8669253926172163E-3</v>
      </c>
      <c r="K4" s="10">
        <f t="shared" ref="K4:K67" si="4">IF(B4="","",SIN(2*I4)/(COSH(2*H4)+COS(2*I4)))</f>
        <v>1.8651564530381803E-4</v>
      </c>
      <c r="L4" s="10">
        <f>IF(B4="","",入力・概要!$B$25)</f>
        <v>0.05</v>
      </c>
      <c r="M4" s="10">
        <f>IF(B4="","",C4*入力・概要!$B$26*0.000000001-1/(C4*入力・概要!$B$24*0.000001))</f>
        <v>-15.915368645483394</v>
      </c>
      <c r="N4" s="10">
        <f>IF(B4="","",入力・概要!$B$28)</f>
        <v>0.05</v>
      </c>
      <c r="O4" s="10">
        <f>IF(B4="","",C4*入力・概要!$B$29*0.000000001-1/(C4*入力・概要!$B$27*0.000001))</f>
        <v>-15.915368645483394</v>
      </c>
      <c r="P4" s="10">
        <f t="shared" ref="P4:P67" si="5">IF(B4="","",((L4*N4-M4*O4)*(L4+N4)+(L4*O4+M4*N4)*(M4+O4))/((L4+N4)^2+(M4+O4)^2))</f>
        <v>2.5000000000000005E-2</v>
      </c>
      <c r="Q4" s="10">
        <f t="shared" ref="Q4:Q67" si="6">IF(B4="","",((L4*O4+M4*N4)*(L4+N4)-(L4*N4-M4*O4)*(M4+O4))/((L4+N4)^2+(M4+O4)^2))</f>
        <v>-7.9576843227416978</v>
      </c>
      <c r="R4" s="10">
        <f>IF(B4="","",入力・概要!$E$15*J4)</f>
        <v>0.37235970829341924</v>
      </c>
      <c r="S4" s="10">
        <f>IF(B4="","",入力・概要!$E$15*K4)</f>
        <v>1.7960240818218294E-2</v>
      </c>
      <c r="T4" s="10">
        <f t="shared" ref="T4:T67" si="7">IF(B4="","",P4+R4)</f>
        <v>0.39735970829341927</v>
      </c>
      <c r="U4" s="10">
        <f t="shared" ref="U4:U67" si="8">IF(B4="","",Q4+S4)</f>
        <v>-7.9397240819234796</v>
      </c>
      <c r="V4" s="10">
        <f>IF(B4="","",T4+入力・概要!$E$9*F4)</f>
        <v>0.66339329395349278</v>
      </c>
      <c r="W4" s="10">
        <f>IF(B4="","",U4+入力・概要!$E$9*G4)</f>
        <v>-7.9342685906394435</v>
      </c>
      <c r="X4" s="10">
        <f>IF(B4="","",入力・概要!$E$9+T4*F4-U4*G4)</f>
        <v>26.90587019449217</v>
      </c>
      <c r="Y4" s="10">
        <f t="shared" ref="Y4:Y67" si="9">IF(B4="","",T4*G4+U4*F4)</f>
        <v>-7.8440132667874043E-2</v>
      </c>
      <c r="Z4" s="10">
        <f>IF(B4="","",入力・概要!$E$9*(V4*X4+W4*Y4)/(X4^2+Y4^2)+入力・概要!$B$36)</f>
        <v>0.6863773049881875</v>
      </c>
      <c r="AA4" s="10">
        <f>IF(B4="","",入力・概要!$E$9*(W4*X4-V4*Y4)/(X4^2+Y4^2)+C4*入力・概要!$B$37*0.000000001)</f>
        <v>-7.9304212473518545</v>
      </c>
      <c r="AB4" s="10">
        <f t="shared" ref="AB4:AB67" si="10">IF(B4="","",SQRT(Z4^2+AA4^2))</f>
        <v>7.9600687789272646</v>
      </c>
      <c r="AC4" s="10">
        <f t="shared" ref="AC4:AC67" si="11">IF(B4="","",IF(Z4&gt;0,DEGREES(ATAN(AA4/Z4)),IF(Z4&lt;0,IF(AA4&gt;=0,DEGREES(ATAN(AA4/Z4))+180,DEGREES(ATAN(AA4/Z4))-180),IF(AA4&gt;0,90,IF(AA4&lt;0,-90,0)))))</f>
        <v>-85.053381952229572</v>
      </c>
      <c r="AD4" s="10">
        <f t="shared" ref="AD4:AD67" si="12">IF(B4="","",LOG10(B4))</f>
        <v>3</v>
      </c>
      <c r="AE4" s="10">
        <f t="shared" ref="AE4:AE67" si="13">IF(AB4="","",LOG10(MAX(AB4,0.000000000001)))</f>
        <v>0.90091682027278652</v>
      </c>
      <c r="AF4" s="10">
        <f t="shared" ref="AF4:AF67" si="14">IF(B4="","",SQRT(P4^2+Q4^2))</f>
        <v>7.9577235928630365</v>
      </c>
      <c r="AG4" s="10">
        <f t="shared" ref="AG4:AG67" si="15">IF(B4="","",SQRT(R4^2+S4^2))</f>
        <v>0.37279259999443215</v>
      </c>
    </row>
    <row r="5" spans="1:33" ht="18">
      <c r="A5" s="5">
        <v>2</v>
      </c>
      <c r="B5" s="11">
        <f>IF(A5&lt;=入力・概要!$B$40,10^(LOG10(入力・概要!$B$38)+(A5-1)*(LOG10(入力・概要!$B$39)-LOG10(入力・概要!$B$38))/(入力・概要!$B$40-1)),"")</f>
        <v>1020.4597511919403</v>
      </c>
      <c r="C5" s="10">
        <f t="shared" si="0"/>
        <v>6411.7377152573354</v>
      </c>
      <c r="D5" s="10">
        <f>IF(B5="","",ATANH(MIN(0.999999,入力・概要!$E$20/入力・概要!$E$9))+入力・概要!$B$20*SQRT(B5/1000000)+E5*入力・概要!$B$15/2)</f>
        <v>9.8909528072275727E-3</v>
      </c>
      <c r="E5" s="10">
        <f>IF(B5="","",C5*(入力・概要!$E$11*0.000000001))</f>
        <v>2.0697343448106579E-4</v>
      </c>
      <c r="F5" s="10">
        <f t="shared" si="1"/>
        <v>9.8906306964077952E-3</v>
      </c>
      <c r="G5" s="10">
        <f t="shared" si="2"/>
        <v>2.0695319034870388E-4</v>
      </c>
      <c r="H5" s="10">
        <f>IF(B5="","",ATANH(MIN(0.999999,入力・概要!$E$21/入力・概要!$E$15))+入力・概要!$B$21*SQRT(B5/1000000)+I5*入力・概要!$B$16/2)</f>
        <v>3.8682701301273612E-3</v>
      </c>
      <c r="I5" s="10">
        <f>IF(B5="","",C5*(入力・概要!$E$17*0.000000001))</f>
        <v>1.9033455288676671E-4</v>
      </c>
      <c r="J5" s="10">
        <f t="shared" si="3"/>
        <v>3.8682509760723199E-3</v>
      </c>
      <c r="K5" s="10">
        <f t="shared" si="4"/>
        <v>1.903317071397637E-4</v>
      </c>
      <c r="L5" s="10">
        <f>IF(B5="","",入力・概要!$B$25)</f>
        <v>0.05</v>
      </c>
      <c r="M5" s="10">
        <f>IF(B5="","",C5*入力・概要!$B$26*0.000000001-1/(C5*入力・概要!$B$24*0.000001))</f>
        <v>-15.596267694237078</v>
      </c>
      <c r="N5" s="10">
        <f>IF(B5="","",入力・概要!$B$28)</f>
        <v>0.05</v>
      </c>
      <c r="O5" s="10">
        <f>IF(B5="","",C5*入力・概要!$B$29*0.000000001-1/(C5*入力・概要!$B$27*0.000001))</f>
        <v>-15.596267694237078</v>
      </c>
      <c r="P5" s="10">
        <f t="shared" si="5"/>
        <v>2.4999999999999998E-2</v>
      </c>
      <c r="Q5" s="10">
        <f t="shared" si="6"/>
        <v>-7.7981338471185389</v>
      </c>
      <c r="R5" s="10">
        <f>IF(B5="","",入力・概要!$E$15*J5)</f>
        <v>0.37248735333917143</v>
      </c>
      <c r="S5" s="10">
        <f>IF(B5="","",入力・概要!$E$15*K5)</f>
        <v>1.8327702697564421E-2</v>
      </c>
      <c r="T5" s="10">
        <f t="shared" si="7"/>
        <v>0.39748735333917146</v>
      </c>
      <c r="U5" s="10">
        <f t="shared" si="8"/>
        <v>-7.7798061444209745</v>
      </c>
      <c r="V5" s="10">
        <f>IF(B5="","",T5+入力・概要!$E$9*F5)</f>
        <v>0.66354858553161788</v>
      </c>
      <c r="W5" s="10">
        <f>IF(B5="","",U5+入力・概要!$E$9*G5)</f>
        <v>-7.7742390352526654</v>
      </c>
      <c r="X5" s="10">
        <f>IF(B5="","",入力・概要!$E$9+T5*F5-U5*G5)</f>
        <v>26.90587171423574</v>
      </c>
      <c r="Y5" s="10">
        <f t="shared" si="9"/>
        <v>-7.6864928188215262E-2</v>
      </c>
      <c r="Z5" s="10">
        <f>IF(B5="","",入力・概要!$E$9*(V5*X5+W5*Y5)/(X5^2+Y5^2)+入力・概要!$B$36)</f>
        <v>0.68561126689142526</v>
      </c>
      <c r="AA5" s="10">
        <f>IF(B5="","",入力・概要!$E$9*(W5*X5-V5*Y5)/(X5^2+Y5^2)+C5*入力・概要!$B$37*0.000000001)</f>
        <v>-7.7704622250830617</v>
      </c>
      <c r="AB5" s="10">
        <f t="shared" si="10"/>
        <v>7.8006503575491237</v>
      </c>
      <c r="AC5" s="10">
        <f t="shared" si="11"/>
        <v>-84.957678821740885</v>
      </c>
      <c r="AD5" s="10">
        <f t="shared" si="12"/>
        <v>3.008795880017344</v>
      </c>
      <c r="AE5" s="10">
        <f t="shared" si="13"/>
        <v>0.89213081229566205</v>
      </c>
      <c r="AF5" s="10">
        <f t="shared" si="14"/>
        <v>7.7981739207057812</v>
      </c>
      <c r="AG5" s="10">
        <f t="shared" si="15"/>
        <v>0.37293797484808527</v>
      </c>
    </row>
    <row r="6" spans="1:33" ht="18">
      <c r="A6" s="5">
        <v>3</v>
      </c>
      <c r="B6" s="11">
        <f>IF(A6&lt;=入力・概要!$B$40,10^(LOG10(入力・概要!$B$38)+(A6-1)*(LOG10(入力・概要!$B$39)-LOG10(入力・概要!$B$38))/(入力・概要!$B$40-1)),"")</f>
        <v>1041.338103802716</v>
      </c>
      <c r="C6" s="10">
        <f t="shared" si="0"/>
        <v>6542.9202736194757</v>
      </c>
      <c r="D6" s="10">
        <f>IF(B6="","",ATANH(MIN(0.999999,入力・概要!$E$20/入力・概要!$E$9))+入力・概要!$B$20*SQRT(B6/1000000)+E6*入力・概要!$B$15/2)</f>
        <v>9.8919917316753203E-3</v>
      </c>
      <c r="E6" s="10">
        <f>IF(B6="","",C6*(入力・概要!$E$11*0.000000001))</f>
        <v>2.1120805945388962E-4</v>
      </c>
      <c r="F6" s="10">
        <f t="shared" si="1"/>
        <v>9.8916695367718896E-3</v>
      </c>
      <c r="G6" s="10">
        <f t="shared" si="2"/>
        <v>2.1118739691584971E-4</v>
      </c>
      <c r="H6" s="10">
        <f>IF(B6="","",ATANH(MIN(0.999999,入力・概要!$E$21/入力・概要!$E$15))+入力・概要!$B$21*SQRT(B6/1000000)+I6*入力・概要!$B$16/2)</f>
        <v>3.8696096122008568E-3</v>
      </c>
      <c r="I6" s="10">
        <f>IF(B6="","",C6*(入力・概要!$E$17*0.000000001))</f>
        <v>1.9422875048205902E-4</v>
      </c>
      <c r="J6" s="10">
        <f t="shared" si="3"/>
        <v>3.8695904439391164E-3</v>
      </c>
      <c r="K6" s="10">
        <f t="shared" si="4"/>
        <v>1.9422584459563875E-4</v>
      </c>
      <c r="L6" s="10">
        <f>IF(B6="","",入力・概要!$B$25)</f>
        <v>0.05</v>
      </c>
      <c r="M6" s="10">
        <f>IF(B6="","",C6*入力・概要!$B$26*0.000000001-1/(C6*入力・概要!$B$24*0.000001))</f>
        <v>-15.283564466936014</v>
      </c>
      <c r="N6" s="10">
        <f>IF(B6="","",入力・概要!$B$28)</f>
        <v>0.05</v>
      </c>
      <c r="O6" s="10">
        <f>IF(B6="","",C6*入力・概要!$B$29*0.000000001-1/(C6*入力・概要!$B$27*0.000001))</f>
        <v>-15.283564466936014</v>
      </c>
      <c r="P6" s="10">
        <f t="shared" si="5"/>
        <v>2.5000000000000005E-2</v>
      </c>
      <c r="Q6" s="10">
        <f t="shared" si="6"/>
        <v>-7.6417822334680077</v>
      </c>
      <c r="R6" s="10">
        <f>IF(B6="","",入力・概要!$E$15*J6)</f>
        <v>0.37261633536326244</v>
      </c>
      <c r="S6" s="10">
        <f>IF(B6="","",入力・概要!$E$15*K6)</f>
        <v>1.8702682750164481E-2</v>
      </c>
      <c r="T6" s="10">
        <f t="shared" si="7"/>
        <v>0.39761633536326246</v>
      </c>
      <c r="U6" s="10">
        <f t="shared" si="8"/>
        <v>-7.6230795507178435</v>
      </c>
      <c r="V6" s="10">
        <f>IF(B6="","",T6+入力・概要!$E$9*F6)</f>
        <v>0.66370551270458822</v>
      </c>
      <c r="W6" s="10">
        <f>IF(B6="","",U6+入力・概要!$E$9*G6)</f>
        <v>-7.6173985399944977</v>
      </c>
      <c r="X6" s="10">
        <f>IF(B6="","",入力・概要!$E$9+T6*F6-U6*G6)</f>
        <v>26.905873245634123</v>
      </c>
      <c r="Y6" s="10">
        <f t="shared" si="9"/>
        <v>-7.5321012209387847E-2</v>
      </c>
      <c r="Z6" s="10">
        <f>IF(B6="","",入力・概要!$E$9*(V6*X6+W6*Y6)/(X6^2+Y6^2)+入力・概要!$B$36)</f>
        <v>0.6848833663140157</v>
      </c>
      <c r="AA6" s="10">
        <f>IF(B6="","",入力・概要!$E$9*(W6*X6-V6*Y6)/(X6^2+Y6^2)+C6*入力・概要!$B$37*0.000000001)</f>
        <v>-7.6136905388570257</v>
      </c>
      <c r="AB6" s="10">
        <f t="shared" si="10"/>
        <v>7.6444325392362904</v>
      </c>
      <c r="AC6" s="10">
        <f t="shared" si="11"/>
        <v>-84.85983907569755</v>
      </c>
      <c r="AD6" s="10">
        <f t="shared" si="12"/>
        <v>3.017591760034688</v>
      </c>
      <c r="AE6" s="10">
        <f t="shared" si="13"/>
        <v>0.88334525243961526</v>
      </c>
      <c r="AF6" s="10">
        <f t="shared" si="14"/>
        <v>7.6418231269604302</v>
      </c>
      <c r="AG6" s="10">
        <f t="shared" si="15"/>
        <v>0.37308541075952106</v>
      </c>
    </row>
    <row r="7" spans="1:33" ht="18">
      <c r="A7" s="5">
        <v>4</v>
      </c>
      <c r="B7" s="11">
        <f>IF(A7&lt;=入力・概要!$B$40,10^(LOG10(入力・概要!$B$38)+(A7-1)*(LOG10(入力・概要!$B$39)-LOG10(入力・概要!$B$38))/(入力・概要!$B$40-1)),"")</f>
        <v>1062.6436223132077</v>
      </c>
      <c r="C7" s="10">
        <f t="shared" si="0"/>
        <v>6676.7867944864402</v>
      </c>
      <c r="D7" s="10">
        <f>IF(B7="","",ATANH(MIN(0.999999,入力・概要!$E$20/入力・概要!$E$9))+入力・概要!$B$20*SQRT(B7/1000000)+E7*入力・概要!$B$15/2)</f>
        <v>9.8930418834635124E-3</v>
      </c>
      <c r="E7" s="10">
        <f>IF(B7="","",C7*(入力・概要!$E$11*0.000000001))</f>
        <v>2.15529323800049E-4</v>
      </c>
      <c r="F7" s="10">
        <f t="shared" si="1"/>
        <v>9.8927196040846117E-3</v>
      </c>
      <c r="G7" s="10">
        <f t="shared" si="2"/>
        <v>2.1550823416652092E-4</v>
      </c>
      <c r="H7" s="10">
        <f>IF(B7="","",ATANH(MIN(0.999999,入力・概要!$E$21/入力・概要!$E$15))+入力・概要!$B$21*SQRT(B7/1000000)+I7*入力・概要!$B$16/2)</f>
        <v>3.8709631280172824E-3</v>
      </c>
      <c r="I7" s="10">
        <f>IF(B7="","",C7*(入力・概要!$E$17*0.000000001))</f>
        <v>1.9820262239124363E-4</v>
      </c>
      <c r="J7" s="10">
        <f t="shared" si="3"/>
        <v>3.8709439455688688E-3</v>
      </c>
      <c r="K7" s="10">
        <f t="shared" si="4"/>
        <v>1.9819965507760943E-4</v>
      </c>
      <c r="L7" s="10">
        <f>IF(B7="","",入力・概要!$B$25)</f>
        <v>0.05</v>
      </c>
      <c r="M7" s="10">
        <f>IF(B7="","",C7*入力・概要!$B$26*0.000000001-1/(C7*入力・概要!$B$24*0.000001))</f>
        <v>-14.977130690010851</v>
      </c>
      <c r="N7" s="10">
        <f>IF(B7="","",入力・概要!$B$28)</f>
        <v>0.05</v>
      </c>
      <c r="O7" s="10">
        <f>IF(B7="","",C7*入力・概要!$B$29*0.000000001-1/(C7*入力・概要!$B$27*0.000001))</f>
        <v>-14.977130690010851</v>
      </c>
      <c r="P7" s="10">
        <f t="shared" si="5"/>
        <v>2.5000000000000005E-2</v>
      </c>
      <c r="Q7" s="10">
        <f t="shared" si="6"/>
        <v>-7.4885653450054264</v>
      </c>
      <c r="R7" s="10">
        <f>IF(B7="","",入力・概要!$E$15*J7)</f>
        <v>0.37274666874724538</v>
      </c>
      <c r="S7" s="10">
        <f>IF(B7="","",入力・概要!$E$15*K7)</f>
        <v>1.9085334795819399E-2</v>
      </c>
      <c r="T7" s="10">
        <f t="shared" si="7"/>
        <v>0.3977466687472454</v>
      </c>
      <c r="U7" s="10">
        <f t="shared" si="8"/>
        <v>-7.4694800102096073</v>
      </c>
      <c r="V7" s="10">
        <f>IF(B7="","",T7+入力・概要!$E$9*F7)</f>
        <v>0.66386409324607643</v>
      </c>
      <c r="W7" s="10">
        <f>IF(B7="","",U7+入力・概要!$E$9*G7)</f>
        <v>-7.4636827675372279</v>
      </c>
      <c r="X7" s="10">
        <f>IF(B7="","",入力・概要!$E$9+T7*F7-U7*G7)</f>
        <v>26.905874788630008</v>
      </c>
      <c r="Y7" s="10">
        <f t="shared" si="9"/>
        <v>-7.3807753647091384E-2</v>
      </c>
      <c r="Z7" s="10">
        <f>IF(B7="","",入力・概要!$E$9*(V7*X7+W7*Y7)/(X7^2+Y7^2)+入力・概要!$B$36)</f>
        <v>0.68419217405245891</v>
      </c>
      <c r="AA7" s="10">
        <f>IF(B7="","",入力・概要!$E$9*(W7*X7-V7*Y7)/(X7^2+Y7^2)+C7*入力・概要!$B$37*0.000000001)</f>
        <v>-7.4600418915314659</v>
      </c>
      <c r="AB7" s="10">
        <f t="shared" si="10"/>
        <v>7.4913512769352231</v>
      </c>
      <c r="AC7" s="10">
        <f t="shared" si="11"/>
        <v>-84.759820132856518</v>
      </c>
      <c r="AD7" s="10">
        <f t="shared" si="12"/>
        <v>3.0263876400520329</v>
      </c>
      <c r="AE7" s="10">
        <f t="shared" si="13"/>
        <v>0.87456016205001719</v>
      </c>
      <c r="AF7" s="10">
        <f t="shared" si="14"/>
        <v>7.4886070751786837</v>
      </c>
      <c r="AG7" s="10">
        <f t="shared" si="15"/>
        <v>0.37323495156059167</v>
      </c>
    </row>
    <row r="8" spans="1:33" ht="18">
      <c r="A8" s="5">
        <v>5</v>
      </c>
      <c r="B8" s="11">
        <f>IF(A8&lt;=入力・概要!$B$40,10^(LOG10(入力・概要!$B$38)+(A8-1)*(LOG10(入力・概要!$B$39)-LOG10(入力・概要!$B$38))/(入力・概要!$B$40-1)),"")</f>
        <v>1084.3850464314373</v>
      </c>
      <c r="C8" s="10">
        <f t="shared" si="0"/>
        <v>6813.3921910632607</v>
      </c>
      <c r="D8" s="10">
        <f>IF(B8="","",ATANH(MIN(0.999999,入力・概要!$E$20/入力・概要!$E$9))+入力・概要!$B$20*SQRT(B8/1000000)+E8*入力・概要!$B$15/2)</f>
        <v>9.8941033902268712E-3</v>
      </c>
      <c r="E8" s="10">
        <f>IF(B8="","",C8*(入力・概要!$E$11*0.000000001))</f>
        <v>2.1993900013956498E-4</v>
      </c>
      <c r="F8" s="10">
        <f t="shared" si="1"/>
        <v>9.8937810259977221E-3</v>
      </c>
      <c r="G8" s="10">
        <f t="shared" si="2"/>
        <v>2.199174745390705E-4</v>
      </c>
      <c r="H8" s="10">
        <f>IF(B8="","",ATANH(MIN(0.999999,入力・概要!$E$21/入力・概要!$E$15))+入力・概要!$B$21*SQRT(B8/1000000)+I8*入力・概要!$B$16/2)</f>
        <v>3.8723308286050325E-3</v>
      </c>
      <c r="I8" s="10">
        <f>IF(B8="","",C8*(入力・概要!$E$17*0.000000001))</f>
        <v>2.0225779873095845E-4</v>
      </c>
      <c r="J8" s="10">
        <f t="shared" si="3"/>
        <v>3.8723116319974954E-3</v>
      </c>
      <c r="K8" s="10">
        <f t="shared" si="4"/>
        <v>2.0225476867433365E-4</v>
      </c>
      <c r="L8" s="10">
        <f>IF(B8="","",入力・概要!$B$25)</f>
        <v>0.05</v>
      </c>
      <c r="M8" s="10">
        <f>IF(B8="","",C8*入力・概要!$B$26*0.000000001-1/(C8*入力・概要!$B$24*0.000001))</f>
        <v>-14.676840661675124</v>
      </c>
      <c r="N8" s="10">
        <f>IF(B8="","",入力・概要!$B$28)</f>
        <v>0.05</v>
      </c>
      <c r="O8" s="10">
        <f>IF(B8="","",C8*入力・概要!$B$29*0.000000001-1/(C8*入力・概要!$B$27*0.000001))</f>
        <v>-14.676840661675124</v>
      </c>
      <c r="P8" s="10">
        <f t="shared" si="5"/>
        <v>2.5000000000000005E-2</v>
      </c>
      <c r="Q8" s="10">
        <f t="shared" si="6"/>
        <v>-7.338420330837562</v>
      </c>
      <c r="R8" s="10">
        <f>IF(B8="","",入力・概要!$E$15*J8)</f>
        <v>0.37287836803489455</v>
      </c>
      <c r="S8" s="10">
        <f>IF(B8="","",入力・概要!$E$15*K8)</f>
        <v>1.9475815801441011E-2</v>
      </c>
      <c r="T8" s="10">
        <f t="shared" si="7"/>
        <v>0.39787836803489457</v>
      </c>
      <c r="U8" s="10">
        <f t="shared" si="8"/>
        <v>-7.3189445150361205</v>
      </c>
      <c r="V8" s="10">
        <f>IF(B8="","",T8+入力・概要!$E$9*F8)</f>
        <v>0.66402434513373132</v>
      </c>
      <c r="W8" s="10">
        <f>IF(B8="","",U8+入力・概要!$E$9*G8)</f>
        <v>-7.3130286623415328</v>
      </c>
      <c r="X8" s="10">
        <f>IF(B8="","",入力・概要!$E$9+T8*F8-U8*G8)</f>
        <v>26.905876343157843</v>
      </c>
      <c r="Y8" s="10">
        <f t="shared" si="9"/>
        <v>-7.232453396732251E-2</v>
      </c>
      <c r="Z8" s="10">
        <f>IF(B8="","",入力・概要!$E$9*(V8*X8+W8*Y8)/(X8^2+Y8^2)+入力・概要!$B$36)</f>
        <v>0.68353631848629337</v>
      </c>
      <c r="AA8" s="10">
        <f>IF(B8="","",入力・概要!$E$9*(W8*X8-V8*Y8)/(X8^2+Y8^2)+C8*入力・概要!$B$37*0.000000001)</f>
        <v>-7.3094532663425449</v>
      </c>
      <c r="AB8" s="10">
        <f t="shared" si="10"/>
        <v>7.3413438110154932</v>
      </c>
      <c r="AC8" s="10">
        <f t="shared" si="11"/>
        <v>-84.657578424650382</v>
      </c>
      <c r="AD8" s="10">
        <f t="shared" si="12"/>
        <v>3.0351835200693769</v>
      </c>
      <c r="AE8" s="10">
        <f t="shared" si="13"/>
        <v>0.86577556349801665</v>
      </c>
      <c r="AF8" s="10">
        <f t="shared" si="14"/>
        <v>7.338462914810572</v>
      </c>
      <c r="AG8" s="10">
        <f t="shared" si="15"/>
        <v>0.37338664243582403</v>
      </c>
    </row>
    <row r="9" spans="1:33" ht="18">
      <c r="A9" s="5">
        <v>6</v>
      </c>
      <c r="B9" s="11">
        <f>IF(A9&lt;=入力・概要!$B$40,10^(LOG10(入力・概要!$B$38)+(A9-1)*(LOG10(入力・概要!$B$39)-LOG10(入力・概要!$B$38))/(入力・概要!$B$40-1)),"")</f>
        <v>1106.5712946776846</v>
      </c>
      <c r="C9" s="10">
        <f t="shared" si="0"/>
        <v>6952.7925000655205</v>
      </c>
      <c r="D9" s="10">
        <f>IF(B9="","",ATANH(MIN(0.999999,入力・概要!$E$20/入力・概要!$E$9))+入力・概要!$B$20*SQRT(B9/1000000)+E9*入力・概要!$B$15/2)</f>
        <v>9.8951763811725747E-3</v>
      </c>
      <c r="E9" s="10">
        <f>IF(B9="","",C9*(入力・概要!$E$11*0.000000001))</f>
        <v>2.244388973598245E-4</v>
      </c>
      <c r="F9" s="10">
        <f t="shared" si="1"/>
        <v>9.8948539317365285E-3</v>
      </c>
      <c r="G9" s="10">
        <f t="shared" si="2"/>
        <v>2.244169267353907E-4</v>
      </c>
      <c r="H9" s="10">
        <f>IF(B9="","",ATANH(MIN(0.999999,入力・概要!$E$21/入力・概要!$E$15))+入力・概要!$B$21*SQRT(B9/1000000)+I9*入力・概要!$B$16/2)</f>
        <v>3.8737128666972861E-3</v>
      </c>
      <c r="I9" s="10">
        <f>IF(B9="","",C9*(入力・概要!$E$17*0.000000001))</f>
        <v>2.0639594296962329E-4</v>
      </c>
      <c r="J9" s="10">
        <f t="shared" si="3"/>
        <v>3.8736936559660867E-3</v>
      </c>
      <c r="K9" s="10">
        <f t="shared" si="4"/>
        <v>2.0639284882563794E-4</v>
      </c>
      <c r="L9" s="10">
        <f>IF(B9="","",入力・概要!$B$25)</f>
        <v>0.05</v>
      </c>
      <c r="M9" s="10">
        <f>IF(B9="","",C9*入力・概要!$B$26*0.000000001-1/(C9*入力・概要!$B$24*0.000001))</f>
        <v>-14.382571200361102</v>
      </c>
      <c r="N9" s="10">
        <f>IF(B9="","",入力・概要!$B$28)</f>
        <v>0.05</v>
      </c>
      <c r="O9" s="10">
        <f>IF(B9="","",C9*入力・概要!$B$29*0.000000001-1/(C9*入力・概要!$B$27*0.000001))</f>
        <v>-14.382571200361102</v>
      </c>
      <c r="P9" s="10">
        <f t="shared" si="5"/>
        <v>2.5000000000000005E-2</v>
      </c>
      <c r="Q9" s="10">
        <f t="shared" si="6"/>
        <v>-7.1912856001805521</v>
      </c>
      <c r="R9" s="10">
        <f>IF(B9="","",入力・概要!$E$15*J9)</f>
        <v>0.37301144793418139</v>
      </c>
      <c r="S9" s="10">
        <f>IF(B9="","",入力・概要!$E$15*K9)</f>
        <v>1.9874285945441272E-2</v>
      </c>
      <c r="T9" s="10">
        <f t="shared" si="7"/>
        <v>0.39801144793418142</v>
      </c>
      <c r="U9" s="10">
        <f t="shared" si="8"/>
        <v>-7.1714113142351108</v>
      </c>
      <c r="V9" s="10">
        <f>IF(B9="","",T9+入力・概要!$E$9*F9)</f>
        <v>0.66418628655172762</v>
      </c>
      <c r="W9" s="10">
        <f>IF(B9="","",U9+入力・概要!$E$9*G9)</f>
        <v>-7.1653744247904623</v>
      </c>
      <c r="X9" s="10">
        <f>IF(B9="","",入力・概要!$E$9+T9*F9-U9*G9)</f>
        <v>26.905877909143452</v>
      </c>
      <c r="Y9" s="10">
        <f t="shared" si="9"/>
        <v>-7.0870746932808218E-2</v>
      </c>
      <c r="Z9" s="10">
        <f>IF(B9="","",入力・概要!$E$9*(V9*X9+W9*Y9)/(X9^2+Y9^2)+入力・概要!$B$36)</f>
        <v>0.68291448330497229</v>
      </c>
      <c r="AA9" s="10">
        <f>IF(B9="","",入力・概要!$E$9*(W9*X9-V9*Y9)/(X9^2+Y9^2)+C9*入力・概要!$B$37*0.000000001)</f>
        <v>-7.1618629010972574</v>
      </c>
      <c r="AB9" s="10">
        <f t="shared" si="10"/>
        <v>7.1943486435966477</v>
      </c>
      <c r="AC9" s="10">
        <f t="shared" si="11"/>
        <v>-84.553069373440692</v>
      </c>
      <c r="AD9" s="10">
        <f t="shared" si="12"/>
        <v>3.0439794000867209</v>
      </c>
      <c r="AE9" s="10">
        <f t="shared" si="13"/>
        <v>0.85699148023274219</v>
      </c>
      <c r="AF9" s="10">
        <f t="shared" si="14"/>
        <v>7.1913290554225204</v>
      </c>
      <c r="AG9" s="10">
        <f t="shared" si="15"/>
        <v>0.37354052997204423</v>
      </c>
    </row>
    <row r="10" spans="1:33" ht="18">
      <c r="A10" s="5">
        <v>7</v>
      </c>
      <c r="B10" s="11">
        <f>IF(A10&lt;=入力・概要!$B$40,10^(LOG10(入力・概要!$B$38)+(A10-1)*(LOG10(入力・概要!$B$39)-LOG10(入力・概要!$B$38))/(入力・概要!$B$40-1)),"")</f>
        <v>1129.2114680429324</v>
      </c>
      <c r="C10" s="10">
        <f t="shared" si="0"/>
        <v>7095.0449047060438</v>
      </c>
      <c r="D10" s="10">
        <f>IF(B10="","",ATANH(MIN(0.999999,入力・概要!$E$20/入力・概要!$E$9))+入力・概要!$B$20*SQRT(B10/1000000)+E10*入力・概要!$B$15/2)</f>
        <v>9.8962609871018625E-3</v>
      </c>
      <c r="E10" s="10">
        <f>IF(B10="","",C10*(入力・概要!$E$11*0.000000001))</f>
        <v>2.2903086135759974E-4</v>
      </c>
      <c r="F10" s="10">
        <f t="shared" si="1"/>
        <v>9.895938452121519E-3</v>
      </c>
      <c r="G10" s="10">
        <f t="shared" si="2"/>
        <v>2.2900843646285146E-4</v>
      </c>
      <c r="H10" s="10">
        <f>IF(B10="","",ATANH(MIN(0.999999,入力・概要!$E$21/入力・概要!$E$15))+入力・概要!$B$21*SQRT(B10/1000000)+I10*入力・概要!$B$16/2)</f>
        <v>3.8751093967527819E-3</v>
      </c>
      <c r="I10" s="10">
        <f>IF(B10="","",C10*(入力・概要!$E$17*0.000000001))</f>
        <v>2.1061875260980752E-4</v>
      </c>
      <c r="J10" s="10">
        <f t="shared" si="3"/>
        <v>3.8750901719417112E-3</v>
      </c>
      <c r="K10" s="10">
        <f t="shared" si="4"/>
        <v>2.1061559300487246E-4</v>
      </c>
      <c r="L10" s="10">
        <f>IF(B10="","",入力・概要!$B$25)</f>
        <v>0.05</v>
      </c>
      <c r="M10" s="10">
        <f>IF(B10="","",C10*入力・概要!$B$26*0.000000001-1/(C10*入力・概要!$B$24*0.000001))</f>
        <v>-14.09420159418978</v>
      </c>
      <c r="N10" s="10">
        <f>IF(B10="","",入力・概要!$B$28)</f>
        <v>0.05</v>
      </c>
      <c r="O10" s="10">
        <f>IF(B10="","",C10*入力・概要!$B$29*0.000000001-1/(C10*入力・概要!$B$27*0.000001))</f>
        <v>-14.09420159418978</v>
      </c>
      <c r="P10" s="10">
        <f t="shared" si="5"/>
        <v>2.5000000000000005E-2</v>
      </c>
      <c r="Q10" s="10">
        <f t="shared" si="6"/>
        <v>-7.04710079709489</v>
      </c>
      <c r="R10" s="10">
        <f>IF(B10="","",入力・概要!$E$15*J10)</f>
        <v>0.37314592331927765</v>
      </c>
      <c r="S10" s="10">
        <f>IF(B10="","",入力・概要!$E$15*K10)</f>
        <v>2.0280908683438625E-2</v>
      </c>
      <c r="T10" s="10">
        <f t="shared" si="7"/>
        <v>0.39814592331927767</v>
      </c>
      <c r="U10" s="10">
        <f t="shared" si="8"/>
        <v>-7.0268198884114517</v>
      </c>
      <c r="V10" s="10">
        <f>IF(B10="","",T10+入力・概要!$E$9*F10)</f>
        <v>0.66434993589335156</v>
      </c>
      <c r="W10" s="10">
        <f>IF(B10="","",U10+入力・概要!$E$9*G10)</f>
        <v>-7.0206594858387525</v>
      </c>
      <c r="X10" s="10">
        <f>IF(B10="","",入力・概要!$E$9+T10*F10-U10*G10)</f>
        <v>26.905879486503569</v>
      </c>
      <c r="Y10" s="10">
        <f t="shared" si="9"/>
        <v>-6.9445798354479712E-2</v>
      </c>
      <c r="Z10" s="10">
        <f>IF(B10="","",入力・概要!$E$9*(V10*X10+W10*Y10)/(X10^2+Y10^2)+入力・概要!$B$36)</f>
        <v>0.68232540532504504</v>
      </c>
      <c r="AA10" s="10">
        <f>IF(B10="","",入力・概要!$E$9*(W10*X10-V10*Y10)/(X10^2+Y10^2)+C10*入力・概要!$B$37*0.000000001)</f>
        <v>-7.0172102628781046</v>
      </c>
      <c r="AB10" s="10">
        <f t="shared" si="10"/>
        <v>7.0503055133939965</v>
      </c>
      <c r="AC10" s="10">
        <f t="shared" si="11"/>
        <v>-84.446247370187706</v>
      </c>
      <c r="AD10" s="10">
        <f t="shared" si="12"/>
        <v>3.0527752801040644</v>
      </c>
      <c r="AE10" s="10">
        <f t="shared" si="13"/>
        <v>0.84820793683626727</v>
      </c>
      <c r="AF10" s="10">
        <f t="shared" si="14"/>
        <v>7.0471451414324822</v>
      </c>
      <c r="AG10" s="10">
        <f t="shared" si="15"/>
        <v>0.37369666220990283</v>
      </c>
    </row>
    <row r="11" spans="1:33" ht="18">
      <c r="A11" s="5">
        <v>8</v>
      </c>
      <c r="B11" s="11">
        <f>IF(A11&lt;=入力・概要!$B$40,10^(LOG10(入力・概要!$B$38)+(A11-1)*(LOG10(入力・概要!$B$39)-LOG10(入力・概要!$B$38))/(入力・概要!$B$40-1)),"")</f>
        <v>1152.3148537221768</v>
      </c>
      <c r="C11" s="10">
        <f t="shared" si="0"/>
        <v>7240.2077581519761</v>
      </c>
      <c r="D11" s="10">
        <f>IF(B11="","",ATANH(MIN(0.999999,入力・概要!$E$20/入力・概要!$E$9))+入力・概要!$B$20*SQRT(B11/1000000)+E11*入力・概要!$B$15/2)</f>
        <v>9.8973573404319611E-3</v>
      </c>
      <c r="E11" s="10">
        <f>IF(B11="","",C11*(入力・概要!$E$11*0.000000001))</f>
        <v>2.3371677579625211E-4</v>
      </c>
      <c r="F11" s="10">
        <f t="shared" si="1"/>
        <v>9.8970347195903672E-3</v>
      </c>
      <c r="G11" s="10">
        <f t="shared" si="2"/>
        <v>2.336938871914218E-4</v>
      </c>
      <c r="H11" s="10">
        <f>IF(B11="","",ATANH(MIN(0.999999,入力・概要!$E$21/入力・概要!$E$15))+入力・概要!$B$21*SQRT(B11/1000000)+I11*入力・概要!$B$16/2)</f>
        <v>3.8765205749768869E-3</v>
      </c>
      <c r="I11" s="10">
        <f>IF(B11="","",C11*(入力・概要!$E$17*0.000000001))</f>
        <v>2.1492795988456109E-4</v>
      </c>
      <c r="J11" s="10">
        <f t="shared" si="3"/>
        <v>3.8765013361384882E-3</v>
      </c>
      <c r="K11" s="10">
        <f t="shared" si="4"/>
        <v>2.1492473341522812E-4</v>
      </c>
      <c r="L11" s="10">
        <f>IF(B11="","",入力・概要!$B$25)</f>
        <v>0.05</v>
      </c>
      <c r="M11" s="10">
        <f>IF(B11="","",C11*入力・概要!$B$26*0.000000001-1/(C11*入力・概要!$B$24*0.000001))</f>
        <v>-13.811613551453746</v>
      </c>
      <c r="N11" s="10">
        <f>IF(B11="","",入力・概要!$B$28)</f>
        <v>0.05</v>
      </c>
      <c r="O11" s="10">
        <f>IF(B11="","",C11*入力・概要!$B$29*0.000000001-1/(C11*入力・概要!$B$27*0.000001))</f>
        <v>-13.811613551453746</v>
      </c>
      <c r="P11" s="10">
        <f t="shared" si="5"/>
        <v>2.5000000000000005E-2</v>
      </c>
      <c r="Q11" s="10">
        <f t="shared" si="6"/>
        <v>-6.905806775726874</v>
      </c>
      <c r="R11" s="10">
        <f>IF(B11="","",入力・概要!$E$15*J11)</f>
        <v>0.37328180923258469</v>
      </c>
      <c r="S11" s="10">
        <f>IF(B11="","",入力・概要!$E$15*K11)</f>
        <v>2.0695850815308777E-2</v>
      </c>
      <c r="T11" s="10">
        <f t="shared" si="7"/>
        <v>0.39828180923258472</v>
      </c>
      <c r="U11" s="10">
        <f t="shared" si="8"/>
        <v>-6.8851109249115652</v>
      </c>
      <c r="V11" s="10">
        <f>IF(B11="","",T11+入力・概要!$E$9*F11)</f>
        <v>0.66451531176362155</v>
      </c>
      <c r="W11" s="10">
        <f>IF(B11="","",U11+入力・概要!$E$9*G11)</f>
        <v>-6.87882448216686</v>
      </c>
      <c r="X11" s="10">
        <f>IF(B11="","",入力・概要!$E$9+T11*F11-U11*G11)</f>
        <v>26.90588107514543</v>
      </c>
      <c r="Y11" s="10">
        <f t="shared" si="9"/>
        <v>-6.8049105847883512E-2</v>
      </c>
      <c r="Z11" s="10">
        <f>IF(B11="","",入力・概要!$E$9*(V11*X11+W11*Y11)/(X11^2+Y11^2)+入力・概要!$B$36)</f>
        <v>0.68176787239406045</v>
      </c>
      <c r="AA11" s="10">
        <f>IF(B11="","",入力・概要!$E$9*(W11*X11-V11*Y11)/(X11^2+Y11^2)+C11*入力・概要!$B$37*0.000000001)</f>
        <v>-6.8754360232495966</v>
      </c>
      <c r="AB11" s="10">
        <f t="shared" si="10"/>
        <v>6.9091553710730045</v>
      </c>
      <c r="AC11" s="10">
        <f t="shared" si="11"/>
        <v>-84.337065751519319</v>
      </c>
      <c r="AD11" s="10">
        <f t="shared" si="12"/>
        <v>3.0615711601214088</v>
      </c>
      <c r="AE11" s="10">
        <f t="shared" si="13"/>
        <v>0.8394249590814834</v>
      </c>
      <c r="AF11" s="10">
        <f t="shared" si="14"/>
        <v>6.9058520273515276</v>
      </c>
      <c r="AG11" s="10">
        <f t="shared" si="15"/>
        <v>0.37385508869737383</v>
      </c>
    </row>
    <row r="12" spans="1:33" ht="18">
      <c r="A12" s="5">
        <v>9</v>
      </c>
      <c r="B12" s="11">
        <f>IF(A12&lt;=入力・概要!$B$40,10^(LOG10(入力・概要!$B$38)+(A12-1)*(LOG10(入力・概要!$B$39)-LOG10(入力・概要!$B$38))/(入力・概要!$B$40-1)),"")</f>
        <v>1175.8909289241087</v>
      </c>
      <c r="C12" s="10">
        <f t="shared" si="0"/>
        <v>7388.3406074617151</v>
      </c>
      <c r="D12" s="10">
        <f>IF(B12="","",ATANH(MIN(0.999999,入力・概要!$E$20/入力・概要!$E$9))+入力・概要!$B$20*SQRT(B12/1000000)+E12*入力・概要!$B$15/2)</f>
        <v>9.898465575218356E-3</v>
      </c>
      <c r="E12" s="10">
        <f>IF(B12="","",C12*(入力・概要!$E$11*0.000000001))</f>
        <v>2.3849856287842572E-4</v>
      </c>
      <c r="F12" s="10">
        <f t="shared" si="1"/>
        <v>9.8981428682202444E-3</v>
      </c>
      <c r="G12" s="10">
        <f t="shared" si="2"/>
        <v>2.3847520092627918E-4</v>
      </c>
      <c r="H12" s="10">
        <f>IF(B12="","",ATANH(MIN(0.999999,入力・概要!$E$21/入力・概要!$E$15))+入力・概要!$B$21*SQRT(B12/1000000)+I12*入力・概要!$B$16/2)</f>
        <v>3.8779465593429372E-3</v>
      </c>
      <c r="I12" s="10">
        <f>IF(B12="","",C12*(入力・概要!$E$17*0.000000001))</f>
        <v>2.1932533246799034E-4</v>
      </c>
      <c r="J12" s="10">
        <f t="shared" si="3"/>
        <v>3.8779273065389598E-3</v>
      </c>
      <c r="K12" s="10">
        <f t="shared" si="4"/>
        <v>2.1932203770029917E-4</v>
      </c>
      <c r="L12" s="10">
        <f>IF(B12="","",入力・概要!$B$25)</f>
        <v>0.05</v>
      </c>
      <c r="M12" s="10">
        <f>IF(B12="","",C12*入力・概要!$B$26*0.000000001-1/(C12*入力・概要!$B$24*0.000001))</f>
        <v>-13.534691152092982</v>
      </c>
      <c r="N12" s="10">
        <f>IF(B12="","",入力・概要!$B$28)</f>
        <v>0.05</v>
      </c>
      <c r="O12" s="10">
        <f>IF(B12="","",C12*入力・概要!$B$29*0.000000001-1/(C12*入力・概要!$B$27*0.000001))</f>
        <v>-13.534691152092982</v>
      </c>
      <c r="P12" s="10">
        <f t="shared" si="5"/>
        <v>2.5000000000000005E-2</v>
      </c>
      <c r="Q12" s="10">
        <f t="shared" si="6"/>
        <v>-6.7673455760464911</v>
      </c>
      <c r="R12" s="10">
        <f>IF(B12="","",入力・概要!$E$15*J12)</f>
        <v>0.37341912088679152</v>
      </c>
      <c r="S12" s="10">
        <f>IF(B12="","",入力・概要!$E$15*K12)</f>
        <v>2.1119282553607264E-2</v>
      </c>
      <c r="T12" s="10">
        <f t="shared" si="7"/>
        <v>0.39841912088679154</v>
      </c>
      <c r="U12" s="10">
        <f t="shared" si="8"/>
        <v>-6.7462262934928843</v>
      </c>
      <c r="V12" s="10">
        <f>IF(B12="","",T12+入力・概要!$E$9*F12)</f>
        <v>0.66468243298194696</v>
      </c>
      <c r="W12" s="10">
        <f>IF(B12="","",U12+入力・概要!$E$9*G12)</f>
        <v>-6.7398112318296448</v>
      </c>
      <c r="X12" s="10">
        <f>IF(B12="","",入力・概要!$E$9+T12*F12-U12*G12)</f>
        <v>26.905882674966289</v>
      </c>
      <c r="Y12" s="10">
        <f t="shared" si="9"/>
        <v>-6.6680098594430137E-2</v>
      </c>
      <c r="Z12" s="10">
        <f>IF(B12="","",入力・概要!$E$9*(V12*X12+W12*Y12)/(X12^2+Y12^2)+入力・概要!$B$36)</f>
        <v>0.68124072137775626</v>
      </c>
      <c r="AA12" s="10">
        <f>IF(B12="","",入力・概要!$E$9*(W12*X12-V12*Y12)/(X12^2+Y12^2)+C12*入力・概要!$B$37*0.000000001)</f>
        <v>-6.7364820339566753</v>
      </c>
      <c r="AB12" s="10">
        <f t="shared" si="10"/>
        <v>6.7708403551024849</v>
      </c>
      <c r="AC12" s="10">
        <f t="shared" si="11"/>
        <v>-84.225476776182802</v>
      </c>
      <c r="AD12" s="10">
        <f t="shared" si="12"/>
        <v>3.0703670401387528</v>
      </c>
      <c r="AE12" s="10">
        <f t="shared" si="13"/>
        <v>0.8306425739930493</v>
      </c>
      <c r="AF12" s="10">
        <f t="shared" si="14"/>
        <v>6.7673917535218848</v>
      </c>
      <c r="AG12" s="10">
        <f t="shared" si="15"/>
        <v>0.37401586054530267</v>
      </c>
    </row>
    <row r="13" spans="1:33" ht="18">
      <c r="A13" s="5">
        <v>10</v>
      </c>
      <c r="B13" s="11">
        <f>IF(A13&lt;=入力・概要!$B$40,10^(LOG10(入力・概要!$B$38)+(A13-1)*(LOG10(入力・概要!$B$39)-LOG10(入力・概要!$B$38))/(入力・概要!$B$40-1)),"")</f>
        <v>1199.949364758756</v>
      </c>
      <c r="C13" s="10">
        <f t="shared" si="0"/>
        <v>7539.5042180116934</v>
      </c>
      <c r="D13" s="10">
        <f>IF(B13="","",ATANH(MIN(0.999999,入力・概要!$E$20/入力・概要!$E$9))+入力・概要!$B$20*SQRT(B13/1000000)+E13*入力・概要!$B$15/2)</f>
        <v>9.899585827177414E-3</v>
      </c>
      <c r="E13" s="10">
        <f>IF(B13="","",C13*(入力・概要!$E$11*0.000000001))</f>
        <v>2.433781841345537E-4</v>
      </c>
      <c r="F13" s="10">
        <f t="shared" si="1"/>
        <v>9.8992630337504921E-3</v>
      </c>
      <c r="G13" s="10">
        <f t="shared" si="2"/>
        <v>2.4335433899622924E-4</v>
      </c>
      <c r="H13" s="10">
        <f>IF(B13="","",ATANH(MIN(0.999999,入力・概要!$E$21/入力・概要!$E$15))+入力・概要!$B$21*SQRT(B13/1000000)+I13*入力・概要!$B$16/2)</f>
        <v>3.8793875096138838E-3</v>
      </c>
      <c r="I13" s="10">
        <f>IF(B13="","",C13*(入力・概要!$E$17*0.000000001))</f>
        <v>2.238126742003751E-4</v>
      </c>
      <c r="J13" s="10">
        <f t="shared" si="3"/>
        <v>3.8793682429157476E-3</v>
      </c>
      <c r="K13" s="10">
        <f t="shared" si="4"/>
        <v>2.2380930966918618E-4</v>
      </c>
      <c r="L13" s="10">
        <f>IF(B13="","",入力・概要!$B$25)</f>
        <v>0.05</v>
      </c>
      <c r="M13" s="10">
        <f>IF(B13="","",C13*入力・概要!$B$26*0.000000001-1/(C13*入力・概要!$B$24*0.000001))</f>
        <v>-13.26332080014334</v>
      </c>
      <c r="N13" s="10">
        <f>IF(B13="","",入力・概要!$B$28)</f>
        <v>0.05</v>
      </c>
      <c r="O13" s="10">
        <f>IF(B13="","",C13*入力・概要!$B$29*0.000000001-1/(C13*入力・概要!$B$27*0.000001))</f>
        <v>-13.26332080014334</v>
      </c>
      <c r="P13" s="10">
        <f t="shared" si="5"/>
        <v>2.5000000000000008E-2</v>
      </c>
      <c r="Q13" s="10">
        <f t="shared" si="6"/>
        <v>-6.631660400071671</v>
      </c>
      <c r="R13" s="10">
        <f>IF(B13="","",入力・概要!$E$15*J13)</f>
        <v>0.37355787366696008</v>
      </c>
      <c r="S13" s="10">
        <f>IF(B13="","",入力・概要!$E$15*K13)</f>
        <v>2.155137759339212E-2</v>
      </c>
      <c r="T13" s="10">
        <f t="shared" si="7"/>
        <v>0.39855787366696011</v>
      </c>
      <c r="U13" s="10">
        <f t="shared" si="8"/>
        <v>-6.6101090224782793</v>
      </c>
      <c r="V13" s="10">
        <f>IF(B13="","",T13+入力・概要!$E$9*F13)</f>
        <v>0.66485131858482271</v>
      </c>
      <c r="W13" s="10">
        <f>IF(B13="","",U13+入力・概要!$E$9*G13)</f>
        <v>-6.6035627103895838</v>
      </c>
      <c r="X13" s="10">
        <f>IF(B13="","",入力・概要!$E$9+T13*F13-U13*G13)</f>
        <v>26.905884285852949</v>
      </c>
      <c r="Y13" s="10">
        <f t="shared" si="9"/>
        <v>-6.5338217107381871E-2</v>
      </c>
      <c r="Z13" s="10">
        <f>IF(B13="","",入力・概要!$E$9*(V13*X13+W13*Y13)/(X13^2+Y13^2)+入力・概要!$B$36)</f>
        <v>0.68074283622723075</v>
      </c>
      <c r="AA13" s="10">
        <f>IF(B13="","",入力・概要!$E$9*(W13*X13-V13*Y13)/(X13^2+Y13^2)+C13*入力・概要!$B$37*0.000000001)</f>
        <v>-6.6002913031050854</v>
      </c>
      <c r="AB13" s="10">
        <f t="shared" si="10"/>
        <v>6.6353037680967795</v>
      </c>
      <c r="AC13" s="10">
        <f t="shared" si="11"/>
        <v>-84.111431600861138</v>
      </c>
      <c r="AD13" s="10">
        <f t="shared" si="12"/>
        <v>3.0791629201560973</v>
      </c>
      <c r="AE13" s="10">
        <f t="shared" si="13"/>
        <v>0.82186080991158705</v>
      </c>
      <c r="AF13" s="10">
        <f t="shared" si="14"/>
        <v>6.6317075223413431</v>
      </c>
      <c r="AG13" s="10">
        <f t="shared" si="15"/>
        <v>0.37417903048507872</v>
      </c>
    </row>
    <row r="14" spans="1:33" ht="18">
      <c r="A14" s="5">
        <v>11</v>
      </c>
      <c r="B14" s="11">
        <f>IF(A14&lt;=入力・概要!$B$40,10^(LOG10(入力・概要!$B$38)+(A14-1)*(LOG10(入力・概要!$B$39)-LOG10(入力・概要!$B$38))/(入力・概要!$B$40-1)),"")</f>
        <v>1224.500030204646</v>
      </c>
      <c r="C14" s="10">
        <f t="shared" si="0"/>
        <v>7693.7605984227912</v>
      </c>
      <c r="D14" s="10">
        <f>IF(B14="","",ATANH(MIN(0.999999,入力・概要!$E$20/入力・概要!$E$9))+入力・概要!$B$20*SQRT(B14/1000000)+E14*入力・概要!$B$15/2)</f>
        <v>9.9007182337093533E-3</v>
      </c>
      <c r="E14" s="10">
        <f>IF(B14="","",C14*(入力・概要!$E$11*0.000000001))</f>
        <v>2.483576412274927E-4</v>
      </c>
      <c r="F14" s="10">
        <f t="shared" si="1"/>
        <v>9.9003953536056701E-3</v>
      </c>
      <c r="G14" s="10">
        <f t="shared" si="2"/>
        <v>2.4833330285825301E-4</v>
      </c>
      <c r="H14" s="10">
        <f>IF(B14="","",ATANH(MIN(0.999999,入力・概要!$E$21/入力・概要!$E$15))+入力・概要!$B$21*SQRT(B14/1000000)+I14*入力・概要!$B$16/2)</f>
        <v>3.8808435873642208E-3</v>
      </c>
      <c r="I14" s="10">
        <f>IF(B14="","",C14*(入力・概要!$E$17*0.000000001))</f>
        <v>2.2839182582811739E-4</v>
      </c>
      <c r="J14" s="10">
        <f t="shared" si="3"/>
        <v>3.880824306853508E-3</v>
      </c>
      <c r="K14" s="10">
        <f t="shared" si="4"/>
        <v>2.2838839003643086E-4</v>
      </c>
      <c r="L14" s="10">
        <f>IF(B14="","",入力・概要!$B$25)</f>
        <v>0.05</v>
      </c>
      <c r="M14" s="10">
        <f>IF(B14="","",C14*入力・概要!$B$26*0.000000001-1/(C14*入力・概要!$B$24*0.000001))</f>
        <v>-12.997391177138615</v>
      </c>
      <c r="N14" s="10">
        <f>IF(B14="","",入力・概要!$B$28)</f>
        <v>0.05</v>
      </c>
      <c r="O14" s="10">
        <f>IF(B14="","",C14*入力・概要!$B$29*0.000000001-1/(C14*入力・概要!$B$27*0.000001))</f>
        <v>-12.997391177138615</v>
      </c>
      <c r="P14" s="10">
        <f t="shared" si="5"/>
        <v>2.4999999999999994E-2</v>
      </c>
      <c r="Q14" s="10">
        <f t="shared" si="6"/>
        <v>-6.4986955885693076</v>
      </c>
      <c r="R14" s="10">
        <f>IF(B14="","",入力・概要!$E$15*J14)</f>
        <v>0.37369808313263952</v>
      </c>
      <c r="S14" s="10">
        <f>IF(B14="","",入力・概要!$E$15*K14)</f>
        <v>2.1992313183474794E-2</v>
      </c>
      <c r="T14" s="10">
        <f t="shared" si="7"/>
        <v>0.39869808313263955</v>
      </c>
      <c r="U14" s="10">
        <f t="shared" si="8"/>
        <v>-6.4767032753858329</v>
      </c>
      <c r="V14" s="10">
        <f>IF(B14="","",T14+入力・概要!$E$9*F14)</f>
        <v>0.66502198782856414</v>
      </c>
      <c r="W14" s="10">
        <f>IF(B14="","",U14+入力・概要!$E$9*G14)</f>
        <v>-6.4700230275249071</v>
      </c>
      <c r="X14" s="10">
        <f>IF(B14="","",入力・概要!$E$9+T14*F14-U14*G14)</f>
        <v>26.905885907681238</v>
      </c>
      <c r="Y14" s="10">
        <f t="shared" si="9"/>
        <v>-6.4022913002484944E-2</v>
      </c>
      <c r="Z14" s="10">
        <f>IF(B14="","",入力・概要!$E$9*(V14*X14+W14*Y14)/(X14^2+Y14^2)+入力・概要!$B$36)</f>
        <v>0.68027314612293333</v>
      </c>
      <c r="AA14" s="10">
        <f>IF(B14="","",入力・概要!$E$9*(W14*X14-V14*Y14)/(X14^2+Y14^2)+C14*入力・概要!$B$37*0.000000001)</f>
        <v>-6.4668079718142408</v>
      </c>
      <c r="AB14" s="10">
        <f t="shared" si="10"/>
        <v>6.5024900536376222</v>
      </c>
      <c r="AC14" s="10">
        <f t="shared" si="11"/>
        <v>-83.994880255336071</v>
      </c>
      <c r="AD14" s="10">
        <f t="shared" si="12"/>
        <v>3.0879588001734408</v>
      </c>
      <c r="AE14" s="10">
        <f t="shared" si="13"/>
        <v>0.81307969656132062</v>
      </c>
      <c r="AF14" s="10">
        <f t="shared" si="14"/>
        <v>6.4987436749644294</v>
      </c>
      <c r="AG14" s="10">
        <f t="shared" si="15"/>
        <v>0.37434465292851349</v>
      </c>
    </row>
    <row r="15" spans="1:33" ht="18">
      <c r="A15" s="5">
        <v>12</v>
      </c>
      <c r="B15" s="11">
        <f>IF(A15&lt;=入力・概要!$B$40,10^(LOG10(入力・概要!$B$38)+(A15-1)*(LOG10(入力・概要!$B$39)-LOG10(入力・概要!$B$38))/(入力・概要!$B$40-1)),"")</f>
        <v>1249.5529961571569</v>
      </c>
      <c r="C15" s="10">
        <f t="shared" si="0"/>
        <v>7851.1730259968781</v>
      </c>
      <c r="D15" s="10">
        <f>IF(B15="","",ATANH(MIN(0.999999,入力・概要!$E$20/入力・概要!$E$9))+入力・概要!$B$20*SQRT(B15/1000000)+E15*入力・概要!$B$15/2)</f>
        <v>9.9018629339215642E-3</v>
      </c>
      <c r="E15" s="10">
        <f>IF(B15="","",C15*(入力・概要!$E$11*0.000000001))</f>
        <v>2.5343897677362448E-4</v>
      </c>
      <c r="F15" s="10">
        <f t="shared" si="1"/>
        <v>9.9015399669189139E-3</v>
      </c>
      <c r="G15" s="10">
        <f t="shared" si="2"/>
        <v>2.5341413491851813E-4</v>
      </c>
      <c r="H15" s="10">
        <f>IF(B15="","",ATANH(MIN(0.999999,入力・概要!$E$21/入力・概要!$E$15))+入力・概要!$B$21*SQRT(B15/1000000)+I15*入力・概要!$B$16/2)</f>
        <v>3.8823149560022205E-3</v>
      </c>
      <c r="I15" s="10">
        <f>IF(B15="","",C15*(入力・概要!$E$17*0.000000001))</f>
        <v>2.3306466575883373E-4</v>
      </c>
      <c r="J15" s="10">
        <f t="shared" si="3"/>
        <v>3.8822956617711852E-3</v>
      </c>
      <c r="K15" s="10">
        <f t="shared" si="4"/>
        <v>2.3306115717709375E-4</v>
      </c>
      <c r="L15" s="10">
        <f>IF(B15="","",入力・概要!$B$25)</f>
        <v>0.05</v>
      </c>
      <c r="M15" s="10">
        <f>IF(B15="","",C15*入力・概要!$B$26*0.000000001-1/(C15*入力・概要!$B$24*0.000001))</f>
        <v>-12.736793196446627</v>
      </c>
      <c r="N15" s="10">
        <f>IF(B15="","",入力・概要!$B$28)</f>
        <v>0.05</v>
      </c>
      <c r="O15" s="10">
        <f>IF(B15="","",C15*入力・概要!$B$29*0.000000001-1/(C15*入力・概要!$B$27*0.000001))</f>
        <v>-12.736793196446627</v>
      </c>
      <c r="P15" s="10">
        <f t="shared" si="5"/>
        <v>2.5000000000000005E-2</v>
      </c>
      <c r="Q15" s="10">
        <f t="shared" si="6"/>
        <v>-6.3683965982233142</v>
      </c>
      <c r="R15" s="10">
        <f>IF(B15="","",入力・概要!$E$15*J15)</f>
        <v>0.37383976502000882</v>
      </c>
      <c r="S15" s="10">
        <f>IF(B15="","",入力・概要!$E$15*K15)</f>
        <v>2.2442270199129206E-2</v>
      </c>
      <c r="T15" s="10">
        <f t="shared" si="7"/>
        <v>0.39883976502000884</v>
      </c>
      <c r="U15" s="10">
        <f t="shared" si="8"/>
        <v>-6.3459543280241846</v>
      </c>
      <c r="V15" s="10">
        <f>IF(B15="","",T15+入力・概要!$E$9*F15)</f>
        <v>0.66519446019207717</v>
      </c>
      <c r="W15" s="10">
        <f>IF(B15="","",U15+入力・概要!$E$9*G15)</f>
        <v>-6.3391374041028525</v>
      </c>
      <c r="X15" s="10">
        <f>IF(B15="","",入力・概要!$E$9+T15*F15-U15*G15)</f>
        <v>26.905887540315501</v>
      </c>
      <c r="Y15" s="10">
        <f t="shared" si="9"/>
        <v>-6.273364877314988E-2</v>
      </c>
      <c r="Z15" s="10">
        <f>IF(B15="","",入力・概要!$E$9*(V15*X15+W15*Y15)/(X15^2+Y15^2)+入力・概要!$B$36)</f>
        <v>0.67983062369241865</v>
      </c>
      <c r="AA15" s="10">
        <f>IF(B15="","",入力・概要!$E$9*(W15*X15-V15*Y15)/(X15^2+Y15^2)+C15*入力・概要!$B$37*0.000000001)</f>
        <v>-6.3359772913329104</v>
      </c>
      <c r="AB15" s="10">
        <f t="shared" si="10"/>
        <v>6.3723447735661907</v>
      </c>
      <c r="AC15" s="10">
        <f t="shared" si="11"/>
        <v>-83.875771616979165</v>
      </c>
      <c r="AD15" s="10">
        <f t="shared" si="12"/>
        <v>3.0967546801907853</v>
      </c>
      <c r="AE15" s="10">
        <f t="shared" si="13"/>
        <v>0.80429926512134053</v>
      </c>
      <c r="AF15" s="10">
        <f t="shared" si="14"/>
        <v>6.3684456684706259</v>
      </c>
      <c r="AG15" s="10">
        <f t="shared" si="15"/>
        <v>0.37451278403000632</v>
      </c>
    </row>
    <row r="16" spans="1:33" ht="18">
      <c r="A16" s="5">
        <v>13</v>
      </c>
      <c r="B16" s="11">
        <f>IF(A16&lt;=入力・概要!$B$40,10^(LOG10(入力・概要!$B$38)+(A16-1)*(LOG10(入力・概要!$B$39)-LOG10(入力・概要!$B$38))/(入力・概要!$B$40-1)),"")</f>
        <v>1275.1185395596749</v>
      </c>
      <c r="C16" s="10">
        <f t="shared" si="0"/>
        <v>8011.8060726736412</v>
      </c>
      <c r="D16" s="10">
        <f>IF(B16="","",ATANH(MIN(0.999999,入力・概要!$E$20/入力・概要!$E$9))+入力・概要!$B$20*SQRT(B16/1000000)+E16*入力・概要!$B$15/2)</f>
        <v>9.903020068652308E-3</v>
      </c>
      <c r="E16" s="10">
        <f>IF(B16="","",C16*(入力・概要!$E$11*0.000000001))</f>
        <v>2.5862427518075258E-4</v>
      </c>
      <c r="F16" s="10">
        <f t="shared" si="1"/>
        <v>9.9026970145557197E-3</v>
      </c>
      <c r="G16" s="10">
        <f t="shared" si="2"/>
        <v>2.5859891937018466E-4</v>
      </c>
      <c r="H16" s="10">
        <f>IF(B16="","",ATANH(MIN(0.999999,入力・概要!$E$21/入力・概要!$E$15))+入力・概要!$B$21*SQRT(B16/1000000)+I16*入力・概要!$B$16/2)</f>
        <v>3.883801780792469E-3</v>
      </c>
      <c r="I16" s="10">
        <f>IF(B16="","",C16*(入力・概要!$E$17*0.000000001))</f>
        <v>2.3783311083189199E-4</v>
      </c>
      <c r="J16" s="10">
        <f t="shared" si="3"/>
        <v>3.8837824729445695E-3</v>
      </c>
      <c r="K16" s="10">
        <f t="shared" si="4"/>
        <v>2.3782952789727654E-4</v>
      </c>
      <c r="L16" s="10">
        <f>IF(B16="","",入力・概要!$B$25)</f>
        <v>0.05</v>
      </c>
      <c r="M16" s="10">
        <f>IF(B16="","",C16*入力・概要!$B$26*0.000000001-1/(C16*入力・概要!$B$24*0.000001))</f>
        <v>-12.481419958521068</v>
      </c>
      <c r="N16" s="10">
        <f>IF(B16="","",入力・概要!$B$28)</f>
        <v>0.05</v>
      </c>
      <c r="O16" s="10">
        <f>IF(B16="","",C16*入力・概要!$B$29*0.000000001-1/(C16*入力・概要!$B$27*0.000001))</f>
        <v>-12.481419958521068</v>
      </c>
      <c r="P16" s="10">
        <f t="shared" si="5"/>
        <v>2.5000000000000012E-2</v>
      </c>
      <c r="Q16" s="10">
        <f t="shared" si="6"/>
        <v>-6.2407099792605338</v>
      </c>
      <c r="R16" s="10">
        <f>IF(B16="","",入力・概要!$E$15*J16)</f>
        <v>0.3739829352440493</v>
      </c>
      <c r="S16" s="10">
        <f>IF(B16="","",入力・概要!$E$15*K16)</f>
        <v>2.2901433216288018E-2</v>
      </c>
      <c r="T16" s="10">
        <f t="shared" si="7"/>
        <v>0.39898293524404932</v>
      </c>
      <c r="U16" s="10">
        <f t="shared" si="8"/>
        <v>-6.217808546044246</v>
      </c>
      <c r="V16" s="10">
        <f>IF(B16="","",T16+入力・概要!$E$9*F16)</f>
        <v>0.66536875537967188</v>
      </c>
      <c r="W16" s="10">
        <f>IF(B16="","",U16+入力・概要!$E$9*G16)</f>
        <v>-6.210852149708848</v>
      </c>
      <c r="X16" s="10">
        <f>IF(B16="","",入力・概要!$E$9+T16*F16-U16*G16)</f>
        <v>26.905889183608046</v>
      </c>
      <c r="Y16" s="10">
        <f t="shared" si="9"/>
        <v>-6.1469897570090144E-2</v>
      </c>
      <c r="Z16" s="10">
        <f>IF(B16="","",入力・概要!$E$9*(V16*X16+W16*Y16)/(X16^2+Y16^2)+入力・概要!$B$36)</f>
        <v>0.67941428329895281</v>
      </c>
      <c r="AA16" s="10">
        <f>IF(B16="","",入力・概要!$E$9*(W16*X16-V16*Y16)/(X16^2+Y16^2)+C16*入力・概要!$B$37*0.000000001)</f>
        <v>-6.20774560060865</v>
      </c>
      <c r="AB16" s="10">
        <f t="shared" si="10"/>
        <v>6.2448145857364468</v>
      </c>
      <c r="AC16" s="10">
        <f t="shared" si="11"/>
        <v>-83.75405338455154</v>
      </c>
      <c r="AD16" s="10">
        <f t="shared" si="12"/>
        <v>3.1055505602081293</v>
      </c>
      <c r="AE16" s="10">
        <f t="shared" si="13"/>
        <v>0.79551954830071681</v>
      </c>
      <c r="AF16" s="10">
        <f t="shared" si="14"/>
        <v>6.2407600534904404</v>
      </c>
      <c r="AG16" s="10">
        <f t="shared" si="15"/>
        <v>0.37468348175108396</v>
      </c>
    </row>
    <row r="17" spans="1:33" ht="18">
      <c r="A17" s="5">
        <v>14</v>
      </c>
      <c r="B17" s="11">
        <f>IF(A17&lt;=入力・概要!$B$40,10^(LOG10(入力・概要!$B$38)+(A17-1)*(LOG10(入力・概要!$B$39)-LOG10(入力・概要!$B$38))/(入力・概要!$B$40-1)),"")</f>
        <v>1301.2071476192953</v>
      </c>
      <c r="C17" s="10">
        <f t="shared" si="0"/>
        <v>8175.725631518615</v>
      </c>
      <c r="D17" s="10">
        <f>IF(B17="","",ATANH(MIN(0.999999,入力・概要!$E$20/入力・概要!$E$9))+入力・概要!$B$20*SQRT(B17/1000000)+E17*入力・概要!$B$15/2)</f>
        <v>9.9041897804947807E-3</v>
      </c>
      <c r="E17" s="10">
        <f>IF(B17="","",C17*(入力・概要!$E$11*0.000000001))</f>
        <v>2.6391566350314651E-4</v>
      </c>
      <c r="F17" s="10">
        <f t="shared" si="1"/>
        <v>9.9038666391380644E-3</v>
      </c>
      <c r="G17" s="10">
        <f t="shared" si="2"/>
        <v>2.6388978304835544E-4</v>
      </c>
      <c r="H17" s="10">
        <f>IF(B17="","",ATANH(MIN(0.999999,入力・概要!$E$21/入力・概要!$E$15))+入力・概要!$B$21*SQRT(B17/1000000)+I17*入力・概要!$B$16/2)</f>
        <v>3.8853042288787111E-3</v>
      </c>
      <c r="I17" s="10">
        <f>IF(B17="","",C17*(入力・概要!$E$17*0.000000001))</f>
        <v>2.4269911710471753E-4</v>
      </c>
      <c r="J17" s="10">
        <f t="shared" si="3"/>
        <v>3.8852849075291696E-3</v>
      </c>
      <c r="K17" s="10">
        <f t="shared" si="4"/>
        <v>2.4269545822041351E-4</v>
      </c>
      <c r="L17" s="10">
        <f>IF(B17="","",入力・概要!$B$25)</f>
        <v>0.05</v>
      </c>
      <c r="M17" s="10">
        <f>IF(B17="","",C17*入力・概要!$B$26*0.000000001-1/(C17*入力・概要!$B$24*0.000001))</f>
        <v>-12.231166707050262</v>
      </c>
      <c r="N17" s="10">
        <f>IF(B17="","",入力・概要!$B$28)</f>
        <v>0.05</v>
      </c>
      <c r="O17" s="10">
        <f>IF(B17="","",C17*入力・概要!$B$29*0.000000001-1/(C17*入力・概要!$B$27*0.000001))</f>
        <v>-12.231166707050262</v>
      </c>
      <c r="P17" s="10">
        <f t="shared" si="5"/>
        <v>2.5000000000000005E-2</v>
      </c>
      <c r="Q17" s="10">
        <f t="shared" si="6"/>
        <v>-6.1155833535251309</v>
      </c>
      <c r="R17" s="10">
        <f>IF(B17="","",入力・概要!$E$15*J17)</f>
        <v>0.37412760990074673</v>
      </c>
      <c r="S17" s="10">
        <f>IF(B17="","",入力・概要!$E$15*K17)</f>
        <v>2.3369990587257378E-2</v>
      </c>
      <c r="T17" s="10">
        <f t="shared" si="7"/>
        <v>0.39912760990074675</v>
      </c>
      <c r="U17" s="10">
        <f t="shared" si="8"/>
        <v>-6.0922133629378736</v>
      </c>
      <c r="V17" s="10">
        <f>IF(B17="","",T17+入力・概要!$E$9*F17)</f>
        <v>0.6655448933239122</v>
      </c>
      <c r="W17" s="10">
        <f>IF(B17="","",U17+入力・概要!$E$9*G17)</f>
        <v>-6.0851146406221828</v>
      </c>
      <c r="X17" s="10">
        <f>IF(B17="","",入力・概要!$E$9+T17*F17-U17*G17)</f>
        <v>26.905890837398573</v>
      </c>
      <c r="Y17" s="10">
        <f t="shared" si="9"/>
        <v>-6.0231142985326204E-2</v>
      </c>
      <c r="Z17" s="10">
        <f>IF(B17="","",入力・概要!$E$9*(V17*X17+W17*Y17)/(X17^2+Y17^2)+入力・概要!$B$36)</f>
        <v>0.67902317939815449</v>
      </c>
      <c r="AA17" s="10">
        <f>IF(B17="","",入力・概要!$E$9*(W17*X17-V17*Y17)/(X17^2+Y17^2)+C17*入力・概要!$B$37*0.000000001)</f>
        <v>-6.0820603043016659</v>
      </c>
      <c r="AB17" s="10">
        <f t="shared" si="10"/>
        <v>6.1198472222206695</v>
      </c>
      <c r="AC17" s="10">
        <f t="shared" si="11"/>
        <v>-83.629672051292246</v>
      </c>
      <c r="AD17" s="10">
        <f t="shared" si="12"/>
        <v>3.1143464402254728</v>
      </c>
      <c r="AE17" s="10">
        <f t="shared" si="13"/>
        <v>0.78674058041766715</v>
      </c>
      <c r="AF17" s="10">
        <f t="shared" si="14"/>
        <v>6.1156344522799664</v>
      </c>
      <c r="AG17" s="10">
        <f t="shared" si="15"/>
        <v>0.37485680592740184</v>
      </c>
    </row>
    <row r="18" spans="1:33" ht="18">
      <c r="A18" s="5">
        <v>15</v>
      </c>
      <c r="B18" s="11">
        <f>IF(A18&lt;=入力・概要!$B$40,10^(LOG10(入力・概要!$B$38)+(A18-1)*(LOG10(入力・概要!$B$39)-LOG10(入力・概要!$B$38))/(入力・概要!$B$40-1)),"")</f>
        <v>1327.8295221087619</v>
      </c>
      <c r="C18" s="10">
        <f t="shared" si="0"/>
        <v>8342.9989437530639</v>
      </c>
      <c r="D18" s="10">
        <f>IF(B18="","",ATANH(MIN(0.999999,入力・概要!$E$20/入力・概要!$E$9))+入力・概要!$B$20*SQRT(B18/1000000)+E18*入力・概要!$B$15/2)</f>
        <v>9.9053722138215412E-3</v>
      </c>
      <c r="E18" s="10">
        <f>IF(B18="","",C18*(入力・概要!$E$11*0.000000001))</f>
        <v>2.69315312314077E-4</v>
      </c>
      <c r="F18" s="10">
        <f t="shared" si="1"/>
        <v>9.9050489850689011E-3</v>
      </c>
      <c r="G18" s="10">
        <f t="shared" si="2"/>
        <v>2.6928889630251605E-4</v>
      </c>
      <c r="H18" s="10">
        <f>IF(B18="","",ATANH(MIN(0.999999,入力・概要!$E$21/入力・概要!$E$15))+入力・概要!$B$21*SQRT(B18/1000000)+I18*入力・概要!$B$16/2)</f>
        <v>3.8868224693070111E-3</v>
      </c>
      <c r="I18" s="10">
        <f>IF(B18="","",C18*(入力・概要!$E$17*0.000000001))</f>
        <v>2.4766468065518389E-4</v>
      </c>
      <c r="J18" s="10">
        <f t="shared" si="3"/>
        <v>3.8868031345833946E-3</v>
      </c>
      <c r="K18" s="10">
        <f t="shared" si="4"/>
        <v>2.4766094418964685E-4</v>
      </c>
      <c r="L18" s="10">
        <f>IF(B18="","",入力・概要!$B$25)</f>
        <v>0.05</v>
      </c>
      <c r="M18" s="10">
        <f>IF(B18="","",C18*入力・概要!$B$26*0.000000001-1/(C18*入力・概要!$B$24*0.000001))</f>
        <v>-11.985930785985277</v>
      </c>
      <c r="N18" s="10">
        <f>IF(B18="","",入力・概要!$B$28)</f>
        <v>0.05</v>
      </c>
      <c r="O18" s="10">
        <f>IF(B18="","",C18*入力・概要!$B$29*0.000000001-1/(C18*入力・概要!$B$27*0.000001))</f>
        <v>-11.985930785985277</v>
      </c>
      <c r="P18" s="10">
        <f t="shared" si="5"/>
        <v>2.4999999999999994E-2</v>
      </c>
      <c r="Q18" s="10">
        <f t="shared" si="6"/>
        <v>-5.9929653929926383</v>
      </c>
      <c r="R18" s="10">
        <f>IF(B18="","",入力・概要!$E$15*J18)</f>
        <v>0.37427380526932402</v>
      </c>
      <c r="S18" s="10">
        <f>IF(B18="","",入力・概要!$E$15*K18)</f>
        <v>2.3848134517980433E-2</v>
      </c>
      <c r="T18" s="10">
        <f t="shared" si="7"/>
        <v>0.39927380526932399</v>
      </c>
      <c r="U18" s="10">
        <f t="shared" si="8"/>
        <v>-5.9691172584746575</v>
      </c>
      <c r="V18" s="10">
        <f>IF(B18="","",T18+入力・概要!$E$9*F18)</f>
        <v>0.66572289418850805</v>
      </c>
      <c r="W18" s="10">
        <f>IF(B18="","",U18+入力・概要!$E$9*G18)</f>
        <v>-5.9618732982293299</v>
      </c>
      <c r="X18" s="10">
        <f>IF(B18="","",入力・概要!$E$9+T18*F18-U18*G18)</f>
        <v>26.90589250151357</v>
      </c>
      <c r="Y18" s="10">
        <f t="shared" si="9"/>
        <v>-5.901687884046819E-2</v>
      </c>
      <c r="Z18" s="10">
        <f>IF(B18="","",入力・概要!$E$9*(V18*X18+W18*Y18)/(X18^2+Y18^2)+入力・概要!$B$36)</f>
        <v>0.6786564049599787</v>
      </c>
      <c r="AA18" s="10">
        <f>IF(B18="","",入力・概要!$E$9*(W18*X18-V18*Y18)/(X18^2+Y18^2)+C18*入力・概要!$B$37*0.000000001)</f>
        <v>-5.9588698512344092</v>
      </c>
      <c r="AB18" s="10">
        <f t="shared" si="10"/>
        <v>5.9973914679586819</v>
      </c>
      <c r="AC18" s="10">
        <f t="shared" si="11"/>
        <v>-83.502572877275341</v>
      </c>
      <c r="AD18" s="10">
        <f t="shared" si="12"/>
        <v>3.1231423202428177</v>
      </c>
      <c r="AE18" s="10">
        <f t="shared" si="13"/>
        <v>0.77796239748302942</v>
      </c>
      <c r="AF18" s="10">
        <f t="shared" si="14"/>
        <v>5.9930175372350956</v>
      </c>
      <c r="AG18" s="10">
        <f t="shared" si="15"/>
        <v>0.37503281833829899</v>
      </c>
    </row>
    <row r="19" spans="1:33" ht="18">
      <c r="A19" s="5">
        <v>16</v>
      </c>
      <c r="B19" s="11">
        <f>IF(A19&lt;=入力・概要!$B$40,10^(LOG10(入力・概要!$B$38)+(A19-1)*(LOG10(入力・概要!$B$39)-LOG10(入力・概要!$B$38))/(入力・概要!$B$40-1)),"")</f>
        <v>1354.9965837564193</v>
      </c>
      <c r="C19" s="10">
        <f t="shared" si="0"/>
        <v>8513.6946263368682</v>
      </c>
      <c r="D19" s="10">
        <f>IF(B19="","",ATANH(MIN(0.999999,入力・概要!$E$20/入力・概要!$E$9))+入力・概要!$B$20*SQRT(B19/1000000)+E19*入力・概要!$B$15/2)</f>
        <v>9.9065675148093425E-3</v>
      </c>
      <c r="E19" s="10">
        <f>IF(B19="","",C19*(入力・概要!$E$11*0.000000001))</f>
        <v>2.7482543659620263E-4</v>
      </c>
      <c r="F19" s="10">
        <f t="shared" si="1"/>
        <v>9.9062441985570699E-3</v>
      </c>
      <c r="G19" s="10">
        <f t="shared" si="2"/>
        <v>2.7479847388682413E-4</v>
      </c>
      <c r="H19" s="10">
        <f>IF(B19="","",ATANH(MIN(0.999999,入力・概要!$E$21/入力・概要!$E$15))+入力・概要!$B$21*SQRT(B19/1000000)+I19*入力・概要!$B$16/2)</f>
        <v>3.8883566730492244E-3</v>
      </c>
      <c r="I19" s="10">
        <f>IF(B19="","",C19*(入力・概要!$E$17*0.000000001))</f>
        <v>2.5273183840042018E-4</v>
      </c>
      <c r="J19" s="10">
        <f t="shared" si="3"/>
        <v>3.8883373250920509E-3</v>
      </c>
      <c r="K19" s="10">
        <f t="shared" si="4"/>
        <v>2.5272802268661899E-4</v>
      </c>
      <c r="L19" s="10">
        <f>IF(B19="","",入力・概要!$B$25)</f>
        <v>0.05</v>
      </c>
      <c r="M19" s="10">
        <f>IF(B19="","",C19*入力・概要!$B$26*0.000000001-1/(C19*入力・概要!$B$24*0.000001))</f>
        <v>-11.745611597429578</v>
      </c>
      <c r="N19" s="10">
        <f>IF(B19="","",入力・概要!$B$28)</f>
        <v>0.05</v>
      </c>
      <c r="O19" s="10">
        <f>IF(B19="","",C19*入力・概要!$B$29*0.000000001-1/(C19*入力・概要!$B$27*0.000001))</f>
        <v>-11.745611597429578</v>
      </c>
      <c r="P19" s="10">
        <f t="shared" si="5"/>
        <v>2.5000000000000008E-2</v>
      </c>
      <c r="Q19" s="10">
        <f t="shared" si="6"/>
        <v>-5.872805798714789</v>
      </c>
      <c r="R19" s="10">
        <f>IF(B19="","",入力・概要!$E$15*J19)</f>
        <v>0.37442153781450332</v>
      </c>
      <c r="S19" s="10">
        <f>IF(B19="","",入力・概要!$E$15*K19)</f>
        <v>2.4336061146881697E-2</v>
      </c>
      <c r="T19" s="10">
        <f t="shared" si="7"/>
        <v>0.39942153781450335</v>
      </c>
      <c r="U19" s="10">
        <f t="shared" si="8"/>
        <v>-5.8484697375679069</v>
      </c>
      <c r="V19" s="10">
        <f>IF(B19="","",T19+入力・概要!$E$9*F19)</f>
        <v>0.66590277837124789</v>
      </c>
      <c r="W19" s="10">
        <f>IF(B19="","",U19+入力・概要!$E$9*G19)</f>
        <v>-5.8410775678659803</v>
      </c>
      <c r="X19" s="10">
        <f>IF(B19="","",入力・概要!$E$9+T19*F19-U19*G19)</f>
        <v>26.905894175765699</v>
      </c>
      <c r="Y19" s="10">
        <f t="shared" si="9"/>
        <v>-5.7826608979189717E-2</v>
      </c>
      <c r="Z19" s="10">
        <f>IF(B19="","",入力・概要!$E$9*(V19*X19+W19*Y19)/(X19^2+Y19^2)+入力・概要!$B$36)</f>
        <v>0.67831308995345441</v>
      </c>
      <c r="AA19" s="10">
        <f>IF(B19="","",入力・概要!$E$9*(W19*X19-V19*Y19)/(X19^2+Y19^2)+C19*入力・概要!$B$37*0.000000001)</f>
        <v>-5.8381237132679988</v>
      </c>
      <c r="AB19" s="10">
        <f t="shared" si="10"/>
        <v>5.8773971398421203</v>
      </c>
      <c r="AC19" s="10">
        <f t="shared" si="11"/>
        <v>-83.372699861014283</v>
      </c>
      <c r="AD19" s="10">
        <f t="shared" si="12"/>
        <v>3.1319382002601617</v>
      </c>
      <c r="AE19" s="10">
        <f t="shared" si="13"/>
        <v>0.76918503728827925</v>
      </c>
      <c r="AF19" s="10">
        <f t="shared" si="14"/>
        <v>5.8728590098365254</v>
      </c>
      <c r="AG19" s="10">
        <f t="shared" si="15"/>
        <v>0.37521158277899991</v>
      </c>
    </row>
    <row r="20" spans="1:33" ht="18">
      <c r="A20" s="5">
        <v>17</v>
      </c>
      <c r="B20" s="11">
        <f>IF(A20&lt;=入力・概要!$B$40,10^(LOG10(入力・概要!$B$38)+(A20-1)*(LOG10(入力・概要!$B$39)-LOG10(入力・概要!$B$38))/(入力・概要!$B$40-1)),"")</f>
        <v>1382.7194767260039</v>
      </c>
      <c r="C20" s="10">
        <f t="shared" si="0"/>
        <v>8687.8827001158734</v>
      </c>
      <c r="D20" s="10">
        <f>IF(B20="","",ATANH(MIN(0.999999,入力・概要!$E$20/入力・概要!$E$9))+入力・概要!$B$20*SQRT(B20/1000000)+E20*入力・概要!$B$15/2)</f>
        <v>9.9077758314643494E-3</v>
      </c>
      <c r="E20" s="10">
        <f>IF(B20="","",C20*(入力・概要!$E$11*0.000000001))</f>
        <v>2.8044829665017706E-4</v>
      </c>
      <c r="F20" s="10">
        <f t="shared" si="1"/>
        <v>9.9074524276425782E-3</v>
      </c>
      <c r="G20" s="10">
        <f t="shared" si="2"/>
        <v>2.8042077586861754E-4</v>
      </c>
      <c r="H20" s="10">
        <f>IF(B20="","",ATANH(MIN(0.999999,入力・概要!$E$21/入力・概要!$E$15))+入力・概要!$B$21*SQRT(B20/1000000)+I20*入力・概要!$B$16/2)</f>
        <v>3.8899070130268038E-3</v>
      </c>
      <c r="I20" s="10">
        <f>IF(B20="","",C20*(入力・概要!$E$17*0.000000001))</f>
        <v>2.5790266893237424E-4</v>
      </c>
      <c r="J20" s="10">
        <f t="shared" si="3"/>
        <v>3.889887651990177E-3</v>
      </c>
      <c r="K20" s="10">
        <f t="shared" si="4"/>
        <v>2.5789877226701965E-4</v>
      </c>
      <c r="L20" s="10">
        <f>IF(B20="","",入力・概要!$B$25)</f>
        <v>0.05</v>
      </c>
      <c r="M20" s="10">
        <f>IF(B20="","",C20*入力・概要!$B$26*0.000000001-1/(C20*入力・概要!$B$24*0.000001))</f>
        <v>-11.510110560372791</v>
      </c>
      <c r="N20" s="10">
        <f>IF(B20="","",入力・概要!$B$28)</f>
        <v>0.05</v>
      </c>
      <c r="O20" s="10">
        <f>IF(B20="","",C20*入力・概要!$B$29*0.000000001-1/(C20*入力・概要!$B$27*0.000001))</f>
        <v>-11.510110560372791</v>
      </c>
      <c r="P20" s="10">
        <f t="shared" si="5"/>
        <v>2.5000000000000005E-2</v>
      </c>
      <c r="Q20" s="10">
        <f t="shared" si="6"/>
        <v>-5.7550552801863946</v>
      </c>
      <c r="R20" s="10">
        <f>IF(B20="","",入力・概要!$E$15*J20)</f>
        <v>0.37457082418880155</v>
      </c>
      <c r="S20" s="10">
        <f>IF(B20="","",入力・概要!$E$15*K20)</f>
        <v>2.4833970625324768E-2</v>
      </c>
      <c r="T20" s="10">
        <f t="shared" si="7"/>
        <v>0.39957082418880158</v>
      </c>
      <c r="U20" s="10">
        <f t="shared" si="8"/>
        <v>-5.7302213095610695</v>
      </c>
      <c r="V20" s="10">
        <f>IF(B20="","",T20+入力・概要!$E$9*F20)</f>
        <v>0.66608456650697345</v>
      </c>
      <c r="W20" s="10">
        <f>IF(B20="","",U20+入力・概要!$E$9*G20)</f>
        <v>-5.7226778980790227</v>
      </c>
      <c r="X20" s="10">
        <f>IF(B20="","",入力・概要!$E$9+T20*F20-U20*G20)</f>
        <v>26.905895859953141</v>
      </c>
      <c r="Y20" s="10">
        <f t="shared" si="9"/>
        <v>-5.6659847063806563E-2</v>
      </c>
      <c r="Z20" s="10">
        <f>IF(B20="","",入力・概要!$E$9*(V20*X20+W20*Y20)/(X20^2+Y20^2)+入力・概要!$B$36)</f>
        <v>0.67799239989168625</v>
      </c>
      <c r="AA20" s="10">
        <f>IF(B20="","",入力・概要!$E$9*(W20*X20-V20*Y20)/(X20^2+Y20^2)+C20*入力・概要!$B$37*0.000000001)</f>
        <v>-5.7197723645969125</v>
      </c>
      <c r="AB20" s="10">
        <f t="shared" si="10"/>
        <v>5.7598150662254293</v>
      </c>
      <c r="AC20" s="10">
        <f t="shared" si="11"/>
        <v>-83.239995710292234</v>
      </c>
      <c r="AD20" s="10">
        <f t="shared" si="12"/>
        <v>3.1407340802775057</v>
      </c>
      <c r="AE20" s="10">
        <f t="shared" si="13"/>
        <v>0.76040853949835585</v>
      </c>
      <c r="AF20" s="10">
        <f t="shared" si="14"/>
        <v>5.7551095800168133</v>
      </c>
      <c r="AG20" s="10">
        <f t="shared" si="15"/>
        <v>0.37539316513556503</v>
      </c>
    </row>
    <row r="21" spans="1:33" ht="18">
      <c r="A21" s="5">
        <v>18</v>
      </c>
      <c r="B21" s="11">
        <f>IF(A21&lt;=入力・概要!$B$40,10^(LOG10(入力・概要!$B$38)+(A21-1)*(LOG10(入力・概要!$B$39)-LOG10(入力・概要!$B$38))/(入力・概要!$B$40-1)),"")</f>
        <v>1411.009573188067</v>
      </c>
      <c r="C21" s="10">
        <f t="shared" si="0"/>
        <v>8865.634618545002</v>
      </c>
      <c r="D21" s="10">
        <f>IF(B21="","",ATANH(MIN(0.999999,入力・概要!$E$20/入力・概要!$E$9))+入力・概要!$B$20*SQRT(B21/1000000)+E21*入力・概要!$B$15/2)</f>
        <v>9.9089973136477268E-3</v>
      </c>
      <c r="E21" s="10">
        <f>IF(B21="","",C21*(入力・概要!$E$11*0.000000001))</f>
        <v>2.8618619902184302E-4</v>
      </c>
      <c r="F21" s="10">
        <f t="shared" si="1"/>
        <v>9.9086738222222952E-3</v>
      </c>
      <c r="G21" s="10">
        <f t="shared" si="2"/>
        <v>2.8615810855550688E-4</v>
      </c>
      <c r="H21" s="10">
        <f>IF(B21="","",ATANH(MIN(0.999999,入力・概要!$E$21/入力・概要!$E$15))+入力・概要!$B$21*SQRT(B21/1000000)+I21*入力・概要!$B$16/2)</f>
        <v>3.8914736641349223E-3</v>
      </c>
      <c r="I21" s="10">
        <f>IF(B21="","",C21*(入力・概要!$E$17*0.000000001))</f>
        <v>2.6317929337046783E-4</v>
      </c>
      <c r="J21" s="10">
        <f t="shared" si="3"/>
        <v>3.8914542901871975E-3</v>
      </c>
      <c r="K21" s="10">
        <f t="shared" si="4"/>
        <v>2.6317531401322594E-4</v>
      </c>
      <c r="L21" s="10">
        <f>IF(B21="","",入力・概要!$B$25)</f>
        <v>0.05</v>
      </c>
      <c r="M21" s="10">
        <f>IF(B21="","",C21*入力・概要!$B$26*0.000000001-1/(C21*入力・概要!$B$24*0.000001))</f>
        <v>-11.279331070251983</v>
      </c>
      <c r="N21" s="10">
        <f>IF(B21="","",入力・概要!$B$28)</f>
        <v>0.05</v>
      </c>
      <c r="O21" s="10">
        <f>IF(B21="","",C21*入力・概要!$B$29*0.000000001-1/(C21*入力・概要!$B$27*0.000001))</f>
        <v>-11.279331070251983</v>
      </c>
      <c r="P21" s="10">
        <f t="shared" si="5"/>
        <v>2.5000000000000001E-2</v>
      </c>
      <c r="Q21" s="10">
        <f t="shared" si="6"/>
        <v>-5.6396655351259923</v>
      </c>
      <c r="R21" s="10">
        <f>IF(B21="","",入力・概要!$E$15*J21)</f>
        <v>0.37472168123485622</v>
      </c>
      <c r="S21" s="10">
        <f>IF(B21="","",入力・概要!$E$15*K21)</f>
        <v>2.5342067199716038E-2</v>
      </c>
      <c r="T21" s="10">
        <f t="shared" si="7"/>
        <v>0.39972168123485624</v>
      </c>
      <c r="U21" s="10">
        <f t="shared" si="8"/>
        <v>-5.6143234679262761</v>
      </c>
      <c r="V21" s="10">
        <f>IF(B21="","",T21+入力・概要!$E$9*F21)</f>
        <v>0.66626827947059775</v>
      </c>
      <c r="W21" s="10">
        <f>IF(B21="","",U21+入力・概要!$E$9*G21)</f>
        <v>-5.6066257203001522</v>
      </c>
      <c r="X21" s="10">
        <f>IF(B21="","",入力・概要!$E$9+T21*F21-U21*G21)</f>
        <v>26.905897553858917</v>
      </c>
      <c r="Y21" s="10">
        <f t="shared" si="9"/>
        <v>-5.5516116375878589E-2</v>
      </c>
      <c r="Z21" s="10">
        <f>IF(B21="","",入力・概要!$E$9*(V21*X21+W21*Y21)/(X21^2+Y21^2)+入力・概要!$B$36)</f>
        <v>0.67769353443473845</v>
      </c>
      <c r="AA21" s="10">
        <f>IF(B21="","",入力・概要!$E$9*(W21*X21-V21*Y21)/(X21^2+Y21^2)+C21*入力・概要!$B$37*0.000000001)</f>
        <v>-5.6037672614535969</v>
      </c>
      <c r="AB21" s="10">
        <f t="shared" si="10"/>
        <v>5.644597066855507</v>
      </c>
      <c r="AC21" s="10">
        <f t="shared" si="11"/>
        <v>-83.10440181219623</v>
      </c>
      <c r="AD21" s="10">
        <f t="shared" si="12"/>
        <v>3.1495299602948497</v>
      </c>
      <c r="AE21" s="10">
        <f t="shared" si="13"/>
        <v>0.75163294574958361</v>
      </c>
      <c r="AF21" s="10">
        <f t="shared" si="14"/>
        <v>5.6397209459412032</v>
      </c>
      <c r="AG21" s="10">
        <f t="shared" si="15"/>
        <v>0.37557763346268652</v>
      </c>
    </row>
    <row r="22" spans="1:33" ht="18">
      <c r="A22" s="5">
        <v>19</v>
      </c>
      <c r="B22" s="11">
        <f>IF(A22&lt;=入力・概要!$B$40,10^(LOG10(入力・概要!$B$38)+(A22-1)*(LOG10(入力・概要!$B$39)-LOG10(入力・概要!$B$38))/(入力・概要!$B$40-1)),"")</f>
        <v>1439.8784779849398</v>
      </c>
      <c r="C22" s="10">
        <f t="shared" si="0"/>
        <v>9047.0232969990793</v>
      </c>
      <c r="D22" s="10">
        <f>IF(B22="","",ATANH(MIN(0.999999,入力・概要!$E$20/入力・概要!$E$9))+入力・概要!$B$20*SQRT(B22/1000000)+E22*入力・概要!$B$15/2)</f>
        <v>9.9102321131016771E-3</v>
      </c>
      <c r="E22" s="10">
        <f>IF(B22="","",C22*(入力・概要!$E$11*0.000000001))</f>
        <v>2.9204149744839681E-4</v>
      </c>
      <c r="F22" s="10">
        <f t="shared" si="1"/>
        <v>9.9099085340760389E-3</v>
      </c>
      <c r="G22" s="10">
        <f t="shared" si="2"/>
        <v>2.9201282544143642E-4</v>
      </c>
      <c r="H22" s="10">
        <f>IF(B22="","",ATANH(MIN(0.999999,入力・概要!$E$21/入力・概要!$E$15))+入力・概要!$B$21*SQRT(B22/1000000)+I22*入力・概要!$B$16/2)</f>
        <v>3.8930568032669367E-3</v>
      </c>
      <c r="I22" s="10">
        <f>IF(B22="","",C22*(入力・概要!$E$17*0.000000001))</f>
        <v>2.6856387623169808E-4</v>
      </c>
      <c r="J22" s="10">
        <f t="shared" si="3"/>
        <v>3.8930374165914083E-3</v>
      </c>
      <c r="K22" s="10">
        <f t="shared" si="4"/>
        <v>2.6855981240438706E-4</v>
      </c>
      <c r="L22" s="10">
        <f>IF(B22="","",入力・概要!$B$25)</f>
        <v>0.05</v>
      </c>
      <c r="M22" s="10">
        <f>IF(B22="","",C22*入力・概要!$B$26*0.000000001-1/(C22*入力・概要!$B$24*0.000001))</f>
        <v>-11.053178459323632</v>
      </c>
      <c r="N22" s="10">
        <f>IF(B22="","",入力・概要!$B$28)</f>
        <v>0.05</v>
      </c>
      <c r="O22" s="10">
        <f>IF(B22="","",C22*入力・概要!$B$29*0.000000001-1/(C22*入力・概要!$B$27*0.000001))</f>
        <v>-11.053178459323632</v>
      </c>
      <c r="P22" s="10">
        <f t="shared" si="5"/>
        <v>2.5000000000000001E-2</v>
      </c>
      <c r="Q22" s="10">
        <f t="shared" si="6"/>
        <v>-5.5265892296618162</v>
      </c>
      <c r="R22" s="10">
        <f>IF(B22="","",入力・概要!$E$15*J22)</f>
        <v>0.37487412598778291</v>
      </c>
      <c r="S22" s="10">
        <f>IF(B22="","",入力・概要!$E$15*K22)</f>
        <v>2.5860559295288157E-2</v>
      </c>
      <c r="T22" s="10">
        <f t="shared" si="7"/>
        <v>0.39987412598778294</v>
      </c>
      <c r="U22" s="10">
        <f t="shared" si="8"/>
        <v>-5.5007286703665281</v>
      </c>
      <c r="V22" s="10">
        <f>IF(B22="","",T22+入力・概要!$E$9*F22)</f>
        <v>0.66645393838016354</v>
      </c>
      <c r="W22" s="10">
        <f>IF(B22="","",U22+入力・概要!$E$9*G22)</f>
        <v>-5.4928734289226062</v>
      </c>
      <c r="X22" s="10">
        <f>IF(B22="","",入力・概要!$E$9+T22*F22-U22*G22)</f>
        <v>26.905899257250191</v>
      </c>
      <c r="Y22" s="10">
        <f t="shared" si="9"/>
        <v>-5.4394949620751379E-2</v>
      </c>
      <c r="Z22" s="10">
        <f>IF(B22="","",入力・概要!$E$9*(V22*X22+W22*Y22)/(X22^2+Y22^2)+入力・概要!$B$36)</f>
        <v>0.67741572604809841</v>
      </c>
      <c r="AA22" s="10">
        <f>IF(B22="","",入力・概要!$E$9*(W22*X22-V22*Y22)/(X22^2+Y22^2)+C22*入力・概要!$B$37*0.000000001)</f>
        <v>-5.4900608222147076</v>
      </c>
      <c r="AB22" s="10">
        <f t="shared" si="10"/>
        <v>5.531695933211993</v>
      </c>
      <c r="AC22" s="10">
        <f t="shared" si="11"/>
        <v>-82.965858202332569</v>
      </c>
      <c r="AD22" s="10">
        <f t="shared" si="12"/>
        <v>3.1583258403121932</v>
      </c>
      <c r="AE22" s="10">
        <f t="shared" si="13"/>
        <v>0.74285829975298379</v>
      </c>
      <c r="AF22" s="10">
        <f t="shared" si="14"/>
        <v>5.5266457741937822</v>
      </c>
      <c r="AG22" s="10">
        <f t="shared" si="15"/>
        <v>0.37576505806443639</v>
      </c>
    </row>
    <row r="23" spans="1:33" ht="18">
      <c r="A23" s="5">
        <v>20</v>
      </c>
      <c r="B23" s="11">
        <f>IF(A23&lt;=入力・概要!$B$40,10^(LOG10(入力・概要!$B$38)+(A23-1)*(LOG10(入力・概要!$B$39)-LOG10(入力・概要!$B$38))/(入力・概要!$B$40-1)),"")</f>
        <v>1469.3380333911416</v>
      </c>
      <c r="C23" s="10">
        <f t="shared" si="0"/>
        <v>9232.1231426833692</v>
      </c>
      <c r="D23" s="10">
        <f>IF(B23="","",ATANH(MIN(0.999999,入力・概要!$E$20/入力・概要!$E$9))+入力・概要!$B$20*SQRT(B23/1000000)+E23*入力・概要!$B$15/2)</f>
        <v>9.9114803834758469E-3</v>
      </c>
      <c r="E23" s="10">
        <f>IF(B23="","",C23*(入力・概要!$E$11*0.000000001))</f>
        <v>2.9801659382391275E-4</v>
      </c>
      <c r="F23" s="10">
        <f t="shared" si="1"/>
        <v>9.9111567168930857E-3</v>
      </c>
      <c r="G23" s="10">
        <f t="shared" si="2"/>
        <v>2.9798732817210358E-4</v>
      </c>
      <c r="H23" s="10">
        <f>IF(B23="","",ATANH(MIN(0.999999,入力・概要!$E$21/入力・概要!$E$15))+入力・概要!$B$21*SQRT(B23/1000000)+I23*入力・概要!$B$16/2)</f>
        <v>3.8946566093391879E-3</v>
      </c>
      <c r="I23" s="10">
        <f>IF(B23="","",C23*(入力・概要!$E$17*0.000000001))</f>
        <v>2.7405862631854172E-4</v>
      </c>
      <c r="J23" s="10">
        <f t="shared" si="3"/>
        <v>3.8946372101348109E-3</v>
      </c>
      <c r="K23" s="10">
        <f t="shared" si="4"/>
        <v>2.7405447620431245E-4</v>
      </c>
      <c r="L23" s="10">
        <f>IF(B23="","",入力・概要!$B$25)</f>
        <v>0.05</v>
      </c>
      <c r="M23" s="10">
        <f>IF(B23="","",C23*入力・概要!$B$26*0.000000001-1/(C23*入力・概要!$B$24*0.000001))</f>
        <v>-10.831559957830081</v>
      </c>
      <c r="N23" s="10">
        <f>IF(B23="","",入力・概要!$B$28)</f>
        <v>0.05</v>
      </c>
      <c r="O23" s="10">
        <f>IF(B23="","",C23*入力・概要!$B$29*0.000000001-1/(C23*入力・概要!$B$27*0.000001))</f>
        <v>-10.831559957830081</v>
      </c>
      <c r="P23" s="10">
        <f t="shared" si="5"/>
        <v>2.5000000000000008E-2</v>
      </c>
      <c r="Q23" s="10">
        <f t="shared" si="6"/>
        <v>-5.4157799789150403</v>
      </c>
      <c r="R23" s="10">
        <f>IF(B23="","",入力・概要!$E$15*J23)</f>
        <v>0.37502817567756702</v>
      </c>
      <c r="S23" s="10">
        <f>IF(B23="","",入力・概要!$E$15*K23)</f>
        <v>2.6389659601597882E-2</v>
      </c>
      <c r="T23" s="10">
        <f t="shared" si="7"/>
        <v>0.40002817567756704</v>
      </c>
      <c r="U23" s="10">
        <f t="shared" si="8"/>
        <v>-5.389390319313442</v>
      </c>
      <c r="V23" s="10">
        <f>IF(B23="","",T23+入力・概要!$E$9*F23)</f>
        <v>0.66664156459994839</v>
      </c>
      <c r="W23" s="10">
        <f>IF(B23="","",U23+入力・概要!$E$9*G23)</f>
        <v>-5.3813743617729388</v>
      </c>
      <c r="X23" s="10">
        <f>IF(B23="","",入力・概要!$E$9+T23*F23-U23*G23)</f>
        <v>26.905900969877528</v>
      </c>
      <c r="Y23" s="10">
        <f t="shared" si="9"/>
        <v>-5.3295888735958273E-2</v>
      </c>
      <c r="Z23" s="10">
        <f>IF(B23="","",入力・概要!$E$9*(V23*X23+W23*Y23)/(X23^2+Y23^2)+入力・概要!$B$36)</f>
        <v>0.67715823871452585</v>
      </c>
      <c r="AA23" s="10">
        <f>IF(B23="","",入力・概要!$E$9*(W23*X23-V23*Y23)/(X23^2+Y23^2)+C23*入力・概要!$B$37*0.000000001)</f>
        <v>-5.3786064079008735</v>
      </c>
      <c r="AB23" s="10">
        <f t="shared" si="10"/>
        <v>5.4210654092504083</v>
      </c>
      <c r="AC23" s="10">
        <f t="shared" si="11"/>
        <v>-82.824303533200023</v>
      </c>
      <c r="AD23" s="10">
        <f t="shared" si="12"/>
        <v>3.1671217203295376</v>
      </c>
      <c r="AE23" s="10">
        <f t="shared" si="13"/>
        <v>0.73408464740329149</v>
      </c>
      <c r="AF23" s="10">
        <f t="shared" si="14"/>
        <v>5.4158376803609052</v>
      </c>
      <c r="AG23" s="10">
        <f t="shared" si="15"/>
        <v>0.37595551157807527</v>
      </c>
    </row>
    <row r="24" spans="1:33" ht="18">
      <c r="A24" s="5">
        <v>21</v>
      </c>
      <c r="B24" s="11">
        <f>IF(A24&lt;=入力・概要!$B$40,10^(LOG10(入力・概要!$B$38)+(A24-1)*(LOG10(入力・概要!$B$39)-LOG10(入力・概要!$B$38))/(入力・概要!$B$40-1)),"")</f>
        <v>1499.4003239711797</v>
      </c>
      <c r="C24" s="10">
        <f t="shared" si="0"/>
        <v>9421.0100851560273</v>
      </c>
      <c r="D24" s="10">
        <f>IF(B24="","",ATANH(MIN(0.999999,入力・概要!$E$20/入力・概要!$E$9))+入力・概要!$B$20*SQRT(B24/1000000)+E24*入力・概要!$B$15/2)</f>
        <v>9.9127422803541743E-3</v>
      </c>
      <c r="E24" s="10">
        <f>IF(B24="","",C24*(入力・概要!$E$11*0.000000001))</f>
        <v>3.0411393918461962E-4</v>
      </c>
      <c r="F24" s="10">
        <f t="shared" si="1"/>
        <v>9.9124185262991164E-3</v>
      </c>
      <c r="G24" s="10">
        <f t="shared" si="2"/>
        <v>3.0408406753012763E-4</v>
      </c>
      <c r="H24" s="10">
        <f>IF(B24="","",ATANH(MIN(0.999999,入力・概要!$E$21/入力・概要!$E$15))+入力・概要!$B$21*SQRT(B24/1000000)+I24*入力・概要!$B$16/2)</f>
        <v>3.8962732633161423E-3</v>
      </c>
      <c r="I24" s="10">
        <f>IF(B24="","",C24*(入力・概要!$E$17*0.000000001))</f>
        <v>2.7966579762502409E-4</v>
      </c>
      <c r="J24" s="10">
        <f t="shared" si="3"/>
        <v>3.89625385179829E-3</v>
      </c>
      <c r="K24" s="10">
        <f t="shared" si="4"/>
        <v>2.7966155936752453E-4</v>
      </c>
      <c r="L24" s="10">
        <f>IF(B24="","",入力・概要!$B$25)</f>
        <v>0.05</v>
      </c>
      <c r="M24" s="10">
        <f>IF(B24="","",C24*入力・概要!$B$26*0.000000001-1/(C24*入力・概要!$B$24*0.000001))</f>
        <v>-10.614384655944605</v>
      </c>
      <c r="N24" s="10">
        <f>IF(B24="","",入力・概要!$B$28)</f>
        <v>0.05</v>
      </c>
      <c r="O24" s="10">
        <f>IF(B24="","",C24*入力・概要!$B$29*0.000000001-1/(C24*入力・概要!$B$27*0.000001))</f>
        <v>-10.614384655944605</v>
      </c>
      <c r="P24" s="10">
        <f t="shared" si="5"/>
        <v>2.4999999999999994E-2</v>
      </c>
      <c r="Q24" s="10">
        <f t="shared" si="6"/>
        <v>-5.3071923279723023</v>
      </c>
      <c r="R24" s="10">
        <f>IF(B24="","",入力・概要!$E$15*J24)</f>
        <v>0.37518384773148805</v>
      </c>
      <c r="S24" s="10">
        <f>IF(B24="","",入力・概要!$E$15*K24)</f>
        <v>2.6929585159773055E-2</v>
      </c>
      <c r="T24" s="10">
        <f t="shared" si="7"/>
        <v>0.40018384773148807</v>
      </c>
      <c r="U24" s="10">
        <f t="shared" si="8"/>
        <v>-5.2802627428125293</v>
      </c>
      <c r="V24" s="10">
        <f>IF(B24="","",T24+入力・概要!$E$9*F24)</f>
        <v>0.66683117974361417</v>
      </c>
      <c r="W24" s="10">
        <f>IF(B24="","",U24+入力・概要!$E$9*G24)</f>
        <v>-5.2720827809697983</v>
      </c>
      <c r="X24" s="10">
        <f>IF(B24="","",入力・概要!$E$9+T24*F24-U24*G24)</f>
        <v>26.905902691474129</v>
      </c>
      <c r="Y24" s="10">
        <f t="shared" si="9"/>
        <v>-5.2218484703403859E-2</v>
      </c>
      <c r="Z24" s="10">
        <f>IF(B24="","",入力・概要!$E$9*(V24*X24+W24*Y24)/(X24^2+Y24^2)+入力・概要!$B$36)</f>
        <v>0.67692036669717226</v>
      </c>
      <c r="AA24" s="10">
        <f>IF(B24="","",入力・概要!$E$9*(W24*X24-V24*Y24)/(X24^2+Y24^2)+C24*入力・概要!$B$37*0.000000001)</f>
        <v>-5.2693583030620896</v>
      </c>
      <c r="AB24" s="10">
        <f t="shared" si="10"/>
        <v>5.3126601725405722</v>
      </c>
      <c r="AC24" s="10">
        <f t="shared" si="11"/>
        <v>-82.67967504169745</v>
      </c>
      <c r="AD24" s="10">
        <f t="shared" si="12"/>
        <v>3.1759176003468821</v>
      </c>
      <c r="AE24" s="10">
        <f t="shared" si="13"/>
        <v>0.72531203689401813</v>
      </c>
      <c r="AF24" s="10">
        <f t="shared" si="14"/>
        <v>5.3072512100039191</v>
      </c>
      <c r="AG24" s="10">
        <f t="shared" si="15"/>
        <v>0.37614906906103313</v>
      </c>
    </row>
    <row r="25" spans="1:33" ht="18">
      <c r="A25" s="5">
        <v>22</v>
      </c>
      <c r="B25" s="11">
        <f>IF(A25&lt;=入力・概要!$B$40,10^(LOG10(入力・概要!$B$38)+(A25-1)*(LOG10(入力・概要!$B$39)-LOG10(入力・概要!$B$38))/(入力・概要!$B$40-1)),"")</f>
        <v>1530.0776815367435</v>
      </c>
      <c r="C25" s="10">
        <f t="shared" si="0"/>
        <v>9613.7616074750731</v>
      </c>
      <c r="D25" s="10">
        <f>IF(B25="","",ATANH(MIN(0.999999,入力・概要!$E$20/入力・概要!$E$9))+入力・概要!$B$20*SQRT(B25/1000000)+E25*入力・概要!$B$15/2)</f>
        <v>9.9140179612821535E-3</v>
      </c>
      <c r="E25" s="10">
        <f>IF(B25="","",C25*(入力・概要!$E$11*0.000000001))</f>
        <v>3.1033603471433756E-4</v>
      </c>
      <c r="F25" s="10">
        <f t="shared" si="1"/>
        <v>9.913694119883543E-3</v>
      </c>
      <c r="G25" s="10">
        <f t="shared" si="2"/>
        <v>3.1030554444037639E-4</v>
      </c>
      <c r="H25" s="10">
        <f>IF(B25="","",ATANH(MIN(0.999999,入力・概要!$E$21/入力・概要!$E$15))+入力・概要!$B$21*SQRT(B25/1000000)+I25*入力・概要!$B$16/2)</f>
        <v>3.8979069482358852E-3</v>
      </c>
      <c r="I25" s="10">
        <f>IF(B25="","",C25*(入力・概要!$E$17*0.000000001))</f>
        <v>2.8538769026132744E-4</v>
      </c>
      <c r="J25" s="10">
        <f t="shared" si="3"/>
        <v>3.8978875246371324E-3</v>
      </c>
      <c r="K25" s="10">
        <f t="shared" si="4"/>
        <v>2.8538336196384952E-4</v>
      </c>
      <c r="L25" s="10">
        <f>IF(B25="","",入力・概要!$B$25)</f>
        <v>0.05</v>
      </c>
      <c r="M25" s="10">
        <f>IF(B25="","",C25*入力・概要!$B$26*0.000000001-1/(C25*入力・概要!$B$24*0.000001))</f>
        <v>-10.401563466479411</v>
      </c>
      <c r="N25" s="10">
        <f>IF(B25="","",入力・概要!$B$28)</f>
        <v>0.05</v>
      </c>
      <c r="O25" s="10">
        <f>IF(B25="","",C25*入力・概要!$B$29*0.000000001-1/(C25*入力・概要!$B$27*0.000001))</f>
        <v>-10.401563466479411</v>
      </c>
      <c r="P25" s="10">
        <f t="shared" si="5"/>
        <v>2.5000000000000001E-2</v>
      </c>
      <c r="Q25" s="10">
        <f t="shared" si="6"/>
        <v>-5.2007817332397064</v>
      </c>
      <c r="R25" s="10">
        <f>IF(B25="","",入力・概要!$E$15*J25)</f>
        <v>0.37534115977657678</v>
      </c>
      <c r="S25" s="10">
        <f>IF(B25="","",入力・概要!$E$15*K25)</f>
        <v>2.7480557451544655E-2</v>
      </c>
      <c r="T25" s="10">
        <f t="shared" si="7"/>
        <v>0.4003411597765768</v>
      </c>
      <c r="U25" s="10">
        <f t="shared" si="8"/>
        <v>-5.1733011757881613</v>
      </c>
      <c r="V25" s="10">
        <f>IF(B25="","",T25+入力・概要!$E$9*F25)</f>
        <v>0.66702280567739891</v>
      </c>
      <c r="W25" s="10">
        <f>IF(B25="","",U25+入力・概要!$E$9*G25)</f>
        <v>-5.1649538541618529</v>
      </c>
      <c r="X25" s="10">
        <f>IF(B25="","",入力・概要!$E$9+T25*F25-U25*G25)</f>
        <v>26.905904421755018</v>
      </c>
      <c r="Y25" s="10">
        <f t="shared" si="9"/>
        <v>-5.1162297365251352E-2</v>
      </c>
      <c r="Z25" s="10">
        <f>IF(B25="","",入力・概要!$E$9*(V25*X25+W25*Y25)/(X25^2+Y25^2)+入力・概要!$B$36)</f>
        <v>0.67670143335193178</v>
      </c>
      <c r="AA25" s="10">
        <f>IF(B25="","",入力・概要!$E$9*(W25*X25-V25*Y25)/(X25^2+Y25^2)+C25*入力・概要!$B$37*0.000000001)</f>
        <v>-5.1622716970409348</v>
      </c>
      <c r="AB25" s="10">
        <f t="shared" si="10"/>
        <v>5.2064358157928394</v>
      </c>
      <c r="AC25" s="10">
        <f t="shared" si="11"/>
        <v>-82.53190851574125</v>
      </c>
      <c r="AD25" s="10">
        <f t="shared" si="12"/>
        <v>3.1847134803642256</v>
      </c>
      <c r="AE25" s="10">
        <f t="shared" si="13"/>
        <v>0.71654051883891245</v>
      </c>
      <c r="AF25" s="10">
        <f t="shared" si="14"/>
        <v>5.2008418200133528</v>
      </c>
      <c r="AG25" s="10">
        <f t="shared" si="15"/>
        <v>0.37634580808117601</v>
      </c>
    </row>
    <row r="26" spans="1:33" ht="18">
      <c r="A26" s="5">
        <v>23</v>
      </c>
      <c r="B26" s="11">
        <f>IF(A26&lt;=入力・概要!$B$40,10^(LOG10(入力・概要!$B$38)+(A26-1)*(LOG10(入力・概要!$B$39)-LOG10(入力・概要!$B$38))/(入力・概要!$B$40-1)),"")</f>
        <v>1561.3826902053252</v>
      </c>
      <c r="C26" s="10">
        <f t="shared" si="0"/>
        <v>9810.4567779826339</v>
      </c>
      <c r="D26" s="10">
        <f>IF(B26="","",ATANH(MIN(0.999999,入力・概要!$E$20/入力・概要!$E$9))+入力・概要!$B$20*SQRT(B26/1000000)+E26*入力・概要!$B$15/2)</f>
        <v>9.9153075857945396E-3</v>
      </c>
      <c r="E26" s="10">
        <f>IF(B26="","",C26*(入力・概要!$E$11*0.000000001))</f>
        <v>3.1668543277048604E-4</v>
      </c>
      <c r="F26" s="10">
        <f t="shared" si="1"/>
        <v>9.9149836572273477E-3</v>
      </c>
      <c r="G26" s="10">
        <f t="shared" si="2"/>
        <v>3.1665431099586294E-4</v>
      </c>
      <c r="H26" s="10">
        <f>IF(B26="","",ATANH(MIN(0.999999,入力・概要!$E$21/入力・概要!$E$15))+入力・概要!$B$21*SQRT(B26/1000000)+I26*入力・概要!$B$16/2)</f>
        <v>3.8995578492359685E-3</v>
      </c>
      <c r="I26" s="10">
        <f>IF(B26="","",C26*(入力・概要!$E$17*0.000000001))</f>
        <v>2.9122665139731652E-4</v>
      </c>
      <c r="J26" s="10">
        <f t="shared" si="3"/>
        <v>3.899538413806916E-3</v>
      </c>
      <c r="K26" s="10">
        <f t="shared" si="4"/>
        <v>2.9122223112192682E-4</v>
      </c>
      <c r="L26" s="10">
        <f>IF(B26="","",入力・概要!$B$25)</f>
        <v>0.05</v>
      </c>
      <c r="M26" s="10">
        <f>IF(B26="","",C26*入力・概要!$B$26*0.000000001-1/(C26*入力・概要!$B$24*0.000001))</f>
        <v>-10.193009088341265</v>
      </c>
      <c r="N26" s="10">
        <f>IF(B26="","",入力・概要!$B$28)</f>
        <v>0.05</v>
      </c>
      <c r="O26" s="10">
        <f>IF(B26="","",C26*入力・概要!$B$29*0.000000001-1/(C26*入力・概要!$B$27*0.000001))</f>
        <v>-10.193009088341265</v>
      </c>
      <c r="P26" s="10">
        <f t="shared" si="5"/>
        <v>2.5000000000000001E-2</v>
      </c>
      <c r="Q26" s="10">
        <f t="shared" si="6"/>
        <v>-5.0965045441706325</v>
      </c>
      <c r="R26" s="10">
        <f>IF(B26="","",入力・概要!$E$15*J26)</f>
        <v>0.37550012964210849</v>
      </c>
      <c r="S26" s="10">
        <f>IF(B26="","",入力・概要!$E$15*K26)</f>
        <v>2.8042802490100618E-2</v>
      </c>
      <c r="T26" s="10">
        <f t="shared" si="7"/>
        <v>0.40050012964210852</v>
      </c>
      <c r="U26" s="10">
        <f t="shared" si="8"/>
        <v>-5.0684617416805322</v>
      </c>
      <c r="V26" s="10">
        <f>IF(B26="","",T26+入力・概要!$E$9*F26)</f>
        <v>0.66721646452335892</v>
      </c>
      <c r="W26" s="10">
        <f>IF(B26="","",U26+入力・概要!$E$9*G26)</f>
        <v>-5.0599436361371506</v>
      </c>
      <c r="X26" s="10">
        <f>IF(B26="","",入力・概要!$E$9+T26*F26-U26*G26)</f>
        <v>26.90590616041623</v>
      </c>
      <c r="Y26" s="10">
        <f t="shared" si="9"/>
        <v>-5.0126895243438961E-2</v>
      </c>
      <c r="Z26" s="10">
        <f>IF(B26="","",入力・概要!$E$9*(V26*X26+W26*Y26)/(X26^2+Y26^2)+入力・概要!$B$36)</f>
        <v>0.67650078998708363</v>
      </c>
      <c r="AA26" s="10">
        <f>IF(B26="","",入力・概要!$E$9*(W26*X26-V26*Y26)/(X26^2+Y26^2)+C26*入力・概要!$B$37*0.000000001)</f>
        <v>-5.057302665605965</v>
      </c>
      <c r="AB26" s="10">
        <f t="shared" si="10"/>
        <v>5.1023488287648799</v>
      </c>
      <c r="AC26" s="10">
        <f t="shared" si="11"/>
        <v>-82.380938259968076</v>
      </c>
      <c r="AD26" s="10">
        <f t="shared" si="12"/>
        <v>3.1935093603815696</v>
      </c>
      <c r="AE26" s="10">
        <f t="shared" si="13"/>
        <v>0.70777014640020042</v>
      </c>
      <c r="AF26" s="10">
        <f t="shared" si="14"/>
        <v>5.0965658603369297</v>
      </c>
      <c r="AG26" s="10">
        <f t="shared" si="15"/>
        <v>0.37654580881048072</v>
      </c>
    </row>
    <row r="27" spans="1:33" ht="18">
      <c r="A27" s="5">
        <v>24</v>
      </c>
      <c r="B27" s="11">
        <f>IF(A27&lt;=入力・概要!$B$40,10^(LOG10(入力・概要!$B$38)+(A27-1)*(LOG10(入力・概要!$B$39)-LOG10(入力・概要!$B$38))/(入力・概要!$B$40-1)),"")</f>
        <v>1593.3281915623288</v>
      </c>
      <c r="C27" s="10">
        <f t="shared" si="0"/>
        <v>10011.176282739445</v>
      </c>
      <c r="D27" s="10">
        <f>IF(B27="","",ATANH(MIN(0.999999,入力・概要!$E$20/入力・概要!$E$9))+入力・概要!$B$20*SQRT(B27/1000000)+E27*入力・概要!$B$15/2)</f>
        <v>9.9166113154434722E-3</v>
      </c>
      <c r="E27" s="10">
        <f>IF(B27="","",C27*(入力・概要!$E$11*0.000000001))</f>
        <v>3.231647379310822E-4</v>
      </c>
      <c r="F27" s="10">
        <f t="shared" si="1"/>
        <v>9.9162872999312805E-3</v>
      </c>
      <c r="G27" s="10">
        <f t="shared" si="2"/>
        <v>3.2313297150462957E-4</v>
      </c>
      <c r="H27" s="10">
        <f>IF(B27="","",ATANH(MIN(0.999999,入力・概要!$E$21/入力・概要!$E$15))+入力・概要!$B$21*SQRT(B27/1000000)+I27*入力・概要!$B$16/2)</f>
        <v>3.9012261535796163E-3</v>
      </c>
      <c r="I27" s="10">
        <f>IF(B27="","",C27*(入力・概要!$E$17*0.000000001))</f>
        <v>2.9718507622536759E-4</v>
      </c>
      <c r="J27" s="10">
        <f t="shared" si="3"/>
        <v>3.9012067065897454E-3</v>
      </c>
      <c r="K27" s="10">
        <f t="shared" si="4"/>
        <v>2.9718056199202011E-4</v>
      </c>
      <c r="L27" s="10">
        <f>IF(B27="","",入力・概要!$B$25)</f>
        <v>0.05</v>
      </c>
      <c r="M27" s="10">
        <f>IF(B27="","",C27*入力・概要!$B$26*0.000000001-1/(C27*入力・概要!$B$24*0.000001))</f>
        <v>-9.9886359707198586</v>
      </c>
      <c r="N27" s="10">
        <f>IF(B27="","",入力・概要!$B$28)</f>
        <v>0.05</v>
      </c>
      <c r="O27" s="10">
        <f>IF(B27="","",C27*入力・概要!$B$29*0.000000001-1/(C27*入力・概要!$B$27*0.000001))</f>
        <v>-9.9886359707198586</v>
      </c>
      <c r="P27" s="10">
        <f t="shared" si="5"/>
        <v>2.4999999999999998E-2</v>
      </c>
      <c r="Q27" s="10">
        <f t="shared" si="6"/>
        <v>-4.9943179853599293</v>
      </c>
      <c r="R27" s="10">
        <f>IF(B27="","",入力・概要!$E$15*J27)</f>
        <v>0.37566077536212894</v>
      </c>
      <c r="S27" s="10">
        <f>IF(B27="","",入力・概要!$E$15*K27)</f>
        <v>2.8616550912798269E-2</v>
      </c>
      <c r="T27" s="10">
        <f t="shared" si="7"/>
        <v>0.40066077536212896</v>
      </c>
      <c r="U27" s="10">
        <f t="shared" si="8"/>
        <v>-4.9657014344471309</v>
      </c>
      <c r="V27" s="10">
        <f>IF(B27="","",T27+入力・概要!$E$9*F27)</f>
        <v>0.66741217866265345</v>
      </c>
      <c r="W27" s="10">
        <f>IF(B27="","",U27+入力・概要!$E$9*G27)</f>
        <v>-4.9570090507964348</v>
      </c>
      <c r="X27" s="10">
        <f>IF(B27="","",入力・概要!$E$9+T27*F27-U27*G27)</f>
        <v>26.905907907133912</v>
      </c>
      <c r="Y27" s="10">
        <f t="shared" si="9"/>
        <v>-4.9111855362750506E-2</v>
      </c>
      <c r="Z27" s="10">
        <f>IF(B27="","",入力・概要!$E$9*(V27*X27+W27*Y27)/(X27^2+Y27^2)+入力・概要!$B$36)</f>
        <v>0.67631781476834596</v>
      </c>
      <c r="AA27" s="10">
        <f>IF(B27="","",入力・概要!$E$9*(W27*X27-V27*Y27)/(X27^2+Y27^2)+C27*入力・概要!$B$37*0.000000001)</f>
        <v>-4.9544081529478907</v>
      </c>
      <c r="AB27" s="10">
        <f t="shared" si="10"/>
        <v>5.0003565805419878</v>
      </c>
      <c r="AC27" s="10">
        <f t="shared" si="11"/>
        <v>-82.226697060497585</v>
      </c>
      <c r="AD27" s="10">
        <f t="shared" si="12"/>
        <v>3.2023052403989141</v>
      </c>
      <c r="AE27" s="10">
        <f t="shared" si="13"/>
        <v>0.69900097542401107</v>
      </c>
      <c r="AF27" s="10">
        <f t="shared" si="14"/>
        <v>4.9943805560739625</v>
      </c>
      <c r="AG27" s="10">
        <f t="shared" si="15"/>
        <v>0.37674915412223647</v>
      </c>
    </row>
    <row r="28" spans="1:33" ht="18">
      <c r="A28" s="5">
        <v>25</v>
      </c>
      <c r="B28" s="11">
        <f>IF(A28&lt;=入力・概要!$B$40,10^(LOG10(入力・概要!$B$38)+(A28-1)*(LOG10(入力・概要!$B$39)-LOG10(入力・概要!$B$38))/(入力・概要!$B$40-1)),"")</f>
        <v>1625.9272899287973</v>
      </c>
      <c r="C28" s="10">
        <f t="shared" si="0"/>
        <v>10216.002458622943</v>
      </c>
      <c r="D28" s="10">
        <f>IF(B28="","",ATANH(MIN(0.999999,入力・概要!$E$20/入力・概要!$E$9))+入力・概要!$B$20*SQRT(B28/1000000)+E28*入力・概要!$B$15/2)</f>
        <v>9.9179293138270848E-3</v>
      </c>
      <c r="E28" s="10">
        <f>IF(B28="","",C28*(入力・概要!$E$11*0.000000001))</f>
        <v>3.2977660806316053E-4</v>
      </c>
      <c r="F28" s="10">
        <f t="shared" si="1"/>
        <v>9.9176052116445902E-3</v>
      </c>
      <c r="G28" s="10">
        <f t="shared" si="2"/>
        <v>3.2974418355805095E-4</v>
      </c>
      <c r="H28" s="10">
        <f>IF(B28="","",ATANH(MIN(0.999999,入力・概要!$E$21/入力・概要!$E$15))+入力・概要!$B$21*SQRT(B28/1000000)+I28*入力・概要!$B$16/2)</f>
        <v>3.9029120506822983E-3</v>
      </c>
      <c r="I28" s="10">
        <f>IF(B28="","",C28*(入力・概要!$E$17*0.000000001))</f>
        <v>3.0326540894289625E-4</v>
      </c>
      <c r="J28" s="10">
        <f t="shared" si="3"/>
        <v>3.9028925924208704E-3</v>
      </c>
      <c r="K28" s="10">
        <f t="shared" si="4"/>
        <v>3.0326079872852849E-4</v>
      </c>
      <c r="L28" s="10">
        <f>IF(B28="","",入力・概要!$B$25)</f>
        <v>0.05</v>
      </c>
      <c r="M28" s="10">
        <f>IF(B28="","",C28*入力・概要!$B$26*0.000000001-1/(C28*入力・概要!$B$24*0.000001))</f>
        <v>-9.7883602779941423</v>
      </c>
      <c r="N28" s="10">
        <f>IF(B28="","",入力・概要!$B$28)</f>
        <v>0.05</v>
      </c>
      <c r="O28" s="10">
        <f>IF(B28="","",C28*入力・概要!$B$29*0.000000001-1/(C28*入力・概要!$B$27*0.000001))</f>
        <v>-9.7883602779941423</v>
      </c>
      <c r="P28" s="10">
        <f t="shared" si="5"/>
        <v>2.4999999999999991E-2</v>
      </c>
      <c r="Q28" s="10">
        <f t="shared" si="6"/>
        <v>-4.894180138997072</v>
      </c>
      <c r="R28" s="10">
        <f>IF(B28="","",入力・概要!$E$15*J28)</f>
        <v>0.37582311517801786</v>
      </c>
      <c r="S28" s="10">
        <f>IF(B28="","",入力・概要!$E$15*K28)</f>
        <v>2.920203807577372E-2</v>
      </c>
      <c r="T28" s="10">
        <f t="shared" si="7"/>
        <v>0.40082311517801783</v>
      </c>
      <c r="U28" s="10">
        <f t="shared" si="8"/>
        <v>-4.8649781009212987</v>
      </c>
      <c r="V28" s="10">
        <f>IF(B28="","",T28+入力・概要!$E$9*F28)</f>
        <v>0.66760997073888118</v>
      </c>
      <c r="W28" s="10">
        <f>IF(B28="","",U28+入力・概要!$E$9*G28)</f>
        <v>-4.8561078734829604</v>
      </c>
      <c r="X28" s="10">
        <f>IF(B28="","",入力・概要!$E$9+T28*F28-U28*G28)</f>
        <v>26.905909661563442</v>
      </c>
      <c r="Y28" s="10">
        <f t="shared" si="9"/>
        <v>-4.8116763077368299E-2</v>
      </c>
      <c r="Z28" s="10">
        <f>IF(B28="","",入力・概要!$E$9*(V28*X28+W28*Y28)/(X28^2+Y28^2)+入力・概要!$B$36)</f>
        <v>0.67615191166754685</v>
      </c>
      <c r="AA28" s="10">
        <f>IF(B28="","",入力・概要!$E$9*(W28*X28-V28*Y28)/(X28^2+Y28^2)+C28*入力・概要!$B$37*0.000000001)</f>
        <v>-4.8535459540311239</v>
      </c>
      <c r="AB28" s="10">
        <f t="shared" si="10"/>
        <v>4.9004173021839241</v>
      </c>
      <c r="AC28" s="10">
        <f t="shared" si="11"/>
        <v>-82.069116148729591</v>
      </c>
      <c r="AD28" s="10">
        <f t="shared" si="12"/>
        <v>3.2111011204162581</v>
      </c>
      <c r="AE28" s="10">
        <f t="shared" si="13"/>
        <v>0.69023306458341294</v>
      </c>
      <c r="AF28" s="10">
        <f t="shared" si="14"/>
        <v>4.8942439899287198</v>
      </c>
      <c r="AG28" s="10">
        <f t="shared" si="15"/>
        <v>0.37695592969190528</v>
      </c>
    </row>
    <row r="29" spans="1:33" ht="18">
      <c r="A29" s="5">
        <v>26</v>
      </c>
      <c r="B29" s="11">
        <f>IF(A29&lt;=入力・概要!$B$40,10^(LOG10(入力・概要!$B$38)+(A29-1)*(LOG10(入力・概要!$B$39)-LOG10(入力・概要!$B$38))/(入力・概要!$B$40-1)),"")</f>
        <v>1659.1933577369266</v>
      </c>
      <c r="C29" s="10">
        <f t="shared" si="0"/>
        <v>10425.01932710262</v>
      </c>
      <c r="D29" s="10">
        <f>IF(B29="","",ATANH(MIN(0.999999,入力・概要!$E$20/入力・概要!$E$9))+入力・概要!$B$20*SQRT(B29/1000000)+E29*入力・概要!$B$15/2)</f>
        <v>9.9192617466185261E-3</v>
      </c>
      <c r="E29" s="10">
        <f>IF(B29="","",C29*(入力・概要!$E$11*0.000000001))</f>
        <v>3.3652375541305489E-4</v>
      </c>
      <c r="F29" s="10">
        <f t="shared" si="1"/>
        <v>9.918937558094143E-3</v>
      </c>
      <c r="G29" s="10">
        <f t="shared" si="2"/>
        <v>3.3649065912099731E-4</v>
      </c>
      <c r="H29" s="10">
        <f>IF(B29="","",ATANH(MIN(0.999999,入力・概要!$E$21/入力・概要!$E$15))+入力・概要!$B$21*SQRT(B29/1000000)+I29*入力・概要!$B$16/2)</f>
        <v>3.9046157321386754E-3</v>
      </c>
      <c r="I29" s="10">
        <f>IF(B29="","",C29*(入力・概要!$E$17*0.000000001))</f>
        <v>3.0947014375499001E-4</v>
      </c>
      <c r="J29" s="10">
        <f t="shared" si="3"/>
        <v>3.9045962629156599E-3</v>
      </c>
      <c r="K29" s="10">
        <f t="shared" si="4"/>
        <v>3.0946543549260056E-4</v>
      </c>
      <c r="L29" s="10">
        <f>IF(B29="","",入力・概要!$B$25)</f>
        <v>0.05</v>
      </c>
      <c r="M29" s="10">
        <f>IF(B29="","",C29*入力・概要!$B$26*0.000000001-1/(C29*入力・概要!$B$24*0.000001))</f>
        <v>-9.592099855342191</v>
      </c>
      <c r="N29" s="10">
        <f>IF(B29="","",入力・概要!$B$28)</f>
        <v>0.05</v>
      </c>
      <c r="O29" s="10">
        <f>IF(B29="","",C29*入力・概要!$B$29*0.000000001-1/(C29*入力・概要!$B$27*0.000001))</f>
        <v>-9.592099855342191</v>
      </c>
      <c r="P29" s="10">
        <f t="shared" si="5"/>
        <v>2.4999999999999998E-2</v>
      </c>
      <c r="Q29" s="10">
        <f t="shared" si="6"/>
        <v>-4.7960499276710955</v>
      </c>
      <c r="R29" s="10">
        <f>IF(B29="","",入力・概要!$E$15*J29)</f>
        <v>0.37598716754108624</v>
      </c>
      <c r="S29" s="10">
        <f>IF(B29="","",入力・概要!$E$15*K29)</f>
        <v>2.9799504150487099E-2</v>
      </c>
      <c r="T29" s="10">
        <f t="shared" si="7"/>
        <v>0.40098716754108626</v>
      </c>
      <c r="U29" s="10">
        <f t="shared" si="8"/>
        <v>-4.7662504235206082</v>
      </c>
      <c r="V29" s="10">
        <f>IF(B29="","",T29+入力・概要!$E$9*F29)</f>
        <v>0.66780986366146045</v>
      </c>
      <c r="W29" s="10">
        <f>IF(B29="","",U29+入力・概要!$E$9*G29)</f>
        <v>-4.7571987136615501</v>
      </c>
      <c r="X29" s="10">
        <f>IF(B29="","",入力・概要!$E$9+T29*F29-U29*G29)</f>
        <v>26.905911423338473</v>
      </c>
      <c r="Y29" s="10">
        <f t="shared" si="9"/>
        <v>-4.7141211900835714E-2</v>
      </c>
      <c r="Z29" s="10">
        <f>IF(B29="","",入力・概要!$E$9*(V29*X29+W29*Y29)/(X29^2+Y29^2)+入力・概要!$B$36)</f>
        <v>0.67600250945318008</v>
      </c>
      <c r="AA29" s="10">
        <f>IF(B29="","",入力・概要!$E$9*(W29*X29-V29*Y29)/(X29^2+Y29^2)+C29*入力・概要!$B$37*0.000000001)</f>
        <v>-4.7546746972934875</v>
      </c>
      <c r="AB29" s="10">
        <f t="shared" si="10"/>
        <v>4.802490069731526</v>
      </c>
      <c r="AC29" s="10">
        <f t="shared" si="11"/>
        <v>-81.908125164149482</v>
      </c>
      <c r="AD29" s="10">
        <f t="shared" si="12"/>
        <v>3.2198970004336021</v>
      </c>
      <c r="AE29" s="10">
        <f t="shared" si="13"/>
        <v>0.68146647552951245</v>
      </c>
      <c r="AF29" s="10">
        <f t="shared" si="14"/>
        <v>4.7961150850155709</v>
      </c>
      <c r="AG29" s="10">
        <f t="shared" si="15"/>
        <v>0.37716622410176626</v>
      </c>
    </row>
    <row r="30" spans="1:33" ht="18">
      <c r="A30" s="5">
        <v>27</v>
      </c>
      <c r="B30" s="11">
        <f>IF(A30&lt;=入力・概要!$B$40,10^(LOG10(入力・概要!$B$38)+(A30-1)*(LOG10(入力・概要!$B$39)-LOG10(入力・概要!$B$38))/(入力・概要!$B$40-1)),"")</f>
        <v>1693.1400410155431</v>
      </c>
      <c r="C30" s="10">
        <f t="shared" si="0"/>
        <v>10638.312628706302</v>
      </c>
      <c r="D30" s="10">
        <f>IF(B30="","",ATANH(MIN(0.999999,入力・概要!$E$20/入力・概要!$E$9))+入力・概要!$B$20*SQRT(B30/1000000)+E30*入力・概要!$B$15/2)</f>
        <v>9.9206087815954767E-3</v>
      </c>
      <c r="E30" s="10">
        <f>IF(B30="","",C30*(入力・概要!$E$11*0.000000001))</f>
        <v>3.4340894771898317E-4</v>
      </c>
      <c r="F30" s="10">
        <f t="shared" si="1"/>
        <v>9.920284507114064E-3</v>
      </c>
      <c r="G30" s="10">
        <f t="shared" si="2"/>
        <v>3.4337516564429845E-4</v>
      </c>
      <c r="H30" s="10">
        <f>IF(B30="","",ATANH(MIN(0.999999,入力・概要!$E$21/入力・概要!$E$15))+入力・概要!$B$21*SQRT(B30/1000000)+I30*入力・概要!$B$16/2)</f>
        <v>3.9063373917499183E-3</v>
      </c>
      <c r="I30" s="10">
        <f>IF(B30="","",C30*(入力・概要!$E$17*0.000000001))</f>
        <v>3.1580182589755092E-4</v>
      </c>
      <c r="J30" s="10">
        <f t="shared" si="3"/>
        <v>3.9063179118969758E-3</v>
      </c>
      <c r="K30" s="10">
        <f t="shared" si="4"/>
        <v>3.1579701747525983E-4</v>
      </c>
      <c r="L30" s="10">
        <f>IF(B30="","",入力・概要!$B$25)</f>
        <v>0.05</v>
      </c>
      <c r="M30" s="10">
        <f>IF(B30="","",C30*入力・概要!$B$26*0.000000001-1/(C30*入力・概要!$B$24*0.000001))</f>
        <v>-9.3997741950406244</v>
      </c>
      <c r="N30" s="10">
        <f>IF(B30="","",入力・概要!$B$28)</f>
        <v>0.05</v>
      </c>
      <c r="O30" s="10">
        <f>IF(B30="","",C30*入力・概要!$B$29*0.000000001-1/(C30*入力・概要!$B$27*0.000001))</f>
        <v>-9.3997741950406244</v>
      </c>
      <c r="P30" s="10">
        <f t="shared" si="5"/>
        <v>2.4999999999999991E-2</v>
      </c>
      <c r="Q30" s="10">
        <f t="shared" si="6"/>
        <v>-4.6998870975203131</v>
      </c>
      <c r="R30" s="10">
        <f>IF(B30="","",入力・概要!$E$15*J30)</f>
        <v>0.37615295111521219</v>
      </c>
      <c r="S30" s="10">
        <f>IF(B30="","",入力・概要!$E$15*K30)</f>
        <v>3.0409194222242836E-2</v>
      </c>
      <c r="T30" s="10">
        <f t="shared" si="7"/>
        <v>0.40115295111521215</v>
      </c>
      <c r="U30" s="10">
        <f t="shared" si="8"/>
        <v>-4.6694779032980707</v>
      </c>
      <c r="V30" s="10">
        <f>IF(B30="","",T30+入力・概要!$E$9*F30)</f>
        <v>0.66801188060906291</v>
      </c>
      <c r="W30" s="10">
        <f>IF(B30="","",U30+入力・概要!$E$9*G30)</f>
        <v>-4.6602409979398729</v>
      </c>
      <c r="X30" s="10">
        <f>IF(B30="","",入力・概要!$E$9+T30*F30-U30*G30)</f>
        <v>26.905913192069935</v>
      </c>
      <c r="Y30" s="10">
        <f t="shared" si="9"/>
        <v>-4.6184803339361431E-2</v>
      </c>
      <c r="Z30" s="10">
        <f>IF(B30="","",入力・概要!$E$9*(V30*X30+W30*Y30)/(X30^2+Y30^2)+入力・概要!$B$36)</f>
        <v>0.67586906072119568</v>
      </c>
      <c r="AA30" s="10">
        <f>IF(B30="","",入力・概要!$E$9*(W30*X30-V30*Y30)/(X30^2+Y30^2)+C30*入力・概要!$B$37*0.000000001)</f>
        <v>-4.6577538276871708</v>
      </c>
      <c r="AB30" s="10">
        <f t="shared" si="10"/>
        <v>4.706534787566607</v>
      </c>
      <c r="AC30" s="10">
        <f t="shared" si="11"/>
        <v>-81.743652116115811</v>
      </c>
      <c r="AD30" s="10">
        <f t="shared" si="12"/>
        <v>3.228692880450946</v>
      </c>
      <c r="AE30" s="10">
        <f t="shared" si="13"/>
        <v>0.67270127305111127</v>
      </c>
      <c r="AF30" s="10">
        <f t="shared" si="14"/>
        <v>4.6999535880089187</v>
      </c>
      <c r="AG30" s="10">
        <f t="shared" si="15"/>
        <v>0.37738012894948414</v>
      </c>
    </row>
    <row r="31" spans="1:33" ht="18">
      <c r="A31" s="5">
        <v>28</v>
      </c>
      <c r="B31" s="11">
        <f>IF(A31&lt;=入力・概要!$B$40,10^(LOG10(入力・概要!$B$38)+(A31-1)*(LOG10(入力・概要!$B$39)-LOG10(入力・概要!$B$38))/(入力・概要!$B$40-1)),"")</f>
        <v>1727.7812649878331</v>
      </c>
      <c r="C31" s="10">
        <f t="shared" si="0"/>
        <v>10855.969858191713</v>
      </c>
      <c r="D31" s="10">
        <f>IF(B31="","",ATANH(MIN(0.999999,入力・概要!$E$20/入力・概要!$E$9))+入力・概要!$B$20*SQRT(B31/1000000)+E31*入力・概要!$B$15/2)</f>
        <v>9.9219705886701322E-3</v>
      </c>
      <c r="E31" s="10">
        <f>IF(B31="","",C31*(入力・概要!$E$11*0.000000001))</f>
        <v>3.504350093463997E-4</v>
      </c>
      <c r="F31" s="10">
        <f t="shared" si="1"/>
        <v>9.9216462286758397E-3</v>
      </c>
      <c r="G31" s="10">
        <f t="shared" si="2"/>
        <v>3.5040052719997249E-4</v>
      </c>
      <c r="H31" s="10">
        <f>IF(B31="","",ATANH(MIN(0.999999,入力・概要!$E$21/入力・概要!$E$15))+入力・概要!$B$21*SQRT(B31/1000000)+I31*入力・概要!$B$16/2)</f>
        <v>3.9080772255514155E-3</v>
      </c>
      <c r="I31" s="10">
        <f>IF(B31="","",C31*(入力・概要!$E$17*0.000000001))</f>
        <v>3.2226305268137536E-4</v>
      </c>
      <c r="J31" s="10">
        <f t="shared" si="3"/>
        <v>3.9080577354229096E-3</v>
      </c>
      <c r="K31" s="10">
        <f t="shared" si="4"/>
        <v>3.2225814194146646E-4</v>
      </c>
      <c r="L31" s="10">
        <f>IF(B31="","",入力・概要!$B$25)</f>
        <v>0.05</v>
      </c>
      <c r="M31" s="10">
        <f>IF(B31="","",C31*入力・概要!$B$26*0.000000001-1/(C31*入力・概要!$B$24*0.000001))</f>
        <v>-9.2113044034395894</v>
      </c>
      <c r="N31" s="10">
        <f>IF(B31="","",入力・概要!$B$28)</f>
        <v>0.05</v>
      </c>
      <c r="O31" s="10">
        <f>IF(B31="","",C31*入力・概要!$B$29*0.000000001-1/(C31*入力・概要!$B$27*0.000001))</f>
        <v>-9.2113044034395894</v>
      </c>
      <c r="P31" s="10">
        <f t="shared" si="5"/>
        <v>2.5000000000000008E-2</v>
      </c>
      <c r="Q31" s="10">
        <f t="shared" si="6"/>
        <v>-4.6056522017197947</v>
      </c>
      <c r="R31" s="10">
        <f>IF(B31="","",入力・概要!$E$15*J31)</f>
        <v>0.37632048477951185</v>
      </c>
      <c r="S31" s="10">
        <f>IF(B31="","",入力・概要!$E$15*K31)</f>
        <v>3.1031358390726013E-2</v>
      </c>
      <c r="T31" s="10">
        <f t="shared" si="7"/>
        <v>0.40132048477951188</v>
      </c>
      <c r="U31" s="10">
        <f t="shared" si="8"/>
        <v>-4.5746208433290692</v>
      </c>
      <c r="V31" s="10">
        <f>IF(B31="","",T31+入力・概要!$E$9*F31)</f>
        <v>0.66821604503309362</v>
      </c>
      <c r="W31" s="10">
        <f>IF(B31="","",U31+入力・概要!$E$9*G31)</f>
        <v>-4.5651949534248422</v>
      </c>
      <c r="X31" s="10">
        <f>IF(B31="","",入力・概要!$E$9+T31*F31-U31*G31)</f>
        <v>26.905914967345034</v>
      </c>
      <c r="Y31" s="10">
        <f t="shared" si="9"/>
        <v>-4.524714672839486E-2</v>
      </c>
      <c r="Z31" s="10">
        <f>IF(B31="","",入力・概要!$E$9*(V31*X31+W31*Y31)/(X31^2+Y31^2)+入力・概要!$B$36)</f>
        <v>0.67575104096442129</v>
      </c>
      <c r="AA31" s="10">
        <f>IF(B31="","",入力・概要!$E$9*(W31*X31-V31*Y31)/(X31^2+Y31^2)+C31*入力・概要!$B$37*0.000000001)</f>
        <v>-4.5627435900538122</v>
      </c>
      <c r="AB31" s="10">
        <f t="shared" si="10"/>
        <v>4.612512172118536</v>
      </c>
      <c r="AC31" s="10">
        <f t="shared" si="11"/>
        <v>-81.575623344603187</v>
      </c>
      <c r="AD31" s="10">
        <f t="shared" si="12"/>
        <v>3.2374887604682905</v>
      </c>
      <c r="AE31" s="10">
        <f t="shared" si="13"/>
        <v>0.66393752524341776</v>
      </c>
      <c r="AF31" s="10">
        <f t="shared" si="14"/>
        <v>4.6057200526309012</v>
      </c>
      <c r="AG31" s="10">
        <f t="shared" si="15"/>
        <v>0.37759773896073651</v>
      </c>
    </row>
    <row r="32" spans="1:33" ht="18">
      <c r="A32" s="5">
        <v>29</v>
      </c>
      <c r="B32" s="11">
        <f>IF(A32&lt;=入力・概要!$B$40,10^(LOG10(入力・概要!$B$38)+(A32-1)*(LOG10(入力・概要!$B$39)-LOG10(入力・概要!$B$38))/(入力・概要!$B$40-1)),"")</f>
        <v>1763.1312397835788</v>
      </c>
      <c r="C32" s="10">
        <f t="shared" si="0"/>
        <v>11078.08030043751</v>
      </c>
      <c r="D32" s="10">
        <f>IF(B32="","",ATANH(MIN(0.999999,入力・概要!$E$20/入力・概要!$E$9))+入力・概要!$B$20*SQRT(B32/1000000)+E32*入力・概要!$B$15/2)</f>
        <v>9.9233473399196505E-3</v>
      </c>
      <c r="E32" s="10">
        <f>IF(B32="","",C32*(入力・概要!$E$11*0.000000001))</f>
        <v>3.5760482244657203E-4</v>
      </c>
      <c r="F32" s="10">
        <f t="shared" si="1"/>
        <v>9.9230228949188874E-3</v>
      </c>
      <c r="G32" s="10">
        <f t="shared" si="2"/>
        <v>3.5756962563967691E-4</v>
      </c>
      <c r="H32" s="10">
        <f>IF(B32="","",ATANH(MIN(0.999999,入力・概要!$E$21/入力・概要!$E$15))+入力・概要!$B$21*SQRT(B32/1000000)+I32*入力・概要!$B$16/2)</f>
        <v>3.9098354318408647E-3</v>
      </c>
      <c r="I32" s="10">
        <f>IF(B32="","",C32*(入力・概要!$E$17*0.000000001))</f>
        <v>3.2885647455759118E-4</v>
      </c>
      <c r="J32" s="10">
        <f t="shared" si="3"/>
        <v>3.9098159318149287E-3</v>
      </c>
      <c r="K32" s="10">
        <f t="shared" si="4"/>
        <v>3.2885145929553581E-4</v>
      </c>
      <c r="L32" s="10">
        <f>IF(B32="","",入力・概要!$B$25)</f>
        <v>0.05</v>
      </c>
      <c r="M32" s="10">
        <f>IF(B32="","",C32*入力・概要!$B$26*0.000000001-1/(C32*入力・概要!$B$24*0.000001))</f>
        <v>-9.0266131685999706</v>
      </c>
      <c r="N32" s="10">
        <f>IF(B32="","",入力・概要!$B$28)</f>
        <v>0.05</v>
      </c>
      <c r="O32" s="10">
        <f>IF(B32="","",C32*入力・概要!$B$29*0.000000001-1/(C32*入力・概要!$B$27*0.000001))</f>
        <v>-9.0266131685999706</v>
      </c>
      <c r="P32" s="10">
        <f t="shared" si="5"/>
        <v>2.4999999999999998E-2</v>
      </c>
      <c r="Q32" s="10">
        <f t="shared" si="6"/>
        <v>-4.5133065842999853</v>
      </c>
      <c r="R32" s="10">
        <f>IF(B32="","",入力・概要!$E$15*J32)</f>
        <v>0.3764897876310499</v>
      </c>
      <c r="S32" s="10">
        <f>IF(B32="","",入力・概要!$E$15*K32)</f>
        <v>3.1666251872595225E-2</v>
      </c>
      <c r="T32" s="10">
        <f t="shared" si="7"/>
        <v>0.40148978763104992</v>
      </c>
      <c r="U32" s="10">
        <f t="shared" si="8"/>
        <v>-4.4816403324273901</v>
      </c>
      <c r="V32" s="10">
        <f>IF(B32="","",T32+入力・概要!$E$9*F32)</f>
        <v>0.66842238066122461</v>
      </c>
      <c r="W32" s="10">
        <f>IF(B32="","",U32+入力・概要!$E$9*G32)</f>
        <v>-4.4720215914074837</v>
      </c>
      <c r="X32" s="10">
        <f>IF(B32="","",入力・概要!$E$9+T32*F32-U32*G32)</f>
        <v>26.905916748726145</v>
      </c>
      <c r="Y32" s="10">
        <f t="shared" si="9"/>
        <v>-4.4327859072407494E-2</v>
      </c>
      <c r="Z32" s="10">
        <f>IF(B32="","",入力・概要!$E$9*(V32*X32+W32*Y32)/(X32^2+Y32^2)+入力・概要!$B$36)</f>
        <v>0.67564794767909686</v>
      </c>
      <c r="AA32" s="10">
        <f>IF(B32="","",入力・概要!$E$9*(W32*X32-V32*Y32)/(X32^2+Y32^2)+C32*入力・概要!$B$37*0.000000001)</f>
        <v>-4.4696050128271629</v>
      </c>
      <c r="AB32" s="10">
        <f t="shared" si="10"/>
        <v>4.5203837359114418</v>
      </c>
      <c r="AC32" s="10">
        <f t="shared" si="11"/>
        <v>-81.403963479873923</v>
      </c>
      <c r="AD32" s="10">
        <f t="shared" si="12"/>
        <v>3.2462846404856345</v>
      </c>
      <c r="AE32" s="10">
        <f t="shared" si="13"/>
        <v>0.65517530368638033</v>
      </c>
      <c r="AF32" s="10">
        <f t="shared" si="14"/>
        <v>4.5133758234702324</v>
      </c>
      <c r="AG32" s="10">
        <f t="shared" si="15"/>
        <v>0.37781915210604622</v>
      </c>
    </row>
    <row r="33" spans="1:33" ht="18">
      <c r="A33" s="5">
        <v>30</v>
      </c>
      <c r="B33" s="11">
        <f>IF(A33&lt;=入力・概要!$B$40,10^(LOG10(入力・概要!$B$38)+(A33-1)*(LOG10(入力・概要!$B$39)-LOG10(入力・概要!$B$38))/(入力・概要!$B$40-1)),"")</f>
        <v>1799.204466268287</v>
      </c>
      <c r="C33" s="10">
        <f t="shared" si="0"/>
        <v>11304.73506706879</v>
      </c>
      <c r="D33" s="10">
        <f>IF(B33="","",ATANH(MIN(0.999999,入力・概要!$E$20/入力・概要!$E$9))+入力・概要!$B$20*SQRT(B33/1000000)+E33*入力・概要!$B$15/2)</f>
        <v>9.9247392096171068E-3</v>
      </c>
      <c r="E33" s="10">
        <f>IF(B33="","",C33*(入力・概要!$E$11*0.000000001))</f>
        <v>3.6492132813886665E-4</v>
      </c>
      <c r="F33" s="10">
        <f t="shared" si="1"/>
        <v>9.9244146801816327E-3</v>
      </c>
      <c r="G33" s="10">
        <f t="shared" si="2"/>
        <v>3.6488540177686602E-4</v>
      </c>
      <c r="H33" s="10">
        <f>IF(B33="","",ATANH(MIN(0.999999,入力・概要!$E$21/入力・概要!$E$15))+入力・概要!$B$21*SQRT(B33/1000000)+I33*入力・概要!$B$16/2)</f>
        <v>3.9116122112067674E-3</v>
      </c>
      <c r="I33" s="10">
        <f>IF(B33="","",C33*(入力・概要!$E$17*0.000000001))</f>
        <v>3.3558479620489796E-4</v>
      </c>
      <c r="J33" s="10">
        <f t="shared" si="3"/>
        <v>3.9115927016864097E-3</v>
      </c>
      <c r="K33" s="10">
        <f t="shared" si="4"/>
        <v>3.355796741683607E-4</v>
      </c>
      <c r="L33" s="10">
        <f>IF(B33="","",入力・概要!$B$25)</f>
        <v>0.05</v>
      </c>
      <c r="M33" s="10">
        <f>IF(B33="","",C33*入力・概要!$B$26*0.000000001-1/(C33*入力・概要!$B$24*0.000001))</f>
        <v>-8.8456247285793008</v>
      </c>
      <c r="N33" s="10">
        <f>IF(B33="","",入力・概要!$B$28)</f>
        <v>0.05</v>
      </c>
      <c r="O33" s="10">
        <f>IF(B33="","",C33*入力・概要!$B$29*0.000000001-1/(C33*入力・概要!$B$27*0.000001))</f>
        <v>-8.8456247285793008</v>
      </c>
      <c r="P33" s="10">
        <f t="shared" si="5"/>
        <v>2.4999999999999998E-2</v>
      </c>
      <c r="Q33" s="10">
        <f t="shared" si="6"/>
        <v>-4.4228123642896513</v>
      </c>
      <c r="R33" s="10">
        <f>IF(B33="","",入力・概要!$E$15*J33)</f>
        <v>0.3766608789875866</v>
      </c>
      <c r="S33" s="10">
        <f>IF(B33="","",入力・概要!$E$15*K33)</f>
        <v>3.2314135106174979E-2</v>
      </c>
      <c r="T33" s="10">
        <f t="shared" si="7"/>
        <v>0.40166087898758662</v>
      </c>
      <c r="U33" s="10">
        <f t="shared" si="8"/>
        <v>-4.3904982291834767</v>
      </c>
      <c r="V33" s="10">
        <f>IF(B33="","",T33+入力・概要!$E$9*F33)</f>
        <v>0.6686309115009772</v>
      </c>
      <c r="W33" s="10">
        <f>IF(B33="","",U33+入力・概要!$E$9*G33)</f>
        <v>-4.3806826913693868</v>
      </c>
      <c r="X33" s="10">
        <f>IF(B33="","",入力・概要!$E$9+T33*F33-U33*G33)</f>
        <v>26.905918535749723</v>
      </c>
      <c r="Y33" s="10">
        <f t="shared" si="9"/>
        <v>-4.3426564887812526E-2</v>
      </c>
      <c r="Z33" s="10">
        <f>IF(B33="","",入力・概要!$E$9*(V33*X33+W33*Y33)/(X33^2+Y33^2)+入力・概要!$B$36)</f>
        <v>0.67555929950704163</v>
      </c>
      <c r="AA33" s="10">
        <f>IF(B33="","",入力・概要!$E$9*(W33*X33-V33*Y33)/(X33^2+Y33^2)+C33*入力・概要!$B$37*0.000000001)</f>
        <v>-4.3782998920564626</v>
      </c>
      <c r="AB33" s="10">
        <f t="shared" si="10"/>
        <v>4.4301117719457235</v>
      </c>
      <c r="AC33" s="10">
        <f t="shared" si="11"/>
        <v>-81.228595401051152</v>
      </c>
      <c r="AD33" s="10">
        <f t="shared" si="12"/>
        <v>3.2550805205029785</v>
      </c>
      <c r="AE33" s="10">
        <f t="shared" si="13"/>
        <v>0.6464146836332042</v>
      </c>
      <c r="AF33" s="10">
        <f t="shared" si="14"/>
        <v>4.422883020125381</v>
      </c>
      <c r="AG33" s="10">
        <f t="shared" si="15"/>
        <v>0.3780444697219647</v>
      </c>
    </row>
    <row r="34" spans="1:33" ht="18">
      <c r="A34" s="5">
        <v>31</v>
      </c>
      <c r="B34" s="11">
        <f>IF(A34&lt;=入力・概要!$B$40,10^(LOG10(入力・概要!$B$38)+(A34-1)*(LOG10(入力・概要!$B$39)-LOG10(入力・概要!$B$38))/(入力・概要!$B$40-1)),"")</f>
        <v>1836.0157419915643</v>
      </c>
      <c r="C34" s="10">
        <f t="shared" si="0"/>
        <v>11536.027133831823</v>
      </c>
      <c r="D34" s="10">
        <f>IF(B34="","",ATANH(MIN(0.999999,入力・概要!$E$20/入力・概要!$E$9))+入力・概要!$B$20*SQRT(B34/1000000)+E34*入力・概要!$B$15/2)</f>
        <v>9.9261463742629352E-3</v>
      </c>
      <c r="E34" s="10">
        <f>IF(B34="","",C34*(入力・概要!$E$11*0.000000001))</f>
        <v>3.7238752771722036E-4</v>
      </c>
      <c r="F34" s="10">
        <f t="shared" si="1"/>
        <v>9.9258217610331077E-3</v>
      </c>
      <c r="G34" s="10">
        <f t="shared" si="2"/>
        <v>3.7235085659313157E-4</v>
      </c>
      <c r="H34" s="10">
        <f>IF(B34="","",ATANH(MIN(0.999999,入力・概要!$E$21/入力・概要!$E$15))+入力・概要!$B$21*SQRT(B34/1000000)+I34*入力・概要!$B$16/2)</f>
        <v>3.9134077665573122E-3</v>
      </c>
      <c r="I34" s="10">
        <f>IF(B34="","",C34*(入力・概要!$E$17*0.000000001))</f>
        <v>3.4245077763904826E-4</v>
      </c>
      <c r="J34" s="10">
        <f t="shared" si="3"/>
        <v>3.9133882479715784E-3</v>
      </c>
      <c r="K34" s="10">
        <f t="shared" si="4"/>
        <v>3.4244554652687435E-4</v>
      </c>
      <c r="L34" s="10">
        <f>IF(B34="","",入力・概要!$B$25)</f>
        <v>0.05</v>
      </c>
      <c r="M34" s="10">
        <f>IF(B34="","",C34*入力・概要!$B$26*0.000000001-1/(C34*入力・概要!$B$24*0.000001))</f>
        <v>-8.6682648403535865</v>
      </c>
      <c r="N34" s="10">
        <f>IF(B34="","",入力・概要!$B$28)</f>
        <v>0.05</v>
      </c>
      <c r="O34" s="10">
        <f>IF(B34="","",C34*入力・概要!$B$29*0.000000001-1/(C34*入力・概要!$B$27*0.000001))</f>
        <v>-8.6682648403535865</v>
      </c>
      <c r="P34" s="10">
        <f t="shared" si="5"/>
        <v>2.5000000000000005E-2</v>
      </c>
      <c r="Q34" s="10">
        <f t="shared" si="6"/>
        <v>-4.3341324201767932</v>
      </c>
      <c r="R34" s="10">
        <f>IF(B34="","",入力・概要!$E$15*J34)</f>
        <v>0.37683377839036519</v>
      </c>
      <c r="S34" s="10">
        <f>IF(B34="","",入力・概要!$E$15*K34)</f>
        <v>3.2975273858289786E-2</v>
      </c>
      <c r="T34" s="10">
        <f t="shared" si="7"/>
        <v>0.40183377839036521</v>
      </c>
      <c r="U34" s="10">
        <f t="shared" si="8"/>
        <v>-4.3011571463185039</v>
      </c>
      <c r="V34" s="10">
        <f>IF(B34="","",T34+入力・概要!$E$9*F34)</f>
        <v>0.66884166184336014</v>
      </c>
      <c r="W34" s="10">
        <f>IF(B34="","",U34+入力・概要!$E$9*G34)</f>
        <v>-4.2911407853043313</v>
      </c>
      <c r="X34" s="10">
        <f>IF(B34="","",入力・概要!$E$9+T34*F34-U34*G34)</f>
        <v>26.905920327925127</v>
      </c>
      <c r="Y34" s="10">
        <f t="shared" si="9"/>
        <v>-4.2542896048959562E-2</v>
      </c>
      <c r="Z34" s="10">
        <f>IF(B34="","",入力・概要!$E$9*(V34*X34+W34*Y34)/(X34^2+Y34^2)+入力・概要!$B$36)</f>
        <v>0.67548463541205583</v>
      </c>
      <c r="AA34" s="10">
        <f>IF(B34="","",入力・概要!$E$9*(W34*X34-V34*Y34)/(X34^2+Y34^2)+C34*入力・概要!$B$37*0.000000001)</f>
        <v>-4.2887907757441708</v>
      </c>
      <c r="AB34" s="10">
        <f t="shared" si="10"/>
        <v>4.3416593384080748</v>
      </c>
      <c r="AC34" s="10">
        <f t="shared" si="11"/>
        <v>-81.049440193567065</v>
      </c>
      <c r="AD34" s="10">
        <f t="shared" si="12"/>
        <v>3.2638764005203225</v>
      </c>
      <c r="AE34" s="10">
        <f t="shared" si="13"/>
        <v>0.63765574420968363</v>
      </c>
      <c r="AF34" s="10">
        <f t="shared" si="14"/>
        <v>4.3342045216657166</v>
      </c>
      <c r="AG34" s="10">
        <f t="shared" si="15"/>
        <v>0.37827379663675897</v>
      </c>
    </row>
    <row r="35" spans="1:33" ht="18">
      <c r="A35" s="5">
        <v>32</v>
      </c>
      <c r="B35" s="11">
        <f>IF(A35&lt;=入力・概要!$B$40,10^(LOG10(入力・概要!$B$38)+(A35-1)*(LOG10(入力・概要!$B$39)-LOG10(入力・概要!$B$38))/(入力・概要!$B$40-1)),"")</f>
        <v>1873.5801672571979</v>
      </c>
      <c r="C35" s="10">
        <f t="shared" si="0"/>
        <v>11772.051378733497</v>
      </c>
      <c r="D35" s="10">
        <f>IF(B35="","",ATANH(MIN(0.999999,入力・概要!$E$20/入力・概要!$E$9))+入力・概要!$B$20*SQRT(B35/1000000)+E35*入力・概要!$B$15/2)</f>
        <v>9.9275690126168787E-3</v>
      </c>
      <c r="E35" s="10">
        <f>IF(B35="","",C35*(入力・概要!$E$11*0.000000001))</f>
        <v>3.8000648388129653E-4</v>
      </c>
      <c r="F35" s="10">
        <f t="shared" si="1"/>
        <v>9.9272443163050134E-3</v>
      </c>
      <c r="G35" s="10">
        <f t="shared" si="2"/>
        <v>3.7996905246922571E-4</v>
      </c>
      <c r="H35" s="10">
        <f>IF(B35="","",ATANH(MIN(0.999999,入力・概要!$E$21/入力・概要!$E$15))+入力・概要!$B$21*SQRT(B35/1000000)+I35*入力・概要!$B$16/2)</f>
        <v>3.915222303149681E-3</v>
      </c>
      <c r="I35" s="10">
        <f>IF(B35="","",C35*(入力・概要!$E$17*0.000000001))</f>
        <v>3.4945723534502972E-4</v>
      </c>
      <c r="J35" s="10">
        <f t="shared" si="3"/>
        <v>3.9152027759548581E-3</v>
      </c>
      <c r="K35" s="10">
        <f t="shared" si="4"/>
        <v>3.4945189280621348E-4</v>
      </c>
      <c r="L35" s="10">
        <f>IF(B35="","",入力・概要!$B$25)</f>
        <v>0.05</v>
      </c>
      <c r="M35" s="10">
        <f>IF(B35="","",C35*入力・概要!$B$26*0.000000001-1/(C35*入力・概要!$B$24*0.000001))</f>
        <v>-8.4944607493621884</v>
      </c>
      <c r="N35" s="10">
        <f>IF(B35="","",入力・概要!$B$28)</f>
        <v>0.05</v>
      </c>
      <c r="O35" s="10">
        <f>IF(B35="","",C35*入力・概要!$B$29*0.000000001-1/(C35*入力・概要!$B$27*0.000001))</f>
        <v>-8.4944607493621884</v>
      </c>
      <c r="P35" s="10">
        <f t="shared" si="5"/>
        <v>2.5000000000000005E-2</v>
      </c>
      <c r="Q35" s="10">
        <f t="shared" si="6"/>
        <v>-4.2472303746810942</v>
      </c>
      <c r="R35" s="10">
        <f>IF(B35="","",入力・概要!$E$15*J35)</f>
        <v>0.37700850560693733</v>
      </c>
      <c r="S35" s="10">
        <f>IF(B35="","",入力・概要!$E$15*K35)</f>
        <v>3.3649939333284029E-2</v>
      </c>
      <c r="T35" s="10">
        <f t="shared" si="7"/>
        <v>0.40200850560693735</v>
      </c>
      <c r="U35" s="10">
        <f t="shared" si="8"/>
        <v>-4.2135804353478106</v>
      </c>
      <c r="V35" s="10">
        <f>IF(B35="","",T35+入力・概要!$E$9*F35)</f>
        <v>0.66905465626655669</v>
      </c>
      <c r="W35" s="10">
        <f>IF(B35="","",U35+入力・概要!$E$9*G35)</f>
        <v>-4.2033591423486012</v>
      </c>
      <c r="X35" s="10">
        <f>IF(B35="","",入力・概要!$E$9+T35*F35-U35*G35)</f>
        <v>26.905922124733401</v>
      </c>
      <c r="Y35" s="10">
        <f t="shared" si="9"/>
        <v>-4.1676491637140517E-2</v>
      </c>
      <c r="Z35" s="10">
        <f>IF(B35="","",入力・概要!$E$9*(V35*X35+W35*Y35)/(X35^2+Y35^2)+入力・概要!$B$36)</f>
        <v>0.67542351388918875</v>
      </c>
      <c r="AA35" s="10">
        <f>IF(B35="","",入力・概要!$E$9*(W35*X35-V35*Y35)/(X35^2+Y35^2)+C35*入力・概要!$B$37*0.000000001)</f>
        <v>-4.2010409484916158</v>
      </c>
      <c r="AB35" s="10">
        <f t="shared" si="10"/>
        <v>4.2549902437041798</v>
      </c>
      <c r="AC35" s="10">
        <f t="shared" si="11"/>
        <v>-80.866417105458879</v>
      </c>
      <c r="AD35" s="10">
        <f t="shared" si="12"/>
        <v>3.2726722805376669</v>
      </c>
      <c r="AE35" s="10">
        <f t="shared" si="13"/>
        <v>0.62889856862500237</v>
      </c>
      <c r="AF35" s="10">
        <f t="shared" si="14"/>
        <v>4.2473039514041968</v>
      </c>
      <c r="AG35" s="10">
        <f t="shared" si="15"/>
        <v>0.37850724130075736</v>
      </c>
    </row>
    <row r="36" spans="1:33" ht="18">
      <c r="A36" s="5">
        <v>33</v>
      </c>
      <c r="B36" s="11">
        <f>IF(A36&lt;=入力・概要!$B$40,10^(LOG10(入力・概要!$B$38)+(A36-1)*(LOG10(入力・概要!$B$39)-LOG10(入力・概要!$B$38))/(入力・概要!$B$40-1)),"")</f>
        <v>1911.9131513174327</v>
      </c>
      <c r="C36" s="10">
        <f t="shared" si="0"/>
        <v>12012.904620961115</v>
      </c>
      <c r="D36" s="10">
        <f>IF(B36="","",ATANH(MIN(0.999999,入力・概要!$E$20/入力・概要!$E$9))+入力・概要!$B$20*SQRT(B36/1000000)+E36*入力・概要!$B$15/2)</f>
        <v>9.9290073057304584E-3</v>
      </c>
      <c r="E36" s="10">
        <f>IF(B36="","",C36*(入力・概要!$E$11*0.000000001))</f>
        <v>3.8778132199283172E-4</v>
      </c>
      <c r="F36" s="10">
        <f t="shared" si="1"/>
        <v>9.9286825271243644E-3</v>
      </c>
      <c r="G36" s="10">
        <f t="shared" si="2"/>
        <v>3.8774311444127245E-4</v>
      </c>
      <c r="H36" s="10">
        <f>IF(B36="","",ATANH(MIN(0.999999,入力・概要!$E$21/入力・概要!$E$15))+入力・概要!$B$21*SQRT(B36/1000000)+I36*入力・概要!$B$16/2)</f>
        <v>3.917056028619764E-3</v>
      </c>
      <c r="I36" s="10">
        <f>IF(B36="","",C36*(入力・概要!$E$17*0.000000001))</f>
        <v>3.5660704343241212E-4</v>
      </c>
      <c r="J36" s="10">
        <f t="shared" si="3"/>
        <v>3.917036493300643E-3</v>
      </c>
      <c r="K36" s="10">
        <f t="shared" si="4"/>
        <v>3.5660158706504665E-4</v>
      </c>
      <c r="L36" s="10">
        <f>IF(B36="","",入力・概要!$B$25)</f>
        <v>0.05</v>
      </c>
      <c r="M36" s="10">
        <f>IF(B36="","",C36*入力・概要!$B$26*0.000000001-1/(C36*入力・概要!$B$24*0.000001))</f>
        <v>-8.3241411596632595</v>
      </c>
      <c r="N36" s="10">
        <f>IF(B36="","",入力・概要!$B$28)</f>
        <v>0.05</v>
      </c>
      <c r="O36" s="10">
        <f>IF(B36="","",C36*入力・概要!$B$29*0.000000001-1/(C36*入力・概要!$B$27*0.000001))</f>
        <v>-8.3241411596632595</v>
      </c>
      <c r="P36" s="10">
        <f t="shared" si="5"/>
        <v>2.4999999999999998E-2</v>
      </c>
      <c r="Q36" s="10">
        <f t="shared" si="6"/>
        <v>-4.1620705798316306</v>
      </c>
      <c r="R36" s="10">
        <f>IF(B36="","",入力・概要!$E$15*J36)</f>
        <v>0.37718508063403061</v>
      </c>
      <c r="S36" s="10">
        <f>IF(B36="","",入力・概要!$E$15*K36)</f>
        <v>3.4338408284272606E-2</v>
      </c>
      <c r="T36" s="10">
        <f t="shared" si="7"/>
        <v>0.40218508063403063</v>
      </c>
      <c r="U36" s="10">
        <f t="shared" si="8"/>
        <v>-4.1277321715473576</v>
      </c>
      <c r="V36" s="10">
        <f>IF(B36="","",T36+入力・概要!$E$9*F36)</f>
        <v>0.66926991963967097</v>
      </c>
      <c r="W36" s="10">
        <f>IF(B36="","",U36+入力・概要!$E$9*G36)</f>
        <v>-4.1173017537136545</v>
      </c>
      <c r="X36" s="10">
        <f>IF(B36="","",入力・概要!$E$9+T36*F36-U36*G36)</f>
        <v>26.905923925626023</v>
      </c>
      <c r="Y36" s="10">
        <f t="shared" si="9"/>
        <v>-4.0826997792544506E-2</v>
      </c>
      <c r="Z36" s="10">
        <f>IF(B36="","",入力・概要!$E$9*(V36*X36+W36*Y36)/(X36^2+Y36^2)+入力・概要!$B$36)</f>
        <v>0.67537551220558711</v>
      </c>
      <c r="AA36" s="10">
        <f>IF(B36="","",入力・概要!$E$9*(W36*X36-V36*Y36)/(X36^2+Y36^2)+C36*入力・概要!$B$37*0.000000001)</f>
        <v>-4.1150144164462459</v>
      </c>
      <c r="AB36" s="10">
        <f t="shared" si="10"/>
        <v>4.1700690318083939</v>
      </c>
      <c r="AC36" s="10">
        <f t="shared" si="11"/>
        <v>-80.679443502486393</v>
      </c>
      <c r="AD36" s="10">
        <f t="shared" si="12"/>
        <v>3.2814681605550109</v>
      </c>
      <c r="AE36" s="10">
        <f t="shared" si="13"/>
        <v>0.62014324439469581</v>
      </c>
      <c r="AF36" s="10">
        <f t="shared" si="14"/>
        <v>4.1621456619753241</v>
      </c>
      <c r="AG36" s="10">
        <f t="shared" si="15"/>
        <v>0.37874491592151777</v>
      </c>
    </row>
    <row r="37" spans="1:33" ht="18">
      <c r="A37" s="5">
        <v>34</v>
      </c>
      <c r="B37" s="11">
        <f>IF(A37&lt;=入力・概要!$B$40,10^(LOG10(入力・概要!$B$38)+(A37-1)*(LOG10(入力・概要!$B$39)-LOG10(入力・概要!$B$38))/(入力・概要!$B$40-1)),"")</f>
        <v>1951.0304186939845</v>
      </c>
      <c r="C37" s="10">
        <f t="shared" si="0"/>
        <v>12258.685660598479</v>
      </c>
      <c r="D37" s="10">
        <f>IF(B37="","",ATANH(MIN(0.999999,入力・概要!$E$20/入力・概要!$E$9))+入力・概要!$B$20*SQRT(B37/1000000)+E37*入力・概要!$B$15/2)</f>
        <v>9.930461436979959E-3</v>
      </c>
      <c r="E37" s="10">
        <f>IF(B37="","",C37*(入力・概要!$E$11*0.000000001))</f>
        <v>3.9571523135768641E-4</v>
      </c>
      <c r="F37" s="10">
        <f t="shared" si="1"/>
        <v>9.9301365769466077E-3</v>
      </c>
      <c r="G37" s="10">
        <f t="shared" si="2"/>
        <v>3.9567623148267935E-4</v>
      </c>
      <c r="H37" s="10">
        <f>IF(B37="","",ATANH(MIN(0.999999,入力・概要!$E$21/入力・概要!$E$15))+入力・概要!$B$21*SQRT(B37/1000000)+I37*入力・概要!$B$16/2)</f>
        <v>3.9189091530122877E-3</v>
      </c>
      <c r="I37" s="10">
        <f>IF(B37="","",C37*(入力・概要!$E$17*0.000000001))</f>
        <v>3.6390313481433244E-4</v>
      </c>
      <c r="J37" s="10">
        <f t="shared" si="3"/>
        <v>3.9188896100834803E-3</v>
      </c>
      <c r="K37" s="10">
        <f t="shared" si="4"/>
        <v>3.6389756216454068E-4</v>
      </c>
      <c r="L37" s="10">
        <f>IF(B37="","",入力・概要!$B$25)</f>
        <v>0.05</v>
      </c>
      <c r="M37" s="10">
        <f>IF(B37="","",C37*入力・概要!$B$26*0.000000001-1/(C37*入力・概要!$B$24*0.000001))</f>
        <v>-8.1572362046875071</v>
      </c>
      <c r="N37" s="10">
        <f>IF(B37="","",入力・概要!$B$28)</f>
        <v>0.05</v>
      </c>
      <c r="O37" s="10">
        <f>IF(B37="","",C37*入力・概要!$B$29*0.000000001-1/(C37*入力・概要!$B$27*0.000001))</f>
        <v>-8.1572362046875071</v>
      </c>
      <c r="P37" s="10">
        <f t="shared" si="5"/>
        <v>2.5000000000000005E-2</v>
      </c>
      <c r="Q37" s="10">
        <f t="shared" si="6"/>
        <v>-4.0786181023437544</v>
      </c>
      <c r="R37" s="10">
        <f>IF(B37="","",入力・概要!$E$15*J37)</f>
        <v>0.37736352370045451</v>
      </c>
      <c r="S37" s="10">
        <f>IF(B37="","",入力・概要!$E$15*K37)</f>
        <v>3.5040963126667664E-2</v>
      </c>
      <c r="T37" s="10">
        <f t="shared" si="7"/>
        <v>0.40236352370045453</v>
      </c>
      <c r="U37" s="10">
        <f t="shared" si="8"/>
        <v>-4.0435771392170867</v>
      </c>
      <c r="V37" s="10">
        <f>IF(B37="","",T37+入力・概要!$E$9*F37)</f>
        <v>0.66948747712652468</v>
      </c>
      <c r="W37" s="10">
        <f>IF(B37="","",U37+入力・概要!$E$9*G37)</f>
        <v>-4.0329333179149955</v>
      </c>
      <c r="X37" s="10">
        <f>IF(B37="","",入力・概要!$E$9+T37*F37-U37*G37)</f>
        <v>26.905925730023572</v>
      </c>
      <c r="Y37" s="10">
        <f t="shared" si="9"/>
        <v>-3.999406756910083E-2</v>
      </c>
      <c r="Z37" s="10">
        <f>IF(B37="","",入力・概要!$E$9*(V37*X37+W37*Y37)/(X37^2+Y37^2)+入力・概要!$B$36)</f>
        <v>0.67534022567166152</v>
      </c>
      <c r="AA37" s="10">
        <f>IF(B37="","",入力・概要!$E$9*(W37*X37-V37*Y37)/(X37^2+Y37^2)+C37*入力・概要!$B$37*0.000000001)</f>
        <v>-4.0306758925443935</v>
      </c>
      <c r="AB37" s="10">
        <f t="shared" si="10"/>
        <v>4.0868609679249905</v>
      </c>
      <c r="AC37" s="10">
        <f t="shared" si="11"/>
        <v>-80.488434822044653</v>
      </c>
      <c r="AD37" s="10">
        <f t="shared" si="12"/>
        <v>3.2902640405723549</v>
      </c>
      <c r="AE37" s="10">
        <f t="shared" si="13"/>
        <v>0.61138986357652392</v>
      </c>
      <c r="AF37" s="10">
        <f t="shared" si="14"/>
        <v>4.0786947207122735</v>
      </c>
      <c r="AG37" s="10">
        <f t="shared" si="15"/>
        <v>0.37898693660397842</v>
      </c>
    </row>
    <row r="38" spans="1:33" ht="18">
      <c r="A38" s="5">
        <v>35</v>
      </c>
      <c r="B38" s="11">
        <f>IF(A38&lt;=入力・概要!$B$40,10^(LOG10(入力・概要!$B$38)+(A38-1)*(LOG10(入力・概要!$B$39)-LOG10(入力・概要!$B$38))/(入力・概要!$B$40-1)),"")</f>
        <v>1990.9480156283694</v>
      </c>
      <c r="C38" s="10">
        <f t="shared" si="0"/>
        <v>12509.495319154523</v>
      </c>
      <c r="D38" s="10">
        <f>IF(B38="","",ATANH(MIN(0.999999,入力・概要!$E$20/入力・概要!$E$9))+入力・概要!$B$20*SQRT(B38/1000000)+E38*入力・概要!$B$15/2)</f>
        <v>9.9319315920999574E-3</v>
      </c>
      <c r="E38" s="10">
        <f>IF(B38="","",C38*(入力・概要!$E$11*0.000000001))</f>
        <v>4.0381146653412553E-4</v>
      </c>
      <c r="F38" s="10">
        <f t="shared" si="1"/>
        <v>9.9316066515893284E-3</v>
      </c>
      <c r="G38" s="10">
        <f t="shared" si="2"/>
        <v>4.0377165781227794E-4</v>
      </c>
      <c r="H38" s="10">
        <f>IF(B38="","",ATANH(MIN(0.999999,入力・概要!$E$21/入力・概要!$E$15))+入力・概要!$B$21*SQRT(B38/1000000)+I38*入力・概要!$B$16/2)</f>
        <v>3.9207818888113855E-3</v>
      </c>
      <c r="I38" s="10">
        <f>IF(B38="","",C38*(入力・概要!$E$17*0.000000001))</f>
        <v>3.7134850241060056E-4</v>
      </c>
      <c r="J38" s="10">
        <f t="shared" si="3"/>
        <v>3.9207623388186983E-3</v>
      </c>
      <c r="K38" s="10">
        <f t="shared" si="4"/>
        <v>3.7134281097144786E-4</v>
      </c>
      <c r="L38" s="10">
        <f>IF(B38="","",入力・概要!$B$25)</f>
        <v>0.05</v>
      </c>
      <c r="M38" s="10">
        <f>IF(B38="","",C38*入力・概要!$B$26*0.000000001-1/(C38*入力・概要!$B$24*0.000001))</f>
        <v>-7.9936774185783612</v>
      </c>
      <c r="N38" s="10">
        <f>IF(B38="","",入力・概要!$B$28)</f>
        <v>0.05</v>
      </c>
      <c r="O38" s="10">
        <f>IF(B38="","",C38*入力・概要!$B$29*0.000000001-1/(C38*入力・概要!$B$27*0.000001))</f>
        <v>-7.9936774185783612</v>
      </c>
      <c r="P38" s="10">
        <f t="shared" si="5"/>
        <v>2.5000000000000005E-2</v>
      </c>
      <c r="Q38" s="10">
        <f t="shared" si="6"/>
        <v>-3.9968387092891806</v>
      </c>
      <c r="R38" s="10">
        <f>IF(B38="","",入力・概要!$E$15*J38)</f>
        <v>0.37754385527004974</v>
      </c>
      <c r="S38" s="10">
        <f>IF(B38="","",入力・概要!$E$15*K38)</f>
        <v>3.5757892054028101E-2</v>
      </c>
      <c r="T38" s="10">
        <f t="shared" si="7"/>
        <v>0.40254385527004977</v>
      </c>
      <c r="U38" s="10">
        <f t="shared" si="8"/>
        <v>-3.9610808172351524</v>
      </c>
      <c r="V38" s="10">
        <f>IF(B38="","",T38+入力・概要!$E$9*F38)</f>
        <v>0.66970735418951288</v>
      </c>
      <c r="W38" s="10">
        <f>IF(B38="","",U38+入力・概要!$E$9*G38)</f>
        <v>-3.9502192262912161</v>
      </c>
      <c r="X38" s="10">
        <f>IF(B38="","",入力・概要!$E$9+T38*F38-U38*G38)</f>
        <v>26.905927537314348</v>
      </c>
      <c r="Y38" s="10">
        <f t="shared" si="9"/>
        <v>-3.9177360792150999E-2</v>
      </c>
      <c r="Z38" s="10">
        <f>IF(B38="","",入力・概要!$E$9*(V38*X38+W38*Y38)/(X38^2+Y38^2)+入力・概要!$B$36)</f>
        <v>0.67531726694138139</v>
      </c>
      <c r="AA38" s="10">
        <f>IF(B38="","",入力・概要!$E$9*(W38*X38-V38*Y38)/(X38^2+Y38^2)+C38*入力・概要!$B$37*0.000000001)</f>
        <v>-3.9479907820435227</v>
      </c>
      <c r="AB38" s="10">
        <f t="shared" si="10"/>
        <v>4.0053320244556261</v>
      </c>
      <c r="AC38" s="10">
        <f t="shared" si="11"/>
        <v>-80.293304525846494</v>
      </c>
      <c r="AD38" s="10">
        <f t="shared" si="12"/>
        <v>3.2990599205896984</v>
      </c>
      <c r="AE38" s="10">
        <f t="shared" si="13"/>
        <v>0.60263852302004328</v>
      </c>
      <c r="AF38" s="10">
        <f t="shared" si="14"/>
        <v>3.9969168953172396</v>
      </c>
      <c r="AG38" s="10">
        <f t="shared" si="15"/>
        <v>0.37923342349576705</v>
      </c>
    </row>
    <row r="39" spans="1:33" ht="18">
      <c r="A39" s="5">
        <v>36</v>
      </c>
      <c r="B39" s="11">
        <f>IF(A39&lt;=入力・概要!$B$40,10^(LOG10(入力・概要!$B$38)+(A39-1)*(LOG10(入力・概要!$B$39)-LOG10(入力・概要!$B$38))/(入力・概要!$B$40-1)),"")</f>
        <v>2031.6823166642153</v>
      </c>
      <c r="C39" s="10">
        <f t="shared" si="0"/>
        <v>12765.43648092118</v>
      </c>
      <c r="D39" s="10">
        <f>IF(B39="","",ATANH(MIN(0.999999,入力・概要!$E$20/入力・概要!$E$9))+入力・概要!$B$20*SQRT(B39/1000000)+E39*入力・概要!$B$15/2)</f>
        <v>9.9334179592173825E-3</v>
      </c>
      <c r="E39" s="10">
        <f>IF(B39="","",C39*(入力・概要!$E$11*0.000000001))</f>
        <v>4.1207334866786671E-4</v>
      </c>
      <c r="F39" s="10">
        <f t="shared" si="1"/>
        <v>9.9330929392664625E-3</v>
      </c>
      <c r="G39" s="10">
        <f t="shared" si="2"/>
        <v>4.120327142292279E-4</v>
      </c>
      <c r="H39" s="10">
        <f>IF(B39="","",ATANH(MIN(0.999999,入力・概要!$E$21/入力・概要!$E$15))+入力・概要!$B$21*SQRT(B39/1000000)+I39*入力・概要!$B$16/2)</f>
        <v>3.9226744509715935E-3</v>
      </c>
      <c r="I39" s="10">
        <f>IF(B39="","",C39*(入力・概要!$E$17*0.000000001))</f>
        <v>3.7894620037542151E-4</v>
      </c>
      <c r="J39" s="10">
        <f t="shared" si="3"/>
        <v>3.922654894493457E-3</v>
      </c>
      <c r="K39" s="10">
        <f t="shared" si="4"/>
        <v>3.7894038758580842E-4</v>
      </c>
      <c r="L39" s="10">
        <f>IF(B39="","",入力・概要!$B$25)</f>
        <v>0.05</v>
      </c>
      <c r="M39" s="10">
        <f>IF(B39="","",C39*入力・概要!$B$26*0.000000001-1/(C39*入力・概要!$B$24*0.000001))</f>
        <v>-7.8333977081066539</v>
      </c>
      <c r="N39" s="10">
        <f>IF(B39="","",入力・概要!$B$28)</f>
        <v>0.05</v>
      </c>
      <c r="O39" s="10">
        <f>IF(B39="","",C39*入力・概要!$B$29*0.000000001-1/(C39*入力・概要!$B$27*0.000001))</f>
        <v>-7.8333977081066539</v>
      </c>
      <c r="P39" s="10">
        <f t="shared" si="5"/>
        <v>2.4999999999999998E-2</v>
      </c>
      <c r="Q39" s="10">
        <f t="shared" si="6"/>
        <v>-3.9166988540533274</v>
      </c>
      <c r="R39" s="10">
        <f>IF(B39="","",入力・概要!$E$15*J39)</f>
        <v>0.37772609604467849</v>
      </c>
      <c r="S39" s="10">
        <f>IF(B39="","",入力・概要!$E$15*K39)</f>
        <v>3.648948915627926E-2</v>
      </c>
      <c r="T39" s="10">
        <f t="shared" si="7"/>
        <v>0.40272609604467852</v>
      </c>
      <c r="U39" s="10">
        <f t="shared" si="8"/>
        <v>-3.8802093648970479</v>
      </c>
      <c r="V39" s="10">
        <f>IF(B39="","",T39+入力・概要!$E$9*F39)</f>
        <v>0.66992957659351482</v>
      </c>
      <c r="W39" s="10">
        <f>IF(B39="","",U39+入力・概要!$E$9*G39)</f>
        <v>-3.8691255488072165</v>
      </c>
      <c r="X39" s="10">
        <f>IF(B39="","",入力・概要!$E$9+T39*F39-U39*G39)</f>
        <v>26.905929346852965</v>
      </c>
      <c r="Y39" s="10">
        <f t="shared" si="9"/>
        <v>-3.8376543918890241E-2</v>
      </c>
      <c r="Z39" s="10">
        <f>IF(B39="","",入力・概要!$E$9*(V39*X39+W39*Y39)/(X39^2+Y39^2)+入力・概要!$B$36)</f>
        <v>0.6753062653405385</v>
      </c>
      <c r="AA39" s="10">
        <f>IF(B39="","",入力・概要!$E$9*(W39*X39-V39*Y39)/(X39^2+Y39^2)+C39*入力・概要!$B$37*0.000000001)</f>
        <v>-3.8669251683380361</v>
      </c>
      <c r="AB39" s="10">
        <f t="shared" si="10"/>
        <v>3.9254488672678356</v>
      </c>
      <c r="AC39" s="10">
        <f t="shared" si="11"/>
        <v>-80.093964051349587</v>
      </c>
      <c r="AD39" s="10">
        <f t="shared" si="12"/>
        <v>3.3078558006070433</v>
      </c>
      <c r="AE39" s="10">
        <f t="shared" si="13"/>
        <v>0.59388932463071586</v>
      </c>
      <c r="AF39" s="10">
        <f t="shared" si="14"/>
        <v>3.9167786398190345</v>
      </c>
      <c r="AG39" s="10">
        <f t="shared" si="15"/>
        <v>0.37948450093783792</v>
      </c>
    </row>
    <row r="40" spans="1:33" ht="18">
      <c r="A40" s="5">
        <v>37</v>
      </c>
      <c r="B40" s="11">
        <f>IF(A40&lt;=入力・概要!$B$40,10^(LOG10(入力・概要!$B$38)+(A40-1)*(LOG10(入力・概要!$B$39)-LOG10(入力・概要!$B$38))/(入力・概要!$B$40-1)),"")</f>
        <v>2073.2500313642286</v>
      </c>
      <c r="C40" s="10">
        <f t="shared" si="0"/>
        <v>13026.614135177337</v>
      </c>
      <c r="D40" s="10">
        <f>IF(B40="","",ATANH(MIN(0.999999,入力・概要!$E$20/入力・概要!$E$9))+入力・概要!$B$20*SQRT(B40/1000000)+E40*入力・概要!$B$15/2)</f>
        <v>9.9349207288861423E-3</v>
      </c>
      <c r="E40" s="10">
        <f>IF(B40="","",C40*(入力・概要!$E$11*0.000000001))</f>
        <v>4.2050426685444066E-4</v>
      </c>
      <c r="F40" s="10">
        <f t="shared" si="1"/>
        <v>9.9345956306230998E-3</v>
      </c>
      <c r="G40" s="10">
        <f t="shared" si="2"/>
        <v>4.2046278947523169E-4</v>
      </c>
      <c r="H40" s="10">
        <f>IF(B40="","",ATANH(MIN(0.999999,入力・概要!$E$21/入力・概要!$E$15))+入力・概要!$B$21*SQRT(B40/1000000)+I40*入力・概要!$B$16/2)</f>
        <v>3.9245870569492892E-3</v>
      </c>
      <c r="I40" s="10">
        <f>IF(B40="","",C40*(入力・概要!$E$17*0.000000001))</f>
        <v>3.866993453502335E-4</v>
      </c>
      <c r="J40" s="10">
        <f t="shared" si="3"/>
        <v>3.9245674945982576E-3</v>
      </c>
      <c r="K40" s="10">
        <f t="shared" si="4"/>
        <v>3.8669340859377006E-4</v>
      </c>
      <c r="L40" s="10">
        <f>IF(B40="","",入力・概要!$B$25)</f>
        <v>0.05</v>
      </c>
      <c r="M40" s="10">
        <f>IF(B40="","",C40*入力・概要!$B$26*0.000000001-1/(C40*入力・概要!$B$24*0.000001))</f>
        <v>-7.6763313251484577</v>
      </c>
      <c r="N40" s="10">
        <f>IF(B40="","",入力・概要!$B$28)</f>
        <v>0.05</v>
      </c>
      <c r="O40" s="10">
        <f>IF(B40="","",C40*入力・概要!$B$29*0.000000001-1/(C40*入力・概要!$B$27*0.000001))</f>
        <v>-7.6763313251484577</v>
      </c>
      <c r="P40" s="10">
        <f t="shared" si="5"/>
        <v>2.4999999999999998E-2</v>
      </c>
      <c r="Q40" s="10">
        <f t="shared" si="6"/>
        <v>-3.8381656625742293</v>
      </c>
      <c r="R40" s="10">
        <f>IF(B40="","",入力・概要!$E$15*J40)</f>
        <v>0.37791026696725832</v>
      </c>
      <c r="S40" s="10">
        <f>IF(B40="","",入力・概要!$E$15*K40)</f>
        <v>3.7236054540351345E-2</v>
      </c>
      <c r="T40" s="10">
        <f t="shared" si="7"/>
        <v>0.40291026696725835</v>
      </c>
      <c r="U40" s="10">
        <f t="shared" si="8"/>
        <v>-3.8009296080338779</v>
      </c>
      <c r="V40" s="10">
        <f>IF(B40="","",T40+入力・概要!$E$9*F40)</f>
        <v>0.67015417040986391</v>
      </c>
      <c r="W40" s="10">
        <f>IF(B40="","",U40+入力・概要!$E$9*G40)</f>
        <v>-3.78961902013583</v>
      </c>
      <c r="X40" s="10">
        <f>IF(B40="","",入力・概要!$E$9+T40*F40-U40*G40)</f>
        <v>26.905931157958829</v>
      </c>
      <c r="Y40" s="10">
        <f t="shared" si="9"/>
        <v>-3.7591289901522072E-2</v>
      </c>
      <c r="Z40" s="10">
        <f>IF(B40="","",入力・概要!$E$9*(V40*X40+W40*Y40)/(X40^2+Y40^2)+入力・概要!$B$36)</f>
        <v>0.67530686622188363</v>
      </c>
      <c r="AA40" s="10">
        <f>IF(B40="","",入力・概要!$E$9*(W40*X40-V40*Y40)/(X40^2+Y40^2)+C40*入力・概要!$B$37*0.000000001)</f>
        <v>-3.7874457990528674</v>
      </c>
      <c r="AB40" s="10">
        <f t="shared" si="10"/>
        <v>3.847178842259563</v>
      </c>
      <c r="AC40" s="10">
        <f t="shared" si="11"/>
        <v>-79.890322761904741</v>
      </c>
      <c r="AD40" s="10">
        <f t="shared" si="12"/>
        <v>3.3166516806243873</v>
      </c>
      <c r="AE40" s="10">
        <f t="shared" si="13"/>
        <v>0.58514237564945115</v>
      </c>
      <c r="AF40" s="10">
        <f t="shared" si="14"/>
        <v>3.8382470808122648</v>
      </c>
      <c r="AG40" s="10">
        <f t="shared" si="15"/>
        <v>0.37974029762061923</v>
      </c>
    </row>
    <row r="41" spans="1:33" ht="18">
      <c r="A41" s="5">
        <v>38</v>
      </c>
      <c r="B41" s="11">
        <f>IF(A41&lt;=入力・概要!$B$40,10^(LOG10(入力・概要!$B$38)+(A41-1)*(LOG10(入力・概要!$B$39)-LOG10(入力・概要!$B$38))/(入力・概要!$B$40-1)),"")</f>
        <v>2115.6682111646219</v>
      </c>
      <c r="C41" s="10">
        <f t="shared" si="0"/>
        <v>13293.13541925647</v>
      </c>
      <c r="D41" s="10">
        <f>IF(B41="","",ATANH(MIN(0.999999,入力・概要!$E$20/入力・概要!$E$9))+入力・概要!$B$20*SQRT(B41/1000000)+E41*入力・概要!$B$15/2)</f>
        <v>9.936440094122298E-3</v>
      </c>
      <c r="E41" s="10">
        <f>IF(B41="","",C41*(入力・概要!$E$11*0.000000001))</f>
        <v>4.2910767952943155E-4</v>
      </c>
      <c r="F41" s="10">
        <f t="shared" si="1"/>
        <v>9.9361149187708556E-3</v>
      </c>
      <c r="G41" s="10">
        <f t="shared" si="2"/>
        <v>4.2906534162462628E-4</v>
      </c>
      <c r="H41" s="10">
        <f>IF(B41="","",ATANH(MIN(0.999999,入力・概要!$E$21/入力・概要!$E$15))+入力・概要!$B$21*SQRT(B41/1000000)+I41*入力・概要!$B$16/2)</f>
        <v>3.9265199267345813E-3</v>
      </c>
      <c r="I41" s="10">
        <f>IF(B41="","",C41*(入力・概要!$E$17*0.000000001))</f>
        <v>3.9461111774218526E-4</v>
      </c>
      <c r="J41" s="10">
        <f t="shared" si="3"/>
        <v>3.9265003591588939E-3</v>
      </c>
      <c r="K41" s="10">
        <f t="shared" si="4"/>
        <v>3.9460505434604651E-4</v>
      </c>
      <c r="L41" s="10">
        <f>IF(B41="","",入力・概要!$B$25)</f>
        <v>0.05</v>
      </c>
      <c r="M41" s="10">
        <f>IF(B41="","",C41*入力・概要!$B$26*0.000000001-1/(C41*入力・概要!$B$24*0.000001))</f>
        <v>-7.522413839714547</v>
      </c>
      <c r="N41" s="10">
        <f>IF(B41="","",入力・概要!$B$28)</f>
        <v>0.05</v>
      </c>
      <c r="O41" s="10">
        <f>IF(B41="","",C41*入力・概要!$B$29*0.000000001-1/(C41*入力・概要!$B$27*0.000001))</f>
        <v>-7.522413839714547</v>
      </c>
      <c r="P41" s="10">
        <f t="shared" si="5"/>
        <v>2.5000000000000005E-2</v>
      </c>
      <c r="Q41" s="10">
        <f t="shared" si="6"/>
        <v>-3.7612069198572744</v>
      </c>
      <c r="R41" s="10">
        <f>IF(B41="","",入力・概要!$E$15*J41)</f>
        <v>0.37809638922483879</v>
      </c>
      <c r="S41" s="10">
        <f>IF(B41="","",入力・概要!$E$15*K41)</f>
        <v>3.7997894453286572E-2</v>
      </c>
      <c r="T41" s="10">
        <f t="shared" si="7"/>
        <v>0.40309638922483881</v>
      </c>
      <c r="U41" s="10">
        <f t="shared" si="8"/>
        <v>-3.723209025403988</v>
      </c>
      <c r="V41" s="10">
        <f>IF(B41="","",T41+入力・概要!$E$9*F41)</f>
        <v>0.6703811620203759</v>
      </c>
      <c r="W41" s="10">
        <f>IF(B41="","",U41+入力・概要!$E$9*G41)</f>
        <v>-3.7116670260120603</v>
      </c>
      <c r="X41" s="10">
        <f>IF(B41="","",入力・概要!$E$9+T41*F41-U41*G41)</f>
        <v>26.905932969914591</v>
      </c>
      <c r="Y41" s="10">
        <f t="shared" si="9"/>
        <v>-3.6821278053068451E-2</v>
      </c>
      <c r="Z41" s="10">
        <f>IF(B41="","",入力・概要!$E$9*(V41*X41+W41*Y41)/(X41^2+Y41^2)+入力・概要!$B$36)</f>
        <v>0.67531873034606216</v>
      </c>
      <c r="AA41" s="10">
        <f>IF(B41="","",入力・概要!$E$9*(W41*X41-V41*Y41)/(X41^2+Y41^2)+C41*入力・概要!$B$37*0.000000001)</f>
        <v>-3.7095200724091137</v>
      </c>
      <c r="AB41" s="10">
        <f t="shared" si="10"/>
        <v>3.7704899622147696</v>
      </c>
      <c r="AC41" s="10">
        <f t="shared" si="11"/>
        <v>-79.682287895602229</v>
      </c>
      <c r="AD41" s="10">
        <f t="shared" si="12"/>
        <v>3.3254475606417313</v>
      </c>
      <c r="AE41" s="10">
        <f t="shared" si="13"/>
        <v>0.57639778894852212</v>
      </c>
      <c r="AF41" s="10">
        <f t="shared" si="14"/>
        <v>3.76129000397234</v>
      </c>
      <c r="AG41" s="10">
        <f t="shared" si="15"/>
        <v>0.38000094674585211</v>
      </c>
    </row>
    <row r="42" spans="1:33" ht="18">
      <c r="A42" s="5">
        <v>39</v>
      </c>
      <c r="B42" s="11">
        <f>IF(A42&lt;=入力・概要!$B$40,10^(LOG10(入力・概要!$B$38)+(A42-1)*(LOG10(入力・概要!$B$39)-LOG10(入力・概要!$B$38))/(入力・概要!$B$40-1)),"")</f>
        <v>2158.954256369746</v>
      </c>
      <c r="C42" s="10">
        <f t="shared" si="0"/>
        <v>13565.109662495217</v>
      </c>
      <c r="D42" s="10">
        <f>IF(B42="","",ATANH(MIN(0.999999,入力・概要!$E$20/入力・概要!$E$9))+入力・概要!$B$20*SQRT(B42/1000000)+E42*入力・概要!$B$15/2)</f>
        <v>9.9379762504398176E-3</v>
      </c>
      <c r="E42" s="10">
        <f>IF(B42="","",C42*(入力・概要!$E$11*0.000000001))</f>
        <v>4.3788711588715423E-4</v>
      </c>
      <c r="F42" s="10">
        <f t="shared" si="1"/>
        <v>9.9376509993237827E-3</v>
      </c>
      <c r="G42" s="10">
        <f t="shared" si="2"/>
        <v>4.3784389950290845E-4</v>
      </c>
      <c r="H42" s="10">
        <f>IF(B42="","",ATANH(MIN(0.999999,入力・概要!$E$21/入力・概要!$E$15))+入力・概要!$B$21*SQRT(B42/1000000)+I42*入力・概要!$B$16/2)</f>
        <v>3.9284732828836558E-3</v>
      </c>
      <c r="I42" s="10">
        <f>IF(B42="","",C42*(入力・概要!$E$17*0.000000001))</f>
        <v>4.0268476302876354E-4</v>
      </c>
      <c r="J42" s="10">
        <f t="shared" si="3"/>
        <v>3.9284537107688623E-3</v>
      </c>
      <c r="K42" s="10">
        <f t="shared" si="4"/>
        <v>4.026785702625259E-4</v>
      </c>
      <c r="L42" s="10">
        <f>IF(B42="","",入力・概要!$B$25)</f>
        <v>0.05</v>
      </c>
      <c r="M42" s="10">
        <f>IF(B42="","",C42*入力・概要!$B$26*0.000000001-1/(C42*入力・概要!$B$24*0.000001))</f>
        <v>-7.3715821135207262</v>
      </c>
      <c r="N42" s="10">
        <f>IF(B42="","",入力・概要!$B$28)</f>
        <v>0.05</v>
      </c>
      <c r="O42" s="10">
        <f>IF(B42="","",C42*入力・概要!$B$29*0.000000001-1/(C42*入力・概要!$B$27*0.000001))</f>
        <v>-7.3715821135207262</v>
      </c>
      <c r="P42" s="10">
        <f t="shared" si="5"/>
        <v>2.5000000000000005E-2</v>
      </c>
      <c r="Q42" s="10">
        <f t="shared" si="6"/>
        <v>-3.6857910567603636</v>
      </c>
      <c r="R42" s="10">
        <f>IF(B42="","",入力・概要!$E$15*J42)</f>
        <v>0.37828448425172267</v>
      </c>
      <c r="S42" s="10">
        <f>IF(B42="","",入力・概要!$E$15*K42)</f>
        <v>3.8775321407864521E-2</v>
      </c>
      <c r="T42" s="10">
        <f t="shared" si="7"/>
        <v>0.4032844842517227</v>
      </c>
      <c r="U42" s="10">
        <f t="shared" si="8"/>
        <v>-3.647015735352499</v>
      </c>
      <c r="V42" s="10">
        <f>IF(B42="","",T42+入力・概要!$E$9*F42)</f>
        <v>0.67061057812143632</v>
      </c>
      <c r="W42" s="10">
        <f>IF(B42="","",U42+入力・概要!$E$9*G42)</f>
        <v>-3.6352375898544573</v>
      </c>
      <c r="X42" s="10">
        <f>IF(B42="","",入力・概要!$E$9+T42*F42-U42*G42)</f>
        <v>26.90593478196454</v>
      </c>
      <c r="Y42" s="10">
        <f t="shared" si="9"/>
        <v>-3.606619391578153E-2</v>
      </c>
      <c r="Z42" s="10">
        <f>IF(B42="","",入力・概要!$E$9*(V42*X42+W42*Y42)/(X42^2+Y42^2)+入力・概要!$B$36)</f>
        <v>0.67534153328733637</v>
      </c>
      <c r="AA42" s="10">
        <f>IF(B42="","",入力・概要!$E$9*(W42*X42-V42*Y42)/(X42^2+Y42^2)+C42*入力・概要!$B$37*0.000000001)</f>
        <v>-3.6331160238562519</v>
      </c>
      <c r="AB42" s="10">
        <f t="shared" si="10"/>
        <v>3.6953508939455197</v>
      </c>
      <c r="AC42" s="10">
        <f t="shared" si="11"/>
        <v>-79.469764512795535</v>
      </c>
      <c r="AD42" s="10">
        <f t="shared" si="12"/>
        <v>3.3342434406590749</v>
      </c>
      <c r="AE42" s="10">
        <f t="shared" si="13"/>
        <v>0.56765568334487593</v>
      </c>
      <c r="AF42" s="10">
        <f t="shared" si="14"/>
        <v>3.6858758408409087</v>
      </c>
      <c r="AG42" s="10">
        <f t="shared" si="15"/>
        <v>0.38026658619431053</v>
      </c>
    </row>
    <row r="43" spans="1:33" ht="18">
      <c r="A43" s="5">
        <v>40</v>
      </c>
      <c r="B43" s="11">
        <f>IF(A43&lt;=入力・概要!$B$40,10^(LOG10(入力・概要!$B$38)+(A43-1)*(LOG10(入力・概要!$B$39)-LOG10(入力・概要!$B$38))/(入力・概要!$B$40-1)),"")</f>
        <v>2203.1259232898519</v>
      </c>
      <c r="C43" s="10">
        <f t="shared" si="0"/>
        <v>13842.648431081258</v>
      </c>
      <c r="D43" s="10">
        <f>IF(B43="","",ATANH(MIN(0.999999,入力・概要!$E$20/入力・概要!$E$9))+入力・概要!$B$20*SQRT(B43/1000000)+E43*入力・概要!$B$15/2)</f>
        <v>9.9395293958869264E-3</v>
      </c>
      <c r="E43" s="10">
        <f>IF(B43="","",C43*(入力・概要!$E$11*0.000000001))</f>
        <v>4.4684617732836183E-4</v>
      </c>
      <c r="F43" s="10">
        <f t="shared" si="1"/>
        <v>9.93920407043496E-3</v>
      </c>
      <c r="G43" s="10">
        <f t="shared" si="2"/>
        <v>4.4680206413428918E-4</v>
      </c>
      <c r="H43" s="10">
        <f>IF(B43="","",ATANH(MIN(0.999999,入力・概要!$E$21/入力・概要!$E$15))+入力・概要!$B$21*SQRT(B43/1000000)+I43*入力・概要!$B$16/2)</f>
        <v>3.9304473505515792E-3</v>
      </c>
      <c r="I43" s="10">
        <f>IF(B43="","",C43*(入力・概要!$E$17*0.000000001))</f>
        <v>4.1092359308911758E-4</v>
      </c>
      <c r="J43" s="10">
        <f t="shared" si="3"/>
        <v>3.9304277746222433E-3</v>
      </c>
      <c r="K43" s="10">
        <f t="shared" si="4"/>
        <v>4.1091726816357648E-4</v>
      </c>
      <c r="L43" s="10">
        <f>IF(B43="","",入力・概要!$B$25)</f>
        <v>0.05</v>
      </c>
      <c r="M43" s="10">
        <f>IF(B43="","",C43*入力・概要!$B$26*0.000000001-1/(C43*入力・概要!$B$24*0.000001))</f>
        <v>-7.2237742740879192</v>
      </c>
      <c r="N43" s="10">
        <f>IF(B43="","",入力・概要!$B$28)</f>
        <v>0.05</v>
      </c>
      <c r="O43" s="10">
        <f>IF(B43="","",C43*入力・概要!$B$29*0.000000001-1/(C43*入力・概要!$B$27*0.000001))</f>
        <v>-7.2237742740879192</v>
      </c>
      <c r="P43" s="10">
        <f t="shared" si="5"/>
        <v>2.5000000000000005E-2</v>
      </c>
      <c r="Q43" s="10">
        <f t="shared" si="6"/>
        <v>-3.6118871370439596</v>
      </c>
      <c r="R43" s="10">
        <f>IF(B43="","",入力・概要!$E$15*J43)</f>
        <v>0.37847457373263194</v>
      </c>
      <c r="S43" s="10">
        <f>IF(B43="","",入力・概要!$E$15*K43)</f>
        <v>3.9568654310798153E-2</v>
      </c>
      <c r="T43" s="10">
        <f t="shared" si="7"/>
        <v>0.40347457373263196</v>
      </c>
      <c r="U43" s="10">
        <f t="shared" si="8"/>
        <v>-3.5723184827331615</v>
      </c>
      <c r="V43" s="10">
        <f>IF(B43="","",T43+入力・概要!$E$9*F43)</f>
        <v>0.67084244572815033</v>
      </c>
      <c r="W43" s="10">
        <f>IF(B43="","",U43+入力・概要!$E$9*G43)</f>
        <v>-3.560299359648031</v>
      </c>
      <c r="X43" s="10">
        <f>IF(B43="","",入力・概要!$E$9+T43*F43-U43*G43)</f>
        <v>26.90593659331288</v>
      </c>
      <c r="Y43" s="10">
        <f t="shared" si="9"/>
        <v>-3.5325729132102038E-2</v>
      </c>
      <c r="Z43" s="10">
        <f>IF(B43="","",入力・概要!$E$9*(V43*X43+W43*Y43)/(X43^2+Y43^2)+入力・概要!$B$36)</f>
        <v>0.67537496486311688</v>
      </c>
      <c r="AA43" s="10">
        <f>IF(B43="","",入力・概要!$E$9*(W43*X43-V43*Y43)/(X43^2+Y43^2)+C43*入力・概要!$B$37*0.000000001)</f>
        <v>-3.5582023129653755</v>
      </c>
      <c r="AB43" s="10">
        <f t="shared" si="10"/>
        <v>3.6217309457158744</v>
      </c>
      <c r="AC43" s="10">
        <f t="shared" si="11"/>
        <v>-79.252655442282929</v>
      </c>
      <c r="AD43" s="10">
        <f t="shared" si="12"/>
        <v>3.3430393206764193</v>
      </c>
      <c r="AE43" s="10">
        <f t="shared" si="13"/>
        <v>0.55891618393190412</v>
      </c>
      <c r="AF43" s="10">
        <f t="shared" si="14"/>
        <v>3.6119736558761901</v>
      </c>
      <c r="AG43" s="10">
        <f t="shared" si="15"/>
        <v>0.38053735869959587</v>
      </c>
    </row>
    <row r="44" spans="1:33" ht="18">
      <c r="A44" s="5">
        <v>41</v>
      </c>
      <c r="B44" s="11">
        <f>IF(A44&lt;=入力・概要!$B$40,10^(LOG10(入力・概要!$B$38)+(A44-1)*(LOG10(入力・概要!$B$39)-LOG10(入力・概要!$B$38))/(入力・概要!$B$40-1)),"")</f>
        <v>2248.2013315248746</v>
      </c>
      <c r="C44" s="10">
        <f t="shared" si="0"/>
        <v>14125.865573818674</v>
      </c>
      <c r="D44" s="10">
        <f>IF(B44="","",ATANH(MIN(0.999999,入力・概要!$E$20/入力・概要!$E$9))+入力・概要!$B$20*SQRT(B44/1000000)+E44*入力・概要!$B$15/2)</f>
        <v>9.9410997310830172E-3</v>
      </c>
      <c r="E44" s="10">
        <f>IF(B44="","",C44*(入力・概要!$E$11*0.000000001))</f>
        <v>4.5598853893756948E-4</v>
      </c>
      <c r="F44" s="10">
        <f t="shared" si="1"/>
        <v>9.9407743328335674E-3</v>
      </c>
      <c r="G44" s="10">
        <f t="shared" si="2"/>
        <v>4.5594351021885951E-4</v>
      </c>
      <c r="H44" s="10">
        <f>IF(B44="","",ATANH(MIN(0.999999,入力・概要!$E$21/入力・概要!$E$15))+入力・概要!$B$21*SQRT(B44/1000000)+I44*入力・概要!$B$16/2)</f>
        <v>3.9324423575255842E-3</v>
      </c>
      <c r="I44" s="10">
        <f>IF(B44="","",C44*(入力・概要!$E$17*0.000000001))</f>
        <v>4.193309875626188E-4</v>
      </c>
      <c r="J44" s="10">
        <f t="shared" si="3"/>
        <v>3.9324227785470537E-3</v>
      </c>
      <c r="K44" s="10">
        <f t="shared" si="4"/>
        <v>4.1932452762858703E-4</v>
      </c>
      <c r="L44" s="10">
        <f>IF(B44="","",入力・概要!$B$25)</f>
        <v>0.05</v>
      </c>
      <c r="M44" s="10">
        <f>IF(B44="","",C44*入力・概要!$B$26*0.000000001-1/(C44*入力・概要!$B$24*0.000001))</f>
        <v>-7.0789296893615914</v>
      </c>
      <c r="N44" s="10">
        <f>IF(B44="","",入力・概要!$B$28)</f>
        <v>0.05</v>
      </c>
      <c r="O44" s="10">
        <f>IF(B44="","",C44*入力・概要!$B$29*0.000000001-1/(C44*入力・概要!$B$27*0.000001))</f>
        <v>-7.0789296893615914</v>
      </c>
      <c r="P44" s="10">
        <f t="shared" si="5"/>
        <v>2.4999999999999998E-2</v>
      </c>
      <c r="Q44" s="10">
        <f t="shared" si="6"/>
        <v>-3.5394648446807961</v>
      </c>
      <c r="R44" s="10">
        <f>IF(B44="","",入力・概要!$E$15*J44)</f>
        <v>0.37866667960591954</v>
      </c>
      <c r="S44" s="10">
        <f>IF(B44="","",入力・概要!$E$15*K44)</f>
        <v>4.0378218593552423E-2</v>
      </c>
      <c r="T44" s="10">
        <f t="shared" si="7"/>
        <v>0.40366667960591956</v>
      </c>
      <c r="U44" s="10">
        <f t="shared" si="8"/>
        <v>-3.4990866260872435</v>
      </c>
      <c r="V44" s="10">
        <f>IF(B44="","",T44+入力・概要!$E$9*F44)</f>
        <v>0.6710767921785521</v>
      </c>
      <c r="W44" s="10">
        <f>IF(B44="","",U44+入力・概要!$E$9*G44)</f>
        <v>-3.4868215950834029</v>
      </c>
      <c r="X44" s="10">
        <f>IF(B44="","",入力・概要!$E$9+T44*F44-U44*G44)</f>
        <v>26.905938403121993</v>
      </c>
      <c r="Y44" s="10">
        <f t="shared" si="9"/>
        <v>-3.4599581318111361E-2</v>
      </c>
      <c r="Z44" s="10">
        <f>IF(B44="","",入力・概要!$E$9*(V44*X44+W44*Y44)/(X44^2+Y44^2)+入力・概要!$B$36)</f>
        <v>0.67541872858635321</v>
      </c>
      <c r="AA44" s="10">
        <f>IF(B44="","",入力・概要!$E$9*(W44*X44-V44*Y44)/(X44^2+Y44^2)+C44*入力・概要!$B$37*0.000000001)</f>
        <v>-3.4847482105781591</v>
      </c>
      <c r="AB44" s="10">
        <f t="shared" si="10"/>
        <v>3.549600054943217</v>
      </c>
      <c r="AC44" s="10">
        <f t="shared" si="11"/>
        <v>-79.030861226130114</v>
      </c>
      <c r="AD44" s="10">
        <f t="shared" si="12"/>
        <v>3.3518352006937633</v>
      </c>
      <c r="AE44" s="10">
        <f t="shared" si="13"/>
        <v>0.5501794224308153</v>
      </c>
      <c r="AF44" s="10">
        <f t="shared" si="14"/>
        <v>3.5395531337629689</v>
      </c>
      <c r="AG44" s="10">
        <f t="shared" si="15"/>
        <v>0.38081341202820157</v>
      </c>
    </row>
    <row r="45" spans="1:33" ht="18">
      <c r="A45" s="5">
        <v>42</v>
      </c>
      <c r="B45" s="11">
        <f>IF(A45&lt;=入力・概要!$B$40,10^(LOG10(入力・概要!$B$38)+(A45-1)*(LOG10(入力・概要!$B$39)-LOG10(入力・概要!$B$38))/(入力・概要!$B$40-1)),"")</f>
        <v>2294.1989713972612</v>
      </c>
      <c r="C45" s="10">
        <f t="shared" si="0"/>
        <v>14414.87726882979</v>
      </c>
      <c r="D45" s="10">
        <f>IF(B45="","",ATANH(MIN(0.999999,入力・概要!$E$20/入力・概要!$E$9))+入力・概要!$B$20*SQRT(B45/1000000)+E45*入力・概要!$B$15/2)</f>
        <v>9.942687459256196E-3</v>
      </c>
      <c r="E45" s="10">
        <f>IF(B45="","",C45*(入力・概要!$E$11*0.000000001))</f>
        <v>4.6531795099060829E-4</v>
      </c>
      <c r="F45" s="10">
        <f t="shared" si="1"/>
        <v>9.9423619898626765E-3</v>
      </c>
      <c r="G45" s="10">
        <f t="shared" si="2"/>
        <v>4.6527198763998576E-4</v>
      </c>
      <c r="H45" s="10">
        <f>IF(B45="","",ATANH(MIN(0.999999,入力・概要!$E$21/入力・概要!$E$15))+入力・概要!$B$21*SQRT(B45/1000000)+I45*入力・概要!$B$16/2)</f>
        <v>3.9344585342588204E-3</v>
      </c>
      <c r="I45" s="10">
        <f>IF(B45="","",C45*(入力・概要!$E$17*0.000000001))</f>
        <v>4.2791039523522035E-4</v>
      </c>
      <c r="J45" s="10">
        <f t="shared" si="3"/>
        <v>3.9344389530390819E-3</v>
      </c>
      <c r="K45" s="10">
        <f t="shared" si="4"/>
        <v>4.2790379738230893E-4</v>
      </c>
      <c r="L45" s="10">
        <f>IF(B45="","",入力・概要!$B$25)</f>
        <v>0.05</v>
      </c>
      <c r="M45" s="10">
        <f>IF(B45="","",C45*入力・概要!$B$26*0.000000001-1/(C45*入力・概要!$B$24*0.000001))</f>
        <v>-6.9369889428399016</v>
      </c>
      <c r="N45" s="10">
        <f>IF(B45="","",入力・概要!$B$28)</f>
        <v>0.05</v>
      </c>
      <c r="O45" s="10">
        <f>IF(B45="","",C45*入力・概要!$B$29*0.000000001-1/(C45*入力・概要!$B$27*0.000001))</f>
        <v>-6.9369889428399016</v>
      </c>
      <c r="P45" s="10">
        <f t="shared" si="5"/>
        <v>2.5000000000000005E-2</v>
      </c>
      <c r="Q45" s="10">
        <f t="shared" si="6"/>
        <v>-3.4684944714199508</v>
      </c>
      <c r="R45" s="10">
        <f>IF(B45="","",入力・概要!$E$15*J45)</f>
        <v>0.37886082406682731</v>
      </c>
      <c r="S45" s="10">
        <f>IF(B45="","",入力・概要!$E$15*K45)</f>
        <v>4.120434634583995E-2</v>
      </c>
      <c r="T45" s="10">
        <f t="shared" si="7"/>
        <v>0.40386082406682733</v>
      </c>
      <c r="U45" s="10">
        <f t="shared" si="8"/>
        <v>-3.4272901250741108</v>
      </c>
      <c r="V45" s="10">
        <f>IF(B45="","",T45+入力・概要!$E$9*F45)</f>
        <v>0.67131364513787917</v>
      </c>
      <c r="W45" s="10">
        <f>IF(B45="","",U45+入力・概要!$E$9*G45)</f>
        <v>-3.4147741549468384</v>
      </c>
      <c r="X45" s="10">
        <f>IF(B45="","",入力・概要!$E$9+T45*F45-U45*G45)</f>
        <v>26.9059402105106</v>
      </c>
      <c r="Y45" s="10">
        <f t="shared" si="9"/>
        <v>-3.3887453939425043E-2</v>
      </c>
      <c r="Z45" s="10">
        <f>IF(B45="","",入力・概要!$E$9*(V45*X45+W45*Y45)/(X45^2+Y45^2)+入力・概要!$B$36)</f>
        <v>0.67547254113989308</v>
      </c>
      <c r="AA45" s="10">
        <f>IF(B45="","",入力・概要!$E$9*(W45*X45-V45*Y45)/(X45^2+Y45^2)+C45*入力・概要!$B$37*0.000000001)</f>
        <v>-3.4127235862062277</v>
      </c>
      <c r="AB45" s="10">
        <f t="shared" si="10"/>
        <v>3.4789287761726713</v>
      </c>
      <c r="AC45" s="10">
        <f t="shared" si="11"/>
        <v>-78.804280063119165</v>
      </c>
      <c r="AD45" s="10">
        <f t="shared" si="12"/>
        <v>3.3606310807111073</v>
      </c>
      <c r="AE45" s="10">
        <f t="shared" si="13"/>
        <v>0.54144553756281688</v>
      </c>
      <c r="AF45" s="10">
        <f t="shared" si="14"/>
        <v>3.4685845669769626</v>
      </c>
      <c r="AG45" s="10">
        <f t="shared" si="15"/>
        <v>0.3810948991660521</v>
      </c>
    </row>
    <row r="46" spans="1:33" ht="18">
      <c r="A46" s="5">
        <v>43</v>
      </c>
      <c r="B46" s="11">
        <f>IF(A46&lt;=入力・概要!$B$40,10^(LOG10(入力・概要!$B$38)+(A46-1)*(LOG10(入力・概要!$B$39)-LOG10(入力・概要!$B$38))/(入力・概要!$B$40-1)),"")</f>
        <v>2341.137711536855</v>
      </c>
      <c r="C46" s="10">
        <f t="shared" si="0"/>
        <v>14709.802071212407</v>
      </c>
      <c r="D46" s="10">
        <f>IF(B46="","",ATANH(MIN(0.999999,入力・概要!$E$20/入力・概要!$E$9))+入力・概要!$B$20*SQRT(B46/1000000)+E46*入力・概要!$B$15/2)</f>
        <v>9.9442927862814275E-3</v>
      </c>
      <c r="E46" s="10">
        <f>IF(B46="","",C46*(入力・概要!$E$11*0.000000001))</f>
        <v>4.748382404930197E-4</v>
      </c>
      <c r="F46" s="10">
        <f t="shared" si="1"/>
        <v>9.9439672475175982E-3</v>
      </c>
      <c r="G46" s="10">
        <f t="shared" si="2"/>
        <v>4.7479132300254102E-4</v>
      </c>
      <c r="H46" s="10">
        <f>IF(B46="","",ATANH(MIN(0.999999,入力・概要!$E$21/入力・概要!$E$15))+入力・概要!$B$21*SQRT(B46/1000000)+I46*入力・概要!$B$16/2)</f>
        <v>3.936496113904603E-3</v>
      </c>
      <c r="I46" s="10">
        <f>IF(B46="","",C46*(入力・概要!$E$17*0.000000001))</f>
        <v>4.3666533545417787E-4</v>
      </c>
      <c r="J46" s="10">
        <f t="shared" si="3"/>
        <v>3.9364765312962131E-3</v>
      </c>
      <c r="K46" s="10">
        <f t="shared" si="4"/>
        <v>4.366585967095575E-4</v>
      </c>
      <c r="L46" s="10">
        <f>IF(B46="","",入力・概要!$B$25)</f>
        <v>0.05</v>
      </c>
      <c r="M46" s="10">
        <f>IF(B46="","",C46*入力・概要!$B$26*0.000000001-1/(C46*入力・概要!$B$24*0.000001))</f>
        <v>-6.797893809200569</v>
      </c>
      <c r="N46" s="10">
        <f>IF(B46="","",入力・概要!$B$28)</f>
        <v>0.05</v>
      </c>
      <c r="O46" s="10">
        <f>IF(B46="","",C46*入力・概要!$B$29*0.000000001-1/(C46*入力・概要!$B$27*0.000001))</f>
        <v>-6.797893809200569</v>
      </c>
      <c r="P46" s="10">
        <f t="shared" si="5"/>
        <v>2.5000000000000005E-2</v>
      </c>
      <c r="Q46" s="10">
        <f t="shared" si="6"/>
        <v>-3.3989469046002845</v>
      </c>
      <c r="R46" s="10">
        <f>IF(B46="","",入力・概要!$E$15*J46)</f>
        <v>0.37905702957079151</v>
      </c>
      <c r="S46" s="10">
        <f>IF(B46="","",入力・概要!$E$15*K46)</f>
        <v>4.2047376451847585E-2</v>
      </c>
      <c r="T46" s="10">
        <f t="shared" si="7"/>
        <v>0.40405702957079154</v>
      </c>
      <c r="U46" s="10">
        <f t="shared" si="8"/>
        <v>-3.3568995281484368</v>
      </c>
      <c r="V46" s="10">
        <f>IF(B46="","",T46+入力・概要!$E$9*F46)</f>
        <v>0.67155303260290977</v>
      </c>
      <c r="W46" s="10">
        <f>IF(B46="","",U46+入力・概要!$E$9*G46)</f>
        <v>-3.344127484756076</v>
      </c>
      <c r="X46" s="10">
        <f>IF(B46="","",入力・概要!$E$9+T46*F46-U46*G46)</f>
        <v>26.905942014551826</v>
      </c>
      <c r="Y46" s="10">
        <f t="shared" si="9"/>
        <v>-3.3189056189476943E-2</v>
      </c>
      <c r="Z46" s="10">
        <f>IF(B46="","",入力・概要!$E$9*(V46*X46+W46*Y46)/(X46^2+Y46^2)+入力・概要!$B$36)</f>
        <v>0.67553613187193318</v>
      </c>
      <c r="AA46" s="10">
        <f>IF(B46="","",入力・概要!$E$9*(W46*X46-V46*Y46)/(X46^2+Y46^2)+C46*入力・概要!$B$37*0.000000001)</f>
        <v>-3.3420988956758721</v>
      </c>
      <c r="AB46" s="10">
        <f t="shared" si="10"/>
        <v>3.409688269320581</v>
      </c>
      <c r="AC46" s="10">
        <f t="shared" si="11"/>
        <v>-78.572807750812714</v>
      </c>
      <c r="AD46" s="10">
        <f t="shared" si="12"/>
        <v>3.3694269607284513</v>
      </c>
      <c r="AE46" s="10">
        <f t="shared" si="13"/>
        <v>0.53271467544340301</v>
      </c>
      <c r="AF46" s="10">
        <f t="shared" si="14"/>
        <v>3.3990388435985626</v>
      </c>
      <c r="AG46" s="10">
        <f t="shared" si="15"/>
        <v>0.38138197851172162</v>
      </c>
    </row>
    <row r="47" spans="1:33" ht="18">
      <c r="A47" s="5">
        <v>44</v>
      </c>
      <c r="B47" s="11">
        <f>IF(A47&lt;=入力・概要!$B$40,10^(LOG10(入力・概要!$B$38)+(A47-1)*(LOG10(入力・概要!$B$39)-LOG10(入力・概要!$B$38))/(入力・概要!$B$40-1)),"")</f>
        <v>2389.036806620968</v>
      </c>
      <c r="C47" s="10">
        <f t="shared" si="0"/>
        <v>15010.760961672106</v>
      </c>
      <c r="D47" s="10">
        <f>IF(B47="","",ATANH(MIN(0.999999,入力・概要!$E$20/入力・概要!$E$9))+入力・概要!$B$20*SQRT(B47/1000000)+E47*入力・概要!$B$15/2)</f>
        <v>9.945915920719306E-3</v>
      </c>
      <c r="E47" s="10">
        <f>IF(B47="","",C47*(入力・概要!$E$11*0.000000001))</f>
        <v>4.8455331274992571E-4</v>
      </c>
      <c r="F47" s="10">
        <f t="shared" si="1"/>
        <v>9.9455903144849023E-3</v>
      </c>
      <c r="G47" s="10">
        <f t="shared" si="2"/>
        <v>4.8450542120261075E-4</v>
      </c>
      <c r="H47" s="10">
        <f>IF(B47="","",ATANH(MIN(0.999999,入力・概要!$E$21/入力・概要!$E$15))+入力・概要!$B$21*SQRT(B47/1000000)+I47*入力・概要!$B$16/2)</f>
        <v>3.9385553323511456E-3</v>
      </c>
      <c r="I47" s="10">
        <f>IF(B47="","",C47*(入力・概要!$E$17*0.000000001))</f>
        <v>4.4559939957171564E-4</v>
      </c>
      <c r="J47" s="10">
        <f t="shared" si="3"/>
        <v>3.9385357492532436E-3</v>
      </c>
      <c r="K47" s="10">
        <f t="shared" si="4"/>
        <v>4.4559251689886049E-4</v>
      </c>
      <c r="L47" s="10">
        <f>IF(B47="","",入力・概要!$B$25)</f>
        <v>0.05</v>
      </c>
      <c r="M47" s="10">
        <f>IF(B47="","",C47*入力・概要!$B$26*0.000000001-1/(C47*入力・概要!$B$24*0.000001))</f>
        <v>-6.6615872304163428</v>
      </c>
      <c r="N47" s="10">
        <f>IF(B47="","",入力・概要!$B$28)</f>
        <v>0.05</v>
      </c>
      <c r="O47" s="10">
        <f>IF(B47="","",C47*入力・概要!$B$29*0.000000001-1/(C47*入力・概要!$B$27*0.000001))</f>
        <v>-6.6615872304163428</v>
      </c>
      <c r="P47" s="10">
        <f t="shared" si="5"/>
        <v>2.5000000000000005E-2</v>
      </c>
      <c r="Q47" s="10">
        <f t="shared" si="6"/>
        <v>-3.3307936152081719</v>
      </c>
      <c r="R47" s="10">
        <f>IF(B47="","",入力・概要!$E$15*J47)</f>
        <v>0.37925531883679503</v>
      </c>
      <c r="S47" s="10">
        <f>IF(B47="","",入力・概要!$E$15*K47)</f>
        <v>4.2907654729250302E-2</v>
      </c>
      <c r="T47" s="10">
        <f t="shared" si="7"/>
        <v>0.40425531883679505</v>
      </c>
      <c r="U47" s="10">
        <f t="shared" si="8"/>
        <v>-3.2878859604789215</v>
      </c>
      <c r="V47" s="10">
        <f>IF(B47="","",T47+入力・概要!$E$9*F47)</f>
        <v>0.67179498290636452</v>
      </c>
      <c r="W47" s="10">
        <f>IF(B47="","",U47+入力・概要!$E$9*G47)</f>
        <v>-3.2748526046368207</v>
      </c>
      <c r="X47" s="10">
        <f>IF(B47="","",入力・概要!$E$9+T47*F47-U47*G47)</f>
        <v>26.905943814271236</v>
      </c>
      <c r="Y47" s="10">
        <f t="shared" si="9"/>
        <v>-3.2504102870143638E-2</v>
      </c>
      <c r="Z47" s="10">
        <f>IF(B47="","",入力・概要!$E$9*(V47*X47+W47*Y47)/(X47^2+Y47^2)+入力・概要!$B$36)</f>
        <v>0.67560924231173214</v>
      </c>
      <c r="AA47" s="10">
        <f>IF(B47="","",入力・概要!$E$9*(W47*X47-V47*Y47)/(X47^2+Y47^2)+C47*入力・概要!$B$37*0.000000001)</f>
        <v>-3.2728451690129838</v>
      </c>
      <c r="AB47" s="10">
        <f t="shared" si="10"/>
        <v>3.3418502881829792</v>
      </c>
      <c r="AC47" s="10">
        <f t="shared" si="11"/>
        <v>-78.336337626225685</v>
      </c>
      <c r="AD47" s="10">
        <f t="shared" si="12"/>
        <v>3.3782228407457957</v>
      </c>
      <c r="AE47" s="10">
        <f t="shared" si="13"/>
        <v>0.52398699000010684</v>
      </c>
      <c r="AF47" s="10">
        <f t="shared" si="14"/>
        <v>3.3308874353708688</v>
      </c>
      <c r="AG47" s="10">
        <f t="shared" si="15"/>
        <v>0.38167481407654291</v>
      </c>
    </row>
    <row r="48" spans="1:33" ht="18">
      <c r="A48" s="5">
        <v>45</v>
      </c>
      <c r="B48" s="11">
        <f>IF(A48&lt;=入力・概要!$B$40,10^(LOG10(入力・概要!$B$38)+(A48-1)*(LOG10(入力・概要!$B$39)-LOG10(入力・概要!$B$38))/(入力・概要!$B$40-1)),"")</f>
        <v>2437.9159052728191</v>
      </c>
      <c r="C48" s="10">
        <f t="shared" si="0"/>
        <v>15317.877396149597</v>
      </c>
      <c r="D48" s="10">
        <f>IF(B48="","",ATANH(MIN(0.999999,入力・概要!$E$20/入力・概要!$E$9))+入力・概要!$B$20*SQRT(B48/1000000)+E48*入力・概要!$B$15/2)</f>
        <v>9.9475570738554713E-3</v>
      </c>
      <c r="E48" s="10">
        <f>IF(B48="","",C48*(入力・概要!$E$11*0.000000001))</f>
        <v>4.9446715296801928E-4</v>
      </c>
      <c r="F48" s="10">
        <f t="shared" si="1"/>
        <v>9.9472314021820697E-3</v>
      </c>
      <c r="G48" s="10">
        <f t="shared" si="2"/>
        <v>4.9441826702931527E-4</v>
      </c>
      <c r="H48" s="10">
        <f>IF(B48="","",ATANH(MIN(0.999999,入力・概要!$E$21/入力・概要!$E$15))+入力・概要!$B$21*SQRT(B48/1000000)+I48*入力・概要!$B$16/2)</f>
        <v>3.9406364282568041E-3</v>
      </c>
      <c r="I48" s="10">
        <f>IF(B48="","",C48*(入力・概要!$E$17*0.000000001))</f>
        <v>4.5471625241823061E-4</v>
      </c>
      <c r="J48" s="10">
        <f t="shared" si="3"/>
        <v>3.940616845617217E-3</v>
      </c>
      <c r="K48" s="10">
        <f t="shared" si="4"/>
        <v>4.5470922271564381E-4</v>
      </c>
      <c r="L48" s="10">
        <f>IF(B48="","",入力・概要!$B$25)</f>
        <v>0.05</v>
      </c>
      <c r="M48" s="10">
        <f>IF(B48="","",C48*入力・概要!$B$26*0.000000001-1/(C48*入力・概要!$B$24*0.000001))</f>
        <v>-6.5280132923493053</v>
      </c>
      <c r="N48" s="10">
        <f>IF(B48="","",入力・概要!$B$28)</f>
        <v>0.05</v>
      </c>
      <c r="O48" s="10">
        <f>IF(B48="","",C48*入力・概要!$B$29*0.000000001-1/(C48*入力・概要!$B$27*0.000001))</f>
        <v>-6.5280132923493053</v>
      </c>
      <c r="P48" s="10">
        <f t="shared" si="5"/>
        <v>2.4999999999999998E-2</v>
      </c>
      <c r="Q48" s="10">
        <f t="shared" si="6"/>
        <v>-3.2640066461746531</v>
      </c>
      <c r="R48" s="10">
        <f>IF(B48="","",入力・概要!$E$15*J48)</f>
        <v>0.37945571485077012</v>
      </c>
      <c r="S48" s="10">
        <f>IF(B48="","",入力・概要!$E$15*K48)</f>
        <v>4.3785534071069394E-2</v>
      </c>
      <c r="T48" s="10">
        <f t="shared" si="7"/>
        <v>0.40445571485077014</v>
      </c>
      <c r="U48" s="10">
        <f t="shared" si="8"/>
        <v>-3.2202211121035837</v>
      </c>
      <c r="V48" s="10">
        <f>IF(B48="","",T48+入力・概要!$E$9*F48)</f>
        <v>0.67203952472137551</v>
      </c>
      <c r="W48" s="10">
        <f>IF(B48="","",U48+入力・概要!$E$9*G48)</f>
        <v>-3.2069210974349489</v>
      </c>
      <c r="X48" s="10">
        <f>IF(B48="","",入力・概要!$E$9+T48*F48-U48*G48)</f>
        <v>26.905945608644739</v>
      </c>
      <c r="Y48" s="10">
        <f t="shared" si="9"/>
        <v>-3.1832314274659809E-2</v>
      </c>
      <c r="Z48" s="10">
        <f>IF(B48="","",入力・概要!$E$9*(V48*X48+W48*Y48)/(X48^2+Y48^2)+入力・概要!$B$36)</f>
        <v>0.6756916257047908</v>
      </c>
      <c r="AA48" s="10">
        <f>IF(B48="","",入力・概要!$E$9*(W48*X48-V48*Y48)/(X48^2+Y48^2)+C48*入力・概要!$B$37*0.000000001)</f>
        <v>-3.2049339985632845</v>
      </c>
      <c r="AB48" s="10">
        <f t="shared" si="10"/>
        <v>3.2753871692052572</v>
      </c>
      <c r="AC48" s="10">
        <f t="shared" si="11"/>
        <v>-78.094760505100368</v>
      </c>
      <c r="AD48" s="10">
        <f t="shared" si="12"/>
        <v>3.3870187207631397</v>
      </c>
      <c r="AE48" s="10">
        <f t="shared" si="13"/>
        <v>0.51526264341517436</v>
      </c>
      <c r="AF48" s="10">
        <f t="shared" si="14"/>
        <v>3.2641023859971527</v>
      </c>
      <c r="AG48" s="10">
        <f t="shared" si="15"/>
        <v>0.38197357569182416</v>
      </c>
    </row>
    <row r="49" spans="1:33" ht="18">
      <c r="A49" s="5">
        <v>46</v>
      </c>
      <c r="B49" s="11">
        <f>IF(A49&lt;=入力・概要!$B$40,10^(LOG10(入力・概要!$B$38)+(A49-1)*(LOG10(入力・概要!$B$39)-LOG10(入力・概要!$B$38))/(入力・概要!$B$40-1)),"")</f>
        <v>2487.7950581215732</v>
      </c>
      <c r="C49" s="10">
        <f t="shared" si="0"/>
        <v>15631.277356463454</v>
      </c>
      <c r="D49" s="10">
        <f>IF(B49="","",ATANH(MIN(0.999999,入力・概要!$E$20/入力・概要!$E$9))+入力・概要!$B$20*SQRT(B49/1000000)+E49*入力・概要!$B$15/2)</f>
        <v>9.9492164597406643E-3</v>
      </c>
      <c r="E49" s="10">
        <f>IF(B49="","",C49*(入力・概要!$E$11*0.000000001))</f>
        <v>5.0458382789033177E-4</v>
      </c>
      <c r="F49" s="10">
        <f t="shared" si="1"/>
        <v>9.9488907247978001E-3</v>
      </c>
      <c r="G49" s="10">
        <f t="shared" si="2"/>
        <v>5.0453392679940636E-4</v>
      </c>
      <c r="H49" s="10">
        <f>IF(B49="","",ATANH(MIN(0.999999,入力・概要!$E$21/入力・概要!$E$15))+入力・概要!$B$21*SQRT(B49/1000000)+I49*入力・概要!$B$16/2)</f>
        <v>3.9427396430858222E-3</v>
      </c>
      <c r="I49" s="10">
        <f>IF(B49="","",C49*(入力・概要!$E$17*0.000000001))</f>
        <v>4.6401963380563881E-4</v>
      </c>
      <c r="J49" s="10">
        <f t="shared" si="3"/>
        <v>3.9427200619032614E-3</v>
      </c>
      <c r="K49" s="10">
        <f t="shared" si="4"/>
        <v>4.640124539055609E-4</v>
      </c>
      <c r="L49" s="10">
        <f>IF(B49="","",入力・概要!$B$25)</f>
        <v>0.05</v>
      </c>
      <c r="M49" s="10">
        <f>IF(B49="","",C49*入力・概要!$B$26*0.000000001-1/(C49*入力・概要!$B$24*0.000001))</f>
        <v>-6.3971172018143898</v>
      </c>
      <c r="N49" s="10">
        <f>IF(B49="","",入力・概要!$B$28)</f>
        <v>0.05</v>
      </c>
      <c r="O49" s="10">
        <f>IF(B49="","",C49*入力・概要!$B$29*0.000000001-1/(C49*入力・概要!$B$27*0.000001))</f>
        <v>-6.3971172018143898</v>
      </c>
      <c r="P49" s="10">
        <f t="shared" si="5"/>
        <v>2.5000000000000008E-2</v>
      </c>
      <c r="Q49" s="10">
        <f t="shared" si="6"/>
        <v>-3.1985586009071949</v>
      </c>
      <c r="R49" s="10">
        <f>IF(B49="","",入力・概要!$E$15*J49)</f>
        <v>0.37965824086904931</v>
      </c>
      <c r="S49" s="10">
        <f>IF(B49="","",入力・概要!$E$15*K49)</f>
        <v>4.4681374590433323E-2</v>
      </c>
      <c r="T49" s="10">
        <f t="shared" si="7"/>
        <v>0.40465824086904933</v>
      </c>
      <c r="U49" s="10">
        <f t="shared" si="8"/>
        <v>-3.1538772263167614</v>
      </c>
      <c r="V49" s="10">
        <f>IF(B49="","",T49+入力・概要!$E$9*F49)</f>
        <v>0.67228668706602235</v>
      </c>
      <c r="W49" s="10">
        <f>IF(B49="","",U49+入力・概要!$E$9*G49)</f>
        <v>-3.1403050970595343</v>
      </c>
      <c r="X49" s="10">
        <f>IF(B49="","",入力・概要!$E$9+T49*F49-U49*G49)</f>
        <v>26.905947396596417</v>
      </c>
      <c r="Y49" s="10">
        <f t="shared" si="9"/>
        <v>-3.1173416072776437E-2</v>
      </c>
      <c r="Z49" s="10">
        <f>IF(B49="","",入力・概要!$E$9*(V49*X49+W49*Y49)/(X49^2+Y49^2)+入力・概要!$B$36)</f>
        <v>0.67578304656672439</v>
      </c>
      <c r="AA49" s="10">
        <f>IF(B49="","",入力・概要!$E$9*(W49*X49-V49*Y49)/(X49^2+Y49^2)+C49*入力・概要!$B$37*0.000000001)</f>
        <v>-3.1383375273429825</v>
      </c>
      <c r="AB49" s="10">
        <f t="shared" si="10"/>
        <v>3.2102718205093268</v>
      </c>
      <c r="AC49" s="10">
        <f t="shared" si="11"/>
        <v>-77.847964619786922</v>
      </c>
      <c r="AD49" s="10">
        <f t="shared" si="12"/>
        <v>3.3958146007804837</v>
      </c>
      <c r="AE49" s="10">
        <f t="shared" si="13"/>
        <v>0.50654180659470072</v>
      </c>
      <c r="AF49" s="10">
        <f t="shared" si="14"/>
        <v>3.1986562996729409</v>
      </c>
      <c r="AG49" s="10">
        <f t="shared" si="15"/>
        <v>0.38227843922339078</v>
      </c>
    </row>
    <row r="50" spans="1:33" ht="18">
      <c r="A50" s="5">
        <v>47</v>
      </c>
      <c r="B50" s="11">
        <f>IF(A50&lt;=入力・概要!$B$40,10^(LOG10(入力・概要!$B$38)+(A50-1)*(LOG10(入力・概要!$B$39)-LOG10(入力・概要!$B$38))/(入力・概要!$B$40-1)),"")</f>
        <v>2538.6947260272777</v>
      </c>
      <c r="C50" s="10">
        <f t="shared" si="0"/>
        <v>15951.089401988896</v>
      </c>
      <c r="D50" s="10">
        <f>IF(B50="","",ATANH(MIN(0.999999,入力・概要!$E$20/入力・概要!$E$9))+入力・概要!$B$20*SQRT(B50/1000000)+E50*入力・概要!$B$15/2)</f>
        <v>9.9508942952314418E-3</v>
      </c>
      <c r="E50" s="10">
        <f>IF(B50="","",C50*(入力・概要!$E$11*0.000000001))</f>
        <v>5.1490748746444446E-4</v>
      </c>
      <c r="F50" s="10">
        <f t="shared" si="1"/>
        <v>9.9505684993329898E-3</v>
      </c>
      <c r="G50" s="10">
        <f t="shared" si="2"/>
        <v>5.1485655002530574E-4</v>
      </c>
      <c r="H50" s="10">
        <f>IF(B50="","",ATANH(MIN(0.999999,入力・概要!$E$21/入力・概要!$E$15))+入力・概要!$B$21*SQRT(B50/1000000)+I50*入力・概要!$B$16/2)</f>
        <v>3.9448652211446014E-3</v>
      </c>
      <c r="I50" s="10">
        <f>IF(B50="","",C50*(入力・概要!$E$17*0.000000001))</f>
        <v>4.7351336006147717E-4</v>
      </c>
      <c r="J50" s="10">
        <f t="shared" si="3"/>
        <v>3.9448456424709486E-3</v>
      </c>
      <c r="K50" s="10">
        <f t="shared" si="4"/>
        <v>4.7350602672857671E-4</v>
      </c>
      <c r="L50" s="10">
        <f>IF(B50="","",入力・概要!$B$25)</f>
        <v>0.05</v>
      </c>
      <c r="M50" s="10">
        <f>IF(B50="","",C50*入力・概要!$B$26*0.000000001-1/(C50*入力・概要!$B$24*0.000001))</f>
        <v>-6.2688452641027581</v>
      </c>
      <c r="N50" s="10">
        <f>IF(B50="","",入力・概要!$B$28)</f>
        <v>0.05</v>
      </c>
      <c r="O50" s="10">
        <f>IF(B50="","",C50*入力・概要!$B$29*0.000000001-1/(C50*入力・概要!$B$27*0.000001))</f>
        <v>-6.2688452641027581</v>
      </c>
      <c r="P50" s="10">
        <f t="shared" si="5"/>
        <v>2.4999999999999994E-2</v>
      </c>
      <c r="Q50" s="10">
        <f t="shared" si="6"/>
        <v>-3.1344226320513795</v>
      </c>
      <c r="R50" s="10">
        <f>IF(B50="","",入力・概要!$E$15*J50)</f>
        <v>0.37986292042186648</v>
      </c>
      <c r="S50" s="10">
        <f>IF(B50="","",入力・概要!$E$15*K50)</f>
        <v>4.5595543768299961E-2</v>
      </c>
      <c r="T50" s="10">
        <f t="shared" si="7"/>
        <v>0.40486292042186645</v>
      </c>
      <c r="U50" s="10">
        <f t="shared" si="8"/>
        <v>-3.0888270882830797</v>
      </c>
      <c r="V50" s="10">
        <f>IF(B50="","",T50+入力・概要!$E$9*F50)</f>
        <v>0.67253649930793435</v>
      </c>
      <c r="W50" s="10">
        <f>IF(B50="","",U50+入力・概要!$E$9*G50)</f>
        <v>-3.0749772770519481</v>
      </c>
      <c r="X50" s="10">
        <f>IF(B50="","",入力・概要!$E$9+T50*F50-U50*G50)</f>
        <v>26.905949176996284</v>
      </c>
      <c r="Y50" s="10">
        <f t="shared" si="9"/>
        <v>-3.0527139198114481E-2</v>
      </c>
      <c r="Z50" s="10">
        <f>IF(B50="","",入力・概要!$E$9*(V50*X50+W50*Y50)/(X50^2+Y50^2)+入力・概要!$B$36)</f>
        <v>0.67588328025509359</v>
      </c>
      <c r="AA50" s="10">
        <f>IF(B50="","",入力・概要!$E$9*(W50*X50-V50*Y50)/(X50^2+Y50^2)+C50*入力・概要!$B$37*0.000000001)</f>
        <v>-3.0730284376151151</v>
      </c>
      <c r="AB50" s="10">
        <f t="shared" si="10"/>
        <v>3.1464777111747639</v>
      </c>
      <c r="AC50" s="10">
        <f t="shared" si="11"/>
        <v>-77.595835555735349</v>
      </c>
      <c r="AD50" s="10">
        <f t="shared" si="12"/>
        <v>3.4046104807978277</v>
      </c>
      <c r="AE50" s="10">
        <f t="shared" si="13"/>
        <v>0.49782465966586797</v>
      </c>
      <c r="AF50" s="10">
        <f t="shared" si="14"/>
        <v>3.1345223298480258</v>
      </c>
      <c r="AG50" s="10">
        <f t="shared" si="15"/>
        <v>0.38258958679367661</v>
      </c>
    </row>
    <row r="51" spans="1:33" ht="18">
      <c r="A51" s="5">
        <v>48</v>
      </c>
      <c r="B51" s="11">
        <f>IF(A51&lt;=入力・概要!$B$40,10^(LOG10(入力・概要!$B$38)+(A51-1)*(LOG10(入力・概要!$B$39)-LOG10(入力・概要!$B$38))/(入力・概要!$B$40-1)),"")</f>
        <v>2590.6357884740896</v>
      </c>
      <c r="C51" s="10">
        <f t="shared" si="0"/>
        <v>16277.444722394002</v>
      </c>
      <c r="D51" s="10">
        <f>IF(B51="","",ATANH(MIN(0.999999,入力・概要!$E$20/入力・概要!$E$9))+入力・概要!$B$20*SQRT(B51/1000000)+E51*入力・概要!$B$15/2)</f>
        <v>9.952590800031573E-3</v>
      </c>
      <c r="E51" s="10">
        <f>IF(B51="","",C51*(入力・概要!$E$11*0.000000001))</f>
        <v>5.2544236654483462E-4</v>
      </c>
      <c r="F51" s="10">
        <f t="shared" si="1"/>
        <v>9.9522649456424087E-3</v>
      </c>
      <c r="G51" s="10">
        <f t="shared" si="2"/>
        <v>5.2539037111727529E-4</v>
      </c>
      <c r="H51" s="10">
        <f>IF(B51="","",ATANH(MIN(0.999999,入力・概要!$E$21/入力・概要!$E$15))+入力・概要!$B$21*SQRT(B51/1000000)+I51*入力・概要!$B$16/2)</f>
        <v>3.9470134096184963E-3</v>
      </c>
      <c r="I51" s="10">
        <f>IF(B51="","",C51*(入力・概要!$E$17*0.000000001))</f>
        <v>4.8320132559439514E-4</v>
      </c>
      <c r="J51" s="10">
        <f t="shared" si="3"/>
        <v>3.9469938345611981E-3</v>
      </c>
      <c r="K51" s="10">
        <f t="shared" si="4"/>
        <v>4.8319383552444339E-4</v>
      </c>
      <c r="L51" s="10">
        <f>IF(B51="","",入力・概要!$B$25)</f>
        <v>0.05</v>
      </c>
      <c r="M51" s="10">
        <f>IF(B51="","",C51*入力・概要!$B$26*0.000000001-1/(C51*入力・概要!$B$24*0.000001))</f>
        <v>-6.1431448609557604</v>
      </c>
      <c r="N51" s="10">
        <f>IF(B51="","",入力・概要!$B$28)</f>
        <v>0.05</v>
      </c>
      <c r="O51" s="10">
        <f>IF(B51="","",C51*入力・概要!$B$29*0.000000001-1/(C51*入力・概要!$B$27*0.000001))</f>
        <v>-6.1431448609557604</v>
      </c>
      <c r="P51" s="10">
        <f t="shared" si="5"/>
        <v>2.5000000000000001E-2</v>
      </c>
      <c r="Q51" s="10">
        <f t="shared" si="6"/>
        <v>-3.0715724304778806</v>
      </c>
      <c r="R51" s="10">
        <f>IF(B51="","",入力・概要!$E$15*J51)</f>
        <v>0.38006977731691044</v>
      </c>
      <c r="S51" s="10">
        <f>IF(B51="","",入力・概要!$E$15*K51)</f>
        <v>4.6528416604201719E-2</v>
      </c>
      <c r="T51" s="10">
        <f t="shared" si="7"/>
        <v>0.40506977731691046</v>
      </c>
      <c r="U51" s="10">
        <f t="shared" si="8"/>
        <v>-3.0250440138736789</v>
      </c>
      <c r="V51" s="10">
        <f>IF(B51="","",T51+入力・概要!$E$9*F51)</f>
        <v>0.67278899116896662</v>
      </c>
      <c r="W51" s="10">
        <f>IF(B51="","",U51+入力・概要!$E$9*G51)</f>
        <v>-3.0109108393762956</v>
      </c>
      <c r="X51" s="10">
        <f>IF(B51="","",入力・概要!$E$9+T51*F51-U51*G51)</f>
        <v>26.905950948657914</v>
      </c>
      <c r="Y51" s="10">
        <f t="shared" si="9"/>
        <v>-2.9893219737667499E-2</v>
      </c>
      <c r="Z51" s="10">
        <f>IF(B51="","",入力・概要!$E$9*(V51*X51+W51*Y51)/(X51^2+Y51^2)+入力・概要!$B$36)</f>
        <v>0.67599211255848857</v>
      </c>
      <c r="AA51" s="10">
        <f>IF(B51="","",入力・概要!$E$9*(W51*X51-V51*Y51)/(X51^2+Y51^2)+C51*入力・概要!$B$37*0.000000001)</f>
        <v>-3.0089799396868604</v>
      </c>
      <c r="AB51" s="10">
        <f t="shared" si="10"/>
        <v>3.083978860770487</v>
      </c>
      <c r="AC51" s="10">
        <f t="shared" si="11"/>
        <v>-77.338256186612199</v>
      </c>
      <c r="AD51" s="10">
        <f t="shared" si="12"/>
        <v>3.4134063608151721</v>
      </c>
      <c r="AE51" s="10">
        <f t="shared" si="13"/>
        <v>0.48911139250401869</v>
      </c>
      <c r="AF51" s="10">
        <f t="shared" si="14"/>
        <v>3.0716741682137765</v>
      </c>
      <c r="AG51" s="10">
        <f t="shared" si="15"/>
        <v>0.38290720701159447</v>
      </c>
    </row>
    <row r="52" spans="1:33" ht="18">
      <c r="A52" s="5">
        <v>49</v>
      </c>
      <c r="B52" s="11">
        <f>IF(A52&lt;=入力・概要!$B$40,10^(LOG10(入力・概要!$B$38)+(A52-1)*(LOG10(入力・概要!$B$39)-LOG10(入力・概要!$B$38))/(入力・概要!$B$40-1)),"")</f>
        <v>2643.6395521352038</v>
      </c>
      <c r="C52" s="10">
        <f t="shared" si="0"/>
        <v>16610.477191454735</v>
      </c>
      <c r="D52" s="10">
        <f>IF(B52="","",ATANH(MIN(0.999999,入力・概要!$E$20/入力・概要!$E$9))+入力・概要!$B$20*SQRT(B52/1000000)+E52*入力・概要!$B$15/2)</f>
        <v>9.9543061967341043E-3</v>
      </c>
      <c r="E52" s="10">
        <f>IF(B52="","",C52*(入力・概要!$E$11*0.000000001))</f>
        <v>5.3619278663004594E-4</v>
      </c>
      <c r="F52" s="10">
        <f t="shared" si="1"/>
        <v>9.9539802864770446E-3</v>
      </c>
      <c r="G52" s="10">
        <f t="shared" si="2"/>
        <v>5.361397111204075E-4</v>
      </c>
      <c r="H52" s="10">
        <f>IF(B52="","",ATANH(MIN(0.999999,入力・概要!$E$21/入力・概要!$E$15))+入力・概要!$B$21*SQRT(B52/1000000)+I52*入力・概要!$B$16/2)</f>
        <v>3.9491844586091408E-3</v>
      </c>
      <c r="I52" s="10">
        <f>IF(B52="","",C52*(入力・概要!$E$17*0.000000001))</f>
        <v>4.9308750449167187E-4</v>
      </c>
      <c r="J52" s="10">
        <f t="shared" si="3"/>
        <v>3.9491648883336955E-3</v>
      </c>
      <c r="K52" s="10">
        <f t="shared" si="4"/>
        <v>4.9307985431020027E-4</v>
      </c>
      <c r="L52" s="10">
        <f>IF(B52="","",入力・概要!$B$25)</f>
        <v>0.05</v>
      </c>
      <c r="M52" s="10">
        <f>IF(B52="","",C52*入力・概要!$B$26*0.000000001-1/(C52*入力・概要!$B$24*0.000001))</f>
        <v>-6.0199644289805017</v>
      </c>
      <c r="N52" s="10">
        <f>IF(B52="","",入力・概要!$B$28)</f>
        <v>0.05</v>
      </c>
      <c r="O52" s="10">
        <f>IF(B52="","",C52*入力・概要!$B$29*0.000000001-1/(C52*入力・概要!$B$27*0.000001))</f>
        <v>-6.0199644289805017</v>
      </c>
      <c r="P52" s="10">
        <f t="shared" si="5"/>
        <v>2.4999999999999998E-2</v>
      </c>
      <c r="Q52" s="10">
        <f t="shared" si="6"/>
        <v>-3.0099822144902513</v>
      </c>
      <c r="R52" s="10">
        <f>IF(B52="","",入力・概要!$E$15*J52)</f>
        <v>0.3802788356429283</v>
      </c>
      <c r="S52" s="10">
        <f>IF(B52="","",入力・概要!$E$15*K52)</f>
        <v>4.7480375770074378E-2</v>
      </c>
      <c r="T52" s="10">
        <f t="shared" si="7"/>
        <v>0.40527883564292833</v>
      </c>
      <c r="U52" s="10">
        <f t="shared" si="8"/>
        <v>-2.9625018387201769</v>
      </c>
      <c r="V52" s="10">
        <f>IF(B52="","",T52+入力・概要!$E$9*F52)</f>
        <v>0.67304419272994109</v>
      </c>
      <c r="W52" s="10">
        <f>IF(B52="","",U52+入力・概要!$E$9*G52)</f>
        <v>-2.9480795034266545</v>
      </c>
      <c r="X52" s="10">
        <f>IF(B52="","",入力・概要!$E$9+T52*F52-U52*G52)</f>
        <v>26.90595271033601</v>
      </c>
      <c r="Y52" s="10">
        <f t="shared" si="9"/>
        <v>-2.9271398823407822E-2</v>
      </c>
      <c r="Z52" s="10">
        <f>IF(B52="","",入力・概要!$E$9*(V52*X52+W52*Y52)/(X52^2+Y52^2)+入力・概要!$B$36)</f>
        <v>0.67610933930218109</v>
      </c>
      <c r="AA52" s="10">
        <f>IF(B52="","",入力・概要!$E$9*(W52*X52-V52*Y52)/(X52^2+Y52^2)+C52*入力・概要!$B$37*0.000000001)</f>
        <v>-2.9461657609232983</v>
      </c>
      <c r="AB52" s="10">
        <f t="shared" si="10"/>
        <v>3.0227498291337951</v>
      </c>
      <c r="AC52" s="10">
        <f t="shared" si="11"/>
        <v>-77.075106608062441</v>
      </c>
      <c r="AD52" s="10">
        <f t="shared" si="12"/>
        <v>3.4222022408325161</v>
      </c>
      <c r="AE52" s="10">
        <f t="shared" si="13"/>
        <v>0.48040220529141481</v>
      </c>
      <c r="AF52" s="10">
        <f t="shared" si="14"/>
        <v>3.0100860339112629</v>
      </c>
      <c r="AG52" s="10">
        <f t="shared" si="15"/>
        <v>0.38323149521041294</v>
      </c>
    </row>
    <row r="53" spans="1:33" ht="18">
      <c r="A53" s="5">
        <v>50</v>
      </c>
      <c r="B53" s="11">
        <f>IF(A53&lt;=入力・概要!$B$40,10^(LOG10(入力・概要!$B$38)+(A53-1)*(LOG10(入力・概要!$B$39)-LOG10(入力・概要!$B$38))/(入力・概要!$B$40-1)),"")</f>
        <v>2697.7277596130607</v>
      </c>
      <c r="C53" s="10">
        <f t="shared" si="0"/>
        <v>16950.323421971287</v>
      </c>
      <c r="D53" s="10">
        <f>IF(B53="","",ATANH(MIN(0.999999,入力・概要!$E$20/入力・概要!$E$9))+入力・概要!$B$20*SQRT(B53/1000000)+E53*入力・概要!$B$15/2)</f>
        <v>9.9560407108641412E-3</v>
      </c>
      <c r="E53" s="10">
        <f>IF(B53="","",C53*(入力・概要!$E$11*0.000000001))</f>
        <v>5.4716315763540942E-4</v>
      </c>
      <c r="F53" s="10">
        <f t="shared" si="1"/>
        <v>9.9557147475271938E-3</v>
      </c>
      <c r="G53" s="10">
        <f t="shared" si="2"/>
        <v>5.4710897948716654E-4</v>
      </c>
      <c r="H53" s="10">
        <f>IF(B53="","",ATANH(MIN(0.999999,入力・概要!$E$21/入力・概要!$E$15))+入力・概要!$B$21*SQRT(B53/1000000)+I53*入力・概要!$B$16/2)</f>
        <v>3.951378621172329E-3</v>
      </c>
      <c r="I53" s="10">
        <f>IF(B53="","",C53*(入力・概要!$E$17*0.000000001))</f>
        <v>5.0317595214942595E-4</v>
      </c>
      <c r="J53" s="10">
        <f t="shared" si="3"/>
        <v>3.9513590569048946E-3</v>
      </c>
      <c r="K53" s="10">
        <f t="shared" si="4"/>
        <v>5.0316813841036858E-4</v>
      </c>
      <c r="L53" s="10">
        <f>IF(B53="","",入力・概要!$B$25)</f>
        <v>0.05</v>
      </c>
      <c r="M53" s="10">
        <f>IF(B53="","",C53*入力・概要!$B$26*0.000000001-1/(C53*入力・概要!$B$24*0.000001))</f>
        <v>-5.8992534384980306</v>
      </c>
      <c r="N53" s="10">
        <f>IF(B53="","",入力・概要!$B$28)</f>
        <v>0.05</v>
      </c>
      <c r="O53" s="10">
        <f>IF(B53="","",C53*入力・概要!$B$29*0.000000001-1/(C53*入力・概要!$B$27*0.000001))</f>
        <v>-5.8992534384980306</v>
      </c>
      <c r="P53" s="10">
        <f t="shared" si="5"/>
        <v>2.5000000000000001E-2</v>
      </c>
      <c r="Q53" s="10">
        <f t="shared" si="6"/>
        <v>-2.9496267192490153</v>
      </c>
      <c r="R53" s="10">
        <f>IF(B53="","",入力・概要!$E$15*J53)</f>
        <v>0.38049011977338454</v>
      </c>
      <c r="S53" s="10">
        <f>IF(B53="","",入力・概要!$E$15*K53)</f>
        <v>4.8451811767234218E-2</v>
      </c>
      <c r="T53" s="10">
        <f t="shared" si="7"/>
        <v>0.40549011977338456</v>
      </c>
      <c r="U53" s="10">
        <f t="shared" si="8"/>
        <v>-2.901174907481781</v>
      </c>
      <c r="V53" s="10">
        <f>IF(B53="","",T53+入力・概要!$E$9*F53)</f>
        <v>0.67330213443546572</v>
      </c>
      <c r="W53" s="10">
        <f>IF(B53="","",U53+入力・概要!$E$9*G53)</f>
        <v>-2.8864574952465052</v>
      </c>
      <c r="X53" s="10">
        <f>IF(B53="","",入力・概要!$E$9+T53*F53-U53*G53)</f>
        <v>26.905954460723837</v>
      </c>
      <c r="Y53" s="10">
        <f t="shared" si="9"/>
        <v>-2.8661422525950862E-2</v>
      </c>
      <c r="Z53" s="10">
        <f>IF(B53="","",入力・概要!$E$9*(V53*X53+W53*Y53)/(X53^2+Y53^2)+入力・概要!$B$36)</f>
        <v>0.67623476596969812</v>
      </c>
      <c r="AA53" s="10">
        <f>IF(B53="","",入力・概要!$E$9*(W53*X53-V53*Y53)/(X53^2+Y53^2)+C53*入力・概要!$B$37*0.000000001)</f>
        <v>-2.8845601349730328</v>
      </c>
      <c r="AB53" s="10">
        <f t="shared" si="10"/>
        <v>2.9627657063935602</v>
      </c>
      <c r="AC53" s="10">
        <f t="shared" si="11"/>
        <v>-76.806264070144309</v>
      </c>
      <c r="AD53" s="10">
        <f t="shared" si="12"/>
        <v>3.4309981208498601</v>
      </c>
      <c r="AE53" s="10">
        <f t="shared" si="13"/>
        <v>0.47169730910962449</v>
      </c>
      <c r="AF53" s="10">
        <f t="shared" si="14"/>
        <v>2.949732662955697</v>
      </c>
      <c r="AG53" s="10">
        <f t="shared" si="15"/>
        <v>0.38356265369388093</v>
      </c>
    </row>
    <row r="54" spans="1:33" ht="18">
      <c r="A54" s="5">
        <v>51</v>
      </c>
      <c r="B54" s="11">
        <f>IF(A54&lt;=入力・概要!$B$40,10^(LOG10(入力・概要!$B$38)+(A54-1)*(LOG10(入力・概要!$B$39)-LOG10(入力・概要!$B$38))/(入力・概要!$B$40-1)),"")</f>
        <v>2752.9225983583328</v>
      </c>
      <c r="C54" s="10">
        <f t="shared" si="0"/>
        <v>17297.122821807727</v>
      </c>
      <c r="D54" s="10">
        <f>IF(B54="","",ATANH(MIN(0.999999,入力・概要!$E$20/入力・概要!$E$9))+入力・概要!$B$20*SQRT(B54/1000000)+E54*入力・概要!$B$15/2)</f>
        <v>9.9577945709223223E-3</v>
      </c>
      <c r="E54" s="10">
        <f>IF(B54="","",C54*(入力・概要!$E$11*0.000000001))</f>
        <v>5.5835797970202599E-4</v>
      </c>
      <c r="F54" s="10">
        <f t="shared" si="1"/>
        <v>9.9574685574662317E-3</v>
      </c>
      <c r="G54" s="10">
        <f t="shared" si="2"/>
        <v>5.5830267588618491E-4</v>
      </c>
      <c r="H54" s="10">
        <f>IF(B54="","",ATANH(MIN(0.999999,入力・概要!$E$21/入力・概要!$E$15))+入力・概要!$B$21*SQRT(B54/1000000)+I54*入力・概要!$B$16/2)</f>
        <v>3.9535961533564371E-3</v>
      </c>
      <c r="I54" s="10">
        <f>IF(B54="","",C54*(入力・概要!$E$17*0.000000001))</f>
        <v>5.1347080693617047E-4</v>
      </c>
      <c r="J54" s="10">
        <f t="shared" si="3"/>
        <v>3.953576596386542E-3</v>
      </c>
      <c r="K54" s="10">
        <f t="shared" si="4"/>
        <v>5.134628261204919E-4</v>
      </c>
      <c r="L54" s="10">
        <f>IF(B54="","",入力・概要!$B$25)</f>
        <v>0.05</v>
      </c>
      <c r="M54" s="10">
        <f>IF(B54="","",C54*入力・概要!$B$26*0.000000001-1/(C54*入力・概要!$B$24*0.000001))</f>
        <v>-5.7809623728156749</v>
      </c>
      <c r="N54" s="10">
        <f>IF(B54="","",入力・概要!$B$28)</f>
        <v>0.05</v>
      </c>
      <c r="O54" s="10">
        <f>IF(B54="","",C54*入力・概要!$B$29*0.000000001-1/(C54*入力・概要!$B$27*0.000001))</f>
        <v>-5.7809623728156749</v>
      </c>
      <c r="P54" s="10">
        <f t="shared" si="5"/>
        <v>2.5000000000000005E-2</v>
      </c>
      <c r="Q54" s="10">
        <f t="shared" si="6"/>
        <v>-2.8904811864078379</v>
      </c>
      <c r="R54" s="10">
        <f>IF(B54="","",入力・概要!$E$15*J54)</f>
        <v>0.3807036543701709</v>
      </c>
      <c r="S54" s="10">
        <f>IF(B54="","",入力・概要!$E$15*K54)</f>
        <v>4.9443123086566107E-2</v>
      </c>
      <c r="T54" s="10">
        <f t="shared" si="7"/>
        <v>0.40570365437017092</v>
      </c>
      <c r="U54" s="10">
        <f t="shared" si="8"/>
        <v>-2.841038063321272</v>
      </c>
      <c r="V54" s="10">
        <f>IF(B54="","",T54+入力・概要!$E$9*F54)</f>
        <v>0.67356284709882186</v>
      </c>
      <c r="W54" s="10">
        <f>IF(B54="","",U54+入力・概要!$E$9*G54)</f>
        <v>-2.8260195369560557</v>
      </c>
      <c r="X54" s="10">
        <f>IF(B54="","",入力・概要!$E$9+T54*F54-U54*G54)</f>
        <v>26.905956198450575</v>
      </c>
      <c r="Y54" s="10">
        <f t="shared" si="9"/>
        <v>-2.8063041750234653E-2</v>
      </c>
      <c r="Z54" s="10">
        <f>IF(B54="","",入力・概要!$E$9*(V54*X54+W54*Y54)/(X54^2+Y54^2)+入力・概要!$B$36)</f>
        <v>0.67636820733968572</v>
      </c>
      <c r="AA54" s="10">
        <f>IF(B54="","",入力・概要!$E$9*(W54*X54-V54*Y54)/(X54^2+Y54^2)+C54*入力・概要!$B$37*0.000000001)</f>
        <v>-2.8241377912013674</v>
      </c>
      <c r="AB54" s="10">
        <f t="shared" si="10"/>
        <v>2.9040021032347134</v>
      </c>
      <c r="AC54" s="10">
        <f t="shared" si="11"/>
        <v>-76.531602908475691</v>
      </c>
      <c r="AD54" s="10">
        <f t="shared" si="12"/>
        <v>3.4397940008672041</v>
      </c>
      <c r="AE54" s="10">
        <f t="shared" si="13"/>
        <v>0.46299692656762204</v>
      </c>
      <c r="AF54" s="10">
        <f t="shared" si="14"/>
        <v>2.890589297872955</v>
      </c>
      <c r="AG54" s="10">
        <f t="shared" si="15"/>
        <v>0.38390089199083122</v>
      </c>
    </row>
    <row r="55" spans="1:33" ht="18">
      <c r="A55" s="5">
        <v>52</v>
      </c>
      <c r="B55" s="11">
        <f>IF(A55&lt;=入力・概要!$B$40,10^(LOG10(入力・概要!$B$38)+(A55-1)*(LOG10(入力・概要!$B$39)-LOG10(入力・概要!$B$38))/(入力・概要!$B$40-1)),"")</f>
        <v>2809.2467097714125</v>
      </c>
      <c r="C55" s="10">
        <f t="shared" si="0"/>
        <v>17651.017651078335</v>
      </c>
      <c r="D55" s="10">
        <f>IF(B55="","",ATANH(MIN(0.999999,入力・概要!$E$20/入力・概要!$E$9))+入力・概要!$B$20*SQRT(B55/1000000)+E55*入力・概要!$B$15/2)</f>
        <v>9.9595680084290129E-3</v>
      </c>
      <c r="E55" s="10">
        <f>IF(B55="","",C55*(入力・概要!$E$11*0.000000001))</f>
        <v>5.6978184504276352E-4</v>
      </c>
      <c r="F55" s="10">
        <f t="shared" si="1"/>
        <v>9.9592419479951483E-3</v>
      </c>
      <c r="G55" s="10">
        <f t="shared" si="2"/>
        <v>5.6972539204807487E-4</v>
      </c>
      <c r="H55" s="10">
        <f>IF(B55="","",ATANH(MIN(0.999999,入力・概要!$E$21/入力・概要!$E$15))+入力・概要!$B$21*SQRT(B55/1000000)+I55*入力・概要!$B$16/2)</f>
        <v>3.9558373142414179E-3</v>
      </c>
      <c r="I55" s="10">
        <f>IF(B55="","",C55*(入力・概要!$E$17*0.000000001))</f>
        <v>5.2397629189040909E-4</v>
      </c>
      <c r="J55" s="10">
        <f t="shared" si="3"/>
        <v>3.9558177659247962E-3</v>
      </c>
      <c r="K55" s="10">
        <f t="shared" si="4"/>
        <v>5.2396814040471735E-4</v>
      </c>
      <c r="L55" s="10">
        <f>IF(B55="","",入力・概要!$B$25)</f>
        <v>0.05</v>
      </c>
      <c r="M55" s="10">
        <f>IF(B55="","",C55*入力・概要!$B$26*0.000000001-1/(C55*入力・概要!$B$24*0.000001))</f>
        <v>-5.66504270791485</v>
      </c>
      <c r="N55" s="10">
        <f>IF(B55="","",入力・概要!$B$28)</f>
        <v>0.05</v>
      </c>
      <c r="O55" s="10">
        <f>IF(B55="","",C55*入力・概要!$B$29*0.000000001-1/(C55*入力・概要!$B$27*0.000001))</f>
        <v>-5.66504270791485</v>
      </c>
      <c r="P55" s="10">
        <f t="shared" si="5"/>
        <v>2.4999999999999998E-2</v>
      </c>
      <c r="Q55" s="10">
        <f t="shared" si="6"/>
        <v>-2.8325213539574254</v>
      </c>
      <c r="R55" s="10">
        <f>IF(B55="","",入力・概要!$E$15*J55)</f>
        <v>0.38091946438737312</v>
      </c>
      <c r="S55" s="10">
        <f>IF(B55="","",入力・概要!$E$15*K55)</f>
        <v>5.0454716371989526E-2</v>
      </c>
      <c r="T55" s="10">
        <f t="shared" si="7"/>
        <v>0.40591946438737314</v>
      </c>
      <c r="U55" s="10">
        <f t="shared" si="8"/>
        <v>-2.7820666375854359</v>
      </c>
      <c r="V55" s="10">
        <f>IF(B55="","",T55+入力・概要!$E$9*F55)</f>
        <v>0.67382636190692824</v>
      </c>
      <c r="W55" s="10">
        <f>IF(B55="","",U55+入力・概要!$E$9*G55)</f>
        <v>-2.7667408363830224</v>
      </c>
      <c r="X55" s="10">
        <f>IF(B55="","",入力・概要!$E$9+T55*F55-U55*G55)</f>
        <v>26.905957922078525</v>
      </c>
      <c r="Y55" s="10">
        <f t="shared" si="9"/>
        <v>-2.7476012133170646E-2</v>
      </c>
      <c r="Z55" s="10">
        <f>IF(B55="","",入力・概要!$E$9*(V55*X55+W55*Y55)/(X55^2+Y55^2)+入力・概要!$B$36)</f>
        <v>0.67650948713746295</v>
      </c>
      <c r="AA55" s="10">
        <f>IF(B55="","",入力・概要!$E$9*(W55*X55-V55*Y55)/(X55^2+Y55^2)+C55*入力・概要!$B$37*0.000000001)</f>
        <v>-2.7648739443266459</v>
      </c>
      <c r="AB55" s="10">
        <f t="shared" si="10"/>
        <v>2.8464351414011486</v>
      </c>
      <c r="AC55" s="10">
        <f t="shared" si="11"/>
        <v>-76.250994474139375</v>
      </c>
      <c r="AD55" s="10">
        <f t="shared" si="12"/>
        <v>3.4485898808845477</v>
      </c>
      <c r="AE55" s="10">
        <f t="shared" si="13"/>
        <v>0.4543012924677855</v>
      </c>
      <c r="AF55" s="10">
        <f t="shared" si="14"/>
        <v>2.8326316775438358</v>
      </c>
      <c r="AG55" s="10">
        <f t="shared" si="15"/>
        <v>0.38424642711851092</v>
      </c>
    </row>
    <row r="56" spans="1:33" ht="18">
      <c r="A56" s="5">
        <v>53</v>
      </c>
      <c r="B56" s="11">
        <f>IF(A56&lt;=入力・概要!$B$40,10^(LOG10(入力・概要!$B$38)+(A56-1)*(LOG10(入力・概要!$B$39)-LOG10(入力・概要!$B$38))/(入力・概要!$B$40-1)),"")</f>
        <v>2866.7231984901155</v>
      </c>
      <c r="C56" s="10">
        <f t="shared" si="0"/>
        <v>18012.153080503962</v>
      </c>
      <c r="D56" s="10">
        <f>IF(B56="","",ATANH(MIN(0.999999,入力・概要!$E$20/入力・概要!$E$9))+入力・概要!$B$20*SQRT(B56/1000000)+E56*入力・概要!$B$15/2)</f>
        <v>9.9613612579692468E-3</v>
      </c>
      <c r="E56" s="10">
        <f>IF(B56="","",C56*(入力・概要!$E$11*0.000000001))</f>
        <v>5.8143943982602369E-4</v>
      </c>
      <c r="F56" s="10">
        <f t="shared" si="1"/>
        <v>9.9610351538878122E-3</v>
      </c>
      <c r="G56" s="10">
        <f t="shared" si="2"/>
        <v>5.8138181364900446E-4</v>
      </c>
      <c r="H56" s="10">
        <f>IF(B56="","",ATANH(MIN(0.999999,入力・概要!$E$21/入力・概要!$E$15))+入力・概要!$B$21*SQRT(B56/1000000)+I56*入力・概要!$B$16/2)</f>
        <v>3.9581023659783568E-3</v>
      </c>
      <c r="I56" s="10">
        <f>IF(B56="","",C56*(入力・概要!$E$17*0.000000001))</f>
        <v>5.346967164529628E-4</v>
      </c>
      <c r="J56" s="10">
        <f t="shared" si="3"/>
        <v>3.9580828277399017E-3</v>
      </c>
      <c r="K56" s="10">
        <f t="shared" si="4"/>
        <v>5.346883906281086E-4</v>
      </c>
      <c r="L56" s="10">
        <f>IF(B56="","",入力・概要!$B$25)</f>
        <v>0.05</v>
      </c>
      <c r="M56" s="10">
        <f>IF(B56="","",C56*入力・概要!$B$26*0.000000001-1/(C56*入力・概要!$B$24*0.000001))</f>
        <v>-5.5514468925460845</v>
      </c>
      <c r="N56" s="10">
        <f>IF(B56="","",入力・概要!$B$28)</f>
        <v>0.05</v>
      </c>
      <c r="O56" s="10">
        <f>IF(B56="","",C56*入力・概要!$B$29*0.000000001-1/(C56*入力・概要!$B$27*0.000001))</f>
        <v>-5.5514468925460845</v>
      </c>
      <c r="P56" s="10">
        <f t="shared" si="5"/>
        <v>2.4999999999999998E-2</v>
      </c>
      <c r="Q56" s="10">
        <f t="shared" si="6"/>
        <v>-2.7757234462730422</v>
      </c>
      <c r="R56" s="10">
        <f>IF(B56="","",入力・概要!$E$15*J56)</f>
        <v>0.38113757507509144</v>
      </c>
      <c r="S56" s="10">
        <f>IF(B56="","",入力・概要!$E$15*K56)</f>
        <v>5.1487006587268978E-2</v>
      </c>
      <c r="T56" s="10">
        <f t="shared" si="7"/>
        <v>0.40613757507509146</v>
      </c>
      <c r="U56" s="10">
        <f t="shared" si="8"/>
        <v>-2.7242364396857734</v>
      </c>
      <c r="V56" s="10">
        <f>IF(B56="","",T56+入力・概要!$E$9*F56)</f>
        <v>0.67409271042537966</v>
      </c>
      <c r="W56" s="10">
        <f>IF(B56="","",U56+入力・概要!$E$9*G56)</f>
        <v>-2.7085970768926693</v>
      </c>
      <c r="X56" s="10">
        <f>IF(B56="","",入力・概要!$E$9+T56*F56-U56*G56)</f>
        <v>26.905959630100241</v>
      </c>
      <c r="Y56" s="10">
        <f t="shared" si="9"/>
        <v>-2.6900093943223999E-2</v>
      </c>
      <c r="Z56" s="10">
        <f>IF(B56="","",入力・概要!$E$9*(V56*X56+W56*Y56)/(X56^2+Y56^2)+入力・概要!$B$36)</f>
        <v>0.67665843770069012</v>
      </c>
      <c r="AA56" s="10">
        <f>IF(B56="","",入力・概要!$E$9*(W56*X56-V56*Y56)/(X56^2+Y56^2)+C56*入力・概要!$B$37*0.000000001)</f>
        <v>-2.706744284255532</v>
      </c>
      <c r="AB56" s="10">
        <f t="shared" si="10"/>
        <v>2.7900414444343888</v>
      </c>
      <c r="AC56" s="10">
        <f t="shared" si="11"/>
        <v>-75.964307062407826</v>
      </c>
      <c r="AD56" s="10">
        <f t="shared" si="12"/>
        <v>3.4573857609018925</v>
      </c>
      <c r="AE56" s="10">
        <f t="shared" si="13"/>
        <v>0.44561065451211979</v>
      </c>
      <c r="AF56" s="10">
        <f t="shared" si="14"/>
        <v>2.7758360272519509</v>
      </c>
      <c r="AG56" s="10">
        <f t="shared" si="15"/>
        <v>0.38459948385487785</v>
      </c>
    </row>
    <row r="57" spans="1:33" ht="18">
      <c r="A57" s="5">
        <v>54</v>
      </c>
      <c r="B57" s="11">
        <f>IF(A57&lt;=入力・概要!$B$40,10^(LOG10(入力・概要!$B$38)+(A57-1)*(LOG10(入力・概要!$B$39)-LOG10(入力・概要!$B$38))/(入力・概要!$B$40-1)),"")</f>
        <v>2925.3756418673847</v>
      </c>
      <c r="C57" s="10">
        <f t="shared" si="0"/>
        <v>18380.677250962202</v>
      </c>
      <c r="D57" s="10">
        <f>IF(B57="","",ATANH(MIN(0.999999,入力・概要!$E$20/入力・概要!$E$9))+入力・概要!$B$20*SQRT(B57/1000000)+E57*入力・概要!$B$15/2)</f>
        <v>9.9631745572384082E-3</v>
      </c>
      <c r="E57" s="10">
        <f>IF(B57="","",C57*(入力・概要!$E$11*0.000000001))</f>
        <v>5.9333554609804489E-4</v>
      </c>
      <c r="F57" s="10">
        <f t="shared" si="1"/>
        <v>9.9628484130370176E-3</v>
      </c>
      <c r="G57" s="10">
        <f t="shared" si="2"/>
        <v>5.9327672223280893E-4</v>
      </c>
      <c r="H57" s="10">
        <f>IF(B57="","",ATANH(MIN(0.999999,入力・概要!$E$21/入力・概要!$E$15))+入力・概要!$B$21*SQRT(B57/1000000)+I57*入力・概要!$B$16/2)</f>
        <v>3.9603915738296172E-3</v>
      </c>
      <c r="I57" s="10">
        <f>IF(B57="","",C57*(入力・概要!$E$17*0.000000001))</f>
        <v>5.4563647823473757E-4</v>
      </c>
      <c r="J57" s="10">
        <f t="shared" si="3"/>
        <v>3.9603720471664654E-3</v>
      </c>
      <c r="K57" s="10">
        <f t="shared" si="4"/>
        <v>5.4562797432440265E-4</v>
      </c>
      <c r="L57" s="10">
        <f>IF(B57="","",入力・概要!$B$25)</f>
        <v>0.05</v>
      </c>
      <c r="M57" s="10">
        <f>IF(B57="","",C57*入力・概要!$B$26*0.000000001-1/(C57*入力・概要!$B$24*0.000001))</f>
        <v>-5.4401283287231115</v>
      </c>
      <c r="N57" s="10">
        <f>IF(B57="","",入力・概要!$B$28)</f>
        <v>0.05</v>
      </c>
      <c r="O57" s="10">
        <f>IF(B57="","",C57*入力・概要!$B$29*0.000000001-1/(C57*入力・概要!$B$27*0.000001))</f>
        <v>-5.4401283287231115</v>
      </c>
      <c r="P57" s="10">
        <f t="shared" si="5"/>
        <v>2.4999999999999998E-2</v>
      </c>
      <c r="Q57" s="10">
        <f t="shared" si="6"/>
        <v>-2.7200641643615557</v>
      </c>
      <c r="R57" s="10">
        <f>IF(B57="","",入力・概要!$E$15*J57)</f>
        <v>0.38135801198331892</v>
      </c>
      <c r="S57" s="10">
        <f>IF(B57="","",入力・概要!$E$15*K57)</f>
        <v>5.2540417186237504E-2</v>
      </c>
      <c r="T57" s="10">
        <f t="shared" si="7"/>
        <v>0.40635801198331895</v>
      </c>
      <c r="U57" s="10">
        <f t="shared" si="8"/>
        <v>-2.6675237471753181</v>
      </c>
      <c r="V57" s="10">
        <f>IF(B57="","",T57+入力・概要!$E$9*F57)</f>
        <v>0.67436192460356392</v>
      </c>
      <c r="W57" s="10">
        <f>IF(B57="","",U57+入力・概要!$E$9*G57)</f>
        <v>-2.6515644074129221</v>
      </c>
      <c r="X57" s="10">
        <f>IF(B57="","",入力・概要!$E$9+T57*F57-U57*G57)</f>
        <v>26.905961320935504</v>
      </c>
      <c r="Y57" s="10">
        <f t="shared" si="9"/>
        <v>-2.6335051981881671E-2</v>
      </c>
      <c r="Z57" s="10">
        <f>IF(B57="","",入力・概要!$E$9*(V57*X57+W57*Y57)/(X57^2+Y57^2)+入力・概要!$B$36)</f>
        <v>0.67681489965859409</v>
      </c>
      <c r="AA57" s="10">
        <f>IF(B57="","",入力・概要!$E$9*(W57*X57-V57*Y57)/(X57^2+Y57^2)+C57*入力・概要!$B$37*0.000000001)</f>
        <v>-2.6497249661130837</v>
      </c>
      <c r="AB57" s="10">
        <f t="shared" si="10"/>
        <v>2.7347981286454868</v>
      </c>
      <c r="AC57" s="10">
        <f t="shared" si="11"/>
        <v>-75.671405840360435</v>
      </c>
      <c r="AD57" s="10">
        <f t="shared" si="12"/>
        <v>3.4661816409192365</v>
      </c>
      <c r="AE57" s="10">
        <f t="shared" si="13"/>
        <v>0.43692527405116227</v>
      </c>
      <c r="AF57" s="10">
        <f t="shared" si="14"/>
        <v>2.7201790489311413</v>
      </c>
      <c r="AG57" s="10">
        <f t="shared" si="15"/>
        <v>0.38496029502011386</v>
      </c>
    </row>
    <row r="58" spans="1:33" ht="18">
      <c r="A58" s="5">
        <v>55</v>
      </c>
      <c r="B58" s="11">
        <f>IF(A58&lt;=入力・概要!$B$40,10^(LOG10(入力・概要!$B$38)+(A58-1)*(LOG10(入力・概要!$B$39)-LOG10(入力・概要!$B$38))/(入力・概要!$B$40-1)),"")</f>
        <v>2985.2280996429522</v>
      </c>
      <c r="C58" s="10">
        <f t="shared" si="0"/>
        <v>18756.741334256236</v>
      </c>
      <c r="D58" s="10">
        <f>IF(B58="","",ATANH(MIN(0.999999,入力・概要!$E$20/入力・概要!$E$9))+入力・概要!$B$20*SQRT(B58/1000000)+E58*入力・概要!$B$15/2)</f>
        <v>9.9650081470886772E-3</v>
      </c>
      <c r="E58" s="10">
        <f>IF(B58="","",C58*(入力・概要!$E$11*0.000000001))</f>
        <v>6.0547504374454462E-4</v>
      </c>
      <c r="F58" s="10">
        <f t="shared" si="1"/>
        <v>9.9646819665012917E-3</v>
      </c>
      <c r="G58" s="10">
        <f t="shared" si="2"/>
        <v>6.0541499717243845E-4</v>
      </c>
      <c r="H58" s="10">
        <f>IF(B58="","",ATANH(MIN(0.999999,入力・概要!$E$21/入力・概要!$E$15))+入力・概要!$B$21*SQRT(B58/1000000)+I58*入力・概要!$B$16/2)</f>
        <v>3.9627052062095715E-3</v>
      </c>
      <c r="I58" s="10">
        <f>IF(B58="","",C58*(入力・概要!$E$17*0.000000001))</f>
        <v>5.568000648206665E-4</v>
      </c>
      <c r="J58" s="10">
        <f t="shared" si="3"/>
        <v>3.9626856926943217E-3</v>
      </c>
      <c r="K58" s="10">
        <f t="shared" si="4"/>
        <v>5.5679137899993891E-4</v>
      </c>
      <c r="L58" s="10">
        <f>IF(B58="","",入力・概要!$B$25)</f>
        <v>0.05</v>
      </c>
      <c r="M58" s="10">
        <f>IF(B58="","",C58*入力・概要!$B$26*0.000000001-1/(C58*入力・概要!$B$24*0.000001))</f>
        <v>-5.3310413526079286</v>
      </c>
      <c r="N58" s="10">
        <f>IF(B58="","",入力・概要!$B$28)</f>
        <v>0.05</v>
      </c>
      <c r="O58" s="10">
        <f>IF(B58="","",C58*入力・概要!$B$29*0.000000001-1/(C58*入力・概要!$B$27*0.000001))</f>
        <v>-5.3310413526079286</v>
      </c>
      <c r="P58" s="10">
        <f t="shared" si="5"/>
        <v>2.5000000000000005E-2</v>
      </c>
      <c r="Q58" s="10">
        <f t="shared" si="6"/>
        <v>-2.6655206763039643</v>
      </c>
      <c r="R58" s="10">
        <f>IF(B58="","",入力・概要!$E$15*J58)</f>
        <v>0.38158080096587643</v>
      </c>
      <c r="S58" s="10">
        <f>IF(B58="","",入力・概要!$E$15*K58)</f>
        <v>5.3615380286503235E-2</v>
      </c>
      <c r="T58" s="10">
        <f t="shared" si="7"/>
        <v>0.40658080096587645</v>
      </c>
      <c r="U58" s="10">
        <f t="shared" si="8"/>
        <v>-2.6119052960174609</v>
      </c>
      <c r="V58" s="10">
        <f>IF(B58="","",T58+入力・概要!$E$9*F58)</f>
        <v>0.67463403677985601</v>
      </c>
      <c r="W58" s="10">
        <f>IF(B58="","",U58+入力・概要!$E$9*G58)</f>
        <v>-2.5956194326504272</v>
      </c>
      <c r="X58" s="10">
        <f>IF(B58="","",入力・概要!$E$9+T58*F58-U58*G58)</f>
        <v>26.905962992928202</v>
      </c>
      <c r="Y58" s="10">
        <f t="shared" si="9"/>
        <v>-2.5780655486967285E-2</v>
      </c>
      <c r="Z58" s="10">
        <f>IF(B58="","",入力・概要!$E$9*(V58*X58+W58*Y58)/(X58^2+Y58^2)+入力・概要!$B$36)</f>
        <v>0.67697872162422001</v>
      </c>
      <c r="AA58" s="10">
        <f>IF(B58="","",入力・概要!$E$9*(W58*X58-V58*Y58)/(X58^2+Y58^2)+C58*入力・概要!$B$37*0.000000001)</f>
        <v>-2.5937926004634919</v>
      </c>
      <c r="AB58" s="10">
        <f t="shared" si="10"/>
        <v>2.6806827943177325</v>
      </c>
      <c r="AC58" s="10">
        <f t="shared" si="11"/>
        <v>-75.372152773481446</v>
      </c>
      <c r="AD58" s="10">
        <f t="shared" si="12"/>
        <v>3.4749775209365805</v>
      </c>
      <c r="AE58" s="10">
        <f t="shared" si="13"/>
        <v>0.42824542687816541</v>
      </c>
      <c r="AF58" s="10">
        <f t="shared" si="14"/>
        <v>2.6656379116083908</v>
      </c>
      <c r="AG58" s="10">
        <f t="shared" si="15"/>
        <v>0.38532910176760093</v>
      </c>
    </row>
    <row r="59" spans="1:33" ht="18">
      <c r="A59" s="5">
        <v>56</v>
      </c>
      <c r="B59" s="11">
        <f>IF(A59&lt;=入力・概要!$B$40,10^(LOG10(入力・概要!$B$38)+(A59-1)*(LOG10(入力・概要!$B$39)-LOG10(入力・概要!$B$38))/(入力・概要!$B$40-1)),"")</f>
        <v>3046.3051238128364</v>
      </c>
      <c r="C59" s="10">
        <f t="shared" si="0"/>
        <v>19140.499595126705</v>
      </c>
      <c r="D59" s="10">
        <f>IF(B59="","",ATANH(MIN(0.999999,入力・概要!$E$20/入力・概要!$E$9))+入力・概要!$B$20*SQRT(B59/1000000)+E59*入力・概要!$B$15/2)</f>
        <v>9.9668622715762458E-3</v>
      </c>
      <c r="E59" s="10">
        <f>IF(B59="","",C59*(入力・概要!$E$11*0.000000001))</f>
        <v>6.1786291249248733E-4</v>
      </c>
      <c r="F59" s="10">
        <f t="shared" si="1"/>
        <v>9.966536058552496E-3</v>
      </c>
      <c r="G59" s="10">
        <f t="shared" si="2"/>
        <v>6.1780161767152782E-4</v>
      </c>
      <c r="H59" s="10">
        <f>IF(B59="","",ATANH(MIN(0.999999,入力・概要!$E$21/入力・概要!$E$15))+入力・概要!$B$21*SQRT(B59/1000000)+I59*入力・概要!$B$16/2)</f>
        <v>3.965043534725936E-3</v>
      </c>
      <c r="I59" s="10">
        <f>IF(B59="","",C59*(入力・概要!$E$17*0.000000001))</f>
        <v>5.6819205561055373E-4</v>
      </c>
      <c r="J59" s="10">
        <f t="shared" si="3"/>
        <v>3.965024036010005E-3</v>
      </c>
      <c r="K59" s="10">
        <f t="shared" si="4"/>
        <v>5.6818318397449372E-4</v>
      </c>
      <c r="L59" s="10">
        <f>IF(B59="","",入力・概要!$B$25)</f>
        <v>0.05</v>
      </c>
      <c r="M59" s="10">
        <f>IF(B59="","",C59*入力・概要!$B$26*0.000000001-1/(C59*入力・概要!$B$24*0.000001))</f>
        <v>-5.2241412157791212</v>
      </c>
      <c r="N59" s="10">
        <f>IF(B59="","",入力・概要!$B$28)</f>
        <v>0.05</v>
      </c>
      <c r="O59" s="10">
        <f>IF(B59="","",C59*入力・概要!$B$29*0.000000001-1/(C59*入力・概要!$B$27*0.000001))</f>
        <v>-5.2241412157791212</v>
      </c>
      <c r="P59" s="10">
        <f t="shared" si="5"/>
        <v>2.4999999999999994E-2</v>
      </c>
      <c r="Q59" s="10">
        <f t="shared" si="6"/>
        <v>-2.6120706078895606</v>
      </c>
      <c r="R59" s="10">
        <f>IF(B59="","",入力・概要!$E$15*J59)</f>
        <v>0.38180596818440615</v>
      </c>
      <c r="S59" s="10">
        <f>IF(B59="","",入力・概要!$E$15*K59)</f>
        <v>5.4712336846709786E-2</v>
      </c>
      <c r="T59" s="10">
        <f t="shared" si="7"/>
        <v>0.40680596818440617</v>
      </c>
      <c r="U59" s="10">
        <f t="shared" si="8"/>
        <v>-2.5573582710428506</v>
      </c>
      <c r="V59" s="10">
        <f>IF(B59="","",T59+入力・概要!$E$9*F59)</f>
        <v>0.67490907968689173</v>
      </c>
      <c r="W59" s="10">
        <f>IF(B59="","",U59+入力・概要!$E$9*G59)</f>
        <v>-2.540739203493612</v>
      </c>
      <c r="X59" s="10">
        <f>IF(B59="","",入力・概要!$E$9+T59*F59-U59*G59)</f>
        <v>26.905964644343047</v>
      </c>
      <c r="Y59" s="10">
        <f t="shared" si="9"/>
        <v>-2.5236678037763281E-2</v>
      </c>
      <c r="Z59" s="10">
        <f>IF(B59="","",入力・概要!$E$9*(V59*X59+W59*Y59)/(X59^2+Y59^2)+入力・概要!$B$36)</f>
        <v>0.67714975989919712</v>
      </c>
      <c r="AA59" s="10">
        <f>IF(B59="","",入力・概要!$E$9*(W59*X59-V59*Y59)/(X59^2+Y59^2)+C59*入力・概要!$B$37*0.000000001)</f>
        <v>-2.5389242437175485</v>
      </c>
      <c r="AB59" s="10">
        <f t="shared" si="10"/>
        <v>2.627673517137977</v>
      </c>
      <c r="AC59" s="10">
        <f t="shared" si="11"/>
        <v>-75.066406551344144</v>
      </c>
      <c r="AD59" s="10">
        <f t="shared" si="12"/>
        <v>3.4837734009539245</v>
      </c>
      <c r="AE59" s="10">
        <f t="shared" si="13"/>
        <v>0.41957140407131133</v>
      </c>
      <c r="AF59" s="10">
        <f t="shared" si="14"/>
        <v>2.6121902420383818</v>
      </c>
      <c r="AG59" s="10">
        <f t="shared" si="15"/>
        <v>0.38570615388461149</v>
      </c>
    </row>
    <row r="60" spans="1:33" ht="18">
      <c r="A60" s="5">
        <v>57</v>
      </c>
      <c r="B60" s="11">
        <f>IF(A60&lt;=入力・概要!$B$40,10^(LOG10(入力・概要!$B$38)+(A60-1)*(LOG10(入力・概要!$B$39)-LOG10(入力・概要!$B$38))/(入力・概要!$B$40-1)),"")</f>
        <v>3108.631768700775</v>
      </c>
      <c r="C60" s="10">
        <f t="shared" si="0"/>
        <v>19532.109454532398</v>
      </c>
      <c r="D60" s="10">
        <f>IF(B60="","",ATANH(MIN(0.999999,入力・概要!$E$20/入力・概要!$E$9))+入力・概要!$B$20*SQRT(B60/1000000)+E60*入力・概要!$B$15/2)</f>
        <v>9.9687371780093244E-3</v>
      </c>
      <c r="E60" s="10">
        <f>IF(B60="","",C60*(入力・概要!$E$11*0.000000001))</f>
        <v>6.3050423395281008E-4</v>
      </c>
      <c r="F60" s="10">
        <f t="shared" si="1"/>
        <v>9.9684109367242282E-3</v>
      </c>
      <c r="G60" s="10">
        <f t="shared" si="2"/>
        <v>6.3044166480692298E-4</v>
      </c>
      <c r="H60" s="10">
        <f>IF(B60="","",ATANH(MIN(0.999999,入力・概要!$E$21/入力・概要!$E$15))+入力・概要!$B$21*SQRT(B60/1000000)+I60*入力・概要!$B$16/2)</f>
        <v>3.9674068342217044E-3</v>
      </c>
      <c r="I60" s="10">
        <f>IF(B60="","",C60*(入力・概要!$E$17*0.000000001))</f>
        <v>5.7981712369758174E-4</v>
      </c>
      <c r="J60" s="10">
        <f t="shared" si="3"/>
        <v>3.967387352038834E-3</v>
      </c>
      <c r="K60" s="10">
        <f t="shared" si="4"/>
        <v>5.7980806225977905E-4</v>
      </c>
      <c r="L60" s="10">
        <f>IF(B60="","",入力・概要!$B$25)</f>
        <v>0.05</v>
      </c>
      <c r="M60" s="10">
        <f>IF(B60="","",C60*入力・概要!$B$26*0.000000001-1/(C60*入力・概要!$B$24*0.000001))</f>
        <v>-5.1193840668756865</v>
      </c>
      <c r="N60" s="10">
        <f>IF(B60="","",入力・概要!$B$28)</f>
        <v>0.05</v>
      </c>
      <c r="O60" s="10">
        <f>IF(B60="","",C60*入力・概要!$B$29*0.000000001-1/(C60*入力・概要!$B$27*0.000001))</f>
        <v>-5.1193840668756865</v>
      </c>
      <c r="P60" s="10">
        <f t="shared" si="5"/>
        <v>2.4999999999999994E-2</v>
      </c>
      <c r="Q60" s="10">
        <f t="shared" si="6"/>
        <v>-2.5596920334378428</v>
      </c>
      <c r="R60" s="10">
        <f>IF(B60="","",入力・概要!$E$15*J60)</f>
        <v>0.38203354011242424</v>
      </c>
      <c r="S60" s="10">
        <f>IF(B60="","",入力・概要!$E$15*K60)</f>
        <v>5.5831736847423437E-2</v>
      </c>
      <c r="T60" s="10">
        <f t="shared" si="7"/>
        <v>0.40703354011242421</v>
      </c>
      <c r="U60" s="10">
        <f t="shared" si="8"/>
        <v>-2.5038602965904193</v>
      </c>
      <c r="V60" s="10">
        <f>IF(B60="","",T60+入力・概要!$E$9*F60)</f>
        <v>0.67518708645692271</v>
      </c>
      <c r="W60" s="10">
        <f>IF(B60="","",U60+入力・概要!$E$9*G60)</f>
        <v>-2.4869012075987631</v>
      </c>
      <c r="X60" s="10">
        <f>IF(B60="","",入力・概要!$E$9+T60*F60-U60*G60)</f>
        <v>26.905966273362186</v>
      </c>
      <c r="Y60" s="10">
        <f t="shared" si="9"/>
        <v>-2.4702897461900773E-2</v>
      </c>
      <c r="Z60" s="10">
        <f>IF(B60="","",入力・概要!$E$9*(V60*X60+W60*Y60)/(X60^2+Y60^2)+入力・概要!$B$36)</f>
        <v>0.67732787819052798</v>
      </c>
      <c r="AA60" s="10">
        <f>IF(B60="","",入力・概要!$E$9*(W60*X60-V60*Y60)/(X60^2+Y60^2)+C60*入力・概要!$B$37*0.000000001)</f>
        <v>-2.4850973887228758</v>
      </c>
      <c r="AB60" s="10">
        <f t="shared" si="10"/>
        <v>2.5757488398544099</v>
      </c>
      <c r="AC60" s="10">
        <f t="shared" si="11"/>
        <v>-74.754022512504363</v>
      </c>
      <c r="AD60" s="10">
        <f t="shared" si="12"/>
        <v>3.4925692809712681</v>
      </c>
      <c r="AE60" s="10">
        <f t="shared" si="13"/>
        <v>0.41090351288685101</v>
      </c>
      <c r="AF60" s="10">
        <f t="shared" si="14"/>
        <v>2.5598141155258047</v>
      </c>
      <c r="AG60" s="10">
        <f t="shared" si="15"/>
        <v>0.386091710102964</v>
      </c>
    </row>
    <row r="61" spans="1:33">
      <c r="A61">
        <v>58</v>
      </c>
      <c r="B61" s="2">
        <f>IF(A61&lt;=入力・概要!$B$40,10^(LOG10(入力・概要!$B$38)+(A61-1)*(LOG10(入力・概要!$B$39)-LOG10(入力・概要!$B$38))/(入力・概要!$B$40-1)),"")</f>
        <v>3172.2336012357605</v>
      </c>
      <c r="C61" s="1">
        <f t="shared" si="0"/>
        <v>19931.731554225917</v>
      </c>
      <c r="D61" s="1">
        <f>IF(B61="","",ATANH(MIN(0.999999,入力・概要!$E$20/入力・概要!$E$9))+入力・概要!$B$20*SQRT(B61/1000000)+E61*入力・概要!$B$15/2)</f>
        <v>9.9706331169969638E-3</v>
      </c>
      <c r="E61" s="1">
        <f>IF(B61="","",C61*(入力・概要!$E$11*0.000000001))</f>
        <v>6.4340419370495082E-4</v>
      </c>
      <c r="F61" s="1">
        <f t="shared" si="1"/>
        <v>9.9703068518610678E-3</v>
      </c>
      <c r="G61" s="1">
        <f t="shared" si="2"/>
        <v>6.4334032361300689E-4</v>
      </c>
      <c r="H61" s="1">
        <f>IF(B61="","",ATANH(MIN(0.999999,入力・概要!$E$21/入力・概要!$E$15))+入力・概要!$B$21*SQRT(B61/1000000)+I61*入力・概要!$B$16/2)</f>
        <v>3.9697953828177254E-3</v>
      </c>
      <c r="I61" s="1">
        <f>IF(B61="","",C61*(入力・概要!$E$17*0.000000001))</f>
        <v>5.9168003778526193E-4</v>
      </c>
      <c r="J61" s="1">
        <f t="shared" si="3"/>
        <v>3.9697759189876308E-3</v>
      </c>
      <c r="K61" s="1">
        <f t="shared" si="4"/>
        <v>5.9167078247638423E-4</v>
      </c>
      <c r="L61" s="1">
        <f>IF(B61="","",入力・概要!$B$25)</f>
        <v>0.05</v>
      </c>
      <c r="M61" s="1">
        <f>IF(B61="","",C61*入力・概要!$B$26*0.000000001-1/(C61*入力・概要!$B$24*0.000001))</f>
        <v>-5.0167269336087736</v>
      </c>
      <c r="N61" s="1">
        <f>IF(B61="","",入力・概要!$B$28)</f>
        <v>0.05</v>
      </c>
      <c r="O61" s="1">
        <f>IF(B61="","",C61*入力・概要!$B$29*0.000000001-1/(C61*入力・概要!$B$27*0.000001))</f>
        <v>-5.0167269336087736</v>
      </c>
      <c r="P61" s="1">
        <f t="shared" si="5"/>
        <v>2.5000000000000005E-2</v>
      </c>
      <c r="Q61" s="1">
        <f t="shared" si="6"/>
        <v>-2.5083634668043868</v>
      </c>
      <c r="R61" s="1">
        <f>IF(B61="","",入力・概要!$E$15*J61)</f>
        <v>0.38226354353943409</v>
      </c>
      <c r="S61" s="1">
        <f>IF(B61="","",入力・概要!$E$15*K61)</f>
        <v>5.6974039475722119E-2</v>
      </c>
      <c r="T61" s="1">
        <f t="shared" si="7"/>
        <v>0.40726354353943411</v>
      </c>
      <c r="U61" s="1">
        <f t="shared" si="8"/>
        <v>-2.4513894273286647</v>
      </c>
      <c r="V61" s="1">
        <f>IF(B61="","",T61+入力・概要!$E$9*F61)</f>
        <v>0.67546809062725455</v>
      </c>
      <c r="W61" s="1">
        <f>IF(B61="","",U61+入力・概要!$E$9*G61)</f>
        <v>-2.4340833601552405</v>
      </c>
      <c r="X61" s="1">
        <f>IF(B61="","",入力・概要!$E$9+T61*F61-U61*G61)</f>
        <v>26.905967878081633</v>
      </c>
      <c r="Y61" s="1">
        <f t="shared" si="9"/>
        <v>-2.4179095743978325E-2</v>
      </c>
      <c r="Z61" s="1">
        <f>IF(B61="","",入力・概要!$E$9*(V61*X61+W61*Y61)/(X61^2+Y61^2)+入力・概要!$B$36)</f>
        <v>0.67751294733893153</v>
      </c>
      <c r="AA61" s="1">
        <f>IF(B61="","",入力・概要!$E$9*(W61*X61-V61*Y61)/(X61^2+Y61^2)+C61*入力・概要!$B$37*0.000000001)</f>
        <v>-2.4322899555330393</v>
      </c>
      <c r="AB61" s="1">
        <f t="shared" si="10"/>
        <v>2.524887764158795</v>
      </c>
      <c r="AC61" s="1">
        <f t="shared" si="11"/>
        <v>-74.434852568748539</v>
      </c>
      <c r="AD61" s="1">
        <f t="shared" si="12"/>
        <v>3.5013651609886129</v>
      </c>
      <c r="AE61" s="1">
        <f t="shared" si="13"/>
        <v>0.40224207770622178</v>
      </c>
      <c r="AF61" s="1">
        <f t="shared" si="14"/>
        <v>2.5084880469316415</v>
      </c>
      <c r="AG61" s="1">
        <f t="shared" si="15"/>
        <v>0.38648603841989682</v>
      </c>
    </row>
    <row r="62" spans="1:33">
      <c r="A62">
        <v>59</v>
      </c>
      <c r="B62" s="2">
        <f>IF(A62&lt;=入力・概要!$B$40,10^(LOG10(入力・概要!$B$38)+(A62-1)*(LOG10(入力・概要!$B$39)-LOG10(入力・概要!$B$38))/(入力・概要!$B$40-1)),"")</f>
        <v>3237.1367114397522</v>
      </c>
      <c r="C62" s="1">
        <f t="shared" si="0"/>
        <v>20339.529822649896</v>
      </c>
      <c r="D62" s="1">
        <f>IF(B62="","",ATANH(MIN(0.999999,入力・概要!$E$20/入力・概要!$E$9))+入力・概要!$B$20*SQRT(B62/1000000)+E62*入力・概要!$B$15/2)</f>
        <v>9.9725503424986754E-3</v>
      </c>
      <c r="E62" s="1">
        <f>IF(B62="","",C62*(入力・概要!$E$11*0.000000001))</f>
        <v>6.565680834240042E-4</v>
      </c>
      <c r="F62" s="1">
        <f t="shared" si="1"/>
        <v>9.9722240581686244E-3</v>
      </c>
      <c r="G62" s="1">
        <f t="shared" si="2"/>
        <v>6.5650288520865052E-4</v>
      </c>
      <c r="H62" s="1">
        <f>IF(B62="","",ATANH(MIN(0.999999,入力・概要!$E$21/入力・概要!$E$15))+入力・概要!$B$21*SQRT(B62/1000000)+I62*入力・概要!$B$16/2)</f>
        <v>3.9722094619558772E-3</v>
      </c>
      <c r="I62" s="1">
        <f>IF(B62="","",C62*(入力・概要!$E$17*0.000000001))</f>
        <v>6.0378566414358542E-4</v>
      </c>
      <c r="J62" s="1">
        <f t="shared" si="3"/>
        <v>3.9721900183880676E-3</v>
      </c>
      <c r="K62" s="1">
        <f t="shared" si="4"/>
        <v>6.0377621080992191E-4</v>
      </c>
      <c r="L62" s="1">
        <f>IF(B62="","",入力・概要!$B$25)</f>
        <v>0.05</v>
      </c>
      <c r="M62" s="1">
        <f>IF(B62="","",C62*入力・概要!$B$26*0.000000001-1/(C62*入力・概要!$B$24*0.000001))</f>
        <v>-4.916127705134171</v>
      </c>
      <c r="N62" s="1">
        <f>IF(B62="","",入力・概要!$B$28)</f>
        <v>0.05</v>
      </c>
      <c r="O62" s="1">
        <f>IF(B62="","",C62*入力・概要!$B$29*0.000000001-1/(C62*入力・概要!$B$27*0.000001))</f>
        <v>-4.916127705134171</v>
      </c>
      <c r="P62" s="1">
        <f t="shared" si="5"/>
        <v>2.4999999999999998E-2</v>
      </c>
      <c r="Q62" s="1">
        <f t="shared" si="6"/>
        <v>-2.458063852567085</v>
      </c>
      <c r="R62" s="1">
        <f>IF(B62="","",入力・概要!$E$15*J62)</f>
        <v>0.3824960055751005</v>
      </c>
      <c r="S62" s="1">
        <f>IF(B62="","",入力・概要!$E$15*K62)</f>
        <v>5.8139713313559514E-2</v>
      </c>
      <c r="T62" s="1">
        <f t="shared" si="7"/>
        <v>0.40749600557510052</v>
      </c>
      <c r="U62" s="1">
        <f t="shared" si="8"/>
        <v>-2.3999241392535255</v>
      </c>
      <c r="V62" s="1">
        <f>IF(B62="","",T62+入力・概要!$E$9*F62)</f>
        <v>0.67575212614576674</v>
      </c>
      <c r="W62" s="1">
        <f>IF(B62="","",U62+入力・概要!$E$9*G62)</f>
        <v>-2.3822639948261384</v>
      </c>
      <c r="X62" s="1">
        <f>IF(B62="","",入力・概要!$E$9+T62*F62-U62*G62)</f>
        <v>26.905969456507592</v>
      </c>
      <c r="Y62" s="1">
        <f t="shared" si="9"/>
        <v>-2.3665058935872584E-2</v>
      </c>
      <c r="Z62" s="1">
        <f>IF(B62="","",入力・概要!$E$9*(V62*X62+W62*Y62)/(X62^2+Y62^2)+入力・概要!$B$36)</f>
        <v>0.67770484505828443</v>
      </c>
      <c r="AA62" s="1">
        <f>IF(B62="","",入力・概要!$E$9*(W62*X62-V62*Y62)/(X62^2+Y62^2)+C62*入力・概要!$B$37*0.000000001)</f>
        <v>-2.38048028235186</v>
      </c>
      <c r="AB62" s="1">
        <f t="shared" si="10"/>
        <v>2.4750697427913955</v>
      </c>
      <c r="AC62" s="1">
        <f t="shared" si="11"/>
        <v>-74.108745128864612</v>
      </c>
      <c r="AD62" s="1">
        <f t="shared" si="12"/>
        <v>3.5101610410059569</v>
      </c>
      <c r="AE62" s="1">
        <f t="shared" si="13"/>
        <v>0.39358744104037924</v>
      </c>
      <c r="AF62" s="1">
        <f t="shared" si="14"/>
        <v>2.4581909818598189</v>
      </c>
      <c r="AG62" s="1">
        <f t="shared" si="15"/>
        <v>0.38688941642941099</v>
      </c>
    </row>
    <row r="63" spans="1:33">
      <c r="A63">
        <v>60</v>
      </c>
      <c r="B63" s="2">
        <f>IF(A63&lt;=入力・概要!$B$40,10^(LOG10(入力・概要!$B$38)+(A63-1)*(LOG10(入力・概要!$B$39)-LOG10(入力・概要!$B$38))/(入力・概要!$B$40-1)),"")</f>
        <v>3303.3677231301062</v>
      </c>
      <c r="C63" s="1">
        <f t="shared" si="0"/>
        <v>20755.671542182368</v>
      </c>
      <c r="D63" s="1">
        <f>IF(B63="","",ATANH(MIN(0.999999,入力・概要!$E$20/入力・概要!$E$9))+入力・概要!$B$20*SQRT(B63/1000000)+E63*入力・概要!$B$15/2)</f>
        <v>9.9744891118749048E-3</v>
      </c>
      <c r="E63" s="1">
        <f>IF(B63="","",C63*(入力・概要!$E$11*0.000000001))</f>
        <v>6.7000130305142861E-4</v>
      </c>
      <c r="F63" s="1">
        <f t="shared" si="1"/>
        <v>9.9741628132644627E-3</v>
      </c>
      <c r="G63" s="1">
        <f t="shared" si="2"/>
        <v>6.6993474896771376E-4</v>
      </c>
      <c r="H63" s="1">
        <f>IF(B63="","",ATANH(MIN(0.999999,入力・概要!$E$21/入力・概要!$E$15))+入力・概要!$B$21*SQRT(B63/1000000)+I63*入力・概要!$B$16/2)</f>
        <v>3.9746493564429136E-3</v>
      </c>
      <c r="I63" s="1">
        <f>IF(B63="","",C63*(入力・概要!$E$17*0.000000001))</f>
        <v>6.1613896860522382E-4</v>
      </c>
      <c r="J63" s="1">
        <f t="shared" si="3"/>
        <v>3.9746299351406666E-3</v>
      </c>
      <c r="K63" s="1">
        <f t="shared" si="4"/>
        <v>6.1612931300722396E-4</v>
      </c>
      <c r="L63" s="1">
        <f>IF(B63="","",入力・概要!$B$25)</f>
        <v>0.05</v>
      </c>
      <c r="M63" s="1">
        <f>IF(B63="","",C63*入力・概要!$B$26*0.000000001-1/(C63*入力・概要!$B$24*0.000001))</f>
        <v>-4.817545114777964</v>
      </c>
      <c r="N63" s="1">
        <f>IF(B63="","",入力・概要!$B$28)</f>
        <v>0.05</v>
      </c>
      <c r="O63" s="1">
        <f>IF(B63="","",C63*入力・概要!$B$29*0.000000001-1/(C63*入力・概要!$B$27*0.000001))</f>
        <v>-4.817545114777964</v>
      </c>
      <c r="P63" s="1">
        <f t="shared" si="5"/>
        <v>2.5000000000000005E-2</v>
      </c>
      <c r="Q63" s="1">
        <f t="shared" si="6"/>
        <v>-2.408772557388982</v>
      </c>
      <c r="R63" s="1">
        <f>IF(B63="","",入力・概要!$E$15*J63)</f>
        <v>0.38273095365348664</v>
      </c>
      <c r="S63" s="1">
        <f>IF(B63="","",入力・概要!$E$15*K63)</f>
        <v>5.9329236529985716E-2</v>
      </c>
      <c r="T63" s="1">
        <f t="shared" si="7"/>
        <v>0.40773095365348666</v>
      </c>
      <c r="U63" s="1">
        <f t="shared" si="8"/>
        <v>-2.3494433208589962</v>
      </c>
      <c r="V63" s="1">
        <f>IF(B63="","",T63+入力・概要!$E$9*F63)</f>
        <v>0.67603922737652011</v>
      </c>
      <c r="W63" s="1">
        <f>IF(B63="","",U63+入力・概要!$E$9*G63)</f>
        <v>-2.331421854860511</v>
      </c>
      <c r="X63" s="1">
        <f>IF(B63="","",入力・概要!$E$9+T63*F63-U63*G63)</f>
        <v>26.905971006552608</v>
      </c>
      <c r="Y63" s="1">
        <f t="shared" si="9"/>
        <v>-2.3160577068702153E-2</v>
      </c>
      <c r="Z63" s="1">
        <f>IF(B63="","",入力・概要!$E$9*(V63*X63+W63*Y63)/(X63^2+Y63^2)+入力・概要!$B$36)</f>
        <v>0.67790345568572863</v>
      </c>
      <c r="AA63" s="1">
        <f>IF(B63="","",入力・概要!$E$9*(W63*X63-V63*Y63)/(X63^2+Y63^2)+C63*入力・概要!$B$37*0.000000001)</f>
        <v>-2.3296471166490598</v>
      </c>
      <c r="AB63" s="1">
        <f t="shared" si="10"/>
        <v>2.4262746718667141</v>
      </c>
      <c r="AC63" s="1">
        <f t="shared" si="11"/>
        <v>-73.775545022128838</v>
      </c>
      <c r="AD63" s="1">
        <f t="shared" si="12"/>
        <v>3.5189569210233009</v>
      </c>
      <c r="AE63" s="1">
        <f t="shared" si="13"/>
        <v>0.38493996459470642</v>
      </c>
      <c r="AF63" s="1">
        <f t="shared" si="14"/>
        <v>2.40890228802047</v>
      </c>
      <c r="AG63" s="1">
        <f t="shared" si="15"/>
        <v>0.38730213166433558</v>
      </c>
    </row>
    <row r="64" spans="1:33">
      <c r="A64">
        <v>61</v>
      </c>
      <c r="B64" s="2">
        <f>IF(A64&lt;=入力・概要!$B$40,10^(LOG10(入力・概要!$B$38)+(A64-1)*(LOG10(入力・概要!$B$39)-LOG10(入力・概要!$B$38))/(入力・概要!$B$40-1)),"")</f>
        <v>3370.9538048408294</v>
      </c>
      <c r="C64" s="1">
        <f t="shared" si="0"/>
        <v>21180.32741775702</v>
      </c>
      <c r="D64" s="1">
        <f>IF(B64="","",ATANH(MIN(0.999999,入力・概要!$E$20/入力・概要!$E$9))+入力・概要!$B$20*SQRT(B64/1000000)+E64*入力・概要!$B$15/2)</f>
        <v>9.9764496859383288E-3</v>
      </c>
      <c r="E64" s="1">
        <f>IF(B64="","",C64*(入力・概要!$E$11*0.000000001))</f>
        <v>6.8370936301013552E-4</v>
      </c>
      <c r="F64" s="1">
        <f t="shared" si="1"/>
        <v>9.9761233782298796E-3</v>
      </c>
      <c r="G64" s="1">
        <f t="shared" si="2"/>
        <v>6.8364142473392546E-4</v>
      </c>
      <c r="H64" s="1">
        <f>IF(B64="","",ATANH(MIN(0.999999,入力・概要!$E$21/入力・概要!$E$15))+入力・概要!$B$21*SQRT(B64/1000000)+I64*入力・概要!$B$16/2)</f>
        <v>3.9771153544949471E-3</v>
      </c>
      <c r="I64" s="1">
        <f>IF(B64="","",C64*(入力・概要!$E$17*0.000000001))</f>
        <v>6.2874501860254431E-4</v>
      </c>
      <c r="J64" s="1">
        <f t="shared" si="3"/>
        <v>3.9770959575594648E-3</v>
      </c>
      <c r="K64" s="1">
        <f t="shared" si="4"/>
        <v>6.2873515641335422E-4</v>
      </c>
      <c r="L64" s="1">
        <f>IF(B64="","",入力・概要!$B$25)</f>
        <v>0.05</v>
      </c>
      <c r="M64" s="1">
        <f>IF(B64="","",C64*入力・概要!$B$26*0.000000001-1/(C64*入力・概要!$B$24*0.000001))</f>
        <v>-4.7209387231086781</v>
      </c>
      <c r="N64" s="1">
        <f>IF(B64="","",入力・概要!$B$28)</f>
        <v>0.05</v>
      </c>
      <c r="O64" s="1">
        <f>IF(B64="","",C64*入力・概要!$B$29*0.000000001-1/(C64*入力・概要!$B$27*0.000001))</f>
        <v>-4.7209387231086781</v>
      </c>
      <c r="P64" s="1">
        <f t="shared" si="5"/>
        <v>2.5000000000000005E-2</v>
      </c>
      <c r="Q64" s="1">
        <f t="shared" si="6"/>
        <v>-2.3604693615543391</v>
      </c>
      <c r="R64" s="1">
        <f>IF(B64="","",入力・概要!$E$15*J64)</f>
        <v>0.38296841553735483</v>
      </c>
      <c r="S64" s="1">
        <f>IF(B64="","",入力・概要!$E$15*K64)</f>
        <v>6.0543097077298283E-2</v>
      </c>
      <c r="T64" s="1">
        <f t="shared" si="7"/>
        <v>0.40796841553735486</v>
      </c>
      <c r="U64" s="1">
        <f t="shared" si="8"/>
        <v>-2.2999262644770408</v>
      </c>
      <c r="V64" s="1">
        <f>IF(B64="","",T64+入力・概要!$E$9*F64)</f>
        <v>0.67632942910545024</v>
      </c>
      <c r="W64" s="1">
        <f>IF(B64="","",U64+入力・概要!$E$9*G64)</f>
        <v>-2.2815360843737063</v>
      </c>
      <c r="X64" s="1">
        <f>IF(B64="","",入力・概要!$E$9+T64*F64-U64*G64)</f>
        <v>26.90597252603154</v>
      </c>
      <c r="Y64" s="1">
        <f t="shared" si="9"/>
        <v>-2.2665444066409926E-2</v>
      </c>
      <c r="Z64" s="1">
        <f>IF(B64="","",入力・概要!$E$9*(V64*X64+W64*Y64)/(X64^2+Y64^2)+入力・概要!$B$36)</f>
        <v>0.67810866994203012</v>
      </c>
      <c r="AA64" s="1">
        <f>IF(B64="","",入力・概要!$E$9*(W64*X64-V64*Y64)/(X64^2+Y64^2)+C64*入力・概要!$B$37*0.000000001)</f>
        <v>-2.2797696064437831</v>
      </c>
      <c r="AB64" s="1">
        <f t="shared" si="10"/>
        <v>2.378482883418628</v>
      </c>
      <c r="AC64" s="1">
        <f t="shared" si="11"/>
        <v>-73.435093421733185</v>
      </c>
      <c r="AD64" s="1">
        <f t="shared" si="12"/>
        <v>3.5277528010406445</v>
      </c>
      <c r="AE64" s="1">
        <f t="shared" si="13"/>
        <v>0.37630003039809556</v>
      </c>
      <c r="AF64" s="1">
        <f t="shared" si="14"/>
        <v>2.3606017467664362</v>
      </c>
      <c r="AG64" s="1">
        <f t="shared" si="15"/>
        <v>0.38772448194936476</v>
      </c>
    </row>
    <row r="65" spans="1:33">
      <c r="A65">
        <v>62</v>
      </c>
      <c r="B65" s="2">
        <f>IF(A65&lt;=入力・概要!$B$40,10^(LOG10(入力・概要!$B$38)+(A65-1)*(LOG10(入力・概要!$B$39)-LOG10(入力・概要!$B$38))/(入力・概要!$B$40-1)),"")</f>
        <v>3439.9226809673978</v>
      </c>
      <c r="C65" s="1">
        <f t="shared" si="0"/>
        <v>21613.671646888164</v>
      </c>
      <c r="D65" s="1">
        <f>IF(B65="","",ATANH(MIN(0.999999,入力・概要!$E$20/入力・概要!$E$9))+入力・概要!$B$20*SQRT(B65/1000000)+E65*入力・概要!$B$15/2)</f>
        <v>9.9784323290060522E-3</v>
      </c>
      <c r="E65" s="1">
        <f>IF(B65="","",C65*(入力・概要!$E$11*0.000000001))</f>
        <v>6.97697886464923E-4</v>
      </c>
      <c r="F65" s="1">
        <f t="shared" si="1"/>
        <v>9.9781060176625785E-3</v>
      </c>
      <c r="G65" s="1">
        <f t="shared" si="2"/>
        <v>6.9762853508110643E-4</v>
      </c>
      <c r="H65" s="1">
        <f>IF(B65="","",ATANH(MIN(0.999999,入力・概要!$E$21/入力・概要!$E$15))+入力・概要!$B$21*SQRT(B65/1000000)+I65*入力・概要!$B$16/2)</f>
        <v>3.9796077477825889E-3</v>
      </c>
      <c r="I65" s="1">
        <f>IF(B65="","",C65*(入力・概要!$E$17*0.000000001))</f>
        <v>6.4160898524632441E-4</v>
      </c>
      <c r="J65" s="1">
        <f t="shared" si="3"/>
        <v>3.9795883774173283E-3</v>
      </c>
      <c r="K65" s="1">
        <f t="shared" si="4"/>
        <v>6.415989120503228E-4</v>
      </c>
      <c r="L65" s="1">
        <f>IF(B65="","",入力・概要!$B$25)</f>
        <v>0.05</v>
      </c>
      <c r="M65" s="1">
        <f>IF(B65="","",C65*入力・概要!$B$26*0.000000001-1/(C65*入力・概要!$B$24*0.000001))</f>
        <v>-4.626268901348606</v>
      </c>
      <c r="N65" s="1">
        <f>IF(B65="","",入力・概要!$B$28)</f>
        <v>0.05</v>
      </c>
      <c r="O65" s="1">
        <f>IF(B65="","",C65*入力・概要!$B$29*0.000000001-1/(C65*入力・概要!$B$27*0.000001))</f>
        <v>-4.626268901348606</v>
      </c>
      <c r="P65" s="1">
        <f t="shared" si="5"/>
        <v>2.4999999999999994E-2</v>
      </c>
      <c r="Q65" s="1">
        <f t="shared" si="6"/>
        <v>-2.3131344506743026</v>
      </c>
      <c r="R65" s="1">
        <f>IF(B65="","",入力・概要!$E$15*J65)</f>
        <v>0.38320841932253019</v>
      </c>
      <c r="S65" s="1">
        <f>IF(B65="","",入力・概要!$E$15*K65)</f>
        <v>6.1781792891208852E-2</v>
      </c>
      <c r="T65" s="1">
        <f t="shared" si="7"/>
        <v>0.40820841932253016</v>
      </c>
      <c r="U65" s="1">
        <f t="shared" si="8"/>
        <v>-2.2513526577830936</v>
      </c>
      <c r="V65" s="1">
        <f>IF(B65="","",T65+入力・概要!$E$9*F65)</f>
        <v>0.6766227665461475</v>
      </c>
      <c r="W65" s="1">
        <f>IF(B65="","",U65+入力・概要!$E$9*G65)</f>
        <v>-2.2325862197920658</v>
      </c>
      <c r="X65" s="1">
        <f>IF(B65="","",入力・概要!$E$9+T65*F65-U65*G65)</f>
        <v>26.905974012657392</v>
      </c>
      <c r="Y65" s="1">
        <f t="shared" si="9"/>
        <v>-2.2179457660926376E-2</v>
      </c>
      <c r="Z65" s="1">
        <f>IF(B65="","",入力・概要!$E$9*(V65*X65+W65*Y65)/(X65^2+Y65^2)+入力・概要!$B$36)</f>
        <v>0.67832038470178091</v>
      </c>
      <c r="AA65" s="1">
        <f>IF(B65="","",入力・概要!$E$9*(W65*X65-V65*Y65)/(X65^2+Y65^2)+C65*入力・概要!$B$37*0.000000001)</f>
        <v>-2.230827291752266</v>
      </c>
      <c r="AB65" s="1">
        <f t="shared" si="10"/>
        <v>2.3316751381632739</v>
      </c>
      <c r="AC65" s="1">
        <f t="shared" si="11"/>
        <v>-73.087227768406876</v>
      </c>
      <c r="AD65" s="1">
        <f t="shared" si="12"/>
        <v>3.5365486810579889</v>
      </c>
      <c r="AE65" s="1">
        <f t="shared" si="13"/>
        <v>0.36766804199991227</v>
      </c>
      <c r="AF65" s="1">
        <f t="shared" si="14"/>
        <v>2.313269544799375</v>
      </c>
      <c r="AG65" s="1">
        <f t="shared" si="15"/>
        <v>0.38815677576531415</v>
      </c>
    </row>
    <row r="66" spans="1:33">
      <c r="A66">
        <v>63</v>
      </c>
      <c r="B66" s="2">
        <f>IF(A66&lt;=入力・概要!$B$40,10^(LOG10(入力・概要!$B$38)+(A66-1)*(LOG10(入力・概要!$B$39)-LOG10(入力・概要!$B$38))/(入力・概要!$B$40-1)),"")</f>
        <v>3510.3026431395037</v>
      </c>
      <c r="C66" s="1">
        <f t="shared" si="0"/>
        <v>22055.881991127797</v>
      </c>
      <c r="D66" s="1">
        <f>IF(B66="","",ATANH(MIN(0.999999,入力・概要!$E$20/入力・概要!$E$9))+入力・概要!$B$20*SQRT(B66/1000000)+E66*入力・概要!$B$15/2)</f>
        <v>9.9804373089526499E-3</v>
      </c>
      <c r="E66" s="1">
        <f>IF(B66="","",C66*(入力・概要!$E$11*0.000000001))</f>
        <v>7.1197261162913813E-4</v>
      </c>
      <c r="F66" s="1">
        <f t="shared" si="1"/>
        <v>9.9801109997302434E-3</v>
      </c>
      <c r="G66" s="1">
        <f t="shared" si="2"/>
        <v>7.1190181761961874E-4</v>
      </c>
      <c r="H66" s="1">
        <f>IF(B66="","",ATANH(MIN(0.999999,入力・概要!$E$21/入力・概要!$E$15))+入力・概要!$B$21*SQRT(B66/1000000)+I66*入力・概要!$B$16/2)</f>
        <v>3.9821268314767745E-3</v>
      </c>
      <c r="I66" s="1">
        <f>IF(B66="","",C66*(入力・概要!$E$17*0.000000001))</f>
        <v>6.5473614544697765E-4</v>
      </c>
      <c r="J66" s="1">
        <f t="shared" si="3"/>
        <v>3.9821074899919675E-3</v>
      </c>
      <c r="K66" s="1">
        <f t="shared" si="4"/>
        <v>6.547258567383132E-4</v>
      </c>
      <c r="L66" s="1">
        <f>IF(B66="","",入力・概要!$B$25)</f>
        <v>0.05</v>
      </c>
      <c r="M66" s="1">
        <f>IF(B66="","",C66*入力・概要!$B$26*0.000000001-1/(C66*入力・概要!$B$24*0.000001))</f>
        <v>-4.5334968151177986</v>
      </c>
      <c r="N66" s="1">
        <f>IF(B66="","",入力・概要!$B$28)</f>
        <v>0.05</v>
      </c>
      <c r="O66" s="1">
        <f>IF(B66="","",C66*入力・概要!$B$29*0.000000001-1/(C66*入力・概要!$B$27*0.000001))</f>
        <v>-4.5334968151177986</v>
      </c>
      <c r="P66" s="1">
        <f t="shared" si="5"/>
        <v>2.5000000000000005E-2</v>
      </c>
      <c r="Q66" s="1">
        <f t="shared" si="6"/>
        <v>-2.2667484075588988</v>
      </c>
      <c r="R66" s="1">
        <f>IF(B66="","",入力・概要!$E$15*J66)</f>
        <v>0.38345099344233136</v>
      </c>
      <c r="S66" s="1">
        <f>IF(B66="","",入力・概要!$E$15*K66)</f>
        <v>6.3045832095103518E-2</v>
      </c>
      <c r="T66" s="1">
        <f t="shared" si="7"/>
        <v>0.40845099344233138</v>
      </c>
      <c r="U66" s="1">
        <f t="shared" si="8"/>
        <v>-2.2037025754637951</v>
      </c>
      <c r="V66" s="1">
        <f>IF(B66="","",T66+入力・概要!$E$9*F66)</f>
        <v>0.67691927534573004</v>
      </c>
      <c r="W66" s="1">
        <f>IF(B66="","",U66+入力・概要!$E$9*G66)</f>
        <v>-2.1845521814586171</v>
      </c>
      <c r="X66" s="1">
        <f>IF(B66="","",入力・概要!$E$9+T66*F66-U66*G66)</f>
        <v>26.905975464036956</v>
      </c>
      <c r="Y66" s="1">
        <f t="shared" si="9"/>
        <v>-2.1702419308879953E-2</v>
      </c>
      <c r="Z66" s="1">
        <f>IF(B66="","",入力・概要!$E$9*(V66*X66+W66*Y66)/(X66^2+Y66^2)+入力・概要!$B$36)</f>
        <v>0.67853850277307215</v>
      </c>
      <c r="AA66" s="1">
        <f>IF(B66="","",入力・概要!$E$9*(W66*X66-V66*Y66)/(X66^2+Y66^2)+C66*入力・概要!$B$37*0.000000001)</f>
        <v>-2.1828000961962779</v>
      </c>
      <c r="AB66" s="1">
        <f t="shared" si="10"/>
        <v>2.2858326184784401</v>
      </c>
      <c r="AC66" s="1">
        <f t="shared" si="11"/>
        <v>-72.731781694524017</v>
      </c>
      <c r="AD66" s="1">
        <f t="shared" si="12"/>
        <v>3.5453445610753329</v>
      </c>
      <c r="AE66" s="1">
        <f t="shared" si="13"/>
        <v>0.35904442573878548</v>
      </c>
      <c r="AF66" s="1">
        <f t="shared" si="14"/>
        <v>2.2668862660422122</v>
      </c>
      <c r="AG66" s="1">
        <f t="shared" si="15"/>
        <v>0.38859933262484492</v>
      </c>
    </row>
    <row r="67" spans="1:33">
      <c r="A67">
        <v>64</v>
      </c>
      <c r="B67" s="2">
        <f>IF(A67&lt;=入力・概要!$B$40,10^(LOG10(入力・概要!$B$38)+(A67-1)*(LOG10(入力・概要!$B$39)-LOG10(入力・概要!$B$38))/(入力・概要!$B$40-1)),"")</f>
        <v>3582.122561826543</v>
      </c>
      <c r="C67" s="1">
        <f t="shared" si="0"/>
        <v>22507.139848985033</v>
      </c>
      <c r="D67" s="1">
        <f>IF(B67="","",ATANH(MIN(0.999999,入力・概要!$E$20/入力・概要!$E$9))+入力・概要!$B$20*SQRT(B67/1000000)+E67*入力・概要!$B$15/2)</f>
        <v>9.9824648972641223E-3</v>
      </c>
      <c r="E67" s="1">
        <f>IF(B67="","",C67*(入力・概要!$E$11*0.000000001))</f>
        <v>7.265393941185451E-4</v>
      </c>
      <c r="F67" s="1">
        <f t="shared" si="1"/>
        <v>9.9821385962250066E-3</v>
      </c>
      <c r="G67" s="1">
        <f t="shared" si="2"/>
        <v>7.2646712735001927E-4</v>
      </c>
      <c r="H67" s="1">
        <f>IF(B67="","",ATANH(MIN(0.999999,入力・概要!$E$21/入力・概要!$E$15))+入力・概要!$B$21*SQRT(B67/1000000)+I67*入力・概要!$B$16/2)</f>
        <v>3.9846729042952687E-3</v>
      </c>
      <c r="I67" s="1">
        <f>IF(B67="","",C67*(入力・概要!$E$17*0.000000001))</f>
        <v>6.6813188407919178E-4</v>
      </c>
      <c r="J67" s="1">
        <f t="shared" si="3"/>
        <v>3.984653594112637E-3</v>
      </c>
      <c r="K67" s="1">
        <f t="shared" si="4"/>
        <v>6.6812137526032469E-4</v>
      </c>
      <c r="L67" s="1">
        <f>IF(B67="","",入力・概要!$B$25)</f>
        <v>0.05</v>
      </c>
      <c r="M67" s="1">
        <f>IF(B67="","",C67*入力・概要!$B$26*0.000000001-1/(C67*入力・概要!$B$24*0.000001))</f>
        <v>-4.4425844085038397</v>
      </c>
      <c r="N67" s="1">
        <f>IF(B67="","",入力・概要!$B$28)</f>
        <v>0.05</v>
      </c>
      <c r="O67" s="1">
        <f>IF(B67="","",C67*入力・概要!$B$29*0.000000001-1/(C67*入力・概要!$B$27*0.000001))</f>
        <v>-4.4425844085038397</v>
      </c>
      <c r="P67" s="1">
        <f t="shared" si="5"/>
        <v>2.5000000000000005E-2</v>
      </c>
      <c r="Q67" s="1">
        <f t="shared" si="6"/>
        <v>-2.2212922042519194</v>
      </c>
      <c r="R67" s="1">
        <f>IF(B67="","",入力・概要!$E$15*J67)</f>
        <v>0.38369616667206763</v>
      </c>
      <c r="S67" s="1">
        <f>IF(B67="","",入力・概要!$E$15*K67)</f>
        <v>6.4335733208483764E-2</v>
      </c>
      <c r="T67" s="1">
        <f t="shared" si="7"/>
        <v>0.40869616667206765</v>
      </c>
      <c r="U67" s="1">
        <f t="shared" si="8"/>
        <v>-2.1569564710434355</v>
      </c>
      <c r="V67" s="1">
        <f>IF(B67="","",T67+入力・概要!$E$9*F67)</f>
        <v>0.67721899159080523</v>
      </c>
      <c r="W67" s="1">
        <f>IF(B67="","",U67+入力・概要!$E$9*G67)</f>
        <v>-2.1374142653962007</v>
      </c>
      <c r="X67" s="1">
        <f>IF(B67="","",入力・概要!$E$9+T67*F67-U67*G67)</f>
        <v>26.905976877666294</v>
      </c>
      <c r="Y67" s="1">
        <f t="shared" si="9"/>
        <v>-2.1234134109818743E-2</v>
      </c>
      <c r="Z67" s="1">
        <f>IF(B67="","",入力・概要!$E$9*(V67*X67+W67*Y67)/(X67^2+Y67^2)+入力・概要!$B$36)</f>
        <v>0.67876293268625487</v>
      </c>
      <c r="AA67" s="1">
        <f>IF(B67="","",入力・概要!$E$9*(W67*X67-V67*Y67)/(X67^2+Y67^2)+C67*入力・概要!$B$37*0.000000001)</f>
        <v>-2.1356683187687886</v>
      </c>
      <c r="AB67" s="1">
        <f t="shared" si="10"/>
        <v>2.2409369215980957</v>
      </c>
      <c r="AC67" s="1">
        <f t="shared" si="11"/>
        <v>-72.368584949026598</v>
      </c>
      <c r="AD67" s="1">
        <f t="shared" si="12"/>
        <v>3.5541404410926765</v>
      </c>
      <c r="AE67" s="1">
        <f t="shared" si="13"/>
        <v>0.35042963208730332</v>
      </c>
      <c r="AF67" s="1">
        <f t="shared" si="14"/>
        <v>2.2214328836744879</v>
      </c>
      <c r="AG67" s="1">
        <f t="shared" si="15"/>
        <v>0.38905248345989557</v>
      </c>
    </row>
    <row r="68" spans="1:33">
      <c r="A68">
        <v>65</v>
      </c>
      <c r="B68" s="2">
        <f>IF(A68&lt;=入力・概要!$B$40,10^(LOG10(入力・概要!$B$38)+(A68-1)*(LOG10(入力・概要!$B$39)-LOG10(入力・概要!$B$38))/(入力・概要!$B$40-1)),"")</f>
        <v>3655.4118981805509</v>
      </c>
      <c r="C68" s="1">
        <f t="shared" ref="C68:C131" si="16">IF(B68="","",2*PI()*B68)</f>
        <v>22967.630330337481</v>
      </c>
      <c r="D68" s="1">
        <f>IF(B68="","",ATANH(MIN(0.999999,入力・概要!$E$20/入力・概要!$E$9))+入力・概要!$B$20*SQRT(B68/1000000)+E68*入力・概要!$B$15/2)</f>
        <v>9.9845153690927523E-3</v>
      </c>
      <c r="E68" s="1">
        <f>IF(B68="","",C68*(入力・概要!$E$11*0.000000001))</f>
        <v>7.4140420935335386E-4</v>
      </c>
      <c r="F68" s="1">
        <f t="shared" ref="F68:F131" si="17">IF(B68="","",SINH(2*D68)/(COSH(2*D68)+COS(2*E68)))</f>
        <v>9.9841890826188849E-3</v>
      </c>
      <c r="G68" s="1">
        <f t="shared" ref="G68:G131" si="18">IF(B68="","",SIN(2*E68)/(COSH(2*D68)+COS(2*E68)))</f>
        <v>7.4133043906487333E-4</v>
      </c>
      <c r="H68" s="1">
        <f>IF(B68="","",ATANH(MIN(0.999999,入力・概要!$E$21/入力・概要!$E$15))+入力・概要!$B$21*SQRT(B68/1000000)+I68*入力・概要!$B$16/2)</f>
        <v>3.9872462685498645E-3</v>
      </c>
      <c r="I68" s="1">
        <f>IF(B68="","",C68*(入力・概要!$E$17*0.000000001))</f>
        <v>6.8180169619085464E-4</v>
      </c>
      <c r="J68" s="1">
        <f t="shared" ref="J68:J131" si="19">IF(B68="","",SINH(2*H68)/(COSH(2*H68)+COS(2*I68)))</f>
        <v>3.9872269922075444E-3</v>
      </c>
      <c r="K68" s="1">
        <f t="shared" ref="K68:K131" si="20">IF(B68="","",SIN(2*I68)/(COSH(2*H68)+COS(2*I68)))</f>
        <v>6.8179096257110577E-4</v>
      </c>
      <c r="L68" s="1">
        <f>IF(B68="","",入力・概要!$B$25)</f>
        <v>0.05</v>
      </c>
      <c r="M68" s="1">
        <f>IF(B68="","",C68*入力・概要!$B$26*0.000000001-1/(C68*入力・概要!$B$24*0.000001))</f>
        <v>-4.3534943884509554</v>
      </c>
      <c r="N68" s="1">
        <f>IF(B68="","",入力・概要!$B$28)</f>
        <v>0.05</v>
      </c>
      <c r="O68" s="1">
        <f>IF(B68="","",C68*入力・概要!$B$29*0.000000001-1/(C68*入力・概要!$B$27*0.000001))</f>
        <v>-4.3534943884509554</v>
      </c>
      <c r="P68" s="1">
        <f t="shared" ref="P68:P131" si="21">IF(B68="","",((L68*N68-M68*O68)*(L68+N68)+(L68*O68+M68*N68)*(M68+O68))/((L68+N68)^2+(M68+O68)^2))</f>
        <v>2.5000000000000001E-2</v>
      </c>
      <c r="Q68" s="1">
        <f t="shared" ref="Q68:Q131" si="22">IF(B68="","",((L68*O68+M68*N68)*(L68+N68)-(L68*N68-M68*O68)*(M68+O68))/((L68+N68)^2+(M68+O68)^2))</f>
        <v>-2.1767471942254777</v>
      </c>
      <c r="R68" s="1">
        <f>IF(B68="","",入力・概要!$E$15*J68)</f>
        <v>0.38394396813360399</v>
      </c>
      <c r="S68" s="1">
        <f>IF(B68="","",入力・概要!$E$15*K68)</f>
        <v>6.565202535967235E-2</v>
      </c>
      <c r="T68" s="1">
        <f t="shared" ref="T68:T131" si="23">IF(B68="","",P68+R68)</f>
        <v>0.40894396813360401</v>
      </c>
      <c r="U68" s="1">
        <f t="shared" ref="U68:U131" si="24">IF(B68="","",Q68+S68)</f>
        <v>-2.1110951688658055</v>
      </c>
      <c r="V68" s="1">
        <f>IF(B68="","",T68+入力・概要!$E$9*F68)</f>
        <v>0.67752195181352626</v>
      </c>
      <c r="W68" s="1">
        <f>IF(B68="","",U68+入力・概要!$E$9*G68)</f>
        <v>-2.0911531352247148</v>
      </c>
      <c r="X68" s="1">
        <f>IF(B68="","",入力・概要!$E$9+T68*F68-U68*G68)</f>
        <v>26.905978250925976</v>
      </c>
      <c r="Y68" s="1">
        <f t="shared" ref="Y68:Y131" si="25">IF(B68="","",T68*G68+U68*F68)</f>
        <v>-2.0774410725910034E-2</v>
      </c>
      <c r="Z68" s="1">
        <f>IF(B68="","",入力・概要!$E$9*(V68*X68+W68*Y68)/(X68^2+Y68^2)+入力・概要!$B$36)</f>
        <v>0.67899358849144953</v>
      </c>
      <c r="AA68" s="1">
        <f>IF(B68="","",入力・概要!$E$9*(W68*X68-V68*Y68)/(X68^2+Y68^2)+C68*入力・概要!$B$37*0.000000001)</f>
        <v>-2.0894126257535484</v>
      </c>
      <c r="AB68" s="1">
        <f t="shared" ref="AB68:AB131" si="26">IF(B68="","",SQRT(Z68^2+AA68^2))</f>
        <v>2.1969700530209404</v>
      </c>
      <c r="AC68" s="1">
        <f t="shared" ref="AC68:AC131" si="27">IF(B68="","",IF(Z68&gt;0,DEGREES(ATAN(AA68/Z68)),IF(Z68&lt;0,IF(AA68&gt;=0,DEGREES(ATAN(AA68/Z68))+180,DEGREES(ATAN(AA68/Z68))-180),IF(AA68&gt;0,90,IF(AA68&lt;0,-90,0)))))</f>
        <v>-71.99746332353682</v>
      </c>
      <c r="AD68" s="1">
        <f t="shared" ref="AD68:AD131" si="28">IF(B68="","",LOG10(B68))</f>
        <v>3.5629363211100209</v>
      </c>
      <c r="AE68" s="1">
        <f t="shared" ref="AE68:AE131" si="29">IF(AB68="","",LOG10(MAX(AB68,0.000000000001)))</f>
        <v>0.34182413707690712</v>
      </c>
      <c r="AF68" s="1">
        <f t="shared" ref="AF68:AF131" si="30">IF(B68="","",SQRT(P68^2+Q68^2))</f>
        <v>2.1768907523273855</v>
      </c>
      <c r="AG68" s="1">
        <f t="shared" ref="AG68:AG131" si="31">IF(B68="","",SQRT(R68^2+S68^2))</f>
        <v>0.38951657102106063</v>
      </c>
    </row>
    <row r="69" spans="1:33">
      <c r="A69">
        <v>66</v>
      </c>
      <c r="B69" s="2">
        <f>IF(A69&lt;=入力・概要!$B$40,10^(LOG10(入力・概要!$B$38)+(A69-1)*(LOG10(入力・概要!$B$39)-LOG10(入力・概要!$B$38))/(入力・概要!$B$40-1)),"")</f>
        <v>3730.2007161213837</v>
      </c>
      <c r="C69" s="1">
        <f t="shared" si="16"/>
        <v>23437.54233236465</v>
      </c>
      <c r="D69" s="1">
        <f>IF(B69="","",ATANH(MIN(0.999999,入力・概要!$E$20/入力・概要!$E$9))+入力・概要!$B$20*SQRT(B69/1000000)+E69*入力・概要!$B$15/2)</f>
        <v>9.986589003312913E-3</v>
      </c>
      <c r="E69" s="1">
        <f>IF(B69="","",C69*(入力・概要!$E$11*0.000000001))</f>
        <v>7.5657315500938084E-4</v>
      </c>
      <c r="F69" s="1">
        <f t="shared" si="17"/>
        <v>9.9862627381201389E-3</v>
      </c>
      <c r="G69" s="1">
        <f t="shared" si="18"/>
        <v>7.5649784979969607E-4</v>
      </c>
      <c r="H69" s="1">
        <f>IF(B69="","",ATANH(MIN(0.999999,入力・概要!$E$21/入力・概要!$E$15))+入力・概要!$B$21*SQRT(B69/1000000)+I69*入力・概要!$B$16/2)</f>
        <v>3.9898472301942885E-3</v>
      </c>
      <c r="I69" s="1">
        <f>IF(B69="","",C69*(入力・概要!$E$17*0.000000001))</f>
        <v>6.9575118925716245E-4</v>
      </c>
      <c r="J69" s="1">
        <f t="shared" si="19"/>
        <v>3.989827990351965E-3</v>
      </c>
      <c r="K69" s="1">
        <f t="shared" si="20"/>
        <v>6.9574022605127051E-4</v>
      </c>
      <c r="L69" s="1">
        <f>IF(B69="","",入力・概要!$B$25)</f>
        <v>0.05</v>
      </c>
      <c r="M69" s="1">
        <f>IF(B69="","",C69*入力・概要!$B$26*0.000000001-1/(C69*入力・概要!$B$24*0.000001))</f>
        <v>-4.2661902094621338</v>
      </c>
      <c r="N69" s="1">
        <f>IF(B69="","",入力・概要!$B$28)</f>
        <v>0.05</v>
      </c>
      <c r="O69" s="1">
        <f>IF(B69="","",C69*入力・概要!$B$29*0.000000001-1/(C69*入力・概要!$B$27*0.000001))</f>
        <v>-4.2661902094621338</v>
      </c>
      <c r="P69" s="1">
        <f t="shared" si="21"/>
        <v>2.5000000000000001E-2</v>
      </c>
      <c r="Q69" s="1">
        <f t="shared" si="22"/>
        <v>-2.1330951047310664</v>
      </c>
      <c r="R69" s="1">
        <f>IF(B69="","",入力・概要!$E$15*J69)</f>
        <v>0.3841944272999942</v>
      </c>
      <c r="S69" s="1">
        <f>IF(B69="","",入力・概要!$E$15*K69)</f>
        <v>6.6995248502870031E-2</v>
      </c>
      <c r="T69" s="1">
        <f t="shared" si="23"/>
        <v>0.40919442729999422</v>
      </c>
      <c r="U69" s="1">
        <f t="shared" si="24"/>
        <v>-2.0660998562281963</v>
      </c>
      <c r="V69" s="1">
        <f>IF(B69="","",T69+入力・概要!$E$9*F69)</f>
        <v>0.67782819299774144</v>
      </c>
      <c r="W69" s="1">
        <f>IF(B69="","",U69+入力・概要!$E$9*G69)</f>
        <v>-2.0457498142291817</v>
      </c>
      <c r="X69" s="1">
        <f>IF(B69="","",入力・概要!$E$9+T69*F69-U69*G69)</f>
        <v>26.905979581076192</v>
      </c>
      <c r="Y69" s="1">
        <f t="shared" si="25"/>
        <v>-2.032306130308455E-2</v>
      </c>
      <c r="Z69" s="1">
        <f>IF(B69="","",入力・概要!$E$9*(V69*X69+W69*Y69)/(X69^2+Y69^2)+入力・概要!$B$36)</f>
        <v>0.67923038956445181</v>
      </c>
      <c r="AA69" s="1">
        <f>IF(B69="","",入力・概要!$E$9*(W69*X69-V69*Y69)/(X69^2+Y69^2)+C69*入力・概要!$B$37*0.000000001)</f>
        <v>-2.044014042795292</v>
      </c>
      <c r="AB69" s="1">
        <f t="shared" si="26"/>
        <v>2.1539144201319211</v>
      </c>
      <c r="AC69" s="1">
        <f t="shared" si="27"/>
        <v>-71.618238580080543</v>
      </c>
      <c r="AD69" s="1">
        <f t="shared" si="28"/>
        <v>3.5717322011273653</v>
      </c>
      <c r="AE69" s="1">
        <f t="shared" si="29"/>
        <v>0.33322844380745004</v>
      </c>
      <c r="AF69" s="1">
        <f t="shared" si="30"/>
        <v>2.1332416004352717</v>
      </c>
      <c r="AG69" s="1">
        <f t="shared" si="31"/>
        <v>0.38999195028914618</v>
      </c>
    </row>
    <row r="70" spans="1:33">
      <c r="A70">
        <v>67</v>
      </c>
      <c r="B70" s="2">
        <f>IF(A70&lt;=入力・概要!$B$40,10^(LOG10(入力・概要!$B$38)+(A70-1)*(LOG10(入力・概要!$B$39)-LOG10(入力・概要!$B$38))/(入力・概要!$B$40-1)),"")</f>
        <v>3806.5196946692258</v>
      </c>
      <c r="C70" s="1">
        <f t="shared" si="16"/>
        <v>23917.068617035406</v>
      </c>
      <c r="D70" s="1">
        <f>IF(B70="","",ATANH(MIN(0.999999,入力・概要!$E$20/入力・概要!$E$9))+入力・概要!$B$20*SQRT(B70/1000000)+E70*入力・概要!$B$15/2)</f>
        <v>9.9886860825777937E-3</v>
      </c>
      <c r="E70" s="1">
        <f>IF(B70="","",C70*(入力・概要!$E$11*0.000000001))</f>
        <v>7.7205245351937425E-4</v>
      </c>
      <c r="F70" s="1">
        <f t="shared" si="17"/>
        <v>9.9883598457306353E-3</v>
      </c>
      <c r="G70" s="1">
        <f t="shared" si="18"/>
        <v>7.7197558133406091E-4</v>
      </c>
      <c r="H70" s="1">
        <f>IF(B70="","",ATANH(MIN(0.999999,入力・概要!$E$21/入力・概要!$E$15))+入力・概要!$B$21*SQRT(B70/1000000)+I70*入力・概要!$B$16/2)</f>
        <v>3.9924760988728327E-3</v>
      </c>
      <c r="I70" s="1">
        <f>IF(B70="","",C70*(入力・概要!$E$17*0.000000001))</f>
        <v>7.099860854808608E-4</v>
      </c>
      <c r="J70" s="1">
        <f t="shared" si="19"/>
        <v>3.9924568983170962E-3</v>
      </c>
      <c r="K70" s="1">
        <f t="shared" si="20"/>
        <v>7.0997488780755343E-4</v>
      </c>
      <c r="L70" s="1">
        <f>IF(B70="","",入力・概要!$B$25)</f>
        <v>0.05</v>
      </c>
      <c r="M70" s="1">
        <f>IF(B70="","",C70*入力・概要!$B$26*0.000000001-1/(C70*入力・概要!$B$24*0.000001))</f>
        <v>-4.1806360586078073</v>
      </c>
      <c r="N70" s="1">
        <f>IF(B70="","",入力・概要!$B$28)</f>
        <v>0.05</v>
      </c>
      <c r="O70" s="1">
        <f>IF(B70="","",C70*入力・概要!$B$29*0.000000001-1/(C70*入力・概要!$B$27*0.000001))</f>
        <v>-4.1806360586078073</v>
      </c>
      <c r="P70" s="1">
        <f t="shared" si="21"/>
        <v>2.5000000000000001E-2</v>
      </c>
      <c r="Q70" s="1">
        <f t="shared" si="22"/>
        <v>-2.0903180293039032</v>
      </c>
      <c r="R70" s="1">
        <f>IF(B70="","",入力・概要!$E$15*J70)</f>
        <v>0.38444757400018542</v>
      </c>
      <c r="S70" s="1">
        <f>IF(B70="","",入力・概要!$E$15*K70)</f>
        <v>6.8365953639655086E-2</v>
      </c>
      <c r="T70" s="1">
        <f t="shared" si="23"/>
        <v>0.40944757400018544</v>
      </c>
      <c r="U70" s="1">
        <f t="shared" si="24"/>
        <v>-2.0219520756642479</v>
      </c>
      <c r="V70" s="1">
        <f>IF(B70="","",T70+入力・概要!$E$9*F70)</f>
        <v>0.67813775258524134</v>
      </c>
      <c r="W70" s="1">
        <f>IF(B70="","",U70+入力・概要!$E$9*G70)</f>
        <v>-2.0011856775753154</v>
      </c>
      <c r="X70" s="1">
        <f>IF(B70="","",入力・概要!$E$9+T70*F70-U70*G70)</f>
        <v>26.905980865251603</v>
      </c>
      <c r="Y70" s="1">
        <f t="shared" si="25"/>
        <v>-1.9879901393591873E-2</v>
      </c>
      <c r="Z70" s="1">
        <f>IF(B70="","",入力・概要!$E$9*(V70*X70+W70*Y70)/(X70^2+Y70^2)+入力・概要!$B$36)</f>
        <v>0.67947326042071632</v>
      </c>
      <c r="AA70" s="1">
        <f>IF(B70="","",入力・概要!$E$9*(W70*X70-V70*Y70)/(X70^2+Y70^2)+C70*入力・概要!$B$37*0.000000001)</f>
        <v>-1.9994539471172452</v>
      </c>
      <c r="AB70" s="1">
        <f t="shared" si="26"/>
        <v>2.1117528260356346</v>
      </c>
      <c r="AC70" s="1">
        <f t="shared" si="27"/>
        <v>-71.230728380895911</v>
      </c>
      <c r="AD70" s="1">
        <f t="shared" si="28"/>
        <v>3.5805280811447093</v>
      </c>
      <c r="AE70" s="1">
        <f t="shared" si="29"/>
        <v>0.32464308404604542</v>
      </c>
      <c r="AF70" s="1">
        <f t="shared" si="30"/>
        <v>2.090467522740536</v>
      </c>
      <c r="AG70" s="1">
        <f t="shared" si="31"/>
        <v>0.3904789888991308</v>
      </c>
    </row>
    <row r="71" spans="1:33">
      <c r="A71">
        <v>68</v>
      </c>
      <c r="B71" s="2">
        <f>IF(A71&lt;=入力・概要!$B$40,10^(LOG10(入力・概要!$B$38)+(A71-1)*(LOG10(入力・概要!$B$39)-LOG10(入力・概要!$B$38))/(入力・概要!$B$40-1)),"")</f>
        <v>3884.4001405293729</v>
      </c>
      <c r="C71" s="1">
        <f t="shared" si="16"/>
        <v>24406.405890180475</v>
      </c>
      <c r="D71" s="1">
        <f>IF(B71="","",ATANH(MIN(0.999999,入力・概要!$E$20/入力・概要!$E$9))+入力・概要!$B$20*SQRT(B71/1000000)+E71*入力・概要!$B$15/2)</f>
        <v>9.9908068933771046E-3</v>
      </c>
      <c r="E71" s="1">
        <f>IF(B71="","",C71*(入力・概要!$E$11*0.000000001))</f>
        <v>7.8784845462550636E-4</v>
      </c>
      <c r="F71" s="1">
        <f t="shared" si="17"/>
        <v>9.9904806923041579E-3</v>
      </c>
      <c r="G71" s="1">
        <f t="shared" si="18"/>
        <v>7.8776998274387089E-4</v>
      </c>
      <c r="H71" s="1">
        <f>IF(B71="","",ATANH(MIN(0.999999,入力・概要!$E$21/入力・概要!$E$15))+入力・概要!$B$21*SQRT(B71/1000000)+I71*入力・概要!$B$16/2)</f>
        <v>3.9951331879697106E-3</v>
      </c>
      <c r="I71" s="1">
        <f>IF(B71="","",C71*(入力・概要!$E$17*0.000000001))</f>
        <v>7.2451222413953773E-4</v>
      </c>
      <c r="J71" s="1">
        <f t="shared" si="19"/>
        <v>3.9951140296196471E-3</v>
      </c>
      <c r="K71" s="1">
        <f t="shared" si="20"/>
        <v>7.2450078702011769E-4</v>
      </c>
      <c r="L71" s="1">
        <f>IF(B71="","",入力・概要!$B$25)</f>
        <v>0.05</v>
      </c>
      <c r="M71" s="1">
        <f>IF(B71="","",C71*入力・概要!$B$26*0.000000001-1/(C71*入力・概要!$B$24*0.000001))</f>
        <v>-4.0967968408350979</v>
      </c>
      <c r="N71" s="1">
        <f>IF(B71="","",入力・概要!$B$28)</f>
        <v>0.05</v>
      </c>
      <c r="O71" s="1">
        <f>IF(B71="","",C71*入力・概要!$B$29*0.000000001-1/(C71*入力・概要!$B$27*0.000001))</f>
        <v>-4.0967968408350979</v>
      </c>
      <c r="P71" s="1">
        <f t="shared" si="21"/>
        <v>2.4999999999999998E-2</v>
      </c>
      <c r="Q71" s="1">
        <f t="shared" si="22"/>
        <v>-2.0483984204175485</v>
      </c>
      <c r="R71" s="1">
        <f>IF(B71="","",入力・概要!$E$15*J71)</f>
        <v>0.3847034384237929</v>
      </c>
      <c r="S71" s="1">
        <f>IF(B71="","",入力・概要!$E$15*K71)</f>
        <v>6.9764703045013851E-2</v>
      </c>
      <c r="T71" s="1">
        <f t="shared" si="23"/>
        <v>0.40970343842379292</v>
      </c>
      <c r="U71" s="1">
        <f t="shared" si="24"/>
        <v>-1.9786337173725346</v>
      </c>
      <c r="V71" s="1">
        <f>IF(B71="","",T71+入力・概要!$E$9*F71)</f>
        <v>0.678450668482103</v>
      </c>
      <c r="W71" s="1">
        <f>IF(B71="","",U71+入力・概要!$E$9*G71)</f>
        <v>-1.9574424446694521</v>
      </c>
      <c r="X71" s="1">
        <f>IF(B71="","",入力・概要!$E$9+T71*F71-U71*G71)</f>
        <v>26.905982100456022</v>
      </c>
      <c r="Y71" s="1">
        <f t="shared" si="25"/>
        <v>-1.9444749879935094E-2</v>
      </c>
      <c r="Z71" s="1">
        <f>IF(B71="","",入力・概要!$E$9*(V71*X71+W71*Y71)/(X71^2+Y71^2)+入力・概要!$B$36)</f>
        <v>0.6797221305370994</v>
      </c>
      <c r="AA71" s="1">
        <f>IF(B71="","",入力・概要!$E$9*(W71*X71-V71*Y71)/(X71^2+Y71^2)+C71*入力・概要!$B$37*0.000000001)</f>
        <v>-1.9557140598828053</v>
      </c>
      <c r="AB71" s="1">
        <f t="shared" si="26"/>
        <v>2.0704684636007329</v>
      </c>
      <c r="AC71" s="1">
        <f t="shared" si="27"/>
        <v>-70.834746220860183</v>
      </c>
      <c r="AD71" s="1">
        <f t="shared" si="28"/>
        <v>3.5893239611620529</v>
      </c>
      <c r="AE71" s="1">
        <f t="shared" si="29"/>
        <v>0.31606861992002622</v>
      </c>
      <c r="AF71" s="1">
        <f t="shared" si="30"/>
        <v>2.0485509729487106</v>
      </c>
      <c r="AG71" s="1">
        <f t="shared" si="31"/>
        <v>0.3909780675767478</v>
      </c>
    </row>
    <row r="72" spans="1:33">
      <c r="A72">
        <v>69</v>
      </c>
      <c r="B72" s="2">
        <f>IF(A72&lt;=入力・概要!$B$40,10^(LOG10(入力・概要!$B$38)+(A72-1)*(LOG10(入力・概要!$B$39)-LOG10(入力・概要!$B$38))/(入力・概要!$B$40-1)),"")</f>
        <v>3963.8740009345424</v>
      </c>
      <c r="C72" s="1">
        <f t="shared" si="16"/>
        <v>24905.754882183079</v>
      </c>
      <c r="D72" s="1">
        <f>IF(B72="","",ATANH(MIN(0.999999,入力・概要!$E$20/入力・概要!$E$9))+入力・概要!$B$20*SQRT(B72/1000000)+E72*入力・概要!$B$15/2)</f>
        <v>9.9929517260957616E-3</v>
      </c>
      <c r="E72" s="1">
        <f>IF(B72="","",C72*(入力・概要!$E$11*0.000000001))</f>
        <v>8.0396763798409908E-4</v>
      </c>
      <c r="F72" s="1">
        <f t="shared" si="17"/>
        <v>9.9926255686057647E-3</v>
      </c>
      <c r="G72" s="1">
        <f t="shared" si="18"/>
        <v>8.038875330058648E-4</v>
      </c>
      <c r="H72" s="1">
        <f>IF(B72="","",ATANH(MIN(0.999999,入力・概要!$E$21/入力・概要!$E$15))+入力・概要!$B$21*SQRT(B72/1000000)+I72*入力・概要!$B$16/2)</f>
        <v>3.9978188146591624E-3</v>
      </c>
      <c r="I72" s="1">
        <f>IF(B72="","",C72*(入力・概要!$E$17*0.000000001))</f>
        <v>7.3933556398095214E-4</v>
      </c>
      <c r="J72" s="1">
        <f t="shared" si="19"/>
        <v>3.997799701572189E-3</v>
      </c>
      <c r="K72" s="1">
        <f t="shared" si="20"/>
        <v>7.3932388233790376E-4</v>
      </c>
      <c r="L72" s="1">
        <f>IF(B72="","",入力・概要!$B$25)</f>
        <v>0.05</v>
      </c>
      <c r="M72" s="1">
        <f>IF(B72="","",C72*入力・概要!$B$26*0.000000001-1/(C72*入力・概要!$B$24*0.000001))</f>
        <v>-4.014638164571493</v>
      </c>
      <c r="N72" s="1">
        <f>IF(B72="","",入力・概要!$B$28)</f>
        <v>0.05</v>
      </c>
      <c r="O72" s="1">
        <f>IF(B72="","",C72*入力・概要!$B$29*0.000000001-1/(C72*入力・概要!$B$27*0.000001))</f>
        <v>-4.014638164571493</v>
      </c>
      <c r="P72" s="1">
        <f t="shared" si="21"/>
        <v>2.5000000000000005E-2</v>
      </c>
      <c r="Q72" s="1">
        <f t="shared" si="22"/>
        <v>-2.0073190822857461</v>
      </c>
      <c r="R72" s="1">
        <f>IF(B72="","",入力・概要!$E$15*J72)</f>
        <v>0.38496205112594889</v>
      </c>
      <c r="S72" s="1">
        <f>IF(B72="","",入力・概要!$E$15*K72)</f>
        <v>7.1192070497997112E-2</v>
      </c>
      <c r="T72" s="1">
        <f t="shared" si="23"/>
        <v>0.40996205112594891</v>
      </c>
      <c r="U72" s="1">
        <f t="shared" si="24"/>
        <v>-1.9361270117877489</v>
      </c>
      <c r="V72" s="1">
        <f>IF(B72="","",T72+入力・概要!$E$9*F72)</f>
        <v>0.6787669790651345</v>
      </c>
      <c r="W72" s="1">
        <f>IF(B72="","",U72+入力・概要!$E$9*G72)</f>
        <v>-1.9145021716596702</v>
      </c>
      <c r="X72" s="1">
        <f>IF(B72="","",入力・概要!$E$9+T72*F72-U72*G72)</f>
        <v>26.905983283556818</v>
      </c>
      <c r="Y72" s="1">
        <f t="shared" si="25"/>
        <v>-1.9017428900152868E-2</v>
      </c>
      <c r="Z72" s="1">
        <f>IF(B72="","",入力・概要!$E$9*(V72*X72+W72*Y72)/(X72^2+Y72^2)+入力・概要!$B$36)</f>
        <v>0.67997693418106842</v>
      </c>
      <c r="AA72" s="1">
        <f>IF(B72="","",入力・概要!$E$9*(W72*X72-V72*Y72)/(X72^2+Y72^2)+C72*入力・概要!$B$37*0.000000001)</f>
        <v>-1.9127764386982231</v>
      </c>
      <c r="AB72" s="1">
        <f t="shared" si="26"/>
        <v>2.0300449097143991</v>
      </c>
      <c r="AC72" s="1">
        <f t="shared" si="27"/>
        <v>-70.430101363131016</v>
      </c>
      <c r="AD72" s="1">
        <f t="shared" si="28"/>
        <v>3.5981198411793973</v>
      </c>
      <c r="AE72" s="1">
        <f t="shared" si="29"/>
        <v>0.30750564570897965</v>
      </c>
      <c r="AF72" s="1">
        <f t="shared" si="30"/>
        <v>2.0074747565308235</v>
      </c>
      <c r="AG72" s="1">
        <f t="shared" si="31"/>
        <v>0.39148958058789957</v>
      </c>
    </row>
    <row r="73" spans="1:33">
      <c r="A73">
        <v>70</v>
      </c>
      <c r="B73" s="2">
        <f>IF(A73&lt;=入力・概要!$B$40,10^(LOG10(入力・概要!$B$38)+(A73-1)*(LOG10(入力・概要!$B$39)-LOG10(入力・概要!$B$38))/(入力・概要!$B$40-1)),"")</f>
        <v>4044.9738767498652</v>
      </c>
      <c r="C73" s="1">
        <f t="shared" si="16"/>
        <v>25415.320430320004</v>
      </c>
      <c r="D73" s="1">
        <f>IF(B73="","",ATANH(MIN(0.999999,入力・概要!$E$20/入力・概要!$E$9))+入力・概要!$B$20*SQRT(B73/1000000)+E73*入力・概要!$B$15/2)</f>
        <v>9.9951208750735654E-3</v>
      </c>
      <c r="E73" s="1">
        <f>IF(B73="","",C73*(入力・概要!$E$11*0.000000001))</f>
        <v>8.2041661582362595E-4</v>
      </c>
      <c r="F73" s="1">
        <f t="shared" si="17"/>
        <v>9.9947947693721454E-3</v>
      </c>
      <c r="G73" s="1">
        <f t="shared" si="18"/>
        <v>8.2033484365539677E-4</v>
      </c>
      <c r="H73" s="1">
        <f>IF(B73="","",ATANH(MIN(0.999999,入力・概要!$E$21/入力・概要!$E$15))+入力・概要!$B$21*SQRT(B73/1000000)+I73*入力・概要!$B$16/2)</f>
        <v>4.0005332999563069E-3</v>
      </c>
      <c r="I73" s="1">
        <f>IF(B73="","",C73*(入力・概要!$E$17*0.000000001))</f>
        <v>7.5446218566735542E-4</v>
      </c>
      <c r="J73" s="1">
        <f t="shared" si="19"/>
        <v>4.0005142353342514E-3</v>
      </c>
      <c r="K73" s="1">
        <f t="shared" si="20"/>
        <v>7.5445025432297299E-4</v>
      </c>
      <c r="L73" s="1">
        <f>IF(B73="","",入力・概要!$B$25)</f>
        <v>0.05</v>
      </c>
      <c r="M73" s="1">
        <f>IF(B73="","",C73*入力・概要!$B$26*0.000000001-1/(C73*入力・概要!$B$24*0.000001))</f>
        <v>-3.9341263276171703</v>
      </c>
      <c r="N73" s="1">
        <f>IF(B73="","",入力・概要!$B$28)</f>
        <v>0.05</v>
      </c>
      <c r="O73" s="1">
        <f>IF(B73="","",C73*入力・概要!$B$29*0.000000001-1/(C73*入力・概要!$B$27*0.000001))</f>
        <v>-3.9341263276171703</v>
      </c>
      <c r="P73" s="1">
        <f t="shared" si="21"/>
        <v>2.5000000000000005E-2</v>
      </c>
      <c r="Q73" s="1">
        <f t="shared" si="22"/>
        <v>-1.9670631638085854</v>
      </c>
      <c r="R73" s="1">
        <f>IF(B73="","",入力・概要!$E$15*J73)</f>
        <v>0.3852234430322225</v>
      </c>
      <c r="S73" s="1">
        <f>IF(B73="","",入力・概要!$E$15*K73)</f>
        <v>7.2648641517094534E-2</v>
      </c>
      <c r="T73" s="1">
        <f t="shared" si="23"/>
        <v>0.41022344303222252</v>
      </c>
      <c r="U73" s="1">
        <f t="shared" si="24"/>
        <v>-1.8944145222914908</v>
      </c>
      <c r="V73" s="1">
        <f>IF(B73="","",T73+入力・概要!$E$9*F73)</f>
        <v>0.67908672318841945</v>
      </c>
      <c r="W73" s="1">
        <f>IF(B73="","",U73+入力・概要!$E$9*G73)</f>
        <v>-1.872347244075085</v>
      </c>
      <c r="X73" s="1">
        <f>IF(B73="","",入力・概要!$E$9+T73*F73-U73*G73)</f>
        <v>26.905984411279142</v>
      </c>
      <c r="Y73" s="1">
        <f t="shared" si="25"/>
        <v>-1.8597763774418009E-2</v>
      </c>
      <c r="Z73" s="1">
        <f>IF(B73="","",入力・概要!$E$9*(V73*X73+W73*Y73)/(X73^2+Y73^2)+入力・概要!$B$36)</f>
        <v>0.68023761024707785</v>
      </c>
      <c r="AA73" s="1">
        <f>IF(B73="","",入力・概要!$E$9*(W73*X73-V73*Y73)/(X73^2+Y73^2)+C73*入力・概要!$B$37*0.000000001)</f>
        <v>-1.8706234702532754</v>
      </c>
      <c r="AB73" s="1">
        <f t="shared" si="26"/>
        <v>1.9904661197460916</v>
      </c>
      <c r="AC73" s="1">
        <f t="shared" si="27"/>
        <v>-70.016598778669362</v>
      </c>
      <c r="AD73" s="1">
        <f t="shared" si="28"/>
        <v>3.6069157211967418</v>
      </c>
      <c r="AE73" s="1">
        <f t="shared" si="29"/>
        <v>0.29895478974099454</v>
      </c>
      <c r="AF73" s="1">
        <f t="shared" si="30"/>
        <v>1.9672220236700892</v>
      </c>
      <c r="AG73" s="1">
        <f t="shared" si="31"/>
        <v>0.39201393620109898</v>
      </c>
    </row>
    <row r="74" spans="1:33">
      <c r="A74">
        <v>71</v>
      </c>
      <c r="B74" s="2">
        <f>IF(A74&lt;=入力・概要!$B$40,10^(LOG10(入力・概要!$B$38)+(A74-1)*(LOG10(入力・概要!$B$39)-LOG10(入力・概要!$B$38))/(入力・概要!$B$40-1)),"")</f>
        <v>4127.7330358460667</v>
      </c>
      <c r="C74" s="1">
        <f t="shared" si="16"/>
        <v>25935.311562787796</v>
      </c>
      <c r="D74" s="1">
        <f>IF(B74="","",ATANH(MIN(0.999999,入力・概要!$E$20/入力・概要!$E$9))+入力・概要!$B$20*SQRT(B74/1000000)+E74*入力・概要!$B$15/2)</f>
        <v>9.9973146386659033E-3</v>
      </c>
      <c r="E74" s="1">
        <f>IF(B74="","",C74*(入力・概要!$E$11*0.000000001))</f>
        <v>8.3720213565711119E-4</v>
      </c>
      <c r="F74" s="1">
        <f t="shared" si="17"/>
        <v>9.9969885933730331E-3</v>
      </c>
      <c r="G74" s="1">
        <f t="shared" si="18"/>
        <v>8.3711866149861519E-4</v>
      </c>
      <c r="H74" s="1">
        <f>IF(B74="","",ATANH(MIN(0.999999,入力・概要!$E$21/入力・概要!$E$15))+入力・概要!$B$21*SQRT(B74/1000000)+I74*入力・概要!$B$16/2)</f>
        <v>4.0032769687687797E-3</v>
      </c>
      <c r="I74" s="1">
        <f>IF(B74="","",C74*(入力・概要!$E$17*0.000000001))</f>
        <v>7.6989829426983721E-4</v>
      </c>
      <c r="J74" s="1">
        <f t="shared" si="19"/>
        <v>4.0032579559642414E-3</v>
      </c>
      <c r="K74" s="1">
        <f t="shared" si="20"/>
        <v>7.6988610794488394E-4</v>
      </c>
      <c r="L74" s="1">
        <f>IF(B74="","",入力・概要!$B$25)</f>
        <v>0.05</v>
      </c>
      <c r="M74" s="1">
        <f>IF(B74="","",C74*入力・概要!$B$26*0.000000001-1/(C74*入力・概要!$B$24*0.000001))</f>
        <v>-3.855228303320033</v>
      </c>
      <c r="N74" s="1">
        <f>IF(B74="","",入力・概要!$B$28)</f>
        <v>0.05</v>
      </c>
      <c r="O74" s="1">
        <f>IF(B74="","",C74*入力・概要!$B$29*0.000000001-1/(C74*入力・概要!$B$27*0.000001))</f>
        <v>-3.855228303320033</v>
      </c>
      <c r="P74" s="1">
        <f t="shared" si="21"/>
        <v>2.5000000000000001E-2</v>
      </c>
      <c r="Q74" s="1">
        <f t="shared" si="22"/>
        <v>-1.9276141516600165</v>
      </c>
      <c r="R74" s="1">
        <f>IF(B74="","",入力・概要!$E$15*J74)</f>
        <v>0.38548764544361952</v>
      </c>
      <c r="S74" s="1">
        <f>IF(B74="","",入力・概要!$E$15*K74)</f>
        <v>7.413501360042675E-2</v>
      </c>
      <c r="T74" s="1">
        <f t="shared" si="23"/>
        <v>0.41048764544361954</v>
      </c>
      <c r="U74" s="1">
        <f t="shared" si="24"/>
        <v>-1.8534791380595896</v>
      </c>
      <c r="V74" s="1">
        <f>IF(B74="","",T74+入力・概要!$E$9*F74)</f>
        <v>0.67940994018996814</v>
      </c>
      <c r="W74" s="1">
        <f>IF(B74="","",U74+入力・概要!$E$9*G74)</f>
        <v>-1.8309603696002128</v>
      </c>
      <c r="X74" s="1">
        <f>IF(B74="","",入力・概要!$E$9+T74*F74-U74*G74)</f>
        <v>26.905985480199877</v>
      </c>
      <c r="Y74" s="1">
        <f t="shared" si="25"/>
        <v>-1.8185582932921118E-2</v>
      </c>
      <c r="Z74" s="1">
        <f>IF(B74="","",入力・概要!$E$9*(V74*X74+W74*Y74)/(X74^2+Y74^2)+入力・概要!$B$36)</f>
        <v>0.68050410209984979</v>
      </c>
      <c r="AA74" s="1">
        <f>IF(B74="","",入力・概要!$E$9*(W74*X74-V74*Y74)/(X74^2+Y74^2)+C74*入力・概要!$B$37*0.000000001)</f>
        <v>-1.8292378630968331</v>
      </c>
      <c r="AB74" s="1">
        <f t="shared" si="26"/>
        <v>1.9517164222196295</v>
      </c>
      <c r="AC74" s="1">
        <f t="shared" si="27"/>
        <v>-69.594039090386332</v>
      </c>
      <c r="AD74" s="1">
        <f t="shared" si="28"/>
        <v>3.6157116012140857</v>
      </c>
      <c r="AE74" s="1">
        <f t="shared" si="29"/>
        <v>0.29041671639836464</v>
      </c>
      <c r="AF74" s="1">
        <f t="shared" si="30"/>
        <v>1.9277762623499555</v>
      </c>
      <c r="AG74" s="1">
        <f t="shared" si="31"/>
        <v>0.39255155716313389</v>
      </c>
    </row>
    <row r="75" spans="1:33">
      <c r="A75">
        <v>72</v>
      </c>
      <c r="B75" s="2">
        <f>IF(A75&lt;=入力・概要!$B$40,10^(LOG10(入力・概要!$B$38)+(A75-1)*(LOG10(入力・概要!$B$39)-LOG10(入力・概要!$B$38))/(入力・概要!$B$40-1)),"")</f>
        <v>4212.1854267462231</v>
      </c>
      <c r="C75" s="1">
        <f t="shared" si="16"/>
        <v>26465.941584447846</v>
      </c>
      <c r="D75" s="1">
        <f>IF(B75="","",ATANH(MIN(0.999999,入力・概要!$E$20/入力・概要!$E$9))+入力・概要!$B$20*SQRT(B75/1000000)+E75*入力・概要!$B$15/2)</f>
        <v>9.999533319305481E-3</v>
      </c>
      <c r="E75" s="1">
        <f>IF(B75="","",C75*(入力・概要!$E$11*0.000000001))</f>
        <v>8.5433108305001549E-4</v>
      </c>
      <c r="F75" s="1">
        <f t="shared" si="17"/>
        <v>9.99920734347369E-3</v>
      </c>
      <c r="G75" s="1">
        <f t="shared" si="18"/>
        <v>8.5424587138012691E-4</v>
      </c>
      <c r="H75" s="1">
        <f>IF(B75="","",ATANH(MIN(0.999999,入力・概要!$E$21/入力・概要!$E$15))+入力・概要!$B$21*SQRT(B75/1000000)+I75*入力・概要!$B$16/2)</f>
        <v>4.0060501499491318E-3</v>
      </c>
      <c r="I75" s="1">
        <f>IF(B75="","",C75*(入力・概要!$E$17*0.000000001))</f>
        <v>7.8565022181369614E-4</v>
      </c>
      <c r="J75" s="1">
        <f t="shared" si="19"/>
        <v>4.0060311924721001E-3</v>
      </c>
      <c r="K75" s="1">
        <f t="shared" si="20"/>
        <v>7.8563777512609184E-4</v>
      </c>
      <c r="L75" s="1">
        <f>IF(B75="","",入力・概要!$B$25)</f>
        <v>0.05</v>
      </c>
      <c r="M75" s="1">
        <f>IF(B75="","",C75*入力・概要!$B$26*0.000000001-1/(C75*入力・概要!$B$24*0.000001))</f>
        <v>-3.7779117270279041</v>
      </c>
      <c r="N75" s="1">
        <f>IF(B75="","",入力・概要!$B$28)</f>
        <v>0.05</v>
      </c>
      <c r="O75" s="1">
        <f>IF(B75="","",C75*入力・概要!$B$29*0.000000001-1/(C75*入力・概要!$B$27*0.000001))</f>
        <v>-3.7779117270279041</v>
      </c>
      <c r="P75" s="1">
        <f t="shared" si="21"/>
        <v>2.5000000000000001E-2</v>
      </c>
      <c r="Q75" s="1">
        <f t="shared" si="22"/>
        <v>-1.8889558635139521</v>
      </c>
      <c r="R75" s="1">
        <f>IF(B75="","",入力・概要!$E$15*J75)</f>
        <v>0.38575469004165247</v>
      </c>
      <c r="S75" s="1">
        <f>IF(B75="","",入力・概要!$E$15*K75)</f>
        <v>7.5651796470850796E-2</v>
      </c>
      <c r="T75" s="1">
        <f t="shared" si="23"/>
        <v>0.41075469004165249</v>
      </c>
      <c r="U75" s="1">
        <f t="shared" si="24"/>
        <v>-1.8133040670431013</v>
      </c>
      <c r="V75" s="1">
        <f>IF(B75="","",T75+入力・概要!$E$9*F75)</f>
        <v>0.67973666989846859</v>
      </c>
      <c r="W75" s="1">
        <f>IF(B75="","",U75+入力・概要!$E$9*G75)</f>
        <v>-1.7903245709815152</v>
      </c>
      <c r="X75" s="1">
        <f>IF(B75="","",入力・概要!$E$9+T75*F75-U75*G75)</f>
        <v>26.905986486741348</v>
      </c>
      <c r="Y75" s="1">
        <f t="shared" si="25"/>
        <v>-1.7780717845009984E-2</v>
      </c>
      <c r="Z75" s="1">
        <f>IF(B75="","",入力・概要!$E$9*(V75*X75+W75*Y75)/(X75^2+Y75^2)+入力・概要!$B$36)</f>
        <v>0.68077635742427445</v>
      </c>
      <c r="AA75" s="1">
        <f>IF(B75="","",入力・概要!$E$9*(W75*X75-V75*Y75)/(X75^2+Y75^2)+C75*入力・概要!$B$37*0.000000001)</f>
        <v>-1.7886026405444213</v>
      </c>
      <c r="AB75" s="1">
        <f t="shared" si="26"/>
        <v>1.9137805136928163</v>
      </c>
      <c r="AC75" s="1">
        <f t="shared" si="27"/>
        <v>-69.162218522741995</v>
      </c>
      <c r="AD75" s="1">
        <f t="shared" si="28"/>
        <v>3.6245074812314293</v>
      </c>
      <c r="AE75" s="1">
        <f t="shared" si="29"/>
        <v>0.28189212823813525</v>
      </c>
      <c r="AF75" s="1">
        <f t="shared" si="30"/>
        <v>1.8891212915807549</v>
      </c>
      <c r="AG75" s="1">
        <f t="shared" si="31"/>
        <v>0.39310288118811648</v>
      </c>
    </row>
    <row r="76" spans="1:33">
      <c r="A76">
        <v>73</v>
      </c>
      <c r="B76" s="2">
        <f>IF(A76&lt;=入力・概要!$B$40,10^(LOG10(入力・概要!$B$38)+(A76-1)*(LOG10(入力・概要!$B$39)-LOG10(入力・概要!$B$38))/(入力・概要!$B$40-1)),"")</f>
        <v>4298.3656925517689</v>
      </c>
      <c r="C76" s="1">
        <f t="shared" si="16"/>
        <v>27007.42816432608</v>
      </c>
      <c r="D76" s="1">
        <f>IF(B76="","",ATANH(MIN(0.999999,入力・概要!$E$20/入力・概要!$E$9))+入力・概要!$B$20*SQRT(B76/1000000)+E76*入力・概要!$B$15/2)</f>
        <v>1.0001777223565121E-2</v>
      </c>
      <c r="E76" s="1">
        <f>IF(B76="","",C76*(入力・概要!$E$11*0.000000001))</f>
        <v>8.718104844447598E-4</v>
      </c>
      <c r="F76" s="1">
        <f t="shared" si="17"/>
        <v>1.0001451326698475E-2</v>
      </c>
      <c r="G76" s="1">
        <f t="shared" si="18"/>
        <v>8.7172349900730003E-4</v>
      </c>
      <c r="H76" s="1">
        <f>IF(B76="","",ATANH(MIN(0.999999,入力・概要!$E$21/入力・概要!$E$15))+入力・概要!$B$21*SQRT(B76/1000000)+I76*入力・概要!$B$16/2)</f>
        <v>4.0088531763480444E-3</v>
      </c>
      <c r="I76" s="1">
        <f>IF(B76="","",C76*(入力・概要!$E$17*0.000000001))</f>
        <v>8.0172442987589722E-4</v>
      </c>
      <c r="J76" s="1">
        <f t="shared" si="19"/>
        <v>4.0088342778728161E-3</v>
      </c>
      <c r="K76" s="1">
        <f t="shared" si="20"/>
        <v>8.0171171733944553E-4</v>
      </c>
      <c r="L76" s="1">
        <f>IF(B76="","",入力・概要!$B$25)</f>
        <v>0.05</v>
      </c>
      <c r="M76" s="1">
        <f>IF(B76="","",C76*入力・概要!$B$26*0.000000001-1/(C76*入力・概要!$B$24*0.000001))</f>
        <v>-3.7021448828122403</v>
      </c>
      <c r="N76" s="1">
        <f>IF(B76="","",入力・概要!$B$28)</f>
        <v>0.05</v>
      </c>
      <c r="O76" s="1">
        <f>IF(B76="","",C76*入力・概要!$B$29*0.000000001-1/(C76*入力・概要!$B$27*0.000001))</f>
        <v>-3.7021448828122403</v>
      </c>
      <c r="P76" s="1">
        <f t="shared" si="21"/>
        <v>2.5000000000000005E-2</v>
      </c>
      <c r="Q76" s="1">
        <f t="shared" si="22"/>
        <v>-1.8510724414061204</v>
      </c>
      <c r="R76" s="1">
        <f>IF(B76="","",入力・概要!$E$15*J76)</f>
        <v>0.38602460889349399</v>
      </c>
      <c r="S76" s="1">
        <f>IF(B76="","",入力・概要!$E$15*K76)</f>
        <v>7.7199612326082148E-2</v>
      </c>
      <c r="T76" s="1">
        <f t="shared" si="23"/>
        <v>0.41102460889349401</v>
      </c>
      <c r="U76" s="1">
        <f t="shared" si="24"/>
        <v>-1.7738728290800383</v>
      </c>
      <c r="V76" s="1">
        <f>IF(B76="","",T76+入力・概要!$E$9*F76)</f>
        <v>0.68006695264014994</v>
      </c>
      <c r="W76" s="1">
        <f>IF(B76="","",U76+入力・概要!$E$9*G76)</f>
        <v>-1.7504231790631564</v>
      </c>
      <c r="X76" s="1">
        <f>IF(B76="","",入力・概要!$E$9+T76*F76-U76*G76)</f>
        <v>26.905987427164771</v>
      </c>
      <c r="Y76" s="1">
        <f t="shared" si="25"/>
        <v>-1.7383002949554183E-2</v>
      </c>
      <c r="Z76" s="1">
        <f>IF(B76="","",入力・概要!$E$9*(V76*X76+W76*Y76)/(X76^2+Y76^2)+入力・概要!$B$36)</f>
        <v>0.68105432808169797</v>
      </c>
      <c r="AA76" s="1">
        <f>IF(B76="","",入力・概要!$E$9*(W76*X76-V76*Y76)/(X76^2+Y76^2)+C76*入力・概要!$B$37*0.000000001)</f>
        <v>-1.7487011337148313</v>
      </c>
      <c r="AB76" s="1">
        <f t="shared" si="26"/>
        <v>1.8766434538436836</v>
      </c>
      <c r="AC76" s="1">
        <f t="shared" si="27"/>
        <v>-68.720928857713432</v>
      </c>
      <c r="AD76" s="1">
        <f t="shared" si="28"/>
        <v>3.6333033612487737</v>
      </c>
      <c r="AE76" s="1">
        <f t="shared" si="29"/>
        <v>0.27338176823295579</v>
      </c>
      <c r="AF76" s="1">
        <f t="shared" si="30"/>
        <v>1.8512412547621162</v>
      </c>
      <c r="AG76" s="1">
        <f t="shared" si="31"/>
        <v>0.39366836146009038</v>
      </c>
    </row>
    <row r="77" spans="1:33">
      <c r="A77">
        <v>74</v>
      </c>
      <c r="B77" s="2">
        <f>IF(A77&lt;=入力・概要!$B$40,10^(LOG10(入力・概要!$B$38)+(A77-1)*(LOG10(入力・概要!$B$39)-LOG10(入力・概要!$B$38))/(入力・概要!$B$40-1)),"")</f>
        <v>4386.3091851533436</v>
      </c>
      <c r="C77" s="1">
        <f t="shared" si="16"/>
        <v>27559.993424902354</v>
      </c>
      <c r="D77" s="1">
        <f>IF(B77="","",ATANH(MIN(0.999999,入力・概要!$E$20/入力・概要!$E$9))+入力・概要!$B$20*SQRT(B77/1000000)+E77*入力・概要!$B$15/2)</f>
        <v>1.0004046662221613E-2</v>
      </c>
      <c r="E77" s="1">
        <f>IF(B77="","",C77*(入力・概要!$E$11*0.000000001))</f>
        <v>8.8964751004302325E-4</v>
      </c>
      <c r="F77" s="1">
        <f t="shared" si="17"/>
        <v>1.0003720854295503E-2</v>
      </c>
      <c r="G77" s="1">
        <f t="shared" si="18"/>
        <v>8.8955871383234093E-4</v>
      </c>
      <c r="H77" s="1">
        <f>IF(B77="","",ATANH(MIN(0.999999,入力・概要!$E$21/入力・概要!$E$15))+入力・概要!$B$21*SQRT(B77/1000000)+I77*入力・概要!$B$16/2)</f>
        <v>4.0116863848683329E-3</v>
      </c>
      <c r="I77" s="1">
        <f>IF(B77="","",C77*(入力・概要!$E$17*0.000000001))</f>
        <v>8.1812751223565708E-4</v>
      </c>
      <c r="J77" s="1">
        <f t="shared" si="19"/>
        <v>4.0116675492407258E-3</v>
      </c>
      <c r="K77" s="1">
        <f t="shared" si="20"/>
        <v>8.1811452825881331E-4</v>
      </c>
      <c r="L77" s="1">
        <f>IF(B77="","",入力・概要!$B$25)</f>
        <v>0.05</v>
      </c>
      <c r="M77" s="1">
        <f>IF(B77="","",C77*入力・概要!$B$26*0.000000001-1/(C77*入力・概要!$B$24*0.000001))</f>
        <v>-3.6278966904580323</v>
      </c>
      <c r="N77" s="1">
        <f>IF(B77="","",入力・概要!$B$28)</f>
        <v>0.05</v>
      </c>
      <c r="O77" s="1">
        <f>IF(B77="","",C77*入力・概要!$B$29*0.000000001-1/(C77*入力・概要!$B$27*0.000001))</f>
        <v>-3.6278966904580323</v>
      </c>
      <c r="P77" s="1">
        <f t="shared" si="21"/>
        <v>2.4999999999999998E-2</v>
      </c>
      <c r="Q77" s="1">
        <f t="shared" si="22"/>
        <v>-1.8139483452290162</v>
      </c>
      <c r="R77" s="1">
        <f>IF(B77="","",入力・概要!$E$15*J77)</f>
        <v>0.38629743445720549</v>
      </c>
      <c r="S77" s="1">
        <f>IF(B77="","",入力・概要!$E$15*K77)</f>
        <v>7.8779096093932674E-2</v>
      </c>
      <c r="T77" s="1">
        <f t="shared" si="23"/>
        <v>0.41129743445720551</v>
      </c>
      <c r="U77" s="1">
        <f t="shared" si="24"/>
        <v>-1.7351692491350834</v>
      </c>
      <c r="V77" s="1">
        <f>IF(B77="","",T77+入力・概要!$E$9*F77)</f>
        <v>0.68040082924575107</v>
      </c>
      <c r="W77" s="1">
        <f>IF(B77="","",U77+入力・概要!$E$9*G77)</f>
        <v>-1.711239825949187</v>
      </c>
      <c r="X77" s="1">
        <f>IF(B77="","",入力・概要!$E$9+T77*F77-U77*G77)</f>
        <v>26.905988297563429</v>
      </c>
      <c r="Y77" s="1">
        <f t="shared" si="25"/>
        <v>-1.6992275586506608E-2</v>
      </c>
      <c r="Z77" s="1">
        <f>IF(B77="","",入力・概要!$E$9*(V77*X77+W77*Y77)/(X77^2+Y77^2)+入力・概要!$B$36)</f>
        <v>0.68133796997233231</v>
      </c>
      <c r="AA77" s="1">
        <f>IF(B77="","",入力・概要!$E$9*(W77*X77-V77*Y77)/(X77^2+Y77^2)+C77*入力・概要!$B$37*0.000000001)</f>
        <v>-1.709516974692975</v>
      </c>
      <c r="AB77" s="1">
        <f t="shared" si="26"/>
        <v>1.8402906607624354</v>
      </c>
      <c r="AC77" s="1">
        <f t="shared" si="27"/>
        <v>-68.269957398150694</v>
      </c>
      <c r="AD77" s="1">
        <f t="shared" si="28"/>
        <v>3.6420992412661173</v>
      </c>
      <c r="AE77" s="1">
        <f t="shared" si="29"/>
        <v>0.26488642213777369</v>
      </c>
      <c r="AF77" s="1">
        <f t="shared" si="30"/>
        <v>1.8141206131784859</v>
      </c>
      <c r="AG77" s="1">
        <f t="shared" si="31"/>
        <v>0.39424846714932965</v>
      </c>
    </row>
    <row r="78" spans="1:33">
      <c r="A78">
        <v>75</v>
      </c>
      <c r="B78" s="2">
        <f>IF(A78&lt;=入力・概要!$B$40,10^(LOG10(入力・概要!$B$38)+(A78-1)*(LOG10(入力・概要!$B$39)-LOG10(入力・概要!$B$38))/(入力・概要!$B$40-1)),"")</f>
        <v>4476.0519797325123</v>
      </c>
      <c r="C78" s="1">
        <f t="shared" si="16"/>
        <v>28123.864033227419</v>
      </c>
      <c r="D78" s="1">
        <f>IF(B78="","",ATANH(MIN(0.999999,入力・概要!$E$20/入力・概要!$E$9))+入力・概要!$B$20*SQRT(B78/1000000)+E78*入力・概要!$B$15/2)</f>
        <v>1.0006341950320689E-2</v>
      </c>
      <c r="E78" s="1">
        <f>IF(B78="","",C78*(入力・概要!$E$11*0.000000001))</f>
        <v>9.078494767470345E-4</v>
      </c>
      <c r="F78" s="1">
        <f t="shared" si="17"/>
        <v>1.000601624180247E-2</v>
      </c>
      <c r="G78" s="1">
        <f t="shared" si="18"/>
        <v>9.0775883199336823E-4</v>
      </c>
      <c r="H78" s="1">
        <f>IF(B78="","",ATANH(MIN(0.999999,入力・概要!$E$21/入力・概要!$E$15))+入力・概要!$B$21*SQRT(B78/1000000)+I78*入力・概要!$B$16/2)</f>
        <v>4.0145501165197899E-3</v>
      </c>
      <c r="I78" s="1">
        <f>IF(B78="","",C78*(入力・概要!$E$17*0.000000001))</f>
        <v>8.3486619757928125E-4</v>
      </c>
      <c r="J78" s="1">
        <f t="shared" si="19"/>
        <v>4.0145313477646721E-3</v>
      </c>
      <c r="K78" s="1">
        <f t="shared" si="20"/>
        <v>8.3485293646397003E-4</v>
      </c>
      <c r="L78" s="1">
        <f>IF(B78="","",入力・概要!$B$25)</f>
        <v>0.05</v>
      </c>
      <c r="M78" s="1">
        <f>IF(B78="","",C78*入力・概要!$B$26*0.000000001-1/(C78*入力・概要!$B$24*0.000001))</f>
        <v>-3.5551366927143722</v>
      </c>
      <c r="N78" s="1">
        <f>IF(B78="","",入力・概要!$B$28)</f>
        <v>0.05</v>
      </c>
      <c r="O78" s="1">
        <f>IF(B78="","",C78*入力・概要!$B$29*0.000000001-1/(C78*入力・概要!$B$27*0.000001))</f>
        <v>-3.5551366927143722</v>
      </c>
      <c r="P78" s="1">
        <f t="shared" si="21"/>
        <v>2.5000000000000001E-2</v>
      </c>
      <c r="Q78" s="1">
        <f t="shared" si="22"/>
        <v>-1.7775683463571861</v>
      </c>
      <c r="R78" s="1">
        <f>IF(B78="","",入力・概要!$E$15*J78)</f>
        <v>0.38657319958704833</v>
      </c>
      <c r="S78" s="1">
        <f>IF(B78="","",入力・概要!$E$15*K78)</f>
        <v>8.039089569277362E-2</v>
      </c>
      <c r="T78" s="1">
        <f t="shared" si="23"/>
        <v>0.41157319958704836</v>
      </c>
      <c r="U78" s="1">
        <f t="shared" si="24"/>
        <v>-1.6971774506644124</v>
      </c>
      <c r="V78" s="1">
        <f>IF(B78="","",T78+入力・概要!$E$9*F78)</f>
        <v>0.68073834105760112</v>
      </c>
      <c r="W78" s="1">
        <f>IF(B78="","",U78+入力・概要!$E$9*G78)</f>
        <v>-1.6727584382892511</v>
      </c>
      <c r="X78" s="1">
        <f>IF(B78="","",入力・概要!$E$9+T78*F78-U78*G78)</f>
        <v>26.905989093855549</v>
      </c>
      <c r="Y78" s="1">
        <f t="shared" si="25"/>
        <v>-1.6608375929632109E-2</v>
      </c>
      <c r="Z78" s="1">
        <f>IF(B78="","",入力・概要!$E$9*(V78*X78+W78*Y78)/(X78^2+Y78^2)+入力・概要!$B$36)</f>
        <v>0.6816272429035668</v>
      </c>
      <c r="AA78" s="1">
        <f>IF(B78="","",入力・概要!$E$9*(W78*X78-V78*Y78)/(X78^2+Y78^2)+C78*入力・概要!$B$37*0.000000001)</f>
        <v>-1.6710340898161045</v>
      </c>
      <c r="AB78" s="1">
        <f t="shared" si="26"/>
        <v>1.804707906447981</v>
      </c>
      <c r="AC78" s="1">
        <f t="shared" si="27"/>
        <v>-67.809086939645368</v>
      </c>
      <c r="AD78" s="1">
        <f t="shared" si="28"/>
        <v>3.6508951212834622</v>
      </c>
      <c r="AE78" s="1">
        <f t="shared" si="29"/>
        <v>0.25640692098790774</v>
      </c>
      <c r="AF78" s="1">
        <f t="shared" si="30"/>
        <v>1.7777441396249971</v>
      </c>
      <c r="AG78" s="1">
        <f t="shared" si="31"/>
        <v>0.39484368394246133</v>
      </c>
    </row>
    <row r="79" spans="1:33">
      <c r="A79">
        <v>76</v>
      </c>
      <c r="B79" s="2">
        <f>IF(A79&lt;=入力・概要!$B$40,10^(LOG10(入力・概要!$B$38)+(A79-1)*(LOG10(入力・概要!$B$39)-LOG10(入力・概要!$B$38))/(入力・概要!$B$40-1)),"")</f>
        <v>4567.6308895600241</v>
      </c>
      <c r="C79" s="1">
        <f t="shared" si="16"/>
        <v>28699.271293903166</v>
      </c>
      <c r="D79" s="1">
        <f>IF(B79="","",ATANH(MIN(0.999999,入力・概要!$E$20/入力・概要!$E$9))+入力・概要!$B$20*SQRT(B79/1000000)+E79*入力・概要!$B$15/2)</f>
        <v>1.0008663407243087E-2</v>
      </c>
      <c r="E79" s="1">
        <f>IF(B79="","",C79*(入力・概要!$E$11*0.000000001))</f>
        <v>9.264238511610106E-4</v>
      </c>
      <c r="F79" s="1">
        <f t="shared" si="17"/>
        <v>1.0008337809113586E-2</v>
      </c>
      <c r="G79" s="1">
        <f t="shared" si="18"/>
        <v>9.2633131931563217E-4</v>
      </c>
      <c r="H79" s="1">
        <f>IF(B79="","",ATANH(MIN(0.999999,入力・概要!$E$21/入力・概要!$E$15))+入力・概要!$B$21*SQRT(B79/1000000)+I79*入力・概要!$B$16/2)</f>
        <v>4.0174447164748528E-3</v>
      </c>
      <c r="I79" s="1">
        <f>IF(B79="","",C79*(入力・概要!$E$17*0.000000001))</f>
        <v>8.519473522603134E-4</v>
      </c>
      <c r="J79" s="1">
        <f t="shared" si="19"/>
        <v>4.0174260188040002E-3</v>
      </c>
      <c r="K79" s="1">
        <f t="shared" si="20"/>
        <v>8.5193380820079928E-4</v>
      </c>
      <c r="L79" s="1">
        <f>IF(B79="","",入力・概要!$B$25)</f>
        <v>0.05</v>
      </c>
      <c r="M79" s="1">
        <f>IF(B79="","",C79*入力・概要!$B$26*0.000000001-1/(C79*入力・概要!$B$24*0.000001))</f>
        <v>-3.4838350428006981</v>
      </c>
      <c r="N79" s="1">
        <f>IF(B79="","",入力・概要!$B$28)</f>
        <v>0.05</v>
      </c>
      <c r="O79" s="1">
        <f>IF(B79="","",C79*入力・概要!$B$29*0.000000001-1/(C79*入力・概要!$B$27*0.000001))</f>
        <v>-3.4838350428006981</v>
      </c>
      <c r="P79" s="1">
        <f t="shared" si="21"/>
        <v>2.4999999999999998E-2</v>
      </c>
      <c r="Q79" s="1">
        <f t="shared" si="22"/>
        <v>-1.7419175214003491</v>
      </c>
      <c r="R79" s="1">
        <f>IF(B79="","",入力・概要!$E$15*J79)</f>
        <v>0.38685193753887631</v>
      </c>
      <c r="S79" s="1">
        <f>IF(B79="","",入力・概要!$E$15*K79)</f>
        <v>8.2035672297325155E-2</v>
      </c>
      <c r="T79" s="1">
        <f t="shared" si="23"/>
        <v>0.41185193753887633</v>
      </c>
      <c r="U79" s="1">
        <f t="shared" si="24"/>
        <v>-1.6598818491030238</v>
      </c>
      <c r="V79" s="1">
        <f>IF(B79="","",T79+入力・概要!$E$9*F79)</f>
        <v>0.6810795299368142</v>
      </c>
      <c r="W79" s="1">
        <f>IF(B79="","",U79+入力・概要!$E$9*G79)</f>
        <v>-1.6349632306851827</v>
      </c>
      <c r="X79" s="1">
        <f>IF(B79="","",入力・概要!$E$9+T79*F79-U79*G79)</f>
        <v>26.905989811776902</v>
      </c>
      <c r="Y79" s="1">
        <f t="shared" si="25"/>
        <v>-1.6231146920376079E-2</v>
      </c>
      <c r="Z79" s="1">
        <f>IF(B79="","",入力・概要!$E$9*(V79*X79+W79*Y79)/(X79^2+Y79^2)+入力・概要!$B$36)</f>
        <v>0.68192211046394957</v>
      </c>
      <c r="AA79" s="1">
        <f>IF(B79="","",入力・概要!$E$9*(W79*X79-V79*Y79)/(X79^2+Y79^2)+C79*入力・概要!$B$37*0.000000001)</f>
        <v>-1.6332366930807456</v>
      </c>
      <c r="AB79" s="1">
        <f t="shared" si="26"/>
        <v>1.7698813125079706</v>
      </c>
      <c r="AC79" s="1">
        <f t="shared" si="27"/>
        <v>-67.338095752154999</v>
      </c>
      <c r="AD79" s="1">
        <f t="shared" si="28"/>
        <v>3.6596910013008057</v>
      </c>
      <c r="AE79" s="1">
        <f t="shared" si="29"/>
        <v>0.24794414373405271</v>
      </c>
      <c r="AF79" s="1">
        <f t="shared" si="30"/>
        <v>1.7420969121611849</v>
      </c>
      <c r="AG79" s="1">
        <f t="shared" si="31"/>
        <v>0.39545451458651576</v>
      </c>
    </row>
    <row r="80" spans="1:33">
      <c r="A80">
        <v>77</v>
      </c>
      <c r="B80" s="2">
        <f>IF(A80&lt;=入力・概要!$B$40,10^(LOG10(入力・概要!$B$38)+(A80-1)*(LOG10(入力・概要!$B$39)-LOG10(入力・概要!$B$38))/(入力・概要!$B$40-1)),"")</f>
        <v>4661.0834810970446</v>
      </c>
      <c r="C80" s="1">
        <f t="shared" si="16"/>
        <v>29286.451243966429</v>
      </c>
      <c r="D80" s="1">
        <f>IF(B80="","",ATANH(MIN(0.999999,入力・概要!$E$20/入力・概要!$E$9))+入力・概要!$B$20*SQRT(B80/1000000)+E80*入力・概要!$B$15/2)</f>
        <v>1.001101135677177E-2</v>
      </c>
      <c r="E80" s="1">
        <f>IF(B80="","",C80*(入力・概要!$E$11*0.000000001))</f>
        <v>9.4537825265404425E-4</v>
      </c>
      <c r="F80" s="1">
        <f t="shared" si="17"/>
        <v>1.0010685880547711E-2</v>
      </c>
      <c r="G80" s="1">
        <f t="shared" si="18"/>
        <v>9.4528379437418654E-4</v>
      </c>
      <c r="H80" s="1">
        <f>IF(B80="","",ATANH(MIN(0.999999,入力・概要!$E$21/入力・概要!$E$15))+入力・概要!$B$21*SQRT(B80/1000000)+I80*入力・概要!$B$16/2)</f>
        <v>4.0203705341251275E-3</v>
      </c>
      <c r="I80" s="1">
        <f>IF(B80="","",C80*(入力・概要!$E$17*0.000000001))</f>
        <v>8.6937798311619192E-4</v>
      </c>
      <c r="J80" s="1">
        <f t="shared" si="19"/>
        <v>4.0203519119454143E-3</v>
      </c>
      <c r="K80" s="1">
        <f t="shared" si="20"/>
        <v>8.6936415019801079E-4</v>
      </c>
      <c r="L80" s="1">
        <f>IF(B80="","",入力・概要!$B$25)</f>
        <v>0.05</v>
      </c>
      <c r="M80" s="1">
        <f>IF(B80="","",C80*入力・概要!$B$26*0.000000001-1/(C80*入力・概要!$B$24*0.000001))</f>
        <v>-3.4139624921633032</v>
      </c>
      <c r="N80" s="1">
        <f>IF(B80="","",入力・概要!$B$28)</f>
        <v>0.05</v>
      </c>
      <c r="O80" s="1">
        <f>IF(B80="","",C80*入力・概要!$B$29*0.000000001-1/(C80*入力・概要!$B$27*0.000001))</f>
        <v>-3.4139624921633032</v>
      </c>
      <c r="P80" s="1">
        <f t="shared" si="21"/>
        <v>2.5000000000000005E-2</v>
      </c>
      <c r="Q80" s="1">
        <f t="shared" si="22"/>
        <v>-1.7069812460816518</v>
      </c>
      <c r="R80" s="1">
        <f>IF(B80="","",入力・概要!$E$15*J80)</f>
        <v>0.3871336819756101</v>
      </c>
      <c r="S80" s="1">
        <f>IF(B80="","",入力・概要!$E$15*K80)</f>
        <v>8.371410060988782E-2</v>
      </c>
      <c r="T80" s="1">
        <f t="shared" si="23"/>
        <v>0.41213368197561012</v>
      </c>
      <c r="U80" s="1">
        <f t="shared" si="24"/>
        <v>-1.623267145471764</v>
      </c>
      <c r="V80" s="1">
        <f>IF(B80="","",T80+入力・概要!$E$9*F80)</f>
        <v>0.68142443827059507</v>
      </c>
      <c r="W80" s="1">
        <f>IF(B80="","",U80+入力・概要!$E$9*G80)</f>
        <v>-1.5978386992156428</v>
      </c>
      <c r="X80" s="1">
        <f>IF(B80="","",入力・概要!$E$9+T80*F80-U80*G80)</f>
        <v>26.905990446873094</v>
      </c>
      <c r="Y80" s="1">
        <f t="shared" si="25"/>
        <v>-1.5860434202843866E-2</v>
      </c>
      <c r="Z80" s="1">
        <f>IF(B80="","",入力・概要!$E$9*(V80*X80+W80*Y80)/(X80^2+Y80^2)+入力・概要!$B$36)</f>
        <v>0.68222253990262249</v>
      </c>
      <c r="AA80" s="1">
        <f>IF(B80="","",入力・概要!$E$9*(W80*X80-V80*Y80)/(X80^2+Y80^2)+C80*入力・概要!$B$37*0.000000001)</f>
        <v>-1.5961092796675085</v>
      </c>
      <c r="AB80" s="1">
        <f t="shared" si="26"/>
        <v>1.735797346060858</v>
      </c>
      <c r="AC80" s="1">
        <f t="shared" si="27"/>
        <v>-66.856757572751093</v>
      </c>
      <c r="AD80" s="1">
        <f t="shared" si="28"/>
        <v>3.6684868813181502</v>
      </c>
      <c r="AE80" s="1">
        <f t="shared" si="29"/>
        <v>0.23949902001964024</v>
      </c>
      <c r="AF80" s="1">
        <f t="shared" si="30"/>
        <v>1.7071643079898515</v>
      </c>
      <c r="AG80" s="1">
        <f t="shared" si="31"/>
        <v>0.39608147944698857</v>
      </c>
    </row>
    <row r="81" spans="1:33">
      <c r="A81">
        <v>78</v>
      </c>
      <c r="B81" s="2">
        <f>IF(A81&lt;=入力・概要!$B$40,10^(LOG10(入力・概要!$B$38)+(A81-1)*(LOG10(入力・概要!$B$39)-LOG10(入力・概要!$B$38))/(入力・概要!$B$40-1)),"")</f>
        <v>4756.4480894051458</v>
      </c>
      <c r="C81" s="1">
        <f t="shared" si="16"/>
        <v>29885.644749712828</v>
      </c>
      <c r="D81" s="1">
        <f>IF(B81="","",ATANH(MIN(0.999999,入力・概要!$E$20/入力・概要!$E$9))+入力・概要!$B$20*SQRT(B81/1000000)+E81*入力・概要!$B$15/2)</f>
        <v>1.0013386127160281E-2</v>
      </c>
      <c r="E81" s="1">
        <f>IF(B81="","",C81*(入力・概要!$E$11*0.000000001))</f>
        <v>9.6472045648561587E-4</v>
      </c>
      <c r="F81" s="1">
        <f t="shared" si="17"/>
        <v>1.0013060784917666E-2</v>
      </c>
      <c r="G81" s="1">
        <f t="shared" si="18"/>
        <v>9.6462403161918825E-4</v>
      </c>
      <c r="H81" s="1">
        <f>IF(B81="","",ATANH(MIN(0.999999,入力・概要!$E$21/入力・概要!$E$15))+入力・概要!$B$21*SQRT(B81/1000000)+I81*入力・概要!$B$16/2)</f>
        <v>4.0233279231387748E-3</v>
      </c>
      <c r="I81" s="1">
        <f>IF(B81="","",C81*(入力・概要!$E$17*0.000000001))</f>
        <v>8.8716524034249881E-4</v>
      </c>
      <c r="J81" s="1">
        <f t="shared" si="19"/>
        <v>4.0233093810607308E-3</v>
      </c>
      <c r="K81" s="1">
        <f t="shared" si="20"/>
        <v>8.8715111254145725E-4</v>
      </c>
      <c r="L81" s="1">
        <f>IF(B81="","",入力・概要!$B$25)</f>
        <v>0.05</v>
      </c>
      <c r="M81" s="1">
        <f>IF(B81="","",C81*入力・概要!$B$26*0.000000001-1/(C81*入力・概要!$B$24*0.000001))</f>
        <v>-3.3454903784773999</v>
      </c>
      <c r="N81" s="1">
        <f>IF(B81="","",入力・概要!$B$28)</f>
        <v>0.05</v>
      </c>
      <c r="O81" s="1">
        <f>IF(B81="","",C81*入力・概要!$B$29*0.000000001-1/(C81*入力・概要!$B$27*0.000001))</f>
        <v>-3.3454903784773999</v>
      </c>
      <c r="P81" s="1">
        <f t="shared" si="21"/>
        <v>2.5000000000000005E-2</v>
      </c>
      <c r="Q81" s="1">
        <f t="shared" si="22"/>
        <v>-1.6727451892387002</v>
      </c>
      <c r="R81" s="1">
        <f>IF(B81="","",入力・概要!$E$15*J81)</f>
        <v>0.38741846697279897</v>
      </c>
      <c r="S81" s="1">
        <f>IF(B81="","",入力・概要!$E$15*K81)</f>
        <v>8.5426869137120526E-2</v>
      </c>
      <c r="T81" s="1">
        <f t="shared" si="23"/>
        <v>0.41241846697279899</v>
      </c>
      <c r="U81" s="1">
        <f t="shared" si="24"/>
        <v>-1.5873183201015797</v>
      </c>
      <c r="V81" s="1">
        <f>IF(B81="","",T81+入力・概要!$E$9*F81)</f>
        <v>0.6817731089796667</v>
      </c>
      <c r="W81" s="1">
        <f>IF(B81="","",U81+入力・概要!$E$9*G81)</f>
        <v>-1.5613696150763017</v>
      </c>
      <c r="X81" s="1">
        <f>IF(B81="","",入力・概要!$E$9+T81*F81-U81*G81)</f>
        <v>26.905990994491507</v>
      </c>
      <c r="Y81" s="1">
        <f t="shared" si="25"/>
        <v>-1.549608605986501E-2</v>
      </c>
      <c r="Z81" s="1">
        <f>IF(B81="","",入力・概要!$E$9*(V81*X81+W81*Y81)/(X81^2+Y81^2)+入力・概要!$B$36)</f>
        <v>0.68252850201400805</v>
      </c>
      <c r="AA81" s="1">
        <f>IF(B81="","",入力・概要!$E$9*(W81*X81-V81*Y81)/(X81^2+Y81^2)+C81*入力・概要!$B$37*0.000000001)</f>
        <v>-1.5596366195812825</v>
      </c>
      <c r="AB81" s="1">
        <f t="shared" si="26"/>
        <v>1.7024428158385867</v>
      </c>
      <c r="AC81" s="1">
        <f t="shared" si="27"/>
        <v>-66.364841610997374</v>
      </c>
      <c r="AD81" s="1">
        <f t="shared" si="28"/>
        <v>3.6772827613354937</v>
      </c>
      <c r="AE81" s="1">
        <f t="shared" si="29"/>
        <v>0.23107253310591366</v>
      </c>
      <c r="AF81" s="1">
        <f t="shared" si="30"/>
        <v>1.6729319974587178</v>
      </c>
      <c r="AG81" s="1">
        <f t="shared" si="31"/>
        <v>0.39672511707998076</v>
      </c>
    </row>
    <row r="82" spans="1:33">
      <c r="A82">
        <v>79</v>
      </c>
      <c r="B82" s="2">
        <f>IF(A82&lt;=入力・概要!$B$40,10^(LOG10(入力・概要!$B$38)+(A82-1)*(LOG10(入力・概要!$B$39)-LOG10(入力・概要!$B$38))/(入力・概要!$B$40-1)),"")</f>
        <v>4853.7638338717561</v>
      </c>
      <c r="C82" s="1">
        <f t="shared" si="16"/>
        <v>30497.097605502677</v>
      </c>
      <c r="D82" s="1">
        <f>IF(B82="","",ATANH(MIN(0.999999,入力・概要!$E$20/入力・概要!$E$9))+入力・概要!$B$20*SQRT(B82/1000000)+E82*入力・概要!$B$15/2)</f>
        <v>1.0015788051202301E-2</v>
      </c>
      <c r="E82" s="1">
        <f>IF(B82="","",C82*(入力・概要!$E$11*0.000000001))</f>
        <v>9.8445839699508688E-4</v>
      </c>
      <c r="F82" s="1">
        <f t="shared" si="17"/>
        <v>1.0015462855600798E-2</v>
      </c>
      <c r="G82" s="1">
        <f t="shared" si="18"/>
        <v>9.8435996456518009E-4</v>
      </c>
      <c r="H82" s="1">
        <f>IF(B82="","",ATANH(MIN(0.999999,入力・概要!$E$21/入力・概要!$E$15))+入力・概要!$B$21*SQRT(B82/1000000)+I82*入力・概要!$B$16/2)</f>
        <v>4.0263172415187795E-3</v>
      </c>
      <c r="I82" s="1">
        <f>IF(B82="","",C82*(入力・概要!$E$17*0.000000001))</f>
        <v>9.0531642042604443E-4</v>
      </c>
      <c r="J82" s="1">
        <f t="shared" si="19"/>
        <v>4.0262987843655146E-3</v>
      </c>
      <c r="K82" s="1">
        <f t="shared" si="20"/>
        <v>9.0530199160729515E-4</v>
      </c>
      <c r="L82" s="1">
        <f>IF(B82="","",入力・概要!$B$25)</f>
        <v>0.05</v>
      </c>
      <c r="M82" s="1">
        <f>IF(B82="","",C82*入力・概要!$B$26*0.000000001-1/(C82*入力・概要!$B$24*0.000001))</f>
        <v>-3.2783906138895293</v>
      </c>
      <c r="N82" s="1">
        <f>IF(B82="","",入力・概要!$B$28)</f>
        <v>0.05</v>
      </c>
      <c r="O82" s="1">
        <f>IF(B82="","",C82*入力・概要!$B$29*0.000000001-1/(C82*入力・概要!$B$27*0.000001))</f>
        <v>-3.2783906138895293</v>
      </c>
      <c r="P82" s="1">
        <f t="shared" si="21"/>
        <v>2.4999999999999998E-2</v>
      </c>
      <c r="Q82" s="1">
        <f t="shared" si="22"/>
        <v>-1.6391953069447647</v>
      </c>
      <c r="R82" s="1">
        <f>IF(B82="","",入力・概要!$E$15*J82)</f>
        <v>0.38770632702426672</v>
      </c>
      <c r="S82" s="1">
        <f>IF(B82="","",入力・概要!$E$15*K82)</f>
        <v>8.7174680472484861E-2</v>
      </c>
      <c r="T82" s="1">
        <f t="shared" si="23"/>
        <v>0.41270632702426674</v>
      </c>
      <c r="U82" s="1">
        <f t="shared" si="24"/>
        <v>-1.5520206264722798</v>
      </c>
      <c r="V82" s="1">
        <f>IF(B82="","",T82+入力・概要!$E$9*F82)</f>
        <v>0.68212558552581348</v>
      </c>
      <c r="W82" s="1">
        <f>IF(B82="","",U82+入力・概要!$E$9*G82)</f>
        <v>-1.5255410183328064</v>
      </c>
      <c r="X82" s="1">
        <f>IF(B82="","",入力・概要!$E$9+T82*F82-U82*G82)</f>
        <v>26.905991449772952</v>
      </c>
      <c r="Y82" s="1">
        <f t="shared" si="25"/>
        <v>-1.5137953350113965E-2</v>
      </c>
      <c r="Z82" s="1">
        <f>IF(B82="","",入力・概要!$E$9*(V82*X82+W82*Y82)/(X82^2+Y82^2)+入力・概要!$B$36)</f>
        <v>0.68283997102754235</v>
      </c>
      <c r="AA82" s="1">
        <f>IF(B82="","",入力・概要!$E$9*(W82*X82-V82*Y82)/(X82^2+Y82^2)+C82*入力・概要!$B$37*0.000000001)</f>
        <v>-1.5238037514040497</v>
      </c>
      <c r="AB82" s="1">
        <f t="shared" si="26"/>
        <v>1.669804868487917</v>
      </c>
      <c r="AC82" s="1">
        <f t="shared" si="27"/>
        <v>-65.862112568607529</v>
      </c>
      <c r="AD82" s="1">
        <f t="shared" si="28"/>
        <v>3.6860786413528381</v>
      </c>
      <c r="AE82" s="1">
        <f t="shared" si="29"/>
        <v>0.2226657229497834</v>
      </c>
      <c r="AF82" s="1">
        <f t="shared" si="30"/>
        <v>1.6393859381822637</v>
      </c>
      <c r="AG82" s="1">
        <f t="shared" si="31"/>
        <v>0.39738598481844761</v>
      </c>
    </row>
    <row r="83" spans="1:33">
      <c r="A83">
        <v>80</v>
      </c>
      <c r="B83" s="2">
        <f>IF(A83&lt;=入力・概要!$B$40,10^(LOG10(入力・概要!$B$38)+(A83-1)*(LOG10(入力・概要!$B$39)-LOG10(入力・概要!$B$38))/(入力・概要!$B$40-1)),"")</f>
        <v>4953.0706342572112</v>
      </c>
      <c r="C83" s="1">
        <f t="shared" si="16"/>
        <v>31121.060634587582</v>
      </c>
      <c r="D83" s="1">
        <f>IF(B83="","",ATANH(MIN(0.999999,入力・概要!$E$20/入力・概要!$E$9))+入力・概要!$B$20*SQRT(B83/1000000)+E83*入力・概要!$B$15/2)</f>
        <v>1.0018217466302378E-2</v>
      </c>
      <c r="E83" s="1">
        <f>IF(B83="","",C83*(入力・概要!$E$11*0.000000001))</f>
        <v>1.0046001708564228E-3</v>
      </c>
      <c r="F83" s="1">
        <f t="shared" si="17"/>
        <v>1.001789243061073E-2</v>
      </c>
      <c r="G83" s="1">
        <f t="shared" si="18"/>
        <v>1.004499689045606E-3</v>
      </c>
      <c r="H83" s="1">
        <f>IF(B83="","",ATANH(MIN(0.999999,入力・概要!$E$21/入力・概要!$E$15))+入力・概要!$B$21*SQRT(B83/1000000)+I83*入力・概要!$B$16/2)</f>
        <v>4.0293388516621084E-3</v>
      </c>
      <c r="I83" s="1">
        <f>IF(B83="","",C83*(入力・概要!$E$17*0.000000001))</f>
        <v>9.2383896913793946E-4</v>
      </c>
      <c r="J83" s="1">
        <f t="shared" si="19"/>
        <v>4.0293204844786251E-3</v>
      </c>
      <c r="K83" s="1">
        <f t="shared" si="20"/>
        <v>9.2382423305513949E-4</v>
      </c>
      <c r="L83" s="1">
        <f>IF(B83="","",入力・概要!$B$25)</f>
        <v>0.05</v>
      </c>
      <c r="M83" s="1">
        <f>IF(B83="","",C83*入力・概要!$B$26*0.000000001-1/(C83*入力・概要!$B$24*0.000001))</f>
        <v>-3.2126356734957247</v>
      </c>
      <c r="N83" s="1">
        <f>IF(B83="","",入力・概要!$B$28)</f>
        <v>0.05</v>
      </c>
      <c r="O83" s="1">
        <f>IF(B83="","",C83*入力・概要!$B$29*0.000000001-1/(C83*入力・概要!$B$27*0.000001))</f>
        <v>-3.2126356734957247</v>
      </c>
      <c r="P83" s="1">
        <f t="shared" si="21"/>
        <v>2.5000000000000005E-2</v>
      </c>
      <c r="Q83" s="1">
        <f t="shared" si="22"/>
        <v>-1.6063178367478628</v>
      </c>
      <c r="R83" s="1">
        <f>IF(B83="","",入力・概要!$E$15*J83)</f>
        <v>0.38799729704784569</v>
      </c>
      <c r="S83" s="1">
        <f>IF(B83="","",入力・概要!$E$15*K83)</f>
        <v>8.8958251584466311E-2</v>
      </c>
      <c r="T83" s="1">
        <f t="shared" si="23"/>
        <v>0.41299729704784571</v>
      </c>
      <c r="U83" s="1">
        <f t="shared" si="24"/>
        <v>-1.5173595851633965</v>
      </c>
      <c r="V83" s="1">
        <f>IF(B83="","",T83+入力・概要!$E$9*F83)</f>
        <v>0.68248191191954599</v>
      </c>
      <c r="W83" s="1">
        <f>IF(B83="","",U83+入力・概要!$E$9*G83)</f>
        <v>-1.4903382117840964</v>
      </c>
      <c r="X83" s="1">
        <f>IF(B83="","",入力・概要!$E$9+T83*F83-U83*G83)</f>
        <v>26.905991807642913</v>
      </c>
      <c r="Y83" s="1">
        <f t="shared" si="25"/>
        <v>-1.4785889446261791E-2</v>
      </c>
      <c r="Z83" s="1">
        <f>IF(B83="","",入力・概要!$E$9*(V83*X83+W83*Y83)/(X83^2+Y83^2)+入力・概要!$B$36)</f>
        <v>0.68315692450226873</v>
      </c>
      <c r="AA83" s="1">
        <f>IF(B83="","",入力・概要!$E$9*(W83*X83-V83*Y83)/(X83^2+Y83^2)+C83*入力・概要!$B$37*0.000000001)</f>
        <v>-1.4885959761578884</v>
      </c>
      <c r="AB83" s="1">
        <f t="shared" si="26"/>
        <v>1.6378709850683768</v>
      </c>
      <c r="AC83" s="1">
        <f t="shared" si="27"/>
        <v>-65.34833067519277</v>
      </c>
      <c r="AD83" s="1">
        <f t="shared" si="28"/>
        <v>3.6948745213701821</v>
      </c>
      <c r="AE83" s="1">
        <f t="shared" si="29"/>
        <v>0.21427968943930414</v>
      </c>
      <c r="AF83" s="1">
        <f t="shared" si="30"/>
        <v>1.6065123692814611</v>
      </c>
      <c r="AG83" s="1">
        <f t="shared" si="31"/>
        <v>0.39806465937256902</v>
      </c>
    </row>
    <row r="84" spans="1:33">
      <c r="A84">
        <v>81</v>
      </c>
      <c r="B84" s="2">
        <f>IF(A84&lt;=入力・概要!$B$40,10^(LOG10(入力・概要!$B$38)+(A84-1)*(LOG10(入力・概要!$B$39)-LOG10(入力・概要!$B$38))/(入力・概要!$B$40-1)),"")</f>
        <v>5054.4092270702213</v>
      </c>
      <c r="C84" s="1">
        <f t="shared" si="16"/>
        <v>31757.789792000542</v>
      </c>
      <c r="D84" s="1">
        <f>IF(B84="","",ATANH(MIN(0.999999,入力・概要!$E$20/入力・概要!$E$9))+入力・概要!$B$20*SQRT(B84/1000000)+E84*入力・概要!$B$15/2)</f>
        <v>1.0020674714547905E-2</v>
      </c>
      <c r="E84" s="1">
        <f>IF(B84="","",C84*(入力・概要!$E$11*0.000000001))</f>
        <v>1.0251540403995263E-3</v>
      </c>
      <c r="F84" s="1">
        <f t="shared" si="17"/>
        <v>1.002034985267042E-2</v>
      </c>
      <c r="G84" s="1">
        <f t="shared" si="18"/>
        <v>1.025051466533942E-3</v>
      </c>
      <c r="H84" s="1">
        <f>IF(B84="","",ATANH(MIN(0.999999,入力・概要!$E$21/入力・概要!$E$15))+入力・概要!$B$21*SQRT(B84/1000000)+I84*入力・概要!$B$16/2)</f>
        <v>4.0323931204197814E-3</v>
      </c>
      <c r="I84" s="1">
        <f>IF(B84="","",C84*(入力・概要!$E$17*0.000000001))</f>
        <v>9.4274048458792053E-4</v>
      </c>
      <c r="J84" s="1">
        <f t="shared" si="19"/>
        <v>4.032374848482693E-3</v>
      </c>
      <c r="K84" s="1">
        <f t="shared" si="20"/>
        <v>9.4272543488248262E-4</v>
      </c>
      <c r="L84" s="1">
        <f>IF(B84="","",入力・概要!$B$25)</f>
        <v>0.05</v>
      </c>
      <c r="M84" s="1">
        <f>IF(B84="","",C84*入力・概要!$B$26*0.000000001-1/(C84*入力・概要!$B$24*0.000001))</f>
        <v>-3.1481985840505318</v>
      </c>
      <c r="N84" s="1">
        <f>IF(B84="","",入力・概要!$B$28)</f>
        <v>0.05</v>
      </c>
      <c r="O84" s="1">
        <f>IF(B84="","",C84*入力・概要!$B$29*0.000000001-1/(C84*入力・概要!$B$27*0.000001))</f>
        <v>-3.1481985840505318</v>
      </c>
      <c r="P84" s="1">
        <f t="shared" si="21"/>
        <v>2.5000000000000008E-2</v>
      </c>
      <c r="Q84" s="1">
        <f t="shared" si="22"/>
        <v>-1.5740992920252661</v>
      </c>
      <c r="R84" s="1">
        <f>IF(B84="","",入力・概要!$E$15*J84)</f>
        <v>0.38829141239120041</v>
      </c>
      <c r="S84" s="1">
        <f>IF(B84="","",入力・概要!$E$15*K84)</f>
        <v>9.0778314110694938E-2</v>
      </c>
      <c r="T84" s="1">
        <f t="shared" si="23"/>
        <v>0.41329141239120043</v>
      </c>
      <c r="U84" s="1">
        <f t="shared" si="24"/>
        <v>-1.4833209779145711</v>
      </c>
      <c r="V84" s="1">
        <f>IF(B84="","",T84+入力・概要!$E$9*F84)</f>
        <v>0.68284213272788952</v>
      </c>
      <c r="W84" s="1">
        <f>IF(B84="","",U84+入力・概要!$E$9*G84)</f>
        <v>-1.4557467549334475</v>
      </c>
      <c r="X84" s="1">
        <f>IF(B84="","",入力・概要!$E$9+T84*F84-U84*G84)</f>
        <v>26.905992062802508</v>
      </c>
      <c r="Y84" s="1">
        <f t="shared" si="25"/>
        <v>-1.4439750174131731E-2</v>
      </c>
      <c r="Z84" s="1">
        <f>IF(B84="","",入力・概要!$E$9*(V84*X84+W84*Y84)/(X84^2+Y84^2)+入力・概要!$B$36)</f>
        <v>0.6834793432261046</v>
      </c>
      <c r="AA84" s="1">
        <f>IF(B84="","",入力・概要!$E$9*(W84*X84-V84*Y84)/(X84^2+Y84^2)+C84*入力・概要!$B$37*0.000000001)</f>
        <v>-1.4539988512755355</v>
      </c>
      <c r="AB84" s="1">
        <f t="shared" si="26"/>
        <v>1.6066289777441973</v>
      </c>
      <c r="AC84" s="1">
        <f t="shared" si="27"/>
        <v>-64.823251742072884</v>
      </c>
      <c r="AD84" s="1">
        <f t="shared" si="28"/>
        <v>3.7036704013875266</v>
      </c>
      <c r="AE84" s="1">
        <f t="shared" si="29"/>
        <v>0.20591559579115376</v>
      </c>
      <c r="AF84" s="1">
        <f t="shared" si="30"/>
        <v>1.5742978057389407</v>
      </c>
      <c r="AG84" s="1">
        <f t="shared" si="31"/>
        <v>0.39876173744422028</v>
      </c>
    </row>
    <row r="85" spans="1:33">
      <c r="A85">
        <v>82</v>
      </c>
      <c r="B85" s="2">
        <f>IF(A85&lt;=入力・概要!$B$40,10^(LOG10(入力・概要!$B$38)+(A85-1)*(LOG10(入力・概要!$B$39)-LOG10(入力・概要!$B$38))/(入力・概要!$B$40-1)),"")</f>
        <v>5157.8211822783169</v>
      </c>
      <c r="C85" s="1">
        <f t="shared" si="16"/>
        <v>32407.546269550763</v>
      </c>
      <c r="D85" s="1">
        <f>IF(B85="","",ATANH(MIN(0.999999,入力・概要!$E$20/入力・概要!$E$9))+入力・概要!$B$20*SQRT(B85/1000000)+E85*入力・概要!$B$15/2)</f>
        <v>1.0023160142782324E-2</v>
      </c>
      <c r="E85" s="1">
        <f>IF(B85="","",C85*(入力・概要!$E$11*0.000000001))</f>
        <v>1.0461284369995111E-3</v>
      </c>
      <c r="F85" s="1">
        <f t="shared" si="17"/>
        <v>1.0022835469286511E-2</v>
      </c>
      <c r="G85" s="1">
        <f t="shared" si="18"/>
        <v>1.0460237275327724E-3</v>
      </c>
      <c r="H85" s="1">
        <f>IF(B85="","",ATANH(MIN(0.999999,入力・概要!$E$21/入力・概要!$E$15))+入力・概要!$B$21*SQRT(B85/1000000)+I85*入力・概要!$B$16/2)</f>
        <v>4.0354804191578735E-3</v>
      </c>
      <c r="I85" s="1">
        <f>IF(B85="","",C85*(入力・概要!$E$17*0.000000001))</f>
        <v>9.6202872034115714E-4</v>
      </c>
      <c r="J85" s="1">
        <f t="shared" si="19"/>
        <v>4.0354622479855462E-3</v>
      </c>
      <c r="K85" s="1">
        <f t="shared" si="20"/>
        <v>9.6201335054160221E-4</v>
      </c>
      <c r="L85" s="1">
        <f>IF(B85="","",入力・概要!$B$25)</f>
        <v>0.05</v>
      </c>
      <c r="M85" s="1">
        <f>IF(B85="","",C85*入力・概要!$B$26*0.000000001-1/(C85*入力・概要!$B$24*0.000001))</f>
        <v>-3.0850529129023645</v>
      </c>
      <c r="N85" s="1">
        <f>IF(B85="","",入力・概要!$B$28)</f>
        <v>0.05</v>
      </c>
      <c r="O85" s="1">
        <f>IF(B85="","",C85*入力・概要!$B$29*0.000000001-1/(C85*入力・概要!$B$27*0.000001))</f>
        <v>-3.0850529129023645</v>
      </c>
      <c r="P85" s="1">
        <f t="shared" si="21"/>
        <v>2.4999999999999998E-2</v>
      </c>
      <c r="Q85" s="1">
        <f t="shared" si="22"/>
        <v>-1.5425264564511825</v>
      </c>
      <c r="R85" s="1">
        <f>IF(B85="","",入力・概要!$E$15*J85)</f>
        <v>0.38858870883774232</v>
      </c>
      <c r="S85" s="1">
        <f>IF(B85="","",入力・概要!$E$15*K85)</f>
        <v>9.2635614658083287E-2</v>
      </c>
      <c r="T85" s="1">
        <f t="shared" si="23"/>
        <v>0.41358870883774235</v>
      </c>
      <c r="U85" s="1">
        <f t="shared" si="24"/>
        <v>-1.4498908417930991</v>
      </c>
      <c r="V85" s="1">
        <f>IF(B85="","",T85+入力・概要!$E$9*F85)</f>
        <v>0.68320629308229885</v>
      </c>
      <c r="W85" s="1">
        <f>IF(B85="","",U85+入力・概要!$E$9*G85)</f>
        <v>-1.4217524580648517</v>
      </c>
      <c r="X85" s="1">
        <f>IF(B85="","",入力・概要!$E$9+T85*F85-U85*G85)</f>
        <v>26.905992209718971</v>
      </c>
      <c r="Y85" s="1">
        <f t="shared" si="25"/>
        <v>-1.409939375283363E-2</v>
      </c>
      <c r="Z85" s="1">
        <f>IF(B85="","",入力・概要!$E$9*(V85*X85+W85*Y85)/(X85^2+Y85^2)+入力・概要!$B$36)</f>
        <v>0.68380721111961329</v>
      </c>
      <c r="AA85" s="1">
        <f>IF(B85="","",入力・概要!$E$9*(W85*X85-V85*Y85)/(X85^2+Y85^2)+C85*入力・概要!$B$37*0.000000001)</f>
        <v>-1.4199981846761396</v>
      </c>
      <c r="AB85" s="1">
        <f t="shared" si="26"/>
        <v>1.5760669866673547</v>
      </c>
      <c r="AC85" s="1">
        <f t="shared" si="27"/>
        <v>-64.286627236305705</v>
      </c>
      <c r="AD85" s="1">
        <f t="shared" si="28"/>
        <v>3.7124662814048701</v>
      </c>
      <c r="AE85" s="1">
        <f t="shared" si="29"/>
        <v>0.19757467211403493</v>
      </c>
      <c r="AF85" s="1">
        <f t="shared" si="30"/>
        <v>1.5427290328673542</v>
      </c>
      <c r="AG85" s="1">
        <f t="shared" si="31"/>
        <v>0.39947783635549117</v>
      </c>
    </row>
    <row r="86" spans="1:33">
      <c r="A86">
        <v>83</v>
      </c>
      <c r="B86" s="2">
        <f>IF(A86&lt;=入力・概要!$B$40,10^(LOG10(入力・概要!$B$38)+(A86-1)*(LOG10(入力・概要!$B$39)-LOG10(入力・概要!$B$38))/(入力・概要!$B$40-1)),"")</f>
        <v>5263.3489203602521</v>
      </c>
      <c r="C86" s="1">
        <f t="shared" si="16"/>
        <v>33070.596602967074</v>
      </c>
      <c r="D86" s="1">
        <f>IF(B86="","",ATANH(MIN(0.999999,入力・概要!$E$20/入力・概要!$E$9))+入力・概要!$B$20*SQRT(B86/1000000)+E86*入力・概要!$B$15/2)</f>
        <v>1.002567410267961E-2</v>
      </c>
      <c r="E86" s="1">
        <f>IF(B86="","",C86*(入力・概要!$E$11*0.000000001))</f>
        <v>1.0675319645353349E-3</v>
      </c>
      <c r="F86" s="1">
        <f t="shared" si="17"/>
        <v>1.0025349632824964E-2</v>
      </c>
      <c r="G86" s="1">
        <f t="shared" si="18"/>
        <v>1.0674250750322299E-3</v>
      </c>
      <c r="H86" s="1">
        <f>IF(B86="","",ATANH(MIN(0.999999,入力・概要!$E$21/入力・概要!$E$15))+入力・概要!$B$21*SQRT(B86/1000000)+I86*入力・概要!$B$16/2)</f>
        <v>4.0386011238194479E-3</v>
      </c>
      <c r="I86" s="1">
        <f>IF(B86="","",C86*(入力・概要!$E$17*0.000000001))</f>
        <v>9.817115885988382E-4</v>
      </c>
      <c r="J86" s="1">
        <f t="shared" si="19"/>
        <v>4.0385830591825808E-3</v>
      </c>
      <c r="K86" s="1">
        <f t="shared" si="20"/>
        <v>9.8169589212026079E-4</v>
      </c>
      <c r="L86" s="1">
        <f>IF(B86="","",入力・概要!$B$25)</f>
        <v>0.05</v>
      </c>
      <c r="M86" s="1">
        <f>IF(B86="","",C86*入力・概要!$B$26*0.000000001-1/(C86*入力・概要!$B$24*0.000001))</f>
        <v>-3.0231727571505775</v>
      </c>
      <c r="N86" s="1">
        <f>IF(B86="","",入力・概要!$B$28)</f>
        <v>0.05</v>
      </c>
      <c r="O86" s="1">
        <f>IF(B86="","",C86*入力・概要!$B$29*0.000000001-1/(C86*入力・概要!$B$27*0.000001))</f>
        <v>-3.0231727571505775</v>
      </c>
      <c r="P86" s="1">
        <f t="shared" si="21"/>
        <v>2.5000000000000008E-2</v>
      </c>
      <c r="Q86" s="1">
        <f t="shared" si="22"/>
        <v>-1.5115863785752888</v>
      </c>
      <c r="R86" s="1">
        <f>IF(B86="","",入力・概要!$E$15*J86)</f>
        <v>0.3888892226126357</v>
      </c>
      <c r="S86" s="1">
        <f>IF(B86="","",入力・概要!$E$15*K86)</f>
        <v>9.453091510910698E-2</v>
      </c>
      <c r="T86" s="1">
        <f t="shared" si="23"/>
        <v>0.41388922261263572</v>
      </c>
      <c r="U86" s="1">
        <f t="shared" si="24"/>
        <v>-1.4170554634661818</v>
      </c>
      <c r="V86" s="1">
        <f>IF(B86="","",T86+入力・概要!$E$9*F86)</f>
        <v>0.68357443868669909</v>
      </c>
      <c r="W86" s="1">
        <f>IF(B86="","",U86+入力・概要!$E$9*G86)</f>
        <v>-1.3883413764222345</v>
      </c>
      <c r="X86" s="1">
        <f>IF(B86="","",入力・概要!$E$9+T86*F86-U86*G86)</f>
        <v>26.905992242615852</v>
      </c>
      <c r="Y86" s="1">
        <f t="shared" si="25"/>
        <v>-1.3764680735850972E-2</v>
      </c>
      <c r="Z86" s="1">
        <f>IF(B86="","",入力・概要!$E$9*(V86*X86+W86*Y86)/(X86^2+Y86^2)+入力・概要!$B$36)</f>
        <v>0.68414051514410279</v>
      </c>
      <c r="AA86" s="1">
        <f>IF(B86="","",入力・概要!$E$9*(W86*X86-V86*Y86)/(X86^2+Y86^2)+C86*入力・概要!$B$37*0.000000001)</f>
        <v>-1.3865800289436738</v>
      </c>
      <c r="AB86" s="1">
        <f t="shared" si="26"/>
        <v>1.5461734770481215</v>
      </c>
      <c r="AC86" s="1">
        <f t="shared" si="27"/>
        <v>-63.73820437727619</v>
      </c>
      <c r="AD86" s="1">
        <f t="shared" si="28"/>
        <v>3.7212621614222146</v>
      </c>
      <c r="AE86" s="1">
        <f t="shared" si="29"/>
        <v>0.18925821914122268</v>
      </c>
      <c r="AF86" s="1">
        <f t="shared" si="30"/>
        <v>1.5117931008885959</v>
      </c>
      <c r="AG86" s="1">
        <f t="shared" si="31"/>
        <v>0.40021359469116652</v>
      </c>
    </row>
    <row r="87" spans="1:33">
      <c r="A87">
        <v>84</v>
      </c>
      <c r="B87" s="2">
        <f>IF(A87&lt;=入力・概要!$B$40,10^(LOG10(入力・概要!$B$38)+(A87-1)*(LOG10(入力・概要!$B$39)-LOG10(入力・概要!$B$38))/(入力・概要!$B$40-1)),"")</f>
        <v>5371.0357297071914</v>
      </c>
      <c r="C87" s="1">
        <f t="shared" si="16"/>
        <v>33747.212781232811</v>
      </c>
      <c r="D87" s="1">
        <f>IF(B87="","",ATANH(MIN(0.999999,入力・概要!$E$20/入力・概要!$E$9))+入力・概要!$B$20*SQRT(B87/1000000)+E87*入力・概要!$B$15/2)</f>
        <v>1.0028216950820032E-2</v>
      </c>
      <c r="E87" s="1">
        <f>IF(B87="","",C87*(入力・概要!$E$11*0.000000001))</f>
        <v>1.0893734029191712E-3</v>
      </c>
      <c r="F87" s="1">
        <f t="shared" si="17"/>
        <v>1.0027892700588065E-2</v>
      </c>
      <c r="G87" s="1">
        <f t="shared" si="18"/>
        <v>1.0892642880391812E-3</v>
      </c>
      <c r="H87" s="1">
        <f>IF(B87="","",ATANH(MIN(0.999999,入力・概要!$E$21/入力・概要!$E$15))+入力・概要!$B$21*SQRT(B87/1000000)+I87*入力・概要!$B$16/2)</f>
        <v>4.0417556149874492E-3</v>
      </c>
      <c r="I87" s="1">
        <f>IF(B87="","",C87*(入力・概要!$E$17*0.000000001))</f>
        <v>1.0017971634438149E-3</v>
      </c>
      <c r="J87" s="1">
        <f t="shared" si="19"/>
        <v>4.0417376629201165E-3</v>
      </c>
      <c r="K87" s="1">
        <f t="shared" si="20"/>
        <v>1.0017811335874698E-3</v>
      </c>
      <c r="L87" s="1">
        <f>IF(B87="","",入力・概要!$B$25)</f>
        <v>0.05</v>
      </c>
      <c r="M87" s="1">
        <f>IF(B87="","",C87*入力・概要!$B$26*0.000000001-1/(C87*入力・概要!$B$24*0.000001))</f>
        <v>-2.9625327330199065</v>
      </c>
      <c r="N87" s="1">
        <f>IF(B87="","",入力・概要!$B$28)</f>
        <v>0.05</v>
      </c>
      <c r="O87" s="1">
        <f>IF(B87="","",C87*入力・概要!$B$29*0.000000001-1/(C87*入力・概要!$B$27*0.000001))</f>
        <v>-2.9625327330199065</v>
      </c>
      <c r="P87" s="1">
        <f t="shared" si="21"/>
        <v>2.5000000000000005E-2</v>
      </c>
      <c r="Q87" s="1">
        <f t="shared" si="22"/>
        <v>-1.4812663665099535</v>
      </c>
      <c r="R87" s="1">
        <f>IF(B87="","",入力・概要!$E$15*J87)</f>
        <v>0.38919299038889871</v>
      </c>
      <c r="S87" s="1">
        <f>IF(B87="","",入力・概要!$E$15*K87)</f>
        <v>9.6464992934350707E-2</v>
      </c>
      <c r="T87" s="1">
        <f t="shared" si="23"/>
        <v>0.41419299038889873</v>
      </c>
      <c r="U87" s="1">
        <f t="shared" si="24"/>
        <v>-1.3848013735756028</v>
      </c>
      <c r="V87" s="1">
        <f>IF(B87="","",T87+入力・概要!$E$9*F87)</f>
        <v>0.68394661582565774</v>
      </c>
      <c r="W87" s="1">
        <f>IF(B87="","",U87+入力・概要!$E$9*G87)</f>
        <v>-1.3554998044891957</v>
      </c>
      <c r="X87" s="1">
        <f>IF(B87="","",入力・概要!$E$9+T87*F87-U87*G87)</f>
        <v>26.905992155462705</v>
      </c>
      <c r="Y87" s="1">
        <f t="shared" si="25"/>
        <v>-1.3435473953056332E-2</v>
      </c>
      <c r="Z87" s="1">
        <f>IF(B87="","",入力・概要!$E$9*(V87*X87+W87*Y87)/(X87^2+Y87^2)+入力・概要!$B$36)</f>
        <v>0.68447924521390124</v>
      </c>
      <c r="AA87" s="1">
        <f>IF(B87="","",入力・概要!$E$9*(W87*X87-V87*Y87)/(X87^2+Y87^2)+C87*入力・概要!$B$37*0.000000001)</f>
        <v>-1.3537306756057281</v>
      </c>
      <c r="AB87" s="1">
        <f t="shared" si="26"/>
        <v>1.5169372364091183</v>
      </c>
      <c r="AC87" s="1">
        <f t="shared" si="27"/>
        <v>-63.177726258387146</v>
      </c>
      <c r="AD87" s="1">
        <f t="shared" si="28"/>
        <v>3.7300580414395585</v>
      </c>
      <c r="AE87" s="1">
        <f t="shared" si="29"/>
        <v>0.18096761213473522</v>
      </c>
      <c r="AF87" s="1">
        <f t="shared" si="30"/>
        <v>1.4814773196217348</v>
      </c>
      <c r="AG87" s="1">
        <f t="shared" si="31"/>
        <v>0.40096967295504748</v>
      </c>
    </row>
    <row r="88" spans="1:33">
      <c r="A88">
        <v>85</v>
      </c>
      <c r="B88" s="2">
        <f>IF(A88&lt;=入力・概要!$B$40,10^(LOG10(入力・概要!$B$38)+(A88-1)*(LOG10(入力・概要!$B$39)-LOG10(入力・概要!$B$38))/(入力・概要!$B$40-1)),"")</f>
        <v>5480.9257843800233</v>
      </c>
      <c r="C88" s="1">
        <f t="shared" si="16"/>
        <v>34437.672358158314</v>
      </c>
      <c r="D88" s="1">
        <f>IF(B88="","",ATANH(MIN(0.999999,入力・概要!$E$20/入力・概要!$E$9))+入力・概要!$B$20*SQRT(B88/1000000)+E88*入力・概要!$B$15/2)</f>
        <v>1.0030789048767245E-2</v>
      </c>
      <c r="E88" s="1">
        <f>IF(B88="","",C88*(入力・概要!$E$11*0.000000001))</f>
        <v>1.1116617116980151E-3</v>
      </c>
      <c r="F88" s="1">
        <f t="shared" si="17"/>
        <v>1.0030465034892791E-2</v>
      </c>
      <c r="G88" s="1">
        <f t="shared" si="18"/>
        <v>1.1115503251786533E-3</v>
      </c>
      <c r="H88" s="1">
        <f>IF(B88="","",ATANH(MIN(0.999999,入力・概要!$E$21/入力・概要!$E$15))+入力・概要!$B$21*SQRT(B88/1000000)+I88*入力・概要!$B$16/2)</f>
        <v>4.0449442779485817E-3</v>
      </c>
      <c r="I88" s="1">
        <f>IF(B88="","",C88*(入力・概要!$E$17*0.000000001))</f>
        <v>1.0222936841526673E-3</v>
      </c>
      <c r="J88" s="1">
        <f t="shared" si="19"/>
        <v>4.0449264447597593E-3</v>
      </c>
      <c r="K88" s="1">
        <f t="shared" si="20"/>
        <v>1.0222773141056938E-3</v>
      </c>
      <c r="L88" s="1">
        <f>IF(B88="","",入力・概要!$B$25)</f>
        <v>0.05</v>
      </c>
      <c r="M88" s="1">
        <f>IF(B88="","",C88*入力・概要!$B$26*0.000000001-1/(C88*入力・概要!$B$24*0.000001))</f>
        <v>-2.9031079654478038</v>
      </c>
      <c r="N88" s="1">
        <f>IF(B88="","",入力・概要!$B$28)</f>
        <v>0.05</v>
      </c>
      <c r="O88" s="1">
        <f>IF(B88="","",C88*入力・概要!$B$29*0.000000001-1/(C88*入力・概要!$B$27*0.000001))</f>
        <v>-2.9031079654478038</v>
      </c>
      <c r="P88" s="1">
        <f t="shared" si="21"/>
        <v>2.4999999999999998E-2</v>
      </c>
      <c r="Q88" s="1">
        <f t="shared" si="22"/>
        <v>-1.4515539827239021</v>
      </c>
      <c r="R88" s="1">
        <f>IF(B88="","",入力・概要!$E$15*J88)</f>
        <v>0.38950004929360055</v>
      </c>
      <c r="S88" s="1">
        <f>IF(B88="","",入力・概要!$E$15*K88)</f>
        <v>9.8438641511451819E-2</v>
      </c>
      <c r="T88" s="1">
        <f t="shared" si="23"/>
        <v>0.41450004929360057</v>
      </c>
      <c r="U88" s="1">
        <f t="shared" si="24"/>
        <v>-1.3531153412124504</v>
      </c>
      <c r="V88" s="1">
        <f>IF(B88="","",T88+入力・概要!$E$9*F88)</f>
        <v>0.68432287137269043</v>
      </c>
      <c r="W88" s="1">
        <f>IF(B88="","",U88+入力・概要!$E$9*G88)</f>
        <v>-1.3232142703668512</v>
      </c>
      <c r="X88" s="1">
        <f>IF(B88="","",入力・概要!$E$9+T88*F88-U88*G88)</f>
        <v>26.90599194196442</v>
      </c>
      <c r="Y88" s="1">
        <f t="shared" si="25"/>
        <v>-1.3111638453629641E-2</v>
      </c>
      <c r="Z88" s="1">
        <f>IF(B88="","",入力・概要!$E$9*(V88*X88+W88*Y88)/(X88^2+Y88^2)+入力・概要!$B$36)</f>
        <v>0.6848233941126457</v>
      </c>
      <c r="AA88" s="1">
        <f>IF(B88="","",入力・概要!$E$9*(W88*X88-V88*Y88)/(X88^2+Y88^2)+C88*入力・概要!$B$37*0.000000001)</f>
        <v>-1.3214366495102285</v>
      </c>
      <c r="AB88" s="1">
        <f t="shared" si="26"/>
        <v>1.488347372017965</v>
      </c>
      <c r="AC88" s="1">
        <f t="shared" si="27"/>
        <v>-62.604931996599525</v>
      </c>
      <c r="AD88" s="1">
        <f t="shared" si="28"/>
        <v>3.738853921456903</v>
      </c>
      <c r="AE88" s="1">
        <f t="shared" si="29"/>
        <v>0.17270430496258318</v>
      </c>
      <c r="AF88" s="1">
        <f t="shared" si="30"/>
        <v>1.4517692532774009</v>
      </c>
      <c r="AG88" s="1">
        <f t="shared" si="31"/>
        <v>0.40174675423995326</v>
      </c>
    </row>
    <row r="89" spans="1:33">
      <c r="A89">
        <v>86</v>
      </c>
      <c r="B89" s="2">
        <f>IF(A89&lt;=入力・概要!$B$40,10^(LOG10(入力・概要!$B$38)+(A89-1)*(LOG10(入力・概要!$B$39)-LOG10(入力・概要!$B$38))/(入力・概要!$B$40-1)),"")</f>
        <v>5593.0641622299199</v>
      </c>
      <c r="C89" s="1">
        <f t="shared" si="16"/>
        <v>35142.258566235738</v>
      </c>
      <c r="D89" s="1">
        <f>IF(B89="","",ATANH(MIN(0.999999,入力・概要!$E$20/入力・概要!$E$9))+入力・概要!$B$20*SQRT(B89/1000000)+E89*入力・概要!$B$15/2)</f>
        <v>1.0033390763146721E-2</v>
      </c>
      <c r="E89" s="1">
        <f>IF(B89="","",C89*(入力・概要!$E$11*0.000000001))</f>
        <v>1.1344060337289614E-3</v>
      </c>
      <c r="F89" s="1">
        <f t="shared" si="17"/>
        <v>1.0033067003150551E-2</v>
      </c>
      <c r="G89" s="1">
        <f t="shared" si="18"/>
        <v>1.1342923283689404E-3</v>
      </c>
      <c r="H89" s="1">
        <f>IF(B89="","",ATANH(MIN(0.999999,入力・概要!$E$21/入力・概要!$E$15))+入力・概要!$B$21*SQRT(B89/1000000)+I89*入力・概要!$B$16/2)</f>
        <v>4.0481675027581572E-3</v>
      </c>
      <c r="I89" s="1">
        <f>IF(B89="","",C89*(入力・概要!$E$17*0.000000001))</f>
        <v>1.0432095585755214E-3</v>
      </c>
      <c r="J89" s="1">
        <f t="shared" si="19"/>
        <v>4.0481497950437435E-3</v>
      </c>
      <c r="K89" s="1">
        <f t="shared" si="20"/>
        <v>1.04319284141081E-3</v>
      </c>
      <c r="L89" s="1">
        <f>IF(B89="","",入力・概要!$B$25)</f>
        <v>0.05</v>
      </c>
      <c r="M89" s="1">
        <f>IF(B89="","",C89*入力・概要!$B$26*0.000000001-1/(C89*入力・概要!$B$24*0.000001))</f>
        <v>-2.8448740778804793</v>
      </c>
      <c r="N89" s="1">
        <f>IF(B89="","",入力・概要!$B$28)</f>
        <v>0.05</v>
      </c>
      <c r="O89" s="1">
        <f>IF(B89="","",C89*入力・概要!$B$29*0.000000001-1/(C89*入力・概要!$B$27*0.000001))</f>
        <v>-2.8448740778804793</v>
      </c>
      <c r="P89" s="1">
        <f t="shared" si="21"/>
        <v>2.4999999999999994E-2</v>
      </c>
      <c r="Q89" s="1">
        <f t="shared" si="22"/>
        <v>-1.4224370389402399</v>
      </c>
      <c r="R89" s="1">
        <f>IF(B89="","",入力・概要!$E$15*J89)</f>
        <v>0.3898104369141539</v>
      </c>
      <c r="S89" s="1">
        <f>IF(B89="","",入力・概要!$E$15*K89)</f>
        <v>0.10045267045056848</v>
      </c>
      <c r="T89" s="1">
        <f t="shared" si="23"/>
        <v>0.41481043691415387</v>
      </c>
      <c r="U89" s="1">
        <f t="shared" si="24"/>
        <v>-1.3219843684896715</v>
      </c>
      <c r="V89" s="1">
        <f>IF(B89="","",T89+入力・概要!$E$9*F89)</f>
        <v>0.68470325279869804</v>
      </c>
      <c r="W89" s="1">
        <f>IF(B89="","",U89+入力・概要!$E$9*G89)</f>
        <v>-1.291471530247527</v>
      </c>
      <c r="X89" s="1">
        <f>IF(B89="","",入力・概要!$E$9+T89*F89-U89*G89)</f>
        <v>26.905991595550056</v>
      </c>
      <c r="Y89" s="1">
        <f t="shared" si="25"/>
        <v>-1.2793041449855448E-2</v>
      </c>
      <c r="Z89" s="1">
        <f>IF(B89="","",入力・概要!$E$9*(V89*X89+W89*Y89)/(X89^2+Y89^2)+入力・概要!$B$36)</f>
        <v>0.68517295741343953</v>
      </c>
      <c r="AA89" s="1">
        <f>IF(B89="","",入力・概要!$E$9*(W89*X89-V89*Y89)/(X89^2+Y89^2)+C89*入力・概要!$B$37*0.000000001)</f>
        <v>-1.2896847032978636</v>
      </c>
      <c r="AB89" s="1">
        <f t="shared" si="26"/>
        <v>1.4603933084930161</v>
      </c>
      <c r="AC89" s="1">
        <f t="shared" si="27"/>
        <v>-62.019556912790009</v>
      </c>
      <c r="AD89" s="1">
        <f t="shared" si="28"/>
        <v>3.7476498014742465</v>
      </c>
      <c r="AE89" s="1">
        <f t="shared" si="29"/>
        <v>0.16446983434943965</v>
      </c>
      <c r="AF89" s="1">
        <f t="shared" si="30"/>
        <v>1.4226567153565464</v>
      </c>
      <c r="AG89" s="1">
        <f t="shared" si="31"/>
        <v>0.40254554491119893</v>
      </c>
    </row>
    <row r="90" spans="1:33">
      <c r="A90">
        <v>87</v>
      </c>
      <c r="B90" s="2">
        <f>IF(A90&lt;=入力・概要!$B$40,10^(LOG10(入力・概要!$B$38)+(A90-1)*(LOG10(入力・概要!$B$39)-LOG10(入力・概要!$B$38))/(入力・概要!$B$40-1)),"")</f>
        <v>5707.4968633897042</v>
      </c>
      <c r="C90" s="1">
        <f t="shared" si="16"/>
        <v>35861.260432823765</v>
      </c>
      <c r="D90" s="1">
        <f>IF(B90="","",ATANH(MIN(0.999999,入力・概要!$E$20/入力・概要!$E$9))+入力・概要!$B$20*SQRT(B90/1000000)+E90*入力・概要!$B$15/2)</f>
        <v>1.0036022465725524E-2</v>
      </c>
      <c r="E90" s="1">
        <f>IF(B90="","",C90*(入力・概要!$E$11*0.000000001))</f>
        <v>1.157615698929692E-3</v>
      </c>
      <c r="F90" s="1">
        <f t="shared" si="17"/>
        <v>1.0035698977948381E-2</v>
      </c>
      <c r="G90" s="1">
        <f t="shared" si="18"/>
        <v>1.1574996265719291E-3</v>
      </c>
      <c r="H90" s="1">
        <f>IF(B90="","",ATANH(MIN(0.999999,入力・概要!$E$21/入力・概要!$E$15))+入力・概要!$B$21*SQRT(B90/1000000)+I90*入力・概要!$B$16/2)</f>
        <v>4.0514256843059756E-3</v>
      </c>
      <c r="I90" s="1">
        <f>IF(B90="","",C90*(入力・概要!$E$17*0.000000001))</f>
        <v>1.0645533665850308E-3</v>
      </c>
      <c r="J90" s="1">
        <f t="shared" si="19"/>
        <v>4.0514081089613454E-3</v>
      </c>
      <c r="K90" s="1">
        <f t="shared" si="20"/>
        <v>1.0645362952612549E-3</v>
      </c>
      <c r="L90" s="1">
        <f>IF(B90="","",入力・概要!$B$25)</f>
        <v>0.05</v>
      </c>
      <c r="M90" s="1">
        <f>IF(B90="","",C90*入力・概要!$B$26*0.000000001-1/(C90*入力・概要!$B$24*0.000001))</f>
        <v>-2.7878071822734114</v>
      </c>
      <c r="N90" s="1">
        <f>IF(B90="","",入力・概要!$B$28)</f>
        <v>0.05</v>
      </c>
      <c r="O90" s="1">
        <f>IF(B90="","",C90*入力・概要!$B$29*0.000000001-1/(C90*入力・概要!$B$27*0.000001))</f>
        <v>-2.7878071822734114</v>
      </c>
      <c r="P90" s="1">
        <f t="shared" si="21"/>
        <v>2.4999999999999991E-2</v>
      </c>
      <c r="Q90" s="1">
        <f t="shared" si="22"/>
        <v>-1.3939035911367055</v>
      </c>
      <c r="R90" s="1">
        <f>IF(B90="","",入力・概要!$E$15*J90)</f>
        <v>0.39012419130471004</v>
      </c>
      <c r="S90" s="1">
        <f>IF(B90="","",入力・概要!$E$15*K90)</f>
        <v>0.10250790592650993</v>
      </c>
      <c r="T90" s="1">
        <f t="shared" si="23"/>
        <v>0.41512419130471001</v>
      </c>
      <c r="U90" s="1">
        <f t="shared" si="24"/>
        <v>-1.2913956852101955</v>
      </c>
      <c r="V90" s="1">
        <f>IF(B90="","",T90+入力・概要!$E$9*F90)</f>
        <v>0.68508780818054638</v>
      </c>
      <c r="W90" s="1">
        <f>IF(B90="","",U90+入力・概要!$E$9*G90)</f>
        <v>-1.2602585629819969</v>
      </c>
      <c r="X90" s="1">
        <f>IF(B90="","",入力・概要!$E$9+T90*F90-U90*G90)</f>
        <v>26.905991109361274</v>
      </c>
      <c r="Y90" s="1">
        <f t="shared" si="25"/>
        <v>-1.2479552261774733E-2</v>
      </c>
      <c r="Z90" s="1">
        <f>IF(B90="","",入力・概要!$E$9*(V90*X90+W90*Y90)/(X90^2+Y90^2)+入力・概要!$B$36)</f>
        <v>0.68552793340273999</v>
      </c>
      <c r="AA90" s="1">
        <f>IF(B90="","",入力・概要!$E$9*(W90*X90-V90*Y90)/(X90^2+Y90^2)+C90*入力・概要!$B$37*0.000000001)</f>
        <v>-1.2584618119678757</v>
      </c>
      <c r="AB90" s="1">
        <f t="shared" si="26"/>
        <v>1.4330647855756209</v>
      </c>
      <c r="AC90" s="1">
        <f t="shared" si="27"/>
        <v>-61.421332746115198</v>
      </c>
      <c r="AD90" s="1">
        <f t="shared" si="28"/>
        <v>3.756445681491591</v>
      </c>
      <c r="AE90" s="1">
        <f t="shared" si="29"/>
        <v>0.15626582429965225</v>
      </c>
      <c r="AF90" s="1">
        <f t="shared" si="30"/>
        <v>1.3941277636514537</v>
      </c>
      <c r="AG90" s="1">
        <f t="shared" si="31"/>
        <v>0.4033667753033115</v>
      </c>
    </row>
    <row r="91" spans="1:33">
      <c r="A91">
        <v>88</v>
      </c>
      <c r="B91" s="2">
        <f>IF(A91&lt;=入力・概要!$B$40,10^(LOG10(入力・概要!$B$38)+(A91-1)*(LOG10(入力・概要!$B$39)-LOG10(入力・概要!$B$38))/(入力・概要!$B$40-1)),"")</f>
        <v>5824.2708291434383</v>
      </c>
      <c r="C91" s="1">
        <f t="shared" si="16"/>
        <v>36594.972898708715</v>
      </c>
      <c r="D91" s="1">
        <f>IF(B91="","",ATANH(MIN(0.999999,入力・概要!$E$20/入力・概要!$E$9))+入力・概要!$B$20*SQRT(B91/1000000)+E91*入力・概要!$B$15/2)</f>
        <v>1.0038684533493505E-2</v>
      </c>
      <c r="E91" s="1">
        <f>IF(B91="","",C91*(入力・概要!$E$11*0.000000001))</f>
        <v>1.1813002281056777E-3</v>
      </c>
      <c r="F91" s="1">
        <f t="shared" si="17"/>
        <v>1.0038361337131563E-2</v>
      </c>
      <c r="G91" s="1">
        <f t="shared" si="18"/>
        <v>1.181181739620148E-3</v>
      </c>
      <c r="H91" s="1">
        <f>IF(B91="","",ATANH(MIN(0.999999,入力・概要!$E$21/入力・概要!$E$15))+入力・概要!$B$21*SQRT(B91/1000000)+I91*入力・概要!$B$16/2)</f>
        <v>4.0547192223832056E-3</v>
      </c>
      <c r="I91" s="1">
        <f>IF(B91="","",C91*(入力・概要!$E$17*0.000000001))</f>
        <v>1.086333863595903E-3</v>
      </c>
      <c r="J91" s="1">
        <f t="shared" si="19"/>
        <v>4.0547017866163016E-3</v>
      </c>
      <c r="K91" s="1">
        <f t="shared" si="20"/>
        <v>1.0863164309577219E-3</v>
      </c>
      <c r="L91" s="1">
        <f>IF(B91="","",入力・概要!$B$25)</f>
        <v>0.05</v>
      </c>
      <c r="M91" s="1">
        <f>IF(B91="","",C91*入力・概要!$B$26*0.000000001-1/(C91*入力・概要!$B$24*0.000001))</f>
        <v>-2.73188386929229</v>
      </c>
      <c r="N91" s="1">
        <f>IF(B91="","",入力・概要!$B$28)</f>
        <v>0.05</v>
      </c>
      <c r="O91" s="1">
        <f>IF(B91="","",C91*入力・概要!$B$29*0.000000001-1/(C91*入力・概要!$B$27*0.000001))</f>
        <v>-2.73188386929229</v>
      </c>
      <c r="P91" s="1">
        <f t="shared" si="21"/>
        <v>2.5000000000000001E-2</v>
      </c>
      <c r="Q91" s="1">
        <f t="shared" si="22"/>
        <v>-1.3659419346461448</v>
      </c>
      <c r="R91" s="1">
        <f>IF(B91="","",入力・概要!$E$15*J91)</f>
        <v>0.39044135099265059</v>
      </c>
      <c r="S91" s="1">
        <f>IF(B91="","",入力・概要!$E$15*K91)</f>
        <v>0.10460519101766047</v>
      </c>
      <c r="T91" s="1">
        <f t="shared" si="23"/>
        <v>0.41544135099265062</v>
      </c>
      <c r="U91" s="1">
        <f t="shared" si="24"/>
        <v>-1.2613367436284844</v>
      </c>
      <c r="V91" s="1">
        <f>IF(B91="","",T91+入力・概要!$E$9*F91)</f>
        <v>0.6854765862097798</v>
      </c>
      <c r="W91" s="1">
        <f>IF(B91="","",U91+入力・概要!$E$9*G91)</f>
        <v>-1.2295625647380832</v>
      </c>
      <c r="X91" s="1">
        <f>IF(B91="","",入力・概要!$E$9+T91*F91-U91*G91)</f>
        <v>26.905990476240223</v>
      </c>
      <c r="Y91" s="1">
        <f t="shared" si="25"/>
        <v>-1.217104226266796E-2</v>
      </c>
      <c r="Z91" s="1">
        <f>IF(B91="","",入力・概要!$E$9*(V91*X91+W91*Y91)/(X91^2+Y91^2)+入力・概要!$B$36)</f>
        <v>0.68588832300783165</v>
      </c>
      <c r="AA91" s="1">
        <f>IF(B91="","",入力・概要!$E$9*(W91*X91-V91*Y91)/(X91^2+Y91^2)+C91*入力・概要!$B$37*0.000000001)</f>
        <v>-1.2277551675350731</v>
      </c>
      <c r="AB91" s="1">
        <f t="shared" si="26"/>
        <v>1.4063518560614805</v>
      </c>
      <c r="AC91" s="1">
        <f t="shared" si="27"/>
        <v>-60.809987905805976</v>
      </c>
      <c r="AD91" s="1">
        <f t="shared" si="28"/>
        <v>3.765241561508935</v>
      </c>
      <c r="AE91" s="1">
        <f t="shared" si="29"/>
        <v>0.14809399068993767</v>
      </c>
      <c r="AF91" s="1">
        <f t="shared" si="30"/>
        <v>1.3661706953469808</v>
      </c>
      <c r="AG91" s="1">
        <f t="shared" si="31"/>
        <v>0.40421120042968556</v>
      </c>
    </row>
    <row r="92" spans="1:33">
      <c r="A92">
        <v>89</v>
      </c>
      <c r="B92" s="2">
        <f>IF(A92&lt;=入力・概要!$B$40,10^(LOG10(入力・概要!$B$38)+(A92-1)*(LOG10(入力・概要!$B$39)-LOG10(入力・概要!$B$38))/(入力・概要!$B$40-1)),"")</f>
        <v>5943.4339611821797</v>
      </c>
      <c r="C92" s="1">
        <f t="shared" si="16"/>
        <v>37343.696939092042</v>
      </c>
      <c r="D92" s="1">
        <f>IF(B92="","",ATANH(MIN(0.999999,入力・概要!$E$20/入力・概要!$E$9))+入力・概要!$B$20*SQRT(B92/1000000)+E92*入力・概要!$B$15/2)</f>
        <v>1.0041377348745892E-2</v>
      </c>
      <c r="E92" s="1">
        <f>IF(B92="","",C92*(入力・概要!$E$11*0.000000001))</f>
        <v>1.2054693368557005E-3</v>
      </c>
      <c r="F92" s="1">
        <f t="shared" si="17"/>
        <v>1.0041054463887726E-2</v>
      </c>
      <c r="G92" s="1">
        <f t="shared" si="18"/>
        <v>1.2053483821221475E-3</v>
      </c>
      <c r="H92" s="1">
        <f>IF(B92="","",ATANH(MIN(0.999999,入力・概要!$E$21/入力・概要!$E$15))+入力・概要!$B$21*SQRT(B92/1000000)+I92*入力・概要!$B$16/2)</f>
        <v>4.0580485217503268E-3</v>
      </c>
      <c r="I92" s="1">
        <f>IF(B92="","",C92*(入力・概要!$E$17*0.000000001))</f>
        <v>1.1085599841564528E-3</v>
      </c>
      <c r="J92" s="1">
        <f t="shared" si="19"/>
        <v>4.058031233095327E-3</v>
      </c>
      <c r="K92" s="1">
        <f t="shared" si="20"/>
        <v>1.1085421829349065E-3</v>
      </c>
      <c r="L92" s="1">
        <f>IF(B92="","",入力・概要!$B$25)</f>
        <v>0.05</v>
      </c>
      <c r="M92" s="1">
        <f>IF(B92="","",C92*入力・概要!$B$26*0.000000001-1/(C92*入力・概要!$B$24*0.000001))</f>
        <v>-2.6770811987102934</v>
      </c>
      <c r="N92" s="1">
        <f>IF(B92="","",入力・概要!$B$28)</f>
        <v>0.05</v>
      </c>
      <c r="O92" s="1">
        <f>IF(B92="","",C92*入力・概要!$B$29*0.000000001-1/(C92*入力・概要!$B$27*0.000001))</f>
        <v>-2.6770811987102934</v>
      </c>
      <c r="P92" s="1">
        <f t="shared" si="21"/>
        <v>2.4999999999999994E-2</v>
      </c>
      <c r="Q92" s="1">
        <f t="shared" si="22"/>
        <v>-1.3385405993551467</v>
      </c>
      <c r="R92" s="1">
        <f>IF(B92="","",入力・概要!$E$15*J92)</f>
        <v>0.39076195498518573</v>
      </c>
      <c r="S92" s="1">
        <f>IF(B92="","",入力・概要!$E$15*K92)</f>
        <v>0.1067453860518411</v>
      </c>
      <c r="T92" s="1">
        <f t="shared" si="23"/>
        <v>0.41576195498518576</v>
      </c>
      <c r="U92" s="1">
        <f t="shared" si="24"/>
        <v>-1.2317952133033057</v>
      </c>
      <c r="V92" s="1">
        <f>IF(B92="","",T92+入力・概要!$E$9*F92)</f>
        <v>0.68586963620148211</v>
      </c>
      <c r="W92" s="1">
        <f>IF(B92="","",U92+入力・概要!$E$9*G92)</f>
        <v>-1.1993709437483757</v>
      </c>
      <c r="X92" s="1">
        <f>IF(B92="","",入力・概要!$E$9+T92*F92-U92*G92)</f>
        <v>26.905989688716968</v>
      </c>
      <c r="Y92" s="1">
        <f t="shared" si="25"/>
        <v>-1.1867384825345356E-2</v>
      </c>
      <c r="Z92" s="1">
        <f>IF(B92="","",入力・概要!$E$9*(V92*X92+W92*Y92)/(X92^2+Y92^2)+入力・概要!$B$36)</f>
        <v>0.68625412972776489</v>
      </c>
      <c r="AA92" s="1">
        <f>IF(B92="","",入力・概要!$E$9*(W92*X92-V92*Y92)/(X92^2+Y92^2)+C92*入力・概要!$B$37*0.000000001)</f>
        <v>-1.1975521737757817</v>
      </c>
      <c r="AB92" s="1">
        <f t="shared" si="26"/>
        <v>1.38024488388239</v>
      </c>
      <c r="AC92" s="1">
        <f t="shared" si="27"/>
        <v>-60.18524776404518</v>
      </c>
      <c r="AD92" s="1">
        <f t="shared" si="28"/>
        <v>3.7740374415262785</v>
      </c>
      <c r="AE92" s="1">
        <f t="shared" si="29"/>
        <v>0.1399561460271625</v>
      </c>
      <c r="AF92" s="1">
        <f t="shared" si="30"/>
        <v>1.3387740422199839</v>
      </c>
      <c r="AG92" s="1">
        <f t="shared" si="31"/>
        <v>0.40507960070485022</v>
      </c>
    </row>
    <row r="93" spans="1:33">
      <c r="A93">
        <v>90</v>
      </c>
      <c r="B93" s="2">
        <f>IF(A93&lt;=入力・概要!$B$40,10^(LOG10(入力・概要!$B$38)+(A93-1)*(LOG10(入力・概要!$B$39)-LOG10(入力・概要!$B$38))/(入力・概要!$B$40-1)),"")</f>
        <v>6065.0351412536966</v>
      </c>
      <c r="C93" s="1">
        <f t="shared" si="16"/>
        <v>38107.739687053094</v>
      </c>
      <c r="D93" s="1">
        <f>IF(B93="","",ATANH(MIN(0.999999,入力・概要!$E$20/入力・概要!$E$9))+入力・概要!$B$20*SQRT(B93/1000000)+E93*入力・概要!$B$15/2)</f>
        <v>1.0044101299167335E-2</v>
      </c>
      <c r="E93" s="1">
        <f>IF(B93="","",C93*(入力・概要!$E$11*0.000000001))</f>
        <v>1.2301329395572817E-3</v>
      </c>
      <c r="F93" s="1">
        <f t="shared" si="17"/>
        <v>1.0043778746832462E-2</v>
      </c>
      <c r="G93" s="1">
        <f t="shared" si="18"/>
        <v>1.2300094674477984E-3</v>
      </c>
      <c r="H93" s="1">
        <f>IF(B93="","",ATANH(MIN(0.999999,入力・概要!$E$21/入力・概要!$E$15))+入力・概要!$B$21*SQRT(B93/1000000)+I93*入力・概要!$B$16/2)</f>
        <v>4.0614139922061235E-3</v>
      </c>
      <c r="I93" s="1">
        <f>IF(B93="","",C93*(入力・概要!$E$17*0.000000001))</f>
        <v>1.1312408456136353E-3</v>
      </c>
      <c r="J93" s="1">
        <f t="shared" si="19"/>
        <v>4.0613968585377054E-3</v>
      </c>
      <c r="K93" s="1">
        <f t="shared" si="20"/>
        <v>1.1312226684267446E-3</v>
      </c>
      <c r="L93" s="1">
        <f>IF(B93="","",入力・概要!$B$25)</f>
        <v>0.05</v>
      </c>
      <c r="M93" s="1">
        <f>IF(B93="","",C93*入力・概要!$B$26*0.000000001-1/(C93*入力・概要!$B$24*0.000001))</f>
        <v>-2.6233766899977935</v>
      </c>
      <c r="N93" s="1">
        <f>IF(B93="","",入力・概要!$B$28)</f>
        <v>0.05</v>
      </c>
      <c r="O93" s="1">
        <f>IF(B93="","",C93*入力・概要!$B$29*0.000000001-1/(C93*入力・概要!$B$27*0.000001))</f>
        <v>-2.6233766899977935</v>
      </c>
      <c r="P93" s="1">
        <f t="shared" si="21"/>
        <v>2.4999999999999991E-2</v>
      </c>
      <c r="Q93" s="1">
        <f t="shared" si="22"/>
        <v>-1.3116883449988965</v>
      </c>
      <c r="R93" s="1">
        <f>IF(B93="","",入力・概要!$E$15*J93)</f>
        <v>0.3910860427760548</v>
      </c>
      <c r="S93" s="1">
        <f>IF(B93="","",入力・概要!$E$15*K93)</f>
        <v>0.10892936895924805</v>
      </c>
      <c r="T93" s="1">
        <f t="shared" si="23"/>
        <v>0.41608604277605477</v>
      </c>
      <c r="U93" s="1">
        <f t="shared" si="24"/>
        <v>-1.2027589760396484</v>
      </c>
      <c r="V93" s="1">
        <f>IF(B93="","",T93+入力・概要!$E$9*F93)</f>
        <v>0.68626700810328056</v>
      </c>
      <c r="W93" s="1">
        <f>IF(B93="","",U93+入力・概要!$E$9*G93)</f>
        <v>-1.1696713151449398</v>
      </c>
      <c r="X93" s="1">
        <f>IF(B93="","",入力・概要!$E$9+T93*F93-U93*G93)</f>
        <v>26.905988738996363</v>
      </c>
      <c r="Y93" s="1">
        <f t="shared" si="25"/>
        <v>-1.1568455269221558E-2</v>
      </c>
      <c r="Z93" s="1">
        <f>IF(B93="","",入力・概要!$E$9*(V93*X93+W93*Y93)/(X93^2+Y93^2)+入力・概要!$B$36)</f>
        <v>0.68662535956762694</v>
      </c>
      <c r="AA93" s="1">
        <f>IF(B93="","",入力・概要!$E$9*(W93*X93-V93*Y93)/(X93^2+Y93^2)+C93*入力・概要!$B$37*0.000000001)</f>
        <v>-1.1678404410606333</v>
      </c>
      <c r="AB93" s="1">
        <f t="shared" si="26"/>
        <v>1.3547345423285211</v>
      </c>
      <c r="AC93" s="1">
        <f t="shared" si="27"/>
        <v>-59.546834993820859</v>
      </c>
      <c r="AD93" s="1">
        <f t="shared" si="28"/>
        <v>3.782833321543623</v>
      </c>
      <c r="AE93" s="1">
        <f t="shared" si="29"/>
        <v>0.13185420436446152</v>
      </c>
      <c r="AF93" s="1">
        <f t="shared" si="30"/>
        <v>1.3119265659349781</v>
      </c>
      <c r="AG93" s="1">
        <f t="shared" si="31"/>
        <v>0.40597278267895515</v>
      </c>
    </row>
    <row r="94" spans="1:33">
      <c r="A94">
        <v>91</v>
      </c>
      <c r="B94" s="2">
        <f>IF(A94&lt;=入力・概要!$B$40,10^(LOG10(入力・概要!$B$38)+(A94-1)*(LOG10(入力・概要!$B$39)-LOG10(入力・概要!$B$38))/(入力・概要!$B$40-1)),"")</f>
        <v>6189.1242512141234</v>
      </c>
      <c r="C94" s="1">
        <f t="shared" si="16"/>
        <v>38887.414559537436</v>
      </c>
      <c r="D94" s="1">
        <f>IF(B94="","",ATANH(MIN(0.999999,入力・概要!$E$20/入力・概要!$E$9))+入力・概要!$B$20*SQRT(B94/1000000)+E94*入力・概要!$B$15/2)</f>
        <v>1.0046856777917414E-2</v>
      </c>
      <c r="E94" s="1">
        <f>IF(B94="","",C94*(入力・概要!$E$11*0.000000001))</f>
        <v>1.255301153433634E-3</v>
      </c>
      <c r="F94" s="1">
        <f t="shared" si="17"/>
        <v>1.0046534580096489E-2</v>
      </c>
      <c r="G94" s="1">
        <f t="shared" si="18"/>
        <v>1.2551751117951297E-3</v>
      </c>
      <c r="H94" s="1">
        <f>IF(B94="","",ATANH(MIN(0.999999,入力・概要!$E$21/入力・概要!$E$15))+入力・概要!$B$21*SQRT(B94/1000000)+I94*入力・概要!$B$16/2)</f>
        <v>4.0648160486577616E-3</v>
      </c>
      <c r="I94" s="1">
        <f>IF(B94="","",C94*(入力・概要!$E$17*0.000000001))</f>
        <v>1.1543857518530505E-3</v>
      </c>
      <c r="J94" s="1">
        <f t="shared" si="19"/>
        <v>4.0647990782059825E-3</v>
      </c>
      <c r="K94" s="1">
        <f t="shared" si="20"/>
        <v>1.154367191206642E-3</v>
      </c>
      <c r="L94" s="1">
        <f>IF(B94="","",入力・概要!$B$25)</f>
        <v>0.05</v>
      </c>
      <c r="M94" s="1">
        <f>IF(B94="","",C94*入力・概要!$B$26*0.000000001-1/(C94*入力・概要!$B$24*0.000001))</f>
        <v>-2.5707483131006756</v>
      </c>
      <c r="N94" s="1">
        <f>IF(B94="","",入力・概要!$B$28)</f>
        <v>0.05</v>
      </c>
      <c r="O94" s="1">
        <f>IF(B94="","",C94*入力・概要!$B$29*0.000000001-1/(C94*入力・概要!$B$27*0.000001))</f>
        <v>-2.5707483131006756</v>
      </c>
      <c r="P94" s="1">
        <f t="shared" si="21"/>
        <v>2.4999999999999998E-2</v>
      </c>
      <c r="Q94" s="1">
        <f t="shared" si="22"/>
        <v>-1.2853741565503376</v>
      </c>
      <c r="R94" s="1">
        <f>IF(B94="","",入力・概要!$E$15*J94)</f>
        <v>0.39141365435233411</v>
      </c>
      <c r="S94" s="1">
        <f>IF(B94="","",入力・概要!$E$15*K94)</f>
        <v>0.11115803563261258</v>
      </c>
      <c r="T94" s="1">
        <f t="shared" si="23"/>
        <v>0.41641365435233413</v>
      </c>
      <c r="U94" s="1">
        <f t="shared" si="24"/>
        <v>-1.1742161209177251</v>
      </c>
      <c r="V94" s="1">
        <f>IF(B94="","",T94+入力・概要!$E$9*F94)</f>
        <v>0.68666875250449799</v>
      </c>
      <c r="W94" s="1">
        <f>IF(B94="","",U94+入力・概要!$E$9*G94)</f>
        <v>-1.14045149587892</v>
      </c>
      <c r="X94" s="1">
        <f>IF(B94="","",入力・概要!$E$9+T94*F94-U94*G94)</f>
        <v>26.905987618944408</v>
      </c>
      <c r="Y94" s="1">
        <f t="shared" si="25"/>
        <v>-1.1274130808151976E-2</v>
      </c>
      <c r="Z94" s="1">
        <f>IF(B94="","",入力・概要!$E$9*(V94*X94+W94*Y94)/(X94^2+Y94^2)+入力・概要!$B$36)</f>
        <v>0.68700202097603336</v>
      </c>
      <c r="AA94" s="1">
        <f>IF(B94="","",入力・概要!$E$9*(W94*X94-V94*Y94)/(X94^2+Y94^2)+C94*入力・概要!$B$37*0.000000001)</f>
        <v>-1.1386077812720787</v>
      </c>
      <c r="AB94" s="1">
        <f t="shared" si="26"/>
        <v>1.3298118123999652</v>
      </c>
      <c r="AC94" s="1">
        <f t="shared" si="27"/>
        <v>-58.894469955878357</v>
      </c>
      <c r="AD94" s="1">
        <f t="shared" si="28"/>
        <v>3.7916292015609674</v>
      </c>
      <c r="AE94" s="1">
        <f t="shared" si="29"/>
        <v>0.12379018636641584</v>
      </c>
      <c r="AF94" s="1">
        <f t="shared" si="30"/>
        <v>1.2856172534341206</v>
      </c>
      <c r="AG94" s="1">
        <f t="shared" si="31"/>
        <v>0.40689157978403734</v>
      </c>
    </row>
    <row r="95" spans="1:33">
      <c r="A95">
        <v>92</v>
      </c>
      <c r="B95" s="2">
        <f>IF(A95&lt;=入力・概要!$B$40,10^(LOG10(入力・概要!$B$38)+(A95-1)*(LOG10(入力・概要!$B$39)-LOG10(入力・概要!$B$38))/(入力・概要!$B$40-1)),"")</f>
        <v>6315.7521934899696</v>
      </c>
      <c r="C95" s="1">
        <f t="shared" si="16"/>
        <v>39683.041385923418</v>
      </c>
      <c r="D95" s="1">
        <f>IF(B95="","",ATANH(MIN(0.999999,入力・概要!$E$20/入力・概要!$E$9))+入力・概要!$B$20*SQRT(B95/1000000)+E95*入力・概要!$B$15/2)</f>
        <v>1.0049644183717647E-2</v>
      </c>
      <c r="E95" s="1">
        <f>IF(B95="","",C95*(入力・概要!$E$11*0.000000001))</f>
        <v>1.280984302703842E-3</v>
      </c>
      <c r="F95" s="1">
        <f t="shared" si="17"/>
        <v>1.0049322363414341E-2</v>
      </c>
      <c r="G95" s="1">
        <f t="shared" si="18"/>
        <v>1.2808556383404066E-3</v>
      </c>
      <c r="H95" s="1">
        <f>IF(B95="","",ATANH(MIN(0.999999,入力・概要!$E$21/入力・概要!$E$15))+入力・概要!$B$21*SQRT(B95/1000000)+I95*入力・概要!$B$16/2)</f>
        <v>4.0682551111919599E-3</v>
      </c>
      <c r="I95" s="1">
        <f>IF(B95="","",C95*(入力・概要!$E$17*0.000000001))</f>
        <v>1.1780041971154852E-3</v>
      </c>
      <c r="J95" s="1">
        <f t="shared" si="19"/>
        <v>4.0682383125577931E-3</v>
      </c>
      <c r="K95" s="1">
        <f t="shared" si="20"/>
        <v>1.1779852454042584E-3</v>
      </c>
      <c r="L95" s="1">
        <f>IF(B95="","",入力・概要!$B$25)</f>
        <v>0.05</v>
      </c>
      <c r="M95" s="1">
        <f>IF(B95="","",C95*入力・概要!$B$26*0.000000001-1/(C95*入力・概要!$B$24*0.000001))</f>
        <v>-2.5191744794034014</v>
      </c>
      <c r="N95" s="1">
        <f>IF(B95="","",入力・概要!$B$28)</f>
        <v>0.05</v>
      </c>
      <c r="O95" s="1">
        <f>IF(B95="","",C95*入力・概要!$B$29*0.000000001-1/(C95*入力・概要!$B$27*0.000001))</f>
        <v>-2.5191744794034014</v>
      </c>
      <c r="P95" s="1">
        <f t="shared" si="21"/>
        <v>2.5000000000000005E-2</v>
      </c>
      <c r="Q95" s="1">
        <f t="shared" si="22"/>
        <v>-1.2595872397017005</v>
      </c>
      <c r="R95" s="1">
        <f>IF(B95="","",入力・概要!$E$15*J95)</f>
        <v>0.39174483020135303</v>
      </c>
      <c r="S95" s="1">
        <f>IF(B95="","",入力・概要!$E$15*K95)</f>
        <v>0.11343230029473227</v>
      </c>
      <c r="T95" s="1">
        <f t="shared" si="23"/>
        <v>0.41674483020135306</v>
      </c>
      <c r="U95" s="1">
        <f t="shared" si="24"/>
        <v>-1.1461549394069683</v>
      </c>
      <c r="V95" s="1">
        <f>IF(B95="","",T95+入力・概要!$E$9*F95)</f>
        <v>0.68707492064545472</v>
      </c>
      <c r="W95" s="1">
        <f>IF(B95="","",U95+入力・概要!$E$9*G95)</f>
        <v>-1.1116994997228982</v>
      </c>
      <c r="X95" s="1">
        <f>IF(B95="","",入力・概要!$E$9+T95*F95-U95*G95)</f>
        <v>26.905986320074021</v>
      </c>
      <c r="Y95" s="1">
        <f t="shared" si="25"/>
        <v>-1.0984290499007638E-2</v>
      </c>
      <c r="Z95" s="1">
        <f>IF(B95="","",入力・概要!$E$9*(V95*X95+W95*Y95)/(X95^2+Y95^2)+入力・概要!$B$36)</f>
        <v>0.68738412478571564</v>
      </c>
      <c r="AA95" s="1">
        <f>IF(B95="","",入力・概要!$E$9*(W95*X95-V95*Y95)/(X95^2+Y95^2)+C95*入力・概要!$B$37*0.000000001)</f>
        <v>-1.1098422028044899</v>
      </c>
      <c r="AB95" s="1">
        <f t="shared" si="26"/>
        <v>1.3054679812746641</v>
      </c>
      <c r="AC95" s="1">
        <f t="shared" si="27"/>
        <v>-58.227871139120609</v>
      </c>
      <c r="AD95" s="1">
        <f t="shared" si="28"/>
        <v>3.8004250815783114</v>
      </c>
      <c r="AE95" s="1">
        <f t="shared" si="29"/>
        <v>0.11576622451112123</v>
      </c>
      <c r="AF95" s="1">
        <f t="shared" si="30"/>
        <v>1.2598353124195834</v>
      </c>
      <c r="AG95" s="1">
        <f t="shared" si="31"/>
        <v>0.40783685309157786</v>
      </c>
    </row>
    <row r="96" spans="1:33">
      <c r="A96">
        <v>93</v>
      </c>
      <c r="B96" s="2">
        <f>IF(A96&lt;=入力・概要!$B$40,10^(LOG10(入力・概要!$B$38)+(A96-1)*(LOG10(入力・概要!$B$39)-LOG10(入力・概要!$B$38))/(入力・概要!$B$40-1)),"")</f>
        <v>6444.970911958716</v>
      </c>
      <c r="C96" s="1">
        <f t="shared" si="16"/>
        <v>40494.946539218821</v>
      </c>
      <c r="D96" s="1">
        <f>IF(B96="","",ATANH(MIN(0.999999,入力・概要!$E$20/入力・概要!$E$9))+入力・概要!$B$20*SQRT(B96/1000000)+E96*入力・概要!$B$15/2)</f>
        <v>1.0052463920940025E-2</v>
      </c>
      <c r="E96" s="1">
        <f>IF(B96="","",C96*(入力・概要!$E$11*0.000000001))</f>
        <v>1.3071929228179418E-3</v>
      </c>
      <c r="F96" s="1">
        <f t="shared" si="17"/>
        <v>1.0052142502214707E-2</v>
      </c>
      <c r="G96" s="1">
        <f t="shared" si="18"/>
        <v>1.3070615814731244E-3</v>
      </c>
      <c r="H96" s="1">
        <f>IF(B96="","",ATANH(MIN(0.999999,入力・概要!$E$21/入力・概要!$E$15))+入力・概要!$B$21*SQRT(B96/1000000)+I96*入力・概要!$B$16/2)</f>
        <v>4.0717316051472755E-3</v>
      </c>
      <c r="I96" s="1">
        <f>IF(B96="","",C96*(入力・概要!$E$17*0.000000001))</f>
        <v>1.2021058698915277E-3</v>
      </c>
      <c r="J96" s="1">
        <f t="shared" si="19"/>
        <v>4.0717149873188202E-3</v>
      </c>
      <c r="K96" s="1">
        <f t="shared" si="20"/>
        <v>1.2020865194003849E-3</v>
      </c>
      <c r="L96" s="1">
        <f>IF(B96="","",入力・概要!$B$25)</f>
        <v>0.05</v>
      </c>
      <c r="M96" s="1">
        <f>IF(B96="","",C96*入力・概要!$B$26*0.000000001-1/(C96*入力・概要!$B$24*0.000001))</f>
        <v>-2.4686340328731831</v>
      </c>
      <c r="N96" s="1">
        <f>IF(B96="","",入力・概要!$B$28)</f>
        <v>0.05</v>
      </c>
      <c r="O96" s="1">
        <f>IF(B96="","",C96*入力・概要!$B$29*0.000000001-1/(C96*入力・概要!$B$27*0.000001))</f>
        <v>-2.4686340328731831</v>
      </c>
      <c r="P96" s="1">
        <f t="shared" si="21"/>
        <v>2.4999999999999998E-2</v>
      </c>
      <c r="Q96" s="1">
        <f t="shared" si="22"/>
        <v>-1.2343170164365913</v>
      </c>
      <c r="R96" s="1">
        <f>IF(B96="","",入力・概要!$E$15*J96)</f>
        <v>0.39207961131771973</v>
      </c>
      <c r="S96" s="1">
        <f>IF(B96="","",入力・概要!$E$15*K96)</f>
        <v>0.11575309587352242</v>
      </c>
      <c r="T96" s="1">
        <f t="shared" si="23"/>
        <v>0.41707961131771976</v>
      </c>
      <c r="U96" s="1">
        <f t="shared" si="24"/>
        <v>-1.1185639205630689</v>
      </c>
      <c r="V96" s="1">
        <f>IF(B96="","",T96+入力・概要!$E$9*F96)</f>
        <v>0.68748556442692443</v>
      </c>
      <c r="W96" s="1">
        <f>IF(B96="","",U96+入力・概要!$E$9*G96)</f>
        <v>-1.0834035323540085</v>
      </c>
      <c r="X96" s="1">
        <f>IF(B96="","",入力・概要!$E$9+T96*F96-U96*G96)</f>
        <v>26.905984833530212</v>
      </c>
      <c r="Y96" s="1">
        <f t="shared" si="25"/>
        <v>-1.0698815190966805E-2</v>
      </c>
      <c r="Z96" s="1">
        <f>IF(B96="","",入力・概要!$E$9*(V96*X96+W96*Y96)/(X96^2+Y96^2)+入力・概要!$B$36)</f>
        <v>0.68777168415710688</v>
      </c>
      <c r="AA96" s="1">
        <f>IF(B96="","",入力・概要!$E$9*(W96*X96-V96*Y96)/(X96^2+Y96^2)+C96*入力・概要!$B$37*0.000000001)</f>
        <v>-1.0815319056448551</v>
      </c>
      <c r="AB96" s="1">
        <f t="shared" si="26"/>
        <v>1.2816946408782768</v>
      </c>
      <c r="AC96" s="1">
        <f t="shared" si="27"/>
        <v>-57.546755659022111</v>
      </c>
      <c r="AD96" s="1">
        <f t="shared" si="28"/>
        <v>3.8092209615956549</v>
      </c>
      <c r="AE96" s="1">
        <f t="shared" si="29"/>
        <v>0.10778456841374681</v>
      </c>
      <c r="AF96" s="1">
        <f t="shared" si="30"/>
        <v>1.234570166926501</v>
      </c>
      <c r="AG96" s="1">
        <f t="shared" si="31"/>
        <v>0.40880949208079681</v>
      </c>
    </row>
    <row r="97" spans="1:33">
      <c r="A97">
        <v>94</v>
      </c>
      <c r="B97" s="2">
        <f>IF(A97&lt;=入力・概要!$B$40,10^(LOG10(入力・概要!$B$38)+(A97-1)*(LOG10(入力・概要!$B$39)-LOG10(入力・概要!$B$38))/(入力・概要!$B$40-1)),"")</f>
        <v>6576.8334132566852</v>
      </c>
      <c r="C97" s="1">
        <f t="shared" si="16"/>
        <v>41323.463069942169</v>
      </c>
      <c r="D97" s="1">
        <f>IF(B97="","",ATANH(MIN(0.999999,入力・概要!$E$20/入力・概要!$E$9))+入力・概要!$B$20*SQRT(B97/1000000)+E97*入力・概要!$B$15/2)</f>
        <v>1.00553163996971E-2</v>
      </c>
      <c r="E97" s="1">
        <f>IF(B97="","",C97*(入力・概要!$E$11*0.000000001))</f>
        <v>1.3339377647786624E-3</v>
      </c>
      <c r="F97" s="1">
        <f t="shared" si="17"/>
        <v>1.0054995407712352E-2</v>
      </c>
      <c r="G97" s="1">
        <f t="shared" si="18"/>
        <v>1.3338036911176843E-3</v>
      </c>
      <c r="H97" s="1">
        <f>IF(B97="","",ATANH(MIN(0.999999,入力・概要!$E$21/入力・概要!$E$15))+入力・概要!$B$21*SQRT(B97/1000000)+I97*入力・概要!$B$16/2)</f>
        <v>4.0752459611875383E-3</v>
      </c>
      <c r="I97" s="1">
        <f>IF(B97="","",C97*(入力・概要!$E$17*0.000000001))</f>
        <v>1.2267006568958795E-3</v>
      </c>
      <c r="J97" s="1">
        <f t="shared" si="19"/>
        <v>4.0752295335569361E-3</v>
      </c>
      <c r="K97" s="1">
        <f t="shared" si="20"/>
        <v>1.2266808998015405E-3</v>
      </c>
      <c r="L97" s="1">
        <f>IF(B97="","",入力・概要!$B$25)</f>
        <v>0.05</v>
      </c>
      <c r="M97" s="1">
        <f>IF(B97="","",C97*入力・概要!$B$26*0.000000001-1/(C97*入力・概要!$B$24*0.000001))</f>
        <v>-2.4191062413815754</v>
      </c>
      <c r="N97" s="1">
        <f>IF(B97="","",入力・概要!$B$28)</f>
        <v>0.05</v>
      </c>
      <c r="O97" s="1">
        <f>IF(B97="","",C97*入力・概要!$B$29*0.000000001-1/(C97*入力・概要!$B$27*0.000001))</f>
        <v>-2.4191062413815754</v>
      </c>
      <c r="P97" s="1">
        <f t="shared" si="21"/>
        <v>2.4999999999999998E-2</v>
      </c>
      <c r="Q97" s="1">
        <f t="shared" si="22"/>
        <v>-1.2095531206907875</v>
      </c>
      <c r="R97" s="1">
        <f>IF(B97="","",入力・概要!$E$15*J97)</f>
        <v>0.39241803921046037</v>
      </c>
      <c r="S97" s="1">
        <f>IF(B97="","",入力・概要!$E$15*K97)</f>
        <v>0.11812137438474381</v>
      </c>
      <c r="T97" s="1">
        <f t="shared" si="23"/>
        <v>0.41741803921046039</v>
      </c>
      <c r="U97" s="1">
        <f t="shared" si="24"/>
        <v>-1.0914317463060437</v>
      </c>
      <c r="V97" s="1">
        <f>IF(B97="","",T97+入力・概要!$E$9*F97)</f>
        <v>0.68790073641974625</v>
      </c>
      <c r="W97" s="1">
        <f>IF(B97="","",U97+入力・概要!$E$9*G97)</f>
        <v>-1.0555519865157512</v>
      </c>
      <c r="X97" s="1">
        <f>IF(B97="","",入力・概要!$E$9+T97*F97-U97*G97)</f>
        <v>26.905983150074672</v>
      </c>
      <c r="Y97" s="1">
        <f t="shared" si="25"/>
        <v>-1.0417587475500723E-2</v>
      </c>
      <c r="Z97" s="1">
        <f>IF(B97="","",入力・概要!$E$9*(V97*X97+W97*Y97)/(X97^2+Y97^2)+入力・概要!$B$36)</f>
        <v>0.68816471452481132</v>
      </c>
      <c r="AA97" s="1">
        <f>IF(B97="","",入力・概要!$E$9*(W97*X97-V97*Y97)/(X97^2+Y97^2)+C97*入力・概要!$B$37*0.000000001)</f>
        <v>-1.0536652765319929</v>
      </c>
      <c r="AB97" s="1">
        <f t="shared" si="26"/>
        <v>1.2584836865395816</v>
      </c>
      <c r="AC97" s="1">
        <f t="shared" si="27"/>
        <v>-56.850839818818322</v>
      </c>
      <c r="AD97" s="1">
        <f t="shared" si="28"/>
        <v>3.8180168416129994</v>
      </c>
      <c r="AE97" s="1">
        <f t="shared" si="29"/>
        <v>9.9847590252470572E-2</v>
      </c>
      <c r="AF97" s="1">
        <f t="shared" si="30"/>
        <v>1.2098114529846469</v>
      </c>
      <c r="AG97" s="1">
        <f t="shared" si="31"/>
        <v>0.40981041541708429</v>
      </c>
    </row>
    <row r="98" spans="1:33">
      <c r="A98">
        <v>95</v>
      </c>
      <c r="B98" s="2">
        <f>IF(A98&lt;=入力・概要!$B$40,10^(LOG10(入力・概要!$B$38)+(A98-1)*(LOG10(入力・概要!$B$39)-LOG10(入力・概要!$B$38))/(入力・概要!$B$40-1)),"")</f>
        <v>6711.3937885227579</v>
      </c>
      <c r="C98" s="1">
        <f t="shared" si="16"/>
        <v>42168.930842742535</v>
      </c>
      <c r="D98" s="1">
        <f>IF(B98="","",ATANH(MIN(0.999999,入力・概要!$E$20/入力・概要!$E$9))+入力・概要!$B$20*SQRT(B98/1000000)+E98*入力・概要!$B$15/2)</f>
        <v>1.0058202035933658E-2</v>
      </c>
      <c r="E98" s="1">
        <f>IF(B98="","",C98*(入力・概要!$E$11*0.000000001))</f>
        <v>1.3612297995515674E-3</v>
      </c>
      <c r="F98" s="1">
        <f t="shared" si="17"/>
        <v>1.0057881497001753E-2</v>
      </c>
      <c r="G98" s="1">
        <f t="shared" si="18"/>
        <v>1.3610929371434867E-3</v>
      </c>
      <c r="H98" s="1">
        <f>IF(B98="","",ATANH(MIN(0.999999,入力・概要!$E$21/入力・概要!$E$15))+入力・概要!$B$21*SQRT(B98/1000000)+I98*入力・概要!$B$16/2)</f>
        <v>4.0787986153764276E-3</v>
      </c>
      <c r="I98" s="1">
        <f>IF(B98="","",C98*(入力・概要!$E$17*0.000000001))</f>
        <v>1.2517986471229593E-3</v>
      </c>
      <c r="J98" s="1">
        <f t="shared" si="19"/>
        <v>4.078782387757521E-3</v>
      </c>
      <c r="K98" s="1">
        <f t="shared" si="20"/>
        <v>1.2517784754958834E-3</v>
      </c>
      <c r="L98" s="1">
        <f>IF(B98="","",入力・概要!$B$25)</f>
        <v>0.05</v>
      </c>
      <c r="M98" s="1">
        <f>IF(B98="","",C98*入力・概要!$B$26*0.000000001-1/(C98*入力・概要!$B$24*0.000001))</f>
        <v>-2.3705707882000033</v>
      </c>
      <c r="N98" s="1">
        <f>IF(B98="","",入力・概要!$B$28)</f>
        <v>0.05</v>
      </c>
      <c r="O98" s="1">
        <f>IF(B98="","",C98*入力・概要!$B$29*0.000000001-1/(C98*入力・概要!$B$27*0.000001))</f>
        <v>-2.3705707882000033</v>
      </c>
      <c r="P98" s="1">
        <f t="shared" si="21"/>
        <v>2.5000000000000005E-2</v>
      </c>
      <c r="Q98" s="1">
        <f t="shared" si="22"/>
        <v>-1.1852853941000014</v>
      </c>
      <c r="R98" s="1">
        <f>IF(B98="","",入力・概要!$E$15*J98)</f>
        <v>0.39276015591027169</v>
      </c>
      <c r="S98" s="1">
        <f>IF(B98="","",入力・概要!$E$15*K98)</f>
        <v>0.12053810732256044</v>
      </c>
      <c r="T98" s="1">
        <f t="shared" si="23"/>
        <v>0.41776015591027171</v>
      </c>
      <c r="U98" s="1">
        <f t="shared" si="24"/>
        <v>-1.064747286777441</v>
      </c>
      <c r="V98" s="1">
        <f>IF(B98="","",T98+入力・概要!$E$9*F98)</f>
        <v>0.68832048987459626</v>
      </c>
      <c r="W98" s="1">
        <f>IF(B98="","",U98+入力・概要!$E$9*G98)</f>
        <v>-1.0281334372565649</v>
      </c>
      <c r="X98" s="1">
        <f>IF(B98="","",入力・概要!$E$9+T98*F98-U98*G98)</f>
        <v>26.905981260069677</v>
      </c>
      <c r="Y98" s="1">
        <f t="shared" si="25"/>
        <v>-1.014049163703221E-2</v>
      </c>
      <c r="Z98" s="1">
        <f>IF(B98="","",入力・概要!$E$9*(V98*X98+W98*Y98)/(X98^2+Y98^2)+入力・概要!$B$36)</f>
        <v>0.68856323354686544</v>
      </c>
      <c r="AA98" s="1">
        <f>IF(B98="","",入力・概要!$E$9*(W98*X98-V98*Y98)/(X98^2+Y98^2)+C98*入力・概要!$B$37*0.000000001)</f>
        <v>-1.0262308841923642</v>
      </c>
      <c r="AB98" s="1">
        <f t="shared" si="26"/>
        <v>1.2358273157131447</v>
      </c>
      <c r="AC98" s="1">
        <f t="shared" si="27"/>
        <v>-56.139839738407389</v>
      </c>
      <c r="AD98" s="1">
        <f t="shared" si="28"/>
        <v>3.8268127216303438</v>
      </c>
      <c r="AE98" s="1">
        <f t="shared" si="29"/>
        <v>9.1957790273592119E-2</v>
      </c>
      <c r="AF98" s="1">
        <f t="shared" si="30"/>
        <v>1.1855490143670973</v>
      </c>
      <c r="AG98" s="1">
        <f t="shared" si="31"/>
        <v>0.41084057173989769</v>
      </c>
    </row>
    <row r="99" spans="1:33">
      <c r="A99">
        <v>96</v>
      </c>
      <c r="B99" s="2">
        <f>IF(A99&lt;=入力・概要!$B$40,10^(LOG10(入力・概要!$B$38)+(A99-1)*(LOG10(入力・概要!$B$39)-LOG10(入力・概要!$B$38))/(入力・概要!$B$40-1)),"")</f>
        <v>6848.7072355870569</v>
      </c>
      <c r="C99" s="1">
        <f t="shared" si="16"/>
        <v>43031.696675815117</v>
      </c>
      <c r="D99" s="1">
        <f>IF(B99="","",ATANH(MIN(0.999999,入力・概要!$E$20/入力・概要!$E$9))+入力・概要!$B$20*SQRT(B99/1000000)+E99*入力・概要!$B$15/2)</f>
        <v>1.0061121251519997E-2</v>
      </c>
      <c r="E99" s="1">
        <f>IF(B99="","",C99*(入力・概要!$E$11*0.000000001))</f>
        <v>1.389080222565445E-3</v>
      </c>
      <c r="F99" s="1">
        <f t="shared" si="17"/>
        <v>1.0060801193152367E-2</v>
      </c>
      <c r="G99" s="1">
        <f t="shared" si="18"/>
        <v>1.3889405138652938E-3</v>
      </c>
      <c r="H99" s="1">
        <f>IF(B99="","",ATANH(MIN(0.999999,入力・概要!$E$21/入力・概要!$E$15))+入力・概要!$B$21*SQRT(B99/1000000)+I99*入力・概要!$B$16/2)</f>
        <v>4.0823900092532284E-3</v>
      </c>
      <c r="I99" s="1">
        <f>IF(B99="","",C99*(入力・概要!$E$17*0.000000001))</f>
        <v>1.2774101359855005E-3</v>
      </c>
      <c r="J99" s="1">
        <f t="shared" si="19"/>
        <v>4.0823739918999903E-3</v>
      </c>
      <c r="K99" s="1">
        <f t="shared" si="20"/>
        <v>1.2773895417921386E-3</v>
      </c>
      <c r="L99" s="1">
        <f>IF(B99="","",入力・概要!$B$25)</f>
        <v>0.05</v>
      </c>
      <c r="M99" s="1">
        <f>IF(B99="","",C99*入力・概要!$B$26*0.000000001-1/(C99*入力・概要!$B$24*0.000001))</f>
        <v>-2.3230077636656534</v>
      </c>
      <c r="N99" s="1">
        <f>IF(B99="","",入力・概要!$B$28)</f>
        <v>0.05</v>
      </c>
      <c r="O99" s="1">
        <f>IF(B99="","",C99*入力・概要!$B$29*0.000000001-1/(C99*入力・概要!$B$27*0.000001))</f>
        <v>-2.3230077636656534</v>
      </c>
      <c r="P99" s="1">
        <f t="shared" si="21"/>
        <v>2.4999999999999994E-2</v>
      </c>
      <c r="Q99" s="1">
        <f t="shared" si="22"/>
        <v>-1.1615038818328267</v>
      </c>
      <c r="R99" s="1">
        <f>IF(B99="","",入力・概要!$E$15*J99)</f>
        <v>0.39310600397689038</v>
      </c>
      <c r="S99" s="1">
        <f>IF(B99="","",入力・概要!$E$15*K99)</f>
        <v>0.12300428605809133</v>
      </c>
      <c r="T99" s="1">
        <f t="shared" si="23"/>
        <v>0.41810600397689035</v>
      </c>
      <c r="U99" s="1">
        <f t="shared" si="24"/>
        <v>-1.0384995957747354</v>
      </c>
      <c r="V99" s="1">
        <f>IF(B99="","",T99+入力・概要!$E$9*F99)</f>
        <v>0.68874487873191925</v>
      </c>
      <c r="W99" s="1">
        <f>IF(B99="","",U99+入力・概要!$E$9*G99)</f>
        <v>-1.00113663724316</v>
      </c>
      <c r="X99" s="1">
        <f>IF(B99="","",入力・概要!$E$9+T99*F99-U99*G99)</f>
        <v>26.90597915346137</v>
      </c>
      <c r="Y99" s="1">
        <f t="shared" si="25"/>
        <v>-9.8674136042448818E-3</v>
      </c>
      <c r="Z99" s="1">
        <f>IF(B99="","",入力・概要!$E$9*(V99*X99+W99*Y99)/(X99^2+Y99^2)+入力・概要!$B$36)</f>
        <v>0.6889672610566856</v>
      </c>
      <c r="AA99" s="1">
        <f>IF(B99="","",入力・概要!$E$9*(W99*X99-V99*Y99)/(X99^2+Y99^2)+C99*入力・概要!$B$37*0.000000001)</f>
        <v>-0.9992174746504594</v>
      </c>
      <c r="AB99" s="1">
        <f t="shared" si="26"/>
        <v>1.2137180267487142</v>
      </c>
      <c r="AC99" s="1">
        <f t="shared" si="27"/>
        <v>-55.413472056040256</v>
      </c>
      <c r="AD99" s="1">
        <f t="shared" si="28"/>
        <v>3.8356086016476874</v>
      </c>
      <c r="AE99" s="1">
        <f t="shared" si="29"/>
        <v>8.4117802347988116E-2</v>
      </c>
      <c r="AF99" s="1">
        <f t="shared" si="30"/>
        <v>1.1617728984240963</v>
      </c>
      <c r="AG99" s="1">
        <f t="shared" si="31"/>
        <v>0.41190094045940184</v>
      </c>
    </row>
    <row r="100" spans="1:33">
      <c r="A100">
        <v>97</v>
      </c>
      <c r="B100" s="2">
        <f>IF(A100&lt;=入力・概要!$B$40,10^(LOG10(入力・概要!$B$38)+(A100-1)*(LOG10(入力・概要!$B$39)-LOG10(入力・概要!$B$38))/(入力・概要!$B$40-1)),"")</f>
        <v>6988.8300816136107</v>
      </c>
      <c r="C100" s="1">
        <f t="shared" si="16"/>
        <v>43912.114483169345</v>
      </c>
      <c r="D100" s="1">
        <f>IF(B100="","",ATANH(MIN(0.999999,入力・概要!$E$20/入力・概要!$E$9))+入力・概要!$B$20*SQRT(B100/1000000)+E100*入力・概要!$B$15/2)</f>
        <v>1.0064074474346867E-2</v>
      </c>
      <c r="E100" s="1">
        <f>IF(B100="","",C100*(入力・概要!$E$11*0.000000001))</f>
        <v>1.4175004583047793E-3</v>
      </c>
      <c r="F100" s="1">
        <f t="shared" si="17"/>
        <v>1.00637549253057E-2</v>
      </c>
      <c r="G100" s="1">
        <f t="shared" si="18"/>
        <v>1.4173578446356979E-3</v>
      </c>
      <c r="H100" s="1">
        <f>IF(B100="","",ATANH(MIN(0.999999,入力・概要!$E$21/入力・概要!$E$15))+入力・概要!$B$21*SQRT(B100/1000000)+I100*入力・概要!$B$16/2)</f>
        <v>4.0860205899097913E-3</v>
      </c>
      <c r="I100" s="1">
        <f>IF(B100="","",C100*(入力・概要!$E$17*0.000000001))</f>
        <v>1.3035456295378267E-3</v>
      </c>
      <c r="J100" s="1">
        <f t="shared" si="19"/>
        <v>4.0860047935355514E-3</v>
      </c>
      <c r="K100" s="1">
        <f t="shared" si="20"/>
        <v>1.3035246046432341E-3</v>
      </c>
      <c r="L100" s="1">
        <f>IF(B100="","",入力・概要!$B$25)</f>
        <v>0.05</v>
      </c>
      <c r="M100" s="1">
        <f>IF(B100="","",C100*入力・概要!$B$26*0.000000001-1/(C100*入力・概要!$B$24*0.000001))</f>
        <v>-2.276397657014344</v>
      </c>
      <c r="N100" s="1">
        <f>IF(B100="","",入力・概要!$B$28)</f>
        <v>0.05</v>
      </c>
      <c r="O100" s="1">
        <f>IF(B100="","",C100*入力・概要!$B$29*0.000000001-1/(C100*入力・概要!$B$27*0.000001))</f>
        <v>-2.276397657014344</v>
      </c>
      <c r="P100" s="1">
        <f t="shared" si="21"/>
        <v>2.5000000000000005E-2</v>
      </c>
      <c r="Q100" s="1">
        <f t="shared" si="22"/>
        <v>-1.1381988285071718</v>
      </c>
      <c r="R100" s="1">
        <f>IF(B100="","",入力・概要!$E$15*J100)</f>
        <v>0.39345562650658022</v>
      </c>
      <c r="S100" s="1">
        <f>IF(B100="","",入力・概要!$E$15*K100)</f>
        <v>0.12552092224611913</v>
      </c>
      <c r="T100" s="1">
        <f t="shared" si="23"/>
        <v>0.41845562650658025</v>
      </c>
      <c r="U100" s="1">
        <f t="shared" si="24"/>
        <v>-1.0126779062610527</v>
      </c>
      <c r="V100" s="1">
        <f>IF(B100="","",T100+入力・概要!$E$9*F100)</f>
        <v>0.68917395763202716</v>
      </c>
      <c r="W100" s="1">
        <f>IF(B100="","",U100+入力・概要!$E$9*G100)</f>
        <v>-0.97455051214670518</v>
      </c>
      <c r="X100" s="1">
        <f>IF(B100="","",入力・概要!$E$9+T100*F100-U100*G100)</f>
        <v>26.905976819762294</v>
      </c>
      <c r="Y100" s="1">
        <f t="shared" si="25"/>
        <v>-9.5982409020218852E-3</v>
      </c>
      <c r="Z100" s="1">
        <f>IF(B100="","",入力・概要!$E$9*(V100*X100+W100*Y100)/(X100^2+Y100^2)+入力・概要!$B$36)</f>
        <v>0.68937681901762116</v>
      </c>
      <c r="AA100" s="1">
        <f>IF(B100="","",入力・概要!$E$9*(W100*X100-V100*Y100)/(X100^2+Y100^2)+C100*入力・概要!$B$37*0.000000001)</f>
        <v>-0.97261396661186816</v>
      </c>
      <c r="AB100" s="1">
        <f t="shared" si="26"/>
        <v>1.1921486176846099</v>
      </c>
      <c r="AC100" s="1">
        <f t="shared" si="27"/>
        <v>-54.671454707975577</v>
      </c>
      <c r="AD100" s="1">
        <f t="shared" si="28"/>
        <v>3.8444044816650313</v>
      </c>
      <c r="AE100" s="1">
        <f t="shared" si="29"/>
        <v>7.6330399546025024E-2</v>
      </c>
      <c r="AF100" s="1">
        <f t="shared" si="30"/>
        <v>1.1384733520004315</v>
      </c>
      <c r="AG100" s="1">
        <f t="shared" si="31"/>
        <v>0.41299253256106438</v>
      </c>
    </row>
    <row r="101" spans="1:33">
      <c r="A101">
        <v>98</v>
      </c>
      <c r="B101" s="2">
        <f>IF(A101&lt;=入力・概要!$B$40,10^(LOG10(入力・概要!$B$38)+(A101-1)*(LOG10(入力・概要!$B$39)-LOG10(入力・概要!$B$38))/(入力・概要!$B$40-1)),"")</f>
        <v>7131.8198062061747</v>
      </c>
      <c r="C101" s="1">
        <f t="shared" si="16"/>
        <v>44810.545419807</v>
      </c>
      <c r="D101" s="1">
        <f>IF(B101="","",ATANH(MIN(0.999999,入力・概要!$E$20/入力・概要!$E$9))+入力・概要!$B$20*SQRT(B101/1000000)+E101*入力・概要!$B$15/2)</f>
        <v>1.006706213842206E-2</v>
      </c>
      <c r="E101" s="1">
        <f>IF(B101="","",C101*(入力・概要!$E$11*0.000000001))</f>
        <v>1.4465021649961568E-3</v>
      </c>
      <c r="F101" s="1">
        <f t="shared" si="17"/>
        <v>1.0066743128774062E-2</v>
      </c>
      <c r="G101" s="1">
        <f t="shared" si="18"/>
        <v>1.4463565865315492E-3</v>
      </c>
      <c r="H101" s="1">
        <f>IF(B101="","",ATANH(MIN(0.999999,入力・概要!$E$21/入力・概要!$E$15))+入力・概要!$B$21*SQRT(B101/1000000)+I101*入力・概要!$B$16/2)</f>
        <v>4.0896908100686987E-3</v>
      </c>
      <c r="I101" s="1">
        <f>IF(B101="","",C101*(入力・概要!$E$17*0.000000001))</f>
        <v>1.3302158487855122E-3</v>
      </c>
      <c r="J101" s="1">
        <f t="shared" si="19"/>
        <v>4.0896752458662259E-3</v>
      </c>
      <c r="K101" s="1">
        <f t="shared" si="20"/>
        <v>1.3301943849563457E-3</v>
      </c>
      <c r="L101" s="1">
        <f>IF(B101="","",入力・概要!$B$25)</f>
        <v>0.05</v>
      </c>
      <c r="M101" s="1">
        <f>IF(B101="","",C101*入力・概要!$B$26*0.000000001-1/(C101*入力・概要!$B$24*0.000001))</f>
        <v>-2.2307213483770654</v>
      </c>
      <c r="N101" s="1">
        <f>IF(B101="","",入力・概要!$B$28)</f>
        <v>0.05</v>
      </c>
      <c r="O101" s="1">
        <f>IF(B101="","",C101*入力・概要!$B$29*0.000000001-1/(C101*入力・概要!$B$27*0.000001))</f>
        <v>-2.2307213483770654</v>
      </c>
      <c r="P101" s="1">
        <f t="shared" si="21"/>
        <v>2.4999999999999994E-2</v>
      </c>
      <c r="Q101" s="1">
        <f t="shared" si="22"/>
        <v>-1.1153606741885325</v>
      </c>
      <c r="R101" s="1">
        <f>IF(B101="","",入力・概要!$E$15*J101)</f>
        <v>0.39380906713974173</v>
      </c>
      <c r="S101" s="1">
        <f>IF(B101="","",入力・概要!$E$15*K101)</f>
        <v>0.12808904824011935</v>
      </c>
      <c r="T101" s="1">
        <f t="shared" si="23"/>
        <v>0.41880906713974175</v>
      </c>
      <c r="U101" s="1">
        <f t="shared" si="24"/>
        <v>-0.98727162594841311</v>
      </c>
      <c r="V101" s="1">
        <f>IF(B101="","",T101+入力・概要!$E$9*F101)</f>
        <v>0.68960778192536543</v>
      </c>
      <c r="W101" s="1">
        <f>IF(B101="","",U101+入力・概要!$E$9*G101)</f>
        <v>-0.94836415610000313</v>
      </c>
      <c r="X101" s="1">
        <f>IF(B101="","",入力・概要!$E$9+T101*F101-U101*G101)</f>
        <v>26.905974248033271</v>
      </c>
      <c r="Y101" s="1">
        <f t="shared" si="25"/>
        <v>-9.3328626039930838E-3</v>
      </c>
      <c r="Z101" s="1">
        <f>IF(B101="","",入力・概要!$E$9*(V101*X101+W101*Y101)/(X101^2+Y101^2)+入力・概要!$B$36)</f>
        <v>0.68979193148001627</v>
      </c>
      <c r="AA101" s="1">
        <f>IF(B101="","",入力・概要!$E$9*(W101*X101-V101*Y101)/(X101^2+Y101^2)+C101*入力・概要!$B$37*0.000000001)</f>
        <v>-0.94640944691715312</v>
      </c>
      <c r="AB101" s="1">
        <f t="shared" si="26"/>
        <v>1.1711121850399147</v>
      </c>
      <c r="AC101" s="1">
        <f t="shared" si="27"/>
        <v>-53.913507791323987</v>
      </c>
      <c r="AD101" s="1">
        <f t="shared" si="28"/>
        <v>3.8532003616823758</v>
      </c>
      <c r="AE101" s="1">
        <f t="shared" si="29"/>
        <v>6.8598499692445372E-2</v>
      </c>
      <c r="AF101" s="1">
        <f t="shared" si="30"/>
        <v>1.1156408174346695</v>
      </c>
      <c r="AG101" s="1">
        <f t="shared" si="31"/>
        <v>0.41411639141735651</v>
      </c>
    </row>
    <row r="102" spans="1:33">
      <c r="A102">
        <v>99</v>
      </c>
      <c r="B102" s="2">
        <f>IF(A102&lt;=入力・概要!$B$40,10^(LOG10(入力・概要!$B$38)+(A102-1)*(LOG10(入力・概要!$B$39)-LOG10(入力・概要!$B$38))/(入力・概要!$B$40-1)),"")</f>
        <v>7277.7350649869068</v>
      </c>
      <c r="C102" s="1">
        <f t="shared" si="16"/>
        <v>45727.358029871401</v>
      </c>
      <c r="D102" s="1">
        <f>IF(B102="","",ATANH(MIN(0.999999,入力・概要!$E$20/入力・概要!$E$9))+入力・概要!$B$20*SQRT(B102/1000000)+E102*入力・概要!$B$15/2)</f>
        <v>1.0070084683968729E-2</v>
      </c>
      <c r="E102" s="1">
        <f>IF(B102="","",C102*(入力・概要!$E$11*0.000000001))</f>
        <v>1.4760972393905814E-3</v>
      </c>
      <c r="F102" s="1">
        <f t="shared" si="17"/>
        <v>1.00697662451412E-2</v>
      </c>
      <c r="G102" s="1">
        <f t="shared" si="18"/>
        <v>1.4759486351363215E-3</v>
      </c>
      <c r="H102" s="1">
        <f>IF(B102="","",ATANH(MIN(0.999999,入力・概要!$E$21/入力・概要!$E$15))+入力・概要!$B$21*SQRT(B102/1000000)+I102*入力・概要!$B$16/2)</f>
        <v>4.0934011281626766E-3</v>
      </c>
      <c r="I102" s="1">
        <f>IF(B102="","",C102*(入力・概要!$E$17*0.000000001))</f>
        <v>1.3574317340832398E-3</v>
      </c>
      <c r="J102" s="1">
        <f t="shared" si="19"/>
        <v>4.0933858078251208E-3</v>
      </c>
      <c r="K102" s="1">
        <f t="shared" si="20"/>
        <v>1.3574098229911706E-3</v>
      </c>
      <c r="L102" s="1">
        <f>IF(B102="","",入力・概要!$B$25)</f>
        <v>0.05</v>
      </c>
      <c r="M102" s="1">
        <f>IF(B102="","",C102*入力・概要!$B$26*0.000000001-1/(C102*入力・概要!$B$24*0.000001))</f>
        <v>-2.1859601009368279</v>
      </c>
      <c r="N102" s="1">
        <f>IF(B102="","",入力・概要!$B$28)</f>
        <v>0.05</v>
      </c>
      <c r="O102" s="1">
        <f>IF(B102="","",C102*入力・概要!$B$29*0.000000001-1/(C102*入力・概要!$B$27*0.000001))</f>
        <v>-2.1859601009368279</v>
      </c>
      <c r="P102" s="1">
        <f t="shared" si="21"/>
        <v>2.4999999999999998E-2</v>
      </c>
      <c r="Q102" s="1">
        <f t="shared" si="22"/>
        <v>-1.0929800504684137</v>
      </c>
      <c r="R102" s="1">
        <f>IF(B102="","",入力・概要!$E$15*J102)</f>
        <v>0.39416637006864141</v>
      </c>
      <c r="S102" s="1">
        <f>IF(B102="","",入力・概要!$E$15*K102)</f>
        <v>0.13070971751578545</v>
      </c>
      <c r="T102" s="1">
        <f t="shared" si="23"/>
        <v>0.41916637006864144</v>
      </c>
      <c r="U102" s="1">
        <f t="shared" si="24"/>
        <v>-0.96227033295262832</v>
      </c>
      <c r="V102" s="1">
        <f>IF(B102="","",T102+入力・概要!$E$9*F102)</f>
        <v>0.69004640768294934</v>
      </c>
      <c r="W102" s="1">
        <f>IF(B102="","",U102+入力・概要!$E$9*G102)</f>
        <v>-0.92256682722374161</v>
      </c>
      <c r="X102" s="1">
        <f>IF(B102="","",入力・概要!$E$9+T102*F102-U102*G102)</f>
        <v>26.905971426864458</v>
      </c>
      <c r="Y102" s="1">
        <f t="shared" si="25"/>
        <v>-9.0711692856693029E-3</v>
      </c>
      <c r="Z102" s="1">
        <f>IF(B102="","",入力・概要!$E$9*(V102*X102+W102*Y102)/(X102^2+Y102^2)+入力・概要!$B$36)</f>
        <v>0.69021262454070131</v>
      </c>
      <c r="AA102" s="1">
        <f>IF(B102="","",入力・概要!$E$9*(W102*X102-V102*Y102)/(X102^2+Y102^2)+C102*入力・概要!$B$37*0.000000001)</f>
        <v>-0.92059316606461716</v>
      </c>
      <c r="AB102" s="1">
        <f t="shared" si="26"/>
        <v>1.1506021225776697</v>
      </c>
      <c r="AC102" s="1">
        <f t="shared" si="27"/>
        <v>-53.139354515286811</v>
      </c>
      <c r="AD102" s="1">
        <f t="shared" si="28"/>
        <v>3.8619962416997202</v>
      </c>
      <c r="AE102" s="1">
        <f t="shared" si="29"/>
        <v>6.0925170856627263E-2</v>
      </c>
      <c r="AF102" s="1">
        <f t="shared" si="30"/>
        <v>1.0932659286385615</v>
      </c>
      <c r="AG102" s="1">
        <f t="shared" si="31"/>
        <v>0.41527359360564409</v>
      </c>
    </row>
    <row r="103" spans="1:33">
      <c r="A103">
        <v>100</v>
      </c>
      <c r="B103" s="2">
        <f>IF(A103&lt;=入力・概要!$B$40,10^(LOG10(入力・概要!$B$38)+(A103-1)*(LOG10(入力・概要!$B$39)-LOG10(入力・概要!$B$38))/(入力・概要!$B$40-1)),"")</f>
        <v>7426.635713657387</v>
      </c>
      <c r="C103" s="1">
        <f t="shared" si="16"/>
        <v>46662.928397827272</v>
      </c>
      <c r="D103" s="1">
        <f>IF(B103="","",ATANH(MIN(0.999999,入力・概要!$E$20/入力・概要!$E$9))+入力・概要!$B$20*SQRT(B103/1000000)+E103*入力・概要!$B$15/2)</f>
        <v>1.0073142557525424E-2</v>
      </c>
      <c r="E103" s="1">
        <f>IF(B103="","",C103*(入力・概要!$E$11*0.000000001))</f>
        <v>1.5062978216436203E-3</v>
      </c>
      <c r="F103" s="1">
        <f t="shared" si="17"/>
        <v>1.0072824722364695E-2</v>
      </c>
      <c r="G103" s="1">
        <f t="shared" si="18"/>
        <v>1.5061461294203333E-3</v>
      </c>
      <c r="H103" s="1">
        <f>IF(B103="","",ATANH(MIN(0.999999,入力・概要!$E$21/入力・概要!$E$15))+入力・概要!$B$21*SQRT(B103/1000000)+I103*入力・概要!$B$16/2)</f>
        <v>4.0971520084152708E-3</v>
      </c>
      <c r="I103" s="1">
        <f>IF(B103="","",C103*(入力・概要!$E$17*0.000000001))</f>
        <v>1.3852044496226248E-3</v>
      </c>
      <c r="J103" s="1">
        <f t="shared" si="19"/>
        <v>4.097136944158036E-3</v>
      </c>
      <c r="K103" s="1">
        <f t="shared" si="20"/>
        <v>1.3851820828482009E-3</v>
      </c>
      <c r="L103" s="1">
        <f>IF(B103="","",入力・概要!$B$25)</f>
        <v>0.05</v>
      </c>
      <c r="M103" s="1">
        <f>IF(B103="","",C103*入力・概要!$B$26*0.000000001-1/(C103*入力・概要!$B$24*0.000001))</f>
        <v>-2.1420955532426675</v>
      </c>
      <c r="N103" s="1">
        <f>IF(B103="","",入力・概要!$B$28)</f>
        <v>0.05</v>
      </c>
      <c r="O103" s="1">
        <f>IF(B103="","",C103*入力・概要!$B$29*0.000000001-1/(C103*入力・概要!$B$27*0.000001))</f>
        <v>-2.1420955532426675</v>
      </c>
      <c r="P103" s="1">
        <f t="shared" si="21"/>
        <v>2.5000000000000005E-2</v>
      </c>
      <c r="Q103" s="1">
        <f t="shared" si="22"/>
        <v>-1.0710477766213335</v>
      </c>
      <c r="R103" s="1">
        <f>IF(B103="","",入力・概要!$E$15*J103)</f>
        <v>0.39452758004527039</v>
      </c>
      <c r="S103" s="1">
        <f>IF(B103="","",入力・概要!$E$15*K103)</f>
        <v>0.13338400510322032</v>
      </c>
      <c r="T103" s="1">
        <f t="shared" si="23"/>
        <v>0.41952758004527041</v>
      </c>
      <c r="U103" s="1">
        <f t="shared" si="24"/>
        <v>-0.9376637715181132</v>
      </c>
      <c r="V103" s="1">
        <f>IF(B103="","",T103+入力・概要!$E$9*F103)</f>
        <v>0.69048989170697661</v>
      </c>
      <c r="W103" s="1">
        <f>IF(B103="","",U103+入力・概要!$E$9*G103)</f>
        <v>-0.89714794322002511</v>
      </c>
      <c r="X103" s="1">
        <f>IF(B103="","",入力・概要!$E$9+T103*F103-U103*G103)</f>
        <v>26.905968344355653</v>
      </c>
      <c r="Y103" s="1">
        <f t="shared" si="25"/>
        <v>-8.8130529781431082E-3</v>
      </c>
      <c r="Z103" s="1">
        <f>IF(B103="","",入力・概要!$E$9*(V103*X103+W103*Y103)/(X103^2+Y103^2)+入力・概要!$B$36)</f>
        <v>0.69063892630483592</v>
      </c>
      <c r="AA103" s="1">
        <f>IF(B103="","",入力・概要!$E$9*(W103*X103-V103*Y103)/(X103^2+Y103^2)+C103*入力・概要!$B$37*0.000000001)</f>
        <v>-0.89515453380016141</v>
      </c>
      <c r="AB103" s="1">
        <f t="shared" si="26"/>
        <v>1.1306121200086618</v>
      </c>
      <c r="AC103" s="1">
        <f t="shared" si="27"/>
        <v>-52.348722245901733</v>
      </c>
      <c r="AD103" s="1">
        <f t="shared" si="28"/>
        <v>3.8707921217170638</v>
      </c>
      <c r="AE103" s="1">
        <f t="shared" si="29"/>
        <v>5.3313636727027131E-2</v>
      </c>
      <c r="AF103" s="1">
        <f t="shared" si="30"/>
        <v>1.071339507255054</v>
      </c>
      <c r="AG103" s="1">
        <f t="shared" si="31"/>
        <v>0.41646524973129889</v>
      </c>
    </row>
    <row r="104" spans="1:33">
      <c r="A104">
        <v>101</v>
      </c>
      <c r="B104" s="2">
        <f>IF(A104&lt;=入力・概要!$B$40,10^(LOG10(入力・概要!$B$38)+(A104-1)*(LOG10(入力・概要!$B$39)-LOG10(入力・概要!$B$38))/(入力・概要!$B$40-1)),"")</f>
        <v>7578.5828325519969</v>
      </c>
      <c r="C104" s="1">
        <f t="shared" si="16"/>
        <v>47617.640302734158</v>
      </c>
      <c r="D104" s="1">
        <f>IF(B104="","",ATANH(MIN(0.999999,入力・概要!$E$20/入力・概要!$E$9))+入力・概要!$B$20*SQRT(B104/1000000)+E104*入力・概要!$B$15/2)</f>
        <v>1.0076236212047923E-2</v>
      </c>
      <c r="E104" s="1">
        <f>IF(B104="","",C104*(入力・概要!$E$11*0.000000001))</f>
        <v>1.537116300295411E-3</v>
      </c>
      <c r="F104" s="1">
        <f t="shared" si="17"/>
        <v>1.0075919014880296E-2</v>
      </c>
      <c r="G104" s="1">
        <f t="shared" si="18"/>
        <v>1.5369614567208687E-3</v>
      </c>
      <c r="H104" s="1">
        <f>IF(B104="","",ATANH(MIN(0.999999,入力・概要!$E$21/入力・概要!$E$15))+入力・概要!$B$21*SQRT(B104/1000000)+I104*入力・概要!$B$16/2)</f>
        <v>4.1009439209227939E-3</v>
      </c>
      <c r="I104" s="1">
        <f>IF(B104="","",C104*(入力・概要!$E$17*0.000000001))</f>
        <v>1.4135453880118728E-3</v>
      </c>
      <c r="J104" s="1">
        <f t="shared" si="19"/>
        <v>4.1009291255063602E-3</v>
      </c>
      <c r="K104" s="1">
        <f t="shared" si="20"/>
        <v>1.4135225570488616E-3</v>
      </c>
      <c r="L104" s="1">
        <f>IF(B104="","",入力・概要!$B$25)</f>
        <v>0.05</v>
      </c>
      <c r="M104" s="1">
        <f>IF(B104="","",C104*入力・概要!$B$26*0.000000001-1/(C104*入力・概要!$B$24*0.000001))</f>
        <v>-2.0991097116776003</v>
      </c>
      <c r="N104" s="1">
        <f>IF(B104="","",入力・概要!$B$28)</f>
        <v>0.05</v>
      </c>
      <c r="O104" s="1">
        <f>IF(B104="","",C104*入力・概要!$B$29*0.000000001-1/(C104*入力・概要!$B$27*0.000001))</f>
        <v>-2.0991097116776003</v>
      </c>
      <c r="P104" s="1">
        <f t="shared" si="21"/>
        <v>2.4999999999999998E-2</v>
      </c>
      <c r="Q104" s="1">
        <f t="shared" si="22"/>
        <v>-1.0495548558388001</v>
      </c>
      <c r="R104" s="1">
        <f>IF(B104="","",入力・概要!$E$15*J104)</f>
        <v>0.39489274238932637</v>
      </c>
      <c r="S104" s="1">
        <f>IF(B104="","",入力・概要!$E$15*K104)</f>
        <v>0.1361130080279736</v>
      </c>
      <c r="T104" s="1">
        <f t="shared" si="23"/>
        <v>0.41989274238932639</v>
      </c>
      <c r="U104" s="1">
        <f t="shared" si="24"/>
        <v>-0.9134418478108266</v>
      </c>
      <c r="V104" s="1">
        <f>IF(B104="","",T104+入力・概要!$E$9*F104)</f>
        <v>0.6909382915416169</v>
      </c>
      <c r="W104" s="1">
        <f>IF(B104="","",U104+入力・概要!$E$9*G104)</f>
        <v>-0.87209707703134831</v>
      </c>
      <c r="X104" s="1">
        <f>IF(B104="","",入力・概要!$E$9+T104*F104-U104*G104)</f>
        <v>26.905964988095782</v>
      </c>
      <c r="Y104" s="1">
        <f t="shared" si="25"/>
        <v>-8.558407122335283E-3</v>
      </c>
      <c r="Z104" s="1">
        <f>IF(B104="","",入力・概要!$E$9*(V104*X104+W104*Y104)/(X104^2+Y104^2)+入力・概要!$B$36)</f>
        <v>0.69107086685002261</v>
      </c>
      <c r="AA104" s="1">
        <f>IF(B104="","",入力・概要!$E$9*(W104*X104-V104*Y104)/(X104^2+Y104^2)+C104*入力・概要!$B$37*0.000000001)</f>
        <v>-0.87008311477239542</v>
      </c>
      <c r="AB104" s="1">
        <f t="shared" si="26"/>
        <v>1.1111361616025621</v>
      </c>
      <c r="AC104" s="1">
        <f t="shared" si="27"/>
        <v>-51.541343649219499</v>
      </c>
      <c r="AD104" s="1">
        <f t="shared" si="28"/>
        <v>3.8795880017344078</v>
      </c>
      <c r="AE104" s="1">
        <f t="shared" si="29"/>
        <v>4.5767281811487023E-2</v>
      </c>
      <c r="AF104" s="1">
        <f t="shared" si="30"/>
        <v>1.0498525588932974</v>
      </c>
      <c r="AG104" s="1">
        <f t="shared" si="31"/>
        <v>0.41769250525498552</v>
      </c>
    </row>
    <row r="105" spans="1:33">
      <c r="A105">
        <v>102</v>
      </c>
      <c r="B105" s="2">
        <f>IF(A105&lt;=入力・概要!$B$40,10^(LOG10(入力・概要!$B$38)+(A105-1)*(LOG10(入力・概要!$B$39)-LOG10(入力・概要!$B$38))/(入力・概要!$B$40-1)),"")</f>
        <v>7733.6387516935229</v>
      </c>
      <c r="C105" s="1">
        <f t="shared" si="16"/>
        <v>48591.885375675418</v>
      </c>
      <c r="D105" s="1">
        <f>IF(B105="","",ATANH(MIN(0.999999,入力・概要!$E$20/入力・概要!$E$9))+入力・概要!$B$20*SQRT(B105/1000000)+E105*入力・概要!$B$15/2)</f>
        <v>1.0079366107012844E-2</v>
      </c>
      <c r="E105" s="1">
        <f>IF(B105="","",C105*(入力・概要!$E$11*0.000000001))</f>
        <v>1.5685653173525313E-3</v>
      </c>
      <c r="F105" s="1">
        <f t="shared" si="17"/>
        <v>1.0079049583708101E-2</v>
      </c>
      <c r="G105" s="1">
        <f t="shared" si="18"/>
        <v>1.568407257824191E-3</v>
      </c>
      <c r="H105" s="1">
        <f>IF(B105="","",ATANH(MIN(0.999999,入力・概要!$E$21/入力・概要!$E$15))+入力・概要!$B$21*SQRT(B105/1000000)+I105*入力・概要!$B$16/2)</f>
        <v>4.1047773417375874E-3</v>
      </c>
      <c r="I105" s="1">
        <f>IF(B105="","",C105*(入力・概要!$E$17*0.000000001))</f>
        <v>1.4424661749491106E-3</v>
      </c>
      <c r="J105" s="1">
        <f t="shared" si="19"/>
        <v>4.1047628284913316E-3</v>
      </c>
      <c r="K105" s="1">
        <f t="shared" si="20"/>
        <v>1.4424428712093609E-3</v>
      </c>
      <c r="L105" s="1">
        <f>IF(B105="","",入力・概要!$B$25)</f>
        <v>0.05</v>
      </c>
      <c r="M105" s="1">
        <f>IF(B105="","",C105*入力・概要!$B$26*0.000000001-1/(C105*入力・概要!$B$24*0.000001))</f>
        <v>-2.0569849430775133</v>
      </c>
      <c r="N105" s="1">
        <f>IF(B105="","",入力・概要!$B$28)</f>
        <v>0.05</v>
      </c>
      <c r="O105" s="1">
        <f>IF(B105="","",C105*入力・概要!$B$29*0.000000001-1/(C105*入力・概要!$B$27*0.000001))</f>
        <v>-2.0569849430775133</v>
      </c>
      <c r="P105" s="1">
        <f t="shared" si="21"/>
        <v>2.4999999999999998E-2</v>
      </c>
      <c r="Q105" s="1">
        <f t="shared" si="22"/>
        <v>-1.0284924715387564</v>
      </c>
      <c r="R105" s="1">
        <f>IF(B105="","",入力・概要!$E$15*J105)</f>
        <v>0.39526190299632774</v>
      </c>
      <c r="S105" s="1">
        <f>IF(B105="","",入力・概要!$E$15*K105)</f>
        <v>0.13889784576110323</v>
      </c>
      <c r="T105" s="1">
        <f t="shared" si="23"/>
        <v>0.42026190299632776</v>
      </c>
      <c r="U105" s="1">
        <f t="shared" si="24"/>
        <v>-0.88959462577765325</v>
      </c>
      <c r="V105" s="1">
        <f>IF(B105="","",T105+入力・概要!$E$9*F105)</f>
        <v>0.69139166548398134</v>
      </c>
      <c r="W105" s="1">
        <f>IF(B105="","",U105+入力・概要!$E$9*G105)</f>
        <v>-0.84740395256327095</v>
      </c>
      <c r="X105" s="1">
        <f>IF(B105="","",入力・概要!$E$9+T105*F105-U105*G105)</f>
        <v>26.905961345141524</v>
      </c>
      <c r="Y105" s="1">
        <f t="shared" si="25"/>
        <v>-8.3071265237667745E-3</v>
      </c>
      <c r="Z105" s="1">
        <f>IF(B105="","",入力・概要!$E$9*(V105*X105+W105*Y105)/(X105^2+Y105^2)+入力・概要!$B$36)</f>
        <v>0.6915084781926204</v>
      </c>
      <c r="AA105" s="1">
        <f>IF(B105="","",入力・概要!$E$9*(W105*X105-V105*Y105)/(X105^2+Y105^2)+C105*入力・概要!$B$37*0.000000001)</f>
        <v>-0.84536862425125192</v>
      </c>
      <c r="AB105" s="1">
        <f t="shared" si="26"/>
        <v>1.0921685246704045</v>
      </c>
      <c r="AC105" s="1">
        <f t="shared" si="27"/>
        <v>-50.716957937541551</v>
      </c>
      <c r="AD105" s="1">
        <f t="shared" si="28"/>
        <v>3.8883838817517522</v>
      </c>
      <c r="AE105" s="1">
        <f t="shared" si="29"/>
        <v>3.8289656397537897E-2</v>
      </c>
      <c r="AF105" s="1">
        <f t="shared" si="30"/>
        <v>1.0287962694391439</v>
      </c>
      <c r="AG105" s="1">
        <f t="shared" si="31"/>
        <v>0.41895654132302745</v>
      </c>
    </row>
    <row r="106" spans="1:33">
      <c r="A106">
        <v>103</v>
      </c>
      <c r="B106" s="2">
        <f>IF(A106&lt;=入力・概要!$B$40,10^(LOG10(入力・概要!$B$38)+(A106-1)*(LOG10(入力・概要!$B$39)-LOG10(入力・概要!$B$38))/(入力・概要!$B$40-1)),"")</f>
        <v>7891.8670763615219</v>
      </c>
      <c r="C106" s="1">
        <f t="shared" si="16"/>
        <v>49586.063260409035</v>
      </c>
      <c r="D106" s="1">
        <f>IF(B106="","",ATANH(MIN(0.999999,入力・概要!$E$20/入力・概要!$E$9))+入力・概要!$B$20*SQRT(B106/1000000)+E106*入力・概要!$B$15/2)</f>
        <v>1.0082532708523113E-2</v>
      </c>
      <c r="E106" s="1">
        <f>IF(B106="","",C106*(入力・概要!$E$11*0.000000001))</f>
        <v>1.6006577734738714E-3</v>
      </c>
      <c r="F106" s="1">
        <f t="shared" si="17"/>
        <v>1.0082216896560749E-2</v>
      </c>
      <c r="G106" s="1">
        <f t="shared" si="18"/>
        <v>1.6004964321515989E-3</v>
      </c>
      <c r="H106" s="1">
        <f>IF(B106="","",ATANH(MIN(0.999999,入力・概要!$E$21/入力・概要!$E$15))+入力・概要!$B$21*SQRT(B106/1000000)+I106*入力・概要!$B$16/2)</f>
        <v>4.1086527529526065E-3</v>
      </c>
      <c r="I106" s="1">
        <f>IF(B106="","",C106*(入力・概要!$E$17*0.000000001))</f>
        <v>1.4719786739913598E-3</v>
      </c>
      <c r="J106" s="1">
        <f t="shared" si="19"/>
        <v>4.1086385357996707E-3</v>
      </c>
      <c r="K106" s="1">
        <f t="shared" si="20"/>
        <v>1.4719548888102207E-3</v>
      </c>
      <c r="L106" s="1">
        <f>IF(B106="","",入力・概要!$B$25)</f>
        <v>0.05</v>
      </c>
      <c r="M106" s="1">
        <f>IF(B106="","",C106*入力・概要!$B$26*0.000000001-1/(C106*入力・概要!$B$24*0.000001))</f>
        <v>-2.015703967497867</v>
      </c>
      <c r="N106" s="1">
        <f>IF(B106="","",入力・概要!$B$28)</f>
        <v>0.05</v>
      </c>
      <c r="O106" s="1">
        <f>IF(B106="","",C106*入力・概要!$B$29*0.000000001-1/(C106*入力・概要!$B$27*0.000001))</f>
        <v>-2.015703967497867</v>
      </c>
      <c r="P106" s="1">
        <f t="shared" si="21"/>
        <v>2.5000000000000001E-2</v>
      </c>
      <c r="Q106" s="1">
        <f t="shared" si="22"/>
        <v>-1.0078519837489333</v>
      </c>
      <c r="R106" s="1">
        <f>IF(B106="","",入力・概要!$E$15*J106)</f>
        <v>0.39563510834585919</v>
      </c>
      <c r="S106" s="1">
        <f>IF(B106="","",入力・概要!$E$15*K106)</f>
        <v>0.14173966067844995</v>
      </c>
      <c r="T106" s="1">
        <f t="shared" si="23"/>
        <v>0.42063510834585921</v>
      </c>
      <c r="U106" s="1">
        <f t="shared" si="24"/>
        <v>-0.86611232307048325</v>
      </c>
      <c r="V106" s="1">
        <f>IF(B106="","",T106+入力・概要!$E$9*F106)</f>
        <v>0.6918500725952792</v>
      </c>
      <c r="W106" s="1">
        <f>IF(B106="","",U106+入力・概要!$E$9*G106)</f>
        <v>-0.82305844046898979</v>
      </c>
      <c r="X106" s="1">
        <f>IF(B106="","",入力・概要!$E$9+T106*F106-U106*G106)</f>
        <v>26.905957401995057</v>
      </c>
      <c r="Y106" s="1">
        <f t="shared" si="25"/>
        <v>-8.0591073078354596E-3</v>
      </c>
      <c r="Z106" s="1">
        <f>IF(B106="","",入力・概要!$E$9*(V106*X106+W106*Y106)/(X106^2+Y106^2)+入力・概要!$B$36)</f>
        <v>0.69195179425619024</v>
      </c>
      <c r="AA106" s="1">
        <f>IF(B106="","",入力・概要!$E$9*(W106*X106-V106*Y106)/(X106^2+Y106^2)+C106*入力・概要!$B$37*0.000000001)</f>
        <v>-0.82100092390829793</v>
      </c>
      <c r="AB106" s="1">
        <f t="shared" si="26"/>
        <v>1.0737037778794669</v>
      </c>
      <c r="AC106" s="1">
        <f t="shared" si="27"/>
        <v>-49.875312222924528</v>
      </c>
      <c r="AD106" s="1">
        <f t="shared" si="28"/>
        <v>3.8971797617690966</v>
      </c>
      <c r="AE106" s="1">
        <f t="shared" si="29"/>
        <v>3.0884481198815775E-2</v>
      </c>
      <c r="AF106" s="1">
        <f t="shared" si="30"/>
        <v>1.0081620014395802</v>
      </c>
      <c r="AG106" s="1">
        <f t="shared" si="31"/>
        <v>0.42025857559969182</v>
      </c>
    </row>
    <row r="107" spans="1:33">
      <c r="A107">
        <v>104</v>
      </c>
      <c r="B107" s="2">
        <f>IF(A107&lt;=入力・概要!$B$40,10^(LOG10(入力・概要!$B$38)+(A107-1)*(LOG10(入力・概要!$B$39)-LOG10(入力・概要!$B$38))/(入力・概要!$B$40-1)),"")</f>
        <v>8053.3327131837314</v>
      </c>
      <c r="C107" s="1">
        <f t="shared" si="16"/>
        <v>50600.581777304731</v>
      </c>
      <c r="D107" s="1">
        <f>IF(B107="","",ATANH(MIN(0.999999,入力・概要!$E$20/入力・概要!$E$9))+入力・概要!$B$20*SQRT(B107/1000000)+E107*入力・概要!$B$15/2)</f>
        <v>1.0085736489415286E-2</v>
      </c>
      <c r="E107" s="1">
        <f>IF(B107="","",C107*(入力・概要!$E$11*0.000000001))</f>
        <v>1.6334068332625891E-3</v>
      </c>
      <c r="F107" s="1">
        <f t="shared" si="17"/>
        <v>1.008542142795354E-2</v>
      </c>
      <c r="G107" s="1">
        <f t="shared" si="18"/>
        <v>1.6332421430516051E-3</v>
      </c>
      <c r="H107" s="1">
        <f>IF(B107="","",ATANH(MIN(0.999999,入力・概要!$E$21/入力・概要!$E$15))+入力・概要!$B$21*SQRT(B107/1000000)+I107*入力・概要!$B$16/2)</f>
        <v>4.1125706427873584E-3</v>
      </c>
      <c r="I107" s="1">
        <f>IF(B107="","",C107*(入力・概要!$E$17*0.000000001))</f>
        <v>1.5020949914210627E-3</v>
      </c>
      <c r="J107" s="1">
        <f t="shared" si="19"/>
        <v>4.1125567362705973E-3</v>
      </c>
      <c r="K107" s="1">
        <f t="shared" si="20"/>
        <v>1.5020707160634016E-3</v>
      </c>
      <c r="L107" s="1">
        <f>IF(B107="","",入力・概要!$B$25)</f>
        <v>0.05</v>
      </c>
      <c r="M107" s="1">
        <f>IF(B107="","",C107*入力・概要!$B$26*0.000000001-1/(C107*入力・概要!$B$24*0.000001))</f>
        <v>-1.9752498511253243</v>
      </c>
      <c r="N107" s="1">
        <f>IF(B107="","",入力・概要!$B$28)</f>
        <v>0.05</v>
      </c>
      <c r="O107" s="1">
        <f>IF(B107="","",C107*入力・概要!$B$29*0.000000001-1/(C107*入力・概要!$B$27*0.000001))</f>
        <v>-1.9752498511253243</v>
      </c>
      <c r="P107" s="1">
        <f t="shared" si="21"/>
        <v>2.4999999999999998E-2</v>
      </c>
      <c r="Q107" s="1">
        <f t="shared" si="22"/>
        <v>-0.98762492556266224</v>
      </c>
      <c r="R107" s="1">
        <f>IF(B107="","",入力・概要!$E$15*J107)</f>
        <v>0.39601240550995109</v>
      </c>
      <c r="S107" s="1">
        <f>IF(B107="","",入力・概要!$E$15*K107)</f>
        <v>0.14463961852930976</v>
      </c>
      <c r="T107" s="1">
        <f t="shared" si="23"/>
        <v>0.42101240550995112</v>
      </c>
      <c r="U107" s="1">
        <f t="shared" si="24"/>
        <v>-0.8429853070333525</v>
      </c>
      <c r="V107" s="1">
        <f>IF(B107="","",T107+入力・概要!$E$9*F107)</f>
        <v>0.69231357271215899</v>
      </c>
      <c r="W107" s="1">
        <f>IF(B107="","",U107+入力・概要!$E$9*G107)</f>
        <v>-0.79905055399411862</v>
      </c>
      <c r="X107" s="1">
        <f>IF(B107="","",入力・概要!$E$9+T107*F107-U107*G107)</f>
        <v>26.905953144580874</v>
      </c>
      <c r="Y107" s="1">
        <f t="shared" si="25"/>
        <v>-7.8142468755777825E-3</v>
      </c>
      <c r="Z107" s="1">
        <f>IF(B107="","",入力・概要!$E$9*(V107*X107+W107*Y107)/(X107^2+Y107^2)+入力・概要!$B$36)</f>
        <v>0.69240085084200509</v>
      </c>
      <c r="AA107" s="1">
        <f>IF(B107="","",入力・概要!$E$9*(W107*X107-V107*Y107)/(X107^2+Y107^2)+C107*入力・概要!$B$37*0.000000001)</f>
        <v>-0.79697001765704911</v>
      </c>
      <c r="AB107" s="1">
        <f t="shared" si="26"/>
        <v>1.0557367793588559</v>
      </c>
      <c r="AC107" s="1">
        <f t="shared" si="27"/>
        <v>-49.016162981595222</v>
      </c>
      <c r="AD107" s="1">
        <f t="shared" si="28"/>
        <v>3.9059756417864402</v>
      </c>
      <c r="AE107" s="1">
        <f t="shared" si="29"/>
        <v>2.3555651605402472E-2</v>
      </c>
      <c r="AF107" s="1">
        <f t="shared" si="30"/>
        <v>0.98794129055964364</v>
      </c>
      <c r="AG107" s="1">
        <f t="shared" si="31"/>
        <v>0.42159986310017011</v>
      </c>
    </row>
    <row r="108" spans="1:33">
      <c r="A108">
        <v>105</v>
      </c>
      <c r="B108" s="2">
        <f>IF(A108&lt;=入力・概要!$B$40,10^(LOG10(入力・概要!$B$38)+(A108-1)*(LOG10(入力・概要!$B$39)-LOG10(入力・概要!$B$38))/(入力・概要!$B$40-1)),"")</f>
        <v>8218.1018967613854</v>
      </c>
      <c r="C108" s="1">
        <f t="shared" si="16"/>
        <v>51635.857090635829</v>
      </c>
      <c r="D108" s="1">
        <f>IF(B108="","",ATANH(MIN(0.999999,入力・概要!$E$20/入力・概要!$E$9))+入力・概要!$B$20*SQRT(B108/1000000)+E108*入力・概要!$B$15/2)</f>
        <v>1.0088977929368803E-2</v>
      </c>
      <c r="E108" s="1">
        <f>IF(B108="","",C108*(入力・概要!$E$11*0.000000001))</f>
        <v>1.6668259306663574E-3</v>
      </c>
      <c r="F108" s="1">
        <f t="shared" si="17"/>
        <v>1.0088663659316634E-2</v>
      </c>
      <c r="G108" s="1">
        <f t="shared" si="18"/>
        <v>1.6666578232004509E-3</v>
      </c>
      <c r="H108" s="1">
        <f>IF(B108="","",ATANH(MIN(0.999999,入力・概要!$E$21/入力・概要!$E$15))+入力・概要!$B$21*SQRT(B108/1000000)+I108*入力・概要!$B$16/2)</f>
        <v>4.1165315056752175E-3</v>
      </c>
      <c r="I108" s="1">
        <f>IF(B108="","",C108*(入力・概要!$E$17*0.000000001))</f>
        <v>1.5328274812121978E-3</v>
      </c>
      <c r="J108" s="1">
        <f t="shared" si="19"/>
        <v>4.1165179249842976E-3</v>
      </c>
      <c r="K108" s="1">
        <f t="shared" si="20"/>
        <v>1.5328027068790622E-3</v>
      </c>
      <c r="L108" s="1">
        <f>IF(B108="","",入力・概要!$B$25)</f>
        <v>0.05</v>
      </c>
      <c r="M108" s="1">
        <f>IF(B108="","",C108*入力・概要!$B$26*0.000000001-1/(C108*入力・概要!$B$24*0.000001))</f>
        <v>-1.9356059993313377</v>
      </c>
      <c r="N108" s="1">
        <f>IF(B108="","",入力・概要!$B$28)</f>
        <v>0.05</v>
      </c>
      <c r="O108" s="1">
        <f>IF(B108="","",C108*入力・概要!$B$29*0.000000001-1/(C108*入力・概要!$B$27*0.000001))</f>
        <v>-1.9356059993313377</v>
      </c>
      <c r="P108" s="1">
        <f t="shared" si="21"/>
        <v>2.4999999999999998E-2</v>
      </c>
      <c r="Q108" s="1">
        <f t="shared" si="22"/>
        <v>-0.96780299966566896</v>
      </c>
      <c r="R108" s="1">
        <f>IF(B108="","",入力・概要!$E$15*J108)</f>
        <v>0.39639384216159806</v>
      </c>
      <c r="S108" s="1">
        <f>IF(B108="","",入力・概要!$E$15*K108)</f>
        <v>0.14759890891470051</v>
      </c>
      <c r="T108" s="1">
        <f t="shared" si="23"/>
        <v>0.42139384216159809</v>
      </c>
      <c r="U108" s="1">
        <f t="shared" si="24"/>
        <v>-0.82020409075096845</v>
      </c>
      <c r="V108" s="1">
        <f>IF(B108="","",T108+入力・概要!$E$9*F108)</f>
        <v>0.69278222645824572</v>
      </c>
      <c r="W108" s="1">
        <f>IF(B108="","",U108+入力・概要!$E$9*G108)</f>
        <v>-0.77537044487993778</v>
      </c>
      <c r="X108" s="1">
        <f>IF(B108="","",入力・概要!$E$9+T108*F108-U108*G108)</f>
        <v>26.905948558221635</v>
      </c>
      <c r="Y108" s="1">
        <f t="shared" si="25"/>
        <v>-7.5724438598950145E-3</v>
      </c>
      <c r="Z108" s="1">
        <f>IF(B108="","",入力・概要!$E$9*(V108*X108+W108*Y108)/(X108^2+Y108^2)+入力・概要!$B$36)</f>
        <v>0.69285568560156408</v>
      </c>
      <c r="AA108" s="1">
        <f>IF(B108="","",入力・概要!$E$9*(W108*X108-V108*Y108)/(X108^2+Y108^2)+C108*入力・概要!$B$37*0.000000001)</f>
        <v>-0.77326604755154527</v>
      </c>
      <c r="AB108" s="1">
        <f t="shared" si="26"/>
        <v>1.038262674551292</v>
      </c>
      <c r="AC108" s="1">
        <f t="shared" si="27"/>
        <v>-48.139277632188687</v>
      </c>
      <c r="AD108" s="1">
        <f t="shared" si="28"/>
        <v>3.9147715218037842</v>
      </c>
      <c r="AE108" s="1">
        <f t="shared" si="29"/>
        <v>1.6307241447303347E-2</v>
      </c>
      <c r="AF108" s="1">
        <f t="shared" si="30"/>
        <v>0.96812584211034614</v>
      </c>
      <c r="AG108" s="1">
        <f t="shared" si="31"/>
        <v>0.42298169702298466</v>
      </c>
    </row>
    <row r="109" spans="1:33">
      <c r="A109">
        <v>106</v>
      </c>
      <c r="B109" s="2">
        <f>IF(A109&lt;=入力・概要!$B$40,10^(LOG10(入力・概要!$B$38)+(A109-1)*(LOG10(入力・概要!$B$39)-LOG10(入力・概要!$B$38))/(入力・概要!$B$40-1)),"")</f>
        <v>8386.242216839124</v>
      </c>
      <c r="C109" s="1">
        <f t="shared" si="16"/>
        <v>52692.313879292742</v>
      </c>
      <c r="D109" s="1">
        <f>IF(B109="","",ATANH(MIN(0.999999,入力・概要!$E$20/入力・概要!$E$9))+入力・概要!$B$20*SQRT(B109/1000000)+E109*入力・概要!$B$15/2)</f>
        <v>1.009225751501717E-2</v>
      </c>
      <c r="E109" s="1">
        <f>IF(B109="","",C109*(入力・概要!$E$11*0.000000001))</f>
        <v>1.7009287744880626E-3</v>
      </c>
      <c r="F109" s="1">
        <f t="shared" si="17"/>
        <v>1.0091944079109292E-2</v>
      </c>
      <c r="G109" s="1">
        <f t="shared" si="18"/>
        <v>1.7007571801131226E-3</v>
      </c>
      <c r="H109" s="1">
        <f>IF(B109="","",ATANH(MIN(0.999999,入力・概要!$E$21/入力・概要!$E$15))+入力・概要!$B$21*SQRT(B109/1000000)+I109*入力・概要!$B$16/2)</f>
        <v>4.1205358423521314E-3</v>
      </c>
      <c r="I109" s="1">
        <f>IF(B109="","",C109*(入力・概要!$E$17*0.000000001))</f>
        <v>1.5641887500979655E-3</v>
      </c>
      <c r="J109" s="1">
        <f t="shared" si="19"/>
        <v>4.120522603351804E-3</v>
      </c>
      <c r="K109" s="1">
        <f t="shared" si="20"/>
        <v>1.5641634679339326E-3</v>
      </c>
      <c r="L109" s="1">
        <f>IF(B109="","",入力・概要!$B$25)</f>
        <v>0.05</v>
      </c>
      <c r="M109" s="1">
        <f>IF(B109="","",C109*入力・概要!$B$26*0.000000001-1/(C109*入力・概要!$B$24*0.000001))</f>
        <v>-1.896756149864915</v>
      </c>
      <c r="N109" s="1">
        <f>IF(B109="","",入力・概要!$B$28)</f>
        <v>0.05</v>
      </c>
      <c r="O109" s="1">
        <f>IF(B109="","",C109*入力・概要!$B$29*0.000000001-1/(C109*入力・概要!$B$27*0.000001))</f>
        <v>-1.896756149864915</v>
      </c>
      <c r="P109" s="1">
        <f t="shared" si="21"/>
        <v>2.4999999999999998E-2</v>
      </c>
      <c r="Q109" s="1">
        <f t="shared" si="22"/>
        <v>-0.94837807493245752</v>
      </c>
      <c r="R109" s="1">
        <f>IF(B109="","",入力・概要!$E$15*J109)</f>
        <v>0.39677946658341406</v>
      </c>
      <c r="S109" s="1">
        <f>IF(B109="","",入力・概要!$E$15*K109)</f>
        <v>0.15061874577541315</v>
      </c>
      <c r="T109" s="1">
        <f t="shared" si="23"/>
        <v>0.42177946658341409</v>
      </c>
      <c r="U109" s="1">
        <f t="shared" si="24"/>
        <v>-0.79775932915704439</v>
      </c>
      <c r="V109" s="1">
        <f>IF(B109="","",T109+入力・概要!$E$9*F109)</f>
        <v>0.69325609525586884</v>
      </c>
      <c r="W109" s="1">
        <f>IF(B109="","",U109+入力・概要!$E$9*G109)</f>
        <v>-0.75200839932348029</v>
      </c>
      <c r="X109" s="1">
        <f>IF(B109="","",入力・概要!$E$9+T109*F109-U109*G109)</f>
        <v>26.905943627613031</v>
      </c>
      <c r="Y109" s="1">
        <f t="shared" si="25"/>
        <v>-7.3335980822246119E-3</v>
      </c>
      <c r="Z109" s="1">
        <f>IF(B109="","",入力・概要!$E$9*(V109*X109+W109*Y109)/(X109^2+Y109^2)+入力・概要!$B$36)</f>
        <v>0.69331633801104331</v>
      </c>
      <c r="AA109" s="1">
        <f>IF(B109="","",入力・概要!$E$9*(W109*X109-V109*Y109)/(X109^2+Y109^2)+C109*入力・概要!$B$37*0.000000001)</f>
        <v>-0.74987928974154283</v>
      </c>
      <c r="AB109" s="1">
        <f t="shared" si="26"/>
        <v>1.0212768937640389</v>
      </c>
      <c r="AC109" s="1">
        <f t="shared" si="27"/>
        <v>-47.244436229814724</v>
      </c>
      <c r="AD109" s="1">
        <f t="shared" si="28"/>
        <v>3.9235674018211277</v>
      </c>
      <c r="AE109" s="1">
        <f t="shared" si="29"/>
        <v>9.1435061715938876E-3</v>
      </c>
      <c r="AF109" s="1">
        <f t="shared" si="30"/>
        <v>0.94870752764621513</v>
      </c>
      <c r="AG109" s="1">
        <f t="shared" si="31"/>
        <v>0.42440540958048251</v>
      </c>
    </row>
    <row r="110" spans="1:33">
      <c r="A110">
        <v>107</v>
      </c>
      <c r="B110" s="2">
        <f>IF(A110&lt;=入力・概要!$B$40,10^(LOG10(入力・概要!$B$38)+(A110-1)*(LOG10(入力・概要!$B$39)-LOG10(入力・概要!$B$38))/(入力・概要!$B$40-1)),"")</f>
        <v>8557.8226460310143</v>
      </c>
      <c r="C110" s="1">
        <f t="shared" si="16"/>
        <v>53770.385510990796</v>
      </c>
      <c r="D110" s="1">
        <f>IF(B110="","",ATANH(MIN(0.999999,入力・概要!$E$20/入力・概要!$E$9))+入力・概要!$B$20*SQRT(B110/1000000)+E110*入力・概要!$B$15/2)</f>
        <v>1.0095575740061133E-2</v>
      </c>
      <c r="E110" s="1">
        <f>IF(B110="","",C110*(入力・概要!$E$11*0.000000001))</f>
        <v>1.7357293540093037E-3</v>
      </c>
      <c r="F110" s="1">
        <f t="shared" si="17"/>
        <v>1.0095263182936241E-2</v>
      </c>
      <c r="G110" s="1">
        <f t="shared" si="18"/>
        <v>1.7355542017672139E-3</v>
      </c>
      <c r="H110" s="1">
        <f>IF(B110="","",ATANH(MIN(0.999999,入力・概要!$E$21/入力・概要!$E$15))+入力・概要!$B$21*SQRT(B110/1000000)+I110*入力・概要!$B$16/2)</f>
        <v>4.1245841599467665E-3</v>
      </c>
      <c r="I110" s="1">
        <f>IF(B110="","",C110*(入力・概要!$E$17*0.000000001))</f>
        <v>1.5961916627422049E-3</v>
      </c>
      <c r="J110" s="1">
        <f t="shared" si="19"/>
        <v>4.1245712792063868E-3</v>
      </c>
      <c r="K110" s="1">
        <f t="shared" si="20"/>
        <v>1.5961658638434756E-3</v>
      </c>
      <c r="L110" s="1">
        <f>IF(B110="","",入力・概要!$B$25)</f>
        <v>0.05</v>
      </c>
      <c r="M110" s="1">
        <f>IF(B110="","",C110*入力・概要!$B$26*0.000000001-1/(C110*入力・概要!$B$24*0.000001))</f>
        <v>-1.8586843661816703</v>
      </c>
      <c r="N110" s="1">
        <f>IF(B110="","",入力・概要!$B$28)</f>
        <v>0.05</v>
      </c>
      <c r="O110" s="1">
        <f>IF(B110="","",C110*入力・概要!$B$29*0.000000001-1/(C110*入力・概要!$B$27*0.000001))</f>
        <v>-1.8586843661816703</v>
      </c>
      <c r="P110" s="1">
        <f t="shared" si="21"/>
        <v>2.5000000000000005E-2</v>
      </c>
      <c r="Q110" s="1">
        <f t="shared" si="22"/>
        <v>-0.92934218309083516</v>
      </c>
      <c r="R110" s="1">
        <f>IF(B110="","",入力・概要!$E$15*J110)</f>
        <v>0.39716932767643265</v>
      </c>
      <c r="S110" s="1">
        <f>IF(B110="","",入力・概要!$E$15*K110)</f>
        <v>0.15370036789005723</v>
      </c>
      <c r="T110" s="1">
        <f t="shared" si="23"/>
        <v>0.42216932767643267</v>
      </c>
      <c r="U110" s="1">
        <f t="shared" si="24"/>
        <v>-0.77564181520077791</v>
      </c>
      <c r="V110" s="1">
        <f>IF(B110="","",T110+入力・概要!$E$9*F110)</f>
        <v>0.69373524133799269</v>
      </c>
      <c r="W110" s="1">
        <f>IF(B110="","",U110+入力・概要!$E$9*G110)</f>
        <v>-0.72895483399272698</v>
      </c>
      <c r="X110" s="1">
        <f>IF(B110="","",入力・概要!$E$9+T110*F110-U110*G110)</f>
        <v>26.905938336797583</v>
      </c>
      <c r="Y110" s="1">
        <f t="shared" si="25"/>
        <v>-7.0976105096361769E-3</v>
      </c>
      <c r="Z110" s="1">
        <f>IF(B110="","",入力・概要!$E$9*(V110*X110+W110*Y110)/(X110^2+Y110^2)+入力・概要!$B$36)</f>
        <v>0.6937828493476399</v>
      </c>
      <c r="AA110" s="1">
        <f>IF(B110="","",入力・概要!$E$9*(W110*X110-V110*Y110)/(X110^2+Y110^2)+C110*入力・概要!$B$37*0.000000001)</f>
        <v>-0.72680015048260027</v>
      </c>
      <c r="AB110" s="1">
        <f t="shared" si="26"/>
        <v>1.0047751493694799</v>
      </c>
      <c r="AC110" s="1">
        <f t="shared" si="27"/>
        <v>-46.331433276842247</v>
      </c>
      <c r="AD110" s="1">
        <f t="shared" si="28"/>
        <v>3.9323632818384731</v>
      </c>
      <c r="AE110" s="1">
        <f t="shared" si="29"/>
        <v>2.0688853250790929E-3</v>
      </c>
      <c r="AF110" s="1">
        <f t="shared" si="30"/>
        <v>0.92967838163100214</v>
      </c>
      <c r="AG110" s="1">
        <f t="shared" si="31"/>
        <v>0.42587237282604806</v>
      </c>
    </row>
    <row r="111" spans="1:33">
      <c r="A111">
        <v>108</v>
      </c>
      <c r="B111" s="2">
        <f>IF(A111&lt;=入力・概要!$B$40,10^(LOG10(入力・概要!$B$38)+(A111-1)*(LOG10(入力・概要!$B$39)-LOG10(入力・概要!$B$38))/(入力・概要!$B$40-1)),"")</f>
        <v>8732.9135681135485</v>
      </c>
      <c r="C111" s="1">
        <f t="shared" si="16"/>
        <v>54870.514220040306</v>
      </c>
      <c r="D111" s="1">
        <f>IF(B111="","",ATANH(MIN(0.999999,入力・概要!$E$20/入力・概要!$E$9))+入力・概要!$B$20*SQRT(B111/1000000)+E111*入力・概要!$B$15/2)</f>
        <v>1.0098933105383855E-2</v>
      </c>
      <c r="E111" s="1">
        <f>IF(B111="","",C111*(入力・概要!$E$11*0.000000001))</f>
        <v>1.7712419447288789E-3</v>
      </c>
      <c r="F111" s="1">
        <f t="shared" si="17"/>
        <v>1.0098621473666176E-2</v>
      </c>
      <c r="G111" s="1">
        <f t="shared" si="18"/>
        <v>1.7710631623418349E-3</v>
      </c>
      <c r="H111" s="1">
        <f>IF(B111="","",ATANH(MIN(0.999999,入力・概要!$E$21/入力・概要!$E$15))+入力・概要!$B$21*SQRT(B111/1000000)+I111*入力・概要!$B$16/2)</f>
        <v>4.1286769720720812E-3</v>
      </c>
      <c r="I111" s="1">
        <f>IF(B111="","",C111*(入力・概要!$E$17*0.000000001))</f>
        <v>1.6288493470165578E-3</v>
      </c>
      <c r="J111" s="1">
        <f t="shared" si="19"/>
        <v>4.1286644668964232E-3</v>
      </c>
      <c r="K111" s="1">
        <f t="shared" si="20"/>
        <v>1.6288230224398409E-3</v>
      </c>
      <c r="L111" s="1">
        <f>IF(B111="","",入力・概要!$B$25)</f>
        <v>0.05</v>
      </c>
      <c r="M111" s="1">
        <f>IF(B111="","",C111*入力・概要!$B$26*0.000000001-1/(C111*入力・概要!$B$24*0.000001))</f>
        <v>-1.8213750309065568</v>
      </c>
      <c r="N111" s="1">
        <f>IF(B111="","",入力・概要!$B$28)</f>
        <v>0.05</v>
      </c>
      <c r="O111" s="1">
        <f>IF(B111="","",C111*入力・概要!$B$29*0.000000001-1/(C111*入力・概要!$B$27*0.000001))</f>
        <v>-1.8213750309065568</v>
      </c>
      <c r="P111" s="1">
        <f t="shared" si="21"/>
        <v>2.4999999999999991E-2</v>
      </c>
      <c r="Q111" s="1">
        <f t="shared" si="22"/>
        <v>-0.91068751545327842</v>
      </c>
      <c r="R111" s="1">
        <f>IF(B111="","",入力・概要!$E$15*J111)</f>
        <v>0.3975634749690497</v>
      </c>
      <c r="S111" s="1">
        <f>IF(B111="","",入力・概要!$E$15*K111)</f>
        <v>0.15684503938329342</v>
      </c>
      <c r="T111" s="1">
        <f t="shared" si="23"/>
        <v>0.42256347496904967</v>
      </c>
      <c r="U111" s="1">
        <f t="shared" si="24"/>
        <v>-0.753842476069985</v>
      </c>
      <c r="V111" s="1">
        <f>IF(B111="","",T111+入力・概要!$E$9*F111)</f>
        <v>0.69421972776034702</v>
      </c>
      <c r="W111" s="1">
        <f>IF(B111="","",U111+入力・概要!$E$9*G111)</f>
        <v>-0.70620029209536139</v>
      </c>
      <c r="X111" s="1">
        <f>IF(B111="","",入力・概要!$E$9+T111*F111-U111*G111)</f>
        <v>26.905932669137375</v>
      </c>
      <c r="Y111" s="1">
        <f t="shared" si="25"/>
        <v>-6.8643832123331909E-3</v>
      </c>
      <c r="Z111" s="1">
        <f>IF(B111="","",入力・概要!$E$9*(V111*X111+W111*Y111)/(X111^2+Y111^2)+入力・概要!$B$36)</f>
        <v>0.69425526266773985</v>
      </c>
      <c r="AA111" s="1">
        <f>IF(B111="","",入力・概要!$E$9*(W111*X111-V111*Y111)/(X111^2+Y111^2)+C111*入力・概要!$B$37*0.000000001)</f>
        <v>-0.70401916219949001</v>
      </c>
      <c r="AB111" s="1">
        <f t="shared" si="26"/>
        <v>0.98875343260386417</v>
      </c>
      <c r="AC111" s="1">
        <f t="shared" si="27"/>
        <v>-45.40007964996736</v>
      </c>
      <c r="AD111" s="1">
        <f t="shared" si="28"/>
        <v>3.9411591618558166</v>
      </c>
      <c r="AE111" s="1">
        <f t="shared" si="29"/>
        <v>-4.9119957740859279E-3</v>
      </c>
      <c r="AF111" s="1">
        <f t="shared" si="30"/>
        <v>0.91103059817026188</v>
      </c>
      <c r="AG111" s="1">
        <f t="shared" si="31"/>
        <v>0.42738399947659844</v>
      </c>
    </row>
    <row r="112" spans="1:33">
      <c r="A112">
        <v>109</v>
      </c>
      <c r="B112" s="2">
        <f>IF(A112&lt;=入力・概要!$B$40,10^(LOG10(入力・概要!$B$38)+(A112-1)*(LOG10(入力・概要!$B$39)-LOG10(入力・概要!$B$38))/(入力・概要!$B$40-1)),"")</f>
        <v>8911.5868068978725</v>
      </c>
      <c r="C112" s="1">
        <f t="shared" si="16"/>
        <v>55993.151288756155</v>
      </c>
      <c r="D112" s="1">
        <f>IF(B112="","",ATANH(MIN(0.999999,入力・概要!$E$20/入力・概要!$E$9))+入力・概要!$B$20*SQRT(B112/1000000)+E112*入力・概要!$B$15/2)</f>
        <v>1.0102330119168172E-2</v>
      </c>
      <c r="E112" s="1">
        <f>IF(B112="","",C112*(入力・概要!$E$11*0.000000001))</f>
        <v>1.8074811142187604E-3</v>
      </c>
      <c r="F112" s="1">
        <f t="shared" si="17"/>
        <v>1.0102019461552489E-2</v>
      </c>
      <c r="G112" s="1">
        <f t="shared" si="18"/>
        <v>1.8072986280740697E-3</v>
      </c>
      <c r="H112" s="1">
        <f>IF(B112="","",ATANH(MIN(0.999999,入力・概要!$E$21/入力・概要!$E$15))+入力・概要!$B$21*SQRT(B112/1000000)+I112*入力・概要!$B$16/2)</f>
        <v>4.1328147989183953E-3</v>
      </c>
      <c r="I112" s="1">
        <f>IF(B112="","",C112*(入力・概要!$E$17*0.000000001))</f>
        <v>1.6621751993856708E-3</v>
      </c>
      <c r="J112" s="1">
        <f t="shared" si="19"/>
        <v>4.1328026873798168E-3</v>
      </c>
      <c r="K112" s="1">
        <f t="shared" si="20"/>
        <v>1.6621483401579235E-3</v>
      </c>
      <c r="L112" s="1">
        <f>IF(B112="","",入力・概要!$B$25)</f>
        <v>0.05</v>
      </c>
      <c r="M112" s="1">
        <f>IF(B112="","",C112*入力・概要!$B$26*0.000000001-1/(C112*入力・概要!$B$24*0.000001))</f>
        <v>-1.7848128394274396</v>
      </c>
      <c r="N112" s="1">
        <f>IF(B112="","",入力・概要!$B$28)</f>
        <v>0.05</v>
      </c>
      <c r="O112" s="1">
        <f>IF(B112="","",C112*入力・概要!$B$29*0.000000001-1/(C112*入力・概要!$B$27*0.000001))</f>
        <v>-1.7848128394274396</v>
      </c>
      <c r="P112" s="1">
        <f t="shared" si="21"/>
        <v>2.5000000000000005E-2</v>
      </c>
      <c r="Q112" s="1">
        <f t="shared" si="22"/>
        <v>-0.89240641971371981</v>
      </c>
      <c r="R112" s="1">
        <f>IF(B112="","",入力・概要!$E$15*J112)</f>
        <v>0.39796195862611539</v>
      </c>
      <c r="S112" s="1">
        <f>IF(B112="","",入力・概要!$E$15*K112)</f>
        <v>0.16005405024447583</v>
      </c>
      <c r="T112" s="1">
        <f t="shared" si="23"/>
        <v>0.42296195862611541</v>
      </c>
      <c r="U112" s="1">
        <f t="shared" si="24"/>
        <v>-0.73235236946924398</v>
      </c>
      <c r="V112" s="1">
        <f>IF(B112="","",T112+入力・概要!$E$9*F112)</f>
        <v>0.69470961841376688</v>
      </c>
      <c r="W112" s="1">
        <f>IF(B112="","",U112+入力・概要!$E$9*G112)</f>
        <v>-0.68373543949937399</v>
      </c>
      <c r="X112" s="1">
        <f>IF(B112="","",入力・概要!$E$9+T112*F112-U112*G112)</f>
        <v>26.905926607285632</v>
      </c>
      <c r="Y112" s="1">
        <f t="shared" si="25"/>
        <v>-6.6338193215398815E-3</v>
      </c>
      <c r="Z112" s="1">
        <f>IF(B112="","",入力・概要!$E$9*(V112*X112+W112*Y112)/(X112^2+Y112^2)+入力・概要!$B$36)</f>
        <v>0.69473362278687301</v>
      </c>
      <c r="AA112" s="1">
        <f>IF(B112="","",入力・概要!$E$9*(W112*X112-V112*Y112)/(X112^2+Y112^2)+C112*入力・概要!$B$37*0.000000001)</f>
        <v>-0.68152697960123076</v>
      </c>
      <c r="AB112" s="1">
        <f t="shared" si="26"/>
        <v>0.97320800991101053</v>
      </c>
      <c r="AC112" s="1">
        <f t="shared" si="27"/>
        <v>-44.450204641558571</v>
      </c>
      <c r="AD112" s="1">
        <f t="shared" si="28"/>
        <v>3.9499550418731606</v>
      </c>
      <c r="AE112" s="1">
        <f t="shared" si="29"/>
        <v>-1.1794325300367361E-2</v>
      </c>
      <c r="AF112" s="1">
        <f t="shared" si="30"/>
        <v>0.89275652780937975</v>
      </c>
      <c r="AG112" s="1">
        <f t="shared" si="31"/>
        <v>0.42894174372890681</v>
      </c>
    </row>
    <row r="113" spans="1:33">
      <c r="A113">
        <v>110</v>
      </c>
      <c r="B113" s="2">
        <f>IF(A113&lt;=入力・概要!$B$40,10^(LOG10(入力・概要!$B$38)+(A113-1)*(LOG10(入力・概要!$B$39)-LOG10(入力・概要!$B$38))/(入力・概要!$B$40-1)),"")</f>
        <v>9093.9156556923681</v>
      </c>
      <c r="C113" s="1">
        <f t="shared" si="16"/>
        <v>57138.757232576703</v>
      </c>
      <c r="D113" s="1">
        <f>IF(B113="","",ATANH(MIN(0.999999,入力・概要!$E$20/入力・概要!$E$9))+入力・概要!$B$20*SQRT(B113/1000000)+E113*入力・概要!$B$15/2)</f>
        <v>1.0105767297015922E-2</v>
      </c>
      <c r="E113" s="1">
        <f>IF(B113="","",C113*(入力・概要!$E$11*0.000000001))</f>
        <v>1.8444617280998048E-3</v>
      </c>
      <c r="F113" s="1">
        <f t="shared" si="17"/>
        <v>1.0105457664356214E-2</v>
      </c>
      <c r="G113" s="1">
        <f t="shared" si="18"/>
        <v>1.8442754632352284E-3</v>
      </c>
      <c r="H113" s="1">
        <f>IF(B113="","",ATANH(MIN(0.999999,入力・概要!$E$21/入力・概要!$E$15))+入力・概要!$B$21*SQRT(B113/1000000)+I113*入力・概要!$B$16/2)</f>
        <v>4.1369981673479465E-3</v>
      </c>
      <c r="I113" s="1">
        <f>IF(B113="","",C113*(入力・概要!$E$17*0.000000001))</f>
        <v>1.6961828904025133E-3</v>
      </c>
      <c r="J113" s="1">
        <f t="shared" si="19"/>
        <v>4.1369864683199623E-3</v>
      </c>
      <c r="K113" s="1">
        <f t="shared" si="20"/>
        <v>1.6961554875315897E-3</v>
      </c>
      <c r="L113" s="1">
        <f>IF(B113="","",入力・概要!$B$25)</f>
        <v>0.05</v>
      </c>
      <c r="M113" s="1">
        <f>IF(B113="","",C113*入力・概要!$B$26*0.000000001-1/(C113*入力・概要!$B$24*0.000001))</f>
        <v>-1.7489827936170486</v>
      </c>
      <c r="N113" s="1">
        <f>IF(B113="","",入力・概要!$B$28)</f>
        <v>0.05</v>
      </c>
      <c r="O113" s="1">
        <f>IF(B113="","",C113*入力・概要!$B$29*0.000000001-1/(C113*入力・概要!$B$27*0.000001))</f>
        <v>-1.7489827936170486</v>
      </c>
      <c r="P113" s="1">
        <f t="shared" si="21"/>
        <v>2.5000000000000005E-2</v>
      </c>
      <c r="Q113" s="1">
        <f t="shared" si="22"/>
        <v>-0.87449139680852428</v>
      </c>
      <c r="R113" s="1">
        <f>IF(B113="","",入力・概要!$E$15*J113)</f>
        <v>0.39836482945817503</v>
      </c>
      <c r="S113" s="1">
        <f>IF(B113="","",入力・概要!$E$15*K113)</f>
        <v>0.16332871685690281</v>
      </c>
      <c r="T113" s="1">
        <f t="shared" si="23"/>
        <v>0.42336482945817505</v>
      </c>
      <c r="U113" s="1">
        <f t="shared" si="24"/>
        <v>-0.71116267995162152</v>
      </c>
      <c r="V113" s="1">
        <f>IF(B113="","",T113+入力・概要!$E$9*F113)</f>
        <v>0.69520497803674042</v>
      </c>
      <c r="W113" s="1">
        <f>IF(B113="","",U113+入力・概要!$E$9*G113)</f>
        <v>-0.66155106090402382</v>
      </c>
      <c r="X113" s="1">
        <f>IF(B113="","",入力・概要!$E$9+T113*F113-U113*G113)</f>
        <v>26.90592013315716</v>
      </c>
      <c r="Y113" s="1">
        <f t="shared" si="25"/>
        <v>-6.4058229877547402E-3</v>
      </c>
      <c r="Z113" s="1">
        <f>IF(B113="","",入力・概要!$E$9*(V113*X113+W113*Y113)/(X113^2+Y113^2)+入力・概要!$B$36)</f>
        <v>0.69521797626139425</v>
      </c>
      <c r="AA113" s="1">
        <f>IF(B113="","",入力・概要!$E$9*(W113*X113-V113*Y113)/(X113^2+Y113^2)+C113*入力・概要!$B$37*0.000000001)</f>
        <v>-0.65931437584623176</v>
      </c>
      <c r="AB113" s="1">
        <f t="shared" si="26"/>
        <v>0.95813541877674824</v>
      </c>
      <c r="AC113" s="1">
        <f t="shared" si="27"/>
        <v>-43.481658111468299</v>
      </c>
      <c r="AD113" s="1">
        <f t="shared" si="28"/>
        <v>3.9587509218905041</v>
      </c>
      <c r="AE113" s="1">
        <f t="shared" si="29"/>
        <v>-1.8573105252144898E-2</v>
      </c>
      <c r="AF113" s="1">
        <f t="shared" si="30"/>
        <v>0.87484867439582015</v>
      </c>
      <c r="AG113" s="1">
        <f t="shared" si="31"/>
        <v>0.43054710206824431</v>
      </c>
    </row>
    <row r="114" spans="1:33">
      <c r="A114">
        <v>111</v>
      </c>
      <c r="B114" s="2">
        <f>IF(A114&lt;=入力・概要!$B$40,10^(LOG10(入力・概要!$B$38)+(A114-1)*(LOG10(入力・概要!$B$39)-LOG10(入力・概要!$B$38))/(入力・概要!$B$40-1)),"")</f>
        <v>9279.974907368327</v>
      </c>
      <c r="C114" s="1">
        <f t="shared" si="16"/>
        <v>58307.801988971914</v>
      </c>
      <c r="D114" s="1">
        <f>IF(B114="","",ATANH(MIN(0.999999,入力・概要!$E$20/入力・概要!$E$9))+入力・概要!$B$20*SQRT(B114/1000000)+E114*入力・概要!$B$15/2)</f>
        <v>1.0109245162069446E-2</v>
      </c>
      <c r="E114" s="1">
        <f>IF(B114="","",C114*(入力・概要!$E$11*0.000000001))</f>
        <v>1.8821989561397835E-3</v>
      </c>
      <c r="F114" s="1">
        <f t="shared" si="17"/>
        <v>1.0108936607471291E-2</v>
      </c>
      <c r="G114" s="1">
        <f t="shared" si="18"/>
        <v>1.8820088362294935E-3</v>
      </c>
      <c r="H114" s="1">
        <f>IF(B114="","",ATANH(MIN(0.999999,入力・概要!$E$21/入力・概要!$E$15))+入力・概要!$B$21*SQRT(B114/1000000)+I114*入力・概要!$B$16/2)</f>
        <v>4.1412276109909791E-3</v>
      </c>
      <c r="I114" s="1">
        <f>IF(B114="","",C114*(入力・概要!$E$17*0.000000001))</f>
        <v>1.7308863703161754E-3</v>
      </c>
      <c r="J114" s="1">
        <f t="shared" si="19"/>
        <v>4.141216344183316E-3</v>
      </c>
      <c r="K114" s="1">
        <f t="shared" si="20"/>
        <v>1.7308584148024568E-3</v>
      </c>
      <c r="L114" s="1">
        <f>IF(B114="","",入力・概要!$B$25)</f>
        <v>0.05</v>
      </c>
      <c r="M114" s="1">
        <f>IF(B114="","",C114*入力・概要!$B$26*0.000000001-1/(C114*入力・概要!$B$24*0.000001))</f>
        <v>-1.7138701956805884</v>
      </c>
      <c r="N114" s="1">
        <f>IF(B114="","",入力・概要!$B$28)</f>
        <v>0.05</v>
      </c>
      <c r="O114" s="1">
        <f>IF(B114="","",C114*入力・概要!$B$29*0.000000001-1/(C114*入力・概要!$B$27*0.000001))</f>
        <v>-1.7138701956805884</v>
      </c>
      <c r="P114" s="1">
        <f t="shared" si="21"/>
        <v>2.5000000000000008E-2</v>
      </c>
      <c r="Q114" s="1">
        <f t="shared" si="22"/>
        <v>-0.85693509784029431</v>
      </c>
      <c r="R114" s="1">
        <f>IF(B114="","",入力・概要!$E$15*J114)</f>
        <v>0.39877213893086433</v>
      </c>
      <c r="S114" s="1">
        <f>IF(B114="","",入力・概要!$E$15*K114)</f>
        <v>0.16667038253790575</v>
      </c>
      <c r="T114" s="1">
        <f t="shared" si="23"/>
        <v>0.42377213893086435</v>
      </c>
      <c r="U114" s="1">
        <f t="shared" si="24"/>
        <v>-0.69026471530238853</v>
      </c>
      <c r="V114" s="1">
        <f>IF(B114="","",T114+入力・概要!$E$9*F114)</f>
        <v>0.69570587222817393</v>
      </c>
      <c r="W114" s="1">
        <f>IF(B114="","",U114+入力・概要!$E$9*G114)</f>
        <v>-0.63963805605949997</v>
      </c>
      <c r="X114" s="1">
        <f>IF(B114="","",入力・概要!$E$9+T114*F114-U114*G114)</f>
        <v>26.905913227897489</v>
      </c>
      <c r="Y114" s="1">
        <f t="shared" si="25"/>
        <v>-6.180299339350305E-3</v>
      </c>
      <c r="Z114" s="1">
        <f>IF(B114="","",入力・概要!$E$9*(V114*X114+W114*Y114)/(X114^2+Y114^2)+入力・概要!$B$36)</f>
        <v>0.69570837137185493</v>
      </c>
      <c r="AA114" s="1">
        <f>IF(B114="","",入力・概要!$E$9*(W114*X114-V114*Y114)/(X114^2+Y114^2)+C114*入力・概要!$B$37*0.000000001)</f>
        <v>-0.63737223875589122</v>
      </c>
      <c r="AB114" s="1">
        <f t="shared" si="26"/>
        <v>0.94353246299932658</v>
      </c>
      <c r="AC114" s="1">
        <f t="shared" si="27"/>
        <v>-42.494312743423087</v>
      </c>
      <c r="AD114" s="1">
        <f t="shared" si="28"/>
        <v>3.9675468019078486</v>
      </c>
      <c r="AE114" s="1">
        <f t="shared" si="29"/>
        <v>-2.5243152988254289E-2</v>
      </c>
      <c r="AF114" s="1">
        <f t="shared" si="30"/>
        <v>0.85729969200423417</v>
      </c>
      <c r="AG114" s="1">
        <f t="shared" si="31"/>
        <v>0.43220161406781948</v>
      </c>
    </row>
    <row r="115" spans="1:33">
      <c r="A115">
        <v>112</v>
      </c>
      <c r="B115" s="2">
        <f>IF(A115&lt;=入力・概要!$B$40,10^(LOG10(入力・概要!$B$38)+(A115-1)*(LOG10(入力・概要!$B$39)-LOG10(入力・概要!$B$38))/(入力・概要!$B$40-1)),"")</f>
        <v>9469.840885040534</v>
      </c>
      <c r="C115" s="1">
        <f t="shared" si="16"/>
        <v>59500.765110215216</v>
      </c>
      <c r="D115" s="1">
        <f>IF(B115="","",ATANH(MIN(0.999999,入力・概要!$E$20/入力・概要!$E$9))+入力・概要!$B$20*SQRT(B115/1000000)+E115*入力・概要!$B$15/2)</f>
        <v>1.0112764245135211E-2</v>
      </c>
      <c r="E115" s="1">
        <f>IF(B115="","",C115*(入力・概要!$E$11*0.000000001))</f>
        <v>1.9207082784761336E-3</v>
      </c>
      <c r="F115" s="1">
        <f t="shared" si="17"/>
        <v>1.0112456824052145E-2</v>
      </c>
      <c r="G115" s="1">
        <f t="shared" si="18"/>
        <v>1.9205142258173563E-3</v>
      </c>
      <c r="H115" s="1">
        <f>IF(B115="","",ATANH(MIN(0.999999,入力・概要!$E$21/入力・概要!$E$15))+入力・概要!$B$21*SQRT(B115/1000000)+I115*入力・概要!$B$16/2)</f>
        <v>4.1455036703433885E-3</v>
      </c>
      <c r="I115" s="1">
        <f>IF(B115="","",C115*(入力・概要!$E$17*0.000000001))</f>
        <v>1.7662998747943652E-3</v>
      </c>
      <c r="J115" s="1">
        <f t="shared" si="19"/>
        <v>4.1454928563385771E-3</v>
      </c>
      <c r="K115" s="1">
        <f t="shared" si="20"/>
        <v>1.7662713576434359E-3</v>
      </c>
      <c r="L115" s="1">
        <f>IF(B115="","",入力・概要!$B$25)</f>
        <v>0.05</v>
      </c>
      <c r="M115" s="1">
        <f>IF(B115="","",C115*入力・概要!$B$26*0.000000001-1/(C115*入力・概要!$B$24*0.000001))</f>
        <v>-1.679460642126599</v>
      </c>
      <c r="N115" s="1">
        <f>IF(B115="","",入力・概要!$B$28)</f>
        <v>0.05</v>
      </c>
      <c r="O115" s="1">
        <f>IF(B115="","",C115*入力・概要!$B$29*0.000000001-1/(C115*入力・概要!$B$27*0.000001))</f>
        <v>-1.679460642126599</v>
      </c>
      <c r="P115" s="1">
        <f t="shared" si="21"/>
        <v>2.4999999999999998E-2</v>
      </c>
      <c r="Q115" s="1">
        <f t="shared" si="22"/>
        <v>-0.83973032106329948</v>
      </c>
      <c r="R115" s="1">
        <f>IF(B115="","",入力・概要!$E$15*J115)</f>
        <v>0.39918393917446005</v>
      </c>
      <c r="S115" s="1">
        <f>IF(B115="","",入力・概要!$E$15*K115)</f>
        <v>0.17008041808998908</v>
      </c>
      <c r="T115" s="1">
        <f t="shared" si="23"/>
        <v>0.42418393917446007</v>
      </c>
      <c r="U115" s="1">
        <f t="shared" si="24"/>
        <v>-0.6696499029733104</v>
      </c>
      <c r="V115" s="1">
        <f>IF(B115="","",T115+入力・概要!$E$9*F115)</f>
        <v>0.69621236746037396</v>
      </c>
      <c r="W115" s="1">
        <f>IF(B115="","",U115+入力・概要!$E$9*G115)</f>
        <v>-0.61798743603379869</v>
      </c>
      <c r="X115" s="1">
        <f>IF(B115="","",入力・概要!$E$9+T115*F115-U115*G115)</f>
        <v>26.905905871850823</v>
      </c>
      <c r="Y115" s="1">
        <f t="shared" si="25"/>
        <v>-5.9571544415005142E-3</v>
      </c>
      <c r="Z115" s="1">
        <f>IF(B115="","",入力・概要!$E$9*(V115*X115+W115*Y115)/(X115^2+Y115^2)+入力・概要!$B$36)</f>
        <v>0.69620485810801336</v>
      </c>
      <c r="AA115" s="1">
        <f>IF(B115="","",入力・概要!$E$9*(W115*X115-V115*Y115)/(X115^2+Y115^2)+C115*入力・概要!$B$37*0.000000001)</f>
        <v>-0.6156915670751516</v>
      </c>
      <c r="AB115" s="1">
        <f t="shared" si="26"/>
        <v>0.92939620734144113</v>
      </c>
      <c r="AC115" s="1">
        <f t="shared" si="27"/>
        <v>-41.488066397781708</v>
      </c>
      <c r="AD115" s="1">
        <f t="shared" si="28"/>
        <v>3.976342681925193</v>
      </c>
      <c r="AE115" s="1">
        <f t="shared" si="29"/>
        <v>-3.1799104112416821E-2</v>
      </c>
      <c r="AF115" s="1">
        <f t="shared" si="30"/>
        <v>0.84010238192322251</v>
      </c>
      <c r="AG115" s="1">
        <f t="shared" si="31"/>
        <v>0.43390686317746174</v>
      </c>
    </row>
    <row r="116" spans="1:33">
      <c r="A116">
        <v>113</v>
      </c>
      <c r="B116" s="2">
        <f>IF(A116&lt;=入力・概要!$B$40,10^(LOG10(入力・概要!$B$38)+(A116-1)*(LOG10(入力・概要!$B$39)-LOG10(入力・概要!$B$38))/(入力・概要!$B$40-1)),"")</f>
        <v>9663.5914733757127</v>
      </c>
      <c r="C116" s="1">
        <f t="shared" si="16"/>
        <v>60718.135960100204</v>
      </c>
      <c r="D116" s="1">
        <f>IF(B116="","",ATANH(MIN(0.999999,入力・概要!$E$20/入力・概要!$E$9))+入力・概要!$B$20*SQRT(B116/1000000)+E116*入力・概要!$B$15/2)</f>
        <v>1.0116325084809712E-2</v>
      </c>
      <c r="E116" s="1">
        <f>IF(B116="","",C116*(入力・概要!$E$11*0.000000001))</f>
        <v>1.960005491966052E-3</v>
      </c>
      <c r="F116" s="1">
        <f t="shared" si="17"/>
        <v>1.011601885514366E-2</v>
      </c>
      <c r="G116" s="1">
        <f t="shared" si="18"/>
        <v>1.9598074274664794E-3</v>
      </c>
      <c r="H116" s="1">
        <f>IF(B116="","",ATANH(MIN(0.999999,入力・概要!$E$21/入力・概要!$E$15))+入力・概要!$B$21*SQRT(B116/1000000)+I116*入力・概要!$B$16/2)</f>
        <v>4.1498268928659432E-3</v>
      </c>
      <c r="I116" s="1">
        <f>IF(B116="","",C116*(入力・概要!$E$17*0.000000001))</f>
        <v>1.8024379307630103E-3</v>
      </c>
      <c r="J116" s="1">
        <f t="shared" si="19"/>
        <v>4.1498165531575178E-3</v>
      </c>
      <c r="K116" s="1">
        <f t="shared" si="20"/>
        <v>1.8024088429994564E-3</v>
      </c>
      <c r="L116" s="1">
        <f>IF(B116="","",入力・概要!$B$25)</f>
        <v>0.05</v>
      </c>
      <c r="M116" s="1">
        <f>IF(B116="","",C116*入力・概要!$B$26*0.000000001-1/(C116*入力・概要!$B$24*0.000001))</f>
        <v>-1.6457400178585078</v>
      </c>
      <c r="N116" s="1">
        <f>IF(B116="","",入力・概要!$B$28)</f>
        <v>0.05</v>
      </c>
      <c r="O116" s="1">
        <f>IF(B116="","",C116*入力・概要!$B$29*0.000000001-1/(C116*入力・概要!$B$27*0.000001))</f>
        <v>-1.6457400178585078</v>
      </c>
      <c r="P116" s="1">
        <f t="shared" si="21"/>
        <v>2.5000000000000005E-2</v>
      </c>
      <c r="Q116" s="1">
        <f t="shared" si="22"/>
        <v>-0.82287000892925377</v>
      </c>
      <c r="R116" s="1">
        <f>IF(B116="","",入力・概要!$E$15*J116)</f>
        <v>0.39960028299358924</v>
      </c>
      <c r="S116" s="1">
        <f>IF(B116="","",入力・概要!$E$15*K116)</f>
        <v>0.17356022236325389</v>
      </c>
      <c r="T116" s="1">
        <f t="shared" si="23"/>
        <v>0.42460028299358926</v>
      </c>
      <c r="U116" s="1">
        <f t="shared" si="24"/>
        <v>-0.64930978656599991</v>
      </c>
      <c r="V116" s="1">
        <f>IF(B116="","",T116+入力・概要!$E$9*F116)</f>
        <v>0.69672453109225385</v>
      </c>
      <c r="W116" s="1">
        <f>IF(B116="","",U116+入力・概要!$E$9*G116)</f>
        <v>-0.59659031952523589</v>
      </c>
      <c r="X116" s="1">
        <f>IF(B116="","",入力・概要!$E$9+T116*F116-U116*G116)</f>
        <v>26.905898044526591</v>
      </c>
      <c r="Y116" s="1">
        <f t="shared" si="25"/>
        <v>-5.7362952554157551E-3</v>
      </c>
      <c r="Z116" s="1">
        <f>IF(B116="","",入力・概要!$E$9*(V116*X116+W116*Y116)/(X116^2+Y116^2)+入力・概要!$B$36)</f>
        <v>0.69670748815545158</v>
      </c>
      <c r="AA116" s="1">
        <f>IF(B116="","",入力・概要!$E$9*(W116*X116-V116*Y116)/(X116^2+Y116^2)+C116*入力・概要!$B$37*0.000000001)</f>
        <v>-0.59426346677842834</v>
      </c>
      <c r="AB116" s="1">
        <f t="shared" si="26"/>
        <v>0.91572397151073581</v>
      </c>
      <c r="AC116" s="1">
        <f t="shared" si="27"/>
        <v>-40.462844549859632</v>
      </c>
      <c r="AD116" s="1">
        <f t="shared" si="28"/>
        <v>3.9851385619425366</v>
      </c>
      <c r="AE116" s="1">
        <f t="shared" si="29"/>
        <v>-3.8235416851144212E-2</v>
      </c>
      <c r="AF116" s="1">
        <f t="shared" si="30"/>
        <v>0.82324968970248036</v>
      </c>
      <c r="AG116" s="1">
        <f t="shared" si="31"/>
        <v>0.43566447749998932</v>
      </c>
    </row>
    <row r="117" spans="1:33">
      <c r="A117">
        <v>114</v>
      </c>
      <c r="B117" s="2">
        <f>IF(A117&lt;=入力・概要!$B$40,10^(LOG10(入力・概要!$B$38)+(A117-1)*(LOG10(入力・概要!$B$39)-LOG10(入力・概要!$B$38))/(入力・概要!$B$40-1)),"")</f>
        <v>9861.3061505415371</v>
      </c>
      <c r="C117" s="1">
        <f t="shared" si="16"/>
        <v>61960.413914682271</v>
      </c>
      <c r="D117" s="1">
        <f>IF(B117="","",ATANH(MIN(0.999999,入力・概要!$E$20/入力・概要!$E$9))+入力・概要!$B$20*SQRT(B117/1000000)+E117*入力・概要!$B$15/2)</f>
        <v>1.0119928227607586E-2</v>
      </c>
      <c r="E117" s="1">
        <f>IF(B117="","",C117*(入力・概要!$E$11*0.000000001))</f>
        <v>2.0001067166665145E-3</v>
      </c>
      <c r="F117" s="1">
        <f t="shared" si="17"/>
        <v>1.0119623249813593E-2</v>
      </c>
      <c r="G117" s="1">
        <f t="shared" si="18"/>
        <v>1.9999045598325651E-3</v>
      </c>
      <c r="H117" s="1">
        <f>IF(B117="","",ATANH(MIN(0.999999,入力・概要!$E$21/入力・概要!$E$15))+入力・概要!$B$21*SQRT(B117/1000000)+I117*入力・概要!$B$16/2)</f>
        <v>4.1541978330851218E-3</v>
      </c>
      <c r="I117" s="1">
        <f>IF(B117="","",C117*(入力・概要!$E$17*0.000000001))</f>
        <v>1.8393153623653378E-3</v>
      </c>
      <c r="J117" s="1">
        <f t="shared" si="19"/>
        <v>4.1541879901174994E-3</v>
      </c>
      <c r="K117" s="1">
        <f t="shared" si="20"/>
        <v>1.8392856950477433E-3</v>
      </c>
      <c r="L117" s="1">
        <f>IF(B117="","",入力・概要!$B$25)</f>
        <v>0.05</v>
      </c>
      <c r="M117" s="1">
        <f>IF(B117="","",C117*入力・概要!$B$26*0.000000001-1/(C117*入力・概要!$B$24*0.000001))</f>
        <v>-1.6126944903844873</v>
      </c>
      <c r="N117" s="1">
        <f>IF(B117="","",入力・概要!$B$28)</f>
        <v>0.05</v>
      </c>
      <c r="O117" s="1">
        <f>IF(B117="","",C117*入力・概要!$B$29*0.000000001-1/(C117*入力・概要!$B$27*0.000001))</f>
        <v>-1.6126944903844873</v>
      </c>
      <c r="P117" s="1">
        <f t="shared" si="21"/>
        <v>2.4999999999999998E-2</v>
      </c>
      <c r="Q117" s="1">
        <f t="shared" si="22"/>
        <v>-0.80634724519224377</v>
      </c>
      <c r="R117" s="1">
        <f>IF(B117="","",入力・概要!$E$15*J117)</f>
        <v>0.40002122387710087</v>
      </c>
      <c r="S117" s="1">
        <f>IF(B117="","",入力・概要!$E$15*K117)</f>
        <v>0.1771112228293337</v>
      </c>
      <c r="T117" s="1">
        <f t="shared" si="23"/>
        <v>0.4250212238771009</v>
      </c>
      <c r="U117" s="1">
        <f t="shared" si="24"/>
        <v>-0.6292360223629101</v>
      </c>
      <c r="V117" s="1">
        <f>IF(B117="","",T117+入力・概要!$E$9*F117)</f>
        <v>0.69724243138276654</v>
      </c>
      <c r="W117" s="1">
        <f>IF(B117="","",U117+入力・概要!$E$9*G117)</f>
        <v>-0.57543792921910297</v>
      </c>
      <c r="X117" s="1">
        <f>IF(B117="","",入力・概要!$E$9+T117*F117-U117*G117)</f>
        <v>26.905889724564634</v>
      </c>
      <c r="Y117" s="1">
        <f t="shared" si="25"/>
        <v>-5.5176295978664998E-3</v>
      </c>
      <c r="Z117" s="1">
        <f>IF(B117="","",入力・概要!$E$9*(V117*X117+W117*Y117)/(X117^2+Y117^2)+入力・概要!$B$36)</f>
        <v>0.69721631488374902</v>
      </c>
      <c r="AA117" s="1">
        <f>IF(B117="","",入力・概要!$E$9*(W117*X117-V117*Y117)/(X117^2+Y117^2)+C117*入力・概要!$B$37*0.000000001)</f>
        <v>-0.57307914741940391</v>
      </c>
      <c r="AB117" s="1">
        <f t="shared" si="26"/>
        <v>0.90251332341801249</v>
      </c>
      <c r="AC117" s="1">
        <f t="shared" si="27"/>
        <v>-39.418602800190371</v>
      </c>
      <c r="AD117" s="1">
        <f t="shared" si="28"/>
        <v>3.9939344419598806</v>
      </c>
      <c r="AE117" s="1">
        <f t="shared" si="29"/>
        <v>-4.4546378071376527E-2</v>
      </c>
      <c r="AF117" s="1">
        <f t="shared" si="30"/>
        <v>0.80673470225912591</v>
      </c>
      <c r="AG117" s="1">
        <f t="shared" si="31"/>
        <v>0.43747613055369722</v>
      </c>
    </row>
    <row r="118" spans="1:33">
      <c r="A118">
        <v>115</v>
      </c>
      <c r="B118" s="2">
        <f>IF(A118&lt;=入力・概要!$B$40,10^(LOG10(入力・概要!$B$38)+(A118-1)*(LOG10(入力・概要!$B$39)-LOG10(入力・概要!$B$38))/(入力・概要!$B$40-1)),"")</f>
        <v>10063.066020809189</v>
      </c>
      <c r="C118" s="1">
        <f t="shared" si="16"/>
        <v>63228.108567126437</v>
      </c>
      <c r="D118" s="1">
        <f>IF(B118="","",ATANH(MIN(0.999999,入力・概要!$E$20/入力・概要!$E$9))+入力・概要!$B$20*SQRT(B118/1000000)+E118*入力・概要!$B$15/2)</f>
        <v>1.0123574228092057E-2</v>
      </c>
      <c r="E118" s="1">
        <f>IF(B118="","",C118*(入力・概要!$E$11*0.000000001))</f>
        <v>2.0410284024468444E-3</v>
      </c>
      <c r="F118" s="1">
        <f t="shared" si="17"/>
        <v>1.0123270565287449E-2</v>
      </c>
      <c r="G118" s="1">
        <f t="shared" si="18"/>
        <v>2.0408220713728693E-3</v>
      </c>
      <c r="H118" s="1">
        <f>IF(B118="","",ATANH(MIN(0.999999,入力・概要!$E$21/入力・概要!$E$15))+入力・概要!$B$21*SQRT(B118/1000000)+I118*入力・概要!$B$16/2)</f>
        <v>4.1586170526955873E-3</v>
      </c>
      <c r="I118" s="1">
        <f>IF(B118="","",C118*(入力・概要!$E$17*0.000000001))</f>
        <v>1.8769472970428499E-3</v>
      </c>
      <c r="J118" s="1">
        <f t="shared" si="19"/>
        <v>4.1586077299057035E-3</v>
      </c>
      <c r="K118" s="1">
        <f t="shared" si="20"/>
        <v>1.8769170412800819E-3</v>
      </c>
      <c r="L118" s="1">
        <f>IF(B118="","",入力・概要!$B$25)</f>
        <v>0.05</v>
      </c>
      <c r="M118" s="1">
        <f>IF(B118="","",C118*入力・概要!$B$26*0.000000001-1/(C118*入力・概要!$B$24*0.000001))</f>
        <v>-1.5803105041432621</v>
      </c>
      <c r="N118" s="1">
        <f>IF(B118="","",入力・概要!$B$28)</f>
        <v>0.05</v>
      </c>
      <c r="O118" s="1">
        <f>IF(B118="","",C118*入力・概要!$B$29*0.000000001-1/(C118*入力・概要!$B$27*0.000001))</f>
        <v>-1.5803105041432621</v>
      </c>
      <c r="P118" s="1">
        <f t="shared" si="21"/>
        <v>2.4999999999999998E-2</v>
      </c>
      <c r="Q118" s="1">
        <f t="shared" si="22"/>
        <v>-0.79015525207163106</v>
      </c>
      <c r="R118" s="1">
        <f>IF(B118="","",入力・概要!$E$15*J118)</f>
        <v>0.40044681600810256</v>
      </c>
      <c r="S118" s="1">
        <f>IF(B118="","",入力・概要!$E$15*K118)</f>
        <v>0.18073487616707715</v>
      </c>
      <c r="T118" s="1">
        <f t="shared" si="23"/>
        <v>0.42544681600810258</v>
      </c>
      <c r="U118" s="1">
        <f t="shared" si="24"/>
        <v>-0.60942037590455389</v>
      </c>
      <c r="V118" s="1">
        <f>IF(B118="","",T118+入力・概要!$E$9*F118)</f>
        <v>0.69776613750456984</v>
      </c>
      <c r="W118" s="1">
        <f>IF(B118="","",U118+入力・概要!$E$9*G118)</f>
        <v>-0.5545215881869805</v>
      </c>
      <c r="X118" s="1">
        <f>IF(B118="","",入力・概要!$E$9+T118*F118-U118*G118)</f>
        <v>26.90588088969897</v>
      </c>
      <c r="Y118" s="1">
        <f t="shared" si="25"/>
        <v>-5.301066100976335E-3</v>
      </c>
      <c r="Z118" s="1">
        <f>IF(B118="","",入力・概要!$E$9*(V118*X118+W118*Y118)/(X118^2+Y118^2)+入力・概要!$B$36)</f>
        <v>0.69773139333618805</v>
      </c>
      <c r="AA118" s="1">
        <f>IF(B118="","",入力・概要!$E$9*(W118*X118-V118*Y118)/(X118^2+Y118^2)+C118*入力・概要!$B$37*0.000000001)</f>
        <v>-0.5521299185232007</v>
      </c>
      <c r="AB118" s="1">
        <f t="shared" si="26"/>
        <v>0.88976207166595644</v>
      </c>
      <c r="AC118" s="1">
        <f t="shared" si="27"/>
        <v>-38.355329440040961</v>
      </c>
      <c r="AD118" s="1">
        <f t="shared" si="28"/>
        <v>4.0027303219772259</v>
      </c>
      <c r="AE118" s="1">
        <f t="shared" si="29"/>
        <v>-5.0726111082084732E-2</v>
      </c>
      <c r="AF118" s="1">
        <f t="shared" si="30"/>
        <v>0.79055064504203831</v>
      </c>
      <c r="AG118" s="1">
        <f t="shared" si="31"/>
        <v>0.43934354201940407</v>
      </c>
    </row>
    <row r="119" spans="1:33">
      <c r="A119">
        <v>116</v>
      </c>
      <c r="B119" s="2">
        <f>IF(A119&lt;=入力・概要!$B$40,10^(LOG10(入力・概要!$B$38)+(A119-1)*(LOG10(入力・概要!$B$39)-LOG10(入力・概要!$B$38))/(入力・概要!$B$40-1)),"")</f>
        <v>10268.953847822997</v>
      </c>
      <c r="C119" s="1">
        <f t="shared" si="16"/>
        <v>64521.73993674673</v>
      </c>
      <c r="D119" s="1">
        <f>IF(B119="","",ATANH(MIN(0.999999,入力・概要!$E$20/入力・概要!$E$9))+入力・概要!$B$20*SQRT(B119/1000000)+E119*入力・概要!$B$15/2)</f>
        <v>1.0127263649007725E-2</v>
      </c>
      <c r="E119" s="1">
        <f>IF(B119="","",C119*(入力・概要!$E$11*0.000000001))</f>
        <v>2.082787335736587E-3</v>
      </c>
      <c r="F119" s="1">
        <f t="shared" si="17"/>
        <v>1.0126961367085957E-2</v>
      </c>
      <c r="G119" s="1">
        <f t="shared" si="18"/>
        <v>2.0825767470951159E-3</v>
      </c>
      <c r="H119" s="1">
        <f>IF(B119="","",ATANH(MIN(0.999999,入力・概要!$E$21/入力・概要!$E$15))+入力・概要!$B$21*SQRT(B119/1000000)+I119*入力・概要!$B$16/2)</f>
        <v>4.1630851206643288E-3</v>
      </c>
      <c r="I119" s="1">
        <f>IF(B119="","",C119*(入力・概要!$E$17*0.000000001))</f>
        <v>1.9153491717407284E-3</v>
      </c>
      <c r="J119" s="1">
        <f t="shared" si="19"/>
        <v>4.1630763425251037E-3</v>
      </c>
      <c r="K119" s="1">
        <f t="shared" si="20"/>
        <v>1.915318318709592E-3</v>
      </c>
      <c r="L119" s="1">
        <f>IF(B119="","",入力・概要!$B$25)</f>
        <v>0.05</v>
      </c>
      <c r="M119" s="1">
        <f>IF(B119="","",C119*入力・概要!$B$26*0.000000001-1/(C119*入力・概要!$B$24*0.000001))</f>
        <v>-1.5485747749435015</v>
      </c>
      <c r="N119" s="1">
        <f>IF(B119="","",入力・概要!$B$28)</f>
        <v>0.05</v>
      </c>
      <c r="O119" s="1">
        <f>IF(B119="","",C119*入力・概要!$B$29*0.000000001-1/(C119*入力・概要!$B$27*0.000001))</f>
        <v>-1.5485747749435015</v>
      </c>
      <c r="P119" s="1">
        <f t="shared" si="21"/>
        <v>2.5000000000000008E-2</v>
      </c>
      <c r="Q119" s="1">
        <f t="shared" si="22"/>
        <v>-0.77428738747175074</v>
      </c>
      <c r="R119" s="1">
        <f>IF(B119="","",入力・概要!$E$15*J119)</f>
        <v>0.400877114274165</v>
      </c>
      <c r="S119" s="1">
        <f>IF(B119="","",入力・概要!$E$15*K119)</f>
        <v>0.18443266886021964</v>
      </c>
      <c r="T119" s="1">
        <f t="shared" si="23"/>
        <v>0.42587711427416503</v>
      </c>
      <c r="U119" s="1">
        <f t="shared" si="24"/>
        <v>-0.58985471861153105</v>
      </c>
      <c r="V119" s="1">
        <f>IF(B119="","",T119+入力・概要!$E$9*F119)</f>
        <v>0.69829571955792868</v>
      </c>
      <c r="W119" s="1">
        <f>IF(B119="","",U119+入力・概要!$E$9*G119)</f>
        <v>-0.53383271632721707</v>
      </c>
      <c r="X119" s="1">
        <f>IF(B119="","",入力・概要!$E$9+T119*F119-U119*G119)</f>
        <v>26.905871516720012</v>
      </c>
      <c r="Y119" s="1">
        <f t="shared" si="25"/>
        <v>-5.0865141722649873E-3</v>
      </c>
      <c r="Z119" s="1">
        <f>IF(B119="","",入力・概要!$E$9*(V119*X119+W119*Y119)/(X119^2+Y119^2)+入力・概要!$B$36)</f>
        <v>0.69825278022095283</v>
      </c>
      <c r="AA119" s="1">
        <f>IF(B119="","",入力・概要!$E$9*(W119*X119-V119*Y119)/(X119^2+Y119^2)+C119*入力・概要!$B$37*0.000000001)</f>
        <v>-0.53140718601942283</v>
      </c>
      <c r="AB119" s="1">
        <f t="shared" si="26"/>
        <v>0.87746825722607869</v>
      </c>
      <c r="AC119" s="1">
        <f t="shared" si="27"/>
        <v>-37.273048052255874</v>
      </c>
      <c r="AD119" s="1">
        <f t="shared" si="28"/>
        <v>4.0115262019945694</v>
      </c>
      <c r="AE119" s="1">
        <f t="shared" si="29"/>
        <v>-5.6768585358894098E-2</v>
      </c>
      <c r="AF119" s="1">
        <f t="shared" si="30"/>
        <v>0.7746908792530276</v>
      </c>
      <c r="AG119" s="1">
        <f t="shared" si="31"/>
        <v>0.44126847847051726</v>
      </c>
    </row>
    <row r="120" spans="1:33">
      <c r="A120">
        <v>117</v>
      </c>
      <c r="B120" s="2">
        <f>IF(A120&lt;=入力・概要!$B$40,10^(LOG10(入力・概要!$B$38)+(A120-1)*(LOG10(入力・概要!$B$39)-LOG10(入力・概要!$B$38))/(入力・概要!$B$40-1)),"")</f>
        <v>10479.054088550976</v>
      </c>
      <c r="C120" s="1">
        <f t="shared" si="16"/>
        <v>65841.838682323665</v>
      </c>
      <c r="D120" s="1">
        <f>IF(B120="","",ATANH(MIN(0.999999,入力・概要!$E$20/入力・概要!$E$9))+入力・概要!$B$20*SQRT(B120/1000000)+E120*入力・概要!$B$15/2)</f>
        <v>1.0130997061415733E-2</v>
      </c>
      <c r="E120" s="1">
        <f>IF(B120="","",C120*(入力・概要!$E$11*0.000000001))</f>
        <v>2.1254006464114824E-3</v>
      </c>
      <c r="F120" s="1">
        <f t="shared" si="17"/>
        <v>1.013069622916505E-2</v>
      </c>
      <c r="G120" s="1">
        <f t="shared" si="18"/>
        <v>2.1251857154446175E-3</v>
      </c>
      <c r="H120" s="1">
        <f>IF(B120="","",ATANH(MIN(0.999999,入力・概要!$E$21/入力・概要!$E$15))+入力・概要!$B$21*SQRT(B120/1000000)+I120*入力・概要!$B$16/2)</f>
        <v>4.1676026133365025E-3</v>
      </c>
      <c r="I120" s="1">
        <f>IF(B120="","",C120*(入力・概要!$E$17*0.000000001))</f>
        <v>1.9545367392402335E-3</v>
      </c>
      <c r="J120" s="1">
        <f t="shared" si="19"/>
        <v>4.1675944054022232E-3</v>
      </c>
      <c r="K120" s="1">
        <f t="shared" si="20"/>
        <v>1.9545052802045992E-3</v>
      </c>
      <c r="L120" s="1">
        <f>IF(B120="","",入力・概要!$B$25)</f>
        <v>0.05</v>
      </c>
      <c r="M120" s="1">
        <f>IF(B120="","",C120*入力・概要!$B$26*0.000000001-1/(C120*入力・概要!$B$24*0.000001))</f>
        <v>-1.5174742845145057</v>
      </c>
      <c r="N120" s="1">
        <f>IF(B120="","",入力・概要!$B$28)</f>
        <v>0.05</v>
      </c>
      <c r="O120" s="1">
        <f>IF(B120="","",C120*入力・概要!$B$29*0.000000001-1/(C120*入力・概要!$B$27*0.000001))</f>
        <v>-1.5174742845145057</v>
      </c>
      <c r="P120" s="1">
        <f t="shared" si="21"/>
        <v>2.5000000000000001E-2</v>
      </c>
      <c r="Q120" s="1">
        <f t="shared" si="22"/>
        <v>-0.75873714225725286</v>
      </c>
      <c r="R120" s="1">
        <f>IF(B120="","",入力・概要!$E$15*J120)</f>
        <v>0.40131217427769844</v>
      </c>
      <c r="S120" s="1">
        <f>IF(B120="","",入力・概要!$E$15*K120)</f>
        <v>0.18820611780729393</v>
      </c>
      <c r="T120" s="1">
        <f t="shared" si="23"/>
        <v>0.42631217427769846</v>
      </c>
      <c r="U120" s="1">
        <f t="shared" si="24"/>
        <v>-0.57053102444995896</v>
      </c>
      <c r="V120" s="1">
        <f>IF(B120="","",T120+入力・概要!$E$9*F120)</f>
        <v>0.69883124858485735</v>
      </c>
      <c r="W120" s="1">
        <f>IF(B120="","",U120+入力・概要!$E$9*G120)</f>
        <v>-0.51336282684509438</v>
      </c>
      <c r="X120" s="1">
        <f>IF(B120="","",入力・概要!$E$9+T120*F120-U120*G120)</f>
        <v>26.905861581435271</v>
      </c>
      <c r="Y120" s="1">
        <f t="shared" si="25"/>
        <v>-4.8738839549217709E-3</v>
      </c>
      <c r="Z120" s="1">
        <f>IF(B120="","",入力・概要!$E$9*(V120*X120+W120*Y120)/(X120^2+Y120^2)+入力・概要!$B$36)</f>
        <v>0.69878053390378392</v>
      </c>
      <c r="AA120" s="1">
        <f>IF(B120="","",入力・概要!$E$9*(W120*X120-V120*Y120)/(X120^2+Y120^2)+C120*入力・概要!$B$37*0.000000001)</f>
        <v>-0.51090244871458235</v>
      </c>
      <c r="AB120" s="1">
        <f t="shared" si="26"/>
        <v>0.86563014426798568</v>
      </c>
      <c r="AC120" s="1">
        <f t="shared" si="27"/>
        <v>-36.171820124122405</v>
      </c>
      <c r="AD120" s="1">
        <f t="shared" si="28"/>
        <v>4.0203220820119139</v>
      </c>
      <c r="AE120" s="1">
        <f t="shared" si="29"/>
        <v>-6.2667628321957214E-2</v>
      </c>
      <c r="AF120" s="1">
        <f t="shared" si="30"/>
        <v>0.75914889912368499</v>
      </c>
      <c r="AG120" s="1">
        <f t="shared" si="31"/>
        <v>0.44325275408460441</v>
      </c>
    </row>
    <row r="121" spans="1:33">
      <c r="A121">
        <v>118</v>
      </c>
      <c r="B121" s="2">
        <f>IF(A121&lt;=入力・概要!$B$40,10^(LOG10(入力・概要!$B$38)+(A121-1)*(LOG10(入力・概要!$B$39)-LOG10(入力・概要!$B$38))/(入力・概要!$B$40-1)),"")</f>
        <v>10693.452927929617</v>
      </c>
      <c r="C121" s="1">
        <f t="shared" si="16"/>
        <v>67188.946319783892</v>
      </c>
      <c r="D121" s="1">
        <f>IF(B121="","",ATANH(MIN(0.999999,入力・概要!$E$20/入力・概要!$E$9))+入力・概要!$B$20*SQRT(B121/1000000)+E121*入力・概要!$B$15/2)</f>
        <v>1.0134775044831387E-2</v>
      </c>
      <c r="E121" s="1">
        <f>IF(B121="","",C121*(入力・概要!$E$11*0.000000001))</f>
        <v>2.1688858148202509E-3</v>
      </c>
      <c r="F121" s="1">
        <f t="shared" si="17"/>
        <v>1.0134475734058557E-2</v>
      </c>
      <c r="G121" s="1">
        <f t="shared" si="18"/>
        <v>2.1686664553323171E-3</v>
      </c>
      <c r="H121" s="1">
        <f>IF(B121="","",ATANH(MIN(0.999999,入力・概要!$E$21/入力・概要!$E$15))+入力・概要!$B$21*SQRT(B121/1000000)+I121*入力・概要!$B$16/2)</f>
        <v>4.172170114543002E-3</v>
      </c>
      <c r="I121" s="1">
        <f>IF(B121="","",C121*(入力・概要!$E$17*0.000000001))</f>
        <v>1.9945260746205952E-3</v>
      </c>
      <c r="J121" s="1">
        <f t="shared" si="19"/>
        <v>4.1721625034966993E-3</v>
      </c>
      <c r="K121" s="1">
        <f t="shared" si="20"/>
        <v>1.9944940009520959E-3</v>
      </c>
      <c r="L121" s="1">
        <f>IF(B121="","",入力・概要!$B$25)</f>
        <v>0.05</v>
      </c>
      <c r="M121" s="1">
        <f>IF(B121="","",C121*入力・概要!$B$26*0.000000001-1/(C121*入力・概要!$B$24*0.000001))</f>
        <v>-1.4869962751660264</v>
      </c>
      <c r="N121" s="1">
        <f>IF(B121="","",入力・概要!$B$28)</f>
        <v>0.05</v>
      </c>
      <c r="O121" s="1">
        <f>IF(B121="","",C121*入力・概要!$B$29*0.000000001-1/(C121*入力・概要!$B$27*0.000001))</f>
        <v>-1.4869962751660264</v>
      </c>
      <c r="P121" s="1">
        <f t="shared" si="21"/>
        <v>2.4999999999999998E-2</v>
      </c>
      <c r="Q121" s="1">
        <f t="shared" si="22"/>
        <v>-0.74349813758301331</v>
      </c>
      <c r="R121" s="1">
        <f>IF(B121="","",入力・概要!$E$15*J121)</f>
        <v>0.40175205234650274</v>
      </c>
      <c r="S121" s="1">
        <f>IF(B121="","",入力・概要!$E$15*K121)</f>
        <v>0.19205677094401941</v>
      </c>
      <c r="T121" s="1">
        <f t="shared" si="23"/>
        <v>0.42675205234650276</v>
      </c>
      <c r="U121" s="1">
        <f t="shared" si="24"/>
        <v>-0.5514413666389939</v>
      </c>
      <c r="V121" s="1">
        <f>IF(B121="","",T121+入力・概要!$E$9*F121)</f>
        <v>0.69937279658350848</v>
      </c>
      <c r="W121" s="1">
        <f>IF(B121="","",U121+入力・概要!$E$9*G121)</f>
        <v>-0.49310352277129166</v>
      </c>
      <c r="X121" s="1">
        <f>IF(B121="","",入力・概要!$E$9+T121*F121-U121*G121)</f>
        <v>26.905851058628365</v>
      </c>
      <c r="Y121" s="1">
        <f t="shared" si="25"/>
        <v>-4.6630862882908897E-3</v>
      </c>
      <c r="Z121" s="1">
        <f>IF(B121="","",入力・概要!$E$9*(V121*X121+W121*Y121)/(X121^2+Y121^2)+入力・概要!$B$36)</f>
        <v>0.69931471440207194</v>
      </c>
      <c r="AA121" s="1">
        <f>IF(B121="","",入力・概要!$E$9*(W121*X121-V121*Y121)/(X121^2+Y121^2)+C121*入力・概要!$B$37*0.000000001)</f>
        <v>-0.49060729480250792</v>
      </c>
      <c r="AB121" s="1">
        <f t="shared" si="26"/>
        <v>0.85424621011315371</v>
      </c>
      <c r="AC121" s="1">
        <f t="shared" si="27"/>
        <v>-35.051747645492043</v>
      </c>
      <c r="AD121" s="1">
        <f t="shared" si="28"/>
        <v>4.0291179620292574</v>
      </c>
      <c r="AE121" s="1">
        <f t="shared" si="29"/>
        <v>-6.8416939284359643E-2</v>
      </c>
      <c r="AF121" s="1">
        <f t="shared" si="30"/>
        <v>0.74391832924683965</v>
      </c>
      <c r="AG121" s="1">
        <f t="shared" si="31"/>
        <v>0.44529823133499036</v>
      </c>
    </row>
    <row r="122" spans="1:33">
      <c r="A122">
        <v>119</v>
      </c>
      <c r="B122" s="2">
        <f>IF(A122&lt;=入力・概要!$B$40,10^(LOG10(入力・概要!$B$38)+(A122-1)*(LOG10(入力・概要!$B$39)-LOG10(入力・概要!$B$38))/(入力・概要!$B$40-1)),"")</f>
        <v>10912.238314217764</v>
      </c>
      <c r="C122" s="1">
        <f t="shared" si="16"/>
        <v>68563.615444335199</v>
      </c>
      <c r="D122" s="1">
        <f>IF(B122="","",ATANH(MIN(0.999999,入力・概要!$E$20/入力・概要!$E$9))+入力・概要!$B$20*SQRT(B122/1000000)+E122*入力・概要!$B$15/2)</f>
        <v>1.013859818736425E-2</v>
      </c>
      <c r="E122" s="1">
        <f>IF(B122="","",C122*(入力・概要!$E$11*0.000000001))</f>
        <v>2.2132606789551984E-3</v>
      </c>
      <c r="F122" s="1">
        <f t="shared" si="17"/>
        <v>1.0138300473023573E-2</v>
      </c>
      <c r="G122" s="1">
        <f t="shared" si="18"/>
        <v>2.2130368033067773E-3</v>
      </c>
      <c r="H122" s="1">
        <f>IF(B122="","",ATANH(MIN(0.999999,入力・概要!$E$21/入力・概要!$E$15))+入力・概要!$B$21*SQRT(B122/1000000)+I122*入力・概要!$B$16/2)</f>
        <v>4.1767882157097824E-3</v>
      </c>
      <c r="I122" s="1">
        <f>IF(B122="","",C122*(入力・概要!$E$17*0.000000001))</f>
        <v>2.0353335818531666E-3</v>
      </c>
      <c r="J122" s="1">
        <f t="shared" si="19"/>
        <v>4.176781229412705E-3</v>
      </c>
      <c r="K122" s="1">
        <f t="shared" si="20"/>
        <v>2.0353008850535754E-3</v>
      </c>
      <c r="L122" s="1">
        <f>IF(B122="","",入力・概要!$B$25)</f>
        <v>0.05</v>
      </c>
      <c r="M122" s="1">
        <f>IF(B122="","",C122*入力・概要!$B$26*0.000000001-1/(C122*入力・概要!$B$24*0.000001))</f>
        <v>-1.4571282445549385</v>
      </c>
      <c r="N122" s="1">
        <f>IF(B122="","",入力・概要!$B$28)</f>
        <v>0.05</v>
      </c>
      <c r="O122" s="1">
        <f>IF(B122="","",C122*入力・概要!$B$29*0.000000001-1/(C122*入力・概要!$B$27*0.000001))</f>
        <v>-1.4571282445549385</v>
      </c>
      <c r="P122" s="1">
        <f t="shared" si="21"/>
        <v>2.5000000000000001E-2</v>
      </c>
      <c r="Q122" s="1">
        <f t="shared" si="22"/>
        <v>-0.72856412227746925</v>
      </c>
      <c r="R122" s="1">
        <f>IF(B122="","",入力・概要!$E$15*J122)</f>
        <v>0.40219680554449688</v>
      </c>
      <c r="S122" s="1">
        <f>IF(B122="","",入力・概要!$E$15*K122)</f>
        <v>0.19598620787843776</v>
      </c>
      <c r="T122" s="1">
        <f t="shared" si="23"/>
        <v>0.4271968055444969</v>
      </c>
      <c r="U122" s="1">
        <f t="shared" si="24"/>
        <v>-0.53257791439903146</v>
      </c>
      <c r="V122" s="1">
        <f>IF(B122="","",T122+入力・概要!$E$9*F122)</f>
        <v>0.69992043652281177</v>
      </c>
      <c r="W122" s="1">
        <f>IF(B122="","",U122+入力・概要!$E$9*G122)</f>
        <v>-0.47304649351715761</v>
      </c>
      <c r="X122" s="1">
        <f>IF(B122="","",入力・概要!$E$9+T122*F122-U122*G122)</f>
        <v>26.905839922016408</v>
      </c>
      <c r="Y122" s="1">
        <f t="shared" si="25"/>
        <v>-4.4540326685485482E-3</v>
      </c>
      <c r="Z122" s="1">
        <f>IF(B122="","",入力・概要!$E$9*(V122*X122+W122*Y122)/(X122^2+Y122^2)+入力・概要!$B$36)</f>
        <v>0.69985538338034881</v>
      </c>
      <c r="AA122" s="1">
        <f>IF(B122="","",入力・概要!$E$9*(W122*X122-V122*Y122)/(X122^2+Y122^2)+C122*入力・概要!$B$37*0.000000001)</f>
        <v>-0.47051339841123624</v>
      </c>
      <c r="AB122" s="1">
        <f t="shared" si="26"/>
        <v>0.8433151342949714</v>
      </c>
      <c r="AC122" s="1">
        <f t="shared" si="27"/>
        <v>-33.912975661926474</v>
      </c>
      <c r="AD122" s="1">
        <f t="shared" si="28"/>
        <v>4.037913842046601</v>
      </c>
      <c r="AE122" s="1">
        <f t="shared" si="29"/>
        <v>-7.4010105670981305E-2</v>
      </c>
      <c r="AF122" s="1">
        <f t="shared" si="30"/>
        <v>0.7289929219614818</v>
      </c>
      <c r="AG122" s="1">
        <f t="shared" si="31"/>
        <v>0.44740682166096668</v>
      </c>
    </row>
    <row r="123" spans="1:33">
      <c r="A123">
        <v>120</v>
      </c>
      <c r="B123" s="2">
        <f>IF(A123&lt;=入力・概要!$B$40,10^(LOG10(入力・概要!$B$38)+(A123-1)*(LOG10(入力・概要!$B$39)-LOG10(入力・概要!$B$38))/(入力・概要!$B$40-1)),"")</f>
        <v>11135.4999950738</v>
      </c>
      <c r="C123" s="1">
        <f t="shared" si="16"/>
        <v>69966.409957146054</v>
      </c>
      <c r="D123" s="1">
        <f>IF(B123="","",ATANH(MIN(0.999999,入力・概要!$E$20/入力・概要!$E$9))+入力・概要!$B$20*SQRT(B123/1000000)+E123*入力・概要!$B$15/2)</f>
        <v>1.0142467085860786E-2</v>
      </c>
      <c r="E123" s="1">
        <f>IF(B123="","",C123*(入力・概要!$E$11*0.000000001))</f>
        <v>2.2585434417695229E-3</v>
      </c>
      <c r="F123" s="1">
        <f t="shared" si="17"/>
        <v>1.0142171046188572E-2</v>
      </c>
      <c r="G123" s="1">
        <f t="shared" si="18"/>
        <v>2.2583149608729927E-3</v>
      </c>
      <c r="H123" s="1">
        <f>IF(B123="","",ATANH(MIN(0.999999,入力・概要!$E$21/入力・概要!$E$15))+入力・概要!$B$21*SQRT(B123/1000000)+I123*入力・概要!$B$16/2)</f>
        <v>4.1814575159689815E-3</v>
      </c>
      <c r="I123" s="1">
        <f>IF(B123="","",C123*(入力・概要!$E$17*0.000000001))</f>
        <v>2.0769760005304796E-3</v>
      </c>
      <c r="J123" s="1">
        <f t="shared" si="19"/>
        <v>4.1814511835122454E-3</v>
      </c>
      <c r="K123" s="1">
        <f t="shared" si="20"/>
        <v>2.0769426722558825E-3</v>
      </c>
      <c r="L123" s="1">
        <f>IF(B123="","",入力・概要!$B$25)</f>
        <v>0.05</v>
      </c>
      <c r="M123" s="1">
        <f>IF(B123="","",C123*入力・概要!$B$26*0.000000001-1/(C123*入力・概要!$B$24*0.000001))</f>
        <v>-1.4278579405566689</v>
      </c>
      <c r="N123" s="1">
        <f>IF(B123="","",入力・概要!$B$28)</f>
        <v>0.05</v>
      </c>
      <c r="O123" s="1">
        <f>IF(B123="","",C123*入力・概要!$B$29*0.000000001-1/(C123*入力・概要!$B$27*0.000001))</f>
        <v>-1.4278579405566689</v>
      </c>
      <c r="P123" s="1">
        <f t="shared" si="21"/>
        <v>2.5000000000000008E-2</v>
      </c>
      <c r="Q123" s="1">
        <f t="shared" si="22"/>
        <v>-0.71392897027833457</v>
      </c>
      <c r="R123" s="1">
        <f>IF(B123="","",入力・概要!$E$15*J123)</f>
        <v>0.40264649168262834</v>
      </c>
      <c r="S123" s="1">
        <f>IF(B123="","",入力・概要!$E$15*K123)</f>
        <v>0.1999960405390501</v>
      </c>
      <c r="T123" s="1">
        <f t="shared" si="23"/>
        <v>0.42764649168262836</v>
      </c>
      <c r="U123" s="1">
        <f t="shared" si="24"/>
        <v>-0.51393292973928451</v>
      </c>
      <c r="V123" s="1">
        <f>IF(B123="","",T123+入力・概要!$E$9*F123)</f>
        <v>0.70047424235736921</v>
      </c>
      <c r="W123" s="1">
        <f>IF(B123="","",U123+入力・概要!$E$9*G123)</f>
        <v>-0.45318351146540953</v>
      </c>
      <c r="X123" s="1">
        <f>IF(B123="","",入力・概要!$E$9+T123*F123-U123*G123)</f>
        <v>26.905828144205554</v>
      </c>
      <c r="Y123" s="1">
        <f t="shared" si="25"/>
        <v>-4.2466352095529101E-3</v>
      </c>
      <c r="Z123" s="1">
        <f>IF(B123="","",入力・概要!$E$9*(V123*X123+W123*Y123)/(X123^2+Y123^2)+入力・概要!$B$36)</f>
        <v>0.70040260414716204</v>
      </c>
      <c r="AA123" s="1">
        <f>IF(B123="","",入力・概要!$E$9*(W123*X123-V123*Y123)/(X123^2+Y123^2)+C123*入力・概要!$B$37*0.000000001)</f>
        <v>-0.45061251618498865</v>
      </c>
      <c r="AB123" s="1">
        <f t="shared" si="26"/>
        <v>0.83283578671830194</v>
      </c>
      <c r="AC123" s="1">
        <f t="shared" si="27"/>
        <v>-32.755694749270063</v>
      </c>
      <c r="AD123" s="1">
        <f t="shared" si="28"/>
        <v>4.0467097220639445</v>
      </c>
      <c r="AE123" s="1">
        <f t="shared" si="29"/>
        <v>-7.9440621585462071E-2</v>
      </c>
      <c r="AF123" s="1">
        <f t="shared" si="30"/>
        <v>0.71436655479010425</v>
      </c>
      <c r="AG123" s="1">
        <f t="shared" si="31"/>
        <v>0.44958048611525198</v>
      </c>
    </row>
    <row r="124" spans="1:33">
      <c r="A124">
        <v>121</v>
      </c>
      <c r="B124" s="2">
        <f>IF(A124&lt;=入力・概要!$B$40,10^(LOG10(入力・概要!$B$38)+(A124-1)*(LOG10(入力・概要!$B$39)-LOG10(入力・概要!$B$38))/(入力・概要!$B$40-1)),"")</f>
        <v>11363.329554370866</v>
      </c>
      <c r="C124" s="1">
        <f t="shared" si="16"/>
        <v>71397.90529666259</v>
      </c>
      <c r="D124" s="1">
        <f>IF(B124="","",ATANH(MIN(0.999999,入力・概要!$E$20/入力・概要!$E$9))+入力・概要!$B$20*SQRT(B124/1000000)+E124*入力・概要!$B$15/2)</f>
        <v>1.0146382346049551E-2</v>
      </c>
      <c r="E124" s="1">
        <f>IF(B124="","",C124*(入力・概要!$E$11*0.000000001))</f>
        <v>2.3047526786443167E-3</v>
      </c>
      <c r="F124" s="1">
        <f t="shared" si="17"/>
        <v>1.0146088062704369E-2</v>
      </c>
      <c r="G124" s="1">
        <f t="shared" si="18"/>
        <v>2.3045195019610423E-3</v>
      </c>
      <c r="H124" s="1">
        <f>IF(B124="","",ATANH(MIN(0.999999,入力・概要!$E$21/入力・概要!$E$15))+入力・概要!$B$21*SQRT(B124/1000000)+I124*入力・概要!$B$16/2)</f>
        <v>4.1861786222718656E-3</v>
      </c>
      <c r="I124" s="1">
        <f>IF(B124="","",C124*(入力・概要!$E$17*0.000000001))</f>
        <v>2.1194704127329655E-3</v>
      </c>
      <c r="J124" s="1">
        <f t="shared" si="19"/>
        <v>4.1861729740303791E-3</v>
      </c>
      <c r="K124" s="1">
        <f t="shared" si="20"/>
        <v>2.1194364448198538E-3</v>
      </c>
      <c r="L124" s="1">
        <f>IF(B124="","",入力・概要!$B$25)</f>
        <v>0.05</v>
      </c>
      <c r="M124" s="1">
        <f>IF(B124="","",C124*入力・概要!$B$26*0.000000001-1/(C124*入力・概要!$B$24*0.000001))</f>
        <v>-1.3991733562392703</v>
      </c>
      <c r="N124" s="1">
        <f>IF(B124="","",入力・概要!$B$28)</f>
        <v>0.05</v>
      </c>
      <c r="O124" s="1">
        <f>IF(B124="","",C124*入力・概要!$B$29*0.000000001-1/(C124*入力・概要!$B$27*0.000001))</f>
        <v>-1.3991733562392703</v>
      </c>
      <c r="P124" s="1">
        <f t="shared" si="21"/>
        <v>2.4999999999999998E-2</v>
      </c>
      <c r="Q124" s="1">
        <f t="shared" si="22"/>
        <v>-0.69958667811963515</v>
      </c>
      <c r="R124" s="1">
        <f>IF(B124="","",入力・概要!$E$15*J124)</f>
        <v>0.40310116932996842</v>
      </c>
      <c r="S124" s="1">
        <f>IF(B124="","",入力・概要!$E$15*K124)</f>
        <v>0.20408791383622224</v>
      </c>
      <c r="T124" s="1">
        <f t="shared" si="23"/>
        <v>0.42810116932996845</v>
      </c>
      <c r="U124" s="1">
        <f t="shared" si="24"/>
        <v>-0.49549876428341288</v>
      </c>
      <c r="V124" s="1">
        <f>IF(B124="","",T124+入力・概要!$E$9*F124)</f>
        <v>0.70103428904260989</v>
      </c>
      <c r="W124" s="1">
        <f>IF(B124="","",U124+入力・概要!$E$9*G124)</f>
        <v>-0.43350642859485394</v>
      </c>
      <c r="X124" s="1">
        <f>IF(B124="","",入力・概要!$E$9+T124*F124-U124*G124)</f>
        <v>26.905815696644744</v>
      </c>
      <c r="Y124" s="1">
        <f t="shared" si="25"/>
        <v>-4.0408066038474626E-3</v>
      </c>
      <c r="Z124" s="1">
        <f>IF(B124="","",入力・概要!$E$9*(V124*X124+W124*Y124)/(X124^2+Y124^2)+入力・概要!$B$36)</f>
        <v>0.70095644165330229</v>
      </c>
      <c r="AA124" s="1">
        <f>IF(B124="","",入力・概要!$E$9*(W124*X124-V124*Y124)/(X124^2+Y124^2)+C124*入力・概要!$B$37*0.000000001)</f>
        <v>-0.43089648389981905</v>
      </c>
      <c r="AB124" s="1">
        <f t="shared" si="26"/>
        <v>0.8228072149249096</v>
      </c>
      <c r="AC124" s="1">
        <f t="shared" si="27"/>
        <v>-31.58014337288175</v>
      </c>
      <c r="AD124" s="1">
        <f t="shared" si="28"/>
        <v>4.055505602081289</v>
      </c>
      <c r="AE124" s="1">
        <f t="shared" si="29"/>
        <v>-8.470190877563924E-2</v>
      </c>
      <c r="AF124" s="1">
        <f t="shared" si="30"/>
        <v>0.70003322792740774</v>
      </c>
      <c r="AG124" s="1">
        <f t="shared" si="31"/>
        <v>0.45182123598743024</v>
      </c>
    </row>
    <row r="125" spans="1:33">
      <c r="A125">
        <v>122</v>
      </c>
      <c r="B125" s="2">
        <f>IF(A125&lt;=入力・概要!$B$40,10^(LOG10(入力・概要!$B$38)+(A125-1)*(LOG10(入力・概要!$B$39)-LOG10(入力・概要!$B$38))/(入力・概要!$B$40-1)),"")</f>
        <v>11595.820449765319</v>
      </c>
      <c r="C125" s="1">
        <f t="shared" si="16"/>
        <v>72858.688674658028</v>
      </c>
      <c r="D125" s="1">
        <f>IF(B125="","",ATANH(MIN(0.999999,入力・概要!$E$20/入力・概要!$E$9))+入力・概要!$B$20*SQRT(B125/1000000)+E125*入力・概要!$B$15/2)</f>
        <v>1.0150344582689052E-2</v>
      </c>
      <c r="E125" s="1">
        <f>IF(B125="","",C125*(入力・概要!$E$11*0.000000001))</f>
        <v>2.3519073450083377E-3</v>
      </c>
      <c r="F125" s="1">
        <f t="shared" si="17"/>
        <v>1.0150052140897928E-2</v>
      </c>
      <c r="G125" s="1">
        <f t="shared" si="18"/>
        <v>2.3516693805476561E-3</v>
      </c>
      <c r="H125" s="1">
        <f>IF(B125="","",ATANH(MIN(0.999999,入力・概要!$E$21/入力・概要!$E$15))+入力・概要!$B$21*SQRT(B125/1000000)+I125*入力・概要!$B$16/2)</f>
        <v>4.1909521495036165E-3</v>
      </c>
      <c r="I125" s="1">
        <f>IF(B125="","",C125*(入力・概要!$E$17*0.000000001))</f>
        <v>2.1628342500361612E-3</v>
      </c>
      <c r="J125" s="1">
        <f t="shared" si="19"/>
        <v>4.1909472171923947E-3</v>
      </c>
      <c r="K125" s="1">
        <f t="shared" si="20"/>
        <v>2.1627996345295682E-3</v>
      </c>
      <c r="L125" s="1">
        <f>IF(B125="","",入力・概要!$B$25)</f>
        <v>0.05</v>
      </c>
      <c r="M125" s="1">
        <f>IF(B125="","",C125*入力・概要!$B$26*0.000000001-1/(C125*入力・概要!$B$24*0.000001))</f>
        <v>-1.3710627249380845</v>
      </c>
      <c r="N125" s="1">
        <f>IF(B125="","",入力・概要!$B$28)</f>
        <v>0.05</v>
      </c>
      <c r="O125" s="1">
        <f>IF(B125="","",C125*入力・概要!$B$29*0.000000001-1/(C125*入力・概要!$B$27*0.000001))</f>
        <v>-1.3710627249380845</v>
      </c>
      <c r="P125" s="1">
        <f t="shared" si="21"/>
        <v>2.4999999999999994E-2</v>
      </c>
      <c r="Q125" s="1">
        <f t="shared" si="22"/>
        <v>-0.68553136246904223</v>
      </c>
      <c r="R125" s="1">
        <f>IF(B125="","",入力・概要!$E$15*J125)</f>
        <v>0.40356089782499555</v>
      </c>
      <c r="S125" s="1">
        <f>IF(B125="","",入力・概要!$E$15*K125)</f>
        <v>0.20826350633712978</v>
      </c>
      <c r="T125" s="1">
        <f t="shared" si="23"/>
        <v>0.42856089782499551</v>
      </c>
      <c r="U125" s="1">
        <f t="shared" si="24"/>
        <v>-0.47726785613191247</v>
      </c>
      <c r="V125" s="1">
        <f>IF(B125="","",T125+入力・概要!$E$9*F125)</f>
        <v>0.70160065255021187</v>
      </c>
      <c r="W125" s="1">
        <f>IF(B125="","",U125+入力・概要!$E$9*G125)</f>
        <v>-0.41400717313775298</v>
      </c>
      <c r="X125" s="1">
        <f>IF(B125="","",入力・概要!$E$9+T125*F125-U125*G125)</f>
        <v>26.905802549577547</v>
      </c>
      <c r="Y125" s="1">
        <f t="shared" si="25"/>
        <v>-3.8364600837984281E-3</v>
      </c>
      <c r="Z125" s="1">
        <f>IF(B125="","",入力・概要!$E$9*(V125*X125+W125*Y125)/(X125^2+Y125^2)+入力・概要!$B$36)</f>
        <v>0.70151696249136397</v>
      </c>
      <c r="AA125" s="1">
        <f>IF(B125="","",入力・概要!$E$9*(W125*X125-V125*Y125)/(X125^2+Y125^2)+C125*入力・概要!$B$37*0.000000001)</f>
        <v>-0.411357213111538</v>
      </c>
      <c r="AB125" s="1">
        <f t="shared" si="26"/>
        <v>0.81322863048591754</v>
      </c>
      <c r="AC125" s="1">
        <f t="shared" si="27"/>
        <v>-30.386610091913582</v>
      </c>
      <c r="AD125" s="1">
        <f t="shared" si="28"/>
        <v>4.0643014820986334</v>
      </c>
      <c r="AE125" s="1">
        <f t="shared" si="29"/>
        <v>-8.9787340015345357E-2</v>
      </c>
      <c r="AF125" s="1">
        <f t="shared" si="30"/>
        <v>0.68598706177934676</v>
      </c>
      <c r="AG125" s="1">
        <f t="shared" si="31"/>
        <v>0.45413113340218397</v>
      </c>
    </row>
    <row r="126" spans="1:33">
      <c r="A126">
        <v>123</v>
      </c>
      <c r="B126" s="2">
        <f>IF(A126&lt;=入力・概要!$B$40,10^(LOG10(入力・概要!$B$38)+(A126-1)*(LOG10(入力・概要!$B$39)-LOG10(入力・概要!$B$38))/(入力・概要!$B$40-1)),"")</f>
        <v>11833.068051033912</v>
      </c>
      <c r="C126" s="1">
        <f t="shared" si="16"/>
        <v>74349.359317112452</v>
      </c>
      <c r="D126" s="1">
        <f>IF(B126="","",ATANH(MIN(0.999999,入力・概要!$E$20/入力・概要!$E$9))+入力・概要!$B$20*SQRT(B126/1000000)+E126*入力・概要!$B$15/2)</f>
        <v>1.0154354419718251E-2</v>
      </c>
      <c r="E126" s="1">
        <f>IF(B126="","",C126*(入力・概要!$E$11*0.000000001))</f>
        <v>2.4000267841137015E-3</v>
      </c>
      <c r="F126" s="1">
        <f t="shared" si="17"/>
        <v>1.0154063908429118E-2</v>
      </c>
      <c r="G126" s="1">
        <f t="shared" si="18"/>
        <v>2.3997839384338644E-3</v>
      </c>
      <c r="H126" s="1">
        <f>IF(B126="","",ATANH(MIN(0.999999,入力・概要!$E$21/入力・概要!$E$15))+入力・概要!$B$21*SQRT(B126/1000000)+I126*入力・概要!$B$16/2)</f>
        <v>4.1957787206000274E-3</v>
      </c>
      <c r="I126" s="1">
        <f>IF(B126="","",C126*(入力・概要!$E$17*0.000000001))</f>
        <v>2.2070853006613046E-3</v>
      </c>
      <c r="J126" s="1">
        <f t="shared" si="19"/>
        <v>4.1957745373329865E-3</v>
      </c>
      <c r="K126" s="1">
        <f t="shared" si="20"/>
        <v>2.2070500298451388E-3</v>
      </c>
      <c r="L126" s="1">
        <f>IF(B126="","",入力・概要!$B$25)</f>
        <v>0.05</v>
      </c>
      <c r="M126" s="1">
        <f>IF(B126="","",C126*入力・概要!$B$26*0.000000001-1/(C126*入力・概要!$B$24*0.000001))</f>
        <v>-1.343514515428943</v>
      </c>
      <c r="N126" s="1">
        <f>IF(B126="","",入力・概要!$B$28)</f>
        <v>0.05</v>
      </c>
      <c r="O126" s="1">
        <f>IF(B126="","",C126*入力・概要!$B$29*0.000000001-1/(C126*入力・概要!$B$27*0.000001))</f>
        <v>-1.343514515428943</v>
      </c>
      <c r="P126" s="1">
        <f t="shared" si="21"/>
        <v>2.4999999999999994E-2</v>
      </c>
      <c r="Q126" s="1">
        <f t="shared" si="22"/>
        <v>-0.67175725771447148</v>
      </c>
      <c r="R126" s="1">
        <f>IF(B126="","",入力・概要!$E$15*J126)</f>
        <v>0.40402573728707086</v>
      </c>
      <c r="S126" s="1">
        <f>IF(B126="","",入力・概要!$E$15*K126)</f>
        <v>0.21252453095452545</v>
      </c>
      <c r="T126" s="1">
        <f t="shared" si="23"/>
        <v>0.42902573728707083</v>
      </c>
      <c r="U126" s="1">
        <f t="shared" si="24"/>
        <v>-0.45923272675994603</v>
      </c>
      <c r="V126" s="1">
        <f>IF(B126="","",T126+入力・概要!$E$9*F126)</f>
        <v>0.70217340988379418</v>
      </c>
      <c r="W126" s="1">
        <f>IF(B126="","",U126+入力・概要!$E$9*G126)</f>
        <v>-0.39467774626843394</v>
      </c>
      <c r="X126" s="1">
        <f>IF(B126="","",入力・概要!$E$9+T126*F126-U126*G126)</f>
        <v>26.905788671991942</v>
      </c>
      <c r="Y126" s="1">
        <f t="shared" si="25"/>
        <v>-3.6335093828463996E-3</v>
      </c>
      <c r="Z126" s="1">
        <f>IF(B126="","",入力・概要!$E$9*(V126*X126+W126*Y126)/(X126^2+Y126^2)+入力・概要!$B$36)</f>
        <v>0.70208423489662231</v>
      </c>
      <c r="AA126" s="1">
        <f>IF(B126="","",入力・概要!$E$9*(W126*X126-V126*Y126)/(X126^2+Y126^2)+C126*入力・概要!$B$37*0.000000001)</f>
        <v>-0.39198668783450064</v>
      </c>
      <c r="AB126" s="1">
        <f t="shared" si="26"/>
        <v>0.80409939455880564</v>
      </c>
      <c r="AC126" s="1">
        <f t="shared" si="27"/>
        <v>-29.175435566635137</v>
      </c>
      <c r="AD126" s="1">
        <f t="shared" si="28"/>
        <v>4.0730973621159769</v>
      </c>
      <c r="AE126" s="1">
        <f t="shared" si="29"/>
        <v>-9.469026488288082E-2</v>
      </c>
      <c r="AF126" s="1">
        <f t="shared" si="30"/>
        <v>0.67222229455148752</v>
      </c>
      <c r="AG126" s="1">
        <f t="shared" si="31"/>
        <v>0.45651229189125042</v>
      </c>
    </row>
    <row r="127" spans="1:33">
      <c r="A127">
        <v>124</v>
      </c>
      <c r="B127" s="2">
        <f>IF(A127&lt;=入力・概要!$B$40,10^(LOG10(入力・概要!$B$38)+(A127-1)*(LOG10(入力・概要!$B$39)-LOG10(入力・概要!$B$38))/(入力・概要!$B$40-1)),"")</f>
        <v>12075.169679195387</v>
      </c>
      <c r="C127" s="1">
        <f t="shared" si="16"/>
        <v>75870.528710020895</v>
      </c>
      <c r="D127" s="1">
        <f>IF(B127="","",ATANH(MIN(0.999999,入力・概要!$E$20/入力・概要!$E$9))+入力・概要!$B$20*SQRT(B127/1000000)+E127*入力・概要!$B$15/2)</f>
        <v>1.0158412490409833E-2</v>
      </c>
      <c r="E127" s="1">
        <f>IF(B127="","",C127*(入力・概要!$E$11*0.000000001))</f>
        <v>2.4491307349706654E-3</v>
      </c>
      <c r="F127" s="1">
        <f t="shared" si="17"/>
        <v>1.0158124002450458E-2</v>
      </c>
      <c r="G127" s="1">
        <f t="shared" si="18"/>
        <v>2.4488829131819032E-3</v>
      </c>
      <c r="H127" s="1">
        <f>IF(B127="","",ATANH(MIN(0.999999,入力・概要!$E$21/入力・概要!$E$15))+入力・概要!$B$21*SQRT(B127/1000000)+I127*入力・概要!$B$16/2)</f>
        <v>4.200658966666106E-3</v>
      </c>
      <c r="I127" s="1">
        <f>IF(B127="","",C127*(入力・概要!$E$17*0.000000001))</f>
        <v>2.2522417167722278E-3</v>
      </c>
      <c r="J127" s="1">
        <f t="shared" si="19"/>
        <v>4.2006555670174601E-3</v>
      </c>
      <c r="K127" s="1">
        <f t="shared" si="20"/>
        <v>2.2522057832019366E-3</v>
      </c>
      <c r="L127" s="1">
        <f>IF(B127="","",入力・概要!$B$25)</f>
        <v>0.05</v>
      </c>
      <c r="M127" s="1">
        <f>IF(B127="","",C127*入力・概要!$B$26*0.000000001-1/(C127*入力・概要!$B$24*0.000001))</f>
        <v>-1.3165174271979545</v>
      </c>
      <c r="N127" s="1">
        <f>IF(B127="","",入力・概要!$B$28)</f>
        <v>0.05</v>
      </c>
      <c r="O127" s="1">
        <f>IF(B127="","",C127*入力・概要!$B$29*0.000000001-1/(C127*入力・概要!$B$27*0.000001))</f>
        <v>-1.3165174271979545</v>
      </c>
      <c r="P127" s="1">
        <f t="shared" si="21"/>
        <v>2.5000000000000005E-2</v>
      </c>
      <c r="Q127" s="1">
        <f t="shared" si="22"/>
        <v>-0.65825871359897725</v>
      </c>
      <c r="R127" s="1">
        <f>IF(B127="","",入力・概要!$E$15*J127)</f>
        <v>0.40449574862811</v>
      </c>
      <c r="S127" s="1">
        <f>IF(B127="","",入力・概要!$E$15*K127)</f>
        <v>0.21687273564960663</v>
      </c>
      <c r="T127" s="1">
        <f t="shared" si="23"/>
        <v>0.42949574862811002</v>
      </c>
      <c r="U127" s="1">
        <f t="shared" si="24"/>
        <v>-0.44138597794937062</v>
      </c>
      <c r="V127" s="1">
        <f>IF(B127="","",T127+入力・概要!$E$9*F127)</f>
        <v>0.70275263909488572</v>
      </c>
      <c r="W127" s="1">
        <f>IF(B127="","",U127+入力・概要!$E$9*G127)</f>
        <v>-0.37551021882181124</v>
      </c>
      <c r="X127" s="1">
        <f>IF(B127="","",入力・概要!$E$9+T127*F127-U127*G127)</f>
        <v>26.905774031568093</v>
      </c>
      <c r="Y127" s="1">
        <f t="shared" si="25"/>
        <v>-3.4318686968529215E-3</v>
      </c>
      <c r="Z127" s="1">
        <f>IF(B127="","",入力・概要!$E$9*(V127*X127+W127*Y127)/(X127^2+Y127^2)+入力・概要!$B$36)</f>
        <v>0.70265832874920342</v>
      </c>
      <c r="AA127" s="1">
        <f>IF(B127="","",入力・概要!$E$9*(W127*X127-V127*Y127)/(X127^2+Y127^2)+C127*入力・概要!$B$37*0.000000001)</f>
        <v>-0.37277696124990684</v>
      </c>
      <c r="AB127" s="1">
        <f t="shared" si="26"/>
        <v>0.79541900266421728</v>
      </c>
      <c r="AC127" s="1">
        <f t="shared" si="27"/>
        <v>-27.947014325019779</v>
      </c>
      <c r="AD127" s="1">
        <f t="shared" si="28"/>
        <v>4.0818932421333223</v>
      </c>
      <c r="AE127" s="1">
        <f t="shared" si="29"/>
        <v>-9.9404037874013099E-2</v>
      </c>
      <c r="AF127" s="1">
        <f t="shared" si="30"/>
        <v>0.65873327988570629</v>
      </c>
      <c r="AG127" s="1">
        <f t="shared" si="31"/>
        <v>0.45896687693815041</v>
      </c>
    </row>
    <row r="128" spans="1:33">
      <c r="A128">
        <v>125</v>
      </c>
      <c r="B128" s="2">
        <f>IF(A128&lt;=入力・概要!$B$40,10^(LOG10(入力・概要!$B$38)+(A128-1)*(LOG10(入力・概要!$B$39)-LOG10(入力・概要!$B$38))/(入力・概要!$B$40-1)),"")</f>
        <v>12322.224646432191</v>
      </c>
      <c r="C128" s="1">
        <f t="shared" si="16"/>
        <v>77422.820850228905</v>
      </c>
      <c r="D128" s="1">
        <f>IF(B128="","",ATANH(MIN(0.999999,入力・概要!$E$20/入力・概要!$E$9))+入力・概要!$B$20*SQRT(B128/1000000)+E128*入力・概要!$B$15/2)</f>
        <v>1.0162519437526227E-2</v>
      </c>
      <c r="E128" s="1">
        <f>IF(B128="","",C128*(入力・概要!$E$11*0.000000001))</f>
        <v>2.4992393404446997E-3</v>
      </c>
      <c r="F128" s="1">
        <f t="shared" si="17"/>
        <v>1.0162233069769946E-2</v>
      </c>
      <c r="G128" s="1">
        <f t="shared" si="18"/>
        <v>2.498986446214596E-3</v>
      </c>
      <c r="H128" s="1">
        <f>IF(B128="","",ATANH(MIN(0.999999,入力・概要!$E$21/入力・概要!$E$15))+入力・概要!$B$21*SQRT(B128/1000000)+I128*入力・概要!$B$16/2)</f>
        <v>4.2055935270966438E-3</v>
      </c>
      <c r="I128" s="1">
        <f>IF(B128="","",C128*(入力・概要!$E$17*0.000000001))</f>
        <v>2.2983220219214969E-3</v>
      </c>
      <c r="J128" s="1">
        <f t="shared" si="19"/>
        <v>4.2055909471650083E-3</v>
      </c>
      <c r="K128" s="1">
        <f t="shared" si="20"/>
        <v>2.2982854184592279E-3</v>
      </c>
      <c r="L128" s="1">
        <f>IF(B128="","",入力・概要!$B$25)</f>
        <v>0.05</v>
      </c>
      <c r="M128" s="1">
        <f>IF(B128="","",C128*入力・概要!$B$26*0.000000001-1/(C128*入力・概要!$B$24*0.000001))</f>
        <v>-1.2900603858059581</v>
      </c>
      <c r="N128" s="1">
        <f>IF(B128="","",入力・概要!$B$28)</f>
        <v>0.05</v>
      </c>
      <c r="O128" s="1">
        <f>IF(B128="","",C128*入力・概要!$B$29*0.000000001-1/(C128*入力・概要!$B$27*0.000001))</f>
        <v>-1.2900603858059581</v>
      </c>
      <c r="P128" s="1">
        <f t="shared" si="21"/>
        <v>2.5000000000000005E-2</v>
      </c>
      <c r="Q128" s="1">
        <f t="shared" si="22"/>
        <v>-0.64503019290297903</v>
      </c>
      <c r="R128" s="1">
        <f>IF(B128="","",入力・概要!$E$15*J128)</f>
        <v>0.40497099356445315</v>
      </c>
      <c r="S128" s="1">
        <f>IF(B128="","",入力・概要!$E$15*K128)</f>
        <v>0.22130990414927068</v>
      </c>
      <c r="T128" s="1">
        <f t="shared" si="23"/>
        <v>0.42997099356445317</v>
      </c>
      <c r="U128" s="1">
        <f t="shared" si="24"/>
        <v>-0.42372028875370837</v>
      </c>
      <c r="V128" s="1">
        <f>IF(B128="","",T128+入力・概要!$E$9*F128)</f>
        <v>0.70333841929917507</v>
      </c>
      <c r="W128" s="1">
        <f>IF(B128="","",U128+入力・概要!$E$9*G128)</f>
        <v>-0.35649672804048116</v>
      </c>
      <c r="X128" s="1">
        <f>IF(B128="","",入力・概要!$E$9+T128*F128-U128*G128)</f>
        <v>26.905758594623912</v>
      </c>
      <c r="Y128" s="1">
        <f t="shared" si="25"/>
        <v>-3.2314526455224138E-3</v>
      </c>
      <c r="Z128" s="1">
        <f>IF(B128="","",入力・概要!$E$9*(V128*X128+W128*Y128)/(X128^2+Y128^2)+入力・概要!$B$36)</f>
        <v>0.70323931557753683</v>
      </c>
      <c r="AA128" s="1">
        <f>IF(B128="","",入力・概要!$E$9*(W128*X128-V128*Y128)/(X128^2+Y128^2)+C128*入力・概要!$B$37*0.000000001)</f>
        <v>-0.35372015244226168</v>
      </c>
      <c r="AB128" s="1">
        <f t="shared" si="26"/>
        <v>0.78718706875668332</v>
      </c>
      <c r="AC128" s="1">
        <f t="shared" si="27"/>
        <v>-26.701796243769966</v>
      </c>
      <c r="AD128" s="1">
        <f t="shared" si="28"/>
        <v>4.0906891221506667</v>
      </c>
      <c r="AE128" s="1">
        <f t="shared" si="29"/>
        <v>-0.1039220487405151</v>
      </c>
      <c r="AF128" s="1">
        <f t="shared" si="30"/>
        <v>0.64551448454426974</v>
      </c>
      <c r="AG128" s="1">
        <f t="shared" si="31"/>
        <v>0.46149710649487252</v>
      </c>
    </row>
    <row r="129" spans="1:33">
      <c r="A129">
        <v>126</v>
      </c>
      <c r="B129" s="2">
        <f>IF(A129&lt;=入力・概要!$B$40,10^(LOG10(入力・概要!$B$38)+(A129-1)*(LOG10(入力・概要!$B$39)-LOG10(入力・概要!$B$38))/(入力・概要!$B$40-1)),"")</f>
        <v>12574.334296829367</v>
      </c>
      <c r="C129" s="1">
        <f t="shared" si="16"/>
        <v>79006.872501402628</v>
      </c>
      <c r="D129" s="1">
        <f>IF(B129="","",ATANH(MIN(0.999999,入力・概要!$E$20/入力・概要!$E$9))+入力・概要!$B$20*SQRT(B129/1000000)+E129*入力・概要!$B$15/2)</f>
        <v>1.0166675913478487E-2</v>
      </c>
      <c r="E129" s="1">
        <f>IF(B129="","",C129*(入力・概要!$E$11*0.000000001))</f>
        <v>2.550373155519303E-3</v>
      </c>
      <c r="F129" s="1">
        <f t="shared" si="17"/>
        <v>1.0166391767016987E-2</v>
      </c>
      <c r="G129" s="1">
        <f t="shared" si="18"/>
        <v>2.5501150910806668E-3</v>
      </c>
      <c r="H129" s="1">
        <f>IF(B129="","",ATANH(MIN(0.999999,入力・概要!$E$21/入力・概要!$E$15))+入力・概要!$B$21*SQRT(B129/1000000)+I129*入力・概要!$B$16/2)</f>
        <v>4.2105830496987715E-3</v>
      </c>
      <c r="I129" s="1">
        <f>IF(B129="","",C129*(入力・概要!$E$17*0.000000001))</f>
        <v>2.3453451186489639E-3</v>
      </c>
      <c r="J129" s="1">
        <f t="shared" si="19"/>
        <v>4.2105813271741139E-3</v>
      </c>
      <c r="K129" s="1">
        <f t="shared" si="20"/>
        <v>2.3453078385013925E-3</v>
      </c>
      <c r="L129" s="1">
        <f>IF(B129="","",入力・概要!$B$25)</f>
        <v>0.05</v>
      </c>
      <c r="M129" s="1">
        <f>IF(B129="","",C129*入力・概要!$B$26*0.000000001-1/(C129*入力・概要!$B$24*0.000001))</f>
        <v>-1.2641325383456714</v>
      </c>
      <c r="N129" s="1">
        <f>IF(B129="","",入力・概要!$B$28)</f>
        <v>0.05</v>
      </c>
      <c r="O129" s="1">
        <f>IF(B129="","",C129*入力・概要!$B$29*0.000000001-1/(C129*入力・概要!$B$27*0.000001))</f>
        <v>-1.2641325383456714</v>
      </c>
      <c r="P129" s="1">
        <f t="shared" si="21"/>
        <v>2.4999999999999998E-2</v>
      </c>
      <c r="Q129" s="1">
        <f t="shared" si="22"/>
        <v>-0.6320662691728357</v>
      </c>
      <c r="R129" s="1">
        <f>IF(B129="","",入力・概要!$E$15*J129)</f>
        <v>0.40545153462894112</v>
      </c>
      <c r="S129" s="1">
        <f>IF(B129="","",入力・概要!$E$15*K129)</f>
        <v>0.22583785667806267</v>
      </c>
      <c r="T129" s="1">
        <f t="shared" si="23"/>
        <v>0.43045153462894115</v>
      </c>
      <c r="U129" s="1">
        <f t="shared" si="24"/>
        <v>-0.40622841249477304</v>
      </c>
      <c r="V129" s="1">
        <f>IF(B129="","",T129+入力・概要!$E$9*F129)</f>
        <v>0.70393083069305118</v>
      </c>
      <c r="W129" s="1">
        <f>IF(B129="","",U129+入力・概要!$E$9*G129)</f>
        <v>-0.33762947434900886</v>
      </c>
      <c r="X129" s="1">
        <f>IF(B129="","",入力・概要!$E$9+T129*F129-U129*G129)</f>
        <v>26.905742326058366</v>
      </c>
      <c r="Y129" s="1">
        <f t="shared" si="25"/>
        <v>-3.0321762338791454E-3</v>
      </c>
      <c r="Z129" s="1">
        <f>IF(B129="","",入力・概要!$E$9*(V129*X129+W129*Y129)/(X129^2+Y129^2)+入力・概要!$B$36)</f>
        <v>0.70382726856307531</v>
      </c>
      <c r="AA129" s="1">
        <f>IF(B129="","",入力・概要!$E$9*(W129*X129-V129*Y129)/(X129^2+Y129^2)+C129*入力・概要!$B$37*0.000000001)</f>
        <v>-0.33480844316259573</v>
      </c>
      <c r="AB129" s="1">
        <f t="shared" si="26"/>
        <v>0.77940330868294394</v>
      </c>
      <c r="AC129" s="1">
        <f t="shared" si="27"/>
        <v>-25.440287698808319</v>
      </c>
      <c r="AD129" s="1">
        <f t="shared" si="28"/>
        <v>4.0994850021680103</v>
      </c>
      <c r="AE129" s="1">
        <f t="shared" si="29"/>
        <v>-0.1082377548947592</v>
      </c>
      <c r="AF129" s="1">
        <f t="shared" si="30"/>
        <v>0.6325604861403118</v>
      </c>
      <c r="AG129" s="1">
        <f t="shared" si="31"/>
        <v>0.46410525146986281</v>
      </c>
    </row>
    <row r="130" spans="1:33">
      <c r="A130">
        <v>127</v>
      </c>
      <c r="B130" s="2">
        <f>IF(A130&lt;=入力・概要!$B$40,10^(LOG10(入力・概要!$B$38)+(A130-1)*(LOG10(入力・概要!$B$39)-LOG10(入力・概要!$B$38))/(入力・概要!$B$40-1)),"")</f>
        <v>12831.602047946759</v>
      </c>
      <c r="C130" s="1">
        <f t="shared" si="16"/>
        <v>80623.333455234562</v>
      </c>
      <c r="D130" s="1">
        <f>IF(B130="","",ATANH(MIN(0.999999,入力・概要!$E$20/入力・概要!$E$9))+入力・概要!$B$20*SQRT(B130/1000000)+E130*入力・概要!$B$15/2)</f>
        <v>1.0170882580488049E-2</v>
      </c>
      <c r="E130" s="1">
        <f>IF(B130="","",C130*(入力・概要!$E$11*0.000000001))</f>
        <v>2.6025531557278278E-3</v>
      </c>
      <c r="F130" s="1">
        <f t="shared" si="17"/>
        <v>1.0170600760811542E-2</v>
      </c>
      <c r="G130" s="1">
        <f t="shared" si="18"/>
        <v>2.6022898218892787E-3</v>
      </c>
      <c r="H130" s="1">
        <f>IF(B130="","",ATANH(MIN(0.999999,入力・概要!$E$21/入力・概要!$E$15))+入力・概要!$B$21*SQRT(B130/1000000)+I130*入力・概要!$B$16/2)</f>
        <v>4.2156281908165517E-3</v>
      </c>
      <c r="I130" s="1">
        <f>IF(B130="","",C130*(入力・概要!$E$17*0.000000001))</f>
        <v>2.3933302962357503E-3</v>
      </c>
      <c r="J130" s="1">
        <f t="shared" si="19"/>
        <v>4.2156273650500939E-3</v>
      </c>
      <c r="K130" s="1">
        <f t="shared" si="20"/>
        <v>2.3932923329947481E-3</v>
      </c>
      <c r="L130" s="1">
        <f>IF(B130="","",入力・概要!$B$25)</f>
        <v>0.05</v>
      </c>
      <c r="M130" s="1">
        <f>IF(B130="","",C130*入力・概要!$B$26*0.000000001-1/(C130*入力・概要!$B$24*0.000001))</f>
        <v>-1.2387232489897397</v>
      </c>
      <c r="N130" s="1">
        <f>IF(B130="","",入力・概要!$B$28)</f>
        <v>0.05</v>
      </c>
      <c r="O130" s="1">
        <f>IF(B130="","",C130*入力・概要!$B$29*0.000000001-1/(C130*入力・概要!$B$27*0.000001))</f>
        <v>-1.2387232489897397</v>
      </c>
      <c r="P130" s="1">
        <f t="shared" si="21"/>
        <v>2.5000000000000001E-2</v>
      </c>
      <c r="Q130" s="1">
        <f t="shared" si="22"/>
        <v>-0.61936162449486987</v>
      </c>
      <c r="R130" s="1">
        <f>IF(B130="","",入力・概要!$E$15*J130)</f>
        <v>0.40593743518319664</v>
      </c>
      <c r="S130" s="1">
        <f>IF(B130="","",入力・概要!$E$15*K130)</f>
        <v>0.23045845070510698</v>
      </c>
      <c r="T130" s="1">
        <f t="shared" si="23"/>
        <v>0.43093743518319666</v>
      </c>
      <c r="U130" s="1">
        <f t="shared" si="24"/>
        <v>-0.38890317378976291</v>
      </c>
      <c r="V130" s="1">
        <f>IF(B130="","",T130+入力・概要!$E$9*F130)</f>
        <v>0.70452995457043366</v>
      </c>
      <c r="W130" s="1">
        <f>IF(B130="","",U130+入力・概要!$E$9*G130)</f>
        <v>-0.31890071815412924</v>
      </c>
      <c r="X130" s="1">
        <f>IF(B130="","",入力・概要!$E$9+T130*F130-U130*G130)</f>
        <v>26.905725189292479</v>
      </c>
      <c r="Y130" s="1">
        <f t="shared" si="25"/>
        <v>-2.8339548137798834E-3</v>
      </c>
      <c r="Z130" s="1">
        <f>IF(B130="","",入力・概要!$E$9*(V130*X130+W130*Y130)/(X130^2+Y130^2)+入力・概要!$B$36)</f>
        <v>0.70442226254626561</v>
      </c>
      <c r="AA130" s="1">
        <f>IF(B130="","",入力・概要!$E$9*(W130*X130-V130*Y130)/(X130^2+Y130^2)+C130*入力・概要!$B$37*0.000000001)</f>
        <v>-0.31603407461714594</v>
      </c>
      <c r="AB130" s="1">
        <f t="shared" si="26"/>
        <v>0.77206752314154214</v>
      </c>
      <c r="AC130" s="1">
        <f t="shared" si="27"/>
        <v>-24.16305234114698</v>
      </c>
      <c r="AD130" s="1">
        <f t="shared" si="28"/>
        <v>4.1082808821853538</v>
      </c>
      <c r="AE130" s="1">
        <f t="shared" si="29"/>
        <v>-0.11234471566764231</v>
      </c>
      <c r="AF130" s="1">
        <f t="shared" si="30"/>
        <v>0.61986597091381312</v>
      </c>
      <c r="AG130" s="1">
        <f t="shared" si="31"/>
        <v>0.46679363618681669</v>
      </c>
    </row>
    <row r="131" spans="1:33">
      <c r="A131">
        <v>128</v>
      </c>
      <c r="B131" s="2">
        <f>IF(A131&lt;=入力・概要!$B$40,10^(LOG10(入力・概要!$B$38)+(A131-1)*(LOG10(入力・概要!$B$39)-LOG10(入力・概要!$B$38))/(入力・概要!$B$40-1)),"")</f>
        <v>13094.133433241745</v>
      </c>
      <c r="C131" s="1">
        <f t="shared" si="16"/>
        <v>82272.866797993527</v>
      </c>
      <c r="D131" s="1">
        <f>IF(B131="","",ATANH(MIN(0.999999,入力・概要!$E$20/入力・概要!$E$9))+入力・概要!$B$20*SQRT(B131/1000000)+E131*入力・概要!$B$15/2)</f>
        <v>1.0175140110751447E-2</v>
      </c>
      <c r="E131" s="1">
        <f>IF(B131="","",C131*(入力・概要!$E$11*0.000000001))</f>
        <v>2.655800745757819E-3</v>
      </c>
      <c r="F131" s="1">
        <f t="shared" si="17"/>
        <v>1.0174860727936521E-2</v>
      </c>
      <c r="G131" s="1">
        <f t="shared" si="18"/>
        <v>2.6555320419172981E-3</v>
      </c>
      <c r="H131" s="1">
        <f>IF(B131="","",ATANH(MIN(0.999999,入力・概要!$E$21/入力・概要!$E$15))+入力・概要!$B$21*SQRT(B131/1000000)+I131*入力・概要!$B$16/2)</f>
        <v>4.2207296154576288E-3</v>
      </c>
      <c r="I131" s="1">
        <f>IF(B131="","",C131*(入力・概要!$E$17*0.000000001))</f>
        <v>2.4422972386168671E-3</v>
      </c>
      <c r="J131" s="1">
        <f t="shared" si="19"/>
        <v>4.2207297275348539E-3</v>
      </c>
      <c r="K131" s="1">
        <f t="shared" si="20"/>
        <v>2.4422585863032049E-3</v>
      </c>
      <c r="L131" s="1">
        <f>IF(B131="","",入力・概要!$B$25)</f>
        <v>0.05</v>
      </c>
      <c r="M131" s="1">
        <f>IF(B131="","",C131*入力・概要!$B$26*0.000000001-1/(C131*入力・概要!$B$24*0.000001))</f>
        <v>-1.213822094627828</v>
      </c>
      <c r="N131" s="1">
        <f>IF(B131="","",入力・概要!$B$28)</f>
        <v>0.05</v>
      </c>
      <c r="O131" s="1">
        <f>IF(B131="","",C131*入力・概要!$B$29*0.000000001-1/(C131*入力・概要!$B$27*0.000001))</f>
        <v>-1.213822094627828</v>
      </c>
      <c r="P131" s="1">
        <f t="shared" si="21"/>
        <v>2.4999999999999994E-2</v>
      </c>
      <c r="Q131" s="1">
        <f t="shared" si="22"/>
        <v>-0.60691104731391399</v>
      </c>
      <c r="R131" s="1">
        <f>IF(B131="","",入力・概要!$E$15*J131)</f>
        <v>0.40642875943011897</v>
      </c>
      <c r="S131" s="1">
        <f>IF(B131="","",入力・概要!$E$15*K131)</f>
        <v>0.23517358170633326</v>
      </c>
      <c r="T131" s="1">
        <f t="shared" si="23"/>
        <v>0.43142875943011894</v>
      </c>
      <c r="U131" s="1">
        <f t="shared" si="24"/>
        <v>-0.3717374656075807</v>
      </c>
      <c r="V131" s="1">
        <f>IF(B131="","",T131+入力・概要!$E$9*F131)</f>
        <v>0.70513587333990579</v>
      </c>
      <c r="W131" s="1">
        <f>IF(B131="","",U131+入力・概要!$E$9*G131)</f>
        <v>-0.3003027766695287</v>
      </c>
      <c r="X131" s="1">
        <f>IF(B131="","",入力・概要!$E$9+T131*F131-U131*G131)</f>
        <v>26.905707146207817</v>
      </c>
      <c r="Y131" s="1">
        <f t="shared" si="25"/>
        <v>-2.6367040454419151E-3</v>
      </c>
      <c r="Z131" s="1">
        <f>IF(B131="","",入力・概要!$E$9*(V131*X131+W131*Y131)/(X131^2+Y131^2)+入力・概要!$B$36)</f>
        <v>0.70502437403376683</v>
      </c>
      <c r="AA131" s="1">
        <f>IF(B131="","",入力・概要!$E$9*(W131*X131-V131*Y131)/(X131^2+Y131^2)+C131*入力・概要!$B$37*0.000000001)</f>
        <v>-0.29738934428015057</v>
      </c>
      <c r="AB131" s="1">
        <f t="shared" si="26"/>
        <v>0.76517958027712862</v>
      </c>
      <c r="AC131" s="1">
        <f t="shared" si="27"/>
        <v>-22.870711456067333</v>
      </c>
      <c r="AD131" s="1">
        <f t="shared" si="28"/>
        <v>4.1170767622026974</v>
      </c>
      <c r="AE131" s="1">
        <f t="shared" si="29"/>
        <v>-0.11623662815244278</v>
      </c>
      <c r="AF131" s="1">
        <f t="shared" si="30"/>
        <v>0.60742573155215607</v>
      </c>
      <c r="AG131" s="1">
        <f t="shared" si="31"/>
        <v>0.46956463881396659</v>
      </c>
    </row>
    <row r="132" spans="1:33">
      <c r="A132">
        <v>129</v>
      </c>
      <c r="B132" s="2">
        <f>IF(A132&lt;=入力・概要!$B$40,10^(LOG10(入力・概要!$B$38)+(A132-1)*(LOG10(入力・概要!$B$39)-LOG10(入力・概要!$B$38))/(入力・概要!$B$40-1)),"")</f>
        <v>13362.03614535994</v>
      </c>
      <c r="C132" s="1">
        <f t="shared" ref="C132:C195" si="32">IF(B132="","",2*PI()*B132)</f>
        <v>83956.149182528126</v>
      </c>
      <c r="D132" s="1">
        <f>IF(B132="","",ATANH(MIN(0.999999,入力・概要!$E$20/入力・概要!$E$9))+入力・概要!$B$20*SQRT(B132/1000000)+E132*入力・概要!$B$15/2)</f>
        <v>1.0179449186608028E-2</v>
      </c>
      <c r="E132" s="1">
        <f>IF(B132="","",C132*(入力・概要!$E$11*0.000000001))</f>
        <v>2.7101377682313939E-3</v>
      </c>
      <c r="F132" s="1">
        <f t="shared" ref="F132:F195" si="33">IF(B132="","",SINH(2*D132)/(COSH(2*D132)+COS(2*E132)))</f>
        <v>1.0179172355513527E-2</v>
      </c>
      <c r="G132" s="1">
        <f t="shared" ref="G132:G195" si="34">IF(B132="","",SIN(2*E132)/(COSH(2*D132)+COS(2*E132)))</f>
        <v>2.7098635923928503E-3</v>
      </c>
      <c r="H132" s="1">
        <f>IF(B132="","",ATANH(MIN(0.999999,入力・概要!$E$21/入力・概要!$E$15))+入力・概要!$B$21*SQRT(B132/1000000)+I132*入力・概要!$B$16/2)</f>
        <v>4.2258879974219846E-3</v>
      </c>
      <c r="I132" s="1">
        <f>IF(B132="","",C132*(入力・概要!$E$17*0.000000001))</f>
        <v>2.4922660324557312E-3</v>
      </c>
      <c r="J132" s="1">
        <f t="shared" ref="J132:J195" si="35">IF(B132="","",SINH(2*H132)/(COSH(2*H132)+COS(2*I132)))</f>
        <v>4.2258890902388702E-3</v>
      </c>
      <c r="K132" s="1">
        <f t="shared" ref="K132:K195" si="36">IF(B132="","",SIN(2*I132)/(COSH(2*H132)+COS(2*I132)))</f>
        <v>2.4922266855660221E-3</v>
      </c>
      <c r="L132" s="1">
        <f>IF(B132="","",入力・概要!$B$25)</f>
        <v>0.05</v>
      </c>
      <c r="M132" s="1">
        <f>IF(B132="","",C132*入力・概要!$B$26*0.000000001-1/(C132*入力・概要!$B$24*0.000001))</f>
        <v>-1.1894188605909786</v>
      </c>
      <c r="N132" s="1">
        <f>IF(B132="","",入力・概要!$B$28)</f>
        <v>0.05</v>
      </c>
      <c r="O132" s="1">
        <f>IF(B132="","",C132*入力・概要!$B$29*0.000000001-1/(C132*入力・概要!$B$27*0.000001))</f>
        <v>-1.1894188605909786</v>
      </c>
      <c r="P132" s="1">
        <f t="shared" ref="P132:P195" si="37">IF(B132="","",((L132*N132-M132*O132)*(L132+N132)+(L132*O132+M132*N132)*(M132+O132))/((L132+N132)^2+(M132+O132)^2))</f>
        <v>2.5000000000000001E-2</v>
      </c>
      <c r="Q132" s="1">
        <f t="shared" ref="Q132:Q195" si="38">IF(B132="","",((L132*O132+M132*N132)*(L132+N132)-(L132*N132-M132*O132)*(M132+O132))/((L132+N132)^2+(M132+O132)^2))</f>
        <v>-0.59470943029548928</v>
      </c>
      <c r="R132" s="1">
        <f>IF(B132="","",入力・概要!$E$15*J132)</f>
        <v>0.40692557242659294</v>
      </c>
      <c r="S132" s="1">
        <f>IF(B132="","",入力・概要!$E$15*K132)</f>
        <v>0.23998518394231183</v>
      </c>
      <c r="T132" s="1">
        <f t="shared" ref="T132:T195" si="39">IF(B132="","",P132+R132)</f>
        <v>0.43192557242659296</v>
      </c>
      <c r="U132" s="1">
        <f t="shared" ref="U132:U195" si="40">IF(B132="","",Q132+S132)</f>
        <v>-0.35472424635317745</v>
      </c>
      <c r="V132" s="1">
        <f>IF(B132="","",T132+入力・概要!$E$9*F132)</f>
        <v>0.70574867054215029</v>
      </c>
      <c r="W132" s="1">
        <f>IF(B132="","",U132+入力・概要!$E$9*G132)</f>
        <v>-0.2818280207639085</v>
      </c>
      <c r="X132" s="1">
        <f>IF(B132="","",入力・概要!$E$9+T132*F132-U132*G132)</f>
        <v>26.905688157082505</v>
      </c>
      <c r="Y132" s="1">
        <f t="shared" ref="Y132:Y195" si="41">IF(B132="","",T132*G132+U132*F132)</f>
        <v>-2.4403398589663682E-3</v>
      </c>
      <c r="Z132" s="1">
        <f>IF(B132="","",入力・概要!$E$9*(V132*X132+W132*Y132)/(X132^2+Y132^2)+入力・概要!$B$36)</f>
        <v>0.70563368120689962</v>
      </c>
      <c r="AA132" s="1">
        <f>IF(B132="","",入力・概要!$E$9*(W132*X132-V132*Y132)/(X132^2+Y132^2)+C132*入力・概要!$B$37*0.000000001)</f>
        <v>-0.27886660272943026</v>
      </c>
      <c r="AB132" s="1">
        <f t="shared" ref="AB132:AB195" si="42">IF(B132="","",SQRT(Z132^2+AA132^2))</f>
        <v>0.7587393980619791</v>
      </c>
      <c r="AC132" s="1">
        <f t="shared" ref="AC132:AC195" si="43">IF(B132="","",IF(Z132&gt;0,DEGREES(ATAN(AA132/Z132)),IF(Z132&lt;0,IF(AA132&gt;=0,DEGREES(ATAN(AA132/Z132))+180,DEGREES(ATAN(AA132/Z132))-180),IF(AA132&gt;0,90,IF(AA132&lt;0,-90,0)))))</f>
        <v>-21.56394386680331</v>
      </c>
      <c r="AD132" s="1">
        <f t="shared" ref="AD132:AD195" si="44">IF(B132="","",LOG10(B132))</f>
        <v>4.1258726422200418</v>
      </c>
      <c r="AE132" s="1">
        <f t="shared" ref="AE132:AE195" si="45">IF(AB132="","",LOG10(MAX(AB132,0.000000000001)))</f>
        <v>-0.11990736431253235</v>
      </c>
      <c r="AF132" s="1">
        <f t="shared" ref="AF132:AF195" si="46">IF(B132="","",SQRT(P132^2+Q132^2))</f>
        <v>0.59523466505436784</v>
      </c>
      <c r="AG132" s="1">
        <f t="shared" ref="AG132:AG195" si="47">IF(B132="","",SQRT(R132^2+S132^2))</f>
        <v>0.47242069176374524</v>
      </c>
    </row>
    <row r="133" spans="1:33">
      <c r="A133">
        <v>130</v>
      </c>
      <c r="B133" s="2">
        <f>IF(A133&lt;=入力・概要!$B$40,10^(LOG10(入力・概要!$B$38)+(A133-1)*(LOG10(入力・概要!$B$39)-LOG10(入力・概要!$B$38))/(入力・概要!$B$40-1)),"")</f>
        <v>13635.420080311696</v>
      </c>
      <c r="C133" s="1">
        <f t="shared" si="32"/>
        <v>85673.871105835948</v>
      </c>
      <c r="D133" s="1">
        <f>IF(B133="","",ATANH(MIN(0.999999,入力・概要!$E$20/入力・概要!$E$9))+入力・概要!$B$20*SQRT(B133/1000000)+E133*入力・概要!$B$15/2)</f>
        <v>1.0183810500710712E-2</v>
      </c>
      <c r="E133" s="1">
        <f>IF(B133="","",C133*(入力・概要!$E$11*0.000000001))</f>
        <v>2.7655865126652844E-3</v>
      </c>
      <c r="F133" s="1">
        <f t="shared" si="33"/>
        <v>1.0183536341181973E-2</v>
      </c>
      <c r="G133" s="1">
        <f t="shared" si="34"/>
        <v>2.765306761458774E-3</v>
      </c>
      <c r="H133" s="1">
        <f>IF(B133="","",ATANH(MIN(0.999999,入力・概要!$E$21/入力・概要!$E$15))+入力・概要!$B$21*SQRT(B133/1000000)+I133*入力・概要!$B$16/2)</f>
        <v>4.2311040194328367E-3</v>
      </c>
      <c r="I133" s="1">
        <f>IF(B133="","",C133*(入力・概要!$E$17*0.000000001))</f>
        <v>2.5432571753838959E-3</v>
      </c>
      <c r="J133" s="1">
        <f t="shared" si="35"/>
        <v>4.2311061377754734E-3</v>
      </c>
      <c r="K133" s="1">
        <f t="shared" si="36"/>
        <v>2.5432171289409898E-3</v>
      </c>
      <c r="L133" s="1">
        <f>IF(B133="","",入力・概要!$B$25)</f>
        <v>0.05</v>
      </c>
      <c r="M133" s="1">
        <f>IF(B133="","",C133*入力・概要!$B$26*0.000000001-1/(C133*入力・概要!$B$24*0.000001))</f>
        <v>-1.1655035364614568</v>
      </c>
      <c r="N133" s="1">
        <f>IF(B133="","",入力・概要!$B$28)</f>
        <v>0.05</v>
      </c>
      <c r="O133" s="1">
        <f>IF(B133="","",C133*入力・概要!$B$29*0.000000001-1/(C133*入力・概要!$B$27*0.000001))</f>
        <v>-1.1655035364614568</v>
      </c>
      <c r="P133" s="1">
        <f t="shared" si="37"/>
        <v>2.5000000000000005E-2</v>
      </c>
      <c r="Q133" s="1">
        <f t="shared" si="38"/>
        <v>-0.5827517682307285</v>
      </c>
      <c r="R133" s="1">
        <f>IF(B133="","",入力・概要!$E$15*J133)</f>
        <v>0.40742794009641958</v>
      </c>
      <c r="S133" s="1">
        <f>IF(B133="","",入力・概要!$E$15*K133)</f>
        <v>0.24489523125201812</v>
      </c>
      <c r="T133" s="1">
        <f t="shared" si="39"/>
        <v>0.43242794009641961</v>
      </c>
      <c r="U133" s="1">
        <f t="shared" si="40"/>
        <v>-0.33785653697871038</v>
      </c>
      <c r="V133" s="1">
        <f>IF(B133="","",T133+入力・概要!$E$9*F133)</f>
        <v>0.70636843086769896</v>
      </c>
      <c r="W133" s="1">
        <f>IF(B133="","",U133+入力・概要!$E$9*G133)</f>
        <v>-0.26346887183102263</v>
      </c>
      <c r="X133" s="1">
        <f>IF(B133="","",入力・概要!$E$9+T133*F133-U133*G133)</f>
        <v>26.905668180524511</v>
      </c>
      <c r="Y133" s="1">
        <f t="shared" si="41"/>
        <v>-2.2447784158362693E-3</v>
      </c>
      <c r="Z133" s="1">
        <f>IF(B133="","",入力・概要!$E$9*(V133*X133+W133*Y133)/(X133^2+Y133^2)+入力・概要!$B$36)</f>
        <v>0.70625026393132651</v>
      </c>
      <c r="AA133" s="1">
        <f>IF(B133="","",入力・概要!$E$9*(W133*X133-V133*Y133)/(X133^2+Y133^2)+C133*入力・概要!$B$37*0.000000001)</f>
        <v>-0.2604582505034318</v>
      </c>
      <c r="AB133" s="1">
        <f t="shared" si="42"/>
        <v>0.75274692663495923</v>
      </c>
      <c r="AC133" s="1">
        <f t="shared" si="43"/>
        <v>-20.243485348473229</v>
      </c>
      <c r="AD133" s="1">
        <f t="shared" si="44"/>
        <v>4.1346685222373853</v>
      </c>
      <c r="AE133" s="1">
        <f t="shared" si="45"/>
        <v>-0.1233510089778771</v>
      </c>
      <c r="AF133" s="1">
        <f t="shared" si="46"/>
        <v>0.58328777063816506</v>
      </c>
      <c r="AG133" s="1">
        <f t="shared" si="47"/>
        <v>0.47536428206291548</v>
      </c>
    </row>
    <row r="134" spans="1:33">
      <c r="A134">
        <v>131</v>
      </c>
      <c r="B134" s="2">
        <f>IF(A134&lt;=入力・概要!$B$40,10^(LOG10(入力・概要!$B$38)+(A134-1)*(LOG10(入力・概要!$B$39)-LOG10(入力・概要!$B$38))/(入力・概要!$B$40-1)),"")</f>
        <v>13914.397382552464</v>
      </c>
      <c r="C134" s="1">
        <f t="shared" si="32"/>
        <v>87426.737192311732</v>
      </c>
      <c r="D134" s="1">
        <f>IF(B134="","",ATANH(MIN(0.999999,入力・概要!$E$20/入力・概要!$E$9))+入力・概要!$B$20*SQRT(B134/1000000)+E134*入力・概要!$B$15/2)</f>
        <v>1.0188224756199911E-2</v>
      </c>
      <c r="E134" s="1">
        <f>IF(B134="","",C134*(入力・概要!$E$11*0.000000001))</f>
        <v>2.8221697246142026E-3</v>
      </c>
      <c r="F134" s="1">
        <f t="shared" si="33"/>
        <v>1.0187953393281737E-2</v>
      </c>
      <c r="G134" s="1">
        <f t="shared" si="34"/>
        <v>2.8218842933196882E-3</v>
      </c>
      <c r="H134" s="1">
        <f>IF(B134="","",ATANH(MIN(0.999999,入力・概要!$E$21/入力・概要!$E$15))+入力・概要!$B$21*SQRT(B134/1000000)+I134*入力・概要!$B$16/2)</f>
        <v>4.2363783732697084E-3</v>
      </c>
      <c r="I134" s="1">
        <f>IF(B134="","",C134*(入力・概要!$E$17*0.000000001))</f>
        <v>2.5952915844093681E-3</v>
      </c>
      <c r="J134" s="1">
        <f t="shared" si="35"/>
        <v>4.2363815638974418E-3</v>
      </c>
      <c r="K134" s="1">
        <f t="shared" si="36"/>
        <v>2.5952508340164296E-3</v>
      </c>
      <c r="L134" s="1">
        <f>IF(B134="","",入力・概要!$B$25)</f>
        <v>0.05</v>
      </c>
      <c r="M134" s="1">
        <f>IF(B134="","",C134*入力・概要!$B$26*0.000000001-1/(C134*入力・概要!$B$24*0.000001))</f>
        <v>-1.1420663119663883</v>
      </c>
      <c r="N134" s="1">
        <f>IF(B134="","",入力・概要!$B$28)</f>
        <v>0.05</v>
      </c>
      <c r="O134" s="1">
        <f>IF(B134="","",C134*入力・概要!$B$29*0.000000001-1/(C134*入力・概要!$B$27*0.000001))</f>
        <v>-1.1420663119663883</v>
      </c>
      <c r="P134" s="1">
        <f t="shared" si="37"/>
        <v>2.5000000000000005E-2</v>
      </c>
      <c r="Q134" s="1">
        <f t="shared" si="38"/>
        <v>-0.57103315598319415</v>
      </c>
      <c r="R134" s="1">
        <f>IF(B134="","",入力・概要!$E$15*J134)</f>
        <v>0.40793592924346905</v>
      </c>
      <c r="S134" s="1">
        <f>IF(B134="","",入力・概要!$E$15*K134)</f>
        <v>0.24990573786285369</v>
      </c>
      <c r="T134" s="1">
        <f t="shared" si="39"/>
        <v>0.43293592924346908</v>
      </c>
      <c r="U134" s="1">
        <f t="shared" si="40"/>
        <v>-0.32112741812034046</v>
      </c>
      <c r="V134" s="1">
        <f>IF(B134="","",T134+入力・概要!$E$9*F134)</f>
        <v>0.7069952401749986</v>
      </c>
      <c r="W134" s="1">
        <f>IF(B134="","",U134+入力・概要!$E$9*G134)</f>
        <v>-0.24521779868041638</v>
      </c>
      <c r="X134" s="1">
        <f>IF(B134="","",入力・概要!$E$9+T134*F134-U134*G134)</f>
        <v>26.905647173402247</v>
      </c>
      <c r="Y134" s="1">
        <f t="shared" si="41"/>
        <v>-2.0499360703690166E-3</v>
      </c>
      <c r="Z134" s="1">
        <f>IF(B134="","",入力・概要!$E$9*(V134*X134+W134*Y134)/(X134^2+Y134^2)+入力・概要!$B$36)</f>
        <v>0.70687420376795307</v>
      </c>
      <c r="AA134" s="1">
        <f>IF(B134="","",入力・概要!$E$9*(W134*X134-V134*Y134)/(X134^2+Y134^2)+C134*入力・概要!$B$37*0.000000001)</f>
        <v>-0.24215673497843335</v>
      </c>
      <c r="AB134" s="1">
        <f t="shared" si="42"/>
        <v>0.74720213078389497</v>
      </c>
      <c r="AC134" s="1">
        <f t="shared" si="43"/>
        <v>-18.910127523867807</v>
      </c>
      <c r="AD134" s="1">
        <f t="shared" si="44"/>
        <v>4.1434644022547298</v>
      </c>
      <c r="AE134" s="1">
        <f t="shared" si="45"/>
        <v>-0.1265618983058428</v>
      </c>
      <c r="AF134" s="1">
        <f t="shared" si="46"/>
        <v>0.57158014768895438</v>
      </c>
      <c r="AG134" s="1">
        <f t="shared" si="47"/>
        <v>0.47839795169347238</v>
      </c>
    </row>
    <row r="135" spans="1:33">
      <c r="A135">
        <v>132</v>
      </c>
      <c r="B135" s="2">
        <f>IF(A135&lt;=入力・概要!$B$40,10^(LOG10(入力・概要!$B$38)+(A135-1)*(LOG10(入力・概要!$B$39)-LOG10(入力・概要!$B$38))/(入力・概要!$B$40-1)),"")</f>
        <v>14199.082490985302</v>
      </c>
      <c r="C135" s="1">
        <f t="shared" si="32"/>
        <v>89215.466482789765</v>
      </c>
      <c r="D135" s="1">
        <f>IF(B135="","",ATANH(MIN(0.999999,入力・概要!$E$20/入力・概要!$E$9))+入力・概要!$B$20*SQRT(B135/1000000)+E135*入力・概要!$B$15/2)</f>
        <v>1.0192692666880578E-2</v>
      </c>
      <c r="E135" s="1">
        <f>IF(B135="","",C135*(入力・概要!$E$11*0.000000001))</f>
        <v>2.8799106150012416E-3</v>
      </c>
      <c r="F135" s="1">
        <f t="shared" si="33"/>
        <v>1.0192424231039299E-2</v>
      </c>
      <c r="G135" s="1">
        <f t="shared" si="34"/>
        <v>2.8796193975763663E-3</v>
      </c>
      <c r="H135" s="1">
        <f>IF(B135="","",ATANH(MIN(0.999999,入力・概要!$E$21/入力・概要!$E$15))+入力・概要!$B$21*SQRT(B135/1000000)+I135*入力・概要!$B$16/2)</f>
        <v>4.241711759903735E-3</v>
      </c>
      <c r="I135" s="1">
        <f>IF(B135="","",C135*(入力・概要!$E$17*0.000000001))</f>
        <v>2.6483906044969256E-3</v>
      </c>
      <c r="J135" s="1">
        <f t="shared" si="35"/>
        <v>4.2417160716360092E-3</v>
      </c>
      <c r="K135" s="1">
        <f t="shared" si="36"/>
        <v>2.6483491463954469E-3</v>
      </c>
      <c r="L135" s="1">
        <f>IF(B135="","",入力・概要!$B$25)</f>
        <v>0.05</v>
      </c>
      <c r="M135" s="1">
        <f>IF(B135="","",C135*入力・概要!$B$26*0.000000001-1/(C135*入力・概要!$B$24*0.000001))</f>
        <v>-1.1190975729535091</v>
      </c>
      <c r="N135" s="1">
        <f>IF(B135="","",入力・概要!$B$28)</f>
        <v>0.05</v>
      </c>
      <c r="O135" s="1">
        <f>IF(B135="","",C135*入力・概要!$B$29*0.000000001-1/(C135*入力・概要!$B$27*0.000001))</f>
        <v>-1.1190975729535091</v>
      </c>
      <c r="P135" s="1">
        <f t="shared" si="37"/>
        <v>2.4999999999999994E-2</v>
      </c>
      <c r="Q135" s="1">
        <f t="shared" si="38"/>
        <v>-0.55954878647675454</v>
      </c>
      <c r="R135" s="1">
        <f>IF(B135="","",入力・概要!$E$15*J135)</f>
        <v>0.40844960756506643</v>
      </c>
      <c r="S135" s="1">
        <f>IF(B135="","",入力・概要!$E$15*K135)</f>
        <v>0.25501875921725375</v>
      </c>
      <c r="T135" s="1">
        <f t="shared" si="39"/>
        <v>0.43344960756506645</v>
      </c>
      <c r="U135" s="1">
        <f t="shared" si="40"/>
        <v>-0.30453002725950079</v>
      </c>
      <c r="V135" s="1">
        <f>IF(B135="","",T135+入力・概要!$E$9*F135)</f>
        <v>0.70762918550880394</v>
      </c>
      <c r="W135" s="1">
        <f>IF(B135="","",U135+入力・概要!$E$9*G135)</f>
        <v>-0.2270673144475969</v>
      </c>
      <c r="X135" s="1">
        <f>IF(B135="","",入力・概要!$E$9+T135*F135-U135*G135)</f>
        <v>26.905625090772208</v>
      </c>
      <c r="Y135" s="1">
        <f t="shared" si="41"/>
        <v>-1.8557293311025653E-3</v>
      </c>
      <c r="Z135" s="1">
        <f>IF(B135="","",入力・概要!$E$9*(V135*X135+W135*Y135)/(X135^2+Y135^2)+入力・概要!$B$36)</f>
        <v>0.70750558398505003</v>
      </c>
      <c r="AA135" s="1">
        <f>IF(B135="","",入力・概要!$E$9*(W135*X135-V135*Y135)/(X135^2+Y135^2)+C135*入力・概要!$B$37*0.000000001)</f>
        <v>-0.22395454726462091</v>
      </c>
      <c r="AB135" s="1">
        <f t="shared" si="42"/>
        <v>0.74210497277038101</v>
      </c>
      <c r="AC135" s="1">
        <f t="shared" si="43"/>
        <v>-17.564716219836807</v>
      </c>
      <c r="AD135" s="1">
        <f t="shared" si="44"/>
        <v>4.1522602822720751</v>
      </c>
      <c r="AE135" s="1">
        <f t="shared" si="45"/>
        <v>-0.12953465823792215</v>
      </c>
      <c r="AF135" s="1">
        <f t="shared" si="46"/>
        <v>0.56010699374995188</v>
      </c>
      <c r="AG135" s="1">
        <f t="shared" si="47"/>
        <v>0.4815242979048559</v>
      </c>
    </row>
    <row r="136" spans="1:33">
      <c r="A136">
        <v>133</v>
      </c>
      <c r="B136" s="2">
        <f>IF(A136&lt;=入力・概要!$B$40,10^(LOG10(入力・概要!$B$38)+(A136-1)*(LOG10(入力・概要!$B$39)-LOG10(入力・概要!$B$38))/(入力・概要!$B$40-1)),"")</f>
        <v>14489.592185904674</v>
      </c>
      <c r="C136" s="1">
        <f t="shared" si="32"/>
        <v>91040.79272950039</v>
      </c>
      <c r="D136" s="1">
        <f>IF(B136="","",ATANH(MIN(0.999999,入力・概要!$E$20/入力・概要!$E$9))+入力・概要!$B$20*SQRT(B136/1000000)+E136*入力・概要!$B$15/2)</f>
        <v>1.0197214957402547E-2</v>
      </c>
      <c r="E136" s="1">
        <f>IF(B136="","",C136*(入力・概要!$E$11*0.000000001))</f>
        <v>2.9388328696391902E-3</v>
      </c>
      <c r="F136" s="1">
        <f t="shared" si="33"/>
        <v>1.0196949584757576E-2</v>
      </c>
      <c r="G136" s="1">
        <f t="shared" si="34"/>
        <v>2.938535758751349E-3</v>
      </c>
      <c r="H136" s="1">
        <f>IF(B136="","",ATANH(MIN(0.999999,入力・概要!$E$21/入力・概要!$E$15))+入力・概要!$B$21*SQRT(B136/1000000)+I136*入力・概要!$B$16/2)</f>
        <v>4.2471048896352039E-3</v>
      </c>
      <c r="I136" s="1">
        <f>IF(B136="","",C136*(入力・概要!$E$17*0.000000001))</f>
        <v>2.7025760173240007E-3</v>
      </c>
      <c r="J136" s="1">
        <f t="shared" si="35"/>
        <v>4.2471103734422469E-3</v>
      </c>
      <c r="K136" s="1">
        <f t="shared" si="36"/>
        <v>2.7025338484559999E-3</v>
      </c>
      <c r="L136" s="1">
        <f>IF(B136="","",入力・概要!$B$25)</f>
        <v>0.05</v>
      </c>
      <c r="M136" s="1">
        <f>IF(B136="","",C136*入力・概要!$B$26*0.000000001-1/(C136*入力・概要!$B$24*0.000001))</f>
        <v>-1.0965878974473595</v>
      </c>
      <c r="N136" s="1">
        <f>IF(B136="","",入力・概要!$B$28)</f>
        <v>0.05</v>
      </c>
      <c r="O136" s="1">
        <f>IF(B136="","",C136*入力・概要!$B$29*0.000000001-1/(C136*入力・概要!$B$27*0.000001))</f>
        <v>-1.0965878974473595</v>
      </c>
      <c r="P136" s="1">
        <f t="shared" si="37"/>
        <v>2.5000000000000001E-2</v>
      </c>
      <c r="Q136" s="1">
        <f t="shared" si="38"/>
        <v>-0.54829394872367987</v>
      </c>
      <c r="R136" s="1">
        <f>IF(B136="","",入力・概要!$E$15*J136)</f>
        <v>0.40896904366560571</v>
      </c>
      <c r="S136" s="1">
        <f>IF(B136="","",入力・概要!$E$15*K136)</f>
        <v>0.26023639281622468</v>
      </c>
      <c r="T136" s="1">
        <f t="shared" si="39"/>
        <v>0.43396904366560574</v>
      </c>
      <c r="U136" s="1">
        <f t="shared" si="40"/>
        <v>-0.28805755590745519</v>
      </c>
      <c r="V136" s="1">
        <f>IF(B136="","",T136+入力・概要!$E$9*F136)</f>
        <v>0.70827035511889869</v>
      </c>
      <c r="W136" s="1">
        <f>IF(B136="","",U136+入力・概要!$E$9*G136)</f>
        <v>-0.20900997352234962</v>
      </c>
      <c r="X136" s="1">
        <f>IF(B136="","",入力・概要!$E$9+T136*F136-U136*G136)</f>
        <v>26.905601885803705</v>
      </c>
      <c r="Y136" s="1">
        <f t="shared" si="41"/>
        <v>-1.6620748220942992E-3</v>
      </c>
      <c r="Z136" s="1">
        <f>IF(B136="","",入力・概要!$E$9*(V136*X136+W136*Y136)/(X136^2+Y136^2)+入力・概要!$B$36)</f>
        <v>0.70814448957159026</v>
      </c>
      <c r="AA136" s="1">
        <f>IF(B136="","",入力・概要!$E$9*(W136*X136-V136*Y136)/(X136^2+Y136^2)+C136*入力・概要!$B$37*0.000000001)</f>
        <v>-0.20584421911971923</v>
      </c>
      <c r="AB136" s="1">
        <f t="shared" si="42"/>
        <v>0.73745539570581164</v>
      </c>
      <c r="AC136" s="1">
        <f t="shared" si="43"/>
        <v>-16.208149271333319</v>
      </c>
      <c r="AD136" s="1">
        <f t="shared" si="44"/>
        <v>4.1610561622894187</v>
      </c>
      <c r="AE136" s="1">
        <f t="shared" si="45"/>
        <v>-0.13226424244763502</v>
      </c>
      <c r="AF136" s="1">
        <f t="shared" si="46"/>
        <v>0.54886360255258804</v>
      </c>
      <c r="AG136" s="1">
        <f t="shared" si="47"/>
        <v>0.48474597349824422</v>
      </c>
    </row>
    <row r="137" spans="1:33">
      <c r="A137">
        <v>134</v>
      </c>
      <c r="B137" s="2">
        <f>IF(A137&lt;=入力・概要!$B$40,10^(LOG10(入力・概要!$B$38)+(A137-1)*(LOG10(入力・概要!$B$39)-LOG10(入力・概要!$B$38))/(入力・概要!$B$40-1)),"")</f>
        <v>14786.04563690097</v>
      </c>
      <c r="C137" s="1">
        <f t="shared" si="32"/>
        <v>92903.464697062998</v>
      </c>
      <c r="D137" s="1">
        <f>IF(B137="","",ATANH(MIN(0.999999,入力・概要!$E$20/入力・概要!$E$9))+入力・概要!$B$20*SQRT(B137/1000000)+E137*入力・概要!$B$15/2)</f>
        <v>1.0201792363444132E-2</v>
      </c>
      <c r="E137" s="1">
        <f>IF(B137="","",C137*(入力・概要!$E$11*0.000000001))</f>
        <v>2.9989606589467047E-3</v>
      </c>
      <c r="F137" s="1">
        <f t="shared" si="33"/>
        <v>1.0201530196009424E-2</v>
      </c>
      <c r="G137" s="1">
        <f t="shared" si="34"/>
        <v>2.9986575460097292E-3</v>
      </c>
      <c r="H137" s="1">
        <f>IF(B137="","",ATANH(MIN(0.999999,入力・概要!$E$21/入力・概要!$E$15))+入力・概要!$B$21*SQRT(B137/1000000)+I137*入力・概要!$B$16/2)</f>
        <v>4.252558482233419E-3</v>
      </c>
      <c r="I137" s="1">
        <f>IF(B137="","",C137*(入力・概要!$E$17*0.000000001))</f>
        <v>2.7578700502157555E-3</v>
      </c>
      <c r="J137" s="1">
        <f t="shared" si="35"/>
        <v>4.25256519133097E-3</v>
      </c>
      <c r="K137" s="1">
        <f t="shared" si="36"/>
        <v>2.7578271682904471E-3</v>
      </c>
      <c r="L137" s="1">
        <f>IF(B137="","",入力・概要!$B$25)</f>
        <v>0.05</v>
      </c>
      <c r="M137" s="1">
        <f>IF(B137="","",C137*入力・概要!$B$26*0.000000001-1/(C137*入力・概要!$B$24*0.000001))</f>
        <v>-1.0745280517842899</v>
      </c>
      <c r="N137" s="1">
        <f>IF(B137="","",入力・概要!$B$28)</f>
        <v>0.05</v>
      </c>
      <c r="O137" s="1">
        <f>IF(B137="","",C137*入力・概要!$B$29*0.000000001-1/(C137*入力・概要!$B$27*0.000001))</f>
        <v>-1.0745280517842899</v>
      </c>
      <c r="P137" s="1">
        <f t="shared" si="37"/>
        <v>2.5000000000000005E-2</v>
      </c>
      <c r="Q137" s="1">
        <f t="shared" si="38"/>
        <v>-0.53726402589214495</v>
      </c>
      <c r="R137" s="1">
        <f>IF(B137="","",入力・概要!$E$15*J137)</f>
        <v>0.40949430707040702</v>
      </c>
      <c r="S137" s="1">
        <f>IF(B137="","",入力・概要!$E$15*K137)</f>
        <v>0.26556077908016407</v>
      </c>
      <c r="T137" s="1">
        <f t="shared" si="39"/>
        <v>0.43449430707040704</v>
      </c>
      <c r="U137" s="1">
        <f t="shared" si="40"/>
        <v>-0.27170324681198088</v>
      </c>
      <c r="V137" s="1">
        <f>IF(B137="","",T137+入力・概要!$E$9*F137)</f>
        <v>0.70891883847915782</v>
      </c>
      <c r="W137" s="1">
        <f>IF(B137="","",U137+入力・概要!$E$9*G137)</f>
        <v>-0.19103836849392875</v>
      </c>
      <c r="X137" s="1">
        <f>IF(B137="","",入力・概要!$E$9+T137*F137-U137*G137)</f>
        <v>26.90557750970039</v>
      </c>
      <c r="Y137" s="1">
        <f t="shared" si="41"/>
        <v>-1.4688892441112799E-3</v>
      </c>
      <c r="Z137" s="1">
        <f>IF(B137="","",入力・概要!$E$9*(V137*X137+W137*Y137)/(X137^2+Y137^2)+入力・概要!$B$36)</f>
        <v>0.70879100725180644</v>
      </c>
      <c r="AA137" s="1">
        <f>IF(B137="","",入力・概要!$E$9*(W137*X137-V137*Y137)/(X137^2+Y137^2)+C137*入力・概要!$B$37*0.000000001)</f>
        <v>-0.1878183198788814</v>
      </c>
      <c r="AB137" s="1">
        <f t="shared" si="42"/>
        <v>0.73325330769329378</v>
      </c>
      <c r="AC137" s="1">
        <f t="shared" si="43"/>
        <v>-14.841373769530549</v>
      </c>
      <c r="AD137" s="1">
        <f t="shared" si="44"/>
        <v>4.1698520423067631</v>
      </c>
      <c r="AE137" s="1">
        <f t="shared" si="45"/>
        <v>-0.13474596924791449</v>
      </c>
      <c r="AF137" s="1">
        <f t="shared" si="46"/>
        <v>0.53784536208638567</v>
      </c>
      <c r="AG137" s="1">
        <f t="shared" si="47"/>
        <v>0.48806568708395853</v>
      </c>
    </row>
    <row r="138" spans="1:33">
      <c r="A138">
        <v>135</v>
      </c>
      <c r="B138" s="2">
        <f>IF(A138&lt;=入力・概要!$B$40,10^(LOG10(入力・概要!$B$38)+(A138-1)*(LOG10(入力・概要!$B$39)-LOG10(入力・概要!$B$38))/(入力・概要!$B$40-1)),"")</f>
        <v>15088.564451744614</v>
      </c>
      <c r="C138" s="1">
        <f t="shared" si="32"/>
        <v>94804.246469633974</v>
      </c>
      <c r="D138" s="1">
        <f>IF(B138="","",ATANH(MIN(0.999999,入力・概要!$E$20/入力・概要!$E$9))+入力・概要!$B$20*SQRT(B138/1000000)+E138*入力・概要!$B$15/2)</f>
        <v>1.020642563189913E-2</v>
      </c>
      <c r="E138" s="1">
        <f>IF(B138="","",C138*(入力・概要!$E$11*0.000000001))</f>
        <v>3.060318647863167E-3</v>
      </c>
      <c r="F138" s="1">
        <f t="shared" si="33"/>
        <v>1.0206166817834966E-2</v>
      </c>
      <c r="G138" s="1">
        <f t="shared" si="34"/>
        <v>3.0600094230789862E-3</v>
      </c>
      <c r="H138" s="1">
        <f>IF(B138="","",ATANH(MIN(0.999999,入力・概要!$E$21/入力・概要!$E$15))+入力・概要!$B$21*SQRT(B138/1000000)+I138*入力・概要!$B$16/2)</f>
        <v>4.2580732670788931E-3</v>
      </c>
      <c r="I138" s="1">
        <f>IF(B138="","",C138*(入力・概要!$E$17*0.000000001))</f>
        <v>2.8142953852628694E-3</v>
      </c>
      <c r="J138" s="1">
        <f t="shared" si="35"/>
        <v>4.25808125702713E-3</v>
      </c>
      <c r="K138" s="1">
        <f t="shared" si="36"/>
        <v>2.8142517888280947E-3</v>
      </c>
      <c r="L138" s="1">
        <f>IF(B138="","",入力・概要!$B$25)</f>
        <v>0.05</v>
      </c>
      <c r="M138" s="1">
        <f>IF(B138="","",C138*入力・概要!$B$26*0.000000001-1/(C138*入力・概要!$B$24*0.000001))</f>
        <v>-1.0529089868247532</v>
      </c>
      <c r="N138" s="1">
        <f>IF(B138="","",入力・概要!$B$28)</f>
        <v>0.05</v>
      </c>
      <c r="O138" s="1">
        <f>IF(B138="","",C138*入力・概要!$B$29*0.000000001-1/(C138*入力・概要!$B$27*0.000001))</f>
        <v>-1.0529089868247532</v>
      </c>
      <c r="P138" s="1">
        <f t="shared" si="37"/>
        <v>2.4999999999999998E-2</v>
      </c>
      <c r="Q138" s="1">
        <f t="shared" si="38"/>
        <v>-0.5264544934123766</v>
      </c>
      <c r="R138" s="1">
        <f>IF(B138="","",入力・概要!$E$15*J138)</f>
        <v>0.41002546823981328</v>
      </c>
      <c r="S138" s="1">
        <f>IF(B138="","",入力・概要!$E$15*K138)</f>
        <v>0.27099410222730269</v>
      </c>
      <c r="T138" s="1">
        <f t="shared" si="39"/>
        <v>0.43502546823981331</v>
      </c>
      <c r="U138" s="1">
        <f t="shared" si="40"/>
        <v>-0.25546039118507391</v>
      </c>
      <c r="V138" s="1">
        <f>IF(B138="","",T138+入力・概要!$E$9*F138)</f>
        <v>0.70957472630695229</v>
      </c>
      <c r="W138" s="1">
        <f>IF(B138="","",U138+入力・概要!$E$9*G138)</f>
        <v>-0.17314512711191574</v>
      </c>
      <c r="X138" s="1">
        <f>IF(B138="","",入力・概要!$E$9+T138*F138-U138*G138)</f>
        <v>26.905551911618602</v>
      </c>
      <c r="Y138" s="1">
        <f t="shared" si="41"/>
        <v>-1.2760893356910646E-3</v>
      </c>
      <c r="Z138" s="1">
        <f>IF(B138="","",入力・概要!$E$9*(V138*X138+W138*Y138)/(X138^2+Y138^2)+入力・概要!$B$36)</f>
        <v>0.70944522550096312</v>
      </c>
      <c r="AA138" s="1">
        <f>IF(B138="","",入力・概要!$E$9*(W138*X138-V138*Y138)/(X138^2+Y138^2)+C138*入力・概要!$B$37*0.000000001)</f>
        <v>-0.16986945339959933</v>
      </c>
      <c r="AB138" s="1">
        <f t="shared" si="42"/>
        <v>0.72949856695156778</v>
      </c>
      <c r="AC138" s="1">
        <f t="shared" si="43"/>
        <v>-13.465382760616897</v>
      </c>
      <c r="AD138" s="1">
        <f t="shared" si="44"/>
        <v>4.1786479223241066</v>
      </c>
      <c r="AE138" s="1">
        <f t="shared" si="45"/>
        <v>-0.13697555691054014</v>
      </c>
      <c r="AF138" s="1">
        <f t="shared" si="46"/>
        <v>0.52704775270755311</v>
      </c>
      <c r="AG138" s="1">
        <f t="shared" si="47"/>
        <v>0.49148620331323639</v>
      </c>
    </row>
    <row r="139" spans="1:33">
      <c r="A139">
        <v>136</v>
      </c>
      <c r="B139" s="2">
        <f>IF(A139&lt;=入力・概要!$B$40,10^(LOG10(入力・概要!$B$38)+(A139-1)*(LOG10(入力・概要!$B$39)-LOG10(入力・概要!$B$38))/(入力・概要!$B$40-1)),"")</f>
        <v>15397.272726270869</v>
      </c>
      <c r="C139" s="1">
        <f t="shared" si="32"/>
        <v>96743.917764342099</v>
      </c>
      <c r="D139" s="1">
        <f>IF(B139="","",ATANH(MIN(0.999999,入力・概要!$E$20/入力・概要!$E$9))+入力・概要!$B$20*SQRT(B139/1000000)+E139*入力・概要!$B$15/2)</f>
        <v>1.0211115521067234E-2</v>
      </c>
      <c r="E139" s="1">
        <f>IF(B139="","",C139*(入力・概要!$E$11*0.000000001))</f>
        <v>3.1229320059665035E-3</v>
      </c>
      <c r="F139" s="1">
        <f t="shared" si="33"/>
        <v>1.0210860214942772E-2</v>
      </c>
      <c r="G139" s="1">
        <f t="shared" si="34"/>
        <v>3.1226165583721488E-3</v>
      </c>
      <c r="H139" s="1">
        <f>IF(B139="","",ATANH(MIN(0.999999,入力・概要!$E$21/入力・概要!$E$15))+入力・概要!$B$21*SQRT(B139/1000000)+I139*入力・概要!$B$16/2)</f>
        <v>4.2636499833079294E-3</v>
      </c>
      <c r="I139" s="1">
        <f>IF(B139="","",C139*(入力・概要!$E$17*0.000000001))</f>
        <v>2.8718751686259746E-3</v>
      </c>
      <c r="J139" s="1">
        <f t="shared" si="35"/>
        <v>4.2636593121148005E-3</v>
      </c>
      <c r="K139" s="1">
        <f t="shared" si="36"/>
        <v>2.8718308571447169E-3</v>
      </c>
      <c r="L139" s="1">
        <f>IF(B139="","",入力・概要!$B$25)</f>
        <v>0.05</v>
      </c>
      <c r="M139" s="1">
        <f>IF(B139="","",C139*入力・概要!$B$26*0.000000001-1/(C139*入力・概要!$B$24*0.000001))</f>
        <v>-1.0317218342412546</v>
      </c>
      <c r="N139" s="1">
        <f>IF(B139="","",入力・概要!$B$28)</f>
        <v>0.05</v>
      </c>
      <c r="O139" s="1">
        <f>IF(B139="","",C139*入力・概要!$B$29*0.000000001-1/(C139*入力・概要!$B$27*0.000001))</f>
        <v>-1.0317218342412546</v>
      </c>
      <c r="P139" s="1">
        <f t="shared" si="37"/>
        <v>2.5000000000000001E-2</v>
      </c>
      <c r="Q139" s="1">
        <f t="shared" si="38"/>
        <v>-0.51586091712062743</v>
      </c>
      <c r="R139" s="1">
        <f>IF(B139="","",入力・概要!$E$15*J139)</f>
        <v>0.41056259858353678</v>
      </c>
      <c r="S139" s="1">
        <f>IF(B139="","",入力・概要!$E$15*K139)</f>
        <v>0.27653859117015073</v>
      </c>
      <c r="T139" s="1">
        <f t="shared" si="39"/>
        <v>0.4355625985835368</v>
      </c>
      <c r="U139" s="1">
        <f t="shared" si="40"/>
        <v>-0.2393223259504767</v>
      </c>
      <c r="V139" s="1">
        <f>IF(B139="","",T139+入力・概要!$E$9*F139)</f>
        <v>0.71023811058290731</v>
      </c>
      <c r="W139" s="1">
        <f>IF(B139="","",U139+入力・概要!$E$9*G139)</f>
        <v>-0.15532290926143044</v>
      </c>
      <c r="X139" s="1">
        <f>IF(B139="","",入力・概要!$E$9+T139*F139-U139*G139)</f>
        <v>26.905525038582283</v>
      </c>
      <c r="Y139" s="1">
        <f t="shared" si="41"/>
        <v>-1.0835918340507354E-3</v>
      </c>
      <c r="Z139" s="1">
        <f>IF(B139="","",入力・概要!$E$9*(V139*X139+W139*Y139)/(X139^2+Y139^2)+入力・概要!$B$36)</f>
        <v>0.71010723456235536</v>
      </c>
      <c r="AA139" s="1">
        <f>IF(B139="","",入力・概要!$E$9*(W139*X139-V139*Y139)/(X139^2+Y139^2)+C139*入力・概要!$B$37*0.000000001)</f>
        <v>-0.1519902550202884</v>
      </c>
      <c r="AB139" s="1">
        <f t="shared" si="42"/>
        <v>0.72619096813367789</v>
      </c>
      <c r="AC139" s="1">
        <f t="shared" si="43"/>
        <v>-12.081211412624947</v>
      </c>
      <c r="AD139" s="1">
        <f t="shared" si="44"/>
        <v>4.1874438023414502</v>
      </c>
      <c r="AE139" s="1">
        <f t="shared" si="45"/>
        <v>-0.13894915684711093</v>
      </c>
      <c r="AF139" s="1">
        <f t="shared" si="46"/>
        <v>0.5164663452854743</v>
      </c>
      <c r="AG139" s="1">
        <f t="shared" si="47"/>
        <v>0.49501034308591785</v>
      </c>
    </row>
    <row r="140" spans="1:33">
      <c r="A140">
        <v>137</v>
      </c>
      <c r="B140" s="2">
        <f>IF(A140&lt;=入力・概要!$B$40,10^(LOG10(入力・概要!$B$38)+(A140-1)*(LOG10(入力・概要!$B$39)-LOG10(入力・概要!$B$38))/(入力・概要!$B$40-1)),"")</f>
        <v>15712.297095284794</v>
      </c>
      <c r="C140" s="1">
        <f t="shared" si="32"/>
        <v>98723.274251133902</v>
      </c>
      <c r="D140" s="1">
        <f>IF(B140="","",ATANH(MIN(0.999999,入力・概要!$E$20/入力・概要!$E$9))+入力・概要!$B$20*SQRT(B140/1000000)+E140*入力・概要!$B$15/2)</f>
        <v>1.021586280084795E-2</v>
      </c>
      <c r="E140" s="1">
        <f>IF(B140="","",C140*(入力・概要!$E$11*0.000000001))</f>
        <v>3.1868264177979198E-3</v>
      </c>
      <c r="F140" s="1">
        <f t="shared" si="33"/>
        <v>1.0215611163915009E-2</v>
      </c>
      <c r="G140" s="1">
        <f t="shared" si="34"/>
        <v>3.1865046353182773E-3</v>
      </c>
      <c r="H140" s="1">
        <f>IF(B140="","",ATANH(MIN(0.999999,入力・概要!$E$21/入力・概要!$E$15))+入力・概要!$B$21*SQRT(B140/1000000)+I140*入力・概要!$B$16/2)</f>
        <v>4.2692893799596314E-3</v>
      </c>
      <c r="I140" s="1">
        <f>IF(B140="","",C140*(入力・概要!$E$17*0.000000001))</f>
        <v>2.9306330200303686E-3</v>
      </c>
      <c r="J140" s="1">
        <f t="shared" si="35"/>
        <v>4.2693001081887897E-3</v>
      </c>
      <c r="K140" s="1">
        <f t="shared" si="36"/>
        <v>2.9305879939626766E-3</v>
      </c>
      <c r="L140" s="1">
        <f>IF(B140="","",入力・概要!$B$25)</f>
        <v>0.05</v>
      </c>
      <c r="M140" s="1">
        <f>IF(B140="","",C140*入力・概要!$B$26*0.000000001-1/(C140*入力・概要!$B$24*0.000001))</f>
        <v>-1.0109579028804991</v>
      </c>
      <c r="N140" s="1">
        <f>IF(B140="","",入力・概要!$B$28)</f>
        <v>0.05</v>
      </c>
      <c r="O140" s="1">
        <f>IF(B140="","",C140*入力・概要!$B$29*0.000000001-1/(C140*入力・概要!$B$27*0.000001))</f>
        <v>-1.0109579028804991</v>
      </c>
      <c r="P140" s="1">
        <f t="shared" si="37"/>
        <v>2.5000000000000005E-2</v>
      </c>
      <c r="Q140" s="1">
        <f t="shared" si="38"/>
        <v>-0.50547895144024957</v>
      </c>
      <c r="R140" s="1">
        <f>IF(B140="","",入力・概要!$E$15*J140)</f>
        <v>0.41110577047525815</v>
      </c>
      <c r="S140" s="1">
        <f>IF(B140="","",入力・概要!$E$15*K140)</f>
        <v>0.28219652043029708</v>
      </c>
      <c r="T140" s="1">
        <f t="shared" si="39"/>
        <v>0.43610577047525817</v>
      </c>
      <c r="U140" s="1">
        <f t="shared" si="40"/>
        <v>-0.22328243100995249</v>
      </c>
      <c r="V140" s="1">
        <f>IF(B140="","",T140+入力・概要!$E$9*F140)</f>
        <v>0.71090908457102042</v>
      </c>
      <c r="W140" s="1">
        <f>IF(B140="","",U140+入力・概要!$E$9*G140)</f>
        <v>-0.13756440395151226</v>
      </c>
      <c r="X140" s="1">
        <f>IF(B140="","",入力・概要!$E$9+T140*F140-U140*G140)</f>
        <v>26.905496835394402</v>
      </c>
      <c r="Y140" s="1">
        <f t="shared" si="41"/>
        <v>-8.9131343582289461E-4</v>
      </c>
      <c r="Z140" s="1">
        <f>IF(B140="","",入力・概要!$E$9*(V140*X140+W140*Y140)/(X140^2+Y140^2)+入力・概要!$B$36)</f>
        <v>0.71077712646553248</v>
      </c>
      <c r="AA140" s="1">
        <f>IF(B140="","",入力・概要!$E$9*(W140*X140-V140*Y140)/(X140^2+Y140^2)+C140*入力・概要!$B$37*0.000000001)</f>
        <v>-0.13417338853133076</v>
      </c>
      <c r="AB140" s="1">
        <f t="shared" si="42"/>
        <v>0.72333023004474173</v>
      </c>
      <c r="AC140" s="1">
        <f t="shared" si="43"/>
        <v>-10.689932678683943</v>
      </c>
      <c r="AD140" s="1">
        <f t="shared" si="44"/>
        <v>4.1962396823587937</v>
      </c>
      <c r="AE140" s="1">
        <f t="shared" si="45"/>
        <v>-0.14066338411168894</v>
      </c>
      <c r="AF140" s="1">
        <f t="shared" si="46"/>
        <v>0.50609679938637642</v>
      </c>
      <c r="AG140" s="1">
        <f t="shared" si="47"/>
        <v>0.49864098373581639</v>
      </c>
    </row>
    <row r="141" spans="1:33">
      <c r="A141">
        <v>138</v>
      </c>
      <c r="B141" s="2">
        <f>IF(A141&lt;=入力・概要!$B$40,10^(LOG10(入力・概要!$B$38)+(A141-1)*(LOG10(入力・概要!$B$39)-LOG10(入力・概要!$B$38))/(入力・概要!$B$40-1)),"")</f>
        <v>16033.766784508171</v>
      </c>
      <c r="C141" s="1">
        <f t="shared" si="32"/>
        <v>100743.12787916581</v>
      </c>
      <c r="D141" s="1">
        <f>IF(B141="","",ATANH(MIN(0.999999,入力・概要!$E$20/入力・概要!$E$9))+入力・概要!$B$20*SQRT(B141/1000000)+E141*入力・概要!$B$15/2)</f>
        <v>1.0220668252938081E-2</v>
      </c>
      <c r="E141" s="1">
        <f>IF(B141="","",C141*(入力・概要!$E$11*0.000000001))</f>
        <v>3.2520280933979683E-3</v>
      </c>
      <c r="F141" s="1">
        <f t="shared" si="33"/>
        <v>1.0220420453416666E-2</v>
      </c>
      <c r="G141" s="1">
        <f t="shared" si="34"/>
        <v>3.2516998629047097E-3</v>
      </c>
      <c r="H141" s="1">
        <f>IF(B141="","",ATANH(MIN(0.999999,入力・概要!$E$21/入力・概要!$E$15))+入力・概要!$B$21*SQRT(B141/1000000)+I141*入力・概要!$B$16/2)</f>
        <v>4.2749922161253858E-3</v>
      </c>
      <c r="I141" s="1">
        <f>IF(B141="","",C141*(入力・概要!$E$17*0.000000001))</f>
        <v>2.9905930424550752E-3</v>
      </c>
      <c r="J141" s="1">
        <f t="shared" si="35"/>
        <v>4.2750044070089203E-3</v>
      </c>
      <c r="K141" s="1">
        <f t="shared" si="36"/>
        <v>2.9905473033457588E-3</v>
      </c>
      <c r="L141" s="1">
        <f>IF(B141="","",入力・概要!$B$25)</f>
        <v>0.05</v>
      </c>
      <c r="M141" s="1">
        <f>IF(B141="","",C141*入力・概要!$B$26*0.000000001-1/(C141*入力・概要!$B$24*0.000001))</f>
        <v>-0.99060867519819151</v>
      </c>
      <c r="N141" s="1">
        <f>IF(B141="","",入力・概要!$B$28)</f>
        <v>0.05</v>
      </c>
      <c r="O141" s="1">
        <f>IF(B141="","",C141*入力・概要!$B$29*0.000000001-1/(C141*入力・概要!$B$27*0.000001))</f>
        <v>-0.99060867519819151</v>
      </c>
      <c r="P141" s="1">
        <f t="shared" si="37"/>
        <v>2.5000000000000001E-2</v>
      </c>
      <c r="Q141" s="1">
        <f t="shared" si="38"/>
        <v>-0.49530433759909581</v>
      </c>
      <c r="R141" s="1">
        <f>IF(B141="","",入力・概要!$E$15*J141)</f>
        <v>0.41165505726748269</v>
      </c>
      <c r="S141" s="1">
        <f>IF(B141="","",入力・概要!$E$15*K141)</f>
        <v>0.28797021107195914</v>
      </c>
      <c r="T141" s="1">
        <f t="shared" si="39"/>
        <v>0.43665505726748272</v>
      </c>
      <c r="U141" s="1">
        <f t="shared" si="40"/>
        <v>-0.20733412652713668</v>
      </c>
      <c r="V141" s="1">
        <f>IF(B141="","",T141+入力・概要!$E$9*F141)</f>
        <v>0.71158774283914539</v>
      </c>
      <c r="W141" s="1">
        <f>IF(B141="","",U141+入力・概要!$E$9*G141)</f>
        <v>-0.11986232631538146</v>
      </c>
      <c r="X141" s="1">
        <f>IF(B141="","",入力・概要!$E$9+T141*F141-U141*G141)</f>
        <v>26.905467244544678</v>
      </c>
      <c r="Y141" s="1">
        <f t="shared" si="41"/>
        <v>-6.9917075759590489E-4</v>
      </c>
      <c r="Z141" s="1">
        <f>IF(B141="","",入力・概要!$E$9*(V141*X141+W141*Y141)/(X141^2+Y141^2)+入力・概要!$B$36)</f>
        <v>0.7114549950457546</v>
      </c>
      <c r="AA141" s="1">
        <f>IF(B141="","",入力・概要!$E$9*(W141*X141-V141*Y141)/(X141^2+Y141^2)+C141*入力・概要!$B$37*0.000000001)</f>
        <v>-0.11641154315725263</v>
      </c>
      <c r="AB141" s="1">
        <f t="shared" si="42"/>
        <v>0.72091598494956932</v>
      </c>
      <c r="AC141" s="1">
        <f t="shared" si="43"/>
        <v>-9.2926524960246297</v>
      </c>
      <c r="AD141" s="1">
        <f t="shared" si="44"/>
        <v>4.2050355623761382</v>
      </c>
      <c r="AE141" s="1">
        <f t="shared" si="45"/>
        <v>-0.14211534471027562</v>
      </c>
      <c r="AF141" s="1">
        <f t="shared" si="46"/>
        <v>0.49593486149340121</v>
      </c>
      <c r="AG141" s="1">
        <f t="shared" si="47"/>
        <v>0.50238105919582909</v>
      </c>
    </row>
    <row r="142" spans="1:33">
      <c r="A142">
        <v>139</v>
      </c>
      <c r="B142" s="2">
        <f>IF(A142&lt;=入力・概要!$B$40,10^(LOG10(入力・概要!$B$38)+(A142-1)*(LOG10(入力・概要!$B$39)-LOG10(入力・概要!$B$38))/(入力・概要!$B$40-1)),"")</f>
        <v>16361.81366358881</v>
      </c>
      <c r="C142" s="1">
        <f t="shared" si="32"/>
        <v>102804.3072098714</v>
      </c>
      <c r="D142" s="1">
        <f>IF(B142="","",ATANH(MIN(0.999999,入力・概要!$E$20/入力・概要!$E$9))+入力・概要!$B$20*SQRT(B142/1000000)+E142*入力・概要!$B$15/2)</f>
        <v>1.022553267103285E-2</v>
      </c>
      <c r="E142" s="1">
        <f>IF(B142="","",C142*(入力・概要!$E$11*0.000000001))</f>
        <v>3.318563779058092E-3</v>
      </c>
      <c r="F142" s="1">
        <f t="shared" si="33"/>
        <v>1.0225288884408858E-2</v>
      </c>
      <c r="G142" s="1">
        <f t="shared" si="34"/>
        <v>3.3182289864352294E-3</v>
      </c>
      <c r="H142" s="1">
        <f>IF(B142="","",ATANH(MIN(0.999999,入力・概要!$E$21/入力・概要!$E$15))+入力・概要!$B$21*SQRT(B142/1000000)+I142*入力・概要!$B$16/2)</f>
        <v>4.2807592611008574E-3</v>
      </c>
      <c r="I142" s="1">
        <f>IF(B142="","",C142*(入力・概要!$E$17*0.000000001))</f>
        <v>3.0517798320200545E-3</v>
      </c>
      <c r="J142" s="1">
        <f t="shared" si="35"/>
        <v>4.280772980657056E-3</v>
      </c>
      <c r="K142" s="1">
        <f t="shared" si="36"/>
        <v>3.0517333825925285E-3</v>
      </c>
      <c r="L142" s="1">
        <f>IF(B142="","",入力・概要!$B$25)</f>
        <v>0.05</v>
      </c>
      <c r="M142" s="1">
        <f>IF(B142="","",C142*入力・概要!$B$26*0.000000001-1/(C142*入力・概要!$B$24*0.000001))</f>
        <v>-0.97066580376507949</v>
      </c>
      <c r="N142" s="1">
        <f>IF(B142="","",入力・概要!$B$28)</f>
        <v>0.05</v>
      </c>
      <c r="O142" s="1">
        <f>IF(B142="","",C142*入力・概要!$B$29*0.000000001-1/(C142*入力・概要!$B$27*0.000001))</f>
        <v>-0.97066580376507949</v>
      </c>
      <c r="P142" s="1">
        <f t="shared" si="37"/>
        <v>2.4999999999999998E-2</v>
      </c>
      <c r="Q142" s="1">
        <f t="shared" si="38"/>
        <v>-0.4853329018825398</v>
      </c>
      <c r="R142" s="1">
        <f>IF(B142="","",入力・概要!$E$15*J142)</f>
        <v>0.41221053330666096</v>
      </c>
      <c r="S142" s="1">
        <f>IF(B142="","",入力・概要!$E$15*K142)</f>
        <v>0.29386203165464825</v>
      </c>
      <c r="T142" s="1">
        <f t="shared" si="39"/>
        <v>0.43721053330666099</v>
      </c>
      <c r="U142" s="1">
        <f t="shared" si="40"/>
        <v>-0.19147087022789155</v>
      </c>
      <c r="V142" s="1">
        <f>IF(B142="","",T142+入力・概要!$E$9*F142)</f>
        <v>0.71227418127985143</v>
      </c>
      <c r="W142" s="1">
        <f>IF(B142="","",U142+入力・概要!$E$9*G142)</f>
        <v>-0.10220941462139571</v>
      </c>
      <c r="X142" s="1">
        <f>IF(B142="","",入力・概要!$E$9+T142*F142-U142*G142)</f>
        <v>26.905436206113503</v>
      </c>
      <c r="Y142" s="1">
        <f t="shared" si="41"/>
        <v>-5.0708029623638268E-4</v>
      </c>
      <c r="Z142" s="1">
        <f>IF(B142="","",入力・概要!$E$9*(V142*X142+W142*Y142)/(X142^2+Y142^2)+入力・概要!$B$36)</f>
        <v>0.71214093596469374</v>
      </c>
      <c r="AA142" s="1">
        <f>IF(B142="","",入力・概要!$E$9*(W142*X142-V142*Y142)/(X142^2+Y142^2)+C142*入力・概要!$B$37*0.000000001)</f>
        <v>-9.869743054881254E-2</v>
      </c>
      <c r="AB142" s="1">
        <f t="shared" si="42"/>
        <v>0.71894776964227924</v>
      </c>
      <c r="AC142" s="1">
        <f t="shared" si="43"/>
        <v>-7.8905045705796235</v>
      </c>
      <c r="AD142" s="1">
        <f t="shared" si="44"/>
        <v>4.2138314423934826</v>
      </c>
      <c r="AE142" s="1">
        <f t="shared" si="45"/>
        <v>-0.14330265924170713</v>
      </c>
      <c r="AF142" s="1">
        <f t="shared" si="46"/>
        <v>0.48597636326237825</v>
      </c>
      <c r="AG142" s="1">
        <f t="shared" si="47"/>
        <v>0.50623356014507703</v>
      </c>
    </row>
    <row r="143" spans="1:33">
      <c r="A143">
        <v>140</v>
      </c>
      <c r="B143" s="2">
        <f>IF(A143&lt;=入力・概要!$B$40,10^(LOG10(入力・概要!$B$38)+(A143-1)*(LOG10(入力・概要!$B$39)-LOG10(入力・概要!$B$38))/(入力・概要!$B$40-1)),"")</f>
        <v>16696.57230019473</v>
      </c>
      <c r="C143" s="1">
        <f t="shared" si="32"/>
        <v>104907.65775684519</v>
      </c>
      <c r="D143" s="1">
        <f>IF(B143="","",ATANH(MIN(0.999999,入力・概要!$E$20/入力・概要!$E$9))+入力・概要!$B$20*SQRT(B143/1000000)+E143*入力・概要!$B$15/2)</f>
        <v>1.0230456861030718E-2</v>
      </c>
      <c r="E143" s="1">
        <f>IF(B143="","",C143*(入力・概要!$E$11*0.000000001))</f>
        <v>3.3864607682922063E-3</v>
      </c>
      <c r="F143" s="1">
        <f t="shared" si="33"/>
        <v>1.0230217270366436E-2</v>
      </c>
      <c r="G143" s="1">
        <f t="shared" si="34"/>
        <v>3.3861192985087667E-3</v>
      </c>
      <c r="H143" s="1">
        <f>IF(B143="","",ATANH(MIN(0.999999,入力・概要!$E$21/入力・概要!$E$15))+入力・概要!$B$21*SQRT(B143/1000000)+I143*入力・概要!$B$16/2)</f>
        <v>4.2865912945405588E-3</v>
      </c>
      <c r="I143" s="1">
        <f>IF(B143="","",C143*(入力・概要!$E$17*0.000000001))</f>
        <v>3.1142184880757671E-3</v>
      </c>
      <c r="J143" s="1">
        <f t="shared" si="35"/>
        <v>4.2866066116969154E-3</v>
      </c>
      <c r="K143" s="1">
        <f t="shared" si="36"/>
        <v>3.1141713323324513E-3</v>
      </c>
      <c r="L143" s="1">
        <f>IF(B143="","",入力・概要!$B$25)</f>
        <v>0.05</v>
      </c>
      <c r="M143" s="1">
        <f>IF(B143="","",C143*入力・概要!$B$26*0.000000001-1/(C143*入力・概要!$B$24*0.000001))</f>
        <v>-0.9511211078427575</v>
      </c>
      <c r="N143" s="1">
        <f>IF(B143="","",入力・概要!$B$28)</f>
        <v>0.05</v>
      </c>
      <c r="O143" s="1">
        <f>IF(B143="","",C143*入力・概要!$B$29*0.000000001-1/(C143*入力・概要!$B$27*0.000001))</f>
        <v>-0.9511211078427575</v>
      </c>
      <c r="P143" s="1">
        <f t="shared" si="37"/>
        <v>2.5000000000000005E-2</v>
      </c>
      <c r="Q143" s="1">
        <f t="shared" si="38"/>
        <v>-0.47556055392137886</v>
      </c>
      <c r="R143" s="1">
        <f>IF(B143="","",入力・概要!$E$15*J143)</f>
        <v>0.41277227394857785</v>
      </c>
      <c r="S143" s="1">
        <f>IF(B143="","",入力・概要!$E$15*K143)</f>
        <v>0.29987439920536046</v>
      </c>
      <c r="T143" s="1">
        <f t="shared" si="39"/>
        <v>0.43777227394857787</v>
      </c>
      <c r="U143" s="1">
        <f t="shared" si="40"/>
        <v>-0.17568615471601839</v>
      </c>
      <c r="V143" s="1">
        <f>IF(B143="","",T143+入力・概要!$E$9*F143)</f>
        <v>0.71296849713166566</v>
      </c>
      <c r="W143" s="1">
        <f>IF(B143="","",U143+入力・概要!$E$9*G143)</f>
        <v>-8.459842729343145E-2</v>
      </c>
      <c r="X143" s="1">
        <f>IF(B143="","",入力・概要!$E$9+T143*F143-U143*G143)</f>
        <v>26.90540365767189</v>
      </c>
      <c r="Y143" s="1">
        <f t="shared" si="41"/>
        <v>-3.1495838897073491E-4</v>
      </c>
      <c r="Z143" s="1">
        <f>IF(B143="","",入力・概要!$E$9*(V143*X143+W143*Y143)/(X143^2+Y143^2)+入力・概要!$B$36)</f>
        <v>0.71283504673238618</v>
      </c>
      <c r="AA143" s="1">
        <f>IF(B143="","",入力・概要!$E$9*(W143*X143-V143*Y143)/(X143^2+Y143^2)+C143*入力・概要!$B$37*0.000000001)</f>
        <v>-8.1023781783690574E-2</v>
      </c>
      <c r="AB143" s="1">
        <f t="shared" si="42"/>
        <v>0.71742501842666062</v>
      </c>
      <c r="AC143" s="1">
        <f t="shared" si="43"/>
        <v>-6.4846448067121383</v>
      </c>
      <c r="AD143" s="1">
        <f t="shared" si="44"/>
        <v>4.2226273224108271</v>
      </c>
      <c r="AE143" s="1">
        <f t="shared" si="45"/>
        <v>-0.14422348244790972</v>
      </c>
      <c r="AF143" s="1">
        <f t="shared" si="46"/>
        <v>0.47621721981256482</v>
      </c>
      <c r="AG143" s="1">
        <f t="shared" si="47"/>
        <v>0.51020153414063318</v>
      </c>
    </row>
    <row r="144" spans="1:33">
      <c r="A144">
        <v>141</v>
      </c>
      <c r="B144" s="2">
        <f>IF(A144&lt;=入力・概要!$B$40,10^(LOG10(入力・概要!$B$38)+(A144-1)*(LOG10(入力・概要!$B$39)-LOG10(入力・概要!$B$38))/(入力・概要!$B$40-1)),"")</f>
        <v>17038.180015214959</v>
      </c>
      <c r="C144" s="1">
        <f t="shared" si="32"/>
        <v>107054.04233267948</v>
      </c>
      <c r="D144" s="1">
        <f>IF(B144="","",ATANH(MIN(0.999999,入力・概要!$E$20/入力・概要!$E$9))+入力・概要!$B$20*SQRT(B144/1000000)+E144*入力・概要!$B$15/2)</f>
        <v>1.0235441641241995E-2</v>
      </c>
      <c r="E144" s="1">
        <f>IF(B144="","",C144*(入力・概要!$E$11*0.000000001))</f>
        <v>3.4557469130327323E-3</v>
      </c>
      <c r="F144" s="1">
        <f t="shared" si="33"/>
        <v>1.0235206437499889E-2</v>
      </c>
      <c r="G144" s="1">
        <f t="shared" si="34"/>
        <v>3.4553986502230721E-3</v>
      </c>
      <c r="H144" s="1">
        <f>IF(B144="","",ATANH(MIN(0.999999,入力・概要!$E$21/入力・概要!$E$15))+入力・概要!$B$21*SQRT(B144/1000000)+I144*入力・概要!$B$16/2)</f>
        <v>4.2924891066150172E-3</v>
      </c>
      <c r="I144" s="1">
        <f>IF(B144="","",C144*(入力・概要!$E$17*0.000000001))</f>
        <v>3.1779346234991385E-3</v>
      </c>
      <c r="J144" s="1">
        <f t="shared" si="35"/>
        <v>4.2925060933367296E-3</v>
      </c>
      <c r="K144" s="1">
        <f t="shared" si="36"/>
        <v>3.1778867668288322E-3</v>
      </c>
      <c r="L144" s="1">
        <f>IF(B144="","",入力・概要!$B$25)</f>
        <v>0.05</v>
      </c>
      <c r="M144" s="1">
        <f>IF(B144="","",C144*入力・概要!$B$26*0.000000001-1/(C144*入力・概要!$B$24*0.000001))</f>
        <v>-0.93196657002786043</v>
      </c>
      <c r="N144" s="1">
        <f>IF(B144="","",入力・概要!$B$28)</f>
        <v>0.05</v>
      </c>
      <c r="O144" s="1">
        <f>IF(B144="","",C144*入力・概要!$B$29*0.000000001-1/(C144*入力・概要!$B$27*0.000001))</f>
        <v>-0.93196657002786043</v>
      </c>
      <c r="P144" s="1">
        <f t="shared" si="37"/>
        <v>2.4999999999999998E-2</v>
      </c>
      <c r="Q144" s="1">
        <f t="shared" si="38"/>
        <v>-0.46598328501393027</v>
      </c>
      <c r="R144" s="1">
        <f>IF(B144="","",入力・概要!$E$15*J144)</f>
        <v>0.41334035557401538</v>
      </c>
      <c r="S144" s="1">
        <f>IF(B144="","",入力・概要!$E$15*K144)</f>
        <v>0.30600978021068242</v>
      </c>
      <c r="T144" s="1">
        <f t="shared" si="39"/>
        <v>0.43834035557401541</v>
      </c>
      <c r="U144" s="1">
        <f t="shared" si="40"/>
        <v>-0.15997350480324785</v>
      </c>
      <c r="V144" s="1">
        <f>IF(B144="","",T144+入力・概要!$E$9*F144)</f>
        <v>0.71367078900070502</v>
      </c>
      <c r="W144" s="1">
        <f>IF(B144="","",U144+入力・概要!$E$9*G144)</f>
        <v>-6.7022139939491798E-2</v>
      </c>
      <c r="X144" s="1">
        <f>IF(B144="","",入力・概要!$E$9+T144*F144-U144*G144)</f>
        <v>26.905369534177247</v>
      </c>
      <c r="Y144" s="1">
        <f t="shared" si="41"/>
        <v>-1.2272117320286731E-4</v>
      </c>
      <c r="Z144" s="1">
        <f>IF(B144="","",入力・概要!$E$9*(V144*X144+W144*Y144)/(X144^2+Y144^2)+入力・概要!$B$36)</f>
        <v>0.7135374267304504</v>
      </c>
      <c r="AA144" s="1">
        <f>IF(B144="","",入力・概要!$E$9*(W144*X144-V144*Y144)/(X144^2+Y144^2)+C144*入力・概要!$B$37*0.000000001)</f>
        <v>-6.3383344374539505E-2</v>
      </c>
      <c r="AB144" s="1">
        <f t="shared" si="42"/>
        <v>0.71634705812840072</v>
      </c>
      <c r="AC144" s="1">
        <f t="shared" si="43"/>
        <v>-5.076245450140223</v>
      </c>
      <c r="AD144" s="1">
        <f t="shared" si="44"/>
        <v>4.2314232024281715</v>
      </c>
      <c r="AE144" s="1">
        <f t="shared" si="45"/>
        <v>-0.14487651831756979</v>
      </c>
      <c r="AF144" s="1">
        <f t="shared" si="46"/>
        <v>0.46665342805166848</v>
      </c>
      <c r="AG144" s="1">
        <f t="shared" si="47"/>
        <v>0.51428808573662643</v>
      </c>
    </row>
    <row r="145" spans="1:33">
      <c r="A145">
        <v>142</v>
      </c>
      <c r="B145" s="2">
        <f>IF(A145&lt;=入力・概要!$B$40,10^(LOG10(入力・概要!$B$38)+(A145-1)*(LOG10(入力・概要!$B$39)-LOG10(入力・概要!$B$38))/(入力・概要!$B$40-1)),"")</f>
        <v>17386.776939089752</v>
      </c>
      <c r="C145" s="1">
        <f t="shared" si="32"/>
        <v>109244.34140289758</v>
      </c>
      <c r="D145" s="1">
        <f>IF(B145="","",ATANH(MIN(0.999999,入力・概要!$E$20/入力・概要!$E$9))+入力・概要!$B$20*SQRT(B145/1000000)+E145*入力・概要!$B$15/2)</f>
        <v>1.024048784260128E-2</v>
      </c>
      <c r="E145" s="1">
        <f>IF(B145="","",C145*(入力・概要!$E$11*0.000000001))</f>
        <v>3.526450635055699E-3</v>
      </c>
      <c r="F145" s="1">
        <f t="shared" si="33"/>
        <v>1.0240257224981649E-2</v>
      </c>
      <c r="G145" s="1">
        <f t="shared" si="34"/>
        <v>3.5260954626079952E-3</v>
      </c>
      <c r="H145" s="1">
        <f>IF(B145="","",ATANH(MIN(0.999999,入力・概要!$E$21/入力・概要!$E$15))+入力・概要!$B$21*SQRT(B145/1000000)+I145*入力・概要!$B$16/2)</f>
        <v>4.2984534981706148E-3</v>
      </c>
      <c r="I145" s="1">
        <f>IF(B145="","",C145*(入力・概要!$E$17*0.000000001))</f>
        <v>3.242954375200184E-3</v>
      </c>
      <c r="J145" s="1">
        <f t="shared" si="35"/>
        <v>4.2984722295948165E-3</v>
      </c>
      <c r="K145" s="1">
        <f t="shared" si="36"/>
        <v>3.2429058244928845E-3</v>
      </c>
      <c r="L145" s="1">
        <f>IF(B145="","",入力・概要!$B$25)</f>
        <v>0.05</v>
      </c>
      <c r="M145" s="1">
        <f>IF(B145="","",C145*入力・概要!$B$26*0.000000001-1/(C145*入力・概要!$B$24*0.000001))</f>
        <v>-0.91319433296325303</v>
      </c>
      <c r="N145" s="1">
        <f>IF(B145="","",入力・概要!$B$28)</f>
        <v>0.05</v>
      </c>
      <c r="O145" s="1">
        <f>IF(B145="","",C145*入力・概要!$B$29*0.000000001-1/(C145*入力・概要!$B$27*0.000001))</f>
        <v>-0.91319433296325303</v>
      </c>
      <c r="P145" s="1">
        <f t="shared" si="37"/>
        <v>2.4999999999999998E-2</v>
      </c>
      <c r="Q145" s="1">
        <f t="shared" si="38"/>
        <v>-0.45659716648162663</v>
      </c>
      <c r="R145" s="1">
        <f>IF(B145="","",入力・概要!$E$15*J145)</f>
        <v>0.41391485560469643</v>
      </c>
      <c r="S145" s="1">
        <f>IF(B145="","",入力・概要!$E$15*K145)</f>
        <v>0.3122706916292276</v>
      </c>
      <c r="T145" s="1">
        <f t="shared" si="39"/>
        <v>0.43891485560469645</v>
      </c>
      <c r="U145" s="1">
        <f t="shared" si="40"/>
        <v>-0.14432647485239902</v>
      </c>
      <c r="V145" s="1">
        <f>IF(B145="","",T145+入力・概要!$E$9*F145)</f>
        <v>0.71438115688270798</v>
      </c>
      <c r="W145" s="1">
        <f>IF(B145="","",U145+入力・概要!$E$9*G145)</f>
        <v>-4.9473342387306662E-2</v>
      </c>
      <c r="X145" s="1">
        <f>IF(B145="","",入力・概要!$E$9+T145*F145-U145*G145)</f>
        <v>26.905333767864857</v>
      </c>
      <c r="Y145" s="1">
        <f t="shared" si="41"/>
        <v>6.971545395555211E-5</v>
      </c>
      <c r="Z145" s="1">
        <f>IF(B145="","",入力・概要!$E$9*(V145*X145+W145*Y145)/(X145^2+Y145^2)+入力・概要!$B$36)</f>
        <v>0.71424817723658185</v>
      </c>
      <c r="AA145" s="1">
        <f>IF(B145="","",入力・概要!$E$9*(W145*X145-V145*Y145)/(X145^2+Y145^2)+C145*入力・概要!$B$37*0.000000001)</f>
        <v>-4.5768879283117507E-2</v>
      </c>
      <c r="AB145" s="1">
        <f t="shared" si="42"/>
        <v>0.71571310522905218</v>
      </c>
      <c r="AC145" s="1">
        <f t="shared" si="43"/>
        <v>-3.6664890191574888</v>
      </c>
      <c r="AD145" s="1">
        <f t="shared" si="44"/>
        <v>4.2402190824455159</v>
      </c>
      <c r="AE145" s="1">
        <f t="shared" si="45"/>
        <v>-0.14526103046448013</v>
      </c>
      <c r="AF145" s="1">
        <f t="shared" si="46"/>
        <v>0.4572810650344602</v>
      </c>
      <c r="AG145" s="1">
        <f t="shared" si="47"/>
        <v>0.5184963765937548</v>
      </c>
    </row>
    <row r="146" spans="1:33">
      <c r="A146">
        <v>143</v>
      </c>
      <c r="B146" s="2">
        <f>IF(A146&lt;=入力・概要!$B$40,10^(LOG10(入力・概要!$B$38)+(A146-1)*(LOG10(入力・概要!$B$39)-LOG10(入力・概要!$B$38))/(入力・概要!$B$40-1)),"")</f>
        <v>17742.506069293268</v>
      </c>
      <c r="C146" s="1">
        <f t="shared" si="32"/>
        <v>111479.45344712809</v>
      </c>
      <c r="D146" s="1">
        <f>IF(B146="","",ATANH(MIN(0.999999,入力・概要!$E$20/入力・概要!$E$9))+入力・概要!$B$20*SQRT(B146/1000000)+E146*入力・概要!$B$15/2)</f>
        <v>1.0245596308883841E-2</v>
      </c>
      <c r="E146" s="1">
        <f>IF(B146="","",C146*(入力・概要!$E$11*0.000000001))</f>
        <v>3.5986009376395935E-3</v>
      </c>
      <c r="F146" s="1">
        <f t="shared" si="33"/>
        <v>1.0245370485176963E-2</v>
      </c>
      <c r="G146" s="1">
        <f t="shared" si="34"/>
        <v>3.5982387382931203E-3</v>
      </c>
      <c r="H146" s="1">
        <f>IF(B146="","",ATANH(MIN(0.999999,入力・概要!$E$21/入力・概要!$E$15))+入力・概要!$B$21*SQRT(B146/1000000)+I146*入力・概要!$B$16/2)</f>
        <v>4.304485280892118E-3</v>
      </c>
      <c r="I146" s="1">
        <f>IF(B146="","",C146*(入力・概要!$E$17*0.000000001))</f>
        <v>3.3093044148435895E-3</v>
      </c>
      <c r="J146" s="1">
        <f t="shared" si="35"/>
        <v>4.3045058354681046E-3</v>
      </c>
      <c r="K146" s="1">
        <f t="shared" si="36"/>
        <v>3.3092551786132328E-3</v>
      </c>
      <c r="L146" s="1">
        <f>IF(B146="","",入力・概要!$B$25)</f>
        <v>0.05</v>
      </c>
      <c r="M146" s="1">
        <f>IF(B146="","",C146*入力・概要!$B$26*0.000000001-1/(C146*入力・概要!$B$24*0.000001))</f>
        <v>-0.89479669611487833</v>
      </c>
      <c r="N146" s="1">
        <f>IF(B146="","",入力・概要!$B$28)</f>
        <v>0.05</v>
      </c>
      <c r="O146" s="1">
        <f>IF(B146="","",C146*入力・概要!$B$29*0.000000001-1/(C146*入力・概要!$B$27*0.000001))</f>
        <v>-0.89479669611487833</v>
      </c>
      <c r="P146" s="1">
        <f t="shared" si="37"/>
        <v>2.5000000000000005E-2</v>
      </c>
      <c r="Q146" s="1">
        <f t="shared" si="38"/>
        <v>-0.44739834805743922</v>
      </c>
      <c r="R146" s="1">
        <f>IF(B146="","",入力・概要!$E$15*J146)</f>
        <v>0.41449585251951265</v>
      </c>
      <c r="S146" s="1">
        <f>IF(B146="","",入力・概要!$E$15*K146)</f>
        <v>0.31865970192481757</v>
      </c>
      <c r="T146" s="1">
        <f t="shared" si="39"/>
        <v>0.43949585251951268</v>
      </c>
      <c r="U146" s="1">
        <f t="shared" si="40"/>
        <v>-0.12873864613262165</v>
      </c>
      <c r="V146" s="1">
        <f>IF(B146="","",T146+入力・概要!$E$9*F146)</f>
        <v>0.71509970218547281</v>
      </c>
      <c r="W146" s="1">
        <f>IF(B146="","",U146+入力・概要!$E$9*G146)</f>
        <v>-3.1944835725711579E-2</v>
      </c>
      <c r="X146" s="1">
        <f>IF(B146="","",入力・概要!$E$9+T146*F146-U146*G146)</f>
        <v>26.905296288134881</v>
      </c>
      <c r="Y146" s="1">
        <f t="shared" si="41"/>
        <v>2.6243587646606736E-4</v>
      </c>
      <c r="Z146" s="1">
        <f>IF(B146="","",入力・概要!$E$9*(V146*X146+W146*Y146)/(X146^2+Y146^2)+入力・概要!$B$36)</f>
        <v>0.71496740145034243</v>
      </c>
      <c r="AA146" s="1">
        <f>IF(B146="","",入力・概要!$E$9*(W146*X146-V146*Y146)/(X146^2+Y146^2)+C146*入力・概要!$B$37*0.000000001)</f>
        <v>-2.8173157939243267E-2</v>
      </c>
      <c r="AB146" s="1">
        <f t="shared" si="42"/>
        <v>0.71552226517762862</v>
      </c>
      <c r="AC146" s="1">
        <f t="shared" si="43"/>
        <v>-2.2565621045218882</v>
      </c>
      <c r="AD146" s="1">
        <f t="shared" si="44"/>
        <v>4.2490149624628595</v>
      </c>
      <c r="AE146" s="1">
        <f t="shared" si="45"/>
        <v>-0.14537684758787478</v>
      </c>
      <c r="AF146" s="1">
        <f t="shared" si="46"/>
        <v>0.44809628635431192</v>
      </c>
      <c r="AG146" s="1">
        <f t="shared" si="47"/>
        <v>0.52282962558245605</v>
      </c>
    </row>
    <row r="147" spans="1:33">
      <c r="A147">
        <v>144</v>
      </c>
      <c r="B147" s="2">
        <f>IF(A147&lt;=入力・概要!$B$40,10^(LOG10(入力・概要!$B$38)+(A147-1)*(LOG10(入力・概要!$B$39)-LOG10(入力・概要!$B$38))/(入力・概要!$B$40-1)),"")</f>
        <v>18105.513328992471</v>
      </c>
      <c r="C147" s="1">
        <f t="shared" si="32"/>
        <v>113760.29532766965</v>
      </c>
      <c r="D147" s="1">
        <f>IF(B147="","",ATANH(MIN(0.999999,入力・概要!$E$20/入力・概要!$E$9))+入力・概要!$B$20*SQRT(B147/1000000)+E147*入力・概要!$B$15/2)</f>
        <v>1.0250767896925989E-2</v>
      </c>
      <c r="E147" s="1">
        <f>IF(B147="","",C147*(入力・概要!$E$11*0.000000001))</f>
        <v>3.6722274174627767E-3</v>
      </c>
      <c r="F147" s="1">
        <f t="shared" si="33"/>
        <v>1.0250547083879359E-2</v>
      </c>
      <c r="G147" s="1">
        <f t="shared" si="34"/>
        <v>3.6718580734145844E-3</v>
      </c>
      <c r="H147" s="1">
        <f>IF(B147="","",ATANH(MIN(0.999999,入力・概要!$E$21/入力・概要!$E$15))+入力・概要!$B$21*SQRT(B147/1000000)+I147*入力・概要!$B$16/2)</f>
        <v>4.3105852774679796E-3</v>
      </c>
      <c r="I147" s="1">
        <f>IF(B147="","",C147*(入力・概要!$E$17*0.000000001))</f>
        <v>3.3770119597896736E-3</v>
      </c>
      <c r="J147" s="1">
        <f t="shared" si="35"/>
        <v>4.3106077371037064E-3</v>
      </c>
      <c r="K147" s="1">
        <f t="shared" si="36"/>
        <v>3.3769620483053149E-3</v>
      </c>
      <c r="L147" s="1">
        <f>IF(B147="","",入力・概要!$B$25)</f>
        <v>0.05</v>
      </c>
      <c r="M147" s="1">
        <f>IF(B147="","",C147*入力・概要!$B$26*0.000000001-1/(C147*入力・概要!$B$24*0.000001))</f>
        <v>-0.87676611261292514</v>
      </c>
      <c r="N147" s="1">
        <f>IF(B147="","",入力・概要!$B$28)</f>
        <v>0.05</v>
      </c>
      <c r="O147" s="1">
        <f>IF(B147="","",C147*入力・概要!$B$29*0.000000001-1/(C147*入力・概要!$B$27*0.000001))</f>
        <v>-0.87676611261292514</v>
      </c>
      <c r="P147" s="1">
        <f t="shared" si="37"/>
        <v>2.5000000000000005E-2</v>
      </c>
      <c r="Q147" s="1">
        <f t="shared" si="38"/>
        <v>-0.43838305630646263</v>
      </c>
      <c r="R147" s="1">
        <f>IF(B147="","",入力・概要!$E$15*J147)</f>
        <v>0.41508342587104557</v>
      </c>
      <c r="S147" s="1">
        <f>IF(B147="","",入力・概要!$E$15*K147)</f>
        <v>0.32517943212083789</v>
      </c>
      <c r="T147" s="1">
        <f t="shared" si="39"/>
        <v>0.4400834258710456</v>
      </c>
      <c r="U147" s="1">
        <f t="shared" si="40"/>
        <v>-0.11320362418562474</v>
      </c>
      <c r="V147" s="1">
        <f>IF(B147="","",T147+入力・概要!$E$9*F147)</f>
        <v>0.71582652775171285</v>
      </c>
      <c r="W147" s="1">
        <f>IF(B147="","",U147+入力・概要!$E$9*G147)</f>
        <v>-1.4429429350579129E-2</v>
      </c>
      <c r="X147" s="1">
        <f>IF(B147="","",入力・概要!$E$9+T147*F147-U147*G147)</f>
        <v>26.905257021434618</v>
      </c>
      <c r="Y147" s="1">
        <f t="shared" si="41"/>
        <v>4.5552480048001703E-4</v>
      </c>
      <c r="Z147" s="1">
        <f>IF(B147="","",入力・概要!$E$9*(V147*X147+W147*Y147)/(X147^2+Y147^2)+入力・概要!$B$36)</f>
        <v>0.71569520452026192</v>
      </c>
      <c r="AA147" s="1">
        <f>IF(B147="","",入力・概要!$E$9*(W147*X147-V147*Y147)/(X147^2+Y147^2)+C147*入力・概要!$B$37*0.000000001)</f>
        <v>-1.0588959263296692E-2</v>
      </c>
      <c r="AB147" s="1">
        <f t="shared" si="42"/>
        <v>0.71577353389991949</v>
      </c>
      <c r="AC147" s="1">
        <f t="shared" si="43"/>
        <v>-0.84764912167379625</v>
      </c>
      <c r="AD147" s="1">
        <f t="shared" si="44"/>
        <v>4.257810842480203</v>
      </c>
      <c r="AE147" s="1">
        <f t="shared" si="45"/>
        <v>-0.14522436391432922</v>
      </c>
      <c r="AF147" s="1">
        <f t="shared" si="46"/>
        <v>0.43909532456699557</v>
      </c>
      <c r="AG147" s="1">
        <f t="shared" si="47"/>
        <v>0.52729110888319974</v>
      </c>
    </row>
    <row r="148" spans="1:33">
      <c r="A148">
        <v>145</v>
      </c>
      <c r="B148" s="2">
        <f>IF(A148&lt;=入力・概要!$B$40,10^(LOG10(入力・概要!$B$38)+(A148-1)*(LOG10(入力・概要!$B$39)-LOG10(入力・概要!$B$38))/(入力・概要!$B$40-1)),"")</f>
        <v>18475.947626906018</v>
      </c>
      <c r="C148" s="1">
        <f t="shared" si="32"/>
        <v>116087.80266559543</v>
      </c>
      <c r="D148" s="1">
        <f>IF(B148="","",ATANH(MIN(0.999999,入力・概要!$E$20/入力・概要!$E$9))+入力・概要!$B$20*SQRT(B148/1000000)+E148*入力・概要!$B$15/2)</f>
        <v>1.0256003476849539E-2</v>
      </c>
      <c r="E148" s="1">
        <f>IF(B148="","",C148*(入力・概要!$E$11*0.000000001))</f>
        <v>3.7473602767442871E-3</v>
      </c>
      <c r="F148" s="1">
        <f t="shared" si="33"/>
        <v>1.0255787900550883E-2</v>
      </c>
      <c r="G148" s="1">
        <f t="shared" si="34"/>
        <v>3.746983669765956E-3</v>
      </c>
      <c r="H148" s="1">
        <f>IF(B148="","",ATANH(MIN(0.999999,入力・概要!$E$21/入力・概要!$E$15))+入力・概要!$B$21*SQRT(B148/1000000)+I148*入力・概要!$B$16/2)</f>
        <v>4.3167543217584427E-3</v>
      </c>
      <c r="I148" s="1">
        <f>IF(B148="","",C148*(入力・概要!$E$17*0.000000001))</f>
        <v>3.4461047842591773E-3</v>
      </c>
      <c r="J148" s="1">
        <f t="shared" si="35"/>
        <v>4.3167787719735669E-3</v>
      </c>
      <c r="K148" s="1">
        <f t="shared" si="36"/>
        <v>3.4460542096851651E-3</v>
      </c>
      <c r="L148" s="1">
        <f>IF(B148="","",入力・概要!$B$25)</f>
        <v>0.05</v>
      </c>
      <c r="M148" s="1">
        <f>IF(B148="","",C148*入力・概要!$B$26*0.000000001-1/(C148*入力・概要!$B$24*0.000001))</f>
        <v>-0.8590951861560413</v>
      </c>
      <c r="N148" s="1">
        <f>IF(B148="","",入力・概要!$B$28)</f>
        <v>0.05</v>
      </c>
      <c r="O148" s="1">
        <f>IF(B148="","",C148*入力・概要!$B$29*0.000000001-1/(C148*入力・概要!$B$27*0.000001))</f>
        <v>-0.8590951861560413</v>
      </c>
      <c r="P148" s="1">
        <f t="shared" si="37"/>
        <v>2.5000000000000005E-2</v>
      </c>
      <c r="Q148" s="1">
        <f t="shared" si="38"/>
        <v>-0.42954759307802071</v>
      </c>
      <c r="R148" s="1">
        <f>IF(B148="","",入力・概要!$E$15*J148)</f>
        <v>0.41567765630238435</v>
      </c>
      <c r="S148" s="1">
        <f>IF(B148="","",入力・概要!$E$15*K148)</f>
        <v>0.33183255687620078</v>
      </c>
      <c r="T148" s="1">
        <f t="shared" si="39"/>
        <v>0.44067765630238437</v>
      </c>
      <c r="U148" s="1">
        <f t="shared" si="40"/>
        <v>-9.7715036201819927E-2</v>
      </c>
      <c r="V148" s="1">
        <f>IF(B148="","",T148+入力・概要!$E$9*F148)</f>
        <v>0.71656173788233679</v>
      </c>
      <c r="W148" s="1">
        <f>IF(B148="","",U148+入力・概要!$E$9*G148)</f>
        <v>3.0800619859004397E-3</v>
      </c>
      <c r="X148" s="1">
        <f>IF(B148="","",入力・概要!$E$9+T148*F148-U148*G148)</f>
        <v>26.905215891135978</v>
      </c>
      <c r="Y148" s="1">
        <f t="shared" si="41"/>
        <v>6.4906729581525264E-4</v>
      </c>
      <c r="Z148" s="1">
        <f>IF(B148="","",入力・概要!$E$9*(V148*X148+W148*Y148)/(X148^2+Y148^2)+入力・概要!$B$36)</f>
        <v>0.71643169357226788</v>
      </c>
      <c r="AA148" s="1">
        <f>IF(B148="","",入力・概要!$E$9*(W148*X148-V148*Y148)/(X148^2+Y148^2)+C148*入力・概要!$B$37*0.000000001)</f>
        <v>6.9909333089908749E-3</v>
      </c>
      <c r="AB148" s="1">
        <f t="shared" si="42"/>
        <v>0.71646580148905825</v>
      </c>
      <c r="AC148" s="1">
        <f t="shared" si="43"/>
        <v>0.55907389987394052</v>
      </c>
      <c r="AD148" s="1">
        <f t="shared" si="44"/>
        <v>4.2666067224975466</v>
      </c>
      <c r="AE148" s="1">
        <f t="shared" si="45"/>
        <v>-0.1448045346163235</v>
      </c>
      <c r="AF148" s="1">
        <f t="shared" si="46"/>
        <v>0.43027448764610815</v>
      </c>
      <c r="AG148" s="1">
        <f t="shared" si="47"/>
        <v>0.53188416008755157</v>
      </c>
    </row>
    <row r="149" spans="1:33">
      <c r="A149">
        <v>146</v>
      </c>
      <c r="B149" s="2">
        <f>IF(A149&lt;=入力・概要!$B$40,10^(LOG10(入力・概要!$B$38)+(A149-1)*(LOG10(入力・概要!$B$39)-LOG10(入力・概要!$B$38))/(入力・概要!$B$40-1)),"")</f>
        <v>18853.960918387838</v>
      </c>
      <c r="C149" s="1">
        <f t="shared" si="32"/>
        <v>118462.93022455261</v>
      </c>
      <c r="D149" s="1">
        <f>IF(B149="","",ATANH(MIN(0.999999,入力・概要!$E$20/入力・概要!$E$9))+入力・概要!$B$20*SQRT(B149/1000000)+E149*入力・概要!$B$15/2)</f>
        <v>1.0261303932290406E-2</v>
      </c>
      <c r="E149" s="1">
        <f>IF(B149="","",C149*(入力・概要!$E$11*0.000000001))</f>
        <v>3.8240303356330365E-3</v>
      </c>
      <c r="F149" s="1">
        <f t="shared" si="33"/>
        <v>1.0261093828567096E-2</v>
      </c>
      <c r="G149" s="1">
        <f t="shared" si="34"/>
        <v>3.8236463471982146E-3</v>
      </c>
      <c r="H149" s="1">
        <f>IF(B149="","",ATANH(MIN(0.999999,入力・概要!$E$21/入力・概要!$E$15))+入力・概要!$B$21*SQRT(B149/1000000)+I149*入力・概要!$B$16/2)</f>
        <v>4.3229932589664974E-3</v>
      </c>
      <c r="I149" s="1">
        <f>IF(B149="","",C149*(入力・概要!$E$17*0.000000001))</f>
        <v>3.5166112307264759E-3</v>
      </c>
      <c r="J149" s="1">
        <f t="shared" si="35"/>
        <v>4.3230197890522784E-3</v>
      </c>
      <c r="K149" s="1">
        <f t="shared" si="36"/>
        <v>3.5165600072721999E-3</v>
      </c>
      <c r="L149" s="1">
        <f>IF(B149="","",入力・概要!$B$25)</f>
        <v>0.05</v>
      </c>
      <c r="M149" s="1">
        <f>IF(B149="","",C149*入力・概要!$B$26*0.000000001-1/(C149*入力・概要!$B$24*0.000001))</f>
        <v>-0.84177666797730832</v>
      </c>
      <c r="N149" s="1">
        <f>IF(B149="","",入力・概要!$B$28)</f>
        <v>0.05</v>
      </c>
      <c r="O149" s="1">
        <f>IF(B149="","",C149*入力・概要!$B$29*0.000000001-1/(C149*入力・概要!$B$27*0.000001))</f>
        <v>-0.84177666797730832</v>
      </c>
      <c r="P149" s="1">
        <f t="shared" si="37"/>
        <v>2.5000000000000005E-2</v>
      </c>
      <c r="Q149" s="1">
        <f t="shared" si="38"/>
        <v>-0.42088833398865427</v>
      </c>
      <c r="R149" s="1">
        <f>IF(B149="","",入力・概要!$E$15*J149)</f>
        <v>0.41627862556424805</v>
      </c>
      <c r="S149" s="1">
        <f>IF(B149="","",入力・概要!$E$15*K149)</f>
        <v>0.33862180558335886</v>
      </c>
      <c r="T149" s="1">
        <f t="shared" si="39"/>
        <v>0.44127862556424807</v>
      </c>
      <c r="U149" s="1">
        <f t="shared" si="40"/>
        <v>-8.2266528405295414E-2</v>
      </c>
      <c r="V149" s="1">
        <f>IF(B149="","",T149+入力・概要!$E$9*F149)</f>
        <v>0.71730543836016136</v>
      </c>
      <c r="W149" s="1">
        <f>IF(B149="","",U149+入力・概要!$E$9*G149)</f>
        <v>2.059082112380875E-2</v>
      </c>
      <c r="X149" s="1">
        <f>IF(B149="","",入力・概要!$E$9+T149*F149-U149*G149)</f>
        <v>26.905172817407777</v>
      </c>
      <c r="Y149" s="1">
        <f t="shared" si="41"/>
        <v>8.4314883781816949E-4</v>
      </c>
      <c r="Z149" s="1">
        <f>IF(B149="","",入力・概要!$E$9*(V149*X149+W149*Y149)/(X149^2+Y149^2)+入力・概要!$B$36)</f>
        <v>0.71717697773947009</v>
      </c>
      <c r="AA149" s="1">
        <f>IF(B149="","",入力・概要!$E$9*(W149*X149-V149*Y149)/(X149^2+Y149^2)+C149*入力・概要!$B$37*0.000000001)</f>
        <v>2.4573734800732026E-2</v>
      </c>
      <c r="AB149" s="1">
        <f t="shared" si="42"/>
        <v>0.71759785802465792</v>
      </c>
      <c r="AC149" s="1">
        <f t="shared" si="43"/>
        <v>1.9624454061121965</v>
      </c>
      <c r="AD149" s="1">
        <f t="shared" si="44"/>
        <v>4.275402602514891</v>
      </c>
      <c r="AE149" s="1">
        <f t="shared" si="45"/>
        <v>-0.1441188662982171</v>
      </c>
      <c r="AF149" s="1">
        <f t="shared" si="46"/>
        <v>0.42163015746948768</v>
      </c>
      <c r="AG149" s="1">
        <f t="shared" si="47"/>
        <v>0.53661217030383646</v>
      </c>
    </row>
    <row r="150" spans="1:33">
      <c r="A150">
        <v>147</v>
      </c>
      <c r="B150" s="2">
        <f>IF(A150&lt;=入力・概要!$B$40,10^(LOG10(入力・概要!$B$38)+(A150-1)*(LOG10(入力・概要!$B$39)-LOG10(入力・概要!$B$38))/(入力・概要!$B$40-1)),"")</f>
        <v>19239.70826776059</v>
      </c>
      <c r="C150" s="1">
        <f t="shared" si="32"/>
        <v>120886.65230241495</v>
      </c>
      <c r="D150" s="1">
        <f>IF(B150="","",ATANH(MIN(0.999999,入力・概要!$E$20/入力・概要!$E$9))+入力・概要!$B$20*SQRT(B150/1000000)+E150*入力・概要!$B$15/2)</f>
        <v>1.0266670160631465E-2</v>
      </c>
      <c r="E150" s="1">
        <f>IF(B150="","",C150*(入力・概要!$E$11*0.000000001))</f>
        <v>3.9022690448505147E-3</v>
      </c>
      <c r="F150" s="1">
        <f t="shared" si="33"/>
        <v>1.026646577546713E-2</v>
      </c>
      <c r="G150" s="1">
        <f t="shared" si="34"/>
        <v>3.9018775562740123E-3</v>
      </c>
      <c r="H150" s="1">
        <f>IF(B150="","",ATANH(MIN(0.999999,入力・概要!$E$21/入力・概要!$E$15))+入力・概要!$B$21*SQRT(B150/1000000)+I150*入力・概要!$B$16/2)</f>
        <v>4.3293029458117563E-3</v>
      </c>
      <c r="I150" s="1">
        <f>IF(B150="","",C150*(入力・概要!$E$17*0.000000001))</f>
        <v>3.5885602215459172E-3</v>
      </c>
      <c r="J150" s="1">
        <f t="shared" si="35"/>
        <v>4.3293316489981023E-3</v>
      </c>
      <c r="K150" s="1">
        <f t="shared" si="36"/>
        <v>3.5885083656257513E-3</v>
      </c>
      <c r="L150" s="1">
        <f>IF(B150="","",入力・概要!$B$25)</f>
        <v>0.05</v>
      </c>
      <c r="M150" s="1">
        <f>IF(B150="","",C150*入力・概要!$B$26*0.000000001-1/(C150*入力・概要!$B$24*0.000001))</f>
        <v>-0.82480345387073351</v>
      </c>
      <c r="N150" s="1">
        <f>IF(B150="","",入力・概要!$B$28)</f>
        <v>0.05</v>
      </c>
      <c r="O150" s="1">
        <f>IF(B150="","",C150*入力・概要!$B$29*0.000000001-1/(C150*入力・概要!$B$27*0.000001))</f>
        <v>-0.82480345387073351</v>
      </c>
      <c r="P150" s="1">
        <f t="shared" si="37"/>
        <v>2.5000000000000001E-2</v>
      </c>
      <c r="Q150" s="1">
        <f t="shared" si="38"/>
        <v>-0.41240172693536675</v>
      </c>
      <c r="R150" s="1">
        <f>IF(B150="","",入力・概要!$E$15*J150)</f>
        <v>0.41688641653241698</v>
      </c>
      <c r="S150" s="1">
        <f>IF(B150="","",入力・概要!$E$15*K150)</f>
        <v>0.34554996348882755</v>
      </c>
      <c r="T150" s="1">
        <f t="shared" si="39"/>
        <v>0.441886416532417</v>
      </c>
      <c r="U150" s="1">
        <f t="shared" si="40"/>
        <v>-6.6851763446539203E-2</v>
      </c>
      <c r="V150" s="1">
        <f>IF(B150="","",T150+入力・概要!$E$9*F150)</f>
        <v>0.71805773647406923</v>
      </c>
      <c r="W150" s="1">
        <f>IF(B150="","",U150+入力・概要!$E$9*G150)</f>
        <v>3.8110031443179954E-2</v>
      </c>
      <c r="X150" s="1">
        <f>IF(B150="","",入力・概要!$E$9+T150*F150-U150*G150)</f>
        <v>26.905127717082852</v>
      </c>
      <c r="Y150" s="1">
        <f t="shared" si="41"/>
        <v>1.0378553496366684E-3</v>
      </c>
      <c r="Z150" s="1">
        <f>IF(B150="","",入力・概要!$E$9*(V150*X150+W150*Y150)/(X150^2+Y150^2)+入力・概要!$B$36)</f>
        <v>0.71793116819331637</v>
      </c>
      <c r="AA150" s="1">
        <f>IF(B150="","",入力・概要!$E$9*(W150*X150-V150*Y150)/(X150^2+Y150^2)+C150*入力・概要!$B$37*0.000000001)</f>
        <v>4.2166661668345054E-2</v>
      </c>
      <c r="AB150" s="1">
        <f t="shared" si="42"/>
        <v>0.71916840143298333</v>
      </c>
      <c r="AC150" s="1">
        <f t="shared" si="43"/>
        <v>3.3613242063148121</v>
      </c>
      <c r="AD150" s="1">
        <f t="shared" si="44"/>
        <v>4.2841984825322346</v>
      </c>
      <c r="AE150" s="1">
        <f t="shared" si="45"/>
        <v>-0.14316940273306869</v>
      </c>
      <c r="AF150" s="1">
        <f t="shared" si="46"/>
        <v>0.41315878833600139</v>
      </c>
      <c r="AG150" s="1">
        <f t="shared" si="47"/>
        <v>0.54147858827138307</v>
      </c>
    </row>
    <row r="151" spans="1:33">
      <c r="A151">
        <v>148</v>
      </c>
      <c r="B151" s="2">
        <f>IF(A151&lt;=入力・概要!$B$40,10^(LOG10(入力・概要!$B$38)+(A151-1)*(LOG10(入力・概要!$B$39)-LOG10(入力・概要!$B$38))/(入力・概要!$B$40-1)),"")</f>
        <v>19633.347911924528</v>
      </c>
      <c r="C151" s="1">
        <f t="shared" si="32"/>
        <v>123359.9631309492</v>
      </c>
      <c r="D151" s="1">
        <f>IF(B151="","",ATANH(MIN(0.999999,入力・概要!$E$20/入力・概要!$E$9))+入力・概要!$B$20*SQRT(B151/1000000)+E151*入力・概要!$B$15/2)</f>
        <v>1.0272103073239721E-2</v>
      </c>
      <c r="E151" s="1">
        <f>IF(B151="","",C151*(入力・概要!$E$11*0.000000001))</f>
        <v>3.9821084985921743E-3</v>
      </c>
      <c r="F151" s="1">
        <f t="shared" si="33"/>
        <v>1.0271904663208715E-2</v>
      </c>
      <c r="G151" s="1">
        <f t="shared" si="34"/>
        <v>3.9817093911814093E-3</v>
      </c>
      <c r="H151" s="1">
        <f>IF(B151="","",ATANH(MIN(0.999999,入力・概要!$E$21/入力・概要!$E$15))+入力・概要!$B$21*SQRT(B151/1000000)+I151*入力・概要!$B$16/2)</f>
        <v>4.3356842507072972E-3</v>
      </c>
      <c r="I151" s="1">
        <f>IF(B151="","",C151*(入力・概要!$E$17*0.000000001))</f>
        <v>3.6619812708160479E-3</v>
      </c>
      <c r="J151" s="1">
        <f t="shared" si="35"/>
        <v>4.3357152243373122E-3</v>
      </c>
      <c r="K151" s="1">
        <f t="shared" si="36"/>
        <v>3.6619288012201576E-3</v>
      </c>
      <c r="L151" s="1">
        <f>IF(B151="","",入力・概要!$B$25)</f>
        <v>0.05</v>
      </c>
      <c r="M151" s="1">
        <f>IF(B151="","",C151*入力・概要!$B$26*0.000000001-1/(C151*入力・概要!$B$24*0.000001))</f>
        <v>-0.8081685812770355</v>
      </c>
      <c r="N151" s="1">
        <f>IF(B151="","",入力・概要!$B$28)</f>
        <v>0.05</v>
      </c>
      <c r="O151" s="1">
        <f>IF(B151="","",C151*入力・概要!$B$29*0.000000001-1/(C151*入力・概要!$B$27*0.000001))</f>
        <v>-0.8081685812770355</v>
      </c>
      <c r="P151" s="1">
        <f t="shared" si="37"/>
        <v>2.5000000000000005E-2</v>
      </c>
      <c r="Q151" s="1">
        <f t="shared" si="38"/>
        <v>-0.40408429063851781</v>
      </c>
      <c r="R151" s="1">
        <f>IF(B151="","",入力・概要!$E$15*J151)</f>
        <v>0.41750111322548367</v>
      </c>
      <c r="S151" s="1">
        <f>IF(B151="","",入力・概要!$E$15*K151)</f>
        <v>0.35261987283667912</v>
      </c>
      <c r="T151" s="1">
        <f t="shared" si="39"/>
        <v>0.44250111322548369</v>
      </c>
      <c r="U151" s="1">
        <f t="shared" si="40"/>
        <v>-5.1464417801838691E-2</v>
      </c>
      <c r="V151" s="1">
        <f>IF(B151="","",T151+入力・概要!$E$9*F151)</f>
        <v>0.71881874104362031</v>
      </c>
      <c r="W151" s="1">
        <f>IF(B151="","",U151+入力・概要!$E$9*G151)</f>
        <v>5.5644879811984835E-2</v>
      </c>
      <c r="X151" s="1">
        <f>IF(B151="","",入力・概要!$E$9+T151*F151-U151*G151)</f>
        <v>26.905080503519578</v>
      </c>
      <c r="Y151" s="1">
        <f t="shared" si="41"/>
        <v>1.2332732449301081E-3</v>
      </c>
      <c r="Z151" s="1">
        <f>IF(B151="","",入力・概要!$E$9*(V151*X151+W151*Y151)/(X151^2+Y151^2)+入力・概要!$B$36)</f>
        <v>0.71869437817615178</v>
      </c>
      <c r="AA151" s="1">
        <f>IF(B151="","",入力・概要!$E$9*(W151*X151-V151*Y151)/(X151^2+Y151^2)+C151*入力・概要!$B$37*0.000000001)</f>
        <v>5.9776934777557154E-2</v>
      </c>
      <c r="AB151" s="1">
        <f t="shared" si="42"/>
        <v>0.72117604726821438</v>
      </c>
      <c r="AC151" s="1">
        <f t="shared" si="43"/>
        <v>4.7545950833485104</v>
      </c>
      <c r="AD151" s="1">
        <f t="shared" si="44"/>
        <v>4.2929943625495799</v>
      </c>
      <c r="AE151" s="1">
        <f t="shared" si="45"/>
        <v>-0.14195870612044972</v>
      </c>
      <c r="AF151" s="1">
        <f t="shared" si="46"/>
        <v>0.4048569055121008</v>
      </c>
      <c r="AG151" s="1">
        <f t="shared" si="47"/>
        <v>0.54648692048746594</v>
      </c>
    </row>
    <row r="152" spans="1:33">
      <c r="A152">
        <v>149</v>
      </c>
      <c r="B152" s="2">
        <f>IF(A152&lt;=入力・概要!$B$40,10^(LOG10(入力・概要!$B$38)+(A152-1)*(LOG10(入力・概要!$B$39)-LOG10(入力・概要!$B$38))/(入力・概要!$B$40-1)),"")</f>
        <v>20035.04132526731</v>
      </c>
      <c r="C152" s="1">
        <f t="shared" si="32"/>
        <v>125883.87728365538</v>
      </c>
      <c r="D152" s="1">
        <f>IF(B152="","",ATANH(MIN(0.999999,入力・概要!$E$20/入力・概要!$E$9))+入力・概要!$B$20*SQRT(B152/1000000)+E152*入力・概要!$B$15/2)</f>
        <v>1.0277603595707861E-2</v>
      </c>
      <c r="E152" s="1">
        <f>IF(B152="","",C152*(入力・概要!$E$11*0.000000001))</f>
        <v>4.0635814476926825E-3</v>
      </c>
      <c r="F152" s="1">
        <f t="shared" si="33"/>
        <v>1.0277411428428418E-2</v>
      </c>
      <c r="G152" s="1">
        <f t="shared" si="34"/>
        <v>4.0631746029123504E-3</v>
      </c>
      <c r="H152" s="1">
        <f>IF(B152="","",ATANH(MIN(0.999999,入力・概要!$E$21/入力・概要!$E$15))+入力・概要!$B$21*SQRT(B152/1000000)+I152*入力・概要!$B$16/2)</f>
        <v>4.3421380539395132E-3</v>
      </c>
      <c r="I152" s="1">
        <f>IF(B152="","",C152*(入力・概要!$E$17*0.000000001))</f>
        <v>3.7369044964864909E-3</v>
      </c>
      <c r="J152" s="1">
        <f t="shared" si="35"/>
        <v>4.3421713996518573E-3</v>
      </c>
      <c r="K152" s="1">
        <f t="shared" si="36"/>
        <v>3.7368514345632034E-3</v>
      </c>
      <c r="L152" s="1">
        <f>IF(B152="","",入力・概要!$B$25)</f>
        <v>0.05</v>
      </c>
      <c r="M152" s="1">
        <f>IF(B152="","",C152*入力・概要!$B$26*0.000000001-1/(C152*入力・概要!$B$24*0.000001))</f>
        <v>-0.79186522642755786</v>
      </c>
      <c r="N152" s="1">
        <f>IF(B152="","",入力・概要!$B$28)</f>
        <v>0.05</v>
      </c>
      <c r="O152" s="1">
        <f>IF(B152="","",C152*入力・概要!$B$29*0.000000001-1/(C152*入力・概要!$B$27*0.000001))</f>
        <v>-0.79186522642755786</v>
      </c>
      <c r="P152" s="1">
        <f t="shared" si="37"/>
        <v>2.5000000000000005E-2</v>
      </c>
      <c r="Q152" s="1">
        <f t="shared" si="38"/>
        <v>-0.39593261321377898</v>
      </c>
      <c r="R152" s="1">
        <f>IF(B152="","",入力・概要!$E$15*J152)</f>
        <v>0.41812280082292347</v>
      </c>
      <c r="S152" s="1">
        <f>IF(B152="","",入力・概要!$E$15*K152)</f>
        <v>0.35983443403546894</v>
      </c>
      <c r="T152" s="1">
        <f t="shared" si="39"/>
        <v>0.44312280082292349</v>
      </c>
      <c r="U152" s="1">
        <f t="shared" si="40"/>
        <v>-3.6098179178310041E-2</v>
      </c>
      <c r="V152" s="1">
        <f>IF(B152="","",T152+入力・概要!$E$9*F152)</f>
        <v>0.71958856244412295</v>
      </c>
      <c r="W152" s="1">
        <f>IF(B152="","",U152+入力・概要!$E$9*G152)</f>
        <v>7.3202559535606809E-2</v>
      </c>
      <c r="X152" s="1">
        <f>IF(B152="","",入力・概要!$E$9+T152*F152-U152*G152)</f>
        <v>26.905031086457711</v>
      </c>
      <c r="Y152" s="1">
        <f t="shared" si="41"/>
        <v>1.4294894710424704E-3</v>
      </c>
      <c r="Z152" s="1">
        <f>IF(B152="","",入力・概要!$E$9*(V152*X152+W152*Y152)/(X152^2+Y152^2)+入力・概要!$B$36)</f>
        <v>0.71946672303520087</v>
      </c>
      <c r="AA152" s="1">
        <f>IF(B152="","",入力・概要!$E$9*(W152*X152-V152*Y152)/(X152^2+Y152^2)+C152*入力・概要!$B$37*0.000000001)</f>
        <v>7.7411782382204308E-2</v>
      </c>
      <c r="AB152" s="1">
        <f t="shared" si="42"/>
        <v>0.72361934026572305</v>
      </c>
      <c r="AC152" s="1">
        <f t="shared" si="43"/>
        <v>6.1411740577198222</v>
      </c>
      <c r="AD152" s="1">
        <f t="shared" si="44"/>
        <v>4.3017902425669243</v>
      </c>
      <c r="AE152" s="1">
        <f t="shared" si="45"/>
        <v>-0.14048983421350145</v>
      </c>
      <c r="AF152" s="1">
        <f t="shared" si="46"/>
        <v>0.39672110380756392</v>
      </c>
      <c r="AG152" s="1">
        <f t="shared" si="47"/>
        <v>0.55164073135115066</v>
      </c>
    </row>
    <row r="153" spans="1:33">
      <c r="A153">
        <v>150</v>
      </c>
      <c r="B153" s="2">
        <f>IF(A153&lt;=入力・概要!$B$40,10^(LOG10(入力・概要!$B$38)+(A153-1)*(LOG10(入力・概要!$B$39)-LOG10(入力・概要!$B$38))/(入力・概要!$B$40-1)),"")</f>
        <v>20444.953285902491</v>
      </c>
      <c r="C153" s="1">
        <f t="shared" si="32"/>
        <v>128459.43009195554</v>
      </c>
      <c r="D153" s="1">
        <f>IF(B153="","",ATANH(MIN(0.999999,入力・概要!$E$20/入力・概要!$E$9))+入力・概要!$B$20*SQRT(B153/1000000)+E153*入力・概要!$B$15/2)</f>
        <v>1.0283172668100341E-2</v>
      </c>
      <c r="E153" s="1">
        <f>IF(B153="","",C153*(入力・概要!$E$11*0.000000001))</f>
        <v>4.1467213130606537E-3</v>
      </c>
      <c r="F153" s="1">
        <f t="shared" si="33"/>
        <v>1.0282987022707201E-2</v>
      </c>
      <c r="G153" s="1">
        <f t="shared" si="34"/>
        <v>4.1463066127115436E-3</v>
      </c>
      <c r="H153" s="1">
        <f>IF(B153="","",ATANH(MIN(0.999999,入力・概要!$E$21/入力・概要!$E$15))+入力・概要!$B$21*SQRT(B153/1000000)+I153*入力・概要!$B$16/2)</f>
        <v>4.3486652478510529E-3</v>
      </c>
      <c r="I153" s="1">
        <f>IF(B153="","",C153*(入力・概要!$E$17*0.000000001))</f>
        <v>3.8133606327126418E-3</v>
      </c>
      <c r="J153" s="1">
        <f t="shared" si="35"/>
        <v>4.3487010717704914E-3</v>
      </c>
      <c r="K153" s="1">
        <f t="shared" si="36"/>
        <v>3.8133070025631243E-3</v>
      </c>
      <c r="L153" s="1">
        <f>IF(B153="","",入力・概要!$B$25)</f>
        <v>0.05</v>
      </c>
      <c r="M153" s="1">
        <f>IF(B153="","",C153*入力・概要!$B$26*0.000000001-1/(C153*入力・概要!$B$24*0.000001))</f>
        <v>-0.77588670154508654</v>
      </c>
      <c r="N153" s="1">
        <f>IF(B153="","",入力・概要!$B$28)</f>
        <v>0.05</v>
      </c>
      <c r="O153" s="1">
        <f>IF(B153="","",C153*入力・概要!$B$29*0.000000001-1/(C153*入力・概要!$B$27*0.000001))</f>
        <v>-0.77588670154508654</v>
      </c>
      <c r="P153" s="1">
        <f t="shared" si="37"/>
        <v>2.5000000000000001E-2</v>
      </c>
      <c r="Q153" s="1">
        <f t="shared" si="38"/>
        <v>-0.38794335077254333</v>
      </c>
      <c r="R153" s="1">
        <f>IF(B153="","",入力・概要!$E$15*J153)</f>
        <v>0.41875156568349936</v>
      </c>
      <c r="S153" s="1">
        <f>IF(B153="","",入力・概要!$E$15*K153)</f>
        <v>0.367196606849098</v>
      </c>
      <c r="T153" s="1">
        <f t="shared" si="39"/>
        <v>0.44375156568349938</v>
      </c>
      <c r="U153" s="1">
        <f t="shared" si="40"/>
        <v>-2.0746743923445332E-2</v>
      </c>
      <c r="V153" s="1">
        <f>IF(B153="","",T153+入力・概要!$E$9*F153)</f>
        <v>0.72036731263218212</v>
      </c>
      <c r="W153" s="1">
        <f>IF(B153="","",U153+入力・概要!$E$9*G153)</f>
        <v>9.0790273309074077E-2</v>
      </c>
      <c r="X153" s="1">
        <f>IF(B153="","",入力・概要!$E$9+T153*F153-U153*G153)</f>
        <v>26.90497937186824</v>
      </c>
      <c r="Y153" s="1">
        <f t="shared" si="41"/>
        <v>1.6265915526663766E-3</v>
      </c>
      <c r="Z153" s="1">
        <f>IF(B153="","",入力・概要!$E$9*(V153*X153+W153*Y153)/(X153^2+Y153^2)+入力・概要!$B$36)</f>
        <v>0.72024832025800922</v>
      </c>
      <c r="AA153" s="1">
        <f>IF(B153="","",入力・概要!$E$9*(W153*X153-V153*Y153)/(X153^2+Y153^2)+C153*入力・概要!$B$37*0.000000001)</f>
        <v>9.5078443107163027E-2</v>
      </c>
      <c r="AB153" s="1">
        <f t="shared" si="42"/>
        <v>0.72649676749326686</v>
      </c>
      <c r="AC153" s="1">
        <f t="shared" si="43"/>
        <v>7.5200132449705679</v>
      </c>
      <c r="AD153" s="1">
        <f t="shared" si="44"/>
        <v>4.3105861225842679</v>
      </c>
      <c r="AE153" s="1">
        <f t="shared" si="45"/>
        <v>-0.13876631373066733</v>
      </c>
      <c r="AF153" s="1">
        <f t="shared" si="46"/>
        <v>0.38874804617982145</v>
      </c>
      <c r="AG153" s="1">
        <f t="shared" si="47"/>
        <v>0.5569436433283651</v>
      </c>
    </row>
    <row r="154" spans="1:33">
      <c r="A154">
        <v>151</v>
      </c>
      <c r="B154" s="2">
        <f>IF(A154&lt;=入力・概要!$B$40,10^(LOG10(入力・概要!$B$38)+(A154-1)*(LOG10(入力・概要!$B$39)-LOG10(入力・概要!$B$38))/(入力・概要!$B$40-1)),"")</f>
        <v>20863.251943262901</v>
      </c>
      <c r="C154" s="1">
        <f t="shared" si="32"/>
        <v>131087.67806989542</v>
      </c>
      <c r="D154" s="1">
        <f>IF(B154="","",ATANH(MIN(0.999999,入力・概要!$E$20/入力・概要!$E$9))+入力・概要!$B$20*SQRT(B154/1000000)+E154*入力・概要!$B$15/2)</f>
        <v>1.0288811245204E-2</v>
      </c>
      <c r="E154" s="1">
        <f>IF(B154="","",C154*(入力・概要!$E$11*0.000000001))</f>
        <v>4.2315621993881912E-3</v>
      </c>
      <c r="F154" s="1">
        <f t="shared" si="33"/>
        <v>1.0288632412841371E-2</v>
      </c>
      <c r="G154" s="1">
        <f t="shared" si="34"/>
        <v>4.2311395258011163E-3</v>
      </c>
      <c r="H154" s="1">
        <f>IF(B154="","",ATANH(MIN(0.999999,入力・概要!$E$21/入力・概要!$E$15))+入力・概要!$B$21*SQRT(B154/1000000)+I154*入力・概要!$B$16/2)</f>
        <v>4.355266737026884E-3</v>
      </c>
      <c r="I154" s="1">
        <f>IF(B154="","",C154*(入力・概要!$E$17*0.000000001))</f>
        <v>3.8913810424630836E-3</v>
      </c>
      <c r="J154" s="1">
        <f t="shared" si="35"/>
        <v>4.3553051499633927E-3</v>
      </c>
      <c r="K154" s="1">
        <f t="shared" si="36"/>
        <v>3.8913268711491394E-3</v>
      </c>
      <c r="L154" s="1">
        <f>IF(B154="","",入力・概要!$B$25)</f>
        <v>0.05</v>
      </c>
      <c r="M154" s="1">
        <f>IF(B154="","",C154*入力・概要!$B$26*0.000000001-1/(C154*入力・概要!$B$24*0.000001))</f>
        <v>-0.76022645210046769</v>
      </c>
      <c r="N154" s="1">
        <f>IF(B154="","",入力・概要!$B$28)</f>
        <v>0.05</v>
      </c>
      <c r="O154" s="1">
        <f>IF(B154="","",C154*入力・概要!$B$29*0.000000001-1/(C154*入力・概要!$B$27*0.000001))</f>
        <v>-0.76022645210046769</v>
      </c>
      <c r="P154" s="1">
        <f t="shared" si="37"/>
        <v>2.4999999999999998E-2</v>
      </c>
      <c r="Q154" s="1">
        <f t="shared" si="38"/>
        <v>-0.3801132260502339</v>
      </c>
      <c r="R154" s="1">
        <f>IF(B154="","",入力・概要!$E$15*J154)</f>
        <v>0.41938749536400227</v>
      </c>
      <c r="S154" s="1">
        <f>IF(B154="","",入力・概要!$E$15*K154)</f>
        <v>0.37470941161208743</v>
      </c>
      <c r="T154" s="1">
        <f t="shared" si="39"/>
        <v>0.44438749536400229</v>
      </c>
      <c r="U154" s="1">
        <f t="shared" si="40"/>
        <v>-5.4038144381464703E-3</v>
      </c>
      <c r="V154" s="1">
        <f>IF(B154="","",T154+入力・概要!$E$9*F154)</f>
        <v>0.72115510517172909</v>
      </c>
      <c r="W154" s="1">
        <f>IF(B154="","",U154+入力・概要!$E$9*G154)</f>
        <v>0.10841523617322349</v>
      </c>
      <c r="X154" s="1">
        <f>IF(B154="","",入力・概要!$E$9+T154*F154-U154*G154)</f>
        <v>26.904925261797011</v>
      </c>
      <c r="Y154" s="1">
        <f t="shared" si="41"/>
        <v>1.8246676360250966E-3</v>
      </c>
      <c r="Z154" s="1">
        <f>IF(B154="","",入力・概要!$E$9*(V154*X154+W154*Y154)/(X154^2+Y154^2)+入力・概要!$B$36)</f>
        <v>0.72103928950937202</v>
      </c>
      <c r="AA154" s="1">
        <f>IF(B154="","",入力・概要!$E$9*(W154*X154-V154*Y154)/(X154^2+Y154^2)+C154*入力・概要!$B$37*0.000000001)</f>
        <v>0.11278416893666458</v>
      </c>
      <c r="AB154" s="1">
        <f t="shared" si="42"/>
        <v>0.72980677290561924</v>
      </c>
      <c r="AC154" s="1">
        <f t="shared" si="43"/>
        <v>8.8901052556229203</v>
      </c>
      <c r="AD154" s="1">
        <f t="shared" si="44"/>
        <v>4.3193820026016114</v>
      </c>
      <c r="AE154" s="1">
        <f t="shared" si="45"/>
        <v>-0.13679211052208581</v>
      </c>
      <c r="AF154" s="1">
        <f t="shared" si="46"/>
        <v>0.38093446236631856</v>
      </c>
      <c r="AG154" s="1">
        <f t="shared" si="47"/>
        <v>0.56239933714253942</v>
      </c>
    </row>
    <row r="155" spans="1:33">
      <c r="A155">
        <v>152</v>
      </c>
      <c r="B155" s="2">
        <f>IF(A155&lt;=入力・概要!$B$40,10^(LOG10(入力・概要!$B$38)+(A155-1)*(LOG10(入力・概要!$B$39)-LOG10(入力・概要!$B$38))/(入力・概要!$B$40-1)),"")</f>
        <v>21290.108887076793</v>
      </c>
      <c r="C155" s="1">
        <f t="shared" si="32"/>
        <v>133769.69934753445</v>
      </c>
      <c r="D155" s="1">
        <f>IF(B155="","",ATANH(MIN(0.999999,入力・概要!$E$20/入力・概要!$E$9))+入力・概要!$B$20*SQRT(B155/1000000)+E155*入力・概要!$B$15/2)</f>
        <v>1.0294520296783375E-2</v>
      </c>
      <c r="E155" s="1">
        <f>IF(B155="","",C155*(入力・概要!$E$11*0.000000001))</f>
        <v>4.3181389091408867E-3</v>
      </c>
      <c r="F155" s="1">
        <f t="shared" si="33"/>
        <v>1.0294348581119082E-2</v>
      </c>
      <c r="G155" s="1">
        <f t="shared" si="34"/>
        <v>4.3177081453867798E-3</v>
      </c>
      <c r="H155" s="1">
        <f>IF(B155="","",ATANH(MIN(0.999999,入力・概要!$E$21/入力・概要!$E$15))+入力・概要!$B$21*SQRT(B155/1000000)+I155*入力・概要!$B$16/2)</f>
        <v>4.361943438483549E-3</v>
      </c>
      <c r="I155" s="1">
        <f>IF(B155="","",C155*(入力・概要!$E$17*0.000000001))</f>
        <v>3.9709977303849057E-3</v>
      </c>
      <c r="J155" s="1">
        <f t="shared" si="35"/>
        <v>4.3619845561403518E-3</v>
      </c>
      <c r="K155" s="1">
        <f t="shared" si="36"/>
        <v>3.9709430481507154E-3</v>
      </c>
      <c r="L155" s="1">
        <f>IF(B155="","",入力・概要!$B$25)</f>
        <v>0.05</v>
      </c>
      <c r="M155" s="1">
        <f>IF(B155="","",C155*入力・概要!$B$26*0.000000001-1/(C155*入力・概要!$B$24*0.000001))</f>
        <v>-0.74487805412389108</v>
      </c>
      <c r="N155" s="1">
        <f>IF(B155="","",入力・概要!$B$28)</f>
        <v>0.05</v>
      </c>
      <c r="O155" s="1">
        <f>IF(B155="","",C155*入力・概要!$B$29*0.000000001-1/(C155*入力・概要!$B$27*0.000001))</f>
        <v>-0.74487805412389108</v>
      </c>
      <c r="P155" s="1">
        <f t="shared" si="37"/>
        <v>2.4999999999999998E-2</v>
      </c>
      <c r="Q155" s="1">
        <f t="shared" si="38"/>
        <v>-0.37243902706194559</v>
      </c>
      <c r="R155" s="1">
        <f>IF(B155="","",入力・概要!$E$15*J155)</f>
        <v>0.42003067863833549</v>
      </c>
      <c r="S155" s="1">
        <f>IF(B155="","",入力・概要!$E$15*K155)</f>
        <v>0.38237593046976809</v>
      </c>
      <c r="T155" s="1">
        <f t="shared" si="39"/>
        <v>0.44503067863833551</v>
      </c>
      <c r="U155" s="1">
        <f t="shared" si="40"/>
        <v>9.9369034078224949E-3</v>
      </c>
      <c r="V155" s="1">
        <f>IF(B155="","",T155+入力・概要!$E$9*F155)</f>
        <v>0.72195205526054251</v>
      </c>
      <c r="W155" s="1">
        <f>IF(B155="","",U155+入力・概要!$E$9*G155)</f>
        <v>0.12608467847601867</v>
      </c>
      <c r="X155" s="1">
        <f>IF(B155="","",入力・概要!$E$9+T155*F155-U155*G155)</f>
        <v>26.904868654201902</v>
      </c>
      <c r="Y155" s="1">
        <f t="shared" si="41"/>
        <v>2.0238065336007824E-3</v>
      </c>
      <c r="Z155" s="1">
        <f>IF(B155="","",入力・概要!$E$9*(V155*X155+W155*Y155)/(X155^2+Y155^2)+入力・概要!$B$36)</f>
        <v>0.72183975266977907</v>
      </c>
      <c r="AA155" s="1">
        <f>IF(B155="","",入力・概要!$E$9*(W155*X155-V155*Y155)/(X155^2+Y155^2)+C155*入力・概要!$B$37*0.000000001)</f>
        <v>0.13053622820929373</v>
      </c>
      <c r="AB155" s="1">
        <f t="shared" si="42"/>
        <v>0.73354777309284813</v>
      </c>
      <c r="AC155" s="1">
        <f t="shared" si="43"/>
        <v>10.250487097318139</v>
      </c>
      <c r="AD155" s="1">
        <f t="shared" si="44"/>
        <v>4.328177882618955</v>
      </c>
      <c r="AE155" s="1">
        <f t="shared" si="45"/>
        <v>-0.13457159700135554</v>
      </c>
      <c r="AF155" s="1">
        <f t="shared" si="46"/>
        <v>0.37327714754435293</v>
      </c>
      <c r="AG155" s="1">
        <f t="shared" si="47"/>
        <v>0.56801155199520514</v>
      </c>
    </row>
    <row r="156" spans="1:33">
      <c r="A156">
        <v>153</v>
      </c>
      <c r="B156" s="2">
        <f>IF(A156&lt;=入力・概要!$B$40,10^(LOG10(入力・概要!$B$38)+(A156-1)*(LOG10(入力・概要!$B$39)-LOG10(入力・概要!$B$38))/(入力・概要!$B$40-1)),"")</f>
        <v>21725.699217755708</v>
      </c>
      <c r="C156" s="1">
        <f t="shared" si="32"/>
        <v>136506.59411320571</v>
      </c>
      <c r="D156" s="1">
        <f>IF(B156="","",ATANH(MIN(0.999999,入力・概要!$E$20/入力・概要!$E$9))+入力・概要!$B$20*SQRT(B156/1000000)+E156*入力・概要!$B$15/2)</f>
        <v>1.030030080784076E-2</v>
      </c>
      <c r="E156" s="1">
        <f>IF(B156="","",C156*(入力・概要!$E$11*0.000000001))</f>
        <v>4.4064869568341469E-3</v>
      </c>
      <c r="F156" s="1">
        <f t="shared" si="33"/>
        <v>1.0300136525602535E-2</v>
      </c>
      <c r="G156" s="1">
        <f t="shared" si="34"/>
        <v>4.4060479869514413E-3</v>
      </c>
      <c r="H156" s="1">
        <f>IF(B156="","",ATANH(MIN(0.999999,入力・概要!$E$21/入力・概要!$E$15))+入力・概要!$B$21*SQRT(B156/1000000)+I156*入力・概要!$B$16/2)</f>
        <v>4.3686962818616703E-3</v>
      </c>
      <c r="I156" s="1">
        <f>IF(B156="","",C156*(入力・概要!$E$17*0.000000001))</f>
        <v>4.0522433559323414E-3</v>
      </c>
      <c r="J156" s="1">
        <f t="shared" si="35"/>
        <v>4.3687402250526478E-3</v>
      </c>
      <c r="K156" s="1">
        <f t="shared" si="36"/>
        <v>4.0521881964410691E-3</v>
      </c>
      <c r="L156" s="1">
        <f>IF(B156="","",入力・概要!$B$25)</f>
        <v>0.05</v>
      </c>
      <c r="M156" s="1">
        <f>IF(B156="","",C156*入力・概要!$B$26*0.000000001-1/(C156*入力・概要!$B$24*0.000001))</f>
        <v>-0.72983521156971176</v>
      </c>
      <c r="N156" s="1">
        <f>IF(B156="","",入力・概要!$B$28)</f>
        <v>0.05</v>
      </c>
      <c r="O156" s="1">
        <f>IF(B156="","",C156*入力・概要!$B$29*0.000000001-1/(C156*入力・概要!$B$27*0.000001))</f>
        <v>-0.72983521156971176</v>
      </c>
      <c r="P156" s="1">
        <f t="shared" si="37"/>
        <v>2.5000000000000001E-2</v>
      </c>
      <c r="Q156" s="1">
        <f t="shared" si="38"/>
        <v>-0.36491760578485594</v>
      </c>
      <c r="R156" s="1">
        <f>IF(B156="","",入力・概要!$E$15*J156)</f>
        <v>0.42068120551695387</v>
      </c>
      <c r="S156" s="1">
        <f>IF(B156="","",入力・概要!$E$15*K156)</f>
        <v>0.39019930864391389</v>
      </c>
      <c r="T156" s="1">
        <f t="shared" si="39"/>
        <v>0.44568120551695389</v>
      </c>
      <c r="U156" s="1">
        <f t="shared" si="40"/>
        <v>2.5281702859057953E-2</v>
      </c>
      <c r="V156" s="1">
        <f>IF(B156="","",T156+入力・概要!$E$9*F156)</f>
        <v>0.72275827975728024</v>
      </c>
      <c r="W156" s="1">
        <f>IF(B156="","",U156+入力・概要!$E$9*G156)</f>
        <v>0.14380584884027542</v>
      </c>
      <c r="X156" s="1">
        <f>IF(B156="","",入力・概要!$E$9+T156*F156-U156*G156)</f>
        <v>26.904809442783218</v>
      </c>
      <c r="Y156" s="1">
        <f t="shared" si="41"/>
        <v>2.2240977694380792E-3</v>
      </c>
      <c r="Z156" s="1">
        <f>IF(B156="","",入力・概要!$E$9*(V156*X156+W156*Y156)/(X156^2+Y156^2)+入力・概要!$B$36)</f>
        <v>0.72264983387542248</v>
      </c>
      <c r="AA156" s="1">
        <f>IF(B156="","",入力・概要!$E$9*(W156*X156-V156*Y156)/(X156^2+Y156^2)+C156*入力・概要!$B$37*0.000000001)</f>
        <v>0.14834190862100954</v>
      </c>
      <c r="AB156" s="1">
        <f t="shared" si="42"/>
        <v>0.73771817400244355</v>
      </c>
      <c r="AC156" s="1">
        <f t="shared" si="43"/>
        <v>11.600243549708079</v>
      </c>
      <c r="AD156" s="1">
        <f t="shared" si="44"/>
        <v>4.3369737626362994</v>
      </c>
      <c r="AE156" s="1">
        <f t="shared" si="45"/>
        <v>-0.13210951737969492</v>
      </c>
      <c r="AF156" s="1">
        <f t="shared" si="46"/>
        <v>0.36577296101783069</v>
      </c>
      <c r="AG156" s="1">
        <f t="shared" si="47"/>
        <v>0.57378408582095231</v>
      </c>
    </row>
    <row r="157" spans="1:33">
      <c r="A157">
        <v>154</v>
      </c>
      <c r="B157" s="2">
        <f>IF(A157&lt;=入力・概要!$B$40,10^(LOG10(入力・概要!$B$38)+(A157-1)*(LOG10(入力・概要!$B$39)-LOG10(入力・概要!$B$38))/(入力・概要!$B$40-1)),"")</f>
        <v>22170.201618221927</v>
      </c>
      <c r="C157" s="1">
        <f t="shared" si="32"/>
        <v>139299.48506482108</v>
      </c>
      <c r="D157" s="1">
        <f>IF(B157="","",ATANH(MIN(0.999999,入力・概要!$E$20/入力・概要!$E$9))+入力・概要!$B$20*SQRT(B157/1000000)+E157*入力・概要!$B$15/2)</f>
        <v>1.0306153778881102E-2</v>
      </c>
      <c r="E157" s="1">
        <f>IF(B157="","",C157*(入力・概要!$E$11*0.000000001))</f>
        <v>4.4966425836015043E-3</v>
      </c>
      <c r="F157" s="1">
        <f t="shared" si="33"/>
        <v>1.0305997260415979E-2</v>
      </c>
      <c r="G157" s="1">
        <f t="shared" si="34"/>
        <v>4.49619529284197E-3</v>
      </c>
      <c r="H157" s="1">
        <f>IF(B157="","",ATANH(MIN(0.999999,入力・概要!$E$21/入力・概要!$E$15))+入力・概要!$B$21*SQRT(B157/1000000)+I157*入力・概要!$B$16/2)</f>
        <v>4.3755262096217638E-3</v>
      </c>
      <c r="I157" s="1">
        <f>IF(B157="","",C157*(入力・概要!$E$17*0.000000001))</f>
        <v>4.1351512467639106E-3</v>
      </c>
      <c r="J157" s="1">
        <f t="shared" si="35"/>
        <v>4.3755731044986309E-3</v>
      </c>
      <c r="K157" s="1">
        <f t="shared" si="36"/>
        <v>4.1350956473501232E-3</v>
      </c>
      <c r="L157" s="1">
        <f>IF(B157="","",入力・概要!$B$25)</f>
        <v>0.05</v>
      </c>
      <c r="M157" s="1">
        <f>IF(B157="","",C157*入力・概要!$B$26*0.000000001-1/(C157*入力・概要!$B$24*0.000001))</f>
        <v>-0.71509175373376643</v>
      </c>
      <c r="N157" s="1">
        <f>IF(B157="","",入力・概要!$B$28)</f>
        <v>0.05</v>
      </c>
      <c r="O157" s="1">
        <f>IF(B157="","",C157*入力・概要!$B$29*0.000000001-1/(C157*入力・概要!$B$27*0.000001))</f>
        <v>-0.71509175373376643</v>
      </c>
      <c r="P157" s="1">
        <f t="shared" si="37"/>
        <v>2.5000000000000001E-2</v>
      </c>
      <c r="Q157" s="1">
        <f t="shared" si="38"/>
        <v>-0.35754587686688327</v>
      </c>
      <c r="R157" s="1">
        <f>IF(B157="","",入力・概要!$E$15*J157)</f>
        <v>0.42133916726666021</v>
      </c>
      <c r="S157" s="1">
        <f>IF(B157="","",入力・概要!$E$15*K157)</f>
        <v>0.3981827557243221</v>
      </c>
      <c r="T157" s="1">
        <f t="shared" si="39"/>
        <v>0.44633916726666023</v>
      </c>
      <c r="U157" s="1">
        <f t="shared" si="40"/>
        <v>4.063687885743883E-2</v>
      </c>
      <c r="V157" s="1">
        <f>IF(B157="","",T157+入力・概要!$E$9*F157)</f>
        <v>0.72357389720902232</v>
      </c>
      <c r="W157" s="1">
        <f>IF(B157="","",U157+入力・概要!$E$9*G157)</f>
        <v>0.16158601713897286</v>
      </c>
      <c r="X157" s="1">
        <f>IF(B157="","",入力・概要!$E$9+T157*F157-U157*G157)</f>
        <v>26.90474751680712</v>
      </c>
      <c r="Y157" s="1">
        <f t="shared" si="41"/>
        <v>2.425631625051983E-3</v>
      </c>
      <c r="Z157" s="1">
        <f>IF(B157="","",入力・概要!$E$9*(V157*X157+W157*Y157)/(X157^2+Y157^2)+入力・概要!$B$36)</f>
        <v>0.72346965955979625</v>
      </c>
      <c r="AA157" s="1">
        <f>IF(B157="","",入力・概要!$E$9*(W157*X157-V157*Y157)/(X157^2+Y157^2)+C157*入力・概要!$B$37*0.000000001)</f>
        <v>0.16620852023745689</v>
      </c>
      <c r="AB157" s="1">
        <f t="shared" si="42"/>
        <v>0.74231638841069159</v>
      </c>
      <c r="AC157" s="1">
        <f t="shared" si="43"/>
        <v>12.938509993673827</v>
      </c>
      <c r="AD157" s="1">
        <f t="shared" si="44"/>
        <v>4.3457696426536438</v>
      </c>
      <c r="AE157" s="1">
        <f t="shared" si="45"/>
        <v>-0.12941095125148713</v>
      </c>
      <c r="AF157" s="1">
        <f t="shared" si="46"/>
        <v>0.35841882493042754</v>
      </c>
      <c r="AG157" s="1">
        <f t="shared" si="47"/>
        <v>0.57972079558109513</v>
      </c>
    </row>
    <row r="158" spans="1:33">
      <c r="A158">
        <v>155</v>
      </c>
      <c r="B158" s="2">
        <f>IF(A158&lt;=入力・概要!$B$40,10^(LOG10(入力・概要!$B$38)+(A158-1)*(LOG10(入力・概要!$B$39)-LOG10(入力・概要!$B$38))/(入力・概要!$B$40-1)),"")</f>
        <v>22623.798427205864</v>
      </c>
      <c r="C158" s="1">
        <f t="shared" si="32"/>
        <v>142149.51787041253</v>
      </c>
      <c r="D158" s="1">
        <f>IF(B158="","",ATANH(MIN(0.999999,入力・概要!$E$20/入力・概要!$E$9))+入力・概要!$B$20*SQRT(B158/1000000)+E158*入力・概要!$B$15/2)</f>
        <v>1.0312080226181864E-2</v>
      </c>
      <c r="E158" s="1">
        <f>IF(B158="","",C158*(入力・概要!$E$11*0.000000001))</f>
        <v>4.5886427720610683E-3</v>
      </c>
      <c r="F158" s="1">
        <f t="shared" si="33"/>
        <v>1.0311931816039639E-2</v>
      </c>
      <c r="G158" s="1">
        <f t="shared" si="34"/>
        <v>4.5881870471553626E-3</v>
      </c>
      <c r="H158" s="1">
        <f>IF(B158="","",ATANH(MIN(0.999999,入力・概要!$E$21/入力・概要!$E$15))+入力・概要!$B$21*SQRT(B158/1000000)+I158*入力・概要!$B$16/2)</f>
        <v>4.3824341772434215E-3</v>
      </c>
      <c r="I158" s="1">
        <f>IF(B158="","",C158*(入力・概要!$E$17*0.000000001))</f>
        <v>4.2197554124137364E-3</v>
      </c>
      <c r="J158" s="1">
        <f t="shared" si="35"/>
        <v>4.3824841555331314E-3</v>
      </c>
      <c r="K158" s="1">
        <f t="shared" si="36"/>
        <v>4.2196994143526585E-3</v>
      </c>
      <c r="L158" s="1">
        <f>IF(B158="","",入力・概要!$B$25)</f>
        <v>0.05</v>
      </c>
      <c r="M158" s="1">
        <f>IF(B158="","",C158*入力・概要!$B$26*0.000000001-1/(C158*入力・概要!$B$24*0.000001))</f>
        <v>-0.70064163272209323</v>
      </c>
      <c r="N158" s="1">
        <f>IF(B158="","",入力・概要!$B$28)</f>
        <v>0.05</v>
      </c>
      <c r="O158" s="1">
        <f>IF(B158="","",C158*入力・概要!$B$29*0.000000001-1/(C158*入力・概要!$B$27*0.000001))</f>
        <v>-0.70064163272209323</v>
      </c>
      <c r="P158" s="1">
        <f t="shared" si="37"/>
        <v>2.4999999999999994E-2</v>
      </c>
      <c r="Q158" s="1">
        <f t="shared" si="38"/>
        <v>-0.35032081636104662</v>
      </c>
      <c r="R158" s="1">
        <f>IF(B158="","",入力・概要!$E$15*J158)</f>
        <v>0.42200465643076995</v>
      </c>
      <c r="S158" s="1">
        <f>IF(B158="","",入力・概要!$E$15*K158)</f>
        <v>0.40632954698689328</v>
      </c>
      <c r="T158" s="1">
        <f t="shared" si="39"/>
        <v>0.44700465643076992</v>
      </c>
      <c r="U158" s="1">
        <f t="shared" si="40"/>
        <v>5.6008730625846659E-2</v>
      </c>
      <c r="V158" s="1">
        <f>IF(B158="","",T158+入力・概要!$E$9*F158)</f>
        <v>0.72439902787934241</v>
      </c>
      <c r="W158" s="1">
        <f>IF(B158="","",U158+入力・概要!$E$9*G158)</f>
        <v>0.17943247747941599</v>
      </c>
      <c r="X158" s="1">
        <f>IF(B158="","",入力・概要!$E$9+T158*F158-U158*G158)</f>
        <v>26.90468276092167</v>
      </c>
      <c r="Y158" s="1">
        <f t="shared" si="41"/>
        <v>2.6284991859704533E-3</v>
      </c>
      <c r="Z158" s="1">
        <f>IF(B158="","",入力・概要!$E$9*(V158*X158+W158*Y158)/(X158^2+Y158^2)+入力・概要!$B$36)</f>
        <v>0.72429935849692739</v>
      </c>
      <c r="AA158" s="1">
        <f>IF(B158="","",入力・概要!$E$9*(W158*X158-V158*Y158)/(X158^2+Y158^2)+C158*入力・概要!$B$37*0.000000001)</f>
        <v>0.18414339851692796</v>
      </c>
      <c r="AB158" s="1">
        <f t="shared" si="42"/>
        <v>0.74734085391902982</v>
      </c>
      <c r="AC158" s="1">
        <f t="shared" si="43"/>
        <v>14.264474687236872</v>
      </c>
      <c r="AD158" s="1">
        <f t="shared" si="44"/>
        <v>4.3545655226709874</v>
      </c>
      <c r="AE158" s="1">
        <f t="shared" si="45"/>
        <v>-0.12648127607832435</v>
      </c>
      <c r="AF158" s="1">
        <f t="shared" si="46"/>
        <v>0.35121172300461462</v>
      </c>
      <c r="AG158" s="1">
        <f t="shared" si="47"/>
        <v>0.58582559760036612</v>
      </c>
    </row>
    <row r="159" spans="1:33">
      <c r="A159">
        <v>156</v>
      </c>
      <c r="B159" s="2">
        <f>IF(A159&lt;=入力・概要!$B$40,10^(LOG10(入力・概要!$B$38)+(A159-1)*(LOG10(入力・概要!$B$39)-LOG10(入力・概要!$B$38))/(入力・概要!$B$40-1)),"")</f>
        <v>23086.675714043151</v>
      </c>
      <c r="C159" s="1">
        <f t="shared" si="32"/>
        <v>145057.8616380957</v>
      </c>
      <c r="D159" s="1">
        <f>IF(B159="","",ATANH(MIN(0.999999,入力・概要!$E$20/入力・概要!$E$9))+入力・概要!$B$20*SQRT(B159/1000000)+E159*入力・概要!$B$15/2)</f>
        <v>1.0318081182067909E-2</v>
      </c>
      <c r="E159" s="1">
        <f>IF(B159="","",C159*(入力・概要!$E$11*0.000000001))</f>
        <v>4.6825252614861408E-3</v>
      </c>
      <c r="F159" s="1">
        <f t="shared" si="33"/>
        <v>1.0317941239609755E-2</v>
      </c>
      <c r="G159" s="1">
        <f t="shared" si="34"/>
        <v>4.6820609909304289E-3</v>
      </c>
      <c r="H159" s="1">
        <f>IF(B159="","",ATANH(MIN(0.999999,入力・概要!$E$21/入力・概要!$E$15))+入力・概要!$B$21*SQRT(B159/1000000)+I159*入力・概要!$B$16/2)</f>
        <v>4.3894211534279363E-3</v>
      </c>
      <c r="I159" s="1">
        <f>IF(B159="","",C159*(入力・概要!$E$17*0.000000001))</f>
        <v>4.3060905582425722E-3</v>
      </c>
      <c r="J159" s="1">
        <f t="shared" si="35"/>
        <v>4.3894743526807839E-3</v>
      </c>
      <c r="K159" s="1">
        <f t="shared" si="36"/>
        <v>4.3060342070372556E-3</v>
      </c>
      <c r="L159" s="1">
        <f>IF(B159="","",入力・概要!$B$25)</f>
        <v>0.05</v>
      </c>
      <c r="M159" s="1">
        <f>IF(B159="","",C159*入力・概要!$B$26*0.000000001-1/(C159*入力・概要!$B$24*0.000001))</f>
        <v>-0.68647892097002872</v>
      </c>
      <c r="N159" s="1">
        <f>IF(B159="","",入力・概要!$B$28)</f>
        <v>0.05</v>
      </c>
      <c r="O159" s="1">
        <f>IF(B159="","",C159*入力・概要!$B$29*0.000000001-1/(C159*入力・概要!$B$27*0.000001))</f>
        <v>-0.68647892097002872</v>
      </c>
      <c r="P159" s="1">
        <f t="shared" si="37"/>
        <v>2.5000000000000001E-2</v>
      </c>
      <c r="Q159" s="1">
        <f t="shared" si="38"/>
        <v>-0.3432394604850143</v>
      </c>
      <c r="R159" s="1">
        <f>IF(B159="","",入力・概要!$E$15*J159)</f>
        <v>0.4226777668496528</v>
      </c>
      <c r="S159" s="1">
        <f>IF(B159="","",入力・概要!$E$15*K159)</f>
        <v>0.41464302473874903</v>
      </c>
      <c r="T159" s="1">
        <f t="shared" si="39"/>
        <v>0.44767776684965283</v>
      </c>
      <c r="U159" s="1">
        <f t="shared" si="40"/>
        <v>7.140356425373473E-2</v>
      </c>
      <c r="V159" s="1">
        <f>IF(B159="","",T159+入力・概要!$E$9*F159)</f>
        <v>0.7252337937769211</v>
      </c>
      <c r="W159" s="1">
        <f>IF(B159="","",U159+入力・概要!$E$9*G159)</f>
        <v>0.19735255119746631</v>
      </c>
      <c r="X159" s="1">
        <f>IF(B159="","",入力・概要!$E$9+T159*F159-U159*G159)</f>
        <v>26.904615054965316</v>
      </c>
      <c r="Y159" s="1">
        <f t="shared" si="41"/>
        <v>2.8327923889423417E-3</v>
      </c>
      <c r="Z159" s="1">
        <f>IF(B159="","",入力・概要!$E$9*(V159*X159+W159*Y159)/(X159^2+Y159^2)+入力・概要!$B$36)</f>
        <v>0.72513906184629151</v>
      </c>
      <c r="AA159" s="1">
        <f>IF(B159="","",入力・概要!$E$9*(W159*X159-V159*Y159)/(X159^2+Y159^2)+C159*入力・概要!$B$37*0.000000001)</f>
        <v>0.20215390734529301</v>
      </c>
      <c r="AB159" s="1">
        <f t="shared" si="42"/>
        <v>0.75279005125618459</v>
      </c>
      <c r="AC159" s="1">
        <f t="shared" si="43"/>
        <v>15.577380490762081</v>
      </c>
      <c r="AD159" s="1">
        <f t="shared" si="44"/>
        <v>4.3633614026883327</v>
      </c>
      <c r="AE159" s="1">
        <f t="shared" si="45"/>
        <v>-0.12332612910403475</v>
      </c>
      <c r="AF159" s="1">
        <f t="shared" si="46"/>
        <v>0.34414869930604663</v>
      </c>
      <c r="AG159" s="1">
        <f t="shared" si="47"/>
        <v>0.59210246795086774</v>
      </c>
    </row>
    <row r="160" spans="1:33">
      <c r="A160">
        <v>157</v>
      </c>
      <c r="B160" s="2">
        <f>IF(A160&lt;=入力・概要!$B$40,10^(LOG10(入力・概要!$B$38)+(A160-1)*(LOG10(入力・概要!$B$39)-LOG10(入力・概要!$B$38))/(入力・概要!$B$40-1)),"")</f>
        <v>23559.023355001449</v>
      </c>
      <c r="C160" s="1">
        <f t="shared" si="32"/>
        <v>148025.70939564583</v>
      </c>
      <c r="D160" s="1">
        <f>IF(B160="","",ATANH(MIN(0.999999,入力・概要!$E$20/入力・概要!$E$9))+入力・概要!$B$20*SQRT(B160/1000000)+E160*入力・概要!$B$15/2)</f>
        <v>1.0324157695191523E-2</v>
      </c>
      <c r="E160" s="1">
        <f>IF(B160="","",C160*(入力・概要!$E$11*0.000000001))</f>
        <v>4.7783285632861158E-3</v>
      </c>
      <c r="F160" s="1">
        <f t="shared" si="33"/>
        <v>1.0324026595224859E-2</v>
      </c>
      <c r="G160" s="1">
        <f t="shared" si="34"/>
        <v>4.7778556376511872E-3</v>
      </c>
      <c r="H160" s="1">
        <f>IF(B160="","",ATANH(MIN(0.999999,入力・概要!$E$21/入力・概要!$E$15))+入力・概要!$B$21*SQRT(B160/1000000)+I160*入力・概要!$B$16/2)</f>
        <v>4.3964881203044032E-3</v>
      </c>
      <c r="I160" s="1">
        <f>IF(B160="","",C160*(入力・概要!$E$17*0.000000001))</f>
        <v>4.3941920996741725E-3</v>
      </c>
      <c r="J160" s="1">
        <f t="shared" si="35"/>
        <v>4.3965446841533135E-3</v>
      </c>
      <c r="K160" s="1">
        <f t="shared" si="36"/>
        <v>4.3941354453617409E-3</v>
      </c>
      <c r="L160" s="1">
        <f>IF(B160="","",入力・概要!$B$25)</f>
        <v>0.05</v>
      </c>
      <c r="M160" s="1">
        <f>IF(B160="","",C160*入力・概要!$B$26*0.000000001-1/(C160*入力・概要!$B$24*0.000001))</f>
        <v>-0.67259780881068298</v>
      </c>
      <c r="N160" s="1">
        <f>IF(B160="","",入力・概要!$B$28)</f>
        <v>0.05</v>
      </c>
      <c r="O160" s="1">
        <f>IF(B160="","",C160*入力・概要!$B$29*0.000000001-1/(C160*入力・概要!$B$27*0.000001))</f>
        <v>-0.67259780881068298</v>
      </c>
      <c r="P160" s="1">
        <f t="shared" si="37"/>
        <v>2.5000000000000008E-2</v>
      </c>
      <c r="Q160" s="1">
        <f t="shared" si="38"/>
        <v>-0.33629890440534149</v>
      </c>
      <c r="R160" s="1">
        <f>IF(B160="","",入力・概要!$E$15*J160)</f>
        <v>0.42335859368165618</v>
      </c>
      <c r="S160" s="1">
        <f>IF(B160="","",入力・概要!$E$15*K160)</f>
        <v>0.42312659969093891</v>
      </c>
      <c r="T160" s="1">
        <f t="shared" si="39"/>
        <v>0.4483585936816562</v>
      </c>
      <c r="U160" s="1">
        <f t="shared" si="40"/>
        <v>8.6827695285597417E-2</v>
      </c>
      <c r="V160" s="1">
        <f>IF(B160="","",T160+入力・概要!$E$9*F160)</f>
        <v>0.72607831868470774</v>
      </c>
      <c r="W160" s="1">
        <f>IF(B160="","",U160+入力・概要!$E$9*G160)</f>
        <v>0.21535358986305775</v>
      </c>
      <c r="X160" s="1">
        <f>IF(B160="","",入力・概要!$E$9+T160*F160-U160*G160)</f>
        <v>26.904544273767428</v>
      </c>
      <c r="Y160" s="1">
        <f t="shared" si="41"/>
        <v>3.0386040698418466E-3</v>
      </c>
      <c r="Z160" s="1">
        <f>IF(B160="","",入力・概要!$E$9*(V160*X160+W160*Y160)/(X160^2+Y160^2)+入力・概要!$B$36)</f>
        <v>0.72598890319944476</v>
      </c>
      <c r="AA160" s="1">
        <f>IF(B160="","",入力・概要!$E$9*(W160*X160-V160*Y160)/(X160^2+Y160^2)+C160*入力・概要!$B$37*0.000000001)</f>
        <v>0.22024744208422309</v>
      </c>
      <c r="AB160" s="1">
        <f t="shared" si="42"/>
        <v>0.75866252267617384</v>
      </c>
      <c r="AC160" s="1">
        <f t="shared" si="43"/>
        <v>16.87652605347996</v>
      </c>
      <c r="AD160" s="1">
        <f t="shared" si="44"/>
        <v>4.3721572827056763</v>
      </c>
      <c r="AE160" s="1">
        <f t="shared" si="45"/>
        <v>-0.11995136920724307</v>
      </c>
      <c r="AF160" s="1">
        <f t="shared" si="46"/>
        <v>0.33722685703281852</v>
      </c>
      <c r="AG160" s="1">
        <f t="shared" si="47"/>
        <v>0.59855544288739515</v>
      </c>
    </row>
    <row r="161" spans="1:33">
      <c r="A161">
        <v>158</v>
      </c>
      <c r="B161" s="2">
        <f>IF(A161&lt;=入力・概要!$B$40,10^(LOG10(入力・概要!$B$38)+(A161-1)*(LOG10(入力・概要!$B$39)-LOG10(入力・概要!$B$38))/(入力・概要!$B$40-1)),"")</f>
        <v>24041.035111169895</v>
      </c>
      <c r="C161" s="1">
        <f t="shared" si="32"/>
        <v>151054.27857989122</v>
      </c>
      <c r="D161" s="1">
        <f>IF(B161="","",ATANH(MIN(0.999999,入力・概要!$E$20/入力・概要!$E$9))+入力・概要!$B$20*SQRT(B161/1000000)+E161*入力・概要!$B$15/2)</f>
        <v>1.0330310830817683E-2</v>
      </c>
      <c r="E161" s="1">
        <f>IF(B161="","",C161*(入力・概要!$E$11*0.000000001))</f>
        <v>4.8760919768042919E-3</v>
      </c>
      <c r="F161" s="1">
        <f t="shared" si="33"/>
        <v>1.0330188964258406E-2</v>
      </c>
      <c r="G161" s="1">
        <f t="shared" si="34"/>
        <v>4.8756102890686855E-3</v>
      </c>
      <c r="H161" s="1">
        <f>IF(B161="","",ATANH(MIN(0.999999,入力・概要!$E$21/入力・概要!$E$15))+入力・概要!$B$21*SQRT(B161/1000000)+I161*入力・概要!$B$16/2)</f>
        <v>4.4036360736394086E-3</v>
      </c>
      <c r="I161" s="1">
        <f>IF(B161="","",C161*(入力・概要!$E$17*0.000000001))</f>
        <v>4.4840961767230961E-3</v>
      </c>
      <c r="J161" s="1">
        <f t="shared" si="35"/>
        <v>4.4036961520709213E-3</v>
      </c>
      <c r="K161" s="1">
        <f t="shared" si="36"/>
        <v>4.4840392742012871E-3</v>
      </c>
      <c r="L161" s="1">
        <f>IF(B161="","",入力・概要!$B$25)</f>
        <v>0.05</v>
      </c>
      <c r="M161" s="1">
        <f>IF(B161="","",C161*入力・概要!$B$26*0.000000001-1/(C161*入力・概要!$B$24*0.000001))</f>
        <v>-0.65899260209174715</v>
      </c>
      <c r="N161" s="1">
        <f>IF(B161="","",入力・概要!$B$28)</f>
        <v>0.05</v>
      </c>
      <c r="O161" s="1">
        <f>IF(B161="","",C161*入力・概要!$B$29*0.000000001-1/(C161*入力・概要!$B$27*0.000001))</f>
        <v>-0.65899260209174715</v>
      </c>
      <c r="P161" s="1">
        <f t="shared" si="37"/>
        <v>2.4999999999999994E-2</v>
      </c>
      <c r="Q161" s="1">
        <f t="shared" si="38"/>
        <v>-0.32949630104587357</v>
      </c>
      <c r="R161" s="1">
        <f>IF(B161="","",入力・概要!$E$15*J161)</f>
        <v>0.42404723342442291</v>
      </c>
      <c r="S161" s="1">
        <f>IF(B161="","",入力・概要!$E$15*K161)</f>
        <v>0.43178375235932726</v>
      </c>
      <c r="T161" s="1">
        <f t="shared" si="39"/>
        <v>0.44904723342442288</v>
      </c>
      <c r="U161" s="1">
        <f t="shared" si="40"/>
        <v>0.10228745131345368</v>
      </c>
      <c r="V161" s="1">
        <f>IF(B161="","",T161+入力・概要!$E$9*F161)</f>
        <v>0.72693272818964794</v>
      </c>
      <c r="W161" s="1">
        <f>IF(B161="","",U161+入力・概要!$E$9*G161)</f>
        <v>0.23344297829829211</v>
      </c>
      <c r="X161" s="1">
        <f>IF(B161="","",入力・概要!$E$9+T161*F161-U161*G161)</f>
        <v>26.904470286940576</v>
      </c>
      <c r="Y161" s="1">
        <f t="shared" si="41"/>
        <v>3.2460280123023022E-3</v>
      </c>
      <c r="Z161" s="1">
        <f>IF(B161="","",入力・概要!$E$9*(V161*X161+W161*Y161)/(X161^2+Y161^2)+入力・概要!$B$36)</f>
        <v>0.72684901862843176</v>
      </c>
      <c r="AA161" s="1">
        <f>IF(B161="","",入力・概要!$E$9*(W161*X161-V161*Y161)/(X161^2+Y161^2)+C161*入力・概要!$B$37*0.000000001)</f>
        <v>0.23843143263411321</v>
      </c>
      <c r="AB161" s="1">
        <f t="shared" si="42"/>
        <v>0.76495689025530711</v>
      </c>
      <c r="AC161" s="1">
        <f t="shared" si="43"/>
        <v>18.161266481768507</v>
      </c>
      <c r="AD161" s="1">
        <f t="shared" si="44"/>
        <v>4.3809531627230207</v>
      </c>
      <c r="AE161" s="1">
        <f t="shared" si="45"/>
        <v>-0.11636303916243741</v>
      </c>
      <c r="AF161" s="1">
        <f t="shared" si="46"/>
        <v>0.33044335732907837</v>
      </c>
      <c r="AG161" s="1">
        <f t="shared" si="47"/>
        <v>0.60518861933814305</v>
      </c>
    </row>
    <row r="162" spans="1:33">
      <c r="A162">
        <v>159</v>
      </c>
      <c r="B162" s="2">
        <f>IF(A162&lt;=入力・概要!$B$40,10^(LOG10(入力・概要!$B$38)+(A162-1)*(LOG10(入力・概要!$B$39)-LOG10(入力・概要!$B$38))/(入力・概要!$B$40-1)),"")</f>
        <v>24532.908707941137</v>
      </c>
      <c r="C162" s="1">
        <f t="shared" si="32"/>
        <v>154144.81153611388</v>
      </c>
      <c r="D162" s="1">
        <f>IF(B162="","",ATANH(MIN(0.999999,入力・概要!$E$20/入力・概要!$E$9))+入力・概要!$B$20*SQRT(B162/1000000)+E162*入力・概要!$B$15/2)</f>
        <v>1.0336541671114663E-2</v>
      </c>
      <c r="E162" s="1">
        <f>IF(B162="","",C162*(入力・概要!$E$11*0.000000001))</f>
        <v>4.9758556054387256E-3</v>
      </c>
      <c r="F162" s="1">
        <f t="shared" si="33"/>
        <v>1.0336429445677964E-2</v>
      </c>
      <c r="G162" s="1">
        <f t="shared" si="34"/>
        <v>4.9753650513474868E-3</v>
      </c>
      <c r="H162" s="1">
        <f>IF(B162="","",ATANH(MIN(0.999999,入力・概要!$E$21/入力・概要!$E$15))+入力・概要!$B$21*SQRT(B162/1000000)+I162*入力・概要!$B$16/2)</f>
        <v>4.4108660230503267E-3</v>
      </c>
      <c r="I162" s="1">
        <f>IF(B162="","",C162*(入力・概要!$E$17*0.000000001))</f>
        <v>4.575839668819583E-3</v>
      </c>
      <c r="J162" s="1">
        <f t="shared" si="35"/>
        <v>4.4109297726878079E-3</v>
      </c>
      <c r="K162" s="1">
        <f t="shared" si="36"/>
        <v>4.5757825781948848E-3</v>
      </c>
      <c r="L162" s="1">
        <f>IF(B162="","",入力・概要!$B$25)</f>
        <v>0.05</v>
      </c>
      <c r="M162" s="1">
        <f>IF(B162="","",C162*入力・概要!$B$26*0.000000001-1/(C162*入力・概要!$B$24*0.000001))</f>
        <v>-0.64565771983971532</v>
      </c>
      <c r="N162" s="1">
        <f>IF(B162="","",入力・概要!$B$28)</f>
        <v>0.05</v>
      </c>
      <c r="O162" s="1">
        <f>IF(B162="","",C162*入力・概要!$B$29*0.000000001-1/(C162*入力・概要!$B$27*0.000001))</f>
        <v>-0.64565771983971532</v>
      </c>
      <c r="P162" s="1">
        <f t="shared" si="37"/>
        <v>2.5000000000000001E-2</v>
      </c>
      <c r="Q162" s="1">
        <f t="shared" si="38"/>
        <v>-0.32282885991985771</v>
      </c>
      <c r="R162" s="1">
        <f>IF(B162="","",入力・概要!$E$15*J162)</f>
        <v>0.42474378393660805</v>
      </c>
      <c r="S162" s="1">
        <f>IF(B162="","",入力・概要!$E$15*K162)</f>
        <v>0.44061803449421205</v>
      </c>
      <c r="T162" s="1">
        <f t="shared" si="39"/>
        <v>0.44974378393660808</v>
      </c>
      <c r="U162" s="1">
        <f t="shared" si="40"/>
        <v>0.11778917457435434</v>
      </c>
      <c r="V162" s="1">
        <f>IF(B162="","",T162+入力・概要!$E$9*F162)</f>
        <v>0.72779714971298759</v>
      </c>
      <c r="W162" s="1">
        <f>IF(B162="","",U162+入力・概要!$E$9*G162)</f>
        <v>0.25162813760929237</v>
      </c>
      <c r="X162" s="1">
        <f>IF(B162="","",入力・概要!$E$9+T162*F162-U162*G162)</f>
        <v>26.904392958664175</v>
      </c>
      <c r="Y162" s="1">
        <f t="shared" si="41"/>
        <v>3.4551589971114336E-3</v>
      </c>
      <c r="Z162" s="1">
        <f>IF(B162="","",入力・概要!$E$9*(V162*X162+W162*Y162)/(X162^2+Y162^2)+入力・概要!$B$36)</f>
        <v>0.72771954673601269</v>
      </c>
      <c r="AA162" s="1">
        <f>IF(B162="","",入力・概要!$E$9*(W162*X162-V162*Y162)/(X162^2+Y162^2)+C162*入力・概要!$B$37*0.000000001)</f>
        <v>0.25671334651300481</v>
      </c>
      <c r="AB162" s="1">
        <f t="shared" si="42"/>
        <v>0.77167187390728054</v>
      </c>
      <c r="AC162" s="1">
        <f t="shared" si="43"/>
        <v>19.431013516861881</v>
      </c>
      <c r="AD162" s="1">
        <f t="shared" si="44"/>
        <v>4.3897490427403643</v>
      </c>
      <c r="AE162" s="1">
        <f t="shared" si="45"/>
        <v>-0.1125673287373091</v>
      </c>
      <c r="AF162" s="1">
        <f t="shared" si="46"/>
        <v>0.32379541812254714</v>
      </c>
      <c r="AG162" s="1">
        <f t="shared" si="47"/>
        <v>0.61200615545460868</v>
      </c>
    </row>
    <row r="163" spans="1:33">
      <c r="A163">
        <v>160</v>
      </c>
      <c r="B163" s="2">
        <f>IF(A163&lt;=入力・概要!$B$40,10^(LOG10(入力・概要!$B$38)+(A163-1)*(LOG10(入力・概要!$B$39)-LOG10(入力・概要!$B$38))/(入力・概要!$B$40-1)),"")</f>
        <v>25034.845916120161</v>
      </c>
      <c r="C163" s="1">
        <f t="shared" si="32"/>
        <v>157298.57602767105</v>
      </c>
      <c r="D163" s="1">
        <f>IF(B163="","",ATANH(MIN(0.999999,入力・概要!$E$20/入力・概要!$E$9))+入力・概要!$B$20*SQRT(B163/1000000)+E163*入力・概要!$B$15/2)</f>
        <v>1.0342851315450083E-2</v>
      </c>
      <c r="E163" s="1">
        <f>IF(B163="","",C163*(入力・概要!$E$11*0.000000001))</f>
        <v>5.077660373093016E-3</v>
      </c>
      <c r="F163" s="1">
        <f t="shared" si="33"/>
        <v>1.0342749156371088E-2</v>
      </c>
      <c r="G163" s="1">
        <f t="shared" si="34"/>
        <v>5.0771608515438214E-3</v>
      </c>
      <c r="H163" s="1">
        <f>IF(B163="","",ATANH(MIN(0.999999,入力・概要!$E$21/入力・概要!$E$15))+入力・概要!$B$21*SQRT(B163/1000000)+I163*入力・概要!$B$16/2)</f>
        <v>4.4181789922223148E-3</v>
      </c>
      <c r="I163" s="1">
        <f>IF(B163="","",C163*(入力・概要!$E$17*0.000000001))</f>
        <v>4.6694602099378348E-3</v>
      </c>
      <c r="J163" s="1">
        <f t="shared" si="35"/>
        <v>4.4182465766219748E-3</v>
      </c>
      <c r="K163" s="1">
        <f t="shared" si="36"/>
        <v>4.6694029968966152E-3</v>
      </c>
      <c r="L163" s="1">
        <f>IF(B163="","",入力・概要!$B$25)</f>
        <v>0.05</v>
      </c>
      <c r="M163" s="1">
        <f>IF(B163="","",C163*入力・概要!$B$26*0.000000001-1/(C163*入力・概要!$B$24*0.000001))</f>
        <v>-0.63258769197051712</v>
      </c>
      <c r="N163" s="1">
        <f>IF(B163="","",入力・概要!$B$28)</f>
        <v>0.05</v>
      </c>
      <c r="O163" s="1">
        <f>IF(B163="","",C163*入力・概要!$B$29*0.000000001-1/(C163*入力・概要!$B$27*0.000001))</f>
        <v>-0.63258769197051712</v>
      </c>
      <c r="P163" s="1">
        <f t="shared" si="37"/>
        <v>2.5000000000000001E-2</v>
      </c>
      <c r="Q163" s="1">
        <f t="shared" si="38"/>
        <v>-0.31629384598525856</v>
      </c>
      <c r="R163" s="1">
        <f>IF(B163="","",入力・概要!$E$15*J163)</f>
        <v>0.42544834446000684</v>
      </c>
      <c r="S163" s="1">
        <f>IF(B163="","",入力・概要!$E$15*K163)</f>
        <v>0.4496330705392933</v>
      </c>
      <c r="T163" s="1">
        <f t="shared" si="39"/>
        <v>0.45044834446000687</v>
      </c>
      <c r="U163" s="1">
        <f t="shared" si="40"/>
        <v>0.13333922455403474</v>
      </c>
      <c r="V163" s="1">
        <f>IF(B163="","",T163+入力・概要!$E$9*F163)</f>
        <v>0.72867171254116592</v>
      </c>
      <c r="W163" s="1">
        <f>IF(B163="","",U163+入力・概要!$E$9*G163)</f>
        <v>0.26991652823312295</v>
      </c>
      <c r="X163" s="1">
        <f>IF(B163="","",入力・概要!$E$9+T163*F163-U163*G163)</f>
        <v>26.904312147459262</v>
      </c>
      <c r="Y163" s="1">
        <f t="shared" si="41"/>
        <v>3.6660928524024907E-3</v>
      </c>
      <c r="Z163" s="1">
        <f>IF(B163="","",入力・概要!$E$9*(V163*X163+W163*Y163)/(X163^2+Y163^2)+入力・概要!$B$36)</f>
        <v>0.72860062870776632</v>
      </c>
      <c r="AA163" s="1">
        <f>IF(B163="","",入力・概要!$E$9*(W163*X163-V163*Y163)/(X163^2+Y163^2)+C163*入力・概要!$B$37*0.000000001)</f>
        <v>0.27510069195294362</v>
      </c>
      <c r="AB163" s="1">
        <f t="shared" si="42"/>
        <v>0.77880630895386349</v>
      </c>
      <c r="AC163" s="1">
        <f t="shared" si="43"/>
        <v>20.685235255630047</v>
      </c>
      <c r="AD163" s="1">
        <f t="shared" si="44"/>
        <v>4.3985449227577078</v>
      </c>
      <c r="AE163" s="1">
        <f t="shared" si="45"/>
        <v>-0.10857053900517544</v>
      </c>
      <c r="AF163" s="1">
        <f t="shared" si="46"/>
        <v>0.31728031298545212</v>
      </c>
      <c r="AG163" s="1">
        <f t="shared" si="47"/>
        <v>0.61901227122437064</v>
      </c>
    </row>
    <row r="164" spans="1:33">
      <c r="A164">
        <v>161</v>
      </c>
      <c r="B164" s="2">
        <f>IF(A164&lt;=入力・概要!$B$40,10^(LOG10(入力・概要!$B$38)+(A164-1)*(LOG10(入力・概要!$B$39)-LOG10(入力・概要!$B$38))/(入力・概要!$B$40-1)),"")</f>
        <v>25547.052634692547</v>
      </c>
      <c r="C164" s="1">
        <f t="shared" si="32"/>
        <v>160516.86575604376</v>
      </c>
      <c r="D164" s="1">
        <f>IF(B164="","",ATANH(MIN(0.999999,入力・概要!$E$20/入力・概要!$E$9))+入力・概要!$B$20*SQRT(B164/1000000)+E164*入力・概要!$B$15/2)</f>
        <v>1.0349240880692502E-2</v>
      </c>
      <c r="E164" s="1">
        <f>IF(B164="","",C164*(入力・概要!$E$11*0.000000001))</f>
        <v>5.1815480409636754E-3</v>
      </c>
      <c r="F164" s="1">
        <f t="shared" si="33"/>
        <v>1.0349149231478035E-2</v>
      </c>
      <c r="G164" s="1">
        <f t="shared" si="34"/>
        <v>5.181039454422145E-3</v>
      </c>
      <c r="H164" s="1">
        <f>IF(B164="","",ATANH(MIN(0.999999,入力・概要!$E$21/入力・概要!$E$15))+入力・概要!$B$21*SQRT(B164/1000000)+I164*入力・概要!$B$16/2)</f>
        <v>4.4255760191290868E-3</v>
      </c>
      <c r="I164" s="1">
        <f>IF(B164="","",C164*(入力・概要!$E$17*0.000000001))</f>
        <v>4.7649962040338294E-3</v>
      </c>
      <c r="J164" s="1">
        <f t="shared" si="35"/>
        <v>4.4256476090893731E-3</v>
      </c>
      <c r="K164" s="1">
        <f t="shared" si="36"/>
        <v>4.7649389402379238E-3</v>
      </c>
      <c r="L164" s="1">
        <f>IF(B164="","",入力・概要!$B$25)</f>
        <v>0.05</v>
      </c>
      <c r="M164" s="1">
        <f>IF(B164="","",C164*入力・概要!$B$26*0.000000001-1/(C164*入力・概要!$B$24*0.000001))</f>
        <v>-0.61977715704563807</v>
      </c>
      <c r="N164" s="1">
        <f>IF(B164="","",入力・概要!$B$28)</f>
        <v>0.05</v>
      </c>
      <c r="O164" s="1">
        <f>IF(B164="","",C164*入力・概要!$B$29*0.000000001-1/(C164*入力・概要!$B$27*0.000001))</f>
        <v>-0.61977715704563807</v>
      </c>
      <c r="P164" s="1">
        <f t="shared" si="37"/>
        <v>2.5000000000000001E-2</v>
      </c>
      <c r="Q164" s="1">
        <f t="shared" si="38"/>
        <v>-0.30988857852281904</v>
      </c>
      <c r="R164" s="1">
        <f>IF(B164="","",入力・概要!$E$15*J164)</f>
        <v>0.42616101564210207</v>
      </c>
      <c r="S164" s="1">
        <f>IF(B164="","",入力・概要!$E$15*K164)</f>
        <v>0.45883255912058946</v>
      </c>
      <c r="T164" s="1">
        <f t="shared" si="39"/>
        <v>0.45116101564210209</v>
      </c>
      <c r="U164" s="1">
        <f t="shared" si="40"/>
        <v>0.14894398059777042</v>
      </c>
      <c r="V164" s="1">
        <f>IF(B164="","",T164+入力・概要!$E$9*F164)</f>
        <v>0.7295565478573135</v>
      </c>
      <c r="W164" s="1">
        <f>IF(B164="","",U164+入力・概要!$E$9*G164)</f>
        <v>0.28831565300101641</v>
      </c>
      <c r="X164" s="1">
        <f>IF(B164="","",入力・概要!$E$9+T164*F164-U164*G164)</f>
        <v>26.904227705953819</v>
      </c>
      <c r="Y164" s="1">
        <f t="shared" si="41"/>
        <v>3.8789265046755925E-3</v>
      </c>
      <c r="Z164" s="1">
        <f>IF(B164="","",入力・概要!$E$9*(V164*X164+W164*Y164)/(X164^2+Y164^2)+入力・概要!$B$36)</f>
        <v>0.72949240836612605</v>
      </c>
      <c r="AA164" s="1">
        <f>IF(B164="","",入力・概要!$E$9*(W164*X164-V164*Y164)/(X164^2+Y164^2)+C164*入力・概要!$B$37*0.000000001)</f>
        <v>0.29360102101514896</v>
      </c>
      <c r="AB164" s="1">
        <f t="shared" si="42"/>
        <v>0.78635916310865783</v>
      </c>
      <c r="AC164" s="1">
        <f t="shared" si="43"/>
        <v>21.923455452730291</v>
      </c>
      <c r="AD164" s="1">
        <f t="shared" si="44"/>
        <v>4.4073408027750522</v>
      </c>
      <c r="AE164" s="1">
        <f t="shared" si="45"/>
        <v>-0.10437904819864414</v>
      </c>
      <c r="AF164" s="1">
        <f t="shared" si="46"/>
        <v>0.31089537001842499</v>
      </c>
      <c r="AG164" s="1">
        <f t="shared" si="47"/>
        <v>0.62621124915020265</v>
      </c>
    </row>
    <row r="165" spans="1:33">
      <c r="A165">
        <v>162</v>
      </c>
      <c r="B165" s="2">
        <f>IF(A165&lt;=入力・概要!$B$40,10^(LOG10(入力・概要!$B$38)+(A165-1)*(LOG10(入力・概要!$B$39)-LOG10(入力・概要!$B$38))/(入力・概要!$B$40-1)),"")</f>
        <v>26069.738975285767</v>
      </c>
      <c r="C165" s="1">
        <f t="shared" si="32"/>
        <v>163801.00089152253</v>
      </c>
      <c r="D165" s="1">
        <f>IF(B165="","",ATANH(MIN(0.999999,入力・概要!$E$20/入力・概要!$E$9))+入力・概要!$B$20*SQRT(B165/1000000)+E165*入力・概要!$B$15/2)</f>
        <v>1.0355711501518683E-2</v>
      </c>
      <c r="E165" s="1">
        <f>IF(B165="","",C165*(入力・概要!$E$11*0.000000001))</f>
        <v>5.2875612246708788E-3</v>
      </c>
      <c r="F165" s="1">
        <f t="shared" si="33"/>
        <v>1.035563082473152E-2</v>
      </c>
      <c r="G165" s="1">
        <f t="shared" si="34"/>
        <v>5.2870434796170448E-3</v>
      </c>
      <c r="H165" s="1">
        <f>IF(B165="","",ATANH(MIN(0.999999,入力・概要!$E$21/入力・概要!$E$15))+入力・概要!$B$21*SQRT(B165/1000000)+I165*入力・概要!$B$16/2)</f>
        <v>4.433058156257501E-3</v>
      </c>
      <c r="I165" s="1">
        <f>IF(B165="","",C165*(入力・概要!$E$17*0.000000001))</f>
        <v>4.8624868407989028E-3</v>
      </c>
      <c r="J165" s="1">
        <f t="shared" si="35"/>
        <v>4.4331339301424896E-3</v>
      </c>
      <c r="K165" s="1">
        <f t="shared" si="36"/>
        <v>4.8624296043072281E-3</v>
      </c>
      <c r="L165" s="1">
        <f>IF(B165="","",入力・概要!$B$25)</f>
        <v>0.05</v>
      </c>
      <c r="M165" s="1">
        <f>IF(B165="","",C165*入力・概要!$B$26*0.000000001-1/(C165*入力・概要!$B$24*0.000001))</f>
        <v>-0.60722086007281784</v>
      </c>
      <c r="N165" s="1">
        <f>IF(B165="","",入力・概要!$B$28)</f>
        <v>0.05</v>
      </c>
      <c r="O165" s="1">
        <f>IF(B165="","",C165*入力・概要!$B$29*0.000000001-1/(C165*入力・概要!$B$27*0.000001))</f>
        <v>-0.60722086007281784</v>
      </c>
      <c r="P165" s="1">
        <f t="shared" si="37"/>
        <v>2.5000000000000001E-2</v>
      </c>
      <c r="Q165" s="1">
        <f t="shared" si="38"/>
        <v>-0.30361043003640892</v>
      </c>
      <c r="R165" s="1">
        <f>IF(B165="","",入力・概要!$E$15*J165)</f>
        <v>0.4268818995590381</v>
      </c>
      <c r="S165" s="1">
        <f>IF(B165="","",入力・概要!$E$15*K165)</f>
        <v>0.46822027456591075</v>
      </c>
      <c r="T165" s="1">
        <f t="shared" si="39"/>
        <v>0.45188189955903812</v>
      </c>
      <c r="U165" s="1">
        <f t="shared" si="40"/>
        <v>0.16460984452950184</v>
      </c>
      <c r="V165" s="1">
        <f>IF(B165="","",T165+入力・概要!$E$9*F165)</f>
        <v>0.7304517887733657</v>
      </c>
      <c r="W165" s="1">
        <f>IF(B165="","",U165+入力・概要!$E$9*G165)</f>
        <v>0.30683306021915902</v>
      </c>
      <c r="X165" s="1">
        <f>IF(B165="","",入力・概要!$E$9+T165*F165-U165*G165)</f>
        <v>26.904139480638499</v>
      </c>
      <c r="Y165" s="1">
        <f t="shared" si="41"/>
        <v>4.0937580306845489E-3</v>
      </c>
      <c r="Z165" s="1">
        <f>IF(B165="","",入力・概要!$E$9*(V165*X165+W165*Y165)/(X165^2+Y165^2)+入力・概要!$B$36)</f>
        <v>0.73039503222640456</v>
      </c>
      <c r="AA165" s="1">
        <f>IF(B165="","",入力・概要!$E$9*(W165*X165-V165*Y165)/(X165^2+Y165^2)+C165*入力・概要!$B$37*0.000000001)</f>
        <v>0.31222193272539001</v>
      </c>
      <c r="AB165" s="1">
        <f t="shared" si="42"/>
        <v>0.79432955275237527</v>
      </c>
      <c r="AC165" s="1">
        <f t="shared" si="43"/>
        <v>23.14525244579837</v>
      </c>
      <c r="AD165" s="1">
        <f t="shared" si="44"/>
        <v>4.4161366827923967</v>
      </c>
      <c r="AE165" s="1">
        <f t="shared" si="45"/>
        <v>-9.9999279376171979E-2</v>
      </c>
      <c r="AF165" s="1">
        <f t="shared" si="46"/>
        <v>0.30463797075691856</v>
      </c>
      <c r="AG165" s="1">
        <f t="shared" si="47"/>
        <v>0.63360743499876138</v>
      </c>
    </row>
    <row r="166" spans="1:33">
      <c r="A166">
        <v>163</v>
      </c>
      <c r="B166" s="2">
        <f>IF(A166&lt;=入力・概要!$B$40,10^(LOG10(入力・概要!$B$38)+(A166-1)*(LOG10(入力・概要!$B$39)-LOG10(入力・概要!$B$38))/(入力・概要!$B$40-1)),"")</f>
        <v>26603.119348358901</v>
      </c>
      <c r="C166" s="1">
        <f t="shared" si="32"/>
        <v>167152.32861475361</v>
      </c>
      <c r="D166" s="1">
        <f>IF(B166="","",ATANH(MIN(0.999999,入力・概要!$E$20/入力・概要!$E$9))+入力・概要!$B$20*SQRT(B166/1000000)+E166*入力・概要!$B$15/2)</f>
        <v>1.0362264330726611E-2</v>
      </c>
      <c r="E166" s="1">
        <f>IF(B166="","",C166*(入力・概要!$E$11*0.000000001))</f>
        <v>5.3957434117397878E-3</v>
      </c>
      <c r="F166" s="1">
        <f t="shared" si="33"/>
        <v>1.0362195108803629E-2</v>
      </c>
      <c r="G166" s="1">
        <f t="shared" si="34"/>
        <v>5.3952164191477872E-3</v>
      </c>
      <c r="H166" s="1">
        <f>IF(B166="","",ATANH(MIN(0.999999,入力・概要!$E$21/入力・概要!$E$15))+入力・概要!$B$21*SQRT(B166/1000000)+I166*入力・概要!$B$16/2)</f>
        <v>4.4406264708360624E-3</v>
      </c>
      <c r="I166" s="1">
        <f>IF(B166="","",C166*(入力・概要!$E$17*0.000000001))</f>
        <v>4.9619721117357242E-3</v>
      </c>
      <c r="J166" s="1">
        <f t="shared" si="35"/>
        <v>4.4407066149134951E-3</v>
      </c>
      <c r="K166" s="1">
        <f t="shared" si="36"/>
        <v>4.9619149874535889E-3</v>
      </c>
      <c r="L166" s="1">
        <f>IF(B166="","",入力・概要!$B$25)</f>
        <v>0.05</v>
      </c>
      <c r="M166" s="1">
        <f>IF(B166="","",C166*入力・概要!$B$26*0.000000001-1/(C166*入力・概要!$B$24*0.000001))</f>
        <v>-0.59491365035040367</v>
      </c>
      <c r="N166" s="1">
        <f>IF(B166="","",入力・概要!$B$28)</f>
        <v>0.05</v>
      </c>
      <c r="O166" s="1">
        <f>IF(B166="","",C166*入力・概要!$B$29*0.000000001-1/(C166*入力・概要!$B$27*0.000001))</f>
        <v>-0.59491365035040367</v>
      </c>
      <c r="P166" s="1">
        <f t="shared" si="37"/>
        <v>2.5000000000000001E-2</v>
      </c>
      <c r="Q166" s="1">
        <f t="shared" si="38"/>
        <v>-0.29745682517520183</v>
      </c>
      <c r="R166" s="1">
        <f>IF(B166="","",入力・概要!$E$15*J166)</f>
        <v>0.42761109973903466</v>
      </c>
      <c r="S166" s="1">
        <f>IF(B166="","",入力・概要!$E$15*K166)</f>
        <v>0.4778000684555378</v>
      </c>
      <c r="T166" s="1">
        <f t="shared" si="39"/>
        <v>0.45261109973903468</v>
      </c>
      <c r="U166" s="1">
        <f t="shared" si="40"/>
        <v>0.18034324328033596</v>
      </c>
      <c r="V166" s="1">
        <f>IF(B166="","",T166+入力・概要!$E$9*F166)</f>
        <v>0.7313575703628088</v>
      </c>
      <c r="W166" s="1">
        <f>IF(B166="","",U166+入力・概要!$E$9*G166)</f>
        <v>0.32547634676833964</v>
      </c>
      <c r="X166" s="1">
        <f>IF(B166="","",入力・概要!$E$9+T166*F166-U166*G166)</f>
        <v>26.904047311612164</v>
      </c>
      <c r="Y166" s="1">
        <f t="shared" si="41"/>
        <v>4.3106867102258566E-3</v>
      </c>
      <c r="Z166" s="1">
        <f>IF(B166="","",入力・概要!$E$9*(V166*X166+W166*Y166)/(X166^2+Y166^2)+入力・概要!$B$36)</f>
        <v>0.73130864955487407</v>
      </c>
      <c r="AA166" s="1">
        <f>IF(B166="","",入力・概要!$E$9*(W166*X166-V166*Y166)/(X166^2+Y166^2)+C166*入力・概要!$B$37*0.000000001)</f>
        <v>0.33097107623102706</v>
      </c>
      <c r="AB166" s="1">
        <f t="shared" si="42"/>
        <v>0.80271675839943568</v>
      </c>
      <c r="AC166" s="1">
        <f t="shared" si="43"/>
        <v>24.350257747475279</v>
      </c>
      <c r="AD166" s="1">
        <f t="shared" si="44"/>
        <v>4.4249325628097402</v>
      </c>
      <c r="AE166" s="1">
        <f t="shared" si="45"/>
        <v>-9.5437670118496562E-2</v>
      </c>
      <c r="AF166" s="1">
        <f t="shared" si="46"/>
        <v>0.29850554909969529</v>
      </c>
      <c r="AG166" s="1">
        <f t="shared" si="47"/>
        <v>0.64120523862188095</v>
      </c>
    </row>
    <row r="167" spans="1:33">
      <c r="A167">
        <v>164</v>
      </c>
      <c r="B167" s="2">
        <f>IF(A167&lt;=入力・概要!$B$40,10^(LOG10(入力・概要!$B$38)+(A167-1)*(LOG10(入力・概要!$B$39)-LOG10(入力・概要!$B$38))/(入力・概要!$B$40-1)),"")</f>
        <v>27147.412551155776</v>
      </c>
      <c r="C167" s="1">
        <f t="shared" si="32"/>
        <v>170572.22366936467</v>
      </c>
      <c r="D167" s="1">
        <f>IF(B167="","",ATANH(MIN(0.999999,入力・概要!$E$20/入力・概要!$E$9))+入力・概要!$B$20*SQRT(B167/1000000)+E167*入力・概要!$B$15/2)</f>
        <v>1.0368900539554415E-2</v>
      </c>
      <c r="E167" s="1">
        <f>IF(B167="","",C167*(入力・概要!$E$11*0.000000001))</f>
        <v>5.5061389794395267E-3</v>
      </c>
      <c r="F167" s="1">
        <f t="shared" si="33"/>
        <v>1.036884327566015E-2</v>
      </c>
      <c r="G167" s="1">
        <f t="shared" si="34"/>
        <v>5.5056026552927351E-3</v>
      </c>
      <c r="H167" s="1">
        <f>IF(B167="","",ATANH(MIN(0.999999,入力・概要!$E$21/入力・概要!$E$15))+入力・概要!$B$21*SQRT(B167/1000000)+I167*入力・概要!$B$16/2)</f>
        <v>4.4482820450674129E-3</v>
      </c>
      <c r="I167" s="1">
        <f>IF(B167="","",C167*(入力・概要!$E$17*0.000000001))</f>
        <v>5.0634928265631766E-3</v>
      </c>
      <c r="J167" s="1">
        <f t="shared" si="35"/>
        <v>4.4483667538620488E-3</v>
      </c>
      <c r="K167" s="1">
        <f t="shared" si="36"/>
        <v>5.0634359067210618E-3</v>
      </c>
      <c r="L167" s="1">
        <f>IF(B167="","",入力・概要!$B$25)</f>
        <v>0.05</v>
      </c>
      <c r="M167" s="1">
        <f>IF(B167="","",C167*入力・概要!$B$26*0.000000001-1/(C167*入力・概要!$B$24*0.000001))</f>
        <v>-0.58285047935448586</v>
      </c>
      <c r="N167" s="1">
        <f>IF(B167="","",入力・概要!$B$28)</f>
        <v>0.05</v>
      </c>
      <c r="O167" s="1">
        <f>IF(B167="","",C167*入力・概要!$B$29*0.000000001-1/(C167*入力・概要!$B$27*0.000001))</f>
        <v>-0.58285047935448586</v>
      </c>
      <c r="P167" s="1">
        <f t="shared" si="37"/>
        <v>2.5000000000000008E-2</v>
      </c>
      <c r="Q167" s="1">
        <f t="shared" si="38"/>
        <v>-0.29142523967724293</v>
      </c>
      <c r="R167" s="1">
        <f>IF(B167="","",入力・概要!$E$15*J167)</f>
        <v>0.42834872118624856</v>
      </c>
      <c r="S167" s="1">
        <f>IF(B167="","",入力・概要!$E$15*K167)</f>
        <v>0.48757587120474227</v>
      </c>
      <c r="T167" s="1">
        <f t="shared" si="39"/>
        <v>0.45334872118624858</v>
      </c>
      <c r="U167" s="1">
        <f t="shared" si="40"/>
        <v>0.19615063152749934</v>
      </c>
      <c r="V167" s="1">
        <f>IF(B167="","",T167+入力・概要!$E$9*F167)</f>
        <v>0.73227402969407285</v>
      </c>
      <c r="W167" s="1">
        <f>IF(B167="","",U167+入力・概要!$E$9*G167)</f>
        <v>0.3442531612237304</v>
      </c>
      <c r="X167" s="1">
        <f>IF(B167="","",入力・概要!$E$9+T167*F167-U167*G167)</f>
        <v>26.903951032316915</v>
      </c>
      <c r="Y167" s="1">
        <f t="shared" si="41"/>
        <v>4.5298130798669791E-3</v>
      </c>
      <c r="Z167" s="1">
        <f>IF(B167="","",入力・概要!$E$9*(V167*X167+W167*Y167)/(X167^2+Y167^2)+入力・概要!$B$36)</f>
        <v>0.73223341242896856</v>
      </c>
      <c r="AA167" s="1">
        <f>IF(B167="","",入力・概要!$E$9*(W167*X167-V167*Y167)/(X167^2+Y167^2)+C167*入力・概要!$B$37*0.000000001)</f>
        <v>0.34985615398114739</v>
      </c>
      <c r="AB167" s="1">
        <f t="shared" si="42"/>
        <v>0.81152023927678618</v>
      </c>
      <c r="AC167" s="1">
        <f t="shared" si="43"/>
        <v>25.538154349035487</v>
      </c>
      <c r="AD167" s="1">
        <f t="shared" si="44"/>
        <v>4.4337284428270838</v>
      </c>
      <c r="AE167" s="1">
        <f t="shared" si="45"/>
        <v>-9.0700644418628726E-2</v>
      </c>
      <c r="AF167" s="1">
        <f t="shared" si="46"/>
        <v>0.29249559025896182</v>
      </c>
      <c r="AG167" s="1">
        <f t="shared" si="47"/>
        <v>0.6490091348532453</v>
      </c>
    </row>
    <row r="168" spans="1:33">
      <c r="A168">
        <v>165</v>
      </c>
      <c r="B168" s="2">
        <f>IF(A168&lt;=入力・概要!$B$40,10^(LOG10(入力・概要!$B$38)+(A168-1)*(LOG10(入力・概要!$B$39)-LOG10(入力・概要!$B$38))/(入力・概要!$B$40-1)),"")</f>
        <v>27702.841857457435</v>
      </c>
      <c r="C168" s="1">
        <f t="shared" si="32"/>
        <v>174062.08892589618</v>
      </c>
      <c r="D168" s="1">
        <f>IF(B168="","",ATANH(MIN(0.999999,入力・概要!$E$20/入力・概要!$E$9))+入力・概要!$B$20*SQRT(B168/1000000)+E168*入力・概要!$B$15/2)</f>
        <v>1.0375621318005259E-2</v>
      </c>
      <c r="E168" s="1">
        <f>IF(B168="","",C168*(入力・概要!$E$11*0.000000001))</f>
        <v>5.6187932129871145E-3</v>
      </c>
      <c r="F168" s="1">
        <f t="shared" si="33"/>
        <v>1.0375576536922381E-2</v>
      </c>
      <c r="G168" s="1">
        <f t="shared" si="34"/>
        <v>5.6182474788310953E-3</v>
      </c>
      <c r="H168" s="1">
        <f>IF(B168="","",ATANH(MIN(0.999999,入力・概要!$E$21/入力・概要!$E$15))+入力・概要!$B$21*SQRT(B168/1000000)+I168*入力・概要!$B$16/2)</f>
        <v>4.4560259763648576E-3</v>
      </c>
      <c r="I168" s="1">
        <f>IF(B168="","",C168*(入力・概要!$E$17*0.000000001))</f>
        <v>5.1670906299568437E-3</v>
      </c>
      <c r="J168" s="1">
        <f t="shared" si="35"/>
        <v>4.4561154530278419E-3</v>
      </c>
      <c r="K168" s="1">
        <f t="shared" si="36"/>
        <v>5.1670340146205253E-3</v>
      </c>
      <c r="L168" s="1">
        <f>IF(B168="","",入力・概要!$B$25)</f>
        <v>0.05</v>
      </c>
      <c r="M168" s="1">
        <f>IF(B168="","",C168*入力・概要!$B$26*0.000000001-1/(C168*入力・概要!$B$24*0.000001))</f>
        <v>-0.57102639866795057</v>
      </c>
      <c r="N168" s="1">
        <f>IF(B168="","",入力・概要!$B$28)</f>
        <v>0.05</v>
      </c>
      <c r="O168" s="1">
        <f>IF(B168="","",C168*入力・概要!$B$29*0.000000001-1/(C168*入力・概要!$B$27*0.000001))</f>
        <v>-0.57102639866795057</v>
      </c>
      <c r="P168" s="1">
        <f t="shared" si="37"/>
        <v>2.5000000000000012E-2</v>
      </c>
      <c r="Q168" s="1">
        <f t="shared" si="38"/>
        <v>-0.28551319933397529</v>
      </c>
      <c r="R168" s="1">
        <f>IF(B168="","",入力・概要!$E$15*J168)</f>
        <v>0.42909487040509225</v>
      </c>
      <c r="S168" s="1">
        <f>IF(B168="","",入力・概要!$E$15*K168)</f>
        <v>0.49755169367880492</v>
      </c>
      <c r="T168" s="1">
        <f t="shared" si="39"/>
        <v>0.45409487040509228</v>
      </c>
      <c r="U168" s="1">
        <f t="shared" si="40"/>
        <v>0.21203849434482963</v>
      </c>
      <c r="V168" s="1">
        <f>IF(B168="","",T168+入力・概要!$E$9*F168)</f>
        <v>0.73320130586458343</v>
      </c>
      <c r="W168" s="1">
        <f>IF(B168="","",U168+入力・概要!$E$9*G168)</f>
        <v>0.36317120699608718</v>
      </c>
      <c r="X168" s="1">
        <f>IF(B168="","",入力・概要!$E$9+T168*F168-U168*G168)</f>
        <v>26.903850469262132</v>
      </c>
      <c r="Y168" s="1">
        <f t="shared" si="41"/>
        <v>4.7512389876521056E-3</v>
      </c>
      <c r="Z168" s="1">
        <f>IF(B168="","",入力・概要!$E$9*(V168*X168+W168*Y168)/(X168^2+Y168^2)+入力・概要!$B$36)</f>
        <v>0.73316947579966774</v>
      </c>
      <c r="AA168" s="1">
        <f>IF(B168="","",入力・概要!$E$9*(W168*X168-V168*Y168)/(X168^2+Y168^2)+C168*入力・概要!$B$37*0.000000001)</f>
        <v>0.36888492493125663</v>
      </c>
      <c r="AB168" s="1">
        <f t="shared" si="42"/>
        <v>0.82073964695626733</v>
      </c>
      <c r="AC168" s="1">
        <f t="shared" si="43"/>
        <v>26.708674780320322</v>
      </c>
      <c r="AD168" s="1">
        <f t="shared" si="44"/>
        <v>4.4425243228444291</v>
      </c>
      <c r="AE168" s="1">
        <f t="shared" si="45"/>
        <v>-8.5794586878393836E-2</v>
      </c>
      <c r="AF168" s="1">
        <f t="shared" si="46"/>
        <v>0.28660562973173137</v>
      </c>
      <c r="AG168" s="1">
        <f t="shared" si="47"/>
        <v>0.65702366448295468</v>
      </c>
    </row>
    <row r="169" spans="1:33">
      <c r="A169">
        <v>166</v>
      </c>
      <c r="B169" s="2">
        <f>IF(A169&lt;=入力・概要!$B$40,10^(LOG10(入力・概要!$B$38)+(A169-1)*(LOG10(入力・概要!$B$39)-LOG10(入力・概要!$B$38))/(入力・概要!$B$40-1)),"")</f>
        <v>28269.635109170689</v>
      </c>
      <c r="C169" s="1">
        <f t="shared" si="32"/>
        <v>177623.35595726946</v>
      </c>
      <c r="D169" s="1">
        <f>IF(B169="","",ATANH(MIN(0.999999,入力・概要!$E$20/入力・概要!$E$9))+入力・概要!$B$20*SQRT(B169/1000000)+E169*入力・概要!$B$15/2)</f>
        <v>1.0382427875178374E-2</v>
      </c>
      <c r="E169" s="1">
        <f>IF(B169="","",C169*(入力・概要!$E$11*0.000000001))</f>
        <v>5.7337523241237955E-3</v>
      </c>
      <c r="F169" s="1">
        <f t="shared" si="33"/>
        <v>1.0382396124236734E-2</v>
      </c>
      <c r="G169" s="1">
        <f t="shared" si="34"/>
        <v>5.7331971076595338E-3</v>
      </c>
      <c r="H169" s="1">
        <f>IF(B169="","",ATANH(MIN(0.999999,入力・概要!$E$21/入力・概要!$E$15))+入力・概要!$B$21*SQRT(B169/1000000)+I169*入力・概要!$B$16/2)</f>
        <v>4.4638593775930286E-3</v>
      </c>
      <c r="I169" s="1">
        <f>IF(B169="","",C169*(入力・概要!$E$17*0.000000001))</f>
        <v>5.2728080186319679E-3</v>
      </c>
      <c r="J169" s="1">
        <f t="shared" si="35"/>
        <v>4.4639538342880307E-3</v>
      </c>
      <c r="K169" s="1">
        <f t="shared" si="36"/>
        <v>5.2727518162460039E-3</v>
      </c>
      <c r="L169" s="1">
        <f>IF(B169="","",入力・概要!$B$25)</f>
        <v>0.05</v>
      </c>
      <c r="M169" s="1">
        <f>IF(B169="","",C169*入力・概要!$B$26*0.000000001-1/(C169*入力・概要!$B$24*0.000001))</f>
        <v>-0.55943655795060299</v>
      </c>
      <c r="N169" s="1">
        <f>IF(B169="","",入力・概要!$B$28)</f>
        <v>0.05</v>
      </c>
      <c r="O169" s="1">
        <f>IF(B169="","",C169*入力・概要!$B$29*0.000000001-1/(C169*入力・概要!$B$27*0.000001))</f>
        <v>-0.55943655795060299</v>
      </c>
      <c r="P169" s="1">
        <f t="shared" si="37"/>
        <v>2.5000000000000008E-2</v>
      </c>
      <c r="Q169" s="1">
        <f t="shared" si="38"/>
        <v>-0.27971827897530149</v>
      </c>
      <c r="R169" s="1">
        <f>IF(B169="","",入力・概要!$E$15*J169)</f>
        <v>0.42984965542502279</v>
      </c>
      <c r="S169" s="1">
        <f>IF(B169="","",入力・概要!$E$15*K169)</f>
        <v>0.50773162884120582</v>
      </c>
      <c r="T169" s="1">
        <f t="shared" si="39"/>
        <v>0.45484965542502281</v>
      </c>
      <c r="U169" s="1">
        <f t="shared" si="40"/>
        <v>0.22801334986590432</v>
      </c>
      <c r="V169" s="1">
        <f>IF(B169="","",T169+入力・概要!$E$9*F169)</f>
        <v>0.73413954003549264</v>
      </c>
      <c r="W169" s="1">
        <f>IF(B169="","",U169+入力・概要!$E$9*G169)</f>
        <v>0.38223824549567165</v>
      </c>
      <c r="X169" s="1">
        <f>IF(B169="","",入力・概要!$E$9+T169*F169-U169*G169)</f>
        <v>26.903745441737122</v>
      </c>
      <c r="Y169" s="1">
        <f t="shared" si="41"/>
        <v>4.975067648824676E-3</v>
      </c>
      <c r="Z169" s="1">
        <f>IF(B169="","",入力・概要!$E$9*(V169*X169+W169*Y169)/(X169^2+Y169^2)+入力・概要!$B$36)</f>
        <v>0.73411699755615201</v>
      </c>
      <c r="AA169" s="1">
        <f>IF(B169="","",入力・概要!$E$9*(W169*X169-V169*Y169)/(X169^2+Y169^2)+C169*入力・概要!$B$37*0.000000001)</f>
        <v>0.38806520777400966</v>
      </c>
      <c r="AB169" s="1">
        <f t="shared" si="42"/>
        <v>0.83037483800121525</v>
      </c>
      <c r="AC169" s="1">
        <f t="shared" si="43"/>
        <v>27.861598969713281</v>
      </c>
      <c r="AD169" s="1">
        <f t="shared" si="44"/>
        <v>4.4513202028617735</v>
      </c>
      <c r="AE169" s="1">
        <f t="shared" si="45"/>
        <v>-8.0725819277397123E-2</v>
      </c>
      <c r="AF169" s="1">
        <f t="shared" si="46"/>
        <v>0.2808332522920044</v>
      </c>
      <c r="AG169" s="1">
        <f t="shared" si="47"/>
        <v>0.66525343531225356</v>
      </c>
    </row>
    <row r="170" spans="1:33">
      <c r="A170">
        <v>167</v>
      </c>
      <c r="B170" s="2">
        <f>IF(A170&lt;=入力・概要!$B$40,10^(LOG10(入力・概要!$B$38)+(A170-1)*(LOG10(入力・概要!$B$39)-LOG10(入力・概要!$B$38))/(入力・概要!$B$40-1)),"")</f>
        <v>28848.024809791219</v>
      </c>
      <c r="C170" s="1">
        <f t="shared" si="32"/>
        <v>181257.48562603237</v>
      </c>
      <c r="D170" s="1">
        <f>IF(B170="","",ATANH(MIN(0.999999,入力・概要!$E$20/入力・概要!$E$9))+入力・概要!$B$20*SQRT(B170/1000000)+E170*入力・概要!$B$15/2)</f>
        <v>1.0389321439606304E-2</v>
      </c>
      <c r="E170" s="1">
        <f>IF(B170="","",C170*(入力・概要!$E$11*0.000000001))</f>
        <v>5.8510634700715686E-3</v>
      </c>
      <c r="F170" s="1">
        <f t="shared" si="33"/>
        <v>1.0389303289652221E-2</v>
      </c>
      <c r="G170" s="1">
        <f t="shared" si="34"/>
        <v>5.8504987057916994E-3</v>
      </c>
      <c r="H170" s="1">
        <f>IF(B170="","",ATANH(MIN(0.999999,入力・概要!$E$21/入力・概要!$E$15))+入力・概要!$B$21*SQRT(B170/1000000)+I170*入力・概要!$B$16/2)</f>
        <v>4.4717833773127548E-3</v>
      </c>
      <c r="I170" s="1">
        <f>IF(B170="","",C170*(入力・概要!$E$17*0.000000001))</f>
        <v>5.3806883587760382E-3</v>
      </c>
      <c r="J170" s="1">
        <f t="shared" si="35"/>
        <v>4.4718830356196386E-3</v>
      </c>
      <c r="K170" s="1">
        <f t="shared" si="36"/>
        <v>5.3806326867427414E-3</v>
      </c>
      <c r="L170" s="1">
        <f>IF(B170="","",入力・概要!$B$25)</f>
        <v>0.05</v>
      </c>
      <c r="M170" s="1">
        <f>IF(B170="","",C170*入力・概要!$B$26*0.000000001-1/(C170*入力・概要!$B$24*0.000001))</f>
        <v>-0.54807620294950654</v>
      </c>
      <c r="N170" s="1">
        <f>IF(B170="","",入力・概要!$B$28)</f>
        <v>0.05</v>
      </c>
      <c r="O170" s="1">
        <f>IF(B170="","",C170*入力・概要!$B$29*0.000000001-1/(C170*入力・概要!$B$27*0.000001))</f>
        <v>-0.54807620294950654</v>
      </c>
      <c r="P170" s="1">
        <f t="shared" si="37"/>
        <v>2.5000000000000001E-2</v>
      </c>
      <c r="Q170" s="1">
        <f t="shared" si="38"/>
        <v>-0.27403810147475327</v>
      </c>
      <c r="R170" s="1">
        <f>IF(B170="","",入力・概要!$E$15*J170)</f>
        <v>0.43061318582580949</v>
      </c>
      <c r="S170" s="1">
        <f>IF(B170="","",入力・概要!$E$15*K170)</f>
        <v>0.51811985343568578</v>
      </c>
      <c r="T170" s="1">
        <f t="shared" si="39"/>
        <v>0.45561318582580951</v>
      </c>
      <c r="U170" s="1">
        <f t="shared" si="40"/>
        <v>0.24408175196093251</v>
      </c>
      <c r="V170" s="1">
        <f>IF(B170="","",T170+入力・概要!$E$9*F170)</f>
        <v>0.73508887546710211</v>
      </c>
      <c r="W170" s="1">
        <f>IF(B170="","",U170+入力・概要!$E$9*G170)</f>
        <v>0.40146209932023635</v>
      </c>
      <c r="X170" s="1">
        <f>IF(B170="","",入力・概要!$E$9+T170*F170-U170*G170)</f>
        <v>26.903635761511843</v>
      </c>
      <c r="Y170" s="1">
        <f t="shared" si="41"/>
        <v>5.201403702607325E-3</v>
      </c>
      <c r="Z170" s="1">
        <f>IF(B170="","",入力・概要!$E$9*(V170*X170+W170*Y170)/(X170^2+Y170^2)+入力・概要!$B$36)</f>
        <v>0.73507613859278775</v>
      </c>
      <c r="AA170" s="1">
        <f>IF(B170="","",入力・概要!$E$9*(W170*X170-V170*Y170)/(X170^2+Y170^2)+C170*入力・概要!$B$37*0.000000001)</f>
        <v>0.40740488419751675</v>
      </c>
      <c r="AB170" s="1">
        <f t="shared" si="42"/>
        <v>0.84042588560590836</v>
      </c>
      <c r="AC170" s="1">
        <f t="shared" si="43"/>
        <v>28.996751946171258</v>
      </c>
      <c r="AD170" s="1">
        <f t="shared" si="44"/>
        <v>4.4601160828791171</v>
      </c>
      <c r="AE170" s="1">
        <f t="shared" si="45"/>
        <v>-7.550057953753285E-2</v>
      </c>
      <c r="AF170" s="1">
        <f t="shared" si="46"/>
        <v>0.27517609100335583</v>
      </c>
      <c r="AG170" s="1">
        <f t="shared" si="47"/>
        <v>0.67370312329042215</v>
      </c>
    </row>
    <row r="171" spans="1:33">
      <c r="A171">
        <v>168</v>
      </c>
      <c r="B171" s="2">
        <f>IF(A171&lt;=入力・概要!$B$40,10^(LOG10(入力・概要!$B$38)+(A171-1)*(LOG10(入力・概要!$B$39)-LOG10(入力・概要!$B$38))/(入力・概要!$B$40-1)),"")</f>
        <v>29438.248219778474</v>
      </c>
      <c r="C171" s="1">
        <f t="shared" si="32"/>
        <v>184965.96868361771</v>
      </c>
      <c r="D171" s="1">
        <f>IF(B171="","",ATANH(MIN(0.999999,入力・概要!$E$20/入力・概要!$E$9))+入力・概要!$B$20*SQRT(B171/1000000)+E171*入力・概要!$B$15/2)</f>
        <v>1.0396303259598528E-2</v>
      </c>
      <c r="E171" s="1">
        <f>IF(B171="","",C171*(入力・概要!$E$11*0.000000001))</f>
        <v>5.970774772877485E-3</v>
      </c>
      <c r="F171" s="1">
        <f t="shared" si="33"/>
        <v>1.0396299306006091E-2</v>
      </c>
      <c r="G171" s="1">
        <f t="shared" si="34"/>
        <v>5.9702004027483279E-3</v>
      </c>
      <c r="H171" s="1">
        <f>IF(B171="","",ATANH(MIN(0.999999,入力・概要!$E$21/入力・概要!$E$15))+入力・概要!$B$21*SQRT(B171/1000000)+I171*入力・概要!$B$16/2)</f>
        <v>4.4797991200302189E-3</v>
      </c>
      <c r="I171" s="1">
        <f>IF(B171="","",C171*(入力・概要!$E$17*0.000000001))</f>
        <v>5.4907759038379661E-3</v>
      </c>
      <c r="J171" s="1">
        <f t="shared" si="35"/>
        <v>4.4799042113670548E-3</v>
      </c>
      <c r="K171" s="1">
        <f t="shared" si="36"/>
        <v>5.490720889134118E-3</v>
      </c>
      <c r="L171" s="1">
        <f>IF(B171="","",入力・概要!$B$25)</f>
        <v>0.05</v>
      </c>
      <c r="M171" s="1">
        <f>IF(B171="","",C171*入力・概要!$B$26*0.000000001-1/(C171*入力・概要!$B$24*0.000001))</f>
        <v>-0.53694067354874964</v>
      </c>
      <c r="N171" s="1">
        <f>IF(B171="","",入力・概要!$B$28)</f>
        <v>0.05</v>
      </c>
      <c r="O171" s="1">
        <f>IF(B171="","",C171*入力・概要!$B$29*0.000000001-1/(C171*入力・概要!$B$27*0.000001))</f>
        <v>-0.53694067354874964</v>
      </c>
      <c r="P171" s="1">
        <f t="shared" si="37"/>
        <v>2.5000000000000001E-2</v>
      </c>
      <c r="Q171" s="1">
        <f t="shared" si="38"/>
        <v>-0.26847033677437476</v>
      </c>
      <c r="R171" s="1">
        <f>IF(B171="","",入力・概要!$E$15*J171)</f>
        <v>0.43138557276329231</v>
      </c>
      <c r="S171" s="1">
        <f>IF(B171="","",入力・概要!$E$15*K171)</f>
        <v>0.5287206297028626</v>
      </c>
      <c r="T171" s="1">
        <f t="shared" si="39"/>
        <v>0.45638557276329234</v>
      </c>
      <c r="U171" s="1">
        <f t="shared" si="40"/>
        <v>0.26025029292848784</v>
      </c>
      <c r="V171" s="1">
        <f>IF(B171="","",T171+入力・概要!$E$9*F171)</f>
        <v>0.73604945755499385</v>
      </c>
      <c r="W171" s="1">
        <f>IF(B171="","",U171+入力・概要!$E$9*G171)</f>
        <v>0.42085065546835793</v>
      </c>
      <c r="X171" s="1">
        <f>IF(B171="","",入力・概要!$E$9+T171*F171-U171*G171)</f>
        <v>26.903521232525222</v>
      </c>
      <c r="Y171" s="1">
        <f t="shared" si="41"/>
        <v>5.4303532700802539E-3</v>
      </c>
      <c r="Z171" s="1">
        <f>IF(B171="","",入力・概要!$E$9*(V171*X171+W171*Y171)/(X171^2+Y171^2)+入力・概要!$B$36)</f>
        <v>0.73604706287853539</v>
      </c>
      <c r="AA171" s="1">
        <f>IF(B171="","",入力・概要!$E$9*(W171*X171-V171*Y171)/(X171^2+Y171^2)+C171*入力・概要!$B$37*0.000000001)</f>
        <v>0.42691190217271474</v>
      </c>
      <c r="AB171" s="1">
        <f t="shared" si="42"/>
        <v>0.85089309022276371</v>
      </c>
      <c r="AC171" s="1">
        <f t="shared" si="43"/>
        <v>30.114001422982078</v>
      </c>
      <c r="AD171" s="1">
        <f t="shared" si="44"/>
        <v>4.4689119628964606</v>
      </c>
      <c r="AE171" s="1">
        <f t="shared" si="45"/>
        <v>-7.0125003068224764E-2</v>
      </c>
      <c r="AF171" s="1">
        <f t="shared" si="46"/>
        <v>0.2696318262515503</v>
      </c>
      <c r="AG171" s="1">
        <f t="shared" si="47"/>
        <v>0.68237747373554558</v>
      </c>
    </row>
    <row r="172" spans="1:33">
      <c r="A172">
        <v>169</v>
      </c>
      <c r="B172" s="2">
        <f>IF(A172&lt;=入力・概要!$B$40,10^(LOG10(入力・概要!$B$38)+(A172-1)*(LOG10(入力・概要!$B$39)-LOG10(入力・概要!$B$38))/(入力・概要!$B$40-1)),"")</f>
        <v>30040.547453881729</v>
      </c>
      <c r="C172" s="1">
        <f t="shared" si="32"/>
        <v>188750.3263818608</v>
      </c>
      <c r="D172" s="1">
        <f>IF(B172="","",ATANH(MIN(0.999999,入力・概要!$E$20/入力・概要!$E$9))+入力・概要!$B$20*SQRT(B172/1000000)+E172*入力・概要!$B$15/2)</f>
        <v>1.0403374603591534E-2</v>
      </c>
      <c r="E172" s="1">
        <f>IF(B172="","",C172*(入力・概要!$E$11*0.000000001))</f>
        <v>6.0929353391536737E-3</v>
      </c>
      <c r="F172" s="1">
        <f t="shared" si="33"/>
        <v>1.0403385467317772E-2</v>
      </c>
      <c r="G172" s="1">
        <f t="shared" si="34"/>
        <v>6.0923513133461079E-3</v>
      </c>
      <c r="H172" s="1">
        <f>IF(B172="","",ATANH(MIN(0.999999,入力・概要!$E$21/入力・概要!$E$15))+入力・概要!$B$21*SQRT(B172/1000000)+I172*入力・概要!$B$16/2)</f>
        <v>4.4879077664504692E-3</v>
      </c>
      <c r="I172" s="1">
        <f>IF(B172="","",C172*(入力・概要!$E$17*0.000000001))</f>
        <v>5.6031158126811928E-3</v>
      </c>
      <c r="J172" s="1">
        <f t="shared" si="35"/>
        <v>4.4880185325147474E-3</v>
      </c>
      <c r="K172" s="1">
        <f t="shared" si="36"/>
        <v>5.6030615925149298E-3</v>
      </c>
      <c r="L172" s="1">
        <f>IF(B172="","",入力・概要!$B$25)</f>
        <v>0.05</v>
      </c>
      <c r="M172" s="1">
        <f>IF(B172="","",C172*入力・概要!$B$26*0.000000001-1/(C172*入力・概要!$B$24*0.000001))</f>
        <v>-0.52602540185782964</v>
      </c>
      <c r="N172" s="1">
        <f>IF(B172="","",入力・概要!$B$28)</f>
        <v>0.05</v>
      </c>
      <c r="O172" s="1">
        <f>IF(B172="","",C172*入力・概要!$B$29*0.000000001-1/(C172*入力・概要!$B$27*0.000001))</f>
        <v>-0.52602540185782964</v>
      </c>
      <c r="P172" s="1">
        <f t="shared" si="37"/>
        <v>2.5000000000000001E-2</v>
      </c>
      <c r="Q172" s="1">
        <f t="shared" si="38"/>
        <v>-0.26301270092891477</v>
      </c>
      <c r="R172" s="1">
        <f>IF(B172="","",入力・概要!$E$15*J172)</f>
        <v>0.4321669289956423</v>
      </c>
      <c r="S172" s="1">
        <f>IF(B172="","",入力・概要!$E$15*K172)</f>
        <v>0.53953830713212492</v>
      </c>
      <c r="T172" s="1">
        <f t="shared" si="39"/>
        <v>0.45716692899564232</v>
      </c>
      <c r="U172" s="1">
        <f t="shared" si="40"/>
        <v>0.27652560620321015</v>
      </c>
      <c r="V172" s="1">
        <f>IF(B172="","",T172+入力・概要!$E$9*F172)</f>
        <v>0.73702143386688879</v>
      </c>
      <c r="W172" s="1">
        <f>IF(B172="","",U172+入力・概要!$E$9*G172)</f>
        <v>0.44041186857946563</v>
      </c>
      <c r="X172" s="1">
        <f>IF(B172="","",入力・概要!$E$9+T172*F172-U172*G172)</f>
        <v>26.903401650560614</v>
      </c>
      <c r="Y172" s="1">
        <f t="shared" si="41"/>
        <v>5.6620240132007216E-3</v>
      </c>
      <c r="Z172" s="1">
        <f>IF(B172="","",入力・概要!$E$9*(V172*X172+W172*Y172)/(X172^2+Y172^2)+入力・概要!$B$36)</f>
        <v>0.73702993752885981</v>
      </c>
      <c r="AA172" s="1">
        <f>IF(B172="","",入力・概要!$E$9*(W172*X172-V172*Y172)/(X172^2+Y172^2)+C172*入力・概要!$B$37*0.000000001)</f>
        <v>0.44659427927137202</v>
      </c>
      <c r="AB172" s="1">
        <f t="shared" si="42"/>
        <v>0.8617769891867102</v>
      </c>
      <c r="AC172" s="1">
        <f t="shared" si="43"/>
        <v>31.213255300114824</v>
      </c>
      <c r="AD172" s="1">
        <f t="shared" si="44"/>
        <v>4.4777078429138051</v>
      </c>
      <c r="AE172" s="1">
        <f t="shared" si="45"/>
        <v>-6.4605106444744834E-2</v>
      </c>
      <c r="AF172" s="1">
        <f t="shared" si="46"/>
        <v>0.26419818479679752</v>
      </c>
      <c r="AG172" s="1">
        <f t="shared" si="47"/>
        <v>0.69128130264062804</v>
      </c>
    </row>
    <row r="173" spans="1:33">
      <c r="A173">
        <v>170</v>
      </c>
      <c r="B173" s="2">
        <f>IF(A173&lt;=入力・概要!$B$40,10^(LOG10(入力・概要!$B$38)+(A173-1)*(LOG10(入力・概要!$B$39)-LOG10(入力・概要!$B$38))/(入力・概要!$B$40-1)),"")</f>
        <v>30655.169580457779</v>
      </c>
      <c r="C173" s="1">
        <f t="shared" si="32"/>
        <v>192612.11109703092</v>
      </c>
      <c r="D173" s="1">
        <f>IF(B173="","",ATANH(MIN(0.999999,入力・概要!$E$20/入力・概要!$E$9))+入力・概要!$B$20*SQRT(B173/1000000)+E173*入力・概要!$B$15/2)</f>
        <v>1.0410536760505535E-2</v>
      </c>
      <c r="E173" s="1">
        <f>IF(B173="","",C173*(入力・概要!$E$11*0.000000001))</f>
        <v>6.217595280221329E-3</v>
      </c>
      <c r="F173" s="1">
        <f t="shared" si="33"/>
        <v>1.0410563089191346E-2</v>
      </c>
      <c r="G173" s="1">
        <f t="shared" si="34"/>
        <v>6.2170015578937162E-3</v>
      </c>
      <c r="H173" s="1">
        <f>IF(B173="","",ATANH(MIN(0.999999,入力・概要!$E$21/入力・概要!$E$15))+入力・概要!$B$21*SQRT(B173/1000000)+I173*入力・概要!$B$16/2)</f>
        <v>4.4961104937353896E-3</v>
      </c>
      <c r="I173" s="1">
        <f>IF(B173="","",C173*(入力・概要!$E$17*0.000000001))</f>
        <v>5.7177541681082689E-3</v>
      </c>
      <c r="J173" s="1">
        <f t="shared" si="35"/>
        <v>4.4962271869653072E-3</v>
      </c>
      <c r="K173" s="1">
        <f t="shared" si="36"/>
        <v>5.7177008906186778E-3</v>
      </c>
      <c r="L173" s="1">
        <f>IF(B173="","",入力・概要!$B$25)</f>
        <v>0.05</v>
      </c>
      <c r="M173" s="1">
        <f>IF(B173="","",C173*入力・概要!$B$26*0.000000001-1/(C173*入力・概要!$B$24*0.000001))</f>
        <v>-0.51532591033786224</v>
      </c>
      <c r="N173" s="1">
        <f>IF(B173="","",入力・概要!$B$28)</f>
        <v>0.05</v>
      </c>
      <c r="O173" s="1">
        <f>IF(B173="","",C173*入力・概要!$B$29*0.000000001-1/(C173*入力・概要!$B$27*0.000001))</f>
        <v>-0.51532591033786224</v>
      </c>
      <c r="P173" s="1">
        <f t="shared" si="37"/>
        <v>2.5000000000000001E-2</v>
      </c>
      <c r="Q173" s="1">
        <f t="shared" si="38"/>
        <v>-0.25766295516893106</v>
      </c>
      <c r="R173" s="1">
        <f>IF(B173="","",入力・概要!$E$15*J173)</f>
        <v>0.43295736891013553</v>
      </c>
      <c r="S173" s="1">
        <f>IF(B173="","",入力・概要!$E$15*K173)</f>
        <v>0.55057732424954142</v>
      </c>
      <c r="T173" s="1">
        <f t="shared" si="39"/>
        <v>0.45795736891013555</v>
      </c>
      <c r="U173" s="1">
        <f t="shared" si="40"/>
        <v>0.29291436908061036</v>
      </c>
      <c r="V173" s="1">
        <f>IF(B173="","",T173+入力・概要!$E$9*F173)</f>
        <v>0.7380049541802477</v>
      </c>
      <c r="W173" s="1">
        <f>IF(B173="","",U173+入力・概要!$E$9*G173)</f>
        <v>0.46015376420192644</v>
      </c>
      <c r="X173" s="1">
        <f>IF(B173="","",入力・概要!$E$9+T173*F173-U173*G173)</f>
        <v>26.903276802907783</v>
      </c>
      <c r="Y173" s="1">
        <f t="shared" si="41"/>
        <v>5.8965251950075931E-3</v>
      </c>
      <c r="Z173" s="1">
        <f>IF(B173="","",入力・概要!$E$9*(V173*X173+W173*Y173)/(X173^2+Y173^2)+入力・概要!$B$36)</f>
        <v>0.73802493288022919</v>
      </c>
      <c r="AA173" s="1">
        <f>IF(B173="","",入力・概要!$E$9*(W173*X173-V173*Y173)/(X173^2+Y173^2)+C173*入力・概要!$B$37*0.000000001)</f>
        <v>0.46646010601631577</v>
      </c>
      <c r="AB173" s="1">
        <f t="shared" si="42"/>
        <v>0.87307836535881433</v>
      </c>
      <c r="AC173" s="1">
        <f t="shared" si="43"/>
        <v>32.294459118886707</v>
      </c>
      <c r="AD173" s="1">
        <f t="shared" si="44"/>
        <v>4.4865037229311486</v>
      </c>
      <c r="AE173" s="1">
        <f t="shared" si="45"/>
        <v>-5.8946773344290701E-2</v>
      </c>
      <c r="AF173" s="1">
        <f t="shared" si="46"/>
        <v>0.25887293884526941</v>
      </c>
      <c r="AG173" s="1">
        <f t="shared" si="47"/>
        <v>0.70041949806624593</v>
      </c>
    </row>
    <row r="174" spans="1:33">
      <c r="A174">
        <v>171</v>
      </c>
      <c r="B174" s="2">
        <f>IF(A174&lt;=入力・概要!$B$40,10^(LOG10(入力・概要!$B$38)+(A174-1)*(LOG10(入力・概要!$B$39)-LOG10(入力・概要!$B$38))/(入力・概要!$B$40-1)),"")</f>
        <v>31282.366722820687</v>
      </c>
      <c r="C174" s="1">
        <f t="shared" si="32"/>
        <v>196552.90696663057</v>
      </c>
      <c r="D174" s="1">
        <f>IF(B174="","",ATANH(MIN(0.999999,入力・概要!$E$20/入力・概要!$E$9))+入力・概要!$B$20*SQRT(B174/1000000)+E174*入力・概要!$B$15/2)</f>
        <v>1.0417791040107899E-2</v>
      </c>
      <c r="E174" s="1">
        <f>IF(B174="","",C174*(入力・概要!$E$11*0.000000001))</f>
        <v>6.3448057326668406E-3</v>
      </c>
      <c r="F174" s="1">
        <f t="shared" si="33"/>
        <v>1.0417833509226804E-2</v>
      </c>
      <c r="G174" s="1">
        <f t="shared" si="34"/>
        <v>6.3442022828034284E-3</v>
      </c>
      <c r="H174" s="1">
        <f>IF(B174="","",ATANH(MIN(0.999999,入力・概要!$E$21/入力・概要!$E$15))+入力・概要!$B$21*SQRT(B174/1000000)+I174*入力・概要!$B$16/2)</f>
        <v>4.5044084957661925E-3</v>
      </c>
      <c r="I174" s="1">
        <f>IF(B174="","",C174*(入力・概要!$E$17*0.000000001))</f>
        <v>5.8347379957644444E-3</v>
      </c>
      <c r="J174" s="1">
        <f t="shared" si="35"/>
        <v>4.5045313798229613E-3</v>
      </c>
      <c r="K174" s="1">
        <f t="shared" si="36"/>
        <v>5.8346858207666092E-3</v>
      </c>
      <c r="L174" s="1">
        <f>IF(B174="","",入力・概要!$B$25)</f>
        <v>0.05</v>
      </c>
      <c r="M174" s="1">
        <f>IF(B174="","",C174*入力・概要!$B$26*0.000000001-1/(C174*入力・概要!$B$24*0.000001))</f>
        <v>-0.50483780996485339</v>
      </c>
      <c r="N174" s="1">
        <f>IF(B174="","",入力・概要!$B$28)</f>
        <v>0.05</v>
      </c>
      <c r="O174" s="1">
        <f>IF(B174="","",C174*入力・概要!$B$29*0.000000001-1/(C174*入力・概要!$B$27*0.000001))</f>
        <v>-0.50483780996485339</v>
      </c>
      <c r="P174" s="1">
        <f t="shared" si="37"/>
        <v>2.5000000000000001E-2</v>
      </c>
      <c r="Q174" s="1">
        <f t="shared" si="38"/>
        <v>-0.2524189049824267</v>
      </c>
      <c r="R174" s="1">
        <f>IF(B174="","",入力・概要!$E$15*J174)</f>
        <v>0.43375700855045335</v>
      </c>
      <c r="S174" s="1">
        <f>IF(B174="","",入力・概要!$E$15*K174)</f>
        <v>0.56184221044252969</v>
      </c>
      <c r="T174" s="1">
        <f t="shared" si="39"/>
        <v>0.45875700855045337</v>
      </c>
      <c r="U174" s="1">
        <f t="shared" si="40"/>
        <v>0.30942330546010299</v>
      </c>
      <c r="V174" s="1">
        <f>IF(B174="","",T174+入力・概要!$E$9*F174)</f>
        <v>0.73900017052063305</v>
      </c>
      <c r="W174" s="1">
        <f>IF(B174="","",U174+入力・概要!$E$9*G174)</f>
        <v>0.48008444209053658</v>
      </c>
      <c r="X174" s="1">
        <f>IF(B174="","",入力・概要!$E$9+T174*F174-U174*G174)</f>
        <v>26.903146468010906</v>
      </c>
      <c r="Y174" s="1">
        <f t="shared" si="41"/>
        <v>6.1339677410558405E-3</v>
      </c>
      <c r="Z174" s="1">
        <f>IF(B174="","",入力・概要!$E$9*(V174*X174+W174*Y174)/(X174^2+Y174^2)+入力・概要!$B$36)</f>
        <v>0.7390322225673005</v>
      </c>
      <c r="AA174" s="1">
        <f>IF(B174="","",入力・概要!$E$9*(W174*X174-V174*Y174)/(X174^2+Y174^2)+C174*入力・概要!$B$37*0.000000001)</f>
        <v>0.48651754926548285</v>
      </c>
      <c r="AB174" s="1">
        <f t="shared" si="42"/>
        <v>0.88479825482199925</v>
      </c>
      <c r="AC174" s="1">
        <f t="shared" si="43"/>
        <v>33.35759349931692</v>
      </c>
      <c r="AD174" s="1">
        <f t="shared" si="44"/>
        <v>4.4952996029484931</v>
      </c>
      <c r="AE174" s="1">
        <f t="shared" si="45"/>
        <v>-5.315574264191214E-2</v>
      </c>
      <c r="AF174" s="1">
        <f t="shared" si="46"/>
        <v>0.25365390513951752</v>
      </c>
      <c r="AG174" s="1">
        <f t="shared" si="47"/>
        <v>0.70979702162067848</v>
      </c>
    </row>
    <row r="175" spans="1:33">
      <c r="A175">
        <v>172</v>
      </c>
      <c r="B175" s="2">
        <f>IF(A175&lt;=入力・概要!$B$40,10^(LOG10(入力・概要!$B$38)+(A175-1)*(LOG10(入力・概要!$B$39)-LOG10(入力・概要!$B$38))/(入力・概要!$B$40-1)),"")</f>
        <v>31922.396162664583</v>
      </c>
      <c r="C175" s="1">
        <f t="shared" si="32"/>
        <v>200574.3305392201</v>
      </c>
      <c r="D175" s="1">
        <f>IF(B175="","",ATANH(MIN(0.999999,入力・概要!$E$20/入力・概要!$E$9))+入力・概要!$B$20*SQRT(B175/1000000)+E175*入力・概要!$B$15/2)</f>
        <v>1.0425138773383448E-2</v>
      </c>
      <c r="E175" s="1">
        <f>IF(B175="","",C175*(入力・概要!$E$11*0.000000001))</f>
        <v>6.4746188793183904E-3</v>
      </c>
      <c r="F175" s="1">
        <f t="shared" si="33"/>
        <v>1.0425198087440231E-2</v>
      </c>
      <c r="G175" s="1">
        <f t="shared" si="34"/>
        <v>6.474005681626818E-3</v>
      </c>
      <c r="H175" s="1">
        <f>IF(B175="","",ATANH(MIN(0.999999,入力・概要!$E$21/入力・概要!$E$15))+入力・概要!$B$21*SQRT(B175/1000000)+I175*入力・概要!$B$16/2)</f>
        <v>4.5128029834105307E-3</v>
      </c>
      <c r="I175" s="1">
        <f>IF(B175="","",C175*(入力・概要!$E$17*0.000000001))</f>
        <v>5.9541152834279359E-3</v>
      </c>
      <c r="J175" s="1">
        <f t="shared" si="35"/>
        <v>4.5129323336826691E-3</v>
      </c>
      <c r="K175" s="1">
        <f t="shared" si="36"/>
        <v>5.9540643832063193E-3</v>
      </c>
      <c r="L175" s="1">
        <f>IF(B175="","",入力・概要!$B$25)</f>
        <v>0.05</v>
      </c>
      <c r="M175" s="1">
        <f>IF(B175="","",C175*入力・概要!$B$26*0.000000001-1/(C175*入力・概要!$B$24*0.000001))</f>
        <v>-0.49455679842929007</v>
      </c>
      <c r="N175" s="1">
        <f>IF(B175="","",入力・概要!$B$28)</f>
        <v>0.05</v>
      </c>
      <c r="O175" s="1">
        <f>IF(B175="","",C175*入力・概要!$B$29*0.000000001-1/(C175*入力・概要!$B$27*0.000001))</f>
        <v>-0.49455679842929007</v>
      </c>
      <c r="P175" s="1">
        <f t="shared" si="37"/>
        <v>2.5000000000000001E-2</v>
      </c>
      <c r="Q175" s="1">
        <f t="shared" si="38"/>
        <v>-0.24727839921464503</v>
      </c>
      <c r="R175" s="1">
        <f>IF(B175="","",入力・概要!$E$15*J175)</f>
        <v>0.43456596564452082</v>
      </c>
      <c r="S175" s="1">
        <f>IF(B175="","",入力・概要!$E$15*K175)</f>
        <v>0.57333758782203803</v>
      </c>
      <c r="T175" s="1">
        <f t="shared" si="39"/>
        <v>0.45956596564452085</v>
      </c>
      <c r="U175" s="1">
        <f t="shared" si="40"/>
        <v>0.32605918860739302</v>
      </c>
      <c r="V175" s="1">
        <f>IF(B175="","",T175+入力・概要!$E$9*F175)</f>
        <v>0.74000723720085193</v>
      </c>
      <c r="W175" s="1">
        <f>IF(B175="","",U175+入力・概要!$E$9*G175)</f>
        <v>0.50021207953477576</v>
      </c>
      <c r="X175" s="1">
        <f>IF(B175="","",入力・概要!$E$9+T175*F175-U175*G175)</f>
        <v>26.903010415101988</v>
      </c>
      <c r="Y175" s="1">
        <f t="shared" si="41"/>
        <v>6.3744643021270506E-3</v>
      </c>
      <c r="Z175" s="1">
        <f>IF(B175="","",入力・概要!$E$9*(V175*X175+W175*Y175)/(X175^2+Y175^2)+入力・概要!$B$36)</f>
        <v>0.7400519836028856</v>
      </c>
      <c r="AA175" s="1">
        <f>IF(B175="","",入力・概要!$E$9*(W175*X175-V175*Y175)/(X175^2+Y175^2)+C175*入力・概要!$B$37*0.000000001)</f>
        <v>0.506774855631409</v>
      </c>
      <c r="AB175" s="1">
        <f t="shared" si="42"/>
        <v>0.8969379536705987</v>
      </c>
      <c r="AC175" s="1">
        <f t="shared" si="43"/>
        <v>34.402671587084455</v>
      </c>
      <c r="AD175" s="1">
        <f t="shared" si="44"/>
        <v>4.5040954829658366</v>
      </c>
      <c r="AE175" s="1">
        <f t="shared" si="45"/>
        <v>-4.7237598550643058E-2</v>
      </c>
      <c r="AF175" s="1">
        <f t="shared" si="46"/>
        <v>0.24853894406743857</v>
      </c>
      <c r="AG175" s="1">
        <f t="shared" si="47"/>
        <v>0.71941891002818936</v>
      </c>
    </row>
    <row r="176" spans="1:33">
      <c r="A176">
        <v>173</v>
      </c>
      <c r="B176" s="2">
        <f>IF(A176&lt;=入力・概要!$B$40,10^(LOG10(入力・概要!$B$38)+(A176-1)*(LOG10(入力・概要!$B$39)-LOG10(入力・概要!$B$38))/(入力・概要!$B$40-1)),"")</f>
        <v>32575.520445603317</v>
      </c>
      <c r="C176" s="1">
        <f t="shared" si="32"/>
        <v>204678.03143754296</v>
      </c>
      <c r="D176" s="1">
        <f>IF(B176="","",ATANH(MIN(0.999999,入力・概要!$E$20/入力・概要!$E$9))+入力・概要!$B$20*SQRT(B176/1000000)+E176*入力・概要!$B$15/2)</f>
        <v>1.0432581312911783E-2</v>
      </c>
      <c r="E176" s="1">
        <f>IF(B176="","",C176*(入力・概要!$E$11*0.000000001))</f>
        <v>6.6070879706518976E-3</v>
      </c>
      <c r="F176" s="1">
        <f t="shared" si="33"/>
        <v>1.0432658206693233E-2</v>
      </c>
      <c r="G176" s="1">
        <f t="shared" si="34"/>
        <v>6.606465016523691E-3</v>
      </c>
      <c r="H176" s="1">
        <f>IF(B176="","",ATANH(MIN(0.999999,入力・概要!$E$21/入力・概要!$E$15))+入力・概要!$B$21*SQRT(B176/1000000)+I176*入力・概要!$B$16/2)</f>
        <v>4.5212951847943108E-3</v>
      </c>
      <c r="I176" s="1">
        <f>IF(B176="","",C176*(入力・概要!$E$17*0.000000001))</f>
        <v>6.0759350006950128E-3</v>
      </c>
      <c r="J176" s="1">
        <f t="shared" si="35"/>
        <v>4.5214312889249424E-3</v>
      </c>
      <c r="K176" s="1">
        <f t="shared" si="36"/>
        <v>6.0758855608482477E-3</v>
      </c>
      <c r="L176" s="1">
        <f>IF(B176="","",入力・概要!$B$25)</f>
        <v>0.05</v>
      </c>
      <c r="M176" s="1">
        <f>IF(B176="","",C176*入力・概要!$B$26*0.000000001-1/(C176*入力・概要!$B$24*0.000001))</f>
        <v>-0.48447865837128756</v>
      </c>
      <c r="N176" s="1">
        <f>IF(B176="","",入力・概要!$B$28)</f>
        <v>0.05</v>
      </c>
      <c r="O176" s="1">
        <f>IF(B176="","",C176*入力・概要!$B$29*0.000000001-1/(C176*入力・概要!$B$27*0.000001))</f>
        <v>-0.48447865837128756</v>
      </c>
      <c r="P176" s="1">
        <f t="shared" si="37"/>
        <v>2.5000000000000001E-2</v>
      </c>
      <c r="Q176" s="1">
        <f t="shared" si="38"/>
        <v>-0.24223932918564378</v>
      </c>
      <c r="R176" s="1">
        <f>IF(B176="","",入力・概要!$E$15*J176)</f>
        <v>0.43538435963289557</v>
      </c>
      <c r="S176" s="1">
        <f>IF(B176="","",入力・概要!$E$15*K176)</f>
        <v>0.5850681731230406</v>
      </c>
      <c r="T176" s="1">
        <f t="shared" si="39"/>
        <v>0.46038435963289559</v>
      </c>
      <c r="U176" s="1">
        <f t="shared" si="40"/>
        <v>0.34282884393739682</v>
      </c>
      <c r="V176" s="1">
        <f>IF(B176="","",T176+入力・概要!$E$9*F176)</f>
        <v>0.74102631086089588</v>
      </c>
      <c r="W176" s="1">
        <f>IF(B176="","",U176+入力・概要!$E$9*G176)</f>
        <v>0.52054493471924923</v>
      </c>
      <c r="X176" s="1">
        <f>IF(B176="","",入力・概要!$E$9+T176*F176-U176*G176)</f>
        <v>26.90286840381912</v>
      </c>
      <c r="Y176" s="1">
        <f t="shared" si="41"/>
        <v>6.6181293182640231E-3</v>
      </c>
      <c r="Z176" s="1">
        <f>IF(B176="","",入力・概要!$E$9*(V176*X176+W176*Y176)/(X176^2+Y176^2)+入力・概要!$B$36)</f>
        <v>0.74108439646079904</v>
      </c>
      <c r="AA176" s="1">
        <f>IF(B176="","",入力・概要!$E$9*(W176*X176-V176*Y176)/(X176^2+Y176^2)+C176*入力・概要!$B$37*0.000000001)</f>
        <v>0.52724035493785948</v>
      </c>
      <c r="AB176" s="1">
        <f t="shared" si="42"/>
        <v>0.90949902394266857</v>
      </c>
      <c r="AC176" s="1">
        <f t="shared" si="43"/>
        <v>35.429736533551832</v>
      </c>
      <c r="AD176" s="1">
        <f t="shared" si="44"/>
        <v>4.5128913629831819</v>
      </c>
      <c r="AE176" s="1">
        <f t="shared" si="45"/>
        <v>-4.1197762676957787E-2</v>
      </c>
      <c r="AF176" s="1">
        <f t="shared" si="46"/>
        <v>0.24352595878942904</v>
      </c>
      <c r="AG176" s="1">
        <f t="shared" si="47"/>
        <v>0.72929027678591651</v>
      </c>
    </row>
    <row r="177" spans="1:33">
      <c r="A177">
        <v>174</v>
      </c>
      <c r="B177" s="2">
        <f>IF(A177&lt;=入力・概要!$B$40,10^(LOG10(入力・概要!$B$38)+(A177-1)*(LOG10(入力・概要!$B$39)-LOG10(入力・概要!$B$38))/(入力・概要!$B$40-1)),"")</f>
        <v>33242.007488868272</v>
      </c>
      <c r="C177" s="1">
        <f t="shared" si="32"/>
        <v>208865.69303521089</v>
      </c>
      <c r="D177" s="1">
        <f>IF(B177="","",ATANH(MIN(0.999999,入力・概要!$E$20/入力・概要!$E$9))+入力・概要!$B$20*SQRT(B177/1000000)+E177*入力・概要!$B$15/2)</f>
        <v>1.0440120033251718E-2</v>
      </c>
      <c r="E177" s="1">
        <f>IF(B177="","",C177*(入力・概要!$E$11*0.000000001))</f>
        <v>6.7422673466346868E-3</v>
      </c>
      <c r="F177" s="1">
        <f t="shared" si="33"/>
        <v>1.0440215273131758E-2</v>
      </c>
      <c r="G177" s="1">
        <f t="shared" si="34"/>
        <v>6.7416346401728599E-3</v>
      </c>
      <c r="H177" s="1">
        <f>IF(B177="","",ATANH(MIN(0.999999,入力・概要!$E$21/入力・概要!$E$15))+入力・概要!$B$21*SQRT(B177/1000000)+I177*入力・概要!$B$16/2)</f>
        <v>4.5298863455782903E-3</v>
      </c>
      <c r="I177" s="1">
        <f>IF(B177="","",C177*(入力・概要!$E$17*0.000000001))</f>
        <v>6.2002471190676246E-3</v>
      </c>
      <c r="J177" s="1">
        <f t="shared" si="35"/>
        <v>4.5300295040165217E-3</v>
      </c>
      <c r="K177" s="1">
        <f t="shared" si="36"/>
        <v>6.200199339408E-3</v>
      </c>
      <c r="L177" s="1">
        <f>IF(B177="","",入力・概要!$B$25)</f>
        <v>0.05</v>
      </c>
      <c r="M177" s="1">
        <f>IF(B177="","",C177*入力・概要!$B$26*0.000000001-1/(C177*入力・概要!$B$24*0.000001))</f>
        <v>-0.47459925565060301</v>
      </c>
      <c r="N177" s="1">
        <f>IF(B177="","",入力・概要!$B$28)</f>
        <v>0.05</v>
      </c>
      <c r="O177" s="1">
        <f>IF(B177="","",C177*入力・概要!$B$29*0.000000001-1/(C177*入力・概要!$B$27*0.000001))</f>
        <v>-0.47459925565060301</v>
      </c>
      <c r="P177" s="1">
        <f t="shared" si="37"/>
        <v>2.5000000000000001E-2</v>
      </c>
      <c r="Q177" s="1">
        <f t="shared" si="38"/>
        <v>-0.23729962782530151</v>
      </c>
      <c r="R177" s="1">
        <f>IF(B177="","",入力・概要!$E$15*J177)</f>
        <v>0.43621231169772134</v>
      </c>
      <c r="S177" s="1">
        <f>IF(B177="","",入力・概要!$E$15*K177)</f>
        <v>0.59703877964411256</v>
      </c>
      <c r="T177" s="1">
        <f t="shared" si="39"/>
        <v>0.46121231169772137</v>
      </c>
      <c r="U177" s="1">
        <f t="shared" si="40"/>
        <v>0.35973915181881105</v>
      </c>
      <c r="V177" s="1">
        <f>IF(B177="","",T177+入力・概要!$E$9*F177)</f>
        <v>0.74205755050869904</v>
      </c>
      <c r="W177" s="1">
        <f>IF(B177="","",U177+入力・概要!$E$9*G177)</f>
        <v>0.54109135011766418</v>
      </c>
      <c r="X177" s="1">
        <f>IF(B177="","",入力・概要!$E$9+T177*F177-U177*G177)</f>
        <v>26.902720183808903</v>
      </c>
      <c r="Y177" s="1">
        <f t="shared" si="41"/>
        <v>6.8650790841777755E-3</v>
      </c>
      <c r="Z177" s="1">
        <f>IF(B177="","",入力・概要!$E$9*(V177*X177+W177*Y177)/(X177^2+Y177^2)+入力・概要!$B$36)</f>
        <v>0.7421296451616971</v>
      </c>
      <c r="AA177" s="1">
        <f>IF(B177="","",入力・概要!$E$9*(W177*X177-V177*Y177)/(X177^2+Y177^2)+C177*入力・概要!$B$37*0.000000001)</f>
        <v>0.54792246371524556</v>
      </c>
      <c r="AB177" s="1">
        <f t="shared" si="42"/>
        <v>0.9224832987494197</v>
      </c>
      <c r="AC177" s="1">
        <f t="shared" si="43"/>
        <v>36.438859028925862</v>
      </c>
      <c r="AD177" s="1">
        <f t="shared" si="44"/>
        <v>4.5216872430005255</v>
      </c>
      <c r="AE177" s="1">
        <f t="shared" si="45"/>
        <v>-3.5041487853591929E-2</v>
      </c>
      <c r="AF177" s="1">
        <f t="shared" si="46"/>
        <v>0.2386128943834063</v>
      </c>
      <c r="AG177" s="1">
        <f t="shared" si="47"/>
        <v>0.73941631390956009</v>
      </c>
    </row>
    <row r="178" spans="1:33">
      <c r="A178">
        <v>175</v>
      </c>
      <c r="B178" s="2">
        <f>IF(A178&lt;=入力・概要!$B$40,10^(LOG10(入力・概要!$B$38)+(A178-1)*(LOG10(入力・概要!$B$39)-LOG10(入力・概要!$B$38))/(入力・概要!$B$40-1)),"")</f>
        <v>33922.130691211139</v>
      </c>
      <c r="C178" s="1">
        <f t="shared" si="32"/>
        <v>213139.03314724352</v>
      </c>
      <c r="D178" s="1">
        <f>IF(B178="","",ATANH(MIN(0.999999,入力・概要!$E$20/入力・概要!$E$9))+入力・概要!$B$20*SQRT(B178/1000000)+E178*入力・概要!$B$15/2)</f>
        <v>1.0447756331333021E-2</v>
      </c>
      <c r="E178" s="1">
        <f>IF(B178="","",C178*(入力・概要!$E$11*0.000000001))</f>
        <v>6.8802124590163771E-3</v>
      </c>
      <c r="F178" s="1">
        <f t="shared" si="33"/>
        <v>1.0447870716634647E-2</v>
      </c>
      <c r="G178" s="1">
        <f t="shared" si="34"/>
        <v>6.8795700181345136E-3</v>
      </c>
      <c r="H178" s="1">
        <f>IF(B178="","",ATANH(MIN(0.999999,入力・概要!$E$21/入力・概要!$E$15))+入力・概要!$B$21*SQRT(B178/1000000)+I178*入力・概要!$B$16/2)</f>
        <v>4.5385777292395743E-3</v>
      </c>
      <c r="I178" s="1">
        <f>IF(B178="","",C178*(入力・概要!$E$17*0.000000001))</f>
        <v>6.3271026324522939E-3</v>
      </c>
      <c r="J178" s="1">
        <f t="shared" si="35"/>
        <v>4.5387282558170712E-3</v>
      </c>
      <c r="K178" s="1">
        <f t="shared" si="36"/>
        <v>6.3270567279634041E-3</v>
      </c>
      <c r="L178" s="1">
        <f>IF(B178="","",入力・概要!$B$25)</f>
        <v>0.05</v>
      </c>
      <c r="M178" s="1">
        <f>IF(B178="","",C178*入力・概要!$B$26*0.000000001-1/(C178*入力・概要!$B$24*0.000001))</f>
        <v>-0.46491453765076207</v>
      </c>
      <c r="N178" s="1">
        <f>IF(B178="","",入力・概要!$B$28)</f>
        <v>0.05</v>
      </c>
      <c r="O178" s="1">
        <f>IF(B178="","",C178*入力・概要!$B$29*0.000000001-1/(C178*入力・概要!$B$27*0.000001))</f>
        <v>-0.46491453765076207</v>
      </c>
      <c r="P178" s="1">
        <f t="shared" si="37"/>
        <v>2.5000000000000008E-2</v>
      </c>
      <c r="Q178" s="1">
        <f t="shared" si="38"/>
        <v>-0.23245726882538104</v>
      </c>
      <c r="R178" s="1">
        <f>IF(B178="","",入力・概要!$E$15*J178)</f>
        <v>0.43704994479226034</v>
      </c>
      <c r="S178" s="1">
        <f>IF(B178="","",入力・概要!$E$15*K178)</f>
        <v>0.60925431922693973</v>
      </c>
      <c r="T178" s="1">
        <f t="shared" si="39"/>
        <v>0.46204994479226036</v>
      </c>
      <c r="U178" s="1">
        <f t="shared" si="40"/>
        <v>0.3767970504015587</v>
      </c>
      <c r="V178" s="1">
        <f>IF(B178="","",T178+入力・概要!$E$9*F178)</f>
        <v>0.74310111756173658</v>
      </c>
      <c r="W178" s="1">
        <f>IF(B178="","",U178+入力・概要!$E$9*G178)</f>
        <v>0.56185975592183079</v>
      </c>
      <c r="X178" s="1">
        <f>IF(B178="","",入力・概要!$E$9+T178*F178-U178*G178)</f>
        <v>26.902565494312444</v>
      </c>
      <c r="Y178" s="1">
        <f t="shared" si="41"/>
        <v>7.1154318160782954E-3</v>
      </c>
      <c r="Z178" s="1">
        <f>IF(B178="","",入力・概要!$E$9*(V178*X178+W178*Y178)/(X178^2+Y178^2)+入力・概要!$B$36)</f>
        <v>0.74318791736201817</v>
      </c>
      <c r="AA178" s="1">
        <f>IF(B178="","",入力・概要!$E$9*(W178*X178-V178*Y178)/(X178^2+Y178^2)+C178*入力・概要!$B$37*0.000000001)</f>
        <v>0.56882968873662509</v>
      </c>
      <c r="AB178" s="1">
        <f t="shared" si="42"/>
        <v>0.93589288666016679</v>
      </c>
      <c r="AC178" s="1">
        <f t="shared" si="43"/>
        <v>37.430134905384691</v>
      </c>
      <c r="AD178" s="1">
        <f t="shared" si="44"/>
        <v>4.5304831230178699</v>
      </c>
      <c r="AE178" s="1">
        <f t="shared" si="45"/>
        <v>-2.8773853606307825E-2</v>
      </c>
      <c r="AF178" s="1">
        <f t="shared" si="46"/>
        <v>0.2337977370073446</v>
      </c>
      <c r="AG178" s="1">
        <f t="shared" si="47"/>
        <v>0.74980229376789698</v>
      </c>
    </row>
    <row r="179" spans="1:33">
      <c r="A179">
        <v>176</v>
      </c>
      <c r="B179" s="2">
        <f>IF(A179&lt;=入力・概要!$B$40,10^(LOG10(入力・概要!$B$38)+(A179-1)*(LOG10(入力・概要!$B$39)-LOG10(入力・概要!$B$38))/(入力・概要!$B$40-1)),"")</f>
        <v>34616.169045053815</v>
      </c>
      <c r="C179" s="1">
        <f t="shared" si="32"/>
        <v>217499.80473472693</v>
      </c>
      <c r="D179" s="1">
        <f>IF(B179="","",ATANH(MIN(0.999999,入力・概要!$E$20/入力・概要!$E$9))+入力・概要!$B$20*SQRT(B179/1000000)+E179*入力・概要!$B$15/2)</f>
        <v>1.0455491626855575E-2</v>
      </c>
      <c r="E179" s="1">
        <f>IF(B179="","",C179*(入力・概要!$E$11*0.000000001))</f>
        <v>7.0209798940755429E-3</v>
      </c>
      <c r="F179" s="1">
        <f t="shared" si="33"/>
        <v>1.0455625991272071E-2</v>
      </c>
      <c r="G179" s="1">
        <f t="shared" si="34"/>
        <v>7.0203277516730231E-3</v>
      </c>
      <c r="H179" s="1">
        <f>IF(B179="","",ATANH(MIN(0.999999,入力・概要!$E$21/入力・概要!$E$15))+入力・概要!$B$21*SQRT(B179/1000000)+I179*入力・概要!$B$16/2)</f>
        <v>4.5473706173580581E-3</v>
      </c>
      <c r="I179" s="1">
        <f>IF(B179="","",C179*(入力・概要!$E$17*0.000000001))</f>
        <v>6.4565535780781412E-3</v>
      </c>
      <c r="J179" s="1">
        <f t="shared" si="35"/>
        <v>4.5475288398919879E-3</v>
      </c>
      <c r="K179" s="1">
        <f t="shared" si="36"/>
        <v>6.4565097799343983E-3</v>
      </c>
      <c r="L179" s="1">
        <f>IF(B179="","",入力・概要!$B$25)</f>
        <v>0.05</v>
      </c>
      <c r="M179" s="1">
        <f>IF(B179="","",C179*入力・概要!$B$26*0.000000001-1/(C179*入力・概要!$B$24*0.000001))</f>
        <v>-0.45542053161665097</v>
      </c>
      <c r="N179" s="1">
        <f>IF(B179="","",入力・概要!$B$28)</f>
        <v>0.05</v>
      </c>
      <c r="O179" s="1">
        <f>IF(B179="","",C179*入力・概要!$B$29*0.000000001-1/(C179*入力・概要!$B$27*0.000001))</f>
        <v>-0.45542053161665097</v>
      </c>
      <c r="P179" s="1">
        <f t="shared" si="37"/>
        <v>2.5000000000000001E-2</v>
      </c>
      <c r="Q179" s="1">
        <f t="shared" si="38"/>
        <v>-0.22771026580832548</v>
      </c>
      <c r="R179" s="1">
        <f>IF(B179="","",入力・概要!$E$15*J179)</f>
        <v>0.43789738367101505</v>
      </c>
      <c r="S179" s="1">
        <f>IF(B179="","",入力・概要!$E$15*K179)</f>
        <v>0.62171980427654583</v>
      </c>
      <c r="T179" s="1">
        <f t="shared" si="39"/>
        <v>0.46289738367101507</v>
      </c>
      <c r="U179" s="1">
        <f t="shared" si="40"/>
        <v>0.39400953846822034</v>
      </c>
      <c r="V179" s="1">
        <f>IF(B179="","",T179+入力・概要!$E$9*F179)</f>
        <v>0.74415717588947872</v>
      </c>
      <c r="W179" s="1">
        <f>IF(B179="","",U179+入力・概要!$E$9*G179)</f>
        <v>0.58285867350703402</v>
      </c>
      <c r="X179" s="1">
        <f>IF(B179="","",入力・概要!$E$9+T179*F179-U179*G179)</f>
        <v>26.902404063734156</v>
      </c>
      <c r="Y179" s="1">
        <f t="shared" si="41"/>
        <v>7.3693077199798989E-3</v>
      </c>
      <c r="Z179" s="1">
        <f>IF(B179="","",入力・概要!$E$9*(V179*X179+W179*Y179)/(X179^2+Y179^2)+入力・概要!$B$36)</f>
        <v>0.74425940444614569</v>
      </c>
      <c r="AA179" s="1">
        <f>IF(B179="","",入力・概要!$E$9*(W179*X179-V179*Y179)/(X179^2+Y179^2)+C179*入力・概要!$B$37*0.000000001)</f>
        <v>0.58997063059597366</v>
      </c>
      <c r="AB179" s="1">
        <f t="shared" si="42"/>
        <v>0.94973017540369975</v>
      </c>
      <c r="AC179" s="1">
        <f t="shared" si="43"/>
        <v>38.403682823928072</v>
      </c>
      <c r="AD179" s="1">
        <f t="shared" si="44"/>
        <v>4.5392790030352135</v>
      </c>
      <c r="AE179" s="1">
        <f t="shared" si="45"/>
        <v>-2.2399763109001748E-2</v>
      </c>
      <c r="AF179" s="1">
        <f t="shared" si="46"/>
        <v>0.22907851307902766</v>
      </c>
      <c r="AG179" s="1">
        <f t="shared" si="47"/>
        <v>0.76045357100587452</v>
      </c>
    </row>
    <row r="180" spans="1:33">
      <c r="A180">
        <v>177</v>
      </c>
      <c r="B180" s="2">
        <f>IF(A180&lt;=入力・概要!$B$40,10^(LOG10(入力・概要!$B$38)+(A180-1)*(LOG10(入力・概要!$B$39)-LOG10(入力・概要!$B$38))/(入力・概要!$B$40-1)),"")</f>
        <v>35324.407250933706</v>
      </c>
      <c r="C180" s="1">
        <f t="shared" si="32"/>
        <v>221949.79662389471</v>
      </c>
      <c r="D180" s="1">
        <f>IF(B180="","",ATANH(MIN(0.999999,入力・概要!$E$20/入力・概要!$E$9))+入力・概要!$B$20*SQRT(B180/1000000)+E180*入力・概要!$B$15/2)</f>
        <v>1.0463327362696109E-2</v>
      </c>
      <c r="E180" s="1">
        <f>IF(B180="","",C180*(入力・概要!$E$11*0.000000001))</f>
        <v>7.164627395831933E-3</v>
      </c>
      <c r="F180" s="1">
        <f t="shared" si="33"/>
        <v>1.0463482575774192E-2</v>
      </c>
      <c r="G180" s="1">
        <f t="shared" si="34"/>
        <v>7.1639656010502786E-3</v>
      </c>
      <c r="H180" s="1">
        <f>IF(B180="","",ATANH(MIN(0.999999,入力・概要!$E$21/入力・概要!$E$15))+入力・概要!$B$21*SQRT(B180/1000000)+I180*入力・概要!$B$16/2)</f>
        <v>4.556266309907955E-3</v>
      </c>
      <c r="I180" s="1">
        <f>IF(B180="","",C180*(入力・概要!$E$17*0.000000001))</f>
        <v>6.5886530578430419E-3</v>
      </c>
      <c r="J180" s="1">
        <f t="shared" si="35"/>
        <v>4.5564325708315262E-3</v>
      </c>
      <c r="K180" s="1">
        <f t="shared" si="36"/>
        <v>6.5886116144949812E-3</v>
      </c>
      <c r="L180" s="1">
        <f>IF(B180="","",入力・概要!$B$25)</f>
        <v>0.05</v>
      </c>
      <c r="M180" s="1">
        <f>IF(B180="","",C180*入力・概要!$B$26*0.000000001-1/(C180*入力・概要!$B$24*0.000001))</f>
        <v>-0.4461133430248545</v>
      </c>
      <c r="N180" s="1">
        <f>IF(B180="","",入力・概要!$B$28)</f>
        <v>0.05</v>
      </c>
      <c r="O180" s="1">
        <f>IF(B180="","",C180*入力・概要!$B$29*0.000000001-1/(C180*入力・概要!$B$27*0.000001))</f>
        <v>-0.4461133430248545</v>
      </c>
      <c r="P180" s="1">
        <f t="shared" si="37"/>
        <v>2.5000000000000001E-2</v>
      </c>
      <c r="Q180" s="1">
        <f t="shared" si="38"/>
        <v>-0.22305667151242725</v>
      </c>
      <c r="R180" s="1">
        <f>IF(B180="","",入力・概要!$E$15*J180)</f>
        <v>0.43875475492045768</v>
      </c>
      <c r="S180" s="1">
        <f>IF(B180="","",入力・概要!$E$15*K180)</f>
        <v>0.63444034982312325</v>
      </c>
      <c r="T180" s="1">
        <f t="shared" si="39"/>
        <v>0.4637547549204577</v>
      </c>
      <c r="U180" s="1">
        <f t="shared" si="40"/>
        <v>0.411383678310696</v>
      </c>
      <c r="V180" s="1">
        <f>IF(B180="","",T180+入力・概要!$E$9*F180)</f>
        <v>0.74522589185672761</v>
      </c>
      <c r="W180" s="1">
        <f>IF(B180="","",U180+入力・概要!$E$9*G180)</f>
        <v>0.60409671893529449</v>
      </c>
      <c r="X180" s="1">
        <f>IF(B180="","",入力・概要!$E$9+T180*F180-U180*G180)</f>
        <v>26.902235609192779</v>
      </c>
      <c r="Y180" s="1">
        <f t="shared" si="41"/>
        <v>7.626829061535524E-3</v>
      </c>
      <c r="Z180" s="1">
        <f>IF(B180="","",入力・概要!$E$9*(V180*X180+W180*Y180)/(X180^2+Y180^2)+入力・概要!$B$36)</f>
        <v>0.74534430162190779</v>
      </c>
      <c r="AA180" s="1">
        <f>IF(B180="","",入力・概要!$E$9*(W180*X180-V180*Y180)/(X180^2+Y180^2)+C180*入力・概要!$B$37*0.000000001)</f>
        <v>0.61135398733058977</v>
      </c>
      <c r="AB180" s="1">
        <f t="shared" si="42"/>
        <v>0.96399783494842994</v>
      </c>
      <c r="AC180" s="1">
        <f t="shared" si="43"/>
        <v>39.359642055872456</v>
      </c>
      <c r="AD180" s="1">
        <f t="shared" si="44"/>
        <v>4.548074883052557</v>
      </c>
      <c r="AE180" s="1">
        <f t="shared" si="45"/>
        <v>-1.5923941482030003E-2</v>
      </c>
      <c r="AF180" s="1">
        <f t="shared" si="46"/>
        <v>0.22445328847268617</v>
      </c>
      <c r="AG180" s="1">
        <f t="shared" si="47"/>
        <v>0.77137558455592692</v>
      </c>
    </row>
    <row r="181" spans="1:33">
      <c r="A181">
        <v>178</v>
      </c>
      <c r="B181" s="2">
        <f>IF(A181&lt;=入力・概要!$B$40,10^(LOG10(入力・概要!$B$38)+(A181-1)*(LOG10(入力・概要!$B$39)-LOG10(入力・概要!$B$38))/(入力・概要!$B$40-1)),"")</f>
        <v>36047.135834290588</v>
      </c>
      <c r="C181" s="1">
        <f t="shared" si="32"/>
        <v>226490.83423992139</v>
      </c>
      <c r="D181" s="1">
        <f>IF(B181="","",ATANH(MIN(0.999999,入力・概要!$E$20/入力・概要!$E$9))+入力・概要!$B$20*SQRT(B181/1000000)+E181*入力・概要!$B$15/2)</f>
        <v>1.047126500532263E-2</v>
      </c>
      <c r="E181" s="1">
        <f>IF(B181="","",C181*(入力・概要!$E$11*0.000000001))</f>
        <v>7.3112138897336145E-3</v>
      </c>
      <c r="F181" s="1">
        <f t="shared" si="33"/>
        <v>1.0471441974010249E-2</v>
      </c>
      <c r="G181" s="1">
        <f t="shared" si="34"/>
        <v>7.3105425092991946E-3</v>
      </c>
      <c r="H181" s="1">
        <f>IF(B181="","",ATANH(MIN(0.999999,入力・概要!$E$21/入力・概要!$E$15))+入力・概要!$B$21*SQRT(B181/1000000)+I181*入力・概要!$B$16/2)</f>
        <v>4.5652661255544862E-3</v>
      </c>
      <c r="I181" s="1">
        <f>IF(B181="","",C181*(入力・概要!$E$17*0.000000001))</f>
        <v>6.7234552600965282E-3</v>
      </c>
      <c r="J181" s="1">
        <f t="shared" si="35"/>
        <v>4.5654407825763783E-3</v>
      </c>
      <c r="K181" s="1">
        <f t="shared" si="36"/>
        <v>6.7234164384260961E-3</v>
      </c>
      <c r="L181" s="1">
        <f>IF(B181="","",入力・概要!$B$25)</f>
        <v>0.05</v>
      </c>
      <c r="M181" s="1">
        <f>IF(B181="","",C181*入力・概要!$B$26*0.000000001-1/(C181*入力・概要!$B$24*0.000001))</f>
        <v>-0.43698915398608601</v>
      </c>
      <c r="N181" s="1">
        <f>IF(B181="","",入力・概要!$B$28)</f>
        <v>0.05</v>
      </c>
      <c r="O181" s="1">
        <f>IF(B181="","",C181*入力・概要!$B$29*0.000000001-1/(C181*入力・概要!$B$27*0.000001))</f>
        <v>-0.43698915398608601</v>
      </c>
      <c r="P181" s="1">
        <f t="shared" si="37"/>
        <v>2.5000000000000001E-2</v>
      </c>
      <c r="Q181" s="1">
        <f t="shared" si="38"/>
        <v>-0.218494576993043</v>
      </c>
      <c r="R181" s="1">
        <f>IF(B181="","",入力・概要!$E$15*J181)</f>
        <v>0.43962218699038141</v>
      </c>
      <c r="S181" s="1">
        <f>IF(B181="","",入力・概要!$E$15*K181)</f>
        <v>0.64742117562632351</v>
      </c>
      <c r="T181" s="1">
        <f t="shared" si="39"/>
        <v>0.46462218699038144</v>
      </c>
      <c r="U181" s="1">
        <f t="shared" si="40"/>
        <v>0.42892659863328053</v>
      </c>
      <c r="V181" s="1">
        <f>IF(B181="","",T181+入力・概要!$E$9*F181)</f>
        <v>0.74630743436785563</v>
      </c>
      <c r="W181" s="1">
        <f>IF(B181="","",U181+入力・概要!$E$9*G181)</f>
        <v>0.62558260649795905</v>
      </c>
      <c r="X181" s="1">
        <f>IF(B181="","",入力・概要!$E$9+T181*F181-U181*G181)</f>
        <v>26.90205983605372</v>
      </c>
      <c r="Y181" s="1">
        <f t="shared" si="41"/>
        <v>7.8881202374547245E-3</v>
      </c>
      <c r="Z181" s="1">
        <f>IF(B181="","",入力・概要!$E$9*(V181*X181+W181*Y181)/(X181^2+Y181^2)+入力・概要!$B$36)</f>
        <v>0.74644280801955598</v>
      </c>
      <c r="AA181" s="1">
        <f>IF(B181="","",入力・概要!$E$9*(W181*X181-V181*Y181)/(X181^2+Y181^2)+C181*入力・概要!$B$37*0.000000001)</f>
        <v>0.63298855808945653</v>
      </c>
      <c r="AB181" s="1">
        <f t="shared" si="42"/>
        <v>0.97869882002395869</v>
      </c>
      <c r="AC181" s="1">
        <f t="shared" si="43"/>
        <v>40.29817036730698</v>
      </c>
      <c r="AD181" s="1">
        <f t="shared" si="44"/>
        <v>4.5568707630699015</v>
      </c>
      <c r="AE181" s="1">
        <f t="shared" si="45"/>
        <v>-9.3509352914372436E-3</v>
      </c>
      <c r="AF181" s="1">
        <f t="shared" si="46"/>
        <v>0.21992016773222231</v>
      </c>
      <c r="AG181" s="1">
        <f t="shared" si="47"/>
        <v>0.78257385973694316</v>
      </c>
    </row>
    <row r="182" spans="1:33">
      <c r="A182">
        <v>179</v>
      </c>
      <c r="B182" s="2">
        <f>IF(A182&lt;=入力・概要!$B$40,10^(LOG10(入力・概要!$B$38)+(A182-1)*(LOG10(入力・概要!$B$39)-LOG10(入力・概要!$B$38))/(入力・概要!$B$40-1)),"")</f>
        <v>36784.651264642256</v>
      </c>
      <c r="C182" s="1">
        <f t="shared" si="32"/>
        <v>231124.7803557252</v>
      </c>
      <c r="D182" s="1">
        <f>IF(B182="","",ATANH(MIN(0.999999,入力・概要!$E$20/入力・概要!$E$9))+入力・概要!$B$20*SQRT(B182/1000000)+E182*入力・概要!$B$15/2)</f>
        <v>1.0479306045216767E-2</v>
      </c>
      <c r="E182" s="1">
        <f>IF(B182="","",C182*(入力・概要!$E$11*0.000000001))</f>
        <v>7.4607995068286239E-3</v>
      </c>
      <c r="F182" s="1">
        <f t="shared" si="33"/>
        <v>1.0479505715478421E-2</v>
      </c>
      <c r="G182" s="1">
        <f t="shared" si="34"/>
        <v>7.460118626487375E-3</v>
      </c>
      <c r="H182" s="1">
        <f>IF(B182="","",ATANH(MIN(0.999999,入力・概要!$E$21/入力・概要!$E$15))+入力・概要!$B$21*SQRT(B182/1000000)+I182*入力・概要!$B$16/2)</f>
        <v>4.5743714019558174E-3</v>
      </c>
      <c r="I182" s="1">
        <f>IF(B182="","",C182*(入力・概要!$E$17*0.000000001))</f>
        <v>6.8610154818682465E-3</v>
      </c>
      <c r="J182" s="1">
        <f t="shared" si="35"/>
        <v>4.5745548287498368E-3</v>
      </c>
      <c r="K182" s="1">
        <f t="shared" si="36"/>
        <v>6.8609795684184969E-3</v>
      </c>
      <c r="L182" s="1">
        <f>IF(B182="","",入力・概要!$B$25)</f>
        <v>0.05</v>
      </c>
      <c r="M182" s="1">
        <f>IF(B182="","",C182*入力・概要!$B$26*0.000000001-1/(C182*入力・概要!$B$24*0.000001))</f>
        <v>-0.42804422167906109</v>
      </c>
      <c r="N182" s="1">
        <f>IF(B182="","",入力・概要!$B$28)</f>
        <v>0.05</v>
      </c>
      <c r="O182" s="1">
        <f>IF(B182="","",C182*入力・概要!$B$29*0.000000001-1/(C182*入力・概要!$B$27*0.000001))</f>
        <v>-0.42804422167906109</v>
      </c>
      <c r="P182" s="1">
        <f t="shared" si="37"/>
        <v>2.5000000000000001E-2</v>
      </c>
      <c r="Q182" s="1">
        <f t="shared" si="38"/>
        <v>-0.21402211083953054</v>
      </c>
      <c r="R182" s="1">
        <f>IF(B182="","",入力・概要!$E$15*J182)</f>
        <v>0.44049981022588552</v>
      </c>
      <c r="S182" s="1">
        <f>IF(B182="","",入力・概要!$E$15*K182)</f>
        <v>0.66066760832287763</v>
      </c>
      <c r="T182" s="1">
        <f t="shared" si="39"/>
        <v>0.46549981022588555</v>
      </c>
      <c r="U182" s="1">
        <f t="shared" si="40"/>
        <v>0.44664549748334709</v>
      </c>
      <c r="V182" s="1">
        <f>IF(B182="","",T182+入力・概要!$E$9*F182)</f>
        <v>0.74740197491196803</v>
      </c>
      <c r="W182" s="1">
        <f>IF(B182="","",U182+入力・概要!$E$9*G182)</f>
        <v>0.64732515229908438</v>
      </c>
      <c r="X182" s="1">
        <f>IF(B182="","",入力・概要!$E$9+T182*F182-U182*G182)</f>
        <v>26.901876437442091</v>
      </c>
      <c r="Y182" s="1">
        <f t="shared" si="41"/>
        <v>8.153307848561905E-3</v>
      </c>
      <c r="Z182" s="1">
        <f>IF(B182="","",入力・概要!$E$9*(V182*X182+W182*Y182)/(X182^2+Y182^2)+入力・概要!$B$36)</f>
        <v>0.7475551267943451</v>
      </c>
      <c r="AA182" s="1">
        <f>IF(B182="","",入力・概要!$E$9*(W182*X182-V182*Y182)/(X182^2+Y182^2)+C182*入力・概要!$B$37*0.000000001)</f>
        <v>0.65488324684941912</v>
      </c>
      <c r="AB182" s="1">
        <f t="shared" si="42"/>
        <v>0.99383637214611265</v>
      </c>
      <c r="AC182" s="1">
        <f t="shared" si="43"/>
        <v>41.219442012483519</v>
      </c>
      <c r="AD182" s="1">
        <f t="shared" si="44"/>
        <v>4.5656666430872459</v>
      </c>
      <c r="AE182" s="1">
        <f t="shared" si="45"/>
        <v>-2.6851131114204959E-3</v>
      </c>
      <c r="AF182" s="1">
        <f t="shared" si="46"/>
        <v>0.21547729330072879</v>
      </c>
      <c r="AG182" s="1">
        <f t="shared" si="47"/>
        <v>0.79405401044016677</v>
      </c>
    </row>
    <row r="183" spans="1:33">
      <c r="A183">
        <v>180</v>
      </c>
      <c r="B183" s="2">
        <f>IF(A183&lt;=入力・概要!$B$40,10^(LOG10(入力・概要!$B$38)+(A183-1)*(LOG10(入力・概要!$B$39)-LOG10(入力・概要!$B$38))/(入力・概要!$B$40-1)),"")</f>
        <v>37537.256077199076</v>
      </c>
      <c r="C183" s="1">
        <f t="shared" si="32"/>
        <v>235853.53585609485</v>
      </c>
      <c r="D183" s="1">
        <f>IF(B183="","",ATANH(MIN(0.999999,入力・概要!$E$20/入力・概要!$E$9))+入力・概要!$B$20*SQRT(B183/1000000)+E183*入力・概要!$B$15/2)</f>
        <v>1.0487451997304092E-2</v>
      </c>
      <c r="E183" s="1">
        <f>IF(B183="","",C183*(入力・概要!$E$11*0.000000001))</f>
        <v>7.6134456084312775E-3</v>
      </c>
      <c r="F183" s="1">
        <f t="shared" si="33"/>
        <v>1.0487675355806643E-2</v>
      </c>
      <c r="G183" s="1">
        <f t="shared" si="34"/>
        <v>7.6127553344813694E-3</v>
      </c>
      <c r="H183" s="1">
        <f>IF(B183="","",ATANH(MIN(0.999999,入力・概要!$E$21/入力・概要!$E$15))+入力・概要!$B$21*SQRT(B183/1000000)+I183*入力・概要!$B$16/2)</f>
        <v>4.5835834960703641E-3</v>
      </c>
      <c r="I183" s="1">
        <f>IF(B183="","",C183*(入力・概要!$E$17*0.000000001))</f>
        <v>7.0013901515513111E-3</v>
      </c>
      <c r="J183" s="1">
        <f t="shared" si="35"/>
        <v>4.583776082996753E-3</v>
      </c>
      <c r="K183" s="1">
        <f t="shared" si="36"/>
        <v>7.0013574538352512E-3</v>
      </c>
      <c r="L183" s="1">
        <f>IF(B183="","",入力・概要!$B$25)</f>
        <v>0.05</v>
      </c>
      <c r="M183" s="1">
        <f>IF(B183="","",C183*入力・概要!$B$26*0.000000001-1/(C183*入力・概要!$B$24*0.000001))</f>
        <v>-0.41927487681515774</v>
      </c>
      <c r="N183" s="1">
        <f>IF(B183="","",入力・概要!$B$28)</f>
        <v>0.05</v>
      </c>
      <c r="O183" s="1">
        <f>IF(B183="","",C183*入力・概要!$B$29*0.000000001-1/(C183*入力・概要!$B$27*0.000001))</f>
        <v>-0.41927487681515774</v>
      </c>
      <c r="P183" s="1">
        <f t="shared" si="37"/>
        <v>2.4999999999999994E-2</v>
      </c>
      <c r="Q183" s="1">
        <f t="shared" si="38"/>
        <v>-0.20963743840757884</v>
      </c>
      <c r="R183" s="1">
        <f>IF(B183="","",入力・概要!$E$15*J183)</f>
        <v>0.44138775690001497</v>
      </c>
      <c r="S183" s="1">
        <f>IF(B183="","",入力・概要!$E$15*K183)</f>
        <v>0.67418508361847718</v>
      </c>
      <c r="T183" s="1">
        <f t="shared" si="39"/>
        <v>0.46638775690001499</v>
      </c>
      <c r="U183" s="1">
        <f t="shared" si="40"/>
        <v>0.46454764521089831</v>
      </c>
      <c r="V183" s="1">
        <f>IF(B183="","",T183+入力・概要!$E$9*F183)</f>
        <v>0.74850968760901504</v>
      </c>
      <c r="W183" s="1">
        <f>IF(B183="","",U183+入力・概要!$E$9*G183)</f>
        <v>0.66933327788115504</v>
      </c>
      <c r="X183" s="1">
        <f>IF(B183="","",入力・概要!$E$9+T183*F183-U183*G183)</f>
        <v>26.901685093735576</v>
      </c>
      <c r="Y183" s="1">
        <f t="shared" si="41"/>
        <v>8.4225207745537347E-3</v>
      </c>
      <c r="Z183" s="1">
        <f>IF(B183="","",入力・概要!$E$9*(V183*X183+W183*Y183)/(X183^2+Y183^2)+入力・概要!$B$36)</f>
        <v>0.74868146523286527</v>
      </c>
      <c r="AA183" s="1">
        <f>IF(B183="","",入力・概要!$E$9*(W183*X183-V183*Y183)/(X183^2+Y183^2)+C183*入力・概要!$B$37*0.000000001)</f>
        <v>0.67704706618114208</v>
      </c>
      <c r="AB183" s="1">
        <f t="shared" si="42"/>
        <v>1.0094140212062253</v>
      </c>
      <c r="AC183" s="1">
        <f t="shared" si="43"/>
        <v>42.12364584003268</v>
      </c>
      <c r="AD183" s="1">
        <f t="shared" si="44"/>
        <v>4.5744625231045895</v>
      </c>
      <c r="AE183" s="1">
        <f t="shared" si="45"/>
        <v>4.069332981579586E-3</v>
      </c>
      <c r="AF183" s="1">
        <f t="shared" si="46"/>
        <v>0.21112284476600682</v>
      </c>
      <c r="AG183" s="1">
        <f t="shared" si="47"/>
        <v>0.80582174140121077</v>
      </c>
    </row>
    <row r="184" spans="1:33">
      <c r="A184">
        <v>181</v>
      </c>
      <c r="B184" s="2">
        <f>IF(A184&lt;=入力・概要!$B$40,10^(LOG10(入力・概要!$B$38)+(A184-1)*(LOG10(入力・概要!$B$39)-LOG10(入力・概要!$B$38))/(入力・概要!$B$40-1)),"")</f>
        <v>38305.258996966724</v>
      </c>
      <c r="C184" s="1">
        <f t="shared" si="32"/>
        <v>240679.04051744999</v>
      </c>
      <c r="D184" s="1">
        <f>IF(B184="","",ATANH(MIN(0.999999,入力・概要!$E$20/入力・概要!$E$9))+入力・概要!$B$20*SQRT(B184/1000000)+E184*入力・概要!$B$15/2)</f>
        <v>1.0495704401392674E-2</v>
      </c>
      <c r="E184" s="1">
        <f>IF(B184="","",C184*(入力・概要!$E$11*0.000000001))</f>
        <v>7.7692148112931542E-3</v>
      </c>
      <c r="F184" s="1">
        <f t="shared" si="33"/>
        <v>1.04959524772648E-2</v>
      </c>
      <c r="G184" s="1">
        <f t="shared" si="34"/>
        <v>7.7685152722219691E-3</v>
      </c>
      <c r="H184" s="1">
        <f>IF(B184="","",ATANH(MIN(0.999999,入力・概要!$E$21/入力・概要!$E$15))+入力・概要!$B$21*SQRT(B184/1000000)+I184*入力・概要!$B$16/2)</f>
        <v>4.5929037844695533E-3</v>
      </c>
      <c r="I184" s="1">
        <f>IF(B184="","",C184*(入力・概要!$E$17*0.000000001))</f>
        <v>7.1446368520497539E-3</v>
      </c>
      <c r="J184" s="1">
        <f t="shared" si="35"/>
        <v>4.5931059393294156E-3</v>
      </c>
      <c r="K184" s="1">
        <f t="shared" si="36"/>
        <v>7.1446076999433531E-3</v>
      </c>
      <c r="L184" s="1">
        <f>IF(B184="","",入力・概要!$B$25)</f>
        <v>0.05</v>
      </c>
      <c r="M184" s="1">
        <f>IF(B184="","",C184*入力・概要!$B$26*0.000000001-1/(C184*入力・概要!$B$24*0.000001))</f>
        <v>-0.41067752213323988</v>
      </c>
      <c r="N184" s="1">
        <f>IF(B184="","",入力・概要!$B$28)</f>
        <v>0.05</v>
      </c>
      <c r="O184" s="1">
        <f>IF(B184="","",C184*入力・概要!$B$29*0.000000001-1/(C184*入力・概要!$B$27*0.000001))</f>
        <v>-0.41067752213323988</v>
      </c>
      <c r="P184" s="1">
        <f t="shared" si="37"/>
        <v>2.4999999999999991E-2</v>
      </c>
      <c r="Q184" s="1">
        <f t="shared" si="38"/>
        <v>-0.20533876106661997</v>
      </c>
      <c r="R184" s="1">
        <f>IF(B184="","",入力・概要!$E$15*J184)</f>
        <v>0.4422861612470661</v>
      </c>
      <c r="S184" s="1">
        <f>IF(B184="","",入力・概要!$E$15*K184)</f>
        <v>0.68797914852482678</v>
      </c>
      <c r="T184" s="1">
        <f t="shared" si="39"/>
        <v>0.46728616124706607</v>
      </c>
      <c r="U184" s="1">
        <f t="shared" si="40"/>
        <v>0.48264038745820681</v>
      </c>
      <c r="V184" s="1">
        <f>IF(B184="","",T184+入力・概要!$E$9*F184)</f>
        <v>0.74963074925687545</v>
      </c>
      <c r="W184" s="1">
        <f>IF(B184="","",U184+入力・概要!$E$9*G184)</f>
        <v>0.691616013894638</v>
      </c>
      <c r="X184" s="1">
        <f>IF(B184="","",入力・概要!$E$9+T184*F184-U184*G184)</f>
        <v>26.90148547203626</v>
      </c>
      <c r="Y184" s="1">
        <f t="shared" si="41"/>
        <v>8.6958902505158194E-3</v>
      </c>
      <c r="Z184" s="1">
        <f>IF(B184="","",入力・概要!$E$9*(V184*X184+W184*Y184)/(X184^2+Y184^2)+入力・概要!$B$36)</f>
        <v>0.7498220348632697</v>
      </c>
      <c r="AA184" s="1">
        <f>IF(B184="","",入力・概要!$E$9*(W184*X184-V184*Y184)/(X184^2+Y184^2)+C184*入力・概要!$B$37*0.000000001)</f>
        <v>0.69948914106680227</v>
      </c>
      <c r="AB184" s="1">
        <f t="shared" si="42"/>
        <v>1.0254355866834675</v>
      </c>
      <c r="AC184" s="1">
        <f t="shared" si="43"/>
        <v>43.01098351406899</v>
      </c>
      <c r="AD184" s="1">
        <f t="shared" si="44"/>
        <v>4.5832584031219339</v>
      </c>
      <c r="AE184" s="1">
        <f t="shared" si="45"/>
        <v>1.0908385107578637E-2</v>
      </c>
      <c r="AF184" s="1">
        <f t="shared" si="46"/>
        <v>0.20685503812180753</v>
      </c>
      <c r="AG184" s="1">
        <f t="shared" si="47"/>
        <v>0.81788285055722465</v>
      </c>
    </row>
    <row r="185" spans="1:33">
      <c r="A185">
        <v>182</v>
      </c>
      <c r="B185" s="2">
        <f>IF(A185&lt;=入力・概要!$B$40,10^(LOG10(入力・概要!$B$38)+(A185-1)*(LOG10(入力・概要!$B$39)-LOG10(入力・概要!$B$38))/(入力・概要!$B$40-1)),"")</f>
        <v>39088.975065387502</v>
      </c>
      <c r="C185" s="1">
        <f t="shared" si="32"/>
        <v>245603.27380355194</v>
      </c>
      <c r="D185" s="1">
        <f>IF(B185="","",ATANH(MIN(0.999999,入力・概要!$E$20/入力・概要!$E$9))+入力・概要!$B$20*SQRT(B185/1000000)+E185*入力・概要!$B$15/2)</f>
        <v>1.0504064822619938E-2</v>
      </c>
      <c r="E185" s="1">
        <f>IF(B185="","",C185*(入力・概要!$E$11*0.000000001))</f>
        <v>7.9281710132889493E-3</v>
      </c>
      <c r="F185" s="1">
        <f t="shared" si="33"/>
        <v>1.050433868928846E-2</v>
      </c>
      <c r="G185" s="1">
        <f t="shared" si="34"/>
        <v>7.9274623615211148E-3</v>
      </c>
      <c r="H185" s="1">
        <f>IF(B185="","",ATANH(MIN(0.999999,入力・概要!$E$21/入力・概要!$E$15))+入力・概要!$B$21*SQRT(B185/1000000)+I185*入力・概要!$B$16/2)</f>
        <v>4.6023336636561527E-3</v>
      </c>
      <c r="I185" s="1">
        <f>IF(B185="","",C185*(入力・概要!$E$17*0.000000001))</f>
        <v>7.29081434439946E-3</v>
      </c>
      <c r="J185" s="1">
        <f t="shared" si="35"/>
        <v>4.6025458124805642E-3</v>
      </c>
      <c r="K185" s="1">
        <f t="shared" si="36"/>
        <v>7.2907890916241629E-3</v>
      </c>
      <c r="L185" s="1">
        <f>IF(B185="","",入力・概要!$B$25)</f>
        <v>0.05</v>
      </c>
      <c r="M185" s="1">
        <f>IF(B185="","",C185*入力・概要!$B$26*0.000000001-1/(C185*入力・概要!$B$24*0.000001))</f>
        <v>-0.40224863092403451</v>
      </c>
      <c r="N185" s="1">
        <f>IF(B185="","",入力・概要!$B$28)</f>
        <v>0.05</v>
      </c>
      <c r="O185" s="1">
        <f>IF(B185="","",C185*入力・概要!$B$29*0.000000001-1/(C185*入力・概要!$B$27*0.000001))</f>
        <v>-0.40224863092403451</v>
      </c>
      <c r="P185" s="1">
        <f t="shared" si="37"/>
        <v>2.5000000000000005E-2</v>
      </c>
      <c r="Q185" s="1">
        <f t="shared" si="38"/>
        <v>-0.20112431546201728</v>
      </c>
      <c r="R185" s="1">
        <f>IF(B185="","",入力・概要!$E$15*J185)</f>
        <v>0.44319515949657967</v>
      </c>
      <c r="S185" s="1">
        <f>IF(B185="","",入力・概要!$E$15*K185)</f>
        <v>0.70205546364280513</v>
      </c>
      <c r="T185" s="1">
        <f t="shared" si="39"/>
        <v>0.46819515949657969</v>
      </c>
      <c r="U185" s="1">
        <f t="shared" si="40"/>
        <v>0.50093114818078788</v>
      </c>
      <c r="V185" s="1">
        <f>IF(B185="","",T185+入力・概要!$E$9*F185)</f>
        <v>0.75076533937943835</v>
      </c>
      <c r="W185" s="1">
        <f>IF(B185="","",U185+入力・概要!$E$9*G185)</f>
        <v>0.71418250381290049</v>
      </c>
      <c r="X185" s="1">
        <f>IF(B185="","",入力・概要!$E$9+T185*F185-U185*G185)</f>
        <v>26.901277225620607</v>
      </c>
      <c r="Y185" s="1">
        <f t="shared" si="41"/>
        <v>8.9735499452606518E-3</v>
      </c>
      <c r="Z185" s="1">
        <f>IF(B185="","",入力・概要!$E$9*(V185*X185+W185*Y185)/(X185^2+Y185^2)+入力・概要!$B$36)</f>
        <v>0.75097705156955707</v>
      </c>
      <c r="AA185" s="1">
        <f>IF(B185="","",入力・概要!$E$9*(W185*X185-V185*Y185)/(X185^2+Y185^2)+C185*入力・概要!$B$37*0.000000001)</f>
        <v>0.72221871277151806</v>
      </c>
      <c r="AB185" s="1">
        <f t="shared" si="42"/>
        <v>1.0419051785366333</v>
      </c>
      <c r="AC185" s="1">
        <f t="shared" si="43"/>
        <v>43.881667850671214</v>
      </c>
      <c r="AD185" s="1">
        <f t="shared" si="44"/>
        <v>4.5920542831392783</v>
      </c>
      <c r="AE185" s="1">
        <f t="shared" si="45"/>
        <v>1.7828196591030476E-2</v>
      </c>
      <c r="AF185" s="1">
        <f t="shared" si="46"/>
        <v>0.20267212504452861</v>
      </c>
      <c r="AG185" s="1">
        <f t="shared" si="47"/>
        <v>0.83024323148816626</v>
      </c>
    </row>
    <row r="186" spans="1:33">
      <c r="A186">
        <v>183</v>
      </c>
      <c r="B186" s="2">
        <f>IF(A186&lt;=入力・概要!$B$40,10^(LOG10(入力・概要!$B$38)+(A186-1)*(LOG10(入力・概要!$B$39)-LOG10(入力・概要!$B$38))/(入力・概要!$B$40-1)),"")</f>
        <v>39888.725769573299</v>
      </c>
      <c r="C186" s="1">
        <f t="shared" si="32"/>
        <v>250628.25567749867</v>
      </c>
      <c r="D186" s="1">
        <f>IF(B186="","",ATANH(MIN(0.999999,入力・概要!$E$20/入力・概要!$E$9))+入力・概要!$B$20*SQRT(B186/1000000)+E186*入力・概要!$B$15/2)</f>
        <v>1.0512534851908057E-2</v>
      </c>
      <c r="E186" s="1">
        <f>IF(B186="","",C186*(入力・概要!$E$11*0.000000001))</f>
        <v>8.0903794196279973E-3</v>
      </c>
      <c r="F186" s="1">
        <f t="shared" si="33"/>
        <v>1.0512835629014604E-2</v>
      </c>
      <c r="G186" s="1">
        <f t="shared" si="34"/>
        <v>8.0896618333916662E-3</v>
      </c>
      <c r="H186" s="1">
        <f>IF(B186="","",ATANH(MIN(0.999999,入力・概要!$E$21/入力・概要!$E$15))+入力・概要!$B$21*SQRT(B186/1000000)+I186*入力・概要!$B$16/2)</f>
        <v>4.6118745503882612E-3</v>
      </c>
      <c r="I186" s="1">
        <f>IF(B186="","",C186*(入力・概要!$E$17*0.000000001))</f>
        <v>7.4399825918725045E-3</v>
      </c>
      <c r="J186" s="1">
        <f t="shared" si="35"/>
        <v>4.6120971382636738E-3</v>
      </c>
      <c r="K186" s="1">
        <f t="shared" si="36"/>
        <v>7.4399616175729105E-3</v>
      </c>
      <c r="L186" s="1">
        <f>IF(B186="","",入力・概要!$B$25)</f>
        <v>0.05</v>
      </c>
      <c r="M186" s="1">
        <f>IF(B186="","",C186*入力・概要!$B$26*0.000000001-1/(C186*入力・概要!$B$24*0.000001))</f>
        <v>-0.39398474558344171</v>
      </c>
      <c r="N186" s="1">
        <f>IF(B186="","",入力・概要!$B$28)</f>
        <v>0.05</v>
      </c>
      <c r="O186" s="1">
        <f>IF(B186="","",C186*入力・概要!$B$29*0.000000001-1/(C186*入力・概要!$B$27*0.000001))</f>
        <v>-0.39398474558344171</v>
      </c>
      <c r="P186" s="1">
        <f t="shared" si="37"/>
        <v>2.5000000000000008E-2</v>
      </c>
      <c r="Q186" s="1">
        <f t="shared" si="38"/>
        <v>-0.19699237279172085</v>
      </c>
      <c r="R186" s="1">
        <f>IF(B186="","",入力・概要!$E$15*J186)</f>
        <v>0.44411488990803377</v>
      </c>
      <c r="S186" s="1">
        <f>IF(B186="","",入力・概要!$E$15*K186)</f>
        <v>0.71641980549271955</v>
      </c>
      <c r="T186" s="1">
        <f t="shared" si="39"/>
        <v>0.46911488990803379</v>
      </c>
      <c r="U186" s="1">
        <f t="shared" si="40"/>
        <v>0.51942743270099867</v>
      </c>
      <c r="V186" s="1">
        <f>IF(B186="","",T186+入力・概要!$E$9*F186)</f>
        <v>0.7519136402757074</v>
      </c>
      <c r="W186" s="1">
        <f>IF(B186="","",U186+入力・概要!$E$9*G186)</f>
        <v>0.73704200769408856</v>
      </c>
      <c r="X186" s="1">
        <f>IF(B186="","",入力・概要!$E$9+T186*F186-U186*G186)</f>
        <v>26.90105999336668</v>
      </c>
      <c r="Y186" s="1">
        <f t="shared" si="41"/>
        <v>9.2556360415513989E-3</v>
      </c>
      <c r="Z186" s="1">
        <f>IF(B186="","",入力・概要!$E$9*(V186*X186+W186*Y186)/(X186^2+Y186^2)+入力・概要!$B$36)</f>
        <v>0.75214673571006574</v>
      </c>
      <c r="AA186" s="1">
        <f>IF(B186="","",入力・概要!$E$9*(W186*X186-V186*Y186)/(X186^2+Y186^2)+C186*入力・概要!$B$37*0.000000001)</f>
        <v>0.74524514277062082</v>
      </c>
      <c r="AB186" s="1">
        <f t="shared" si="42"/>
        <v>1.0588271978290464</v>
      </c>
      <c r="AC186" s="1">
        <f t="shared" si="43"/>
        <v>44.735921268884724</v>
      </c>
      <c r="AD186" s="1">
        <f t="shared" si="44"/>
        <v>4.6008501631566228</v>
      </c>
      <c r="AE186" s="1">
        <f t="shared" si="45"/>
        <v>2.4825088386176006E-2</v>
      </c>
      <c r="AF186" s="1">
        <f t="shared" si="46"/>
        <v>0.19857239218509787</v>
      </c>
      <c r="AG186" s="1">
        <f t="shared" si="47"/>
        <v>0.84290887594107766</v>
      </c>
    </row>
    <row r="187" spans="1:33">
      <c r="A187">
        <v>184</v>
      </c>
      <c r="B187" s="2">
        <f>IF(A187&lt;=入力・概要!$B$40,10^(LOG10(入力・概要!$B$38)+(A187-1)*(LOG10(入力・概要!$B$39)-LOG10(入力・概要!$B$38))/(入力・概要!$B$40-1)),"")</f>
        <v>40704.839174182249</v>
      </c>
      <c r="C187" s="1">
        <f t="shared" si="32"/>
        <v>255756.04743032996</v>
      </c>
      <c r="D187" s="1">
        <f>IF(B187="","",ATANH(MIN(0.999999,入力・概要!$E$20/入力・概要!$E$9))+入力・概要!$B$20*SQRT(B187/1000000)+E187*入力・概要!$B$15/2)</f>
        <v>1.0521116106428014E-2</v>
      </c>
      <c r="E187" s="1">
        <f>IF(B187="","",C187*(入力・概要!$E$11*0.000000001))</f>
        <v>8.2559065696019684E-3</v>
      </c>
      <c r="F187" s="1">
        <f t="shared" si="33"/>
        <v>1.0521444961829537E-2</v>
      </c>
      <c r="G187" s="1">
        <f t="shared" si="34"/>
        <v>8.2551802549209775E-3</v>
      </c>
      <c r="H187" s="1">
        <f>IF(B187="","",ATANH(MIN(0.999999,入力・概要!$E$21/入力・概要!$E$15))+入力・概要!$B$21*SQRT(B187/1000000)+I187*入力・概要!$B$16/2)</f>
        <v>4.621527882009078E-3</v>
      </c>
      <c r="I187" s="1">
        <f>IF(B187="","",C187*(入力・概要!$E$17*0.000000001))</f>
        <v>7.592202784574573E-3</v>
      </c>
      <c r="J187" s="1">
        <f t="shared" si="35"/>
        <v>4.6217613739407346E-3</v>
      </c>
      <c r="K187" s="1">
        <f t="shared" si="36"/>
        <v>7.5921864949973425E-3</v>
      </c>
      <c r="L187" s="1">
        <f>IF(B187="","",入力・概要!$B$25)</f>
        <v>0.05</v>
      </c>
      <c r="M187" s="1">
        <f>IF(B187="","",C187*入力・概要!$B$26*0.000000001-1/(C187*入力・概要!$B$24*0.000001))</f>
        <v>-0.3858824761941973</v>
      </c>
      <c r="N187" s="1">
        <f>IF(B187="","",入力・概要!$B$28)</f>
        <v>0.05</v>
      </c>
      <c r="O187" s="1">
        <f>IF(B187="","",C187*入力・概要!$B$29*0.000000001-1/(C187*入力・概要!$B$27*0.000001))</f>
        <v>-0.3858824761941973</v>
      </c>
      <c r="P187" s="1">
        <f t="shared" si="37"/>
        <v>2.5000000000000001E-2</v>
      </c>
      <c r="Q187" s="1">
        <f t="shared" si="38"/>
        <v>-0.19294123809709865</v>
      </c>
      <c r="R187" s="1">
        <f>IF(B187="","",入力・概要!$E$15*J187)</f>
        <v>0.44504549280625871</v>
      </c>
      <c r="S187" s="1">
        <f>IF(B187="","",入力・概要!$E$15*K187)</f>
        <v>0.73107806889262428</v>
      </c>
      <c r="T187" s="1">
        <f t="shared" si="39"/>
        <v>0.47004549280625874</v>
      </c>
      <c r="U187" s="1">
        <f t="shared" si="40"/>
        <v>0.53813683079552566</v>
      </c>
      <c r="V187" s="1">
        <f>IF(B187="","",T187+入力・概要!$E$9*F187)</f>
        <v>0.75307583706995429</v>
      </c>
      <c r="W187" s="1">
        <f>IF(B187="","",U187+入力・概要!$E$9*G187)</f>
        <v>0.76020390599152288</v>
      </c>
      <c r="X187" s="1">
        <f>IF(B187="","",入力・概要!$E$9+T187*F187-U187*G187)</f>
        <v>26.900833399157577</v>
      </c>
      <c r="Y187" s="1">
        <f t="shared" si="41"/>
        <v>9.5422873182773246E-3</v>
      </c>
      <c r="Z187" s="1">
        <f>IF(B187="","",入力・概要!$E$9*(V187*X187+W187*Y187)/(X187^2+Y187^2)+入力・概要!$B$36)</f>
        <v>0.7533313122403601</v>
      </c>
      <c r="AA187" s="1">
        <f>IF(B187="","",入力・概要!$E$9*(W187*X187-V187*Y187)/(X187^2+Y187^2)+C187*入力・概要!$B$37*0.000000001)</f>
        <v>0.7685779167348693</v>
      </c>
      <c r="AB187" s="1">
        <f t="shared" si="42"/>
        <v>1.0762063371372121</v>
      </c>
      <c r="AC187" s="1">
        <f t="shared" si="43"/>
        <v>45.573974354268664</v>
      </c>
      <c r="AD187" s="1">
        <f t="shared" si="44"/>
        <v>4.6096460431739663</v>
      </c>
      <c r="AE187" s="1">
        <f t="shared" si="45"/>
        <v>3.1895545019171696E-2</v>
      </c>
      <c r="AF187" s="1">
        <f t="shared" si="46"/>
        <v>0.1945541604757948</v>
      </c>
      <c r="AG187" s="1">
        <f t="shared" si="47"/>
        <v>0.85588587643618375</v>
      </c>
    </row>
    <row r="188" spans="1:33">
      <c r="A188">
        <v>185</v>
      </c>
      <c r="B188" s="2">
        <f>IF(A188&lt;=入力・概要!$B$40,10^(LOG10(入力・概要!$B$38)+(A188-1)*(LOG10(入力・概要!$B$39)-LOG10(入力・概要!$B$38))/(入力・概要!$B$40-1)),"")</f>
        <v>41537.650055993967</v>
      </c>
      <c r="C188" s="1">
        <f t="shared" si="32"/>
        <v>260988.75252658862</v>
      </c>
      <c r="D188" s="1">
        <f>IF(B188="","",ATANH(MIN(0.999999,入力・概要!$E$20/入力・概要!$E$9))+入力・概要!$B$20*SQRT(B188/1000000)+E188*入力・概要!$B$15/2)</f>
        <v>1.0529810230072515E-2</v>
      </c>
      <c r="E188" s="1">
        <f>IF(B188="","",C188*(入力・概要!$E$11*0.000000001))</f>
        <v>8.4248203638799309E-3</v>
      </c>
      <c r="F188" s="1">
        <f t="shared" si="33"/>
        <v>1.0530168381929411E-2</v>
      </c>
      <c r="G188" s="1">
        <f t="shared" si="34"/>
        <v>8.4240855566999374E-3</v>
      </c>
      <c r="H188" s="1">
        <f>IF(B188="","",ATANH(MIN(0.999999,入力・概要!$E$21/入力・概要!$E$15))+入力・概要!$B$21*SQRT(B188/1000000)+I188*入力・概要!$B$16/2)</f>
        <v>4.6312951167825659E-3</v>
      </c>
      <c r="I188" s="1">
        <f>IF(B188="","",C188*(入力・概要!$E$17*0.000000001))</f>
        <v>7.7475373645457257E-3</v>
      </c>
      <c r="J188" s="1">
        <f t="shared" si="35"/>
        <v>4.6315399985976877E-3</v>
      </c>
      <c r="K188" s="1">
        <f t="shared" si="36"/>
        <v>7.7475261948261025E-3</v>
      </c>
      <c r="L188" s="1">
        <f>IF(B188="","",入力・概要!$B$25)</f>
        <v>0.05</v>
      </c>
      <c r="M188" s="1">
        <f>IF(B188="","",C188*入力・概要!$B$26*0.000000001-1/(C188*入力・概要!$B$24*0.000001))</f>
        <v>-0.37793849913529676</v>
      </c>
      <c r="N188" s="1">
        <f>IF(B188="","",入力・概要!$B$28)</f>
        <v>0.05</v>
      </c>
      <c r="O188" s="1">
        <f>IF(B188="","",C188*入力・概要!$B$29*0.000000001-1/(C188*入力・概要!$B$27*0.000001))</f>
        <v>-0.37793849913529676</v>
      </c>
      <c r="P188" s="1">
        <f t="shared" si="37"/>
        <v>2.5000000000000001E-2</v>
      </c>
      <c r="Q188" s="1">
        <f t="shared" si="38"/>
        <v>-0.18896924956764838</v>
      </c>
      <c r="R188" s="1">
        <f>IF(B188="","",入力・概要!$E$15*J188)</f>
        <v>0.445987110617589</v>
      </c>
      <c r="S188" s="1">
        <f>IF(B188="","",入力・概要!$E$15*K188)</f>
        <v>0.74603626938572343</v>
      </c>
      <c r="T188" s="1">
        <f t="shared" si="39"/>
        <v>0.47098711061758902</v>
      </c>
      <c r="U188" s="1">
        <f t="shared" si="40"/>
        <v>0.55706701981807505</v>
      </c>
      <c r="V188" s="1">
        <f>IF(B188="","",T188+入力・概要!$E$9*F188)</f>
        <v>0.75425211776294976</v>
      </c>
      <c r="W188" s="1">
        <f>IF(B188="","",U188+入力・概要!$E$9*G188)</f>
        <v>0.78367770341423926</v>
      </c>
      <c r="X188" s="1">
        <f>IF(B188="","",入力・概要!$E$9+T188*F188-U188*G188)</f>
        <v>26.900597051260245</v>
      </c>
      <c r="Y188" s="1">
        <f t="shared" si="41"/>
        <v>9.833645234649406E-3</v>
      </c>
      <c r="Z188" s="1">
        <f>IF(B188="","",入力・概要!$E$9*(V188*X188+W188*Y188)/(X188^2+Y188^2)+入力・概要!$B$36)</f>
        <v>0.75453101084067686</v>
      </c>
      <c r="AA188" s="1">
        <f>IF(B188="","",入力・概要!$E$9*(W188*X188-V188*Y188)/(X188^2+Y188^2)+C188*入力・概要!$B$37*0.000000001)</f>
        <v>0.79222664857579805</v>
      </c>
      <c r="AB188" s="1">
        <f t="shared" si="42"/>
        <v>1.0940475807906593</v>
      </c>
      <c r="AC188" s="1">
        <f t="shared" si="43"/>
        <v>46.396064532093881</v>
      </c>
      <c r="AD188" s="1">
        <f t="shared" si="44"/>
        <v>4.6184419231913099</v>
      </c>
      <c r="AE188" s="1">
        <f t="shared" si="45"/>
        <v>3.9036210137699791E-2</v>
      </c>
      <c r="AF188" s="1">
        <f t="shared" si="46"/>
        <v>0.19061578445176092</v>
      </c>
      <c r="AG188" s="1">
        <f t="shared" si="47"/>
        <v>0.8691804289536168</v>
      </c>
    </row>
    <row r="189" spans="1:33">
      <c r="A189">
        <v>186</v>
      </c>
      <c r="B189" s="2">
        <f>IF(A189&lt;=入力・概要!$B$40,10^(LOG10(入力・概要!$B$38)+(A189-1)*(LOG10(入力・概要!$B$39)-LOG10(入力・概要!$B$38))/(入力・概要!$B$40-1)),"")</f>
        <v>42387.500041237501</v>
      </c>
      <c r="C189" s="1">
        <f t="shared" si="32"/>
        <v>266328.51746717759</v>
      </c>
      <c r="D189" s="1">
        <f>IF(B189="","",ATANH(MIN(0.999999,入力・概要!$E$20/入力・概要!$E$9))+入力・概要!$B$20*SQRT(B189/1000000)+E189*入力・概要!$B$15/2)</f>
        <v>1.0538618893937925E-2</v>
      </c>
      <c r="E189" s="1">
        <f>IF(B189="","",C189*(入力・概要!$E$11*0.000000001))</f>
        <v>8.5971900923617096E-3</v>
      </c>
      <c r="F189" s="1">
        <f t="shared" si="33"/>
        <v>1.0539007612893675E-2</v>
      </c>
      <c r="G189" s="1">
        <f t="shared" si="34"/>
        <v>8.5964470608189993E-3</v>
      </c>
      <c r="H189" s="1">
        <f>IF(B189="","",ATANH(MIN(0.999999,入力・概要!$E$21/入力・概要!$E$15))+入力・概要!$B$21*SQRT(B189/1000000)+I189*入力・概要!$B$16/2)</f>
        <v>4.6411777342350961E-3</v>
      </c>
      <c r="I189" s="1">
        <f>IF(B189="","",C189*(入力・概要!$E$17*0.000000001))</f>
        <v>7.9060500513745951E-3</v>
      </c>
      <c r="J189" s="1">
        <f t="shared" si="35"/>
        <v>4.6414345135277471E-3</v>
      </c>
      <c r="K189" s="1">
        <f t="shared" si="36"/>
        <v>7.9060444674373623E-3</v>
      </c>
      <c r="L189" s="1">
        <f>IF(B189="","",入力・概要!$B$25)</f>
        <v>0.05</v>
      </c>
      <c r="M189" s="1">
        <f>IF(B189="","",C189*入力・概要!$B$26*0.000000001-1/(C189*入力・概要!$B$24*0.000001))</f>
        <v>-0.37014955571862085</v>
      </c>
      <c r="N189" s="1">
        <f>IF(B189="","",入力・概要!$B$28)</f>
        <v>0.05</v>
      </c>
      <c r="O189" s="1">
        <f>IF(B189="","",C189*入力・概要!$B$29*0.000000001-1/(C189*入力・概要!$B$27*0.000001))</f>
        <v>-0.37014955571862085</v>
      </c>
      <c r="P189" s="1">
        <f t="shared" si="37"/>
        <v>2.5000000000000008E-2</v>
      </c>
      <c r="Q189" s="1">
        <f t="shared" si="38"/>
        <v>-0.18507477785931042</v>
      </c>
      <c r="R189" s="1">
        <f>IF(B189="","",入力・概要!$E$15*J189)</f>
        <v>0.44693988790677486</v>
      </c>
      <c r="S189" s="1">
        <f>IF(B189="","",入力・概要!$E$15*K189)</f>
        <v>0.76130054571787042</v>
      </c>
      <c r="T189" s="1">
        <f t="shared" si="39"/>
        <v>0.47193988790677488</v>
      </c>
      <c r="U189" s="1">
        <f t="shared" si="40"/>
        <v>0.57622576785856006</v>
      </c>
      <c r="V189" s="1">
        <f>IF(B189="","",T189+入力・概要!$E$9*F189)</f>
        <v>0.75544267328430026</v>
      </c>
      <c r="W189" s="1">
        <f>IF(B189="","",U189+入力・概要!$E$9*G189)</f>
        <v>0.80747303283927807</v>
      </c>
      <c r="X189" s="1">
        <f>IF(B189="","",入力・概要!$E$9+T189*F189-U189*G189)</f>
        <v>26.900350541678488</v>
      </c>
      <c r="Y189" s="1">
        <f t="shared" si="41"/>
        <v>1.0129854016486311E-2</v>
      </c>
      <c r="Z189" s="1">
        <f>IF(B189="","",入力・概要!$E$9*(V189*X189+W189*Y189)/(X189^2+Y189^2)+入力・概要!$B$36)</f>
        <v>0.75574606604812955</v>
      </c>
      <c r="AA189" s="1">
        <f>IF(B189="","",入力・概要!$E$9*(W189*X189-V189*Y189)/(X189^2+Y189^2)+C189*入力・概要!$B$37*0.000000001)</f>
        <v>0.81620108455342621</v>
      </c>
      <c r="AB189" s="1">
        <f t="shared" si="42"/>
        <v>1.1123562049871494</v>
      </c>
      <c r="AC189" s="1">
        <f t="shared" si="43"/>
        <v>47.202434846560742</v>
      </c>
      <c r="AD189" s="1">
        <f t="shared" si="44"/>
        <v>4.6272378032086543</v>
      </c>
      <c r="AE189" s="1">
        <f t="shared" si="45"/>
        <v>4.6243881750166131E-2</v>
      </c>
      <c r="AF189" s="1">
        <f t="shared" si="46"/>
        <v>0.1867556515869683</v>
      </c>
      <c r="AG189" s="1">
        <f t="shared" si="47"/>
        <v>0.88279883569953121</v>
      </c>
    </row>
    <row r="190" spans="1:33">
      <c r="A190">
        <v>187</v>
      </c>
      <c r="B190" s="2">
        <f>IF(A190&lt;=入力・概要!$B$40,10^(LOG10(入力・概要!$B$38)+(A190-1)*(LOG10(入力・概要!$B$39)-LOG10(入力・概要!$B$38))/(入力・概要!$B$40-1)),"")</f>
        <v>43254.737745729515</v>
      </c>
      <c r="C190" s="1">
        <f t="shared" si="32"/>
        <v>271777.53266987397</v>
      </c>
      <c r="D190" s="1">
        <f>IF(B190="","",ATANH(MIN(0.999999,入力・概要!$E$20/入力・概要!$E$9))+入力・概要!$B$20*SQRT(B190/1000000)+E190*入力・概要!$B$15/2)</f>
        <v>1.0547543796815389E-2</v>
      </c>
      <c r="E190" s="1">
        <f>IF(B190="","",C190*(入力・概要!$E$11*0.000000001))</f>
        <v>8.773086462601231E-3</v>
      </c>
      <c r="F190" s="1">
        <f t="shared" si="33"/>
        <v>1.0547964408271765E-2</v>
      </c>
      <c r="G190" s="1">
        <f t="shared" si="34"/>
        <v>8.7723355094433252E-3</v>
      </c>
      <c r="H190" s="1">
        <f>IF(B190="","",ATANH(MIN(0.999999,入力・概要!$E$21/入力・概要!$E$15))+入力・概要!$B$21*SQRT(B190/1000000)+I190*入力・概要!$B$16/2)</f>
        <v>4.6511772355032144E-3</v>
      </c>
      <c r="I190" s="1">
        <f>IF(B190="","",C190*(入力・概要!$E$17*0.000000001))</f>
        <v>8.0678058683367332E-3</v>
      </c>
      <c r="J190" s="1">
        <f t="shared" si="35"/>
        <v>4.6514464426227614E-3</v>
      </c>
      <c r="K190" s="1">
        <f t="shared" si="36"/>
        <v>8.0678063689188714E-3</v>
      </c>
      <c r="L190" s="1">
        <f>IF(B190="","",入力・概要!$B$25)</f>
        <v>0.05</v>
      </c>
      <c r="M190" s="1">
        <f>IF(B190="","",C190*入力・概要!$B$26*0.000000001-1/(C190*入力・概要!$B$24*0.000001))</f>
        <v>-0.36251245085219141</v>
      </c>
      <c r="N190" s="1">
        <f>IF(B190="","",入力・概要!$B$28)</f>
        <v>0.05</v>
      </c>
      <c r="O190" s="1">
        <f>IF(B190="","",C190*入力・概要!$B$29*0.000000001-1/(C190*入力・概要!$B$27*0.000001))</f>
        <v>-0.36251245085219141</v>
      </c>
      <c r="P190" s="1">
        <f t="shared" si="37"/>
        <v>2.5000000000000008E-2</v>
      </c>
      <c r="Q190" s="1">
        <f t="shared" si="38"/>
        <v>-0.18125622542609571</v>
      </c>
      <c r="R190" s="1">
        <f>IF(B190="","",入力・概要!$E$15*J190)</f>
        <v>0.44790397141466765</v>
      </c>
      <c r="S190" s="1">
        <f>IF(B190="","",入力・概要!$E$15*K190)</f>
        <v>0.77687716236623983</v>
      </c>
      <c r="T190" s="1">
        <f t="shared" si="39"/>
        <v>0.47290397141466767</v>
      </c>
      <c r="U190" s="1">
        <f t="shared" si="40"/>
        <v>0.59562093694014417</v>
      </c>
      <c r="V190" s="1">
        <f>IF(B190="","",T190+入力・概要!$E$9*F190)</f>
        <v>0.75664769754591621</v>
      </c>
      <c r="W190" s="1">
        <f>IF(B190="","",U190+入力・概要!$E$9*G190)</f>
        <v>0.83159965927740898</v>
      </c>
      <c r="X190" s="1">
        <f>IF(B190="","",入力・概要!$E$9+T190*F190-U190*G190)</f>
        <v>26.900093445479211</v>
      </c>
      <c r="Y190" s="1">
        <f t="shared" si="41"/>
        <v>1.0431060744663783E-2</v>
      </c>
      <c r="Z190" s="1">
        <f>IF(B190="","",入力・概要!$E$9*(V190*X190+W190*Y190)/(X190^2+Y190^2)+入力・概要!$B$36)</f>
        <v>0.75697671739385863</v>
      </c>
      <c r="AA190" s="1">
        <f>IF(B190="","",入力・概要!$E$9*(W190*X190-V190*Y190)/(X190^2+Y190^2)+C190*入力・概要!$B$37*0.000000001)</f>
        <v>0.84051110744864455</v>
      </c>
      <c r="AB190" s="1">
        <f t="shared" si="42"/>
        <v>1.1311377778241378</v>
      </c>
      <c r="AC190" s="1">
        <f t="shared" si="43"/>
        <v>47.993332841836875</v>
      </c>
      <c r="AD190" s="1">
        <f t="shared" si="44"/>
        <v>4.6360336832259978</v>
      </c>
      <c r="AE190" s="1">
        <f t="shared" si="45"/>
        <v>5.3515507228234782E-2</v>
      </c>
      <c r="AF190" s="1">
        <f t="shared" si="46"/>
        <v>0.18297218164441179</v>
      </c>
      <c r="AG190" s="1">
        <f t="shared" si="47"/>
        <v>0.89674750795039981</v>
      </c>
    </row>
    <row r="191" spans="1:33">
      <c r="A191">
        <v>188</v>
      </c>
      <c r="B191" s="2">
        <f>IF(A191&lt;=入力・概要!$B$40,10^(LOG10(入力・概要!$B$38)+(A191-1)*(LOG10(入力・概要!$B$39)-LOG10(入力・概要!$B$38))/(入力・概要!$B$40-1)),"")</f>
        <v>44139.718917879698</v>
      </c>
      <c r="C191" s="1">
        <f t="shared" si="32"/>
        <v>277338.03336785856</v>
      </c>
      <c r="D191" s="1">
        <f>IF(B191="","",ATANH(MIN(0.999999,入力・概要!$E$20/入力・概要!$E$9))+入力・概要!$B$20*SQRT(B191/1000000)+E191*入力・概要!$B$15/2)</f>
        <v>1.0556586665691377E-2</v>
      </c>
      <c r="E191" s="1">
        <f>IF(B191="","",C191*(入力・概要!$E$11*0.000000001))</f>
        <v>8.9525816288114173E-3</v>
      </c>
      <c r="F191" s="1">
        <f t="shared" si="33"/>
        <v>1.055704055218349E-2</v>
      </c>
      <c r="G191" s="1">
        <f t="shared" si="34"/>
        <v>8.9518230939792682E-3</v>
      </c>
      <c r="H191" s="1">
        <f>IF(B191="","",ATANH(MIN(0.999999,入力・概要!$E$21/入力・概要!$E$15))+入力・概要!$B$21*SQRT(B191/1000000)+I191*入力・概要!$B$16/2)</f>
        <v>4.6612951436876366E-3</v>
      </c>
      <c r="I191" s="1">
        <f>IF(B191="","",C191*(入力・概要!$E$17*0.000000001))</f>
        <v>8.232871169067766E-3</v>
      </c>
      <c r="J191" s="1">
        <f t="shared" si="35"/>
        <v>4.6615773327728935E-3</v>
      </c>
      <c r="K191" s="1">
        <f t="shared" si="36"/>
        <v>8.2328782878704869E-3</v>
      </c>
      <c r="L191" s="1">
        <f>IF(B191="","",入力・概要!$B$25)</f>
        <v>0.05</v>
      </c>
      <c r="M191" s="1">
        <f>IF(B191="","",C191*入力・概要!$B$26*0.000000001-1/(C191*入力・概要!$B$24*0.000001))</f>
        <v>-0.35502405172951651</v>
      </c>
      <c r="N191" s="1">
        <f>IF(B191="","",入力・概要!$B$28)</f>
        <v>0.05</v>
      </c>
      <c r="O191" s="1">
        <f>IF(B191="","",C191*入力・概要!$B$29*0.000000001-1/(C191*入力・概要!$B$27*0.000001))</f>
        <v>-0.35502405172951651</v>
      </c>
      <c r="P191" s="1">
        <f t="shared" si="37"/>
        <v>2.5000000000000008E-2</v>
      </c>
      <c r="Q191" s="1">
        <f t="shared" si="38"/>
        <v>-0.17751202586475823</v>
      </c>
      <c r="R191" s="1">
        <f>IF(B191="","",入力・概要!$E$15*J191)</f>
        <v>0.44887951009670635</v>
      </c>
      <c r="S191" s="1">
        <f>IF(B191="","",入力・概要!$E$15*K191)</f>
        <v>0.7927725121202357</v>
      </c>
      <c r="T191" s="1">
        <f t="shared" si="39"/>
        <v>0.47387951009670637</v>
      </c>
      <c r="U191" s="1">
        <f t="shared" si="40"/>
        <v>0.61526048625547747</v>
      </c>
      <c r="V191" s="1">
        <f>IF(B191="","",T191+入力・概要!$E$9*F191)</f>
        <v>0.75786738749664873</v>
      </c>
      <c r="W191" s="1">
        <f>IF(B191="","",U191+入力・概要!$E$9*G191)</f>
        <v>0.85606748389395459</v>
      </c>
      <c r="X191" s="1">
        <f>IF(B191="","",入力・概要!$E$9+T191*F191-U191*G191)</f>
        <v>26.899825320090752</v>
      </c>
      <c r="Y191" s="1">
        <f t="shared" si="41"/>
        <v>1.0737415445802485E-2</v>
      </c>
      <c r="Z191" s="1">
        <f>IF(B191="","",入力・概要!$E$9*(V191*X191+W191*Y191)/(X191^2+Y191^2)+入力・概要!$B$36)</f>
        <v>0.75822320954534106</v>
      </c>
      <c r="AA191" s="1">
        <f>IF(B191="","",入力・概要!$E$9*(W191*X191-V191*Y191)/(X191^2+Y191^2)+C191*入力・概要!$B$37*0.000000001)</f>
        <v>0.86516674080264766</v>
      </c>
      <c r="AB191" s="1">
        <f t="shared" si="42"/>
        <v>1.1503981592841297</v>
      </c>
      <c r="AC191" s="1">
        <f t="shared" si="43"/>
        <v>48.76900954028816</v>
      </c>
      <c r="AD191" s="1">
        <f t="shared" si="44"/>
        <v>4.6448295632433414</v>
      </c>
      <c r="AE191" s="1">
        <f t="shared" si="45"/>
        <v>6.0848178138438139E-2</v>
      </c>
      <c r="AF191" s="1">
        <f t="shared" si="46"/>
        <v>0.17926382604031019</v>
      </c>
      <c r="AG191" s="1">
        <f t="shared" si="47"/>
        <v>0.91103296897427832</v>
      </c>
    </row>
    <row r="192" spans="1:33">
      <c r="A192">
        <v>189</v>
      </c>
      <c r="B192" s="2">
        <f>IF(A192&lt;=入力・概要!$B$40,10^(LOG10(入力・概要!$B$38)+(A192-1)*(LOG10(入力・概要!$B$39)-LOG10(入力・概要!$B$38))/(入力・概要!$B$40-1)),"")</f>
        <v>45042.806584621787</v>
      </c>
      <c r="C192" s="1">
        <f t="shared" si="32"/>
        <v>283012.30052662751</v>
      </c>
      <c r="D192" s="1">
        <f>IF(B192="","",ATANH(MIN(0.999999,入力・概要!$E$20/入力・概要!$E$9))+入力・概要!$B$20*SQRT(B192/1000000)+E192*入力・概要!$B$15/2)</f>
        <v>1.0565749256257742E-2</v>
      </c>
      <c r="E192" s="1">
        <f>IF(B192="","",C192*(入力・概要!$E$11*0.000000001))</f>
        <v>9.1357492214624528E-3</v>
      </c>
      <c r="F192" s="1">
        <f t="shared" si="33"/>
        <v>1.0566237859933388E-2</v>
      </c>
      <c r="G192" s="1">
        <f t="shared" si="34"/>
        <v>9.134983484844636E-3</v>
      </c>
      <c r="H192" s="1">
        <f>IF(B192="","",ATANH(MIN(0.999999,入力・概要!$E$21/入力・概要!$E$15))+入力・概要!$B$21*SQRT(B192/1000000)+I192*入力・概要!$B$16/2)</f>
        <v>4.6715330042135812E-3</v>
      </c>
      <c r="I192" s="1">
        <f>IF(B192="","",C192*(入力・概要!$E$17*0.000000001))</f>
        <v>8.4013136647822072E-3</v>
      </c>
      <c r="J192" s="1">
        <f t="shared" si="35"/>
        <v>4.6718287542747662E-3</v>
      </c>
      <c r="K192" s="1">
        <f t="shared" si="36"/>
        <v>8.4013279727605805E-3</v>
      </c>
      <c r="L192" s="1">
        <f>IF(B192="","",入力・概要!$B$25)</f>
        <v>0.05</v>
      </c>
      <c r="M192" s="1">
        <f>IF(B192="","",C192*入力・概要!$B$26*0.000000001-1/(C192*入力・概要!$B$24*0.000001))</f>
        <v>-0.34768128654448582</v>
      </c>
      <c r="N192" s="1">
        <f>IF(B192="","",入力・概要!$B$28)</f>
        <v>0.05</v>
      </c>
      <c r="O192" s="1">
        <f>IF(B192="","",C192*入力・概要!$B$29*0.000000001-1/(C192*入力・概要!$B$27*0.000001))</f>
        <v>-0.34768128654448582</v>
      </c>
      <c r="P192" s="1">
        <f t="shared" si="37"/>
        <v>2.4999999999999994E-2</v>
      </c>
      <c r="Q192" s="1">
        <f t="shared" si="38"/>
        <v>-0.17384064327224294</v>
      </c>
      <c r="R192" s="1">
        <f>IF(B192="","",入力・概要!$E$15*J192)</f>
        <v>0.44986665516221963</v>
      </c>
      <c r="S192" s="1">
        <f>IF(B192="","",入力・概要!$E$15*K192)</f>
        <v>0.80899311871573576</v>
      </c>
      <c r="T192" s="1">
        <f t="shared" si="39"/>
        <v>0.4748666551622196</v>
      </c>
      <c r="U192" s="1">
        <f t="shared" si="40"/>
        <v>0.63515247544349285</v>
      </c>
      <c r="V192" s="1">
        <f>IF(B192="","",T192+入力・概要!$E$9*F192)</f>
        <v>0.75910194317811786</v>
      </c>
      <c r="W192" s="1">
        <f>IF(B192="","",U192+入力・概要!$E$9*G192)</f>
        <v>0.88088654808641731</v>
      </c>
      <c r="X192" s="1">
        <f>IF(B192="","",入力・概要!$E$9+T192*F192-U192*G192)</f>
        <v>26.899545704572152</v>
      </c>
      <c r="Y192" s="1">
        <f t="shared" si="41"/>
        <v>1.1049071185271734E-2</v>
      </c>
      <c r="Z192" s="1">
        <f>IF(B192="","",入力・概要!$E$9*(V192*X192+W192*Y192)/(X192^2+Y192^2)+入力・概要!$B$36)</f>
        <v>0.75948579245406733</v>
      </c>
      <c r="AA192" s="1">
        <f>IF(B192="","",入力・概要!$E$9*(W192*X192-V192*Y192)/(X192^2+Y192^2)+C192*入力・概要!$B$37*0.000000001)</f>
        <v>0.89017815322583294</v>
      </c>
      <c r="AB192" s="1">
        <f t="shared" si="42"/>
        <v>1.1701435012083505</v>
      </c>
      <c r="AC192" s="1">
        <f t="shared" si="43"/>
        <v>49.529718512977922</v>
      </c>
      <c r="AD192" s="1">
        <f t="shared" si="44"/>
        <v>4.6536254432606867</v>
      </c>
      <c r="AE192" s="1">
        <f t="shared" si="45"/>
        <v>6.8239124960985026E-2</v>
      </c>
      <c r="AF192" s="1">
        <f t="shared" si="46"/>
        <v>0.17562906722210656</v>
      </c>
      <c r="AG192" s="1">
        <f t="shared" si="47"/>
        <v>0.92566185702785442</v>
      </c>
    </row>
    <row r="193" spans="1:33">
      <c r="A193">
        <v>190</v>
      </c>
      <c r="B193" s="2">
        <f>IF(A193&lt;=入力・概要!$B$40,10^(LOG10(入力・概要!$B$38)+(A193-1)*(LOG10(入力・概要!$B$39)-LOG10(入力・概要!$B$38))/(入力・概要!$B$40-1)),"")</f>
        <v>45964.37120032985</v>
      </c>
      <c r="C193" s="1">
        <f t="shared" si="32"/>
        <v>288802.66177966102</v>
      </c>
      <c r="D193" s="1">
        <f>IF(B193="","",ATANH(MIN(0.999999,入力・概要!$E$20/入力・概要!$E$9))+入力・概要!$B$20*SQRT(B193/1000000)+E193*入力・概要!$B$15/2)</f>
        <v>1.0575033353431575E-2</v>
      </c>
      <c r="E193" s="1">
        <f>IF(B193="","",C193*(入力・概要!$E$11*0.000000001))</f>
        <v>9.322664377485539E-3</v>
      </c>
      <c r="F193" s="1">
        <f t="shared" si="33"/>
        <v>1.0575558178639527E-2</v>
      </c>
      <c r="G193" s="1">
        <f t="shared" si="34"/>
        <v>9.3218918618554608E-3</v>
      </c>
      <c r="H193" s="1">
        <f>IF(B193="","",ATANH(MIN(0.999999,入力・概要!$E$21/入力・概要!$E$15))+入力・概要!$B$21*SQRT(B193/1000000)+I193*入力・概要!$B$16/2)</f>
        <v>4.6818923851975648E-3</v>
      </c>
      <c r="I193" s="1">
        <f>IF(B193="","",C193*(入力・概要!$E$17*0.000000001))</f>
        <v>8.5732024520491015E-3</v>
      </c>
      <c r="J193" s="1">
        <f t="shared" si="35"/>
        <v>4.6822023012483387E-3</v>
      </c>
      <c r="K193" s="1">
        <f t="shared" si="36"/>
        <v>8.5732245598479639E-3</v>
      </c>
      <c r="L193" s="1">
        <f>IF(B193="","",入力・概要!$B$25)</f>
        <v>0.05</v>
      </c>
      <c r="M193" s="1">
        <f>IF(B193="","",C193*入力・概要!$B$26*0.000000001-1/(C193*入力・概要!$B$24*0.000001))</f>
        <v>-0.3404811432312938</v>
      </c>
      <c r="N193" s="1">
        <f>IF(B193="","",入力・概要!$B$28)</f>
        <v>0.05</v>
      </c>
      <c r="O193" s="1">
        <f>IF(B193="","",C193*入力・概要!$B$29*0.000000001-1/(C193*入力・概要!$B$27*0.000001))</f>
        <v>-0.3404811432312938</v>
      </c>
      <c r="P193" s="1">
        <f t="shared" si="37"/>
        <v>2.4999999999999994E-2</v>
      </c>
      <c r="Q193" s="1">
        <f t="shared" si="38"/>
        <v>-0.1702405716156469</v>
      </c>
      <c r="R193" s="1">
        <f>IF(B193="","",入力・概要!$E$15*J193)</f>
        <v>0.45086556011456813</v>
      </c>
      <c r="S193" s="1">
        <f>IF(B193="","",入力・概要!$E$15*K193)</f>
        <v>0.82554563952379068</v>
      </c>
      <c r="T193" s="1">
        <f t="shared" si="39"/>
        <v>0.47586556011456815</v>
      </c>
      <c r="U193" s="1">
        <f t="shared" si="40"/>
        <v>0.6553050679081438</v>
      </c>
      <c r="V193" s="1">
        <f>IF(B193="","",T193+入力・概要!$E$9*F193)</f>
        <v>0.76035156778177071</v>
      </c>
      <c r="W193" s="1">
        <f>IF(B193="","",U193+入力・概要!$E$9*G193)</f>
        <v>0.90606703762063034</v>
      </c>
      <c r="X193" s="1">
        <f>IF(B193="","",入力・概要!$E$9+T193*F193-U193*G193)</f>
        <v>26.899254118852124</v>
      </c>
      <c r="Y193" s="1">
        <f t="shared" si="41"/>
        <v>1.1366184162589185E-2</v>
      </c>
      <c r="Z193" s="1">
        <f>IF(B193="","",入力・概要!$E$9*(V193*X193+W193*Y193)/(X193^2+Y193^2)+入力・概要!$B$36)</f>
        <v>0.76076472150882146</v>
      </c>
      <c r="AA193" s="1">
        <f>IF(B193="","",入力・概要!$E$9*(W193*X193-V193*Y193)/(X193^2+Y193^2)+C193*入力・概要!$B$37*0.000000001)</f>
        <v>0.91555566277867362</v>
      </c>
      <c r="AB193" s="1">
        <f t="shared" si="42"/>
        <v>1.1903802472901215</v>
      </c>
      <c r="AC193" s="1">
        <f t="shared" si="43"/>
        <v>50.275715037320481</v>
      </c>
      <c r="AD193" s="1">
        <f t="shared" si="44"/>
        <v>4.6624213232780312</v>
      </c>
      <c r="AE193" s="1">
        <f t="shared" si="45"/>
        <v>7.5685711746766041E-2</v>
      </c>
      <c r="AF193" s="1">
        <f t="shared" si="46"/>
        <v>0.17206641806006831</v>
      </c>
      <c r="AG193" s="1">
        <f t="shared" si="47"/>
        <v>0.94064092842814773</v>
      </c>
    </row>
    <row r="194" spans="1:33">
      <c r="A194">
        <v>191</v>
      </c>
      <c r="B194" s="2">
        <f>IF(A194&lt;=入力・概要!$B$40,10^(LOG10(入力・概要!$B$38)+(A194-1)*(LOG10(入力・概要!$B$39)-LOG10(入力・概要!$B$38))/(入力・概要!$B$40-1)),"")</f>
        <v>46904.790798782517</v>
      </c>
      <c r="C194" s="1">
        <f t="shared" si="32"/>
        <v>294711.49238324258</v>
      </c>
      <c r="D194" s="1">
        <f>IF(B194="","",ATANH(MIN(0.999999,入力・概要!$E$20/入力・概要!$E$9))+入力・概要!$B$20*SQRT(B194/1000000)+E194*入力・概要!$B$15/2)</f>
        <v>1.0584440771884992E-2</v>
      </c>
      <c r="E194" s="1">
        <f>IF(B194="","",C194*(入力・概要!$E$11*0.000000001))</f>
        <v>9.5134037710948461E-3</v>
      </c>
      <c r="F194" s="1">
        <f t="shared" si="33"/>
        <v>1.0585003387877132E-2</v>
      </c>
      <c r="G194" s="1">
        <f t="shared" si="34"/>
        <v>9.5126249452427286E-3</v>
      </c>
      <c r="H194" s="1">
        <f>IF(B194="","",ATANH(MIN(0.999999,入力・概要!$E$21/入力・概要!$E$15))+入力・概要!$B$21*SQRT(B194/1000000)+I194*入力・概要!$B$16/2)</f>
        <v>4.6923748778208065E-3</v>
      </c>
      <c r="I194" s="1">
        <f>IF(B194="","",C194*(入力・概要!$E$17*0.000000001))</f>
        <v>8.7486080411361463E-3</v>
      </c>
      <c r="J194" s="1">
        <f t="shared" si="35"/>
        <v>4.6926995920627546E-3</v>
      </c>
      <c r="K194" s="1">
        <f t="shared" si="36"/>
        <v>8.7486386016815357E-3</v>
      </c>
      <c r="L194" s="1">
        <f>IF(B194="","",入力・概要!$B$25)</f>
        <v>0.05</v>
      </c>
      <c r="M194" s="1">
        <f>IF(B194="","",C194*入力・概要!$B$26*0.000000001-1/(C194*入力・概要!$B$24*0.000001))</f>
        <v>-0.33342066822885835</v>
      </c>
      <c r="N194" s="1">
        <f>IF(B194="","",入力・概要!$B$28)</f>
        <v>0.05</v>
      </c>
      <c r="O194" s="1">
        <f>IF(B194="","",C194*入力・概要!$B$29*0.000000001-1/(C194*入力・概要!$B$27*0.000001))</f>
        <v>-0.33342066822885835</v>
      </c>
      <c r="P194" s="1">
        <f t="shared" si="37"/>
        <v>2.5000000000000001E-2</v>
      </c>
      <c r="Q194" s="1">
        <f t="shared" si="38"/>
        <v>-0.16671033411442918</v>
      </c>
      <c r="R194" s="1">
        <f>IF(B194="","",入力・概要!$E$15*J194)</f>
        <v>0.45187638079215087</v>
      </c>
      <c r="S194" s="1">
        <f>IF(B194="","",入力・概要!$E$15*K194)</f>
        <v>0.84243686829495412</v>
      </c>
      <c r="T194" s="1">
        <f t="shared" si="39"/>
        <v>0.47687638079215089</v>
      </c>
      <c r="U194" s="1">
        <f t="shared" si="40"/>
        <v>0.67572653418052497</v>
      </c>
      <c r="V194" s="1">
        <f>IF(B194="","",T194+入力・概要!$E$9*F194)</f>
        <v>0.76161646770720004</v>
      </c>
      <c r="W194" s="1">
        <f>IF(B194="","",U194+入力・概要!$E$9*G194)</f>
        <v>0.9316192868272396</v>
      </c>
      <c r="X194" s="1">
        <f>IF(B194="","",入力・概要!$E$9+T194*F194-U194*G194)</f>
        <v>26.898950062936564</v>
      </c>
      <c r="Y194" s="1">
        <f t="shared" si="41"/>
        <v>1.1688913809299815E-2</v>
      </c>
      <c r="Z194" s="1">
        <f>IF(B194="","",入力・概要!$E$9*(V194*X194+W194*Y194)/(X194^2+Y194^2)+入力・概要!$B$36)</f>
        <v>0.76206025769478969</v>
      </c>
      <c r="AA194" s="1">
        <f>IF(B194="","",入力・概要!$E$9*(W194*X194-V194*Y194)/(X194^2+Y194^2)+C194*入力・概要!$B$37*0.000000001)</f>
        <v>0.94130974142718804</v>
      </c>
      <c r="AB194" s="1">
        <f t="shared" si="42"/>
        <v>1.2111151331164056</v>
      </c>
      <c r="AC194" s="1">
        <f t="shared" si="43"/>
        <v>51.007255336681844</v>
      </c>
      <c r="AD194" s="1">
        <f t="shared" si="44"/>
        <v>4.6712172032953747</v>
      </c>
      <c r="AE194" s="1">
        <f t="shared" si="45"/>
        <v>8.3185430756917741E-2</v>
      </c>
      <c r="AF194" s="1">
        <f t="shared" si="46"/>
        <v>0.16857442125229025</v>
      </c>
      <c r="AG194" s="1">
        <f t="shared" si="47"/>
        <v>0.95597706069780919</v>
      </c>
    </row>
    <row r="195" spans="1:33">
      <c r="A195">
        <v>192</v>
      </c>
      <c r="B195" s="2">
        <f>IF(A195&lt;=入力・概要!$B$40,10^(LOG10(入力・概要!$B$38)+(A195-1)*(LOG10(入力・概要!$B$39)-LOG10(入力・概要!$B$38))/(入力・概要!$B$40-1)),"")</f>
        <v>47864.451148235625</v>
      </c>
      <c r="C195" s="1">
        <f t="shared" si="32"/>
        <v>300741.21619080915</v>
      </c>
      <c r="D195" s="1">
        <f>IF(B195="","",ATANH(MIN(0.999999,入力・概要!$E$20/入力・概要!$E$9))+入力・概要!$B$20*SQRT(B195/1000000)+E195*入力・概要!$B$15/2)</f>
        <v>1.059397335658508E-2</v>
      </c>
      <c r="E195" s="1">
        <f>IF(B195="","",C195*(入力・概要!$E$11*0.000000001))</f>
        <v>9.7080456452399121E-3</v>
      </c>
      <c r="F195" s="1">
        <f t="shared" si="33"/>
        <v>1.0594575400337439E-2</v>
      </c>
      <c r="G195" s="1">
        <f t="shared" si="34"/>
        <v>9.707261027312045E-3</v>
      </c>
      <c r="H195" s="1">
        <f>IF(B195="","",ATANH(MIN(0.999999,入力・概要!$E$21/入力・概要!$E$15))+入力・概要!$B$21*SQRT(B195/1000000)+I195*入力・概要!$B$16/2)</f>
        <v>4.7029820967093294E-3</v>
      </c>
      <c r="I195" s="1">
        <f>IF(B195="","",C195*(入力・概要!$E$17*0.000000001))</f>
        <v>8.9276023849336004E-3</v>
      </c>
      <c r="J195" s="1">
        <f t="shared" si="35"/>
        <v>4.7033222697713574E-3</v>
      </c>
      <c r="K195" s="1">
        <f t="shared" si="36"/>
        <v>8.9276420961895801E-3</v>
      </c>
      <c r="L195" s="1">
        <f>IF(B195="","",入力・概要!$B$25)</f>
        <v>0.05</v>
      </c>
      <c r="M195" s="1">
        <f>IF(B195="","",C195*入力・概要!$B$26*0.000000001-1/(C195*入力・概要!$B$24*0.000001))</f>
        <v>-0.32649696526924615</v>
      </c>
      <c r="N195" s="1">
        <f>IF(B195="","",入力・概要!$B$28)</f>
        <v>0.05</v>
      </c>
      <c r="O195" s="1">
        <f>IF(B195="","",C195*入力・概要!$B$29*0.000000001-1/(C195*入力・概要!$B$27*0.000001))</f>
        <v>-0.32649696526924615</v>
      </c>
      <c r="P195" s="1">
        <f t="shared" si="37"/>
        <v>2.5000000000000001E-2</v>
      </c>
      <c r="Q195" s="1">
        <f t="shared" si="38"/>
        <v>-0.16324848263462308</v>
      </c>
      <c r="R195" s="1">
        <f>IF(B195="","",入力・概要!$E$15*J195)</f>
        <v>0.45289927541029429</v>
      </c>
      <c r="S195" s="1">
        <f>IF(B195="","",入力・概要!$E$15*K195)</f>
        <v>0.85967373796039281</v>
      </c>
      <c r="T195" s="1">
        <f t="shared" si="39"/>
        <v>0.47789927541029431</v>
      </c>
      <c r="U195" s="1">
        <f t="shared" si="40"/>
        <v>0.69642525532576971</v>
      </c>
      <c r="V195" s="1">
        <f>IF(B195="","",T195+入力・概要!$E$9*F195)</f>
        <v>0.76289685262175855</v>
      </c>
      <c r="W195" s="1">
        <f>IF(B195="","",U195+入力・概要!$E$9*G195)</f>
        <v>0.95755378286025572</v>
      </c>
      <c r="X195" s="1">
        <f>IF(B195="","",入力・概要!$E$9+T195*F195-U195*G195)</f>
        <v>26.898633016083128</v>
      </c>
      <c r="Y195" s="1">
        <f t="shared" si="41"/>
        <v>1.2017422889419135E-2</v>
      </c>
      <c r="Z195" s="1">
        <f>IF(B195="","",入力・概要!$E$9*(V195*X195+W195*Y195)/(X195^2+Y195^2)+入力・概要!$B$36)</f>
        <v>0.76337266775876256</v>
      </c>
      <c r="AA195" s="1">
        <f>IF(B195="","",入力・概要!$E$9*(W195*X195-V195*Y195)/(X195^2+Y195^2)+C195*入力・概要!$B$37*0.000000001)</f>
        <v>0.96745101957563318</v>
      </c>
      <c r="AB195" s="1">
        <f t="shared" si="42"/>
        <v>1.2323551862831845</v>
      </c>
      <c r="AC195" s="1">
        <f t="shared" si="43"/>
        <v>51.72459589669991</v>
      </c>
      <c r="AD195" s="1">
        <f t="shared" si="44"/>
        <v>4.6800130833127191</v>
      </c>
      <c r="AE195" s="1">
        <f t="shared" si="45"/>
        <v>9.0735897123165377E-2</v>
      </c>
      <c r="AF195" s="1">
        <f t="shared" si="46"/>
        <v>0.16515164874292607</v>
      </c>
      <c r="AG195" s="1">
        <f t="shared" si="47"/>
        <v>0.9716772557829908</v>
      </c>
    </row>
    <row r="196" spans="1:33">
      <c r="A196">
        <v>193</v>
      </c>
      <c r="B196" s="2">
        <f>IF(A196&lt;=入力・概要!$B$40,10^(LOG10(入力・概要!$B$38)+(A196-1)*(LOG10(入力・概要!$B$39)-LOG10(入力・概要!$B$38))/(入力・概要!$B$40-1)),"")</f>
        <v>48843.745909667319</v>
      </c>
      <c r="C196" s="1">
        <f t="shared" ref="C196:C259" si="48">IF(B196="","",2*PI()*B196)</f>
        <v>306894.30664723471</v>
      </c>
      <c r="D196" s="1">
        <f>IF(B196="","",ATANH(MIN(0.999999,入力・概要!$E$20/入力・概要!$E$9))+入力・概要!$B$20*SQRT(B196/1000000)+E196*入力・概要!$B$15/2)</f>
        <v>1.0603632983344161E-2</v>
      </c>
      <c r="E196" s="1">
        <f>IF(B196="","",C196*(入力・概要!$E$11*0.000000001))</f>
        <v>9.9066698437015235E-3</v>
      </c>
      <c r="F196" s="1">
        <f t="shared" ref="F196:F259" si="49">IF(B196="","",SINH(2*D196)/(COSH(2*D196)+COS(2*E196)))</f>
        <v>1.0604276162502198E-2</v>
      </c>
      <c r="G196" s="1">
        <f t="shared" ref="G196:G259" si="50">IF(B196="","",SIN(2*E196)/(COSH(2*D196)+COS(2*E196)))</f>
        <v>9.9058800047600541E-3</v>
      </c>
      <c r="H196" s="1">
        <f>IF(B196="","",ATANH(MIN(0.999999,入力・概要!$E$21/入力・概要!$E$15))+入力・概要!$B$21*SQRT(B196/1000000)+I196*入力・概要!$B$16/2)</f>
        <v>4.713715680320904E-3</v>
      </c>
      <c r="I196" s="1">
        <f>IF(B196="","",C196*(入力・概要!$E$17*0.000000001))</f>
        <v>9.1102589084699169E-3</v>
      </c>
      <c r="J196" s="1">
        <f t="shared" ref="J196:J259" si="51">IF(B196="","",SINH(2*H196)/(COSH(2*H196)+COS(2*I196)))</f>
        <v>4.7140720025561659E-3</v>
      </c>
      <c r="K196" s="1">
        <f t="shared" ref="K196:K259" si="52">IF(B196="","",SIN(2*I196)/(COSH(2*H196)+COS(2*I196)))</f>
        <v>9.1103085163712228E-3</v>
      </c>
      <c r="L196" s="1">
        <f>IF(B196="","",入力・概要!$B$25)</f>
        <v>0.05</v>
      </c>
      <c r="M196" s="1">
        <f>IF(B196="","",C196*入力・概要!$B$26*0.000000001-1/(C196*入力・概要!$B$24*0.000001))</f>
        <v>-0.31970719418960053</v>
      </c>
      <c r="N196" s="1">
        <f>IF(B196="","",入力・概要!$B$28)</f>
        <v>0.05</v>
      </c>
      <c r="O196" s="1">
        <f>IF(B196="","",C196*入力・概要!$B$29*0.000000001-1/(C196*入力・概要!$B$27*0.000001))</f>
        <v>-0.31970719418960053</v>
      </c>
      <c r="P196" s="1">
        <f t="shared" ref="P196:P259" si="53">IF(B196="","",((L196*N196-M196*O196)*(L196+N196)+(L196*O196+M196*N196)*(M196+O196))/((L196+N196)^2+(M196+O196)^2))</f>
        <v>2.5000000000000001E-2</v>
      </c>
      <c r="Q196" s="1">
        <f t="shared" ref="Q196:Q259" si="54">IF(B196="","",((L196*O196+M196*N196)*(L196+N196)-(L196*N196-M196*O196)*(M196+O196))/((L196+N196)^2+(M196+O196)^2))</f>
        <v>-0.15985359709480026</v>
      </c>
      <c r="R196" s="1">
        <f>IF(B196="","",入力・概要!$E$15*J196)</f>
        <v>0.45393440460405265</v>
      </c>
      <c r="S196" s="1">
        <f>IF(B196="","",入力・概要!$E$15*K196)</f>
        <v>0.87726332349097991</v>
      </c>
      <c r="T196" s="1">
        <f t="shared" ref="T196:T259" si="55">IF(B196="","",P196+R196)</f>
        <v>0.47893440460405268</v>
      </c>
      <c r="U196" s="1">
        <f t="shared" ref="U196:U259" si="56">IF(B196="","",Q196+S196)</f>
        <v>0.71740972639617961</v>
      </c>
      <c r="V196" s="1">
        <f>IF(B196="","",T196+入力・概要!$E$9*F196)</f>
        <v>0.76419293552150247</v>
      </c>
      <c r="W196" s="1">
        <f>IF(B196="","",U196+入力・概要!$E$9*G196)</f>
        <v>0.98388117001950648</v>
      </c>
      <c r="X196" s="1">
        <f>IF(B196="","",入力・概要!$E$9+T196*F196-U196*G196)</f>
        <v>26.898302435941705</v>
      </c>
      <c r="Y196" s="1">
        <f t="shared" ref="Y196:Y259" si="57">IF(B196="","",T196*G196+U196*F196)</f>
        <v>1.2351877602529178E-2</v>
      </c>
      <c r="Z196" s="1">
        <f>IF(B196="","",入力・概要!$E$9*(V196*X196+W196*Y196)/(X196^2+Y196^2)+入力・概要!$B$36)</f>
        <v>0.76470222438067148</v>
      </c>
      <c r="AA196" s="1">
        <f>IF(B196="","",入力・概要!$E$9*(W196*X196-V196*Y196)/(X196^2+Y196^2)+C196*入力・概要!$B$37*0.000000001)</f>
        <v>0.99399029067917188</v>
      </c>
      <c r="AB196" s="1">
        <f t="shared" ref="AB196:AB259" si="58">IF(B196="","",SQRT(Z196^2+AA196^2))</f>
        <v>1.2541077266077312</v>
      </c>
      <c r="AC196" s="1">
        <f t="shared" ref="AC196:AC259" si="59">IF(B196="","",IF(Z196&gt;0,DEGREES(ATAN(AA196/Z196)),IF(Z196&lt;0,IF(AA196&gt;=0,DEGREES(ATAN(AA196/Z196))+180,DEGREES(ATAN(AA196/Z196))-180),IF(AA196&gt;0,90,IF(AA196&lt;0,-90,0)))))</f>
        <v>52.42799285314787</v>
      </c>
      <c r="AD196" s="1">
        <f t="shared" ref="AD196:AD259" si="60">IF(B196="","",LOG10(B196))</f>
        <v>4.6888089633300627</v>
      </c>
      <c r="AE196" s="1">
        <f t="shared" ref="AE196:AE259" si="61">IF(AB196="","",LOG10(MAX(AB196,0.000000000001)))</f>
        <v>9.8334843561554655E-2</v>
      </c>
      <c r="AF196" s="1">
        <f t="shared" ref="AF196:AF259" si="62">IF(B196="","",SQRT(P196^2+Q196^2))</f>
        <v>0.1617967011534745</v>
      </c>
      <c r="AG196" s="1">
        <f t="shared" ref="AG196:AG259" si="63">IF(B196="","",SQRT(R196^2+S196^2))</f>
        <v>0.9877486433428676</v>
      </c>
    </row>
    <row r="197" spans="1:33">
      <c r="A197">
        <v>194</v>
      </c>
      <c r="B197" s="2">
        <f>IF(A197&lt;=入力・概要!$B$40,10^(LOG10(入力・概要!$B$38)+(A197-1)*(LOG10(入力・概要!$B$39)-LOG10(入力・概要!$B$38))/(入力・概要!$B$40-1)),"")</f>
        <v>49843.076798261391</v>
      </c>
      <c r="C197" s="1">
        <f t="shared" si="48"/>
        <v>313173.28780345968</v>
      </c>
      <c r="D197" s="1">
        <f>IF(B197="","",ATANH(MIN(0.999999,入力・概要!$E$20/入力・概要!$E$9))+入力・概要!$B$20*SQRT(B197/1000000)+E197*入力・概要!$B$15/2)</f>
        <v>1.0613421559380646E-2</v>
      </c>
      <c r="E197" s="1">
        <f>IF(B197="","",C197*(入力・概要!$E$11*0.000000001))</f>
        <v>1.0109357843844339E-2</v>
      </c>
      <c r="F197" s="1">
        <f t="shared" si="49"/>
        <v>1.0614107655334361E-2</v>
      </c>
      <c r="G197" s="1">
        <f t="shared" si="50"/>
        <v>1.0108563411661754E-2</v>
      </c>
      <c r="H197" s="1">
        <f>IF(B197="","",ATANH(MIN(0.999999,入力・概要!$E$21/入力・概要!$E$15))+入力・概要!$B$21*SQRT(B197/1000000)+I197*入力・概要!$B$16/2)</f>
        <v>4.7245772913389744E-3</v>
      </c>
      <c r="I197" s="1">
        <f>IF(B197="","",C197*(入力・概要!$E$17*0.000000001))</f>
        <v>9.296652539031355E-3</v>
      </c>
      <c r="J197" s="1">
        <f t="shared" si="51"/>
        <v>4.7249504841820359E-3</v>
      </c>
      <c r="K197" s="1">
        <f t="shared" si="52"/>
        <v>9.2967128406029765E-3</v>
      </c>
      <c r="L197" s="1">
        <f>IF(B197="","",入力・概要!$B$25)</f>
        <v>0.05</v>
      </c>
      <c r="M197" s="1">
        <f>IF(B197="","",C197*入力・概要!$B$26*0.000000001-1/(C197*入力・概要!$B$24*0.000001))</f>
        <v>-0.31304856976708084</v>
      </c>
      <c r="N197" s="1">
        <f>IF(B197="","",入力・概要!$B$28)</f>
        <v>0.05</v>
      </c>
      <c r="O197" s="1">
        <f>IF(B197="","",C197*入力・概要!$B$29*0.000000001-1/(C197*入力・概要!$B$27*0.000001))</f>
        <v>-0.31304856976708084</v>
      </c>
      <c r="P197" s="1">
        <f t="shared" si="53"/>
        <v>2.5000000000000001E-2</v>
      </c>
      <c r="Q197" s="1">
        <f t="shared" si="54"/>
        <v>-0.15652428488354042</v>
      </c>
      <c r="R197" s="1">
        <f>IF(B197="","",入力・概要!$E$15*J197)</f>
        <v>0.45498193147194049</v>
      </c>
      <c r="S197" s="1">
        <f>IF(B197="","",入力・概要!$E$15*K197)</f>
        <v>0.89521284481561814</v>
      </c>
      <c r="T197" s="1">
        <f t="shared" si="55"/>
        <v>0.47998193147194051</v>
      </c>
      <c r="U197" s="1">
        <f t="shared" si="56"/>
        <v>0.73868855993207772</v>
      </c>
      <c r="V197" s="1">
        <f>IF(B197="","",T197+入力・概要!$E$9*F197)</f>
        <v>0.76550493279350385</v>
      </c>
      <c r="W197" s="1">
        <f>IF(B197="","",U197+入力・概要!$E$9*G197)</f>
        <v>1.0106122541388598</v>
      </c>
      <c r="X197" s="1">
        <f>IF(B197="","",入力・概要!$E$9+T197*F197-U197*G197)</f>
        <v>26.897957757659206</v>
      </c>
      <c r="Y197" s="1">
        <f t="shared" si="57"/>
        <v>1.2692447689618979E-2</v>
      </c>
      <c r="Z197" s="1">
        <f>IF(B197="","",入力・概要!$E$9*(V197*X197+W197*Y197)/(X197^2+Y197^2)+入力・概要!$B$36)</f>
        <v>0.76604920635175155</v>
      </c>
      <c r="AA197" s="1">
        <f>IF(B197="","",入力・概要!$E$9*(W197*X197-V197*Y197)/(X197^2+Y197^2)+C197*入力・概要!$B$37*0.000000001)</f>
        <v>1.0209385159393818</v>
      </c>
      <c r="AB197" s="1">
        <f t="shared" si="58"/>
        <v>1.276380366458469</v>
      </c>
      <c r="AC197" s="1">
        <f t="shared" si="59"/>
        <v>53.117701446264356</v>
      </c>
      <c r="AD197" s="1">
        <f t="shared" si="60"/>
        <v>4.6976048433474062</v>
      </c>
      <c r="AE197" s="1">
        <f t="shared" si="61"/>
        <v>0.10598011516709581</v>
      </c>
      <c r="AF197" s="1">
        <f t="shared" si="62"/>
        <v>0.1585082072269563</v>
      </c>
      <c r="AG197" s="1">
        <f t="shared" si="63"/>
        <v>1.0041984841099938</v>
      </c>
    </row>
    <row r="198" spans="1:33">
      <c r="A198">
        <v>195</v>
      </c>
      <c r="B198" s="2">
        <f>IF(A198&lt;=入力・概要!$B$40,10^(LOG10(入力・概要!$B$38)+(A198-1)*(LOG10(入力・概要!$B$39)-LOG10(入力・概要!$B$38))/(入力・概要!$B$40-1)),"")</f>
        <v>50862.853748194604</v>
      </c>
      <c r="C198" s="1">
        <f t="shared" si="48"/>
        <v>319580.73535188049</v>
      </c>
      <c r="D198" s="1">
        <f>IF(B198="","",ATANH(MIN(0.999999,入力・概要!$E$20/入力・概要!$E$9))+入力・概要!$B$20*SQRT(B198/1000000)+E198*入力・概要!$B$15/2)</f>
        <v>1.0623341023890613E-2</v>
      </c>
      <c r="E198" s="1">
        <f>IF(B198="","",C198*(入力・概要!$E$11*0.000000001))</f>
        <v>1.0316192790039688E-2</v>
      </c>
      <c r="F198" s="1">
        <f t="shared" si="49"/>
        <v>1.0624071894985288E-2</v>
      </c>
      <c r="G198" s="1">
        <f t="shared" si="50"/>
        <v>1.0315394453142961E-2</v>
      </c>
      <c r="H198" s="1">
        <f>IF(B198="","",ATANH(MIN(0.999999,入力・概要!$E$21/入力・概要!$E$15))+入力・概要!$B$21*SQRT(B198/1000000)+I198*入力・概要!$B$16/2)</f>
        <v>4.7355686170736907E-3</v>
      </c>
      <c r="I198" s="1">
        <f>IF(B198="","",C198*(入力・概要!$E$17*0.000000001))</f>
        <v>9.4868597368978607E-3</v>
      </c>
      <c r="J198" s="1">
        <f t="shared" si="51"/>
        <v>4.7359594344607951E-3</v>
      </c>
      <c r="K198" s="1">
        <f t="shared" si="52"/>
        <v>9.4869315835733829E-3</v>
      </c>
      <c r="L198" s="1">
        <f>IF(B198="","",入力・概要!$B$25)</f>
        <v>0.05</v>
      </c>
      <c r="M198" s="1">
        <f>IF(B198="","",C198*入力・概要!$B$26*0.000000001-1/(C198*入力・概要!$B$24*0.000001))</f>
        <v>-0.30651836057633824</v>
      </c>
      <c r="N198" s="1">
        <f>IF(B198="","",入力・概要!$B$28)</f>
        <v>0.05</v>
      </c>
      <c r="O198" s="1">
        <f>IF(B198="","",C198*入力・概要!$B$29*0.000000001-1/(C198*入力・概要!$B$27*0.000001))</f>
        <v>-0.30651836057633824</v>
      </c>
      <c r="P198" s="1">
        <f t="shared" si="53"/>
        <v>2.5000000000000008E-2</v>
      </c>
      <c r="Q198" s="1">
        <f t="shared" si="54"/>
        <v>-0.15325918028816912</v>
      </c>
      <c r="R198" s="1">
        <f>IF(B198="","",入力・概要!$E$15*J198)</f>
        <v>0.45604202162062601</v>
      </c>
      <c r="S198" s="1">
        <f>IF(B198="","",入力・概要!$E$15*K198)</f>
        <v>0.91352966980004391</v>
      </c>
      <c r="T198" s="1">
        <f t="shared" si="55"/>
        <v>0.48104202162062604</v>
      </c>
      <c r="U198" s="1">
        <f t="shared" si="56"/>
        <v>0.76027048951187481</v>
      </c>
      <c r="V198" s="1">
        <f>IF(B198="","",T198+入力・概要!$E$9*F198)</f>
        <v>0.76683306427956832</v>
      </c>
      <c r="W198" s="1">
        <f>IF(B198="","",U198+入力・概要!$E$9*G198)</f>
        <v>1.03775800704209</v>
      </c>
      <c r="X198" s="1">
        <f>IF(B198="","",入力・概要!$E$9+T198*F198-U198*G198)</f>
        <v>26.897598392947295</v>
      </c>
      <c r="Y198" s="1">
        <f t="shared" si="57"/>
        <v>1.3039306541763898E-2</v>
      </c>
      <c r="Z198" s="1">
        <f>IF(B198="","",入力・概要!$E$9*(V198*X198+W198*Y198)/(X198^2+Y198^2)+入力・概要!$B$36)</f>
        <v>0.76741389875960542</v>
      </c>
      <c r="AA198" s="1">
        <f>IF(B198="","",入力・概要!$E$9*(W198*X198-V198*Y198)/(X198^2+Y198^2)+C198*入力・概要!$B$37*0.000000001)</f>
        <v>1.0483068290855313</v>
      </c>
      <c r="AB198" s="1">
        <f t="shared" si="58"/>
        <v>1.2991810112208302</v>
      </c>
      <c r="AC198" s="1">
        <f t="shared" si="59"/>
        <v>53.793975536617708</v>
      </c>
      <c r="AD198" s="1">
        <f t="shared" si="60"/>
        <v>4.7064007233647507</v>
      </c>
      <c r="AE198" s="1">
        <f t="shared" si="61"/>
        <v>0.11366966431221853</v>
      </c>
      <c r="AF198" s="1">
        <f t="shared" si="62"/>
        <v>0.15528482328483206</v>
      </c>
      <c r="AG198" s="1">
        <f t="shared" si="63"/>
        <v>1.0210341733207584</v>
      </c>
    </row>
    <row r="199" spans="1:33">
      <c r="A199">
        <v>196</v>
      </c>
      <c r="B199" s="2">
        <f>IF(A199&lt;=入力・概要!$B$40,10^(LOG10(入力・概要!$B$38)+(A199-1)*(LOG10(入力・概要!$B$39)-LOG10(入力・概要!$B$38))/(入力・概要!$B$40-1)),"")</f>
        <v>51903.49508079463</v>
      </c>
      <c r="C199" s="1">
        <f t="shared" si="48"/>
        <v>326119.27768291673</v>
      </c>
      <c r="D199" s="1">
        <f>IF(B199="","",ATANH(MIN(0.999999,入力・概要!$E$20/入力・概要!$E$9))+入力・概要!$B$20*SQRT(B199/1000000)+E199*入力・概要!$B$15/2)</f>
        <v>1.0633393348630383E-2</v>
      </c>
      <c r="E199" s="1">
        <f>IF(B199="","",C199*(入力・概要!$E$11*0.000000001))</f>
        <v>1.0527259527771971E-2</v>
      </c>
      <c r="F199" s="1">
        <f t="shared" si="49"/>
        <v>1.0634170933519052E-2</v>
      </c>
      <c r="G199" s="1">
        <f t="shared" si="50"/>
        <v>1.0526458039752381E-2</v>
      </c>
      <c r="H199" s="1">
        <f>IF(B199="","",ATANH(MIN(0.999999,入力・概要!$E$21/入力・概要!$E$15))+入力・概要!$B$21*SQRT(B199/1000000)+I199*入力・概要!$B$16/2)</f>
        <v>4.7466913698701665E-3</v>
      </c>
      <c r="I199" s="1">
        <f>IF(B199="","",C199*(入力・概要!$E$17*0.000000001))</f>
        <v>9.6809585267076097E-3</v>
      </c>
      <c r="J199" s="1">
        <f t="shared" si="51"/>
        <v>4.7471005997255988E-3</v>
      </c>
      <c r="K199" s="1">
        <f t="shared" si="52"/>
        <v>9.6810428278588725E-3</v>
      </c>
      <c r="L199" s="1">
        <f>IF(B199="","",入力・概要!$B$25)</f>
        <v>0.05</v>
      </c>
      <c r="M199" s="1">
        <f>IF(B199="","",C199*入力・概要!$B$26*0.000000001-1/(C199*入力・概要!$B$24*0.000001))</f>
        <v>-0.30011388786906534</v>
      </c>
      <c r="N199" s="1">
        <f>IF(B199="","",入力・概要!$B$28)</f>
        <v>0.05</v>
      </c>
      <c r="O199" s="1">
        <f>IF(B199="","",C199*入力・概要!$B$29*0.000000001-1/(C199*入力・概要!$B$27*0.000001))</f>
        <v>-0.30011388786906534</v>
      </c>
      <c r="P199" s="1">
        <f t="shared" si="53"/>
        <v>2.5000000000000001E-2</v>
      </c>
      <c r="Q199" s="1">
        <f t="shared" si="54"/>
        <v>-0.15005694393453267</v>
      </c>
      <c r="R199" s="1">
        <f>IF(B199="","",入力・概要!$E$15*J199)</f>
        <v>0.45711484321060847</v>
      </c>
      <c r="S199" s="1">
        <f>IF(B199="","",入力・概要!$E$15*K199)</f>
        <v>0.93222131728737678</v>
      </c>
      <c r="T199" s="1">
        <f t="shared" si="55"/>
        <v>0.48211484321060849</v>
      </c>
      <c r="U199" s="1">
        <f t="shared" si="56"/>
        <v>0.78216437335284406</v>
      </c>
      <c r="V199" s="1">
        <f>IF(B199="","",T199+入力・概要!$E$9*F199)</f>
        <v>0.76817755334139637</v>
      </c>
      <c r="W199" s="1">
        <f>IF(B199="","",U199+入力・概要!$E$9*G199)</f>
        <v>1.0653295710682729</v>
      </c>
      <c r="X199" s="1">
        <f>IF(B199="","",入力・概要!$E$9+T199*F199-U199*G199)</f>
        <v>26.897223729111488</v>
      </c>
      <c r="Y199" s="1">
        <f t="shared" si="57"/>
        <v>1.3392631311741225E-2</v>
      </c>
      <c r="Z199" s="1">
        <f>IF(B199="","",入力・概要!$E$9*(V199*X199+W199*Y199)/(X199^2+Y199^2)+入力・概要!$B$36)</f>
        <v>0.76879659318047355</v>
      </c>
      <c r="AA199" s="1">
        <f>IF(B199="","",入力・概要!$E$9*(W199*X199-V199*Y199)/(X199^2+Y199^2)+C199*入力・概要!$B$37*0.000000001)</f>
        <v>1.0761065412446222</v>
      </c>
      <c r="AB199" s="1">
        <f t="shared" si="58"/>
        <v>1.3225178599154592</v>
      </c>
      <c r="AC199" s="1">
        <f t="shared" si="59"/>
        <v>54.457067177746247</v>
      </c>
      <c r="AD199" s="1">
        <f t="shared" si="60"/>
        <v>4.7151966033820942</v>
      </c>
      <c r="AE199" s="1">
        <f t="shared" si="61"/>
        <v>0.12140154566779612</v>
      </c>
      <c r="AF199" s="1">
        <f t="shared" si="62"/>
        <v>0.1521252326965237</v>
      </c>
      <c r="AG199" s="1">
        <f t="shared" si="63"/>
        <v>1.0382632442152959</v>
      </c>
    </row>
    <row r="200" spans="1:33">
      <c r="A200">
        <v>197</v>
      </c>
      <c r="B200" s="2">
        <f>IF(A200&lt;=入力・概要!$B$40,10^(LOG10(入力・概要!$B$38)+(A200-1)*(LOG10(入力・概要!$B$39)-LOG10(入力・概要!$B$38))/(入力・概要!$B$40-1)),"")</f>
        <v>52965.427676139894</v>
      </c>
      <c r="C200" s="1">
        <f t="shared" si="48"/>
        <v>332791.5969632052</v>
      </c>
      <c r="D200" s="1">
        <f>IF(B200="","",ATANH(MIN(0.999999,入力・概要!$E$20/入力・概要!$E$9))+入力・概要!$B$20*SQRT(B200/1000000)+E200*入力・概要!$B$15/2)</f>
        <v>1.0643580538510267E-2</v>
      </c>
      <c r="E200" s="1">
        <f>IF(B200="","",C200*(入力・概要!$E$11*0.000000001))</f>
        <v>1.0742644638443192E-2</v>
      </c>
      <c r="F200" s="1">
        <f t="shared" si="49"/>
        <v>1.064440685965432E-2</v>
      </c>
      <c r="G200" s="1">
        <f t="shared" si="50"/>
        <v>1.0741840822548782E-2</v>
      </c>
      <c r="H200" s="1">
        <f>IF(B200="","",ATANH(MIN(0.999999,入力・概要!$E$21/入力・概要!$E$15))+入力・概要!$B$21*SQRT(B200/1000000)+I200*入力・概要!$B$16/2)</f>
        <v>4.7579472875241471E-3</v>
      </c>
      <c r="I200" s="1">
        <f>IF(B200="","",C200*(入力・概要!$E$17*0.000000001))</f>
        <v>9.8790285294635613E-3</v>
      </c>
      <c r="J200" s="1">
        <f t="shared" si="51"/>
        <v>4.758375753315832E-3</v>
      </c>
      <c r="K200" s="1">
        <f t="shared" si="52"/>
        <v>9.8791262561549568E-3</v>
      </c>
      <c r="L200" s="1">
        <f>IF(B200="","",入力・概要!$B$25)</f>
        <v>0.05</v>
      </c>
      <c r="M200" s="1">
        <f>IF(B200="","",C200*入力・概要!$B$26*0.000000001-1/(C200*入力・概要!$B$24*0.000001))</f>
        <v>-0.29383252447514502</v>
      </c>
      <c r="N200" s="1">
        <f>IF(B200="","",入力・概要!$B$28)</f>
        <v>0.05</v>
      </c>
      <c r="O200" s="1">
        <f>IF(B200="","",C200*入力・概要!$B$29*0.000000001-1/(C200*入力・概要!$B$27*0.000001))</f>
        <v>-0.29383252447514502</v>
      </c>
      <c r="P200" s="1">
        <f t="shared" si="53"/>
        <v>2.5000000000000008E-2</v>
      </c>
      <c r="Q200" s="1">
        <f t="shared" si="54"/>
        <v>-0.14691626223757251</v>
      </c>
      <c r="R200" s="1">
        <f>IF(B200="","",入力・概要!$E$15*J200)</f>
        <v>0.45820056700291084</v>
      </c>
      <c r="S200" s="1">
        <f>IF(B200="","",入力・概要!$E$15*K200)</f>
        <v>0.95129546020177347</v>
      </c>
      <c r="T200" s="1">
        <f t="shared" si="55"/>
        <v>0.48320056700291086</v>
      </c>
      <c r="U200" s="1">
        <f t="shared" si="56"/>
        <v>0.80437919796420099</v>
      </c>
      <c r="V200" s="1">
        <f>IF(B200="","",T200+入力・概要!$E$9*F200)</f>
        <v>0.76953862692723318</v>
      </c>
      <c r="W200" s="1">
        <f>IF(B200="","",U200+入力・概要!$E$9*G200)</f>
        <v>1.0933382636687217</v>
      </c>
      <c r="X200" s="1">
        <f>IF(B200="","",入力・概要!$E$9+T200*F200-U200*G200)</f>
        <v>26.896833128039983</v>
      </c>
      <c r="Y200" s="1">
        <f t="shared" si="57"/>
        <v>1.3752603028683967E-2</v>
      </c>
      <c r="Z200" s="1">
        <f>IF(B200="","",入力・概要!$E$9*(V200*X200+W200*Y200)/(X200^2+Y200^2)+入力・概要!$B$36)</f>
        <v>0.77019758787902992</v>
      </c>
      <c r="AA200" s="1">
        <f>IF(B200="","",入力・概要!$E$9*(W200*X200-V200*Y200)/(X200^2+Y200^2)+C200*入力・概要!$B$37*0.000000001)</f>
        <v>1.1043491459034049</v>
      </c>
      <c r="AB200" s="1">
        <f t="shared" si="58"/>
        <v>1.3463994059833271</v>
      </c>
      <c r="AC200" s="1">
        <f t="shared" si="59"/>
        <v>55.107226241019745</v>
      </c>
      <c r="AD200" s="1">
        <f t="shared" si="60"/>
        <v>4.7239924833994396</v>
      </c>
      <c r="AE200" s="1">
        <f t="shared" si="61"/>
        <v>0.12917391136184042</v>
      </c>
      <c r="AF200" s="1">
        <f t="shared" si="62"/>
        <v>0.14902814536140202</v>
      </c>
      <c r="AG200" s="1">
        <f t="shared" si="63"/>
        <v>1.0558933716063819</v>
      </c>
    </row>
    <row r="201" spans="1:33">
      <c r="A201">
        <v>198</v>
      </c>
      <c r="B201" s="2">
        <f>IF(A201&lt;=入力・概要!$B$40,10^(LOG10(入力・概要!$B$38)+(A201-1)*(LOG10(入力・概要!$B$39)-LOG10(入力・概要!$B$38))/(入力・概要!$B$40-1)),"")</f>
        <v>54049.087148168437</v>
      </c>
      <c r="C201" s="1">
        <f t="shared" si="48"/>
        <v>339600.4302358409</v>
      </c>
      <c r="D201" s="1">
        <f>IF(B201="","",ATANH(MIN(0.999999,入力・概要!$E$20/入力・概要!$E$9))+入力・概要!$B$20*SQRT(B201/1000000)+E201*入力・概要!$B$15/2)</f>
        <v>1.0653904632199736E-2</v>
      </c>
      <c r="E201" s="1">
        <f>IF(B201="","",C201*(入力・概要!$E$11*0.000000001))</f>
        <v>1.0962436474889172E-2</v>
      </c>
      <c r="F201" s="1">
        <f t="shared" si="49"/>
        <v>1.0654781799524275E-2</v>
      </c>
      <c r="G201" s="1">
        <f t="shared" si="50"/>
        <v>1.0961631228917879E-2</v>
      </c>
      <c r="H201" s="1">
        <f>IF(B201="","",ATANH(MIN(0.999999,入力・概要!$E$21/入力・概要!$E$15))+入力・概要!$B$21*SQRT(B201/1000000)+I201*入力・概要!$B$16/2)</f>
        <v>4.7693381337051604E-3</v>
      </c>
      <c r="I201" s="1">
        <f>IF(B201="","",C201*(入力・概要!$E$17*0.000000001))</f>
        <v>1.0081150995194467E-2</v>
      </c>
      <c r="J201" s="1">
        <f t="shared" si="51"/>
        <v>4.7697866960727947E-3</v>
      </c>
      <c r="K201" s="1">
        <f t="shared" si="52"/>
        <v>1.0081263184176108E-2</v>
      </c>
      <c r="L201" s="1">
        <f>IF(B201="","",入力・概要!$B$25)</f>
        <v>0.05</v>
      </c>
      <c r="M201" s="1">
        <f>IF(B201="","",C201*入力・概要!$B$26*0.000000001-1/(C201*入力・概要!$B$24*0.000001))</f>
        <v>-0.28767169372496937</v>
      </c>
      <c r="N201" s="1">
        <f>IF(B201="","",入力・概要!$B$28)</f>
        <v>0.05</v>
      </c>
      <c r="O201" s="1">
        <f>IF(B201="","",C201*入力・概要!$B$29*0.000000001-1/(C201*入力・概要!$B$27*0.000001))</f>
        <v>-0.28767169372496937</v>
      </c>
      <c r="P201" s="1">
        <f t="shared" si="53"/>
        <v>2.5000000000000001E-2</v>
      </c>
      <c r="Q201" s="1">
        <f t="shared" si="54"/>
        <v>-0.14383584686248468</v>
      </c>
      <c r="R201" s="1">
        <f>IF(B201="","",入力・概要!$E$15*J201)</f>
        <v>0.45929936640681135</v>
      </c>
      <c r="S201" s="1">
        <f>IF(B201="","",入力・概要!$E$15*K201)</f>
        <v>0.97075992871647154</v>
      </c>
      <c r="T201" s="1">
        <f t="shared" si="55"/>
        <v>0.48429936640681137</v>
      </c>
      <c r="U201" s="1">
        <f t="shared" si="56"/>
        <v>0.82692408185398691</v>
      </c>
      <c r="V201" s="1">
        <f>IF(B201="","",T201+入力・概要!$E$9*F201)</f>
        <v>0.77091651564004149</v>
      </c>
      <c r="W201" s="1">
        <f>IF(B201="","",U201+入力・概要!$E$9*G201)</f>
        <v>1.121795582077358</v>
      </c>
      <c r="X201" s="1">
        <f>IF(B201="","",入力・概要!$E$9+T201*F201-U201*G201)</f>
        <v>26.896425925150606</v>
      </c>
      <c r="Y201" s="1">
        <f t="shared" si="57"/>
        <v>1.4119406715876227E-2</v>
      </c>
      <c r="Z201" s="1">
        <f>IF(B201="","",入力・概要!$E$9*(V201*X201+W201*Y201)/(X201^2+Y201^2)+入力・概要!$B$36)</f>
        <v>0.77161718801602364</v>
      </c>
      <c r="AA201" s="1">
        <f>IF(B201="","",入力・概要!$E$9*(W201*X201-V201*Y201)/(X201^2+Y201^2)+C201*入力・概要!$B$37*0.000000001)</f>
        <v>1.13304632396552</v>
      </c>
      <c r="AB201" s="1">
        <f t="shared" si="58"/>
        <v>1.3708344382504889</v>
      </c>
      <c r="AC201" s="1">
        <f t="shared" si="59"/>
        <v>55.744700088381386</v>
      </c>
      <c r="AD201" s="1">
        <f t="shared" si="60"/>
        <v>4.732788363416784</v>
      </c>
      <c r="AE201" s="1">
        <f t="shared" si="61"/>
        <v>0.13698500628765475</v>
      </c>
      <c r="AF201" s="1">
        <f t="shared" si="62"/>
        <v>0.14599229720313378</v>
      </c>
      <c r="AG201" s="1">
        <f t="shared" si="63"/>
        <v>1.0739323755168699</v>
      </c>
    </row>
    <row r="202" spans="1:33">
      <c r="A202">
        <v>199</v>
      </c>
      <c r="B202" s="2">
        <f>IF(A202&lt;=入力・概要!$B$40,10^(LOG10(入力・概要!$B$38)+(A202-1)*(LOG10(入力・概要!$B$39)-LOG10(入力・概要!$B$38))/(入力・概要!$B$40-1)),"")</f>
        <v>55154.918023371378</v>
      </c>
      <c r="C202" s="1">
        <f t="shared" si="48"/>
        <v>346548.57054314157</v>
      </c>
      <c r="D202" s="1">
        <f>IF(B202="","",ATANH(MIN(0.999999,入力・概要!$E$20/入力・概要!$E$9))+入力・概要!$B$20*SQRT(B202/1000000)+E202*入力・概要!$B$15/2)</f>
        <v>1.066436770274422E-2</v>
      </c>
      <c r="E202" s="1">
        <f>IF(B202="","",C202*(入力・概要!$E$11*0.000000001))</f>
        <v>1.1186725197622838E-2</v>
      </c>
      <c r="F202" s="1">
        <f t="shared" si="49"/>
        <v>1.0665297917455182E-2</v>
      </c>
      <c r="G202" s="1">
        <f t="shared" si="50"/>
        <v>1.1185919499135531E-2</v>
      </c>
      <c r="H202" s="1">
        <f>IF(B202="","",ATANH(MIN(0.999999,入力・概要!$E$21/入力・概要!$E$15))+入力・概要!$B$21*SQRT(B202/1000000)+I202*入力・概要!$B$16/2)</f>
        <v>4.7808656983873675E-3</v>
      </c>
      <c r="I202" s="1">
        <f>IF(B202="","",C202*(入力・概要!$E$17*0.000000001))</f>
        <v>1.0287408836284512E-2</v>
      </c>
      <c r="J202" s="1">
        <f t="shared" si="51"/>
        <v>4.7813352568465304E-3</v>
      </c>
      <c r="K202" s="1">
        <f t="shared" si="52"/>
        <v>1.0287536594239304E-2</v>
      </c>
      <c r="L202" s="1">
        <f>IF(B202="","",入力・概要!$B$25)</f>
        <v>0.05</v>
      </c>
      <c r="M202" s="1">
        <f>IF(B202="","",C202*入力・概要!$B$26*0.000000001-1/(C202*入力・概要!$B$24*0.000001))</f>
        <v>-0.28162886839246154</v>
      </c>
      <c r="N202" s="1">
        <f>IF(B202="","",入力・概要!$B$28)</f>
        <v>0.05</v>
      </c>
      <c r="O202" s="1">
        <f>IF(B202="","",C202*入力・概要!$B$29*0.000000001-1/(C202*入力・概要!$B$27*0.000001))</f>
        <v>-0.28162886839246154</v>
      </c>
      <c r="P202" s="1">
        <f t="shared" si="53"/>
        <v>2.5000000000000005E-2</v>
      </c>
      <c r="Q202" s="1">
        <f t="shared" si="54"/>
        <v>-0.14081443419623077</v>
      </c>
      <c r="R202" s="1">
        <f>IF(B202="","",入力・概要!$E$15*J202)</f>
        <v>0.46041141752864762</v>
      </c>
      <c r="S202" s="1">
        <f>IF(B202="","",入力・概要!$E$15*K202)</f>
        <v>0.9906227134876654</v>
      </c>
      <c r="T202" s="1">
        <f t="shared" si="55"/>
        <v>0.48541141752864764</v>
      </c>
      <c r="U202" s="1">
        <f t="shared" si="56"/>
        <v>0.84980827929143465</v>
      </c>
      <c r="V202" s="1">
        <f>IF(B202="","",T202+入力・概要!$E$9*F202)</f>
        <v>0.7723114538072503</v>
      </c>
      <c r="W202" s="1">
        <f>IF(B202="","",U202+入力・概要!$E$9*G202)</f>
        <v>1.1507132080566369</v>
      </c>
      <c r="X202" s="1">
        <f>IF(B202="","",入力・概要!$E$9+T202*F202-U202*G202)</f>
        <v>26.896001428294113</v>
      </c>
      <c r="Y202" s="1">
        <f t="shared" si="57"/>
        <v>1.4493231511799827E-2</v>
      </c>
      <c r="Z202" s="1">
        <f>IF(B202="","",入力・概要!$E$9*(V202*X202+W202*Y202)/(X202^2+Y202^2)+入力・概要!$B$36)</f>
        <v>0.77305570586412675</v>
      </c>
      <c r="AA202" s="1">
        <f>IF(B202="","",入力・概要!$E$9*(W202*X202-V202*Y202)/(X202^2+Y202^2)+C202*入力・概要!$B$37*0.000000001)</f>
        <v>1.1622099489072331</v>
      </c>
      <c r="AB202" s="1">
        <f t="shared" si="58"/>
        <v>1.3958320420838737</v>
      </c>
      <c r="AC202" s="1">
        <f t="shared" si="59"/>
        <v>56.369733288863465</v>
      </c>
      <c r="AD202" s="1">
        <f t="shared" si="60"/>
        <v>4.7415842434341275</v>
      </c>
      <c r="AE202" s="1">
        <f t="shared" si="61"/>
        <v>0.1448331635704157</v>
      </c>
      <c r="AF202" s="1">
        <f t="shared" si="62"/>
        <v>0.14301644967626839</v>
      </c>
      <c r="AG202" s="1">
        <f t="shared" si="63"/>
        <v>1.0923882248854588</v>
      </c>
    </row>
    <row r="203" spans="1:33">
      <c r="A203">
        <v>200</v>
      </c>
      <c r="B203" s="2">
        <f>IF(A203&lt;=入力・概要!$B$40,10^(LOG10(入力・概要!$B$38)+(A203-1)*(LOG10(入力・概要!$B$39)-LOG10(入力・概要!$B$38))/(入力・概要!$B$40-1)),"")</f>
        <v>56283.373923141429</v>
      </c>
      <c r="C203" s="1">
        <f t="shared" si="48"/>
        <v>353638.86807237688</v>
      </c>
      <c r="D203" s="1">
        <f>IF(B203="","",ATANH(MIN(0.999999,入力・概要!$E$20/入力・概要!$E$9))+入力・概要!$B$20*SQRT(B203/1000000)+E203*入力・概要!$B$15/2)</f>
        <v>1.067497185819379E-2</v>
      </c>
      <c r="E203" s="1">
        <f>IF(B203="","",C203*(入力・概要!$E$11*0.000000001))</f>
        <v>1.1415602811818812E-2</v>
      </c>
      <c r="F203" s="1">
        <f t="shared" si="49"/>
        <v>1.0675957416764109E-2</v>
      </c>
      <c r="G203" s="1">
        <f t="shared" si="50"/>
        <v>1.1414797723692593E-2</v>
      </c>
      <c r="H203" s="1">
        <f>IF(B203="","",ATANH(MIN(0.999999,入力・概要!$E$21/入力・概要!$E$15))+入力・概要!$B$21*SQRT(B203/1000000)+I203*入力・概要!$B$16/2)</f>
        <v>4.7925317982882099E-3</v>
      </c>
      <c r="I203" s="1">
        <f>IF(B203="","",C203*(入力・概要!$E$17*0.000000001))</f>
        <v>1.0497886661484664E-2</v>
      </c>
      <c r="J203" s="1">
        <f t="shared" si="51"/>
        <v>4.793023293014077E-3</v>
      </c>
      <c r="K203" s="1">
        <f t="shared" si="52"/>
        <v>1.0498031169545339E-2</v>
      </c>
      <c r="L203" s="1">
        <f>IF(B203="","",入力・概要!$B$25)</f>
        <v>0.05</v>
      </c>
      <c r="M203" s="1">
        <f>IF(B203="","",C203*入力・概要!$B$26*0.000000001-1/(C203*入力・概要!$B$24*0.000001))</f>
        <v>-0.27570156965838766</v>
      </c>
      <c r="N203" s="1">
        <f>IF(B203="","",入力・概要!$B$28)</f>
        <v>0.05</v>
      </c>
      <c r="O203" s="1">
        <f>IF(B203="","",C203*入力・概要!$B$29*0.000000001-1/(C203*入力・概要!$B$27*0.000001))</f>
        <v>-0.27570156965838766</v>
      </c>
      <c r="P203" s="1">
        <f t="shared" si="53"/>
        <v>2.5000000000000005E-2</v>
      </c>
      <c r="Q203" s="1">
        <f t="shared" si="54"/>
        <v>-0.13785078482919383</v>
      </c>
      <c r="R203" s="1">
        <f>IF(B203="","",入力・概要!$E$15*J203)</f>
        <v>0.46153689922172081</v>
      </c>
      <c r="S203" s="1">
        <f>IF(B203="","",入力・概要!$E$15*K203)</f>
        <v>1.0108919689555744</v>
      </c>
      <c r="T203" s="1">
        <f t="shared" si="55"/>
        <v>0.48653689922172083</v>
      </c>
      <c r="U203" s="1">
        <f t="shared" si="56"/>
        <v>0.87304118412638054</v>
      </c>
      <c r="V203" s="1">
        <f>IF(B203="","",T203+入力・概要!$E$9*F203)</f>
        <v>0.77372367955211763</v>
      </c>
      <c r="W203" s="1">
        <f>IF(B203="","",U203+入力・概要!$E$9*G203)</f>
        <v>1.1801030127210133</v>
      </c>
      <c r="X203" s="1">
        <f>IF(B203="","",入力・概要!$E$9+T203*F203-U203*G203)</f>
        <v>26.895558916612011</v>
      </c>
      <c r="Y203" s="1">
        <f t="shared" si="57"/>
        <v>1.4874270794543105E-2</v>
      </c>
      <c r="Z203" s="1">
        <f>IF(B203="","",入力・概要!$E$9*(V203*X203+W203*Y203)/(X203^2+Y203^2)+入力・概要!$B$36)</f>
        <v>0.77451346103234531</v>
      </c>
      <c r="AA203" s="1">
        <f>IF(B203="","",入力・概要!$E$9*(W203*X203-V203*Y203)/(X203^2+Y203^2)+C203*入力・概要!$B$37*0.000000001)</f>
        <v>1.1918520920351767</v>
      </c>
      <c r="AB203" s="1">
        <f t="shared" si="58"/>
        <v>1.4214016007479833</v>
      </c>
      <c r="AC203" s="1">
        <f t="shared" si="59"/>
        <v>56.982567375001999</v>
      </c>
      <c r="AD203" s="1">
        <f t="shared" si="60"/>
        <v>4.750380123451472</v>
      </c>
      <c r="AE203" s="1">
        <f t="shared" si="61"/>
        <v>0.15271680019858869</v>
      </c>
      <c r="AF203" s="1">
        <f t="shared" si="62"/>
        <v>0.14009938928498117</v>
      </c>
      <c r="AG203" s="1">
        <f t="shared" si="63"/>
        <v>1.1112690413406103</v>
      </c>
    </row>
    <row r="204" spans="1:33">
      <c r="A204">
        <v>201</v>
      </c>
      <c r="B204" s="2">
        <f>IF(A204&lt;=入力・概要!$B$40,10^(LOG10(入力・概要!$B$38)+(A204-1)*(LOG10(入力・概要!$B$39)-LOG10(入力・概要!$B$38))/(入力・概要!$B$40-1)),"")</f>
        <v>57434.91774985176</v>
      </c>
      <c r="C204" s="1">
        <f t="shared" si="48"/>
        <v>360874.23132493661</v>
      </c>
      <c r="D204" s="1">
        <f>IF(B204="","",ATANH(MIN(0.999999,入力・概要!$E$20/入力・概要!$E$9))+入力・概要!$B$20*SQRT(B204/1000000)+E204*入力・概要!$B$15/2)</f>
        <v>1.0685719242243917E-2</v>
      </c>
      <c r="E204" s="1">
        <f>IF(B204="","",C204*(入力・概要!$E$11*0.000000001))</f>
        <v>1.1649163205054623E-2</v>
      </c>
      <c r="F204" s="1">
        <f t="shared" si="49"/>
        <v>1.0686762540576373E-2</v>
      </c>
      <c r="G204" s="1">
        <f t="shared" si="50"/>
        <v>1.1648359881398132E-2</v>
      </c>
      <c r="H204" s="1">
        <f>IF(B204="","",ATANH(MIN(0.999999,入力・概要!$E$21/入力・概要!$E$15))+入力・概要!$B$21*SQRT(B204/1000000)+I204*入力・概要!$B$16/2)</f>
        <v>4.8043382773150138E-3</v>
      </c>
      <c r="I204" s="1">
        <f>IF(B204="","",C204*(入力・概要!$E$17*0.000000001))</f>
        <v>1.0712670810619813E-2</v>
      </c>
      <c r="J204" s="1">
        <f t="shared" si="51"/>
        <v>4.8048526910094789E-3</v>
      </c>
      <c r="K204" s="1">
        <f t="shared" si="52"/>
        <v>1.0712833329172949E-2</v>
      </c>
      <c r="L204" s="1">
        <f>IF(B204="","",入力・概要!$B$25)</f>
        <v>0.05</v>
      </c>
      <c r="M204" s="1">
        <f>IF(B204="","",C204*入力・概要!$B$26*0.000000001-1/(C204*入力・概要!$B$24*0.000001))</f>
        <v>-0.26988736609352532</v>
      </c>
      <c r="N204" s="1">
        <f>IF(B204="","",入力・概要!$B$28)</f>
        <v>0.05</v>
      </c>
      <c r="O204" s="1">
        <f>IF(B204="","",C204*入力・概要!$B$29*0.000000001-1/(C204*入力・概要!$B$27*0.000001))</f>
        <v>-0.26988736609352532</v>
      </c>
      <c r="P204" s="1">
        <f t="shared" si="53"/>
        <v>2.5000000000000001E-2</v>
      </c>
      <c r="Q204" s="1">
        <f t="shared" si="54"/>
        <v>-0.13494368304676266</v>
      </c>
      <c r="R204" s="1">
        <f>IF(B204="","",入力・概要!$E$15*J204)</f>
        <v>0.46267599313733249</v>
      </c>
      <c r="S204" s="1">
        <f>IF(B204="","",入力・概要!$E$15*K204)</f>
        <v>1.0315760167141474</v>
      </c>
      <c r="T204" s="1">
        <f t="shared" si="55"/>
        <v>0.48767599313733251</v>
      </c>
      <c r="U204" s="1">
        <f t="shared" si="56"/>
        <v>0.89663233366738482</v>
      </c>
      <c r="V204" s="1">
        <f>IF(B204="","",T204+入力・概要!$E$9*F204)</f>
        <v>0.77515343486675692</v>
      </c>
      <c r="W204" s="1">
        <f>IF(B204="","",U204+入力・概要!$E$9*G204)</f>
        <v>1.2099770614400478</v>
      </c>
      <c r="X204" s="1">
        <f>IF(B204="","",入力・概要!$E$9+T204*F204-U204*G204)</f>
        <v>26.895097639347032</v>
      </c>
      <c r="Y204" s="1">
        <f t="shared" si="57"/>
        <v>1.5262722309688077E-2</v>
      </c>
      <c r="Z204" s="1">
        <f>IF(B204="","",入力・概要!$E$9*(V204*X204+W204*Y204)/(X204^2+Y204^2)+入力・概要!$B$36)</f>
        <v>0.77599078069937666</v>
      </c>
      <c r="AA204" s="1">
        <f>IF(B204="","",入力・概要!$E$9*(W204*X204-V204*Y204)/(X204^2+Y204^2)+C204*入力・概要!$B$37*0.000000001)</f>
        <v>1.2219850278497137</v>
      </c>
      <c r="AB204" s="1">
        <f t="shared" si="58"/>
        <v>1.4475527969712516</v>
      </c>
      <c r="AC204" s="1">
        <f t="shared" si="59"/>
        <v>57.583440635515366</v>
      </c>
      <c r="AD204" s="1">
        <f t="shared" si="60"/>
        <v>4.7591760034688155</v>
      </c>
      <c r="AE204" s="1">
        <f t="shared" si="61"/>
        <v>0.16063441282442378</v>
      </c>
      <c r="AF204" s="1">
        <f t="shared" si="62"/>
        <v>0.13723992711388747</v>
      </c>
      <c r="AG204" s="1">
        <f t="shared" si="63"/>
        <v>1.1305831030426043</v>
      </c>
    </row>
    <row r="205" spans="1:33">
      <c r="A205">
        <v>202</v>
      </c>
      <c r="B205" s="2">
        <f>IF(A205&lt;=入力・概要!$B$40,10^(LOG10(入力・概要!$B$38)+(A205-1)*(LOG10(入力・概要!$B$39)-LOG10(入力・概要!$B$38))/(入力・概要!$B$40-1)),"")</f>
        <v>58610.021876743296</v>
      </c>
      <c r="C205" s="1">
        <f t="shared" si="48"/>
        <v>368257.62830942759</v>
      </c>
      <c r="D205" s="1">
        <f>IF(B205="","",ATANH(MIN(0.999999,入力・概要!$E$20/入力・概要!$E$9))+入力・概要!$B$20*SQRT(B205/1000000)+E205*入力・概要!$B$15/2)</f>
        <v>1.0696612034888595E-2</v>
      </c>
      <c r="E205" s="1">
        <f>IF(B205="","",C205*(入力・概要!$E$11*0.000000001))</f>
        <v>1.1887502185824348E-2</v>
      </c>
      <c r="F205" s="1">
        <f t="shared" si="49"/>
        <v>1.0697715572663321E-2</v>
      </c>
      <c r="G205" s="1">
        <f t="shared" si="50"/>
        <v>1.1886701878278132E-2</v>
      </c>
      <c r="H205" s="1">
        <f>IF(B205="","",ATANH(MIN(0.999999,入力・概要!$E$21/入力・概要!$E$15))+入力・概要!$B$21*SQRT(B205/1000000)+I205*入力・概要!$B$16/2)</f>
        <v>4.8162870070197223E-3</v>
      </c>
      <c r="I205" s="1">
        <f>IF(B205="","",C205*(入力・概要!$E$17*0.000000001))</f>
        <v>1.0931849390006259E-2</v>
      </c>
      <c r="J205" s="1">
        <f t="shared" si="51"/>
        <v>4.8168253668658999E-3</v>
      </c>
      <c r="K205" s="1">
        <f t="shared" si="52"/>
        <v>1.0932031263801411E-2</v>
      </c>
      <c r="L205" s="1">
        <f>IF(B205="","",入力・概要!$B$25)</f>
        <v>0.05</v>
      </c>
      <c r="M205" s="1">
        <f>IF(B205="","",C205*入力・概要!$B$26*0.000000001-1/(C205*入力・概要!$B$24*0.000001))</f>
        <v>-0.26418387266126786</v>
      </c>
      <c r="N205" s="1">
        <f>IF(B205="","",入力・概要!$B$28)</f>
        <v>0.05</v>
      </c>
      <c r="O205" s="1">
        <f>IF(B205="","",C205*入力・概要!$B$29*0.000000001-1/(C205*入力・概要!$B$27*0.000001))</f>
        <v>-0.26418387266126786</v>
      </c>
      <c r="P205" s="1">
        <f t="shared" si="53"/>
        <v>2.5000000000000001E-2</v>
      </c>
      <c r="Q205" s="1">
        <f t="shared" si="54"/>
        <v>-0.13209193633063393</v>
      </c>
      <c r="R205" s="1">
        <f>IF(B205="","",入力・概要!$E$15*J205)</f>
        <v>0.46382888377698644</v>
      </c>
      <c r="S205" s="1">
        <f>IF(B205="","",入力・概要!$E$15*K205)</f>
        <v>1.0526833489509175</v>
      </c>
      <c r="T205" s="1">
        <f t="shared" si="55"/>
        <v>0.48882888377698647</v>
      </c>
      <c r="U205" s="1">
        <f t="shared" si="56"/>
        <v>0.92059141262028366</v>
      </c>
      <c r="V205" s="1">
        <f>IF(B205="","",T205+入力・概要!$E$9*F205)</f>
        <v>0.77660096568687531</v>
      </c>
      <c r="W205" s="1">
        <f>IF(B205="","",U205+入力・概要!$E$9*G205)</f>
        <v>1.2403476188233498</v>
      </c>
      <c r="X205" s="1">
        <f>IF(B205="","",入力・概要!$E$9+T205*F205-U205*G205)</f>
        <v>26.894616814604316</v>
      </c>
      <c r="Y205" s="1">
        <f t="shared" si="57"/>
        <v>1.5658788301796643E-2</v>
      </c>
      <c r="Z205" s="1">
        <f>IF(B205="","",入力・概要!$E$9*(V205*X205+W205*Y205)/(X205^2+Y205^2)+入力・概要!$B$36)</f>
        <v>0.77748799985631534</v>
      </c>
      <c r="AA205" s="1">
        <f>IF(B205="","",入力・概要!$E$9*(W205*X205-V205*Y205)/(X205^2+Y205^2)+C205*入力・概要!$B$37*0.000000001)</f>
        <v>1.2526212395177352</v>
      </c>
      <c r="AB205" s="1">
        <f t="shared" si="58"/>
        <v>1.4742956147298008</v>
      </c>
      <c r="AC205" s="1">
        <f t="shared" si="59"/>
        <v>58.17258794085064</v>
      </c>
      <c r="AD205" s="1">
        <f t="shared" si="60"/>
        <v>4.7679718834861591</v>
      </c>
      <c r="AE205" s="1">
        <f t="shared" si="61"/>
        <v>0.16858457373590727</v>
      </c>
      <c r="AF205" s="1">
        <f t="shared" si="62"/>
        <v>0.13443689837085743</v>
      </c>
      <c r="AG205" s="1">
        <f t="shared" si="63"/>
        <v>1.1503388485938935</v>
      </c>
    </row>
    <row r="206" spans="1:33">
      <c r="A206">
        <v>203</v>
      </c>
      <c r="B206" s="2">
        <f>IF(A206&lt;=入力・概要!$B$40,10^(LOG10(入力・概要!$B$38)+(A206-1)*(LOG10(入力・概要!$B$39)-LOG10(入力・概要!$B$38))/(入力・概要!$B$40-1)),"")</f>
        <v>59809.168341695651</v>
      </c>
      <c r="C206" s="1">
        <f t="shared" si="48"/>
        <v>375792.0877591726</v>
      </c>
      <c r="D206" s="1">
        <f>IF(B206="","",ATANH(MIN(0.999999,入力・概要!$E$20/入力・概要!$E$9))+入力・概要!$B$20*SQRT(B206/1000000)+E206*入力・概要!$B$15/2)</f>
        <v>1.0707652453086041E-2</v>
      </c>
      <c r="E206" s="1">
        <f>IF(B206="","",C206*(入力・概要!$E$11*0.000000001))</f>
        <v>1.2130717522839965E-2</v>
      </c>
      <c r="F206" s="1">
        <f t="shared" si="49"/>
        <v>1.0708818838301083E-2</v>
      </c>
      <c r="G206" s="1">
        <f t="shared" si="50"/>
        <v>1.2129921587286404E-2</v>
      </c>
      <c r="H206" s="1">
        <f>IF(B206="","",ATANH(MIN(0.999999,入力・概要!$E$21/入力・概要!$E$15))+入力・概要!$B$21*SQRT(B206/1000000)+I206*入力・概要!$B$16/2)</f>
        <v>4.8283798870618769E-3</v>
      </c>
      <c r="I206" s="1">
        <f>IF(B206="","",C206*(入力・概要!$E$17*0.000000001))</f>
        <v>1.1155512308593553E-2</v>
      </c>
      <c r="J206" s="1">
        <f t="shared" si="51"/>
        <v>4.8289432667701724E-3</v>
      </c>
      <c r="K206" s="1">
        <f t="shared" si="52"/>
        <v>1.1155714972176718E-2</v>
      </c>
      <c r="L206" s="1">
        <f>IF(B206="","",入力・概要!$B$25)</f>
        <v>0.05</v>
      </c>
      <c r="M206" s="1">
        <f>IF(B206="","",C206*入力・概要!$B$26*0.000000001-1/(C206*入力・概要!$B$24*0.000001))</f>
        <v>-0.25858874973926355</v>
      </c>
      <c r="N206" s="1">
        <f>IF(B206="","",入力・概要!$B$28)</f>
        <v>0.05</v>
      </c>
      <c r="O206" s="1">
        <f>IF(B206="","",C206*入力・概要!$B$29*0.000000001-1/(C206*入力・概要!$B$27*0.000001))</f>
        <v>-0.25858874973926355</v>
      </c>
      <c r="P206" s="1">
        <f t="shared" si="53"/>
        <v>2.5000000000000008E-2</v>
      </c>
      <c r="Q206" s="1">
        <f t="shared" si="54"/>
        <v>-0.12929437486963177</v>
      </c>
      <c r="R206" s="1">
        <f>IF(B206="","",入力・概要!$E$15*J206)</f>
        <v>0.46499575854578817</v>
      </c>
      <c r="S206" s="1">
        <f>IF(B206="","",入力・概要!$E$15*K206)</f>
        <v>1.074222631958456</v>
      </c>
      <c r="T206" s="1">
        <f t="shared" si="55"/>
        <v>0.4899957585457882</v>
      </c>
      <c r="U206" s="1">
        <f t="shared" si="56"/>
        <v>0.94492825708882422</v>
      </c>
      <c r="V206" s="1">
        <f>IF(B206="","",T206+入力・概要!$E$9*F206)</f>
        <v>0.77806652196827419</v>
      </c>
      <c r="W206" s="1">
        <f>IF(B206="","",U206+入力・概要!$E$9*G206)</f>
        <v>1.2712271537894471</v>
      </c>
      <c r="X206" s="1">
        <f>IF(B206="","",入力・概要!$E$9+T206*F206-U206*G206)</f>
        <v>26.894115628061193</v>
      </c>
      <c r="Y206" s="1">
        <f t="shared" si="57"/>
        <v>1.6062675649619142E-2</v>
      </c>
      <c r="Z206" s="1">
        <f>IF(B206="","",入力・概要!$E$9*(V206*X206+W206*Y206)/(X206^2+Y206^2)+入力・概要!$B$36)</f>
        <v>0.77900546155913486</v>
      </c>
      <c r="AA206" s="1">
        <f>IF(B206="","",入力・概要!$E$9*(W206*X206-V206*Y206)/(X206^2+Y206^2)+C206*入力・概要!$B$37*0.000000001)</f>
        <v>1.2837734244587042</v>
      </c>
      <c r="AB206" s="1">
        <f t="shared" si="58"/>
        <v>1.5016403412553183</v>
      </c>
      <c r="AC206" s="1">
        <f t="shared" si="59"/>
        <v>58.750240598430906</v>
      </c>
      <c r="AD206" s="1">
        <f t="shared" si="60"/>
        <v>4.7767677635035035</v>
      </c>
      <c r="AE206" s="1">
        <f t="shared" si="61"/>
        <v>0.17656592700090332</v>
      </c>
      <c r="AF206" s="1">
        <f t="shared" si="62"/>
        <v>0.13168916194178193</v>
      </c>
      <c r="AG206" s="1">
        <f t="shared" si="63"/>
        <v>1.1705448810179495</v>
      </c>
    </row>
    <row r="207" spans="1:33">
      <c r="A207">
        <v>204</v>
      </c>
      <c r="B207" s="2">
        <f>IF(A207&lt;=入力・概要!$B$40,10^(LOG10(入力・概要!$B$38)+(A207-1)*(LOG10(入力・概要!$B$39)-LOG10(入力・概要!$B$38))/(入力・概要!$B$40-1)),"")</f>
        <v>61032.849044963528</v>
      </c>
      <c r="C207" s="1">
        <f t="shared" si="48"/>
        <v>383480.70037462446</v>
      </c>
      <c r="D207" s="1">
        <f>IF(B207="","",ATANH(MIN(0.999999,入力・概要!$E$20/入力・概要!$E$9))+入力・概要!$B$20*SQRT(B207/1000000)+E207*入力・概要!$B$15/2)</f>
        <v>1.0718842751437235E-2</v>
      </c>
      <c r="E207" s="1">
        <f>IF(B207="","",C207*(入力・概要!$E$11*0.000000001))</f>
        <v>1.2378908985136961E-2</v>
      </c>
      <c r="F207" s="1">
        <f t="shared" si="49"/>
        <v>1.0720074705150844E-2</v>
      </c>
      <c r="G207" s="1">
        <f t="shared" si="50"/>
        <v>1.2378118888845881E-2</v>
      </c>
      <c r="H207" s="1">
        <f>IF(B207="","",ATANH(MIN(0.999999,入力・概要!$E$21/入力・概要!$E$15))+入力・概要!$B$21*SQRT(B207/1000000)+I207*入力・概要!$B$16/2)</f>
        <v>4.8406188456800526E-3</v>
      </c>
      <c r="I207" s="1">
        <f>IF(B207="","",C207*(入力・概要!$E$17*0.000000001))</f>
        <v>1.1383751314845987E-2</v>
      </c>
      <c r="J207" s="1">
        <f t="shared" si="51"/>
        <v>4.8412083676301803E-3</v>
      </c>
      <c r="K207" s="1">
        <f t="shared" si="52"/>
        <v>1.1383976298337886E-2</v>
      </c>
      <c r="L207" s="1">
        <f>IF(B207="","",入力・概要!$B$25)</f>
        <v>0.05</v>
      </c>
      <c r="M207" s="1">
        <f>IF(B207="","",C207*入力・概要!$B$26*0.000000001-1/(C207*入力・概要!$B$24*0.000001))</f>
        <v>-0.25309970215968214</v>
      </c>
      <c r="N207" s="1">
        <f>IF(B207="","",入力・概要!$B$28)</f>
        <v>0.05</v>
      </c>
      <c r="O207" s="1">
        <f>IF(B207="","",C207*入力・概要!$B$29*0.000000001-1/(C207*入力・概要!$B$27*0.000001))</f>
        <v>-0.25309970215968214</v>
      </c>
      <c r="P207" s="1">
        <f t="shared" si="53"/>
        <v>2.5000000000000008E-2</v>
      </c>
      <c r="Q207" s="1">
        <f t="shared" si="54"/>
        <v>-0.12654985107984107</v>
      </c>
      <c r="R207" s="1">
        <f>IF(B207="","",入力・概要!$E$15*J207)</f>
        <v>0.46617680780708021</v>
      </c>
      <c r="S207" s="1">
        <f>IF(B207="","",入力・概要!$E$15*K207)</f>
        <v>1.0962027097190241</v>
      </c>
      <c r="T207" s="1">
        <f t="shared" si="55"/>
        <v>0.49117680780708023</v>
      </c>
      <c r="U207" s="1">
        <f t="shared" si="56"/>
        <v>0.96965285863918305</v>
      </c>
      <c r="V207" s="1">
        <f>IF(B207="","",T207+入力・概要!$E$9*F207)</f>
        <v>0.7795503577651639</v>
      </c>
      <c r="W207" s="1">
        <f>IF(B207="","",U207+入力・概要!$E$9*G207)</f>
        <v>1.3026283447208791</v>
      </c>
      <c r="X207" s="1">
        <f>IF(B207="","",入力・概要!$E$9+T207*F207-U207*G207)</f>
        <v>26.893593231623473</v>
      </c>
      <c r="Y207" s="1">
        <f t="shared" si="57"/>
        <v>1.6474596005154954E-2</v>
      </c>
      <c r="Z207" s="1">
        <f>IF(B207="","",入力・概要!$E$9*(V207*X207+W207*Y207)/(X207^2+Y207^2)+入力・概要!$B$36)</f>
        <v>0.7805435171913766</v>
      </c>
      <c r="AA207" s="1">
        <f>IF(B207="","",入力・概要!$E$9*(W207*X207-V207*Y207)/(X207^2+Y207^2)+C207*入力・概要!$B$37*0.000000001)</f>
        <v>1.3154545000480558</v>
      </c>
      <c r="AB207" s="1">
        <f t="shared" si="58"/>
        <v>1.5295975692730963</v>
      </c>
      <c r="AC207" s="1">
        <f t="shared" si="59"/>
        <v>59.316626234668135</v>
      </c>
      <c r="AD207" s="1">
        <f t="shared" si="60"/>
        <v>4.7855636435208471</v>
      </c>
      <c r="AE207" s="1">
        <f t="shared" si="61"/>
        <v>0.18457718478288779</v>
      </c>
      <c r="AF207" s="1">
        <f t="shared" si="62"/>
        <v>0.12899559995724641</v>
      </c>
      <c r="AG207" s="1">
        <f t="shared" si="63"/>
        <v>1.1912099718070406</v>
      </c>
    </row>
    <row r="208" spans="1:33">
      <c r="A208">
        <v>205</v>
      </c>
      <c r="B208" s="2">
        <f>IF(A208&lt;=入力・概要!$B$40,10^(LOG10(入力・概要!$B$38)+(A208-1)*(LOG10(入力・概要!$B$39)-LOG10(入力・概要!$B$38))/(入力・概要!$B$40-1)),"")</f>
        <v>62281.565950958859</v>
      </c>
      <c r="C208" s="1">
        <f t="shared" si="48"/>
        <v>391326.6200912011</v>
      </c>
      <c r="D208" s="1">
        <f>IF(B208="","",ATANH(MIN(0.999999,入力・概要!$E$20/入力・概要!$E$9))+入力・概要!$B$20*SQRT(B208/1000000)+E208*入力・概要!$B$15/2)</f>
        <v>1.0730185222877555E-2</v>
      </c>
      <c r="E208" s="1">
        <f>IF(B208="","",C208*(入力・概要!$E$11*0.000000001))</f>
        <v>1.2632178383000564E-2</v>
      </c>
      <c r="F208" s="1">
        <f t="shared" si="49"/>
        <v>1.0731485584161421E-2</v>
      </c>
      <c r="G208" s="1">
        <f t="shared" si="50"/>
        <v>1.2631395712238213E-2</v>
      </c>
      <c r="H208" s="1">
        <f>IF(B208="","",ATANH(MIN(0.999999,入力・概要!$E$21/入力・概要!$E$15))+入力・概要!$B$21*SQRT(B208/1000000)+I208*入力・概要!$B$16/2)</f>
        <v>4.8530058401718675E-3</v>
      </c>
      <c r="I208" s="1">
        <f>IF(B208="","",C208*(入力・概要!$E$17*0.000000001))</f>
        <v>1.1616660034378683E-2</v>
      </c>
      <c r="J208" s="1">
        <f t="shared" si="51"/>
        <v>4.8536226776554076E-3</v>
      </c>
      <c r="K208" s="1">
        <f t="shared" si="52"/>
        <v>1.1616908969619586E-2</v>
      </c>
      <c r="L208" s="1">
        <f>IF(B208="","",入力・概要!$B$25)</f>
        <v>0.05</v>
      </c>
      <c r="M208" s="1">
        <f>IF(B208="","",C208*入力・概要!$B$26*0.000000001-1/(C208*入力・概要!$B$24*0.000001))</f>
        <v>-0.24771447826771437</v>
      </c>
      <c r="N208" s="1">
        <f>IF(B208="","",入力・概要!$B$28)</f>
        <v>0.05</v>
      </c>
      <c r="O208" s="1">
        <f>IF(B208="","",C208*入力・概要!$B$29*0.000000001-1/(C208*入力・概要!$B$27*0.000001))</f>
        <v>-0.24771447826771437</v>
      </c>
      <c r="P208" s="1">
        <f t="shared" si="53"/>
        <v>2.5000000000000001E-2</v>
      </c>
      <c r="Q208" s="1">
        <f t="shared" si="54"/>
        <v>-0.12385723913385718</v>
      </c>
      <c r="R208" s="1">
        <f>IF(B208="","",入力・概要!$E$15*J208)</f>
        <v>0.46737222493834507</v>
      </c>
      <c r="S208" s="1">
        <f>IF(B208="","",入力・概要!$E$15*K208)</f>
        <v>1.1186326075639776</v>
      </c>
      <c r="T208" s="1">
        <f t="shared" si="55"/>
        <v>0.49237222493834509</v>
      </c>
      <c r="U208" s="1">
        <f t="shared" si="56"/>
        <v>0.99477536843012049</v>
      </c>
      <c r="V208" s="1">
        <f>IF(B208="","",T208+入力・概要!$E$9*F208)</f>
        <v>0.78105273131034647</v>
      </c>
      <c r="W208" s="1">
        <f>IF(B208="","",U208+入力・概要!$E$9*G208)</f>
        <v>1.334564084707746</v>
      </c>
      <c r="X208" s="1">
        <f>IF(B208="","",入力・概要!$E$9+T208*F208-U208*G208)</f>
        <v>26.893048742026028</v>
      </c>
      <c r="Y208" s="1">
        <f t="shared" si="57"/>
        <v>1.6894765936698107E-2</v>
      </c>
      <c r="Z208" s="1">
        <f>IF(B208="","",入力・概要!$E$9*(V208*X208+W208*Y208)/(X208^2+Y208^2)+入力・概要!$B$36)</f>
        <v>0.78210252673752445</v>
      </c>
      <c r="AA208" s="1">
        <f>IF(B208="","",入力・概要!$E$9*(W208*X208-V208*Y208)/(X208^2+Y208^2)+C208*入力・概要!$B$37*0.000000001)</f>
        <v>1.3476776094421363</v>
      </c>
      <c r="AB208" s="1">
        <f t="shared" si="58"/>
        <v>1.5581781994755579</v>
      </c>
      <c r="AC208" s="1">
        <f t="shared" si="59"/>
        <v>59.871968701022496</v>
      </c>
      <c r="AD208" s="1">
        <f t="shared" si="60"/>
        <v>4.7943595235381924</v>
      </c>
      <c r="AE208" s="1">
        <f t="shared" si="61"/>
        <v>0.1926171238265133</v>
      </c>
      <c r="AF208" s="1">
        <f t="shared" si="62"/>
        <v>0.12635511737108823</v>
      </c>
      <c r="AG208" s="1">
        <f t="shared" si="63"/>
        <v>1.2123430650394313</v>
      </c>
    </row>
    <row r="209" spans="1:33">
      <c r="A209">
        <v>206</v>
      </c>
      <c r="B209" s="2">
        <f>IF(A209&lt;=入力・概要!$B$40,10^(LOG10(入力・概要!$B$38)+(A209-1)*(LOG10(入力・概要!$B$39)-LOG10(入力・概要!$B$38))/(入力・概要!$B$40-1)),"")</f>
        <v>63555.831294159907</v>
      </c>
      <c r="C209" s="1">
        <f t="shared" si="48"/>
        <v>399333.06537305005</v>
      </c>
      <c r="D209" s="1">
        <f>IF(B209="","",ATANH(MIN(0.999999,入力・概要!$E$20/入力・概要!$E$9))+入力・概要!$B$20*SQRT(B209/1000000)+E209*入力・概要!$B$15/2)</f>
        <v>1.074168219938175E-2</v>
      </c>
      <c r="E209" s="1">
        <f>IF(B209="","",C209*(入力・概要!$E$11*0.000000001))</f>
        <v>1.2890629609728964E-2</v>
      </c>
      <c r="F209" s="1">
        <f t="shared" si="49"/>
        <v>1.0743053930494746E-2</v>
      </c>
      <c r="G209" s="1">
        <f t="shared" si="50"/>
        <v>1.2889856077859856E-2</v>
      </c>
      <c r="H209" s="1">
        <f>IF(B209="","",ATANH(MIN(0.999999,入力・概要!$E$21/入力・概要!$E$15))+入力・概要!$B$21*SQRT(B209/1000000)+I209*入力・概要!$B$16/2)</f>
        <v>4.8655428573827417E-3</v>
      </c>
      <c r="I209" s="1">
        <f>IF(B209="","",C209*(入力・概要!$E$17*0.000000001))</f>
        <v>1.1854334008363429E-2</v>
      </c>
      <c r="J209" s="1">
        <f t="shared" si="51"/>
        <v>4.8661882369510729E-3</v>
      </c>
      <c r="K209" s="1">
        <f t="shared" si="52"/>
        <v>1.1854608635447666E-2</v>
      </c>
      <c r="L209" s="1">
        <f>IF(B209="","",入力・概要!$B$25)</f>
        <v>0.05</v>
      </c>
      <c r="M209" s="1">
        <f>IF(B209="","",C209*入力・概要!$B$26*0.000000001-1/(C209*入力・概要!$B$24*0.000001))</f>
        <v>-0.24243086899792887</v>
      </c>
      <c r="N209" s="1">
        <f>IF(B209="","",入力・概要!$B$28)</f>
        <v>0.05</v>
      </c>
      <c r="O209" s="1">
        <f>IF(B209="","",C209*入力・概要!$B$29*0.000000001-1/(C209*入力・概要!$B$27*0.000001))</f>
        <v>-0.24243086899792887</v>
      </c>
      <c r="P209" s="1">
        <f t="shared" si="53"/>
        <v>2.5000000000000008E-2</v>
      </c>
      <c r="Q209" s="1">
        <f t="shared" si="54"/>
        <v>-0.12121543449896442</v>
      </c>
      <c r="R209" s="1">
        <f>IF(B209="","",入力・概要!$E$15*J209)</f>
        <v>0.46858220638841663</v>
      </c>
      <c r="S209" s="1">
        <f>IF(B209="","",入力・概要!$E$15*K209)</f>
        <v>1.1415215359095234</v>
      </c>
      <c r="T209" s="1">
        <f t="shared" si="55"/>
        <v>0.49358220638841666</v>
      </c>
      <c r="U209" s="1">
        <f t="shared" si="56"/>
        <v>1.020306101410559</v>
      </c>
      <c r="V209" s="1">
        <f>IF(B209="","",T209+入力・概要!$E$9*F209)</f>
        <v>0.78257390509732239</v>
      </c>
      <c r="W209" s="1">
        <f>IF(B209="","",U209+入力・概要!$E$9*G209)</f>
        <v>1.3670474868819884</v>
      </c>
      <c r="X209" s="1">
        <f>IF(B209="","",入力・概要!$E$9+T209*F209-U209*G209)</f>
        <v>26.892481239375307</v>
      </c>
      <c r="Y209" s="1">
        <f t="shared" si="57"/>
        <v>1.7323407076005687E-2</v>
      </c>
      <c r="Z209" s="1">
        <f>IF(B209="","",入力・概要!$E$9*(V209*X209+W209*Y209)/(X209^2+Y209^2)+入力・概要!$B$36)</f>
        <v>0.78368285906754342</v>
      </c>
      <c r="AA209" s="1">
        <f>IF(B209="","",入力・概要!$E$9*(W209*X209-V209*Y209)/(X209^2+Y209^2)+C209*入力・概要!$B$37*0.000000001)</f>
        <v>1.3804561275290144</v>
      </c>
      <c r="AB209" s="1">
        <f t="shared" si="58"/>
        <v>1.5873934432360119</v>
      </c>
      <c r="AC209" s="1">
        <f t="shared" si="59"/>
        <v>60.416488001600761</v>
      </c>
      <c r="AD209" s="1">
        <f t="shared" si="60"/>
        <v>4.8031554035555368</v>
      </c>
      <c r="AE209" s="1">
        <f t="shared" si="61"/>
        <v>0.200684582110287</v>
      </c>
      <c r="AF209" s="1">
        <f t="shared" si="62"/>
        <v>0.12376664155083443</v>
      </c>
      <c r="AG209" s="1">
        <f t="shared" si="63"/>
        <v>1.2339532815666376</v>
      </c>
    </row>
    <row r="210" spans="1:33">
      <c r="A210">
        <v>207</v>
      </c>
      <c r="B210" s="2">
        <f>IF(A210&lt;=入力・概要!$B$40,10^(LOG10(入力・概要!$B$38)+(A210-1)*(LOG10(入力・概要!$B$39)-LOG10(入力・概要!$B$38))/(入力・概要!$B$40-1)),"")</f>
        <v>64856.167789235253</v>
      </c>
      <c r="C210" s="1">
        <f t="shared" si="48"/>
        <v>407503.32053329691</v>
      </c>
      <c r="D210" s="1">
        <f>IF(B210="","",ATANH(MIN(0.999999,入力・概要!$E$20/入力・概要!$E$9))+入力・概要!$B$20*SQRT(B210/1000000)+E210*入力・概要!$B$15/2)</f>
        <v>1.075333605268255E-2</v>
      </c>
      <c r="E210" s="1">
        <f>IF(B210="","",C210*(入力・概要!$E$11*0.000000001))</f>
        <v>1.3154368684251457E-2</v>
      </c>
      <c r="F210" s="1">
        <f t="shared" si="49"/>
        <v>1.0754782244474969E-2</v>
      </c>
      <c r="G210" s="1">
        <f t="shared" si="50"/>
        <v>1.315360614036439E-2</v>
      </c>
      <c r="H210" s="1">
        <f>IF(B210="","",ATANH(MIN(0.999999,入力・概要!$E$21/入力・概要!$E$15))+入力・概要!$B$21*SQRT(B210/1000000)+I210*入力・概要!$B$16/2)</f>
        <v>4.8782319142035976E-3</v>
      </c>
      <c r="I210" s="1">
        <f>IF(B210="","",C210*(入力・概要!$E$17*0.000000001))</f>
        <v>1.2096870732720684E-2</v>
      </c>
      <c r="J210" s="1">
        <f t="shared" si="51"/>
        <v>4.8789071181262571E-3</v>
      </c>
      <c r="K210" s="1">
        <f t="shared" si="52"/>
        <v>1.2097172906945374E-2</v>
      </c>
      <c r="L210" s="1">
        <f>IF(B210="","",入力・概要!$B$25)</f>
        <v>0.05</v>
      </c>
      <c r="M210" s="1">
        <f>IF(B210="","",C210*入力・概要!$B$26*0.000000001-1/(C210*入力・概要!$B$24*0.000001))</f>
        <v>-0.23724670696809003</v>
      </c>
      <c r="N210" s="1">
        <f>IF(B210="","",入力・概要!$B$28)</f>
        <v>0.05</v>
      </c>
      <c r="O210" s="1">
        <f>IF(B210="","",C210*入力・概要!$B$29*0.000000001-1/(C210*入力・概要!$B$27*0.000001))</f>
        <v>-0.23724670696809003</v>
      </c>
      <c r="P210" s="1">
        <f t="shared" si="53"/>
        <v>2.4999999999999994E-2</v>
      </c>
      <c r="Q210" s="1">
        <f t="shared" si="54"/>
        <v>-0.118623353484045</v>
      </c>
      <c r="R210" s="1">
        <f>IF(B210="","",入力・概要!$E$15*J210)</f>
        <v>0.46980695173603887</v>
      </c>
      <c r="S210" s="1">
        <f>IF(B210="","",入力・概要!$E$15*K210)</f>
        <v>1.1648788940705406</v>
      </c>
      <c r="T210" s="1">
        <f t="shared" si="55"/>
        <v>0.49480695173603884</v>
      </c>
      <c r="U210" s="1">
        <f t="shared" si="56"/>
        <v>1.0462555405864955</v>
      </c>
      <c r="V210" s="1">
        <f>IF(B210="","",T210+入力・概要!$E$9*F210)</f>
        <v>0.78411414596438112</v>
      </c>
      <c r="W210" s="1">
        <f>IF(B210="","",U210+入力・概要!$E$9*G210)</f>
        <v>1.4000918898448427</v>
      </c>
      <c r="X210" s="1">
        <f>IF(B210="","",入力・概要!$E$9+T210*F210-U210*G210)</f>
        <v>26.891889765631412</v>
      </c>
      <c r="Y210" s="1">
        <f t="shared" si="57"/>
        <v>1.7760746269733348E-2</v>
      </c>
      <c r="Z210" s="1">
        <f>IF(B210="","",入力・概要!$E$9*(V210*X210+W210*Y210)/(X210^2+Y210^2)+入力・概要!$B$36)</f>
        <v>0.78528489223310138</v>
      </c>
      <c r="AA210" s="1">
        <f>IF(B210="","",入力・概要!$E$9*(W210*X210-V210*Y210)/(X210^2+Y210^2)+C210*入力・概要!$B$37*0.000000001)</f>
        <v>1.413803667009802</v>
      </c>
      <c r="AB210" s="1">
        <f t="shared" si="58"/>
        <v>1.6172548255670522</v>
      </c>
      <c r="AC210" s="1">
        <f t="shared" si="59"/>
        <v>60.950400239988134</v>
      </c>
      <c r="AD210" s="1">
        <f t="shared" si="60"/>
        <v>4.8119512835728804</v>
      </c>
      <c r="AE210" s="1">
        <f t="shared" si="61"/>
        <v>0.20877845566289924</v>
      </c>
      <c r="AF210" s="1">
        <f t="shared" si="62"/>
        <v>0.12122912188001979</v>
      </c>
      <c r="AG210" s="1">
        <f t="shared" si="63"/>
        <v>1.2560499232715692</v>
      </c>
    </row>
    <row r="211" spans="1:33">
      <c r="A211">
        <v>208</v>
      </c>
      <c r="B211" s="2">
        <f>IF(A211&lt;=入力・概要!$B$40,10^(LOG10(入力・概要!$B$38)+(A211-1)*(LOG10(入力・概要!$B$39)-LOG10(入力・概要!$B$38))/(入力・概要!$B$40-1)),"")</f>
        <v>66183.108845465642</v>
      </c>
      <c r="C211" s="1">
        <f t="shared" si="48"/>
        <v>415840.73708129703</v>
      </c>
      <c r="D211" s="1">
        <f>IF(B211="","",ATANH(MIN(0.999999,入力・概要!$E$20/入力・概要!$E$9))+入力・概要!$B$20*SQRT(B211/1000000)+E211*入力・概要!$B$15/2)</f>
        <v>1.0765149195003145E-2</v>
      </c>
      <c r="E211" s="1">
        <f>IF(B211="","",C211*(入力・概要!$E$11*0.000000001))</f>
        <v>1.3423503794618274E-2</v>
      </c>
      <c r="F211" s="1">
        <f t="shared" si="49"/>
        <v>1.0766673072561973E-2</v>
      </c>
      <c r="G211" s="1">
        <f t="shared" si="50"/>
        <v>1.3422754232709871E-2</v>
      </c>
      <c r="H211" s="1">
        <f>IF(B211="","",ATANH(MIN(0.999999,入力・概要!$E$21/入力・概要!$E$15))+入力・概要!$B$21*SQRT(B211/1000000)+I211*入力・概要!$B$16/2)</f>
        <v>4.8910750580776459E-3</v>
      </c>
      <c r="I211" s="1">
        <f>IF(B211="","",C211*(入力・概要!$E$17*0.000000001))</f>
        <v>1.2344369698113195E-2</v>
      </c>
      <c r="J211" s="1">
        <f t="shared" si="51"/>
        <v>4.8917814269164184E-3</v>
      </c>
      <c r="K211" s="1">
        <f t="shared" si="52"/>
        <v>1.2344701397367338E-2</v>
      </c>
      <c r="L211" s="1">
        <f>IF(B211="","",入力・概要!$B$25)</f>
        <v>0.05</v>
      </c>
      <c r="M211" s="1">
        <f>IF(B211="","",C211*入力・概要!$B$26*0.000000001-1/(C211*入力・概要!$B$24*0.000001))</f>
        <v>-0.23215986559007992</v>
      </c>
      <c r="N211" s="1">
        <f>IF(B211="","",入力・概要!$B$28)</f>
        <v>0.05</v>
      </c>
      <c r="O211" s="1">
        <f>IF(B211="","",C211*入力・概要!$B$29*0.000000001-1/(C211*入力・概要!$B$27*0.000001))</f>
        <v>-0.23215986559007992</v>
      </c>
      <c r="P211" s="1">
        <f t="shared" si="53"/>
        <v>2.5000000000000001E-2</v>
      </c>
      <c r="Q211" s="1">
        <f t="shared" si="54"/>
        <v>-0.11607993279503996</v>
      </c>
      <c r="R211" s="1">
        <f>IF(B211="","",入力・概要!$E$15*J211)</f>
        <v>0.47104666374980991</v>
      </c>
      <c r="S211" s="1">
        <f>IF(B211="","",入力・概要!$E$15*K211)</f>
        <v>1.1887142741541088</v>
      </c>
      <c r="T211" s="1">
        <f t="shared" si="55"/>
        <v>0.49604666374980994</v>
      </c>
      <c r="U211" s="1">
        <f t="shared" si="56"/>
        <v>1.0726343413590689</v>
      </c>
      <c r="V211" s="1">
        <f>IF(B211="","",T211+入力・概要!$E$9*F211)</f>
        <v>0.78567372518073264</v>
      </c>
      <c r="W211" s="1">
        <f>IF(B211="","",U211+入力・概要!$E$9*G211)</f>
        <v>1.4337108631897975</v>
      </c>
      <c r="X211" s="1">
        <f>IF(B211="","",入力・概要!$E$9+T211*F211-U211*G211)</f>
        <v>26.891273323027193</v>
      </c>
      <c r="Y211" s="1">
        <f t="shared" si="57"/>
        <v>1.8207015735285305E-2</v>
      </c>
      <c r="Z211" s="1">
        <f>IF(B211="","",入力・概要!$E$9*(V211*X211+W211*Y211)/(X211^2+Y211^2)+入力・概要!$B$36)</f>
        <v>0.78690901377601241</v>
      </c>
      <c r="AA211" s="1">
        <f>IF(B211="","",入力・概要!$E$9*(W211*X211-V211*Y211)/(X211^2+Y211^2)+C211*入力・概要!$B$37*0.000000001)</f>
        <v>1.4477340846151461</v>
      </c>
      <c r="AB211" s="1">
        <f t="shared" si="58"/>
        <v>1.6477741883275121</v>
      </c>
      <c r="AC211" s="1">
        <f t="shared" si="59"/>
        <v>61.47391758319592</v>
      </c>
      <c r="AD211" s="1">
        <f t="shared" si="60"/>
        <v>4.8207471635902239</v>
      </c>
      <c r="AE211" s="1">
        <f t="shared" si="61"/>
        <v>0.21689769553907251</v>
      </c>
      <c r="AF211" s="1">
        <f t="shared" si="62"/>
        <v>0.11874152937241879</v>
      </c>
      <c r="AG211" s="1">
        <f t="shared" si="63"/>
        <v>1.2786424773984151</v>
      </c>
    </row>
    <row r="212" spans="1:33">
      <c r="A212">
        <v>209</v>
      </c>
      <c r="B212" s="2">
        <f>IF(A212&lt;=入力・概要!$B$40,10^(LOG10(入力・概要!$B$38)+(A212-1)*(LOG10(入力・概要!$B$39)-LOG10(入力・概要!$B$38))/(入力・概要!$B$40-1)),"")</f>
        <v>67537.198785552988</v>
      </c>
      <c r="C212" s="1">
        <f t="shared" si="48"/>
        <v>424348.73509745352</v>
      </c>
      <c r="D212" s="1">
        <f>IF(B212="","",ATANH(MIN(0.999999,入力・概要!$E$20/入力・概要!$E$9))+入力・概要!$B$20*SQRT(B212/1000000)+E212*入力・概要!$B$15/2)</f>
        <v>1.0777124079803834E-2</v>
      </c>
      <c r="E212" s="1">
        <f>IF(B212="","",C212*(入力・概要!$E$11*0.000000001))</f>
        <v>1.3698145342380234E-2</v>
      </c>
      <c r="F212" s="1">
        <f t="shared" si="49"/>
        <v>1.0778729008349995E-2</v>
      </c>
      <c r="G212" s="1">
        <f t="shared" si="50"/>
        <v>1.3697410911131377E-2</v>
      </c>
      <c r="H212" s="1">
        <f>IF(B212="","",ATANH(MIN(0.999999,入力・概要!$E$21/入力・概要!$E$15))+入力・概要!$B$21*SQRT(B212/1000000)+I212*入力・概要!$B$16/2)</f>
        <v>4.9040743675164405E-3</v>
      </c>
      <c r="I212" s="1">
        <f>IF(B212="","",C212*(入力・概要!$E$17*0.000000001))</f>
        <v>1.2596932430757921E-2</v>
      </c>
      <c r="J212" s="1">
        <f t="shared" si="51"/>
        <v>4.9048133028207642E-3</v>
      </c>
      <c r="K212" s="1">
        <f t="shared" si="52"/>
        <v>1.2597295763379587E-2</v>
      </c>
      <c r="L212" s="1">
        <f>IF(B212="","",入力・概要!$B$25)</f>
        <v>0.05</v>
      </c>
      <c r="M212" s="1">
        <f>IF(B212="","",C212*入力・概要!$B$26*0.000000001-1/(C212*入力・概要!$B$24*0.000001))</f>
        <v>-0.22716825819755412</v>
      </c>
      <c r="N212" s="1">
        <f>IF(B212="","",入力・概要!$B$28)</f>
        <v>0.05</v>
      </c>
      <c r="O212" s="1">
        <f>IF(B212="","",C212*入力・概要!$B$29*0.000000001-1/(C212*入力・概要!$B$27*0.000001))</f>
        <v>-0.22716825819755412</v>
      </c>
      <c r="P212" s="1">
        <f t="shared" si="53"/>
        <v>2.4999999999999994E-2</v>
      </c>
      <c r="Q212" s="1">
        <f t="shared" si="54"/>
        <v>-0.11358412909877705</v>
      </c>
      <c r="R212" s="1">
        <f>IF(B212="","",入力・概要!$E$15*J212)</f>
        <v>0.47230154844955685</v>
      </c>
      <c r="S212" s="1">
        <f>IF(B212="","",入力・概要!$E$15*K212)</f>
        <v>1.2130374650345057</v>
      </c>
      <c r="T212" s="1">
        <f t="shared" si="55"/>
        <v>0.49730154844955687</v>
      </c>
      <c r="U212" s="1">
        <f t="shared" si="56"/>
        <v>1.0994533359357286</v>
      </c>
      <c r="V212" s="1">
        <f>IF(B212="","",T212+入力・概要!$E$9*F212)</f>
        <v>0.78725291853474566</v>
      </c>
      <c r="W212" s="1">
        <f>IF(B212="","",U212+入力・概要!$E$9*G212)</f>
        <v>1.4679182131235378</v>
      </c>
      <c r="X212" s="1">
        <f>IF(B212="","",入力・概要!$E$9+T212*F212-U212*G212)</f>
        <v>26.890630872421735</v>
      </c>
      <c r="Y212" s="1">
        <f t="shared" si="57"/>
        <v>1.86624532212331E-2</v>
      </c>
      <c r="Z212" s="1">
        <f>IF(B212="","",入力・概要!$E$9*(V212*X212+W212*Y212)/(X212^2+Y212^2)+入力・概要!$B$36)</f>
        <v>0.78855562104946719</v>
      </c>
      <c r="AA212" s="1">
        <f>IF(B212="","",入力・概要!$E$9*(W212*X212-V212*Y212)/(X212^2+Y212^2)+C212*入力・概要!$B$37*0.000000001)</f>
        <v>1.4822614874618592</v>
      </c>
      <c r="AB212" s="1">
        <f t="shared" si="58"/>
        <v>1.6789636936817169</v>
      </c>
      <c r="AC212" s="1">
        <f t="shared" si="59"/>
        <v>61.987248240788432</v>
      </c>
      <c r="AD212" s="1">
        <f t="shared" si="60"/>
        <v>4.8295430436075684</v>
      </c>
      <c r="AE212" s="1">
        <f t="shared" si="61"/>
        <v>0.2250413049503365</v>
      </c>
      <c r="AF212" s="1">
        <f t="shared" si="62"/>
        <v>0.11630285629823393</v>
      </c>
      <c r="AG212" s="1">
        <f t="shared" si="63"/>
        <v>1.3017406209553379</v>
      </c>
    </row>
    <row r="213" spans="1:33">
      <c r="A213">
        <v>210</v>
      </c>
      <c r="B213" s="2">
        <f>IF(A213&lt;=入力・概要!$B$40,10^(LOG10(入力・概要!$B$38)+(A213-1)*(LOG10(入力・概要!$B$39)-LOG10(入力・概要!$B$38))/(入力・概要!$B$40-1)),"")</f>
        <v>68918.993068906027</v>
      </c>
      <c r="C213" s="1">
        <f t="shared" si="48"/>
        <v>433030.80463616207</v>
      </c>
      <c r="D213" s="1">
        <f>IF(B213="","",ATANH(MIN(0.999999,入力・概要!$E$20/入力・概要!$E$9))+入力・概要!$B$20*SQRT(B213/1000000)+E213*入力・概要!$B$15/2)</f>
        <v>1.0789263202543118E-2</v>
      </c>
      <c r="E213" s="1">
        <f>IF(B213="","",C213*(入力・概要!$E$11*0.000000001))</f>
        <v>1.397840598787637E-2</v>
      </c>
      <c r="F213" s="1">
        <f t="shared" si="49"/>
        <v>1.0790952693592223E-2</v>
      </c>
      <c r="G213" s="1">
        <f t="shared" si="50"/>
        <v>1.3977689001059215E-2</v>
      </c>
      <c r="H213" s="1">
        <f>IF(B213="","",ATANH(MIN(0.999999,入力・概要!$E$21/入力・概要!$E$15))+入力・概要!$B$21*SQRT(B213/1000000)+I213*入力・概要!$B$16/2)</f>
        <v>4.917231952625379E-3</v>
      </c>
      <c r="I213" s="1">
        <f>IF(B213="","",C213*(入力・概要!$E$17*0.000000001))</f>
        <v>1.2854662534072914E-2</v>
      </c>
      <c r="J213" s="1">
        <f t="shared" si="51"/>
        <v>4.9180049197548982E-3</v>
      </c>
      <c r="K213" s="1">
        <f t="shared" si="52"/>
        <v>1.2855059747204037E-2</v>
      </c>
      <c r="L213" s="1">
        <f>IF(B213="","",入力・概要!$B$25)</f>
        <v>0.05</v>
      </c>
      <c r="M213" s="1">
        <f>IF(B213="","",C213*入力・概要!$B$26*0.000000001-1/(C213*入力・概要!$B$24*0.000001))</f>
        <v>-0.22226983718997401</v>
      </c>
      <c r="N213" s="1">
        <f>IF(B213="","",入力・概要!$B$28)</f>
        <v>0.05</v>
      </c>
      <c r="O213" s="1">
        <f>IF(B213="","",C213*入力・概要!$B$29*0.000000001-1/(C213*入力・概要!$B$27*0.000001))</f>
        <v>-0.22226983718997401</v>
      </c>
      <c r="P213" s="1">
        <f t="shared" si="53"/>
        <v>2.5000000000000001E-2</v>
      </c>
      <c r="Q213" s="1">
        <f t="shared" si="54"/>
        <v>-0.11113491859498699</v>
      </c>
      <c r="R213" s="1">
        <f>IF(B213="","",入力・概要!$E$15*J213)</f>
        <v>0.4735718151691814</v>
      </c>
      <c r="S213" s="1">
        <f>IF(B213="","",入力・概要!$E$15*K213)</f>
        <v>1.2378584564114457</v>
      </c>
      <c r="T213" s="1">
        <f t="shared" si="55"/>
        <v>0.49857181516918142</v>
      </c>
      <c r="U213" s="1">
        <f t="shared" si="56"/>
        <v>1.1267235378164586</v>
      </c>
      <c r="V213" s="1">
        <f>IF(B213="","",T213+入力・概要!$E$9*F213)</f>
        <v>0.78885200642435493</v>
      </c>
      <c r="W213" s="1">
        <f>IF(B213="","",U213+入力・概要!$E$9*G213)</f>
        <v>1.5027279881873843</v>
      </c>
      <c r="X213" s="1">
        <f>IF(B213="","",入力・概要!$E$9+T213*F213-U213*G213)</f>
        <v>26.889961331585567</v>
      </c>
      <c r="Y213" s="1">
        <f t="shared" si="57"/>
        <v>1.9127302172462668E-2</v>
      </c>
      <c r="Z213" s="1">
        <f>IF(B213="","",入力・概要!$E$9*(V213*X213+W213*Y213)/(X213^2+Y213^2)+入力・概要!$B$36)</f>
        <v>0.79022512155264846</v>
      </c>
      <c r="AA213" s="1">
        <f>IF(B213="","",入力・概要!$E$9*(W213*X213-V213*Y213)/(X213^2+Y213^2)+C213*入力・概要!$B$37*0.000000001)</f>
        <v>1.5174002395548272</v>
      </c>
      <c r="AB213" s="1">
        <f t="shared" si="58"/>
        <v>1.7108358278145641</v>
      </c>
      <c r="AC213" s="1">
        <f t="shared" si="59"/>
        <v>62.490596457420807</v>
      </c>
      <c r="AD213" s="1">
        <f t="shared" si="60"/>
        <v>4.8383389236249119</v>
      </c>
      <c r="AE213" s="1">
        <f t="shared" si="61"/>
        <v>0.23320833654574968</v>
      </c>
      <c r="AF213" s="1">
        <f t="shared" si="62"/>
        <v>0.11391211582230569</v>
      </c>
      <c r="AG213" s="1">
        <f t="shared" si="63"/>
        <v>1.3253542251911223</v>
      </c>
    </row>
    <row r="214" spans="1:33">
      <c r="A214">
        <v>211</v>
      </c>
      <c r="B214" s="2">
        <f>IF(A214&lt;=入力・概要!$B$40,10^(LOG10(入力・概要!$B$38)+(A214-1)*(LOG10(入力・概要!$B$39)-LOG10(入力・概要!$B$38))/(入力・概要!$B$40-1)),"")</f>
        <v>70329.058519494793</v>
      </c>
      <c r="C214" s="1">
        <f t="shared" si="48"/>
        <v>441890.507157463</v>
      </c>
      <c r="D214" s="1">
        <f>IF(B214="","",ATANH(MIN(0.999999,入力・概要!$E$20/入力・概要!$E$9))+入力・概要!$B$20*SQRT(B214/1000000)+E214*入力・概要!$B$15/2)</f>
        <v>1.0801569101453516E-2</v>
      </c>
      <c r="E214" s="1">
        <f>IF(B214="","",C214*(入力・概要!$E$11*0.000000001))</f>
        <v>1.4264400696448229E-2</v>
      </c>
      <c r="F214" s="1">
        <f t="shared" si="49"/>
        <v>1.0803346819252123E-2</v>
      </c>
      <c r="G214" s="1">
        <f t="shared" si="50"/>
        <v>1.4263703644003808E-2</v>
      </c>
      <c r="H214" s="1">
        <f>IF(B214="","",ATANH(MIN(0.999999,入力・概要!$E$21/入力・概要!$E$15))+入力・概要!$B$21*SQRT(B214/1000000)+I214*入力・概要!$B$16/2)</f>
        <v>4.9305499556388417E-3</v>
      </c>
      <c r="I214" s="1">
        <f>IF(B214="","",C214*(入力・概要!$E$17*0.000000001))</f>
        <v>1.3117665731176382E-2</v>
      </c>
      <c r="J214" s="1">
        <f t="shared" si="51"/>
        <v>4.9313584867192494E-3</v>
      </c>
      <c r="K214" s="1">
        <f t="shared" si="52"/>
        <v>1.3118099219646524E-2</v>
      </c>
      <c r="L214" s="1">
        <f>IF(B214="","",入力・概要!$B$25)</f>
        <v>0.05</v>
      </c>
      <c r="M214" s="1">
        <f>IF(B214="","",C214*入力・概要!$B$26*0.000000001-1/(C214*入力・概要!$B$24*0.000001))</f>
        <v>-0.21746259319266181</v>
      </c>
      <c r="N214" s="1">
        <f>IF(B214="","",入力・概要!$B$28)</f>
        <v>0.05</v>
      </c>
      <c r="O214" s="1">
        <f>IF(B214="","",C214*入力・概要!$B$29*0.000000001-1/(C214*入力・概要!$B$27*0.000001))</f>
        <v>-0.21746259319266181</v>
      </c>
      <c r="P214" s="1">
        <f t="shared" si="53"/>
        <v>2.5000000000000001E-2</v>
      </c>
      <c r="Q214" s="1">
        <f t="shared" si="54"/>
        <v>-0.10873129659633091</v>
      </c>
      <c r="R214" s="1">
        <f>IF(B214="","",入力・概要!$E$15*J214)</f>
        <v>0.47485767662102518</v>
      </c>
      <c r="S214" s="1">
        <f>IF(B214="","",入力・概要!$E$15*K214)</f>
        <v>1.2631874429533991</v>
      </c>
      <c r="T214" s="1">
        <f t="shared" si="55"/>
        <v>0.4998576766210252</v>
      </c>
      <c r="U214" s="1">
        <f t="shared" si="56"/>
        <v>1.1544561463570682</v>
      </c>
      <c r="V214" s="1">
        <f>IF(B214="","",T214+入力・概要!$E$9*F214)</f>
        <v>0.79047127394970818</v>
      </c>
      <c r="W214" s="1">
        <f>IF(B214="","",U214+入力・概要!$E$9*G214)</f>
        <v>1.5381544850818032</v>
      </c>
      <c r="X214" s="1">
        <f>IF(B214="","",入力・概要!$E$9+T214*F214-U214*G214)</f>
        <v>26.889263573414652</v>
      </c>
      <c r="Y214" s="1">
        <f t="shared" si="57"/>
        <v>1.9601811900215288E-2</v>
      </c>
      <c r="Z214" s="1">
        <f>IF(B214="","",入力・概要!$E$9*(V214*X214+W214*Y214)/(X214^2+Y214^2)+入力・概要!$B$36)</f>
        <v>0.79191793327935767</v>
      </c>
      <c r="AA214" s="1">
        <f>IF(B214="","",入力・概要!$E$9*(W214*X214-V214*Y214)/(X214^2+Y214^2)+C214*入力・概要!$B$37*0.000000001)</f>
        <v>1.5531649684395892</v>
      </c>
      <c r="AB214" s="1">
        <f t="shared" si="58"/>
        <v>1.7434034049058751</v>
      </c>
      <c r="AC214" s="1">
        <f t="shared" si="59"/>
        <v>62.984162517177197</v>
      </c>
      <c r="AD214" s="1">
        <f t="shared" si="60"/>
        <v>4.8471348036422555</v>
      </c>
      <c r="AE214" s="1">
        <f t="shared" si="61"/>
        <v>0.24139788983731933</v>
      </c>
      <c r="AF214" s="1">
        <f t="shared" si="62"/>
        <v>0.11156834165442849</v>
      </c>
      <c r="AG214" s="1">
        <f t="shared" si="63"/>
        <v>1.3494933601470833</v>
      </c>
    </row>
    <row r="215" spans="1:33">
      <c r="A215">
        <v>212</v>
      </c>
      <c r="B215" s="2">
        <f>IF(A215&lt;=入力・概要!$B$40,10^(LOG10(入力・概要!$B$38)+(A215-1)*(LOG10(入力・概要!$B$39)-LOG10(入力・概要!$B$38))/(入力・概要!$B$40-1)),"")</f>
        <v>71767.973558367084</v>
      </c>
      <c r="C215" s="1">
        <f t="shared" si="48"/>
        <v>450931.47698798514</v>
      </c>
      <c r="D215" s="1">
        <f>IF(B215="","",ATANH(MIN(0.999999,入力・概要!$E$20/入力・概要!$E$9))+入力・概要!$B$20*SQRT(B215/1000000)+E215*入力・概要!$B$15/2)</f>
        <v>1.0814044358332428E-2</v>
      </c>
      <c r="E215" s="1">
        <f>IF(B215="","",C215*(入力・概要!$E$11*0.000000001))</f>
        <v>1.4556246785599703E-2</v>
      </c>
      <c r="F215" s="1">
        <f t="shared" si="49"/>
        <v>1.0815914126582421E-2</v>
      </c>
      <c r="G215" s="1">
        <f t="shared" si="50"/>
        <v>1.4555572345428675E-2</v>
      </c>
      <c r="H215" s="1">
        <f>IF(B215="","",ATANH(MIN(0.999999,入力・概要!$E$21/入力・概要!$E$15))+入力・概要!$B$21*SQRT(B215/1000000)+I215*入力・概要!$B$16/2)</f>
        <v>4.9440305514651499E-3</v>
      </c>
      <c r="I215" s="1">
        <f>IF(B215="","",C215*(入力・概要!$E$17*0.000000001))</f>
        <v>1.3386049908255296E-2</v>
      </c>
      <c r="J215" s="1">
        <f t="shared" si="51"/>
        <v>4.9448762484837474E-3</v>
      </c>
      <c r="K215" s="1">
        <f t="shared" si="52"/>
        <v>1.3386522224027695E-2</v>
      </c>
      <c r="L215" s="1">
        <f>IF(B215="","",入力・概要!$B$25)</f>
        <v>0.05</v>
      </c>
      <c r="M215" s="1">
        <f>IF(B215="","",C215*入力・概要!$B$26*0.000000001-1/(C215*入力・概要!$B$24*0.000001))</f>
        <v>-0.2127445542325376</v>
      </c>
      <c r="N215" s="1">
        <f>IF(B215="","",入力・概要!$B$28)</f>
        <v>0.05</v>
      </c>
      <c r="O215" s="1">
        <f>IF(B215="","",C215*入力・概要!$B$29*0.000000001-1/(C215*入力・概要!$B$27*0.000001))</f>
        <v>-0.2127445542325376</v>
      </c>
      <c r="P215" s="1">
        <f t="shared" si="53"/>
        <v>2.5000000000000001E-2</v>
      </c>
      <c r="Q215" s="1">
        <f t="shared" si="54"/>
        <v>-0.1063722771162688</v>
      </c>
      <c r="R215" s="1">
        <f>IF(B215="","",入力・概要!$E$15*J215)</f>
        <v>0.47615934896179968</v>
      </c>
      <c r="S215" s="1">
        <f>IF(B215="","",入力・概要!$E$15*K215)</f>
        <v>1.289034828527851</v>
      </c>
      <c r="T215" s="1">
        <f t="shared" si="55"/>
        <v>0.5011593489617997</v>
      </c>
      <c r="U215" s="1">
        <f t="shared" si="56"/>
        <v>1.1826625514115823</v>
      </c>
      <c r="V215" s="1">
        <f>IF(B215="","",T215+入力・概要!$E$9*F215)</f>
        <v>0.79211101100812042</v>
      </c>
      <c r="W215" s="1">
        <f>IF(B215="","",U215+入力・概要!$E$9*G215)</f>
        <v>1.5742122545965951</v>
      </c>
      <c r="X215" s="1">
        <f>IF(B215="","",入力・概要!$E$9+T215*F215-U215*G215)</f>
        <v>26.888536424070296</v>
      </c>
      <c r="Y215" s="1">
        <f t="shared" si="57"/>
        <v>2.0086237757193953E-2</v>
      </c>
      <c r="Z215" s="1">
        <f>IF(B215="","",入力・概要!$E$9*(V215*X215+W215*Y215)/(X215^2+Y215^2)+入力・概要!$B$36)</f>
        <v>0.79363448508131407</v>
      </c>
      <c r="AA215" s="1">
        <f>IF(B215="","",入力・概要!$E$9*(W215*X215-V215*Y215)/(X215^2+Y215^2)+C215*入力・概要!$B$37*0.000000001)</f>
        <v>1.5895705720111648</v>
      </c>
      <c r="AB215" s="1">
        <f t="shared" si="58"/>
        <v>1.7766795713673822</v>
      </c>
      <c r="AC215" s="1">
        <f t="shared" si="59"/>
        <v>63.468142758245421</v>
      </c>
      <c r="AD215" s="1">
        <f t="shared" si="60"/>
        <v>4.8559306836595999</v>
      </c>
      <c r="AE215" s="1">
        <f t="shared" si="61"/>
        <v>0.24960910876467216</v>
      </c>
      <c r="AF215" s="1">
        <f t="shared" si="62"/>
        <v>0.10927058771188286</v>
      </c>
      <c r="AG215" s="1">
        <f t="shared" si="63"/>
        <v>1.3741682992856266</v>
      </c>
    </row>
    <row r="216" spans="1:33">
      <c r="A216">
        <v>213</v>
      </c>
      <c r="B216" s="2">
        <f>IF(A216&lt;=入力・概要!$B$40,10^(LOG10(入力・概要!$B$38)+(A216-1)*(LOG10(入力・概要!$B$39)-LOG10(入力・概要!$B$38))/(入力・概要!$B$40-1)),"")</f>
        <v>73236.328440921177</v>
      </c>
      <c r="C216" s="1">
        <f t="shared" si="48"/>
        <v>460157.42281177442</v>
      </c>
      <c r="D216" s="1">
        <f>IF(B216="","",ATANH(MIN(0.999999,入力・概要!$E$20/入力・概要!$E$9))+入力・概要!$B$20*SQRT(B216/1000000)+E216*入力・概要!$B$15/2)</f>
        <v>1.0826691599348286E-2</v>
      </c>
      <c r="E216" s="1">
        <f>IF(B216="","",C216*(入力・概要!$E$11*0.000000001))</f>
        <v>1.4854063973121584E-2</v>
      </c>
      <c r="F216" s="1">
        <f t="shared" si="49"/>
        <v>1.0828657408232561E-2</v>
      </c>
      <c r="G216" s="1">
        <f t="shared" si="50"/>
        <v>1.4853415023633344E-2</v>
      </c>
      <c r="H216" s="1">
        <f>IF(B216="","",ATANH(MIN(0.999999,入力・概要!$E$21/入力・概要!$E$15))+入力・概要!$B$21*SQRT(B216/1000000)+I216*入力・概要!$B$16/2)</f>
        <v>4.9576759482415139E-3</v>
      </c>
      <c r="I216" s="1">
        <f>IF(B216="","",C216*(入力・概要!$E$17*0.000000001))</f>
        <v>1.3659925158821124E-2</v>
      </c>
      <c r="J216" s="1">
        <f t="shared" si="51"/>
        <v>4.9585604862892544E-3</v>
      </c>
      <c r="K216" s="1">
        <f t="shared" si="52"/>
        <v>1.3660439021036461E-2</v>
      </c>
      <c r="L216" s="1">
        <f>IF(B216="","",入力・概要!$B$25)</f>
        <v>0.05</v>
      </c>
      <c r="M216" s="1">
        <f>IF(B216="","",C216*入力・概要!$B$26*0.000000001-1/(C216*入力・概要!$B$24*0.000001))</f>
        <v>-0.20811378492919988</v>
      </c>
      <c r="N216" s="1">
        <f>IF(B216="","",入力・概要!$B$28)</f>
        <v>0.05</v>
      </c>
      <c r="O216" s="1">
        <f>IF(B216="","",C216*入力・概要!$B$29*0.000000001-1/(C216*入力・概要!$B$27*0.000001))</f>
        <v>-0.20811378492919988</v>
      </c>
      <c r="P216" s="1">
        <f t="shared" si="53"/>
        <v>2.5000000000000001E-2</v>
      </c>
      <c r="Q216" s="1">
        <f t="shared" si="54"/>
        <v>-0.10405689246459993</v>
      </c>
      <c r="R216" s="1">
        <f>IF(B216="","",入力・概要!$E$15*J216)</f>
        <v>0.4774770518601294</v>
      </c>
      <c r="S216" s="1">
        <f>IF(B216="","",入力・概要!$E$15*K216)</f>
        <v>1.315411230520396</v>
      </c>
      <c r="T216" s="1">
        <f t="shared" si="55"/>
        <v>0.50247705186012936</v>
      </c>
      <c r="U216" s="1">
        <f t="shared" si="56"/>
        <v>1.2113543380557961</v>
      </c>
      <c r="V216" s="1">
        <f>IF(B216="","",T216+入力・概要!$E$9*F216)</f>
        <v>0.79377151239140842</v>
      </c>
      <c r="W216" s="1">
        <f>IF(B216="","",U216+入力・概要!$E$9*G216)</f>
        <v>1.6109161076494165</v>
      </c>
      <c r="X216" s="1">
        <f>IF(B216="","",入力・概要!$E$9+T216*F216-U216*G216)</f>
        <v>26.887778661041761</v>
      </c>
      <c r="Y216" s="1">
        <f t="shared" si="57"/>
        <v>2.0580841317912782E-2</v>
      </c>
      <c r="Z216" s="1">
        <f>IF(B216="","",入力・概要!$E$9*(V216*X216+W216*Y216)/(X216^2+Y216^2)+入力・概要!$B$36)</f>
        <v>0.79537521704681591</v>
      </c>
      <c r="AA216" s="1">
        <f>IF(B216="","",入力・概要!$E$9*(W216*X216-V216*Y216)/(X216^2+Y216^2)+C216*入力・概要!$B$37*0.000000001)</f>
        <v>1.6266322254849779</v>
      </c>
      <c r="AB216" s="1">
        <f t="shared" si="58"/>
        <v>1.8106778103457506</v>
      </c>
      <c r="AC216" s="1">
        <f t="shared" si="59"/>
        <v>63.942729596600898</v>
      </c>
      <c r="AD216" s="1">
        <f t="shared" si="60"/>
        <v>4.8647265636769452</v>
      </c>
      <c r="AE216" s="1">
        <f t="shared" si="61"/>
        <v>0.257841179393417</v>
      </c>
      <c r="AF216" s="1">
        <f t="shared" si="62"/>
        <v>0.10701792779431545</v>
      </c>
      <c r="AG216" s="1">
        <f t="shared" si="63"/>
        <v>1.3993895241969703</v>
      </c>
    </row>
    <row r="217" spans="1:33">
      <c r="A217">
        <v>214</v>
      </c>
      <c r="B217" s="2">
        <f>IF(A217&lt;=入力・概要!$B$40,10^(LOG10(入力・概要!$B$38)+(A217-1)*(LOG10(入力・概要!$B$39)-LOG10(入力・概要!$B$38))/(入力・概要!$B$40-1)),"")</f>
        <v>74734.72549903352</v>
      </c>
      <c r="C217" s="1">
        <f t="shared" si="48"/>
        <v>469572.12919162697</v>
      </c>
      <c r="D217" s="1">
        <f>IF(B217="","",ATANH(MIN(0.999999,入力・概要!$E$20/入力・概要!$E$9))+入力・概要!$B$20*SQRT(B217/1000000)+E217*入力・概要!$B$15/2)</f>
        <v>1.0839513495862353E-2</v>
      </c>
      <c r="E217" s="1">
        <f>IF(B217="","",C217*(入力・概要!$E$11*0.000000001))</f>
        <v>1.5157974426200789E-2</v>
      </c>
      <c r="F217" s="1">
        <f t="shared" si="49"/>
        <v>1.0841579509385619E-2</v>
      </c>
      <c r="G217" s="1">
        <f t="shared" si="50"/>
        <v>1.5157354059669073E-2</v>
      </c>
      <c r="H217" s="1">
        <f>IF(B217="","",ATANH(MIN(0.999999,入力・概要!$E$21/入力・概要!$E$15))+入力・概要!$B$21*SQRT(B217/1000000)+I217*入力・概要!$B$16/2)</f>
        <v>4.9714883878991872E-3</v>
      </c>
      <c r="I217" s="1">
        <f>IF(B217="","",C217*(入力・概要!$E$17*0.000000001))</f>
        <v>1.3939403828871105E-2</v>
      </c>
      <c r="J217" s="1">
        <f t="shared" si="51"/>
        <v>4.9724135185662786E-3</v>
      </c>
      <c r="K217" s="1">
        <f t="shared" si="52"/>
        <v>1.3939962134526624E-2</v>
      </c>
      <c r="L217" s="1">
        <f>IF(B217="","",入力・概要!$B$25)</f>
        <v>0.05</v>
      </c>
      <c r="M217" s="1">
        <f>IF(B217="","",C217*入力・概要!$B$26*0.000000001-1/(C217*入力・概要!$B$24*0.000001))</f>
        <v>-0.20356838570101687</v>
      </c>
      <c r="N217" s="1">
        <f>IF(B217="","",入力・概要!$B$28)</f>
        <v>0.05</v>
      </c>
      <c r="O217" s="1">
        <f>IF(B217="","",C217*入力・概要!$B$29*0.000000001-1/(C217*入力・概要!$B$27*0.000001))</f>
        <v>-0.20356838570101687</v>
      </c>
      <c r="P217" s="1">
        <f t="shared" si="53"/>
        <v>2.5000000000000001E-2</v>
      </c>
      <c r="Q217" s="1">
        <f t="shared" si="54"/>
        <v>-0.10178419285050842</v>
      </c>
      <c r="R217" s="1">
        <f>IF(B217="","",入力・概要!$E$15*J217)</f>
        <v>0.47881100856575926</v>
      </c>
      <c r="S217" s="1">
        <f>IF(B217="","",入力・概要!$E$15*K217)</f>
        <v>1.3423274842446551</v>
      </c>
      <c r="T217" s="1">
        <f t="shared" si="55"/>
        <v>0.50381100856575922</v>
      </c>
      <c r="U217" s="1">
        <f t="shared" si="56"/>
        <v>1.2405432913941468</v>
      </c>
      <c r="V217" s="1">
        <f>IF(B217="","",T217+入力・概要!$E$9*F217)</f>
        <v>0.79545307788568176</v>
      </c>
      <c r="W217" s="1">
        <f>IF(B217="","",U217+入力・概要!$E$9*G217)</f>
        <v>1.648281121435401</v>
      </c>
      <c r="X217" s="1">
        <f>IF(B217="","",入力・概要!$E$9+T217*F217-U217*G217)</f>
        <v>26.886989011128549</v>
      </c>
      <c r="Y217" s="1">
        <f t="shared" si="57"/>
        <v>2.1085890564474755E-2</v>
      </c>
      <c r="Z217" s="1">
        <f>IF(B217="","",入力・概要!$E$9*(V217*X217+W217*Y217)/(X217^2+Y217^2)+入力・概要!$B$36)</f>
        <v>0.79714058089549478</v>
      </c>
      <c r="AA217" s="1">
        <f>IF(B217="","",入力・概要!$E$9*(W217*X217-V217*Y217)/(X217^2+Y217^2)+C217*入力・概要!$B$37*0.000000001)</f>
        <v>1.6643653885359959</v>
      </c>
      <c r="AB217" s="1">
        <f t="shared" si="58"/>
        <v>1.8454119464951406</v>
      </c>
      <c r="AC217" s="1">
        <f t="shared" si="59"/>
        <v>64.408111557499765</v>
      </c>
      <c r="AD217" s="1">
        <f t="shared" si="60"/>
        <v>4.8735224436942888</v>
      </c>
      <c r="AE217" s="1">
        <f t="shared" si="61"/>
        <v>0.26609332774159578</v>
      </c>
      <c r="AF217" s="1">
        <f t="shared" si="62"/>
        <v>0.1048094552711228</v>
      </c>
      <c r="AG217" s="1">
        <f t="shared" si="63"/>
        <v>1.4251677293856835</v>
      </c>
    </row>
    <row r="218" spans="1:33">
      <c r="A218">
        <v>215</v>
      </c>
      <c r="B218" s="2">
        <f>IF(A218&lt;=入力・概要!$B$40,10^(LOG10(入力・概要!$B$38)+(A218-1)*(LOG10(入力・概要!$B$39)-LOG10(入力・概要!$B$38))/(入力・概要!$B$40-1)),"")</f>
        <v>76263.779388141731</v>
      </c>
      <c r="C218" s="1">
        <f t="shared" si="48"/>
        <v>479179.45812155749</v>
      </c>
      <c r="D218" s="1">
        <f>IF(B218="","",ATANH(MIN(0.999999,入力・概要!$E$20/入力・概要!$E$9))+入力・概要!$B$20*SQRT(B218/1000000)+E218*入力・概要!$B$15/2)</f>
        <v>1.085251276526648E-2</v>
      </c>
      <c r="E218" s="1">
        <f>IF(B218="","",C218*(入力・概要!$E$11*0.000000001))</f>
        <v>1.5468102811534658E-2</v>
      </c>
      <c r="F218" s="1">
        <f t="shared" si="49"/>
        <v>1.0854683328925641E-2</v>
      </c>
      <c r="G218" s="1">
        <f t="shared" si="50"/>
        <v>1.5467514348310701E-2</v>
      </c>
      <c r="H218" s="1">
        <f>IF(B218="","",ATANH(MIN(0.999999,入力・概要!$E$21/入力・概要!$E$15))+入力・概要!$B$21*SQRT(B218/1000000)+I218*入力・概要!$B$16/2)</f>
        <v>4.9854701467390355E-3</v>
      </c>
      <c r="I218" s="1">
        <f>IF(B218="","",C218*(入力・概要!$E$17*0.000000001))</f>
        <v>1.4224600562973793E-2</v>
      </c>
      <c r="J218" s="1">
        <f t="shared" si="51"/>
        <v>4.9864377016715566E-3</v>
      </c>
      <c r="K218" s="1">
        <f t="shared" si="52"/>
        <v>1.4225206398277821E-2</v>
      </c>
      <c r="L218" s="1">
        <f>IF(B218="","",入力・概要!$B$25)</f>
        <v>0.05</v>
      </c>
      <c r="M218" s="1">
        <f>IF(B218="","",C218*入力・概要!$B$26*0.000000001-1/(C218*入力・概要!$B$24*0.000001))</f>
        <v>-0.1991064919858975</v>
      </c>
      <c r="N218" s="1">
        <f>IF(B218="","",入力・概要!$B$28)</f>
        <v>0.05</v>
      </c>
      <c r="O218" s="1">
        <f>IF(B218="","",C218*入力・概要!$B$29*0.000000001-1/(C218*入力・概要!$B$27*0.000001))</f>
        <v>-0.1991064919858975</v>
      </c>
      <c r="P218" s="1">
        <f t="shared" si="53"/>
        <v>2.5000000000000008E-2</v>
      </c>
      <c r="Q218" s="1">
        <f t="shared" si="54"/>
        <v>-9.9553245992948736E-2</v>
      </c>
      <c r="R218" s="1">
        <f>IF(B218="","",入力・概要!$E$15*J218)</f>
        <v>0.48016144598048277</v>
      </c>
      <c r="S218" s="1">
        <f>IF(B218="","",入力・概要!$E$15*K218)</f>
        <v>1.3697946474450498</v>
      </c>
      <c r="T218" s="1">
        <f t="shared" si="55"/>
        <v>0.50516144598048274</v>
      </c>
      <c r="U218" s="1">
        <f t="shared" si="56"/>
        <v>1.2702414014521011</v>
      </c>
      <c r="V218" s="1">
        <f>IF(B218="","",T218+入力・概要!$E$9*F218)</f>
        <v>0.79715601237367195</v>
      </c>
      <c r="W218" s="1">
        <f>IF(B218="","",U218+入力・概要!$E$9*G218)</f>
        <v>1.6863226456907054</v>
      </c>
      <c r="X218" s="1">
        <f>IF(B218="","",入力・概要!$E$9+T218*F218-U218*G218)</f>
        <v>26.886166148338809</v>
      </c>
      <c r="Y218" s="1">
        <f t="shared" si="57"/>
        <v>2.1601660077969761E-2</v>
      </c>
      <c r="Z218" s="1">
        <f>IF(B218="","",入力・概要!$E$9*(V218*X218+W218*Y218)/(X218^2+Y218^2)+入力・概要!$B$36)</f>
        <v>0.79893104038993601</v>
      </c>
      <c r="AA218" s="1">
        <f>IF(B218="","",入力・概要!$E$9*(W218*X218-V218*Y218)/(X218^2+Y218^2)+C218*入力・概要!$B$37*0.000000001)</f>
        <v>1.702785812612527</v>
      </c>
      <c r="AB218" s="1">
        <f t="shared" si="58"/>
        <v>1.8808961510229771</v>
      </c>
      <c r="AC218" s="1">
        <f t="shared" si="59"/>
        <v>64.864473313697815</v>
      </c>
      <c r="AD218" s="1">
        <f t="shared" si="60"/>
        <v>4.8823183237116332</v>
      </c>
      <c r="AE218" s="1">
        <f t="shared" si="61"/>
        <v>0.27436481772862453</v>
      </c>
      <c r="AF218" s="1">
        <f t="shared" si="62"/>
        <v>0.10264428278151962</v>
      </c>
      <c r="AG218" s="1">
        <f t="shared" si="63"/>
        <v>1.4515138271388173</v>
      </c>
    </row>
    <row r="219" spans="1:33">
      <c r="A219">
        <v>216</v>
      </c>
      <c r="B219" s="2">
        <f>IF(A219&lt;=入力・概要!$B$40,10^(LOG10(入力・概要!$B$38)+(A219-1)*(LOG10(入力・概要!$B$39)-LOG10(入力・概要!$B$38))/(入力・概要!$B$40-1)),"")</f>
        <v>77824.117339380013</v>
      </c>
      <c r="C219" s="1">
        <f t="shared" si="48"/>
        <v>488983.35061101255</v>
      </c>
      <c r="D219" s="1">
        <f>IF(B219="","",ATANH(MIN(0.999999,入力・概要!$E$20/入力・概要!$E$9))+入力・概要!$B$20*SQRT(B219/1000000)+E219*入力・概要!$B$15/2)</f>
        <v>1.0865692171837058E-2</v>
      </c>
      <c r="E219" s="1">
        <f>IF(B219="","",C219*(入力・概要!$E$11*0.000000001))</f>
        <v>1.5784576346469983E-2</v>
      </c>
      <c r="F219" s="1">
        <f t="shared" si="49"/>
        <v>1.086797182063632E-2</v>
      </c>
      <c r="G219" s="1">
        <f t="shared" si="50"/>
        <v>1.5784023350107632E-2</v>
      </c>
      <c r="H219" s="1">
        <f>IF(B219="","",ATANH(MIN(0.999999,入力・概要!$E$21/入力・概要!$E$15))+入力・概要!$B$21*SQRT(B219/1000000)+I219*入力・概要!$B$16/2)</f>
        <v>4.9996235360176651E-3</v>
      </c>
      <c r="I219" s="1">
        <f>IF(B219="","",C219*(入力・概要!$E$17*0.000000001))</f>
        <v>1.4515632351296947E-2</v>
      </c>
      <c r="J219" s="1">
        <f t="shared" si="51"/>
        <v>5.0006354306430011E-3</v>
      </c>
      <c r="K219" s="1">
        <f t="shared" si="52"/>
        <v>1.4516289003741321E-2</v>
      </c>
      <c r="L219" s="1">
        <f>IF(B219="","",入力・概要!$B$25)</f>
        <v>0.05</v>
      </c>
      <c r="M219" s="1">
        <f>IF(B219="","",C219*入力・概要!$B$26*0.000000001-1/(C219*入力・概要!$B$24*0.000001))</f>
        <v>-0.19472627347643712</v>
      </c>
      <c r="N219" s="1">
        <f>IF(B219="","",入力・概要!$B$28)</f>
        <v>0.05</v>
      </c>
      <c r="O219" s="1">
        <f>IF(B219="","",C219*入力・概要!$B$29*0.000000001-1/(C219*入力・概要!$B$27*0.000001))</f>
        <v>-0.19472627347643712</v>
      </c>
      <c r="P219" s="1">
        <f t="shared" si="53"/>
        <v>2.4999999999999998E-2</v>
      </c>
      <c r="Q219" s="1">
        <f t="shared" si="54"/>
        <v>-9.7363136738218545E-2</v>
      </c>
      <c r="R219" s="1">
        <f>IF(B219="","",入力・概要!$E$15*J219)</f>
        <v>0.48152859473083864</v>
      </c>
      <c r="S219" s="1">
        <f>IF(B219="","",入力・概要!$E$15*K219)</f>
        <v>1.3978240048944104</v>
      </c>
      <c r="T219" s="1">
        <f t="shared" si="55"/>
        <v>0.50652859473083867</v>
      </c>
      <c r="U219" s="1">
        <f t="shared" si="56"/>
        <v>1.3004608681561918</v>
      </c>
      <c r="V219" s="1">
        <f>IF(B219="","",T219+入力・概要!$E$9*F219)</f>
        <v>0.79888062593967479</v>
      </c>
      <c r="W219" s="1">
        <f>IF(B219="","",U219+入力・概要!$E$9*G219)</f>
        <v>1.7250563090727367</v>
      </c>
      <c r="X219" s="1">
        <f>IF(B219="","",入力・概要!$E$9+T219*F219-U219*G219)</f>
        <v>26.885308691700491</v>
      </c>
      <c r="Y219" s="1">
        <f t="shared" si="57"/>
        <v>2.2128431235690499E-2</v>
      </c>
      <c r="Z219" s="1">
        <f>IF(B219="","",入力・概要!$E$9*(V219*X219+W219*Y219)/(X219^2+Y219^2)+入力・概要!$B$36)</f>
        <v>0.80074707176496429</v>
      </c>
      <c r="AA219" s="1">
        <f>IF(B219="","",入力・概要!$E$9*(W219*X219-V219*Y219)/(X219^2+Y219^2)+C219*入力・概要!$B$37*0.000000001)</f>
        <v>1.741909548431233</v>
      </c>
      <c r="AB219" s="1">
        <f t="shared" si="58"/>
        <v>1.9171449470126318</v>
      </c>
      <c r="AC219" s="1">
        <f t="shared" si="59"/>
        <v>65.311995729418385</v>
      </c>
      <c r="AD219" s="1">
        <f t="shared" si="60"/>
        <v>4.8911142037289768</v>
      </c>
      <c r="AE219" s="1">
        <f t="shared" si="61"/>
        <v>0.28265494924113926</v>
      </c>
      <c r="AF219" s="1">
        <f t="shared" si="62"/>
        <v>0.10052154194751015</v>
      </c>
      <c r="AG219" s="1">
        <f t="shared" si="63"/>
        <v>1.4784389524774111</v>
      </c>
    </row>
    <row r="220" spans="1:33">
      <c r="A220">
        <v>217</v>
      </c>
      <c r="B220" s="2">
        <f>IF(A220&lt;=入力・概要!$B$40,10^(LOG10(入力・概要!$B$38)+(A220-1)*(LOG10(入力・概要!$B$39)-LOG10(入力・概要!$B$38))/(入力・概要!$B$40-1)),"")</f>
        <v>79416.379416876109</v>
      </c>
      <c r="C220" s="1">
        <f t="shared" si="48"/>
        <v>498987.82830151526</v>
      </c>
      <c r="D220" s="1">
        <f>IF(B220="","",ATANH(MIN(0.999999,入力・概要!$E$20/入力・概要!$E$9))+入力・概要!$B$20*SQRT(B220/1000000)+E220*入力・概要!$B$15/2)</f>
        <v>1.087905452760562E-2</v>
      </c>
      <c r="E220" s="1">
        <f>IF(B220="","",C220*(入力・概要!$E$11*0.000000001))</f>
        <v>1.6107524851188947E-2</v>
      </c>
      <c r="F220" s="1">
        <f t="shared" si="49"/>
        <v>1.0881447994432176E-2</v>
      </c>
      <c r="G220" s="1">
        <f t="shared" si="50"/>
        <v>1.6107011144539465E-2</v>
      </c>
      <c r="H220" s="1">
        <f>IF(B220="","",ATANH(MIN(0.999999,入力・概要!$E$21/入力・概要!$E$15))+入力・概要!$B$21*SQRT(B220/1000000)+I220*入力・概要!$B$16/2)</f>
        <v>5.0139509025443826E-3</v>
      </c>
      <c r="I220" s="1">
        <f>IF(B220="","",C220*(入力・概要!$E$17*0.000000001))</f>
        <v>1.4812618577598165E-2</v>
      </c>
      <c r="J220" s="1">
        <f t="shared" si="51"/>
        <v>5.0150091399736706E-3</v>
      </c>
      <c r="K220" s="1">
        <f t="shared" si="52"/>
        <v>1.4813329548793783E-2</v>
      </c>
      <c r="L220" s="1">
        <f>IF(B220="","",入力・概要!$B$25)</f>
        <v>0.05</v>
      </c>
      <c r="M220" s="1">
        <f>IF(B220="","",C220*入力・概要!$B$26*0.000000001-1/(C220*入力・概要!$B$24*0.000001))</f>
        <v>-0.19042593336910502</v>
      </c>
      <c r="N220" s="1">
        <f>IF(B220="","",入力・概要!$B$28)</f>
        <v>0.05</v>
      </c>
      <c r="O220" s="1">
        <f>IF(B220="","",C220*入力・概要!$B$29*0.000000001-1/(C220*入力・概要!$B$27*0.000001))</f>
        <v>-0.19042593336910502</v>
      </c>
      <c r="P220" s="1">
        <f t="shared" si="53"/>
        <v>2.4999999999999998E-2</v>
      </c>
      <c r="Q220" s="1">
        <f t="shared" si="54"/>
        <v>-9.5212966684552494E-2</v>
      </c>
      <c r="R220" s="1">
        <f>IF(B220="","",入力・概要!$E$15*J220)</f>
        <v>0.48291268924263892</v>
      </c>
      <c r="S220" s="1">
        <f>IF(B220="","",入力・概要!$E$15*K220)</f>
        <v>1.4264270730886464</v>
      </c>
      <c r="T220" s="1">
        <f t="shared" si="55"/>
        <v>0.50791268924263888</v>
      </c>
      <c r="U220" s="1">
        <f t="shared" si="56"/>
        <v>1.3312141064040939</v>
      </c>
      <c r="V220" s="1">
        <f>IF(B220="","",T220+入力・概要!$E$9*F220)</f>
        <v>0.80062723397719648</v>
      </c>
      <c r="W220" s="1">
        <f>IF(B220="","",U220+入力・概要!$E$9*G220)</f>
        <v>1.7644980256601308</v>
      </c>
      <c r="X220" s="1">
        <f>IF(B220="","",入力・概要!$E$9+T220*F220-U220*G220)</f>
        <v>26.884415202981575</v>
      </c>
      <c r="Y220" s="1">
        <f t="shared" si="57"/>
        <v>2.2666492414374843E-2</v>
      </c>
      <c r="Z220" s="1">
        <f>IF(B220="","",入力・概要!$E$9*(V220*X220+W220*Y220)/(X220^2+Y220^2)+入力・概要!$B$36)</f>
        <v>0.80258916417545234</v>
      </c>
      <c r="AA220" s="1">
        <f>IF(B220="","",入力・概要!$E$9*(W220*X220-V220*Y220)/(X220^2+Y220^2)+C220*入力・概要!$B$37*0.000000001)</f>
        <v>1.7817529536605068</v>
      </c>
      <c r="AB220" s="1">
        <f t="shared" si="58"/>
        <v>1.9541732150272124</v>
      </c>
      <c r="AC220" s="1">
        <f t="shared" si="59"/>
        <v>65.750855909193859</v>
      </c>
      <c r="AD220" s="1">
        <f t="shared" si="60"/>
        <v>4.8999100837463203</v>
      </c>
      <c r="AE220" s="1">
        <f t="shared" si="61"/>
        <v>0.29096305631030145</v>
      </c>
      <c r="AF220" s="1">
        <f t="shared" si="62"/>
        <v>9.8440383099994602E-2</v>
      </c>
      <c r="AG220" s="1">
        <f t="shared" si="63"/>
        <v>1.5059544681934445</v>
      </c>
    </row>
    <row r="221" spans="1:33">
      <c r="A221">
        <v>218</v>
      </c>
      <c r="B221" s="2">
        <f>IF(A221&lt;=入力・概要!$B$40,10^(LOG10(入力・概要!$B$38)+(A221-1)*(LOG10(入力・概要!$B$39)-LOG10(入力・概要!$B$38))/(入力・概要!$B$40-1)),"")</f>
        <v>81041.218780309995</v>
      </c>
      <c r="C221" s="1">
        <f t="shared" si="48"/>
        <v>509196.99511637009</v>
      </c>
      <c r="D221" s="1">
        <f>IF(B221="","",ATANH(MIN(0.999999,入力・概要!$E$20/入力・概要!$E$9))+入力・概要!$B$20*SQRT(B221/1000000)+E221*入力・概要!$B$15/2)</f>
        <v>1.0892602693246305E-2</v>
      </c>
      <c r="E221" s="1">
        <f>IF(B221="","",C221*(入力・概要!$E$11*0.000000001))</f>
        <v>1.6437080801962243E-2</v>
      </c>
      <c r="F221" s="1">
        <f t="shared" si="49"/>
        <v>1.089511491762322E-2</v>
      </c>
      <c r="G221" s="1">
        <f t="shared" si="50"/>
        <v>1.6436610484300229E-2</v>
      </c>
      <c r="H221" s="1">
        <f>IF(B221="","",ATANH(MIN(0.999999,入力・概要!$E$21/入力・概要!$E$15))+入力・概要!$B$21*SQRT(B221/1000000)+I221*入力・概要!$B$16/2)</f>
        <v>5.0284546292891502E-3</v>
      </c>
      <c r="I221" s="1">
        <f>IF(B221="","",C221*(入力・概要!$E$17*0.000000001))</f>
        <v>1.5115681068196912E-2</v>
      </c>
      <c r="J221" s="1">
        <f t="shared" si="51"/>
        <v>5.0295613044053639E-3</v>
      </c>
      <c r="K221" s="1">
        <f t="shared" si="52"/>
        <v>1.5116450087520477E-2</v>
      </c>
      <c r="L221" s="1">
        <f>IF(B221="","",入力・概要!$B$25)</f>
        <v>0.05</v>
      </c>
      <c r="M221" s="1">
        <f>IF(B221="","",C221*入力・概要!$B$26*0.000000001-1/(C221*入力・概要!$B$24*0.000001))</f>
        <v>-0.18620370762718397</v>
      </c>
      <c r="N221" s="1">
        <f>IF(B221="","",入力・概要!$B$28)</f>
        <v>0.05</v>
      </c>
      <c r="O221" s="1">
        <f>IF(B221="","",C221*入力・概要!$B$29*0.000000001-1/(C221*入力・概要!$B$27*0.000001))</f>
        <v>-0.18620370762718397</v>
      </c>
      <c r="P221" s="1">
        <f t="shared" si="53"/>
        <v>2.5000000000000001E-2</v>
      </c>
      <c r="Q221" s="1">
        <f t="shared" si="54"/>
        <v>-9.310185381359197E-2</v>
      </c>
      <c r="R221" s="1">
        <f>IF(B221="","",入力・概要!$E$15*J221)</f>
        <v>0.48431396781738684</v>
      </c>
      <c r="S221" s="1">
        <f>IF(B221="","",入力・概要!$E$15*K221)</f>
        <v>1.4556156050405451</v>
      </c>
      <c r="T221" s="1">
        <f t="shared" si="55"/>
        <v>0.5093139678173868</v>
      </c>
      <c r="U221" s="1">
        <f t="shared" si="56"/>
        <v>1.3625137512269532</v>
      </c>
      <c r="V221" s="1">
        <f>IF(B221="","",T221+入力・概要!$E$9*F221)</f>
        <v>0.80239615729939318</v>
      </c>
      <c r="W221" s="1">
        <f>IF(B221="","",U221+入力・概要!$E$9*G221)</f>
        <v>1.8046640015753455</v>
      </c>
      <c r="X221" s="1">
        <f>IF(B221="","",入力・概要!$E$9+T221*F221-U221*G221)</f>
        <v>26.883484184315588</v>
      </c>
      <c r="Y221" s="1">
        <f t="shared" si="57"/>
        <v>2.3216139199687361E-2</v>
      </c>
      <c r="Z221" s="1">
        <f>IF(B221="","",入力・概要!$E$9*(V221*X221+W221*Y221)/(X221^2+Y221^2)+入力・概要!$B$36)</f>
        <v>0.80445782016354639</v>
      </c>
      <c r="AA221" s="1">
        <f>IF(B221="","",入力・概要!$E$9*(W221*X221-V221*Y221)/(X221^2+Y221^2)+C221*入力・概要!$B$37*0.000000001)</f>
        <v>1.8223327007993915</v>
      </c>
      <c r="AB221" s="1">
        <f t="shared" si="58"/>
        <v>1.991996198998655</v>
      </c>
      <c r="AC221" s="1">
        <f t="shared" si="59"/>
        <v>66.181227250793228</v>
      </c>
      <c r="AD221" s="1">
        <f t="shared" si="60"/>
        <v>4.9087059637636639</v>
      </c>
      <c r="AE221" s="1">
        <f t="shared" si="61"/>
        <v>0.29928850539516749</v>
      </c>
      <c r="AF221" s="1">
        <f t="shared" si="62"/>
        <v>9.6399975018292672E-2</v>
      </c>
      <c r="AG221" s="1">
        <f t="shared" si="63"/>
        <v>1.5340719699742162</v>
      </c>
    </row>
    <row r="222" spans="1:33">
      <c r="A222">
        <v>219</v>
      </c>
      <c r="B222" s="2">
        <f>IF(A222&lt;=入力・概要!$B$40,10^(LOG10(入力・概要!$B$38)+(A222-1)*(LOG10(入力・概要!$B$39)-LOG10(入力・概要!$B$38))/(入力・概要!$B$40-1)),"")</f>
        <v>82699.30195284677</v>
      </c>
      <c r="C222" s="1">
        <f t="shared" si="48"/>
        <v>519615.0389441349</v>
      </c>
      <c r="D222" s="1">
        <f>IF(B222="","",ATANH(MIN(0.999999,入力・概要!$E$20/入力・概要!$E$9))+入力・概要!$B$20*SQRT(B222/1000000)+E222*入力・概要!$B$15/2)</f>
        <v>1.0906339578980583E-2</v>
      </c>
      <c r="E222" s="1">
        <f>IF(B222="","",C222*(入力・概要!$E$11*0.000000001))</f>
        <v>1.6773379385492216E-2</v>
      </c>
      <c r="F222" s="1">
        <f t="shared" si="49"/>
        <v>1.0908975716214259E-2</v>
      </c>
      <c r="G222" s="1">
        <f t="shared" si="50"/>
        <v>1.6772956850737934E-2</v>
      </c>
      <c r="H222" s="1">
        <f>IF(B222="","",ATANH(MIN(0.999999,入力・概要!$E$21/入力・概要!$E$15))+入力・概要!$B$21*SQRT(B222/1000000)+I222*入力・概要!$B$16/2)</f>
        <v>5.0431371360017737E-3</v>
      </c>
      <c r="I222" s="1">
        <f>IF(B222="","",C222*(入力・概要!$E$17*0.000000001))</f>
        <v>1.542494414194895E-2</v>
      </c>
      <c r="J222" s="1">
        <f t="shared" si="51"/>
        <v>5.0442944397424555E-3</v>
      </c>
      <c r="K222" s="1">
        <f t="shared" si="52"/>
        <v>1.5425775181051933E-2</v>
      </c>
      <c r="L222" s="1">
        <f>IF(B222="","",入力・概要!$B$25)</f>
        <v>0.05</v>
      </c>
      <c r="M222" s="1">
        <f>IF(B222="","",C222*入力・概要!$B$26*0.000000001-1/(C222*入力・概要!$B$24*0.000001))</f>
        <v>-0.18205786425714363</v>
      </c>
      <c r="N222" s="1">
        <f>IF(B222="","",入力・概要!$B$28)</f>
        <v>0.05</v>
      </c>
      <c r="O222" s="1">
        <f>IF(B222="","",C222*入力・概要!$B$29*0.000000001-1/(C222*入力・概要!$B$27*0.000001))</f>
        <v>-0.18205786425714363</v>
      </c>
      <c r="P222" s="1">
        <f t="shared" si="53"/>
        <v>2.5000000000000001E-2</v>
      </c>
      <c r="Q222" s="1">
        <f t="shared" si="54"/>
        <v>-9.1028932128571799E-2</v>
      </c>
      <c r="R222" s="1">
        <f>IF(B222="","",入力・概要!$E$15*J222)</f>
        <v>0.48573267271064413</v>
      </c>
      <c r="S222" s="1">
        <f>IF(B222="","",入力・概要!$E$15*K222)</f>
        <v>1.4854015951750097</v>
      </c>
      <c r="T222" s="1">
        <f t="shared" si="55"/>
        <v>0.51073267271064415</v>
      </c>
      <c r="U222" s="1">
        <f t="shared" si="56"/>
        <v>1.3943726630464379</v>
      </c>
      <c r="V222" s="1">
        <f>IF(B222="","",T222+入力・概要!$E$9*F222)</f>
        <v>0.80418772225238788</v>
      </c>
      <c r="W222" s="1">
        <f>IF(B222="","",U222+入力・概要!$E$9*G222)</f>
        <v>1.8455707417330545</v>
      </c>
      <c r="X222" s="1">
        <f>IF(B222="","",入力・概要!$E$9+T222*F222-U222*G222)</f>
        <v>26.882514075728441</v>
      </c>
      <c r="Y222" s="1">
        <f t="shared" si="57"/>
        <v>2.3777674602164293E-2</v>
      </c>
      <c r="Z222" s="1">
        <f>IF(B222="","",入力・概要!$E$9*(V222*X222+W222*Y222)/(X222^2+Y222^2)+入力・概要!$B$36)</f>
        <v>0.80635355614625137</v>
      </c>
      <c r="AA222" s="1">
        <f>IF(B222="","",入力・概要!$E$9*(W222*X222-V222*Y222)/(X222^2+Y222^2)+C222*入力・概要!$B$37*0.000000001)</f>
        <v>1.8636657852598431</v>
      </c>
      <c r="AB222" s="1">
        <f t="shared" si="58"/>
        <v>2.030629512406902</v>
      </c>
      <c r="AC222" s="1">
        <f t="shared" si="59"/>
        <v>66.603279501534161</v>
      </c>
      <c r="AD222" s="1">
        <f t="shared" si="60"/>
        <v>4.9175018437810083</v>
      </c>
      <c r="AE222" s="1">
        <f t="shared" si="61"/>
        <v>0.30763069376692331</v>
      </c>
      <c r="AF222" s="1">
        <f t="shared" si="62"/>
        <v>9.4399504683383442E-2</v>
      </c>
      <c r="AG222" s="1">
        <f t="shared" si="63"/>
        <v>1.562803291616411</v>
      </c>
    </row>
    <row r="223" spans="1:33">
      <c r="A223">
        <v>220</v>
      </c>
      <c r="B223" s="2">
        <f>IF(A223&lt;=入力・概要!$B$40,10^(LOG10(入力・概要!$B$38)+(A223-1)*(LOG10(入力・概要!$B$39)-LOG10(入力・概要!$B$38))/(入力・概要!$B$40-1)),"")</f>
        <v>84391.309094549171</v>
      </c>
      <c r="C223" s="1">
        <f t="shared" si="48"/>
        <v>530246.2333565224</v>
      </c>
      <c r="D223" s="1">
        <f>IF(B223="","",ATANH(MIN(0.999999,入力・概要!$E$20/入力・概要!$E$9))+入力・概要!$B$20*SQRT(B223/1000000)+E223*入力・概要!$B$15/2)</f>
        <v>1.0920268145499562E-2</v>
      </c>
      <c r="E223" s="1">
        <f>IF(B223="","",C223*(入力・概要!$E$11*0.000000001))</f>
        <v>1.7116558554367414E-2</v>
      </c>
      <c r="F223" s="1">
        <f t="shared" si="49"/>
        <v>1.0923033576240046E-2</v>
      </c>
      <c r="G223" s="1">
        <f t="shared" si="50"/>
        <v>1.711618851047492E-2</v>
      </c>
      <c r="H223" s="1">
        <f>IF(B223="","",ATANH(MIN(0.999999,入力・概要!$E$21/入力・概要!$E$15))+入力・概要!$B$21*SQRT(B223/1000000)+I223*入力・概要!$B$16/2)</f>
        <v>5.0580008798425148E-3</v>
      </c>
      <c r="I223" s="1">
        <f>IF(B223="","",C223*(入力・概要!$E$17*0.000000001))</f>
        <v>1.5740534661242808E-2</v>
      </c>
      <c r="J223" s="1">
        <f t="shared" si="51"/>
        <v>5.0592111036866687E-3</v>
      </c>
      <c r="K223" s="1">
        <f t="shared" si="52"/>
        <v>1.5741431949476983E-2</v>
      </c>
      <c r="L223" s="1">
        <f>IF(B223="","",入力・概要!$B$25)</f>
        <v>0.05</v>
      </c>
      <c r="M223" s="1">
        <f>IF(B223="","",C223*入力・概要!$B$26*0.000000001-1/(C223*入力・概要!$B$24*0.000001))</f>
        <v>-0.17798670259816474</v>
      </c>
      <c r="N223" s="1">
        <f>IF(B223="","",入力・概要!$B$28)</f>
        <v>0.05</v>
      </c>
      <c r="O223" s="1">
        <f>IF(B223="","",C223*入力・概要!$B$29*0.000000001-1/(C223*入力・概要!$B$27*0.000001))</f>
        <v>-0.17798670259816474</v>
      </c>
      <c r="P223" s="1">
        <f t="shared" si="53"/>
        <v>2.5000000000000001E-2</v>
      </c>
      <c r="Q223" s="1">
        <f t="shared" si="54"/>
        <v>-8.8993351299082354E-2</v>
      </c>
      <c r="R223" s="1">
        <f>IF(B223="","",入力・概要!$E$15*J223)</f>
        <v>0.48716905021241402</v>
      </c>
      <c r="S223" s="1">
        <f>IF(B223="","",入力・概要!$E$15*K223)</f>
        <v>1.5157972843279477</v>
      </c>
      <c r="T223" s="1">
        <f t="shared" si="55"/>
        <v>0.51216905021241399</v>
      </c>
      <c r="U223" s="1">
        <f t="shared" si="56"/>
        <v>1.4268039330288653</v>
      </c>
      <c r="V223" s="1">
        <f>IF(B223="","",T223+入力・概要!$E$9*F223)</f>
        <v>0.80600226083157089</v>
      </c>
      <c r="W223" s="1">
        <f>IF(B223="","",U223+入力・概要!$E$9*G223)</f>
        <v>1.8872350567173792</v>
      </c>
      <c r="X223" s="1">
        <f>IF(B223="","",入力・概要!$E$9+T223*F223-U223*G223)</f>
        <v>26.88150325256246</v>
      </c>
      <c r="Y223" s="1">
        <f t="shared" si="57"/>
        <v>2.4351409279852222E-2</v>
      </c>
      <c r="Z223" s="1">
        <f>IF(B223="","",入力・概要!$E$9*(V223*X223+W223*Y223)/(X223^2+Y223^2)+入力・概要!$B$36)</f>
        <v>0.80827690292437171</v>
      </c>
      <c r="AA223" s="1">
        <f>IF(B223="","",入力・概要!$E$9*(W223*X223-V223*Y223)/(X223^2+Y223^2)+C223*入力・概要!$B$37*0.000000001)</f>
        <v>1.9057695336602578</v>
      </c>
      <c r="AB223" s="1">
        <f t="shared" si="58"/>
        <v>2.0700891447540735</v>
      </c>
      <c r="AC223" s="1">
        <f t="shared" si="59"/>
        <v>67.01717881735118</v>
      </c>
      <c r="AD223" s="1">
        <f t="shared" si="60"/>
        <v>4.9262977237983527</v>
      </c>
      <c r="AE223" s="1">
        <f t="shared" si="61"/>
        <v>0.31598904798888605</v>
      </c>
      <c r="AF223" s="1">
        <f t="shared" si="62"/>
        <v>9.2438177045211595E-2</v>
      </c>
      <c r="AG223" s="1">
        <f t="shared" si="63"/>
        <v>1.5921605103320602</v>
      </c>
    </row>
    <row r="224" spans="1:33">
      <c r="A224">
        <v>221</v>
      </c>
      <c r="B224" s="2">
        <f>IF(A224&lt;=入力・概要!$B$40,10^(LOG10(入力・概要!$B$38)+(A224-1)*(LOG10(入力・概要!$B$39)-LOG10(入力・概要!$B$38))/(入力・概要!$B$40-1)),"")</f>
        <v>86117.934281385649</v>
      </c>
      <c r="C224" s="1">
        <f t="shared" si="48"/>
        <v>541094.93936145946</v>
      </c>
      <c r="D224" s="1">
        <f>IF(B224="","",ATANH(MIN(0.999999,入力・概要!$E$20/入力・概要!$E$9))+入力・概要!$B$20*SQRT(B224/1000000)+E224*入力・概要!$B$15/2)</f>
        <v>1.0934391404904254E-2</v>
      </c>
      <c r="E224" s="1">
        <f>IF(B224="","",C224*(入力・概要!$E$11*0.000000001))</f>
        <v>1.7466759083652018E-2</v>
      </c>
      <c r="F224" s="1">
        <f t="shared" si="49"/>
        <v>1.0937291745137417E-2</v>
      </c>
      <c r="G224" s="1">
        <f t="shared" si="50"/>
        <v>1.746644657323685E-2</v>
      </c>
      <c r="H224" s="1">
        <f>IF(B224="","",ATANH(MIN(0.999999,入力・概要!$E$21/入力・概要!$E$15))+入力・概要!$B$21*SQRT(B224/1000000)+I224*入力・概要!$B$16/2)</f>
        <v>5.0730483560243837E-3</v>
      </c>
      <c r="I224" s="1">
        <f>IF(B224="","",C224*(入力・概要!$E$17*0.000000001))</f>
        <v>1.606258208403992E-2</v>
      </c>
      <c r="J224" s="1">
        <f t="shared" si="51"/>
        <v>5.0743138966934725E-3</v>
      </c>
      <c r="K224" s="1">
        <f t="shared" si="52"/>
        <v>1.6063550124857103E-2</v>
      </c>
      <c r="L224" s="1">
        <f>IF(B224="","",入力・概要!$B$25)</f>
        <v>0.05</v>
      </c>
      <c r="M224" s="1">
        <f>IF(B224="","",C224*入力・概要!$B$26*0.000000001-1/(C224*入力・概要!$B$24*0.000001))</f>
        <v>-0.17398855262451191</v>
      </c>
      <c r="N224" s="1">
        <f>IF(B224="","",入力・概要!$B$28)</f>
        <v>0.05</v>
      </c>
      <c r="O224" s="1">
        <f>IF(B224="","",C224*入力・概要!$B$29*0.000000001-1/(C224*入力・概要!$B$27*0.000001))</f>
        <v>-0.17398855262451191</v>
      </c>
      <c r="P224" s="1">
        <f t="shared" si="53"/>
        <v>2.5000000000000001E-2</v>
      </c>
      <c r="Q224" s="1">
        <f t="shared" si="54"/>
        <v>-8.6994276312255953E-2</v>
      </c>
      <c r="R224" s="1">
        <f>IF(B224="","",入力・概要!$E$15*J224)</f>
        <v>0.48862335072960689</v>
      </c>
      <c r="S224" s="1">
        <f>IF(B224="","",入力・概要!$E$15*K224)</f>
        <v>1.5468151648512047</v>
      </c>
      <c r="T224" s="1">
        <f t="shared" si="55"/>
        <v>0.51362335072960685</v>
      </c>
      <c r="U224" s="1">
        <f t="shared" si="56"/>
        <v>1.4598208885389488</v>
      </c>
      <c r="V224" s="1">
        <f>IF(B224="","",T224+入力・概要!$E$9*F224)</f>
        <v>0.80784011080097629</v>
      </c>
      <c r="W224" s="1">
        <f>IF(B224="","",U224+入力・概要!$E$9*G224)</f>
        <v>1.9296740697912562</v>
      </c>
      <c r="X224" s="1">
        <f>IF(B224="","",入力・概要!$E$9+T224*F224-U224*G224)</f>
        <v>26.880450022793372</v>
      </c>
      <c r="Y224" s="1">
        <f t="shared" si="57"/>
        <v>2.4937661767881786E-2</v>
      </c>
      <c r="Z224" s="1">
        <f>IF(B224="","",入力・概要!$E$9*(V224*X224+W224*Y224)/(X224^2+Y224^2)+入力・概要!$B$36)</f>
        <v>0.81022840621385328</v>
      </c>
      <c r="AA224" s="1">
        <f>IF(B224="","",入力・概要!$E$9*(W224*X224-V224*Y224)/(X224^2+Y224^2)+C224*入力・概要!$B$37*0.000000001)</f>
        <v>1.9486616123387852</v>
      </c>
      <c r="AB224" s="1">
        <f t="shared" si="58"/>
        <v>2.1103914683391412</v>
      </c>
      <c r="AC224" s="1">
        <f t="shared" si="59"/>
        <v>67.423087824062961</v>
      </c>
      <c r="AD224" s="1">
        <f t="shared" si="60"/>
        <v>4.9350936038156963</v>
      </c>
      <c r="AE224" s="1">
        <f t="shared" si="61"/>
        <v>0.32436302248739146</v>
      </c>
      <c r="AF224" s="1">
        <f t="shared" si="62"/>
        <v>9.0515214804435709E-2</v>
      </c>
      <c r="AG224" s="1">
        <f t="shared" si="63"/>
        <v>1.6221559521488333</v>
      </c>
    </row>
    <row r="225" spans="1:33">
      <c r="A225">
        <v>222</v>
      </c>
      <c r="B225" s="2">
        <f>IF(A225&lt;=入力・概要!$B$40,10^(LOG10(入力・概要!$B$38)+(A225-1)*(LOG10(入力・概要!$B$39)-LOG10(入力・概要!$B$38))/(入力・概要!$B$40-1)),"")</f>
        <v>87879.885789946842</v>
      </c>
      <c r="C225" s="1">
        <f t="shared" si="48"/>
        <v>552165.60719201411</v>
      </c>
      <c r="D225" s="1">
        <f>IF(B225="","",ATANH(MIN(0.999999,入力・概要!$E$20/入力・概要!$E$9))+入力・概要!$B$20*SQRT(B225/1000000)+E225*入力・概要!$B$15/2)</f>
        <v>1.0948712421664121E-2</v>
      </c>
      <c r="E225" s="1">
        <f>IF(B225="","",C225*(入力・概要!$E$11*0.000000001))</f>
        <v>1.7824124628633139E-2</v>
      </c>
      <c r="F225" s="1">
        <f t="shared" si="49"/>
        <v>1.0951753533155797E-2</v>
      </c>
      <c r="G225" s="1">
        <f t="shared" si="50"/>
        <v>1.7823875050918047E-2</v>
      </c>
      <c r="H225" s="1">
        <f>IF(B225="","",ATANH(MIN(0.999999,入力・概要!$E$21/入力・概要!$E$15))+入力・概要!$B$21*SQRT(B225/1000000)+I225*入力・概要!$B$16/2)</f>
        <v>5.0882820984673128E-3</v>
      </c>
      <c r="I225" s="1">
        <f>IF(B225="","",C225*(入力・概要!$E$17*0.000000001))</f>
        <v>1.6391218516979531E-2</v>
      </c>
      <c r="J225" s="1">
        <f t="shared" si="51"/>
        <v>5.0896054628508328E-3</v>
      </c>
      <c r="K225" s="1">
        <f t="shared" si="52"/>
        <v>1.6392262105366876E-2</v>
      </c>
      <c r="L225" s="1">
        <f>IF(B225="","",入力・概要!$B$25)</f>
        <v>0.05</v>
      </c>
      <c r="M225" s="1">
        <f>IF(B225="","",C225*入力・概要!$B$26*0.000000001-1/(C225*入力・概要!$B$24*0.000001))</f>
        <v>-0.17006177426047334</v>
      </c>
      <c r="N225" s="1">
        <f>IF(B225="","",入力・概要!$B$28)</f>
        <v>0.05</v>
      </c>
      <c r="O225" s="1">
        <f>IF(B225="","",C225*入力・概要!$B$29*0.000000001-1/(C225*入力・概要!$B$27*0.000001))</f>
        <v>-0.17006177426047334</v>
      </c>
      <c r="P225" s="1">
        <f t="shared" si="53"/>
        <v>2.5000000000000001E-2</v>
      </c>
      <c r="Q225" s="1">
        <f t="shared" si="54"/>
        <v>-8.5030887130236668E-2</v>
      </c>
      <c r="R225" s="1">
        <f>IF(B225="","",入力・概要!$E$15*J225)</f>
        <v>0.49009582887065795</v>
      </c>
      <c r="S225" s="1">
        <f>IF(B225="","",入力・概要!$E$15*K225)</f>
        <v>1.5784679858259401</v>
      </c>
      <c r="T225" s="1">
        <f t="shared" si="55"/>
        <v>0.51509582887065797</v>
      </c>
      <c r="U225" s="1">
        <f t="shared" si="56"/>
        <v>1.4934370986957033</v>
      </c>
      <c r="V225" s="1">
        <f>IF(B225="","",T225+入力・概要!$E$9*F225)</f>
        <v>0.80970161581584166</v>
      </c>
      <c r="W225" s="1">
        <f>IF(B225="","",U225+入力・概要!$E$9*G225)</f>
        <v>1.972905224041219</v>
      </c>
      <c r="X225" s="1">
        <f>IF(B225="","",入力・概要!$E$9+T225*F225-U225*G225)</f>
        <v>26.879352624235679</v>
      </c>
      <c r="Y225" s="1">
        <f t="shared" si="57"/>
        <v>2.5536758715226281E-2</v>
      </c>
      <c r="Z225" s="1">
        <f>IF(B225="","",入力・概要!$E$9*(V225*X225+W225*Y225)/(X225^2+Y225^2)+入力・概要!$B$36)</f>
        <v>0.81220862720063636</v>
      </c>
      <c r="AA225" s="1">
        <f>IF(B225="","",入力・概要!$E$9*(W225*X225-V225*Y225)/(X225^2+Y225^2)+C225*入力・概要!$B$37*0.000000001)</f>
        <v>1.992360036095242</v>
      </c>
      <c r="AB225" s="1">
        <f t="shared" si="58"/>
        <v>2.1515532453389521</v>
      </c>
      <c r="AC225" s="1">
        <f t="shared" si="59"/>
        <v>67.821165680342887</v>
      </c>
      <c r="AD225" s="1">
        <f t="shared" si="60"/>
        <v>4.9438894838330416</v>
      </c>
      <c r="AE225" s="1">
        <f t="shared" si="61"/>
        <v>0.33275209820884172</v>
      </c>
      <c r="AF225" s="1">
        <f t="shared" si="62"/>
        <v>8.86298582090429E-2</v>
      </c>
      <c r="AG225" s="1">
        <f t="shared" si="63"/>
        <v>1.6528021974071239</v>
      </c>
    </row>
    <row r="226" spans="1:33">
      <c r="A226">
        <v>223</v>
      </c>
      <c r="B226" s="2">
        <f>IF(A226&lt;=入力・概要!$B$40,10^(LOG10(入力・概要!$B$38)+(A226-1)*(LOG10(入力・概要!$B$39)-LOG10(入力・概要!$B$38))/(入力・概要!$B$40-1)),"")</f>
        <v>89677.886387985302</v>
      </c>
      <c r="C226" s="1">
        <f t="shared" si="48"/>
        <v>563462.77813190944</v>
      </c>
      <c r="D226" s="1">
        <f>IF(B226="","",ATANH(MIN(0.999999,入力・概要!$E$20/入力・概要!$E$9))+入力・概要!$B$20*SQRT(B226/1000000)+E226*入力・概要!$B$15/2)</f>
        <v>1.0963234313594276E-2</v>
      </c>
      <c r="E226" s="1">
        <f>IF(B226="","",C226*(入力・概要!$E$11*0.000000001))</f>
        <v>1.8188801783749112E-2</v>
      </c>
      <c r="F226" s="1">
        <f t="shared" si="49"/>
        <v>1.0966422314807236E-2</v>
      </c>
      <c r="G226" s="1">
        <f t="shared" si="50"/>
        <v>1.8188620917911121E-2</v>
      </c>
      <c r="H226" s="1">
        <f>IF(B226="","",ATANH(MIN(0.999999,入力・概要!$E$21/入力・概要!$E$15))+入力・概要!$B$21*SQRT(B226/1000000)+I226*入力・概要!$B$16/2)</f>
        <v>5.1037046804644362E-3</v>
      </c>
      <c r="I226" s="1">
        <f>IF(B226="","",C226*(入力・概要!$E$17*0.000000001))</f>
        <v>1.6726578769569657E-2</v>
      </c>
      <c r="J226" s="1">
        <f t="shared" si="51"/>
        <v>5.1050884907810424E-3</v>
      </c>
      <c r="K226" s="1">
        <f t="shared" si="52"/>
        <v>1.6727703010585682E-2</v>
      </c>
      <c r="L226" s="1">
        <f>IF(B226="","",入力・概要!$B$25)</f>
        <v>0.05</v>
      </c>
      <c r="M226" s="1">
        <f>IF(B226="","",C226*入力・概要!$B$26*0.000000001-1/(C226*入力・概要!$B$24*0.000001))</f>
        <v>-0.16620475670759113</v>
      </c>
      <c r="N226" s="1">
        <f>IF(B226="","",入力・概要!$B$28)</f>
        <v>0.05</v>
      </c>
      <c r="O226" s="1">
        <f>IF(B226="","",C226*入力・概要!$B$29*0.000000001-1/(C226*入力・概要!$B$27*0.000001))</f>
        <v>-0.16620475670759113</v>
      </c>
      <c r="P226" s="1">
        <f t="shared" si="53"/>
        <v>2.4999999999999994E-2</v>
      </c>
      <c r="Q226" s="1">
        <f t="shared" si="54"/>
        <v>-8.3102378353795567E-2</v>
      </c>
      <c r="R226" s="1">
        <f>IF(B226="","",入力・概要!$E$15*J226)</f>
        <v>0.49158674353236798</v>
      </c>
      <c r="S226" s="1">
        <f>IF(B226="","",入力・概要!$E$15*K226)</f>
        <v>1.6107687583868548</v>
      </c>
      <c r="T226" s="1">
        <f t="shared" si="55"/>
        <v>0.516586743532368</v>
      </c>
      <c r="U226" s="1">
        <f t="shared" si="56"/>
        <v>1.5276663800330592</v>
      </c>
      <c r="V226" s="1">
        <f>IF(B226="","",T226+入力・概要!$E$9*F226)</f>
        <v>0.81158712554845669</v>
      </c>
      <c r="W226" s="1">
        <f>IF(B226="","",U226+入力・概要!$E$9*G226)</f>
        <v>2.0169462896608983</v>
      </c>
      <c r="X226" s="1">
        <f>IF(B226="","",入力・概要!$E$9+T226*F226-U226*G226)</f>
        <v>26.878209221631835</v>
      </c>
      <c r="Y226" s="1">
        <f t="shared" si="57"/>
        <v>2.6149035128903746E-2</v>
      </c>
      <c r="Z226" s="1">
        <f>IF(B226="","",入力・概要!$E$9*(V226*X226+W226*Y226)/(X226^2+Y226^2)+入力・概要!$B$36)</f>
        <v>0.81421814312017382</v>
      </c>
      <c r="AA226" s="1">
        <f>IF(B226="","",入力・概要!$E$9*(W226*X226-V226*Y226)/(X226^2+Y226^2)+C226*入力・概要!$B$37*0.000000001)</f>
        <v>2.0368831771708402</v>
      </c>
      <c r="AB226" s="1">
        <f t="shared" si="58"/>
        <v>2.1935916352018761</v>
      </c>
      <c r="AC226" s="1">
        <f t="shared" si="59"/>
        <v>68.211568141954643</v>
      </c>
      <c r="AD226" s="1">
        <f t="shared" si="60"/>
        <v>4.952685363850386</v>
      </c>
      <c r="AE226" s="1">
        <f t="shared" si="61"/>
        <v>0.34115578135836877</v>
      </c>
      <c r="AF226" s="1">
        <f t="shared" si="62"/>
        <v>8.6781364866297131E-2</v>
      </c>
      <c r="AG226" s="1">
        <f t="shared" si="63"/>
        <v>1.684112086356454</v>
      </c>
    </row>
    <row r="227" spans="1:33">
      <c r="A227">
        <v>224</v>
      </c>
      <c r="B227" s="2">
        <f>IF(A227&lt;=入力・概要!$B$40,10^(LOG10(入力・概要!$B$38)+(A227-1)*(LOG10(入力・概要!$B$39)-LOG10(入力・概要!$B$38))/(入力・概要!$B$40-1)),"")</f>
        <v>91512.673630902427</v>
      </c>
      <c r="C227" s="1">
        <f t="shared" si="48"/>
        <v>574991.08637840685</v>
      </c>
      <c r="D227" s="1">
        <f>IF(B227="","",ATANH(MIN(0.999999,入力・概要!$E$20/入力・概要!$E$9))+入力・概要!$B$20*SQRT(B227/1000000)+E227*入力・概要!$B$15/2)</f>
        <v>1.0977960252851748E-2</v>
      </c>
      <c r="E227" s="1">
        <f>IF(B227="","",C227*(入力・概要!$E$11*0.000000001))</f>
        <v>1.8560940142724108E-2</v>
      </c>
      <c r="F227" s="1">
        <f t="shared" si="49"/>
        <v>1.0981301530357512E-2</v>
      </c>
      <c r="G227" s="1">
        <f t="shared" si="50"/>
        <v>1.8560834172731595E-2</v>
      </c>
      <c r="H227" s="1">
        <f>IF(B227="","",ATANH(MIN(0.999999,入力・概要!$E$21/入力・概要!$E$15))+入力・概要!$B$21*SQRT(B227/1000000)+I227*入力・概要!$B$16/2)</f>
        <v>5.1193187153607432E-3</v>
      </c>
      <c r="I227" s="1">
        <f>IF(B227="","",C227*(入力・概要!$E$17*0.000000001))</f>
        <v>1.7068800409487418E-2</v>
      </c>
      <c r="J227" s="1">
        <f t="shared" si="51"/>
        <v>5.120765714566467E-3</v>
      </c>
      <c r="K227" s="1">
        <f t="shared" si="52"/>
        <v>1.7070010737968041E-2</v>
      </c>
      <c r="L227" s="1">
        <f>IF(B227="","",入力・概要!$B$25)</f>
        <v>0.05</v>
      </c>
      <c r="M227" s="1">
        <f>IF(B227="","",C227*入力・概要!$B$26*0.000000001-1/(C227*入力・概要!$B$24*0.000001))</f>
        <v>-0.16241591778389466</v>
      </c>
      <c r="N227" s="1">
        <f>IF(B227="","",入力・概要!$B$28)</f>
        <v>0.05</v>
      </c>
      <c r="O227" s="1">
        <f>IF(B227="","",C227*入力・概要!$B$29*0.000000001-1/(C227*入力・概要!$B$27*0.000001))</f>
        <v>-0.16241591778389466</v>
      </c>
      <c r="P227" s="1">
        <f t="shared" si="53"/>
        <v>2.5000000000000001E-2</v>
      </c>
      <c r="Q227" s="1">
        <f t="shared" si="54"/>
        <v>-8.1207958891947332E-2</v>
      </c>
      <c r="R227" s="1">
        <f>IF(B227="","",入力・概要!$E$15*J227)</f>
        <v>0.49309635798904627</v>
      </c>
      <c r="S227" s="1">
        <f>IF(B227="","",入力・概要!$E$15*K227)</f>
        <v>1.6437307611599186</v>
      </c>
      <c r="T227" s="1">
        <f t="shared" si="55"/>
        <v>0.5180963579890463</v>
      </c>
      <c r="U227" s="1">
        <f t="shared" si="56"/>
        <v>1.5625228022679711</v>
      </c>
      <c r="V227" s="1">
        <f>IF(B227="","",T227+入力・概要!$E$9*F227)</f>
        <v>0.81349699581741608</v>
      </c>
      <c r="W227" s="1">
        <f>IF(B227="","",U227+入力・概要!$E$9*G227)</f>
        <v>2.0618153713768548</v>
      </c>
      <c r="X227" s="1">
        <f>IF(B227="","",入力・概要!$E$9+T227*F227-U227*G227)</f>
        <v>26.877017903620338</v>
      </c>
      <c r="Y227" s="1">
        <f t="shared" si="57"/>
        <v>2.6774834625894653E-2</v>
      </c>
      <c r="Z227" s="1">
        <f>IF(B227="","",入力・概要!$E$9*(V227*X227+W227*Y227)/(X227^2+Y227^2)+入力・概要!$B$36)</f>
        <v>0.81625754786285232</v>
      </c>
      <c r="AA227" s="1">
        <f>IF(B227="","",入力・概要!$E$9*(W227*X227-V227*Y227)/(X227^2+Y227^2)+C227*入力・概要!$B$37*0.000000001)</f>
        <v>2.082249774475625</v>
      </c>
      <c r="AB227" s="1">
        <f t="shared" si="58"/>
        <v>2.2365242023610805</v>
      </c>
      <c r="AC227" s="1">
        <f t="shared" si="59"/>
        <v>68.594447626867208</v>
      </c>
      <c r="AD227" s="1">
        <f t="shared" si="60"/>
        <v>4.9614812438677296</v>
      </c>
      <c r="AE227" s="1">
        <f t="shared" si="61"/>
        <v>0.34957360221580497</v>
      </c>
      <c r="AF227" s="1">
        <f t="shared" si="62"/>
        <v>8.4969009570526402E-2</v>
      </c>
      <c r="AG227" s="1">
        <f t="shared" si="63"/>
        <v>1.7160987248539714</v>
      </c>
    </row>
    <row r="228" spans="1:33">
      <c r="A228">
        <v>225</v>
      </c>
      <c r="B228" s="2">
        <f>IF(A228&lt;=入力・概要!$B$40,10^(LOG10(入力・概要!$B$38)+(A228-1)*(LOG10(入力・概要!$B$39)-LOG10(入力・概要!$B$38))/(入力・概要!$B$40-1)),"")</f>
        <v>93385.000164299781</v>
      </c>
      <c r="C228" s="1">
        <f t="shared" si="48"/>
        <v>586755.26094329159</v>
      </c>
      <c r="D228" s="1">
        <f>IF(B228="","",ATANH(MIN(0.999999,入力・概要!$E$20/入力・概要!$E$9))+入力・概要!$B$20*SQRT(B228/1000000)+E228*入力・概要!$B$15/2)</f>
        <v>1.0992893466951136E-2</v>
      </c>
      <c r="E228" s="1">
        <f>IF(B228="","",C228*(入力・概要!$E$11*0.000000001))</f>
        <v>1.8940692359932711E-2</v>
      </c>
      <c r="F228" s="1">
        <f t="shared" si="49"/>
        <v>1.0996394687359641E-2</v>
      </c>
      <c r="G228" s="1">
        <f t="shared" si="50"/>
        <v>1.8940667900966685E-2</v>
      </c>
      <c r="H228" s="1">
        <f>IF(B228="","",ATANH(MIN(0.999999,入力・概要!$E$21/入力・概要!$E$15))+入力・概要!$B$21*SQRT(B228/1000000)+I228*入力・概要!$B$16/2)</f>
        <v>5.1351268572443157E-3</v>
      </c>
      <c r="I228" s="1">
        <f>IF(B228="","",C228*(入力・概要!$E$17*0.000000001))</f>
        <v>1.7418023819010392E-2</v>
      </c>
      <c r="J228" s="1">
        <f t="shared" si="51"/>
        <v>5.1366399146999982E-3</v>
      </c>
      <c r="K228" s="1">
        <f t="shared" si="52"/>
        <v>1.7419326020518603E-2</v>
      </c>
      <c r="L228" s="1">
        <f>IF(B228="","",入力・概要!$B$25)</f>
        <v>0.05</v>
      </c>
      <c r="M228" s="1">
        <f>IF(B228="","",C228*入力・概要!$B$26*0.000000001-1/(C228*入力・概要!$B$24*0.000001))</f>
        <v>-0.15869370327487642</v>
      </c>
      <c r="N228" s="1">
        <f>IF(B228="","",入力・概要!$B$28)</f>
        <v>0.05</v>
      </c>
      <c r="O228" s="1">
        <f>IF(B228="","",C228*入力・概要!$B$29*0.000000001-1/(C228*入力・概要!$B$27*0.000001))</f>
        <v>-0.15869370327487642</v>
      </c>
      <c r="P228" s="1">
        <f t="shared" si="53"/>
        <v>2.4999999999999998E-2</v>
      </c>
      <c r="Q228" s="1">
        <f t="shared" si="54"/>
        <v>-7.9346851637438223E-2</v>
      </c>
      <c r="R228" s="1">
        <f>IF(B228="","",入力・概要!$E$15*J228)</f>
        <v>0.49462493998403334</v>
      </c>
      <c r="S228" s="1">
        <f>IF(B228="","",入力・概要!$E$15*K228)</f>
        <v>1.6773675458160935</v>
      </c>
      <c r="T228" s="1">
        <f t="shared" si="55"/>
        <v>0.51962493998403336</v>
      </c>
      <c r="U228" s="1">
        <f t="shared" si="56"/>
        <v>1.5980206941786552</v>
      </c>
      <c r="V228" s="1">
        <f>IF(B228="","",T228+入力・概要!$E$9*F228)</f>
        <v>0.81543158872039512</v>
      </c>
      <c r="W228" s="1">
        <f>IF(B228="","",U228+入力・概要!$E$9*G228)</f>
        <v>2.1075309160201581</v>
      </c>
      <c r="X228" s="1">
        <f>IF(B228="","",入力・概要!$E$9+T228*F228-U228*G228)</f>
        <v>26.875776679577637</v>
      </c>
      <c r="Y228" s="1">
        <f t="shared" si="57"/>
        <v>2.741450969305425E-2</v>
      </c>
      <c r="Z228" s="1">
        <f>IF(B228="","",入力・概要!$E$9*(V228*X228+W228*Y228)/(X228^2+Y228^2)+入力・概要!$B$36)</f>
        <v>0.81832745260661099</v>
      </c>
      <c r="AA228" s="1">
        <f>IF(B228="","",入力・概要!$E$9*(W228*X228-V228*Y228)/(X228^2+Y228^2)+C228*入力・概要!$B$37*0.000000001)</f>
        <v>2.1284789430737199</v>
      </c>
      <c r="AB228" s="1">
        <f t="shared" si="58"/>
        <v>2.28036892427472</v>
      </c>
      <c r="AC228" s="1">
        <f t="shared" si="59"/>
        <v>68.969953280908314</v>
      </c>
      <c r="AD228" s="1">
        <f t="shared" si="60"/>
        <v>4.9702771238850731</v>
      </c>
      <c r="AE228" s="1">
        <f t="shared" si="61"/>
        <v>0.35800511402479374</v>
      </c>
      <c r="AF228" s="1">
        <f t="shared" si="62"/>
        <v>8.3192084147313147E-2</v>
      </c>
      <c r="AG228" s="1">
        <f t="shared" si="63"/>
        <v>1.7487754901677095</v>
      </c>
    </row>
    <row r="229" spans="1:33">
      <c r="A229">
        <v>226</v>
      </c>
      <c r="B229" s="2">
        <f>IF(A229&lt;=入力・概要!$B$40,10^(LOG10(入力・概要!$B$38)+(A229-1)*(LOG10(入力・概要!$B$39)-LOG10(入力・概要!$B$38))/(入力・概要!$B$40-1)),"")</f>
        <v>95295.634032720685</v>
      </c>
      <c r="C229" s="1">
        <f t="shared" si="48"/>
        <v>598760.1275927535</v>
      </c>
      <c r="D229" s="1">
        <f>IF(B229="","",ATANH(MIN(0.999999,入力・概要!$E$20/入力・概要!$E$9))+入力・概要!$B$20*SQRT(B229/1000000)+E229*入力・概要!$B$15/2)</f>
        <v>1.1008037239800065E-2</v>
      </c>
      <c r="E229" s="1">
        <f>IF(B229="","",C229*(入力・概要!$E$11*0.000000001))</f>
        <v>1.9328214213020025E-2</v>
      </c>
      <c r="F229" s="1">
        <f t="shared" si="49"/>
        <v>1.1011705362231273E-2</v>
      </c>
      <c r="G229" s="1">
        <f t="shared" si="50"/>
        <v>1.9328278339579761E-2</v>
      </c>
      <c r="H229" s="1">
        <f>IF(B229="","",ATANH(MIN(0.999999,入力・概要!$E$21/入力・概要!$E$15))+入力・概要!$B$21*SQRT(B229/1000000)+I229*入力・概要!$B$16/2)</f>
        <v>5.1511318016503977E-3</v>
      </c>
      <c r="I229" s="1">
        <f>IF(B229="","",C229*(入力・概要!$E$17*0.000000001))</f>
        <v>1.7774392252602637E-2</v>
      </c>
      <c r="J229" s="1">
        <f t="shared" si="51"/>
        <v>5.1527139190610432E-3</v>
      </c>
      <c r="K229" s="1">
        <f t="shared" si="52"/>
        <v>1.7775792485700093E-2</v>
      </c>
      <c r="L229" s="1">
        <f>IF(B229="","",入力・概要!$B$25)</f>
        <v>0.05</v>
      </c>
      <c r="M229" s="1">
        <f>IF(B229="","",C229*入力・概要!$B$26*0.000000001-1/(C229*入力・概要!$B$24*0.000001))</f>
        <v>-0.15503658629594036</v>
      </c>
      <c r="N229" s="1">
        <f>IF(B229="","",入力・概要!$B$28)</f>
        <v>0.05</v>
      </c>
      <c r="O229" s="1">
        <f>IF(B229="","",C229*入力・概要!$B$29*0.000000001-1/(C229*入力・概要!$B$27*0.000001))</f>
        <v>-0.15503658629594036</v>
      </c>
      <c r="P229" s="1">
        <f t="shared" si="53"/>
        <v>2.5000000000000001E-2</v>
      </c>
      <c r="Q229" s="1">
        <f t="shared" si="54"/>
        <v>-7.7518293147970166E-2</v>
      </c>
      <c r="R229" s="1">
        <f>IF(B229="","",入力・概要!$E$15*J229)</f>
        <v>0.49617276182368225</v>
      </c>
      <c r="S229" s="1">
        <f>IF(B229="","",入力・概要!$E$15*K229)</f>
        <v>1.7116929427437879</v>
      </c>
      <c r="T229" s="1">
        <f t="shared" si="55"/>
        <v>0.52117276182368222</v>
      </c>
      <c r="U229" s="1">
        <f t="shared" si="56"/>
        <v>1.6341746495958178</v>
      </c>
      <c r="V229" s="1">
        <f>IF(B229="","",T229+入力・概要!$E$9*F229)</f>
        <v>0.81739127277056234</v>
      </c>
      <c r="W229" s="1">
        <f>IF(B229="","",U229+入力・概要!$E$9*G229)</f>
        <v>2.1541117202474278</v>
      </c>
      <c r="X229" s="1">
        <f>IF(B229="","",入力・概要!$E$9+T229*F229-U229*G229)</f>
        <v>26.874483476328635</v>
      </c>
      <c r="Y229" s="1">
        <f t="shared" si="57"/>
        <v>2.8068421955312318E-2</v>
      </c>
      <c r="Z229" s="1">
        <f>IF(B229="","",入力・概要!$E$9*(V229*X229+W229*Y229)/(X229^2+Y229^2)+入力・概要!$B$36)</f>
        <v>0.82042848647811517</v>
      </c>
      <c r="AA229" s="1">
        <f>IF(B229="","",入力・概要!$E$9*(W229*X229-V229*Y229)/(X229^2+Y229^2)+C229*入力・概要!$B$37*0.000000001)</f>
        <v>2.175590183937226</v>
      </c>
      <c r="AB229" s="1">
        <f t="shared" si="58"/>
        <v>2.3251441998011186</v>
      </c>
      <c r="AC229" s="1">
        <f t="shared" si="59"/>
        <v>69.338231043659633</v>
      </c>
      <c r="AD229" s="1">
        <f t="shared" si="60"/>
        <v>4.9790730039024167</v>
      </c>
      <c r="AE229" s="1">
        <f t="shared" si="61"/>
        <v>0.366449891951111</v>
      </c>
      <c r="AF229" s="1">
        <f t="shared" si="62"/>
        <v>8.144989731469672E-2</v>
      </c>
      <c r="AG229" s="1">
        <f t="shared" si="63"/>
        <v>1.7821560368875193</v>
      </c>
    </row>
    <row r="230" spans="1:33">
      <c r="A230">
        <v>227</v>
      </c>
      <c r="B230" s="2">
        <f>IF(A230&lt;=入力・概要!$B$40,10^(LOG10(入力・概要!$B$38)+(A230-1)*(LOG10(入力・概要!$B$39)-LOG10(入力・概要!$B$38))/(入力・概要!$B$40-1)),"")</f>
        <v>97245.358994708367</v>
      </c>
      <c r="C230" s="1">
        <f t="shared" si="48"/>
        <v>611010.61082695588</v>
      </c>
      <c r="D230" s="1">
        <f>IF(B230="","",ATANH(MIN(0.999999,入力・概要!$E$20/入力・概要!$E$9))+入力・概要!$B$20*SQRT(B230/1000000)+E230*入力・概要!$B$15/2)</f>
        <v>1.1023394912754855E-2</v>
      </c>
      <c r="E230" s="1">
        <f>IF(B230="","",C230*(入力・概要!$E$11*0.000000001))</f>
        <v>1.9723664666802945E-2</v>
      </c>
      <c r="F230" s="1">
        <f t="shared" si="49"/>
        <v>1.102723720187759E-2</v>
      </c>
      <c r="G230" s="1">
        <f t="shared" si="50"/>
        <v>1.9723824942602407E-2</v>
      </c>
      <c r="H230" s="1">
        <f>IF(B230="","",ATANH(MIN(0.999999,入力・概要!$E$21/入力・概要!$E$15))+入力・概要!$B$21*SQRT(B230/1000000)+I230*入力・概要!$B$16/2)</f>
        <v>5.1673362862785554E-3</v>
      </c>
      <c r="I230" s="1">
        <f>IF(B230="","",C230*(入力・概要!$E$17*0.000000001))</f>
        <v>1.8138051895678846E-2</v>
      </c>
      <c r="J230" s="1">
        <f t="shared" si="51"/>
        <v>5.1689906039179912E-3</v>
      </c>
      <c r="K230" s="1">
        <f t="shared" si="52"/>
        <v>1.8139556715602505E-2</v>
      </c>
      <c r="L230" s="1">
        <f>IF(B230="","",入力・概要!$B$25)</f>
        <v>0.05</v>
      </c>
      <c r="M230" s="1">
        <f>IF(B230="","",C230*入力・概要!$B$26*0.000000001-1/(C230*入力・概要!$B$24*0.000001))</f>
        <v>-0.15144306666606111</v>
      </c>
      <c r="N230" s="1">
        <f>IF(B230="","",入力・概要!$B$28)</f>
        <v>0.05</v>
      </c>
      <c r="O230" s="1">
        <f>IF(B230="","",C230*入力・概要!$B$29*0.000000001-1/(C230*入力・概要!$B$27*0.000001))</f>
        <v>-0.15144306666606111</v>
      </c>
      <c r="P230" s="1">
        <f t="shared" si="53"/>
        <v>2.4999999999999998E-2</v>
      </c>
      <c r="Q230" s="1">
        <f t="shared" si="54"/>
        <v>-7.5721533333030569E-2</v>
      </c>
      <c r="R230" s="1">
        <f>IF(B230="","",入力・概要!$E$15*J230)</f>
        <v>0.49774010047388956</v>
      </c>
      <c r="S230" s="1">
        <f>IF(B230="","",入力・概要!$E$15*K230)</f>
        <v>1.7467210668427549</v>
      </c>
      <c r="T230" s="1">
        <f t="shared" si="55"/>
        <v>0.52274010047388952</v>
      </c>
      <c r="U230" s="1">
        <f t="shared" si="56"/>
        <v>1.6709995335097243</v>
      </c>
      <c r="V230" s="1">
        <f>IF(B230="","",T230+入力・概要!$E$9*F230)</f>
        <v>0.81937642303676861</v>
      </c>
      <c r="W230" s="1">
        <f>IF(B230="","",U230+入力・概要!$E$9*G230)</f>
        <v>2.2015769384150401</v>
      </c>
      <c r="X230" s="1">
        <f>IF(B230="","",入力・概要!$E$9+T230*F230-U230*G230)</f>
        <v>26.87313613472023</v>
      </c>
      <c r="Y230" s="1">
        <f t="shared" si="57"/>
        <v>2.8736942452463922E-2</v>
      </c>
      <c r="Z230" s="1">
        <f>IF(B230="","",入力・概要!$E$9*(V230*X230+W230*Y230)/(X230^2+Y230^2)+入力・概要!$B$36)</f>
        <v>0.82256129724393878</v>
      </c>
      <c r="AA230" s="1">
        <f>IF(B230="","",入力・概要!$E$9*(W230*X230-V230*Y230)/(X230^2+Y230^2)+C230*入力・概要!$B$37*0.000000001)</f>
        <v>2.2236033939800377</v>
      </c>
      <c r="AB230" s="1">
        <f t="shared" si="58"/>
        <v>2.3708688579175301</v>
      </c>
      <c r="AC230" s="1">
        <f t="shared" si="59"/>
        <v>69.699423714333363</v>
      </c>
      <c r="AD230" s="1">
        <f t="shared" si="60"/>
        <v>4.9878688839197611</v>
      </c>
      <c r="AE230" s="1">
        <f t="shared" si="61"/>
        <v>0.37490753210643968</v>
      </c>
      <c r="AF230" s="1">
        <f t="shared" si="62"/>
        <v>7.974177456205285E-2</v>
      </c>
      <c r="AG230" s="1">
        <f t="shared" si="63"/>
        <v>1.8162543029466025</v>
      </c>
    </row>
    <row r="231" spans="1:33">
      <c r="A231">
        <v>228</v>
      </c>
      <c r="B231" s="2">
        <f>IF(A231&lt;=入力・概要!$B$40,10^(LOG10(入力・概要!$B$38)+(A231-1)*(LOG10(入力・概要!$B$39)-LOG10(入力・概要!$B$38))/(入力・概要!$B$40-1)),"")</f>
        <v>99234.974844310869</v>
      </c>
      <c r="C231" s="1">
        <f t="shared" si="48"/>
        <v>623511.73590010987</v>
      </c>
      <c r="D231" s="1">
        <f>IF(B231="","",ATANH(MIN(0.999999,入力・概要!$E$20/入力・概要!$E$9))+入力・概要!$B$20*SQRT(B231/1000000)+E231*入力・概要!$B$15/2)</f>
        <v>1.1038969885696777E-2</v>
      </c>
      <c r="E231" s="1">
        <f>IF(B231="","",C231*(入力・概要!$E$11*0.000000001))</f>
        <v>2.0127205938478967E-2</v>
      </c>
      <c r="F231" s="1">
        <f t="shared" si="49"/>
        <v>1.1042993925361301E-2</v>
      </c>
      <c r="G231" s="1">
        <f t="shared" si="50"/>
        <v>2.0127470448247198E-2</v>
      </c>
      <c r="H231" s="1">
        <f>IF(B231="","",ATANH(MIN(0.999999,入力・概要!$E$21/入力・概要!$E$15))+入力・概要!$B$21*SQRT(B231/1000000)+I231*入力・概要!$B$16/2)</f>
        <v>5.1837430917231848E-3</v>
      </c>
      <c r="I231" s="1">
        <f>IF(B231="","",C231*(入力・概要!$E$17*0.000000001))</f>
        <v>1.8509151924570907E-2</v>
      </c>
      <c r="J231" s="1">
        <f t="shared" si="51"/>
        <v>5.1854728949580556E-3</v>
      </c>
      <c r="K231" s="1">
        <f t="shared" si="52"/>
        <v>1.8510768308403203E-2</v>
      </c>
      <c r="L231" s="1">
        <f>IF(B231="","",入力・概要!$B$25)</f>
        <v>0.05</v>
      </c>
      <c r="M231" s="1">
        <f>IF(B231="","",C231*入力・概要!$B$26*0.000000001-1/(C231*入力・概要!$B$24*0.000001))</f>
        <v>-0.14791167029239616</v>
      </c>
      <c r="N231" s="1">
        <f>IF(B231="","",入力・概要!$B$28)</f>
        <v>0.05</v>
      </c>
      <c r="O231" s="1">
        <f>IF(B231="","",C231*入力・概要!$B$29*0.000000001-1/(C231*入力・概要!$B$27*0.000001))</f>
        <v>-0.14791167029239616</v>
      </c>
      <c r="P231" s="1">
        <f t="shared" si="53"/>
        <v>2.5000000000000001E-2</v>
      </c>
      <c r="Q231" s="1">
        <f t="shared" si="54"/>
        <v>-7.3955835146198093E-2</v>
      </c>
      <c r="R231" s="1">
        <f>IF(B231="","",入力・概要!$E$15*J231)</f>
        <v>0.49932723765926251</v>
      </c>
      <c r="S231" s="1">
        <f>IF(B231="","",入力・概要!$E$15*K231)</f>
        <v>1.782466323442301</v>
      </c>
      <c r="T231" s="1">
        <f t="shared" si="55"/>
        <v>0.52432723765926248</v>
      </c>
      <c r="U231" s="1">
        <f t="shared" si="56"/>
        <v>1.7085104882961029</v>
      </c>
      <c r="V231" s="1">
        <f>IF(B231="","",T231+入力・概要!$E$9*F231)</f>
        <v>0.82138742128763598</v>
      </c>
      <c r="W231" s="1">
        <f>IF(B231="","",U231+入力・概要!$E$9*G231)</f>
        <v>2.2499460906103868</v>
      </c>
      <c r="X231" s="1">
        <f>IF(B231="","",入力・概要!$E$9+T231*F231-U231*G231)</f>
        <v>26.871732406052161</v>
      </c>
      <c r="Y231" s="1">
        <f t="shared" si="57"/>
        <v>2.9420451924867825E-2</v>
      </c>
      <c r="Z231" s="1">
        <f>IF(B231="","",入力・概要!$E$9*(V231*X231+W231*Y231)/(X231^2+Y231^2)+入力・概要!$B$36)</f>
        <v>0.82472655203327339</v>
      </c>
      <c r="AA231" s="1">
        <f>IF(B231="","",入力・概要!$E$9*(W231*X231-V231*Y231)/(X231^2+Y231^2)+C231*入力・概要!$B$37*0.000000001)</f>
        <v>2.2725388763835594</v>
      </c>
      <c r="AB231" s="1">
        <f t="shared" si="58"/>
        <v>2.4175621667918579</v>
      </c>
      <c r="AC231" s="1">
        <f t="shared" si="59"/>
        <v>70.05367101740552</v>
      </c>
      <c r="AD231" s="1">
        <f t="shared" si="60"/>
        <v>4.9966647639371047</v>
      </c>
      <c r="AE231" s="1">
        <f t="shared" si="61"/>
        <v>0.38337765063405788</v>
      </c>
      <c r="AF231" s="1">
        <f t="shared" si="62"/>
        <v>7.8067058047371241E-2</v>
      </c>
      <c r="AG231" s="1">
        <f t="shared" si="63"/>
        <v>1.8510845157567344</v>
      </c>
    </row>
    <row r="232" spans="1:33">
      <c r="A232">
        <v>229</v>
      </c>
      <c r="B232" s="2">
        <f>IF(A232&lt;=入力・概要!$B$40,10^(LOG10(入力・概要!$B$38)+(A232-1)*(LOG10(入力・概要!$B$39)-LOG10(入力・概要!$B$38))/(入力・概要!$B$40-1)),"")</f>
        <v>101265.29773916394</v>
      </c>
      <c r="C232" s="1">
        <f t="shared" si="48"/>
        <v>636268.63088188111</v>
      </c>
      <c r="D232" s="1">
        <f>IF(B232="","",ATANH(MIN(0.999999,入力・概要!$E$20/入力・概要!$E$9))+入力・概要!$B$20*SQRT(B232/1000000)+E232*入力・概要!$B$15/2)</f>
        <v>1.1054765618129323E-2</v>
      </c>
      <c r="E232" s="1">
        <f>IF(B232="","",C232*(入力・概要!$E$11*0.000000001))</f>
        <v>2.0539003564169194E-2</v>
      </c>
      <c r="F232" s="1">
        <f t="shared" si="49"/>
        <v>1.1058979325621382E-2</v>
      </c>
      <c r="G232" s="1">
        <f t="shared" si="50"/>
        <v>2.0539380947474973E-2</v>
      </c>
      <c r="H232" s="1">
        <f>IF(B232="","",ATANH(MIN(0.999999,入力・概要!$E$21/入力・概要!$E$15))+入力・概要!$B$21*SQRT(B232/1000000)+I232*入力・概要!$B$16/2)</f>
        <v>5.2003550422176133E-3</v>
      </c>
      <c r="I232" s="1">
        <f>IF(B232="","",C232*(入力・概要!$E$17*0.000000001))</f>
        <v>1.8887844567721458E-2</v>
      </c>
      <c r="J232" s="1">
        <f t="shared" si="51"/>
        <v>5.2021637683454663E-3</v>
      </c>
      <c r="K232" s="1">
        <f t="shared" si="52"/>
        <v>1.8889579941147899E-2</v>
      </c>
      <c r="L232" s="1">
        <f>IF(B232="","",入力・概要!$B$25)</f>
        <v>0.05</v>
      </c>
      <c r="M232" s="1">
        <f>IF(B232="","",C232*入力・概要!$B$26*0.000000001-1/(C232*入力・概要!$B$24*0.000001))</f>
        <v>-0.14444094856559905</v>
      </c>
      <c r="N232" s="1">
        <f>IF(B232="","",入力・概要!$B$28)</f>
        <v>0.05</v>
      </c>
      <c r="O232" s="1">
        <f>IF(B232="","",C232*入力・概要!$B$29*0.000000001-1/(C232*入力・概要!$B$27*0.000001))</f>
        <v>-0.14444094856559905</v>
      </c>
      <c r="P232" s="1">
        <f t="shared" si="53"/>
        <v>2.4999999999999998E-2</v>
      </c>
      <c r="Q232" s="1">
        <f t="shared" si="54"/>
        <v>-7.2220474282799513E-2</v>
      </c>
      <c r="R232" s="1">
        <f>IF(B232="","",入力・概要!$E$15*J232)</f>
        <v>0.50093445996501595</v>
      </c>
      <c r="S232" s="1">
        <f>IF(B232="","",入力・概要!$E$15*K232)</f>
        <v>1.8189434143466849</v>
      </c>
      <c r="T232" s="1">
        <f t="shared" si="55"/>
        <v>0.52593445996501598</v>
      </c>
      <c r="U232" s="1">
        <f t="shared" si="56"/>
        <v>1.7467229400638855</v>
      </c>
      <c r="V232" s="1">
        <f>IF(B232="","",T232+入力・概要!$E$9*F232)</f>
        <v>0.82342465613969074</v>
      </c>
      <c r="W232" s="1">
        <f>IF(B232="","",U232+入力・概要!$E$9*G232)</f>
        <v>2.2992390708440995</v>
      </c>
      <c r="X232" s="1">
        <f>IF(B232="","",入力・概要!$E$9+T232*F232-U232*G232)</f>
        <v>26.870269948359208</v>
      </c>
      <c r="Y232" s="1">
        <f t="shared" si="57"/>
        <v>3.0119341108381097E-2</v>
      </c>
      <c r="Z232" s="1">
        <f>IF(B232="","",入力・概要!$E$9*(V232*X232+W232*Y232)/(X232^2+Y232^2)+入力・概要!$B$36)</f>
        <v>0.82692493809377132</v>
      </c>
      <c r="AA232" s="1">
        <f>IF(B232="","",入力・概要!$E$9*(W232*X232-V232*Y232)/(X232^2+Y232^2)+C232*入力・概要!$B$37*0.000000001)</f>
        <v>2.3224173512268003</v>
      </c>
      <c r="AB232" s="1">
        <f t="shared" si="58"/>
        <v>2.4652438432172779</v>
      </c>
      <c r="AC232" s="1">
        <f t="shared" si="59"/>
        <v>70.401109667810559</v>
      </c>
      <c r="AD232" s="1">
        <f t="shared" si="60"/>
        <v>5.0054606439544491</v>
      </c>
      <c r="AE232" s="1">
        <f t="shared" si="61"/>
        <v>0.39185988285306222</v>
      </c>
      <c r="AF232" s="1">
        <f t="shared" si="62"/>
        <v>7.6425106513713842E-2</v>
      </c>
      <c r="AG232" s="1">
        <f t="shared" si="63"/>
        <v>1.8866611984602901</v>
      </c>
    </row>
    <row r="233" spans="1:33">
      <c r="A233">
        <v>230</v>
      </c>
      <c r="B233" s="2">
        <f>IF(A233&lt;=入力・概要!$B$40,10^(LOG10(入力・概要!$B$38)+(A233-1)*(LOG10(入力・概要!$B$39)-LOG10(入力・概要!$B$38))/(入力・概要!$B$40-1)),"")</f>
        <v>103337.16053528521</v>
      </c>
      <c r="C233" s="1">
        <f t="shared" si="48"/>
        <v>649286.52876096219</v>
      </c>
      <c r="D233" s="1">
        <f>IF(B233="","",ATANH(MIN(0.999999,入力・概要!$E$20/入力・概要!$E$9))+入力・概要!$B$20*SQRT(B233/1000000)+E233*入力・概要!$B$15/2)</f>
        <v>1.1070785630296906E-2</v>
      </c>
      <c r="E233" s="1">
        <f>IF(B233="","",C233*(入力・概要!$E$11*0.000000001))</f>
        <v>2.0959226466822512E-2</v>
      </c>
      <c r="F233" s="1">
        <f t="shared" si="49"/>
        <v>1.1075197271242399E-2</v>
      </c>
      <c r="G233" s="1">
        <f t="shared" si="50"/>
        <v>2.0959725954051139E-2</v>
      </c>
      <c r="H233" s="1">
        <f>IF(B233="","",ATANH(MIN(0.999999,入力・概要!$E$21/入力・概要!$E$15))+入力・概要!$B$21*SQRT(B233/1000000)+I233*入力・概要!$B$16/2)</f>
        <v>5.2171750063920675E-3</v>
      </c>
      <c r="I233" s="1">
        <f>IF(B233="","",C233*(入力・概要!$E$17*0.000000001))</f>
        <v>1.9274285168129117E-2</v>
      </c>
      <c r="J233" s="1">
        <f t="shared" si="51"/>
        <v>5.2190662518090203E-3</v>
      </c>
      <c r="K233" s="1">
        <f t="shared" si="52"/>
        <v>1.9276147433883277E-2</v>
      </c>
      <c r="L233" s="1">
        <f>IF(B233="","",入力・概要!$B$25)</f>
        <v>0.05</v>
      </c>
      <c r="M233" s="1">
        <f>IF(B233="","",C233*入力・概要!$B$26*0.000000001-1/(C233*入力・概要!$B$24*0.000001))</f>
        <v>-0.14102947776558936</v>
      </c>
      <c r="N233" s="1">
        <f>IF(B233="","",入力・概要!$B$28)</f>
        <v>0.05</v>
      </c>
      <c r="O233" s="1">
        <f>IF(B233="","",C233*入力・概要!$B$29*0.000000001-1/(C233*入力・概要!$B$27*0.000001))</f>
        <v>-0.14102947776558936</v>
      </c>
      <c r="P233" s="1">
        <f t="shared" si="53"/>
        <v>2.5000000000000008E-2</v>
      </c>
      <c r="Q233" s="1">
        <f t="shared" si="54"/>
        <v>-7.0514738882794664E-2</v>
      </c>
      <c r="R233" s="1">
        <f>IF(B233="","",入力・概要!$E$15*J233)</f>
        <v>0.50256205894169637</v>
      </c>
      <c r="S233" s="1">
        <f>IF(B233="","",入力・概要!$E$15*K233)</f>
        <v>1.8561673440106707</v>
      </c>
      <c r="T233" s="1">
        <f t="shared" si="55"/>
        <v>0.52756205894169639</v>
      </c>
      <c r="U233" s="1">
        <f t="shared" si="56"/>
        <v>1.785652605127876</v>
      </c>
      <c r="V233" s="1">
        <f>IF(B233="","",T233+入力・概要!$E$9*F233)</f>
        <v>0.82548852320968136</v>
      </c>
      <c r="W233" s="1">
        <f>IF(B233="","",U233+入力・概要!$E$9*G233)</f>
        <v>2.3494761554072543</v>
      </c>
      <c r="X233" s="1">
        <f>IF(B233="","",入力・概要!$E$9+T233*F233-U233*G233)</f>
        <v>26.868746322538474</v>
      </c>
      <c r="Y233" s="1">
        <f t="shared" si="57"/>
        <v>3.0834011038872063E-2</v>
      </c>
      <c r="Z233" s="1">
        <f>IF(B233="","",入力・概要!$E$9*(V233*X233+W233*Y233)/(X233^2+Y233^2)+入力・概要!$B$36)</f>
        <v>0.82915716358222513</v>
      </c>
      <c r="AA233" s="1">
        <f>IF(B233="","",入力・概要!$E$9*(W233*X233-V233*Y233)/(X233^2+Y233^2)+C233*入力・概要!$B$37*0.000000001)</f>
        <v>2.3732599664340381</v>
      </c>
      <c r="AB233" s="1">
        <f t="shared" si="58"/>
        <v>2.5139340624205344</v>
      </c>
      <c r="AC233" s="1">
        <f t="shared" si="59"/>
        <v>70.74187343552984</v>
      </c>
      <c r="AD233" s="1">
        <f t="shared" si="60"/>
        <v>5.0142565239717944</v>
      </c>
      <c r="AE233" s="1">
        <f t="shared" si="61"/>
        <v>0.40035388245795106</v>
      </c>
      <c r="AF233" s="1">
        <f t="shared" si="62"/>
        <v>7.4815295225700434E-2</v>
      </c>
      <c r="AG233" s="1">
        <f t="shared" si="63"/>
        <v>1.9229991763023053</v>
      </c>
    </row>
    <row r="234" spans="1:33">
      <c r="A234">
        <v>231</v>
      </c>
      <c r="B234" s="2">
        <f>IF(A234&lt;=入力・概要!$B$40,10^(LOG10(入力・概要!$B$38)+(A234-1)*(LOG10(入力・概要!$B$39)-LOG10(入力・概要!$B$38))/(入力・概要!$B$40-1)),"")</f>
        <v>105451.41312871856</v>
      </c>
      <c r="C234" s="1">
        <f t="shared" si="48"/>
        <v>662570.76959168899</v>
      </c>
      <c r="D234" s="1">
        <f>IF(B234="","",ATANH(MIN(0.999999,入力・概要!$E$20/入力・概要!$E$9))+入力・概要!$B$20*SQRT(B234/1000000)+E234*入力・概要!$B$15/2)</f>
        <v>1.1087033504325414E-2</v>
      </c>
      <c r="E234" s="1">
        <f>IF(B234="","",C234*(入力・概要!$E$11*0.000000001))</f>
        <v>2.1388047025509196E-2</v>
      </c>
      <c r="F234" s="1">
        <f t="shared" si="49"/>
        <v>1.1091651708276151E-2</v>
      </c>
      <c r="G234" s="1">
        <f t="shared" si="50"/>
        <v>2.1388678476127351E-2</v>
      </c>
      <c r="H234" s="1">
        <f>IF(B234="","",ATANH(MIN(0.999999,入力・概要!$E$21/入力・概要!$E$15))+入力・概要!$B$21*SQRT(B234/1000000)+I234*入力・概要!$B$16/2)</f>
        <v>5.234205898045771E-3</v>
      </c>
      <c r="I234" s="1">
        <f>IF(B234="","",C234*(入力・概要!$E$17*0.000000001))</f>
        <v>1.9668632247071511E-2</v>
      </c>
      <c r="J234" s="1">
        <f t="shared" si="51"/>
        <v>5.2361834257600359E-3</v>
      </c>
      <c r="K234" s="1">
        <f t="shared" si="52"/>
        <v>1.9670629815173483E-2</v>
      </c>
      <c r="L234" s="1">
        <f>IF(B234="","",入力・概要!$B$25)</f>
        <v>0.05</v>
      </c>
      <c r="M234" s="1">
        <f>IF(B234="","",C234*入力・概要!$B$26*0.000000001-1/(C234*入力・概要!$B$24*0.000001))</f>
        <v>-0.13767585847753006</v>
      </c>
      <c r="N234" s="1">
        <f>IF(B234="","",入力・概要!$B$28)</f>
        <v>0.05</v>
      </c>
      <c r="O234" s="1">
        <f>IF(B234="","",C234*入力・概要!$B$29*0.000000001-1/(C234*入力・概要!$B$27*0.000001))</f>
        <v>-0.13767585847753006</v>
      </c>
      <c r="P234" s="1">
        <f t="shared" si="53"/>
        <v>2.4999999999999994E-2</v>
      </c>
      <c r="Q234" s="1">
        <f t="shared" si="54"/>
        <v>-6.8837929238765014E-2</v>
      </c>
      <c r="R234" s="1">
        <f>IF(B234="","",入力・概要!$E$15*J234)</f>
        <v>0.50421033121283365</v>
      </c>
      <c r="S234" s="1">
        <f>IF(B234="","",入力・概要!$E$15*K234)</f>
        <v>1.8941534258483388</v>
      </c>
      <c r="T234" s="1">
        <f t="shared" si="55"/>
        <v>0.52921033121283367</v>
      </c>
      <c r="U234" s="1">
        <f t="shared" si="56"/>
        <v>1.8253154966095737</v>
      </c>
      <c r="V234" s="1">
        <f>IF(B234="","",T234+入力・概要!$E$9*F234)</f>
        <v>0.82757942527123463</v>
      </c>
      <c r="W234" s="1">
        <f>IF(B234="","",U234+入力・概要!$E$9*G234)</f>
        <v>2.4006780113977682</v>
      </c>
      <c r="X234" s="1">
        <f>IF(B234="","",入力・概要!$E$9+T234*F234-U234*G234)</f>
        <v>26.867158988315246</v>
      </c>
      <c r="Y234" s="1">
        <f t="shared" si="57"/>
        <v>3.1564873366668668E-2</v>
      </c>
      <c r="Z234" s="1">
        <f>IF(B234="","",入力・概要!$E$9*(V234*X234+W234*Y234)/(X234^2+Y234^2)+入力・概要!$B$36)</f>
        <v>0.831423958391873</v>
      </c>
      <c r="AA234" s="1">
        <f>IF(B234="","",入力・概要!$E$9*(W234*X234-V234*Y234)/(X234^2+Y234^2)+C234*入力・概要!$B$37*0.000000001)</f>
        <v>2.425088309053991</v>
      </c>
      <c r="AB234" s="1">
        <f t="shared" si="58"/>
        <v>2.563653468255481</v>
      </c>
      <c r="AC234" s="1">
        <f t="shared" si="59"/>
        <v>71.076093209431633</v>
      </c>
      <c r="AD234" s="1">
        <f t="shared" si="60"/>
        <v>5.023052403989138</v>
      </c>
      <c r="AE234" s="1">
        <f t="shared" si="61"/>
        <v>0.40885932077057158</v>
      </c>
      <c r="AF234" s="1">
        <f t="shared" si="62"/>
        <v>7.3237015926928772E-2</v>
      </c>
      <c r="AG234" s="1">
        <f t="shared" si="63"/>
        <v>1.9601135831259253</v>
      </c>
    </row>
    <row r="235" spans="1:33">
      <c r="A235">
        <v>232</v>
      </c>
      <c r="B235" s="2">
        <f>IF(A235&lt;=入力・概要!$B$40,10^(LOG10(入力・概要!$B$38)+(A235-1)*(LOG10(入力・概要!$B$39)-LOG10(入力・概要!$B$38))/(入力・概要!$B$40-1)),"")</f>
        <v>107608.92280417049</v>
      </c>
      <c r="C235" s="1">
        <f t="shared" si="48"/>
        <v>676126.80268458638</v>
      </c>
      <c r="D235" s="1">
        <f>IF(B235="","",ATANH(MIN(0.999999,入力・概要!$E$20/入力・概要!$E$9))+入力・概要!$B$20*SQRT(B235/1000000)+E235*入力・概要!$B$15/2)</f>
        <v>1.1103512885385086E-2</v>
      </c>
      <c r="E235" s="1">
        <f>IF(B235="","",C235*(入力・概要!$E$11*0.000000001))</f>
        <v>2.1825641146132602E-2</v>
      </c>
      <c r="F235" s="1">
        <f t="shared" si="49"/>
        <v>1.1108346662117689E-2</v>
      </c>
      <c r="G235" s="1">
        <f t="shared" si="50"/>
        <v>2.1826415089385764E-2</v>
      </c>
      <c r="H235" s="1">
        <f>IF(B235="","",ATANH(MIN(0.999999,入力・概要!$E$21/入力・概要!$E$15))+入力・概要!$B$21*SQRT(B235/1000000)+I235*入力・概要!$B$16/2)</f>
        <v>5.2514506769334732E-3</v>
      </c>
      <c r="I235" s="1">
        <f>IF(B235="","",C235*(入力・概要!$E$17*0.000000001))</f>
        <v>2.007104756913234E-2</v>
      </c>
      <c r="J235" s="1">
        <f t="shared" si="51"/>
        <v>5.2535184244418614E-3</v>
      </c>
      <c r="K235" s="1">
        <f t="shared" si="52"/>
        <v>2.007318938903355E-2</v>
      </c>
      <c r="L235" s="1">
        <f>IF(B235="","",入力・概要!$B$25)</f>
        <v>0.05</v>
      </c>
      <c r="M235" s="1">
        <f>IF(B235="","",C235*入力・概要!$B$26*0.000000001-1/(C235*入力・概要!$B$24*0.000001))</f>
        <v>-0.13437871501777346</v>
      </c>
      <c r="N235" s="1">
        <f>IF(B235="","",入力・概要!$B$28)</f>
        <v>0.05</v>
      </c>
      <c r="O235" s="1">
        <f>IF(B235="","",C235*入力・概要!$B$29*0.000000001-1/(C235*入力・概要!$B$27*0.000001))</f>
        <v>-0.13437871501777346</v>
      </c>
      <c r="P235" s="1">
        <f t="shared" si="53"/>
        <v>2.4999999999999994E-2</v>
      </c>
      <c r="Q235" s="1">
        <f t="shared" si="54"/>
        <v>-6.7189357508886716E-2</v>
      </c>
      <c r="R235" s="1">
        <f>IF(B235="","",入力・概要!$E$15*J235)</f>
        <v>0.50587957858563148</v>
      </c>
      <c r="S235" s="1">
        <f>IF(B235="","",入力・概要!$E$15*K235)</f>
        <v>1.932917288678339</v>
      </c>
      <c r="T235" s="1">
        <f t="shared" si="55"/>
        <v>0.53087957858563151</v>
      </c>
      <c r="U235" s="1">
        <f t="shared" si="56"/>
        <v>1.8657279311694523</v>
      </c>
      <c r="V235" s="1">
        <f>IF(B235="","",T235+入力・概要!$E$9*F235)</f>
        <v>0.8296977724160105</v>
      </c>
      <c r="W235" s="1">
        <f>IF(B235="","",U235+入力・概要!$E$9*G235)</f>
        <v>2.4528657054202796</v>
      </c>
      <c r="X235" s="1">
        <f>IF(B235="","",入力・概要!$E$9+T235*F235-U235*G235)</f>
        <v>26.865505300040692</v>
      </c>
      <c r="Y235" s="1">
        <f t="shared" si="57"/>
        <v>3.2312350681314106E-2</v>
      </c>
      <c r="Z235" s="1">
        <f>IF(B235="","",入力・概要!$E$9*(V235*X235+W235*Y235)/(X235^2+Y235^2)+入力・概要!$B$36)</f>
        <v>0.83372607501824003</v>
      </c>
      <c r="AA235" s="1">
        <f>IF(B235="","",入力・概要!$E$9*(W235*X235-V235*Y235)/(X235^2+Y235^2)+C235*入力・概要!$B$37*0.000000001)</f>
        <v>2.4779244168851795</v>
      </c>
      <c r="AB235" s="1">
        <f t="shared" si="58"/>
        <v>2.6144231837942908</v>
      </c>
      <c r="AC235" s="1">
        <f t="shared" si="59"/>
        <v>71.40389706024142</v>
      </c>
      <c r="AD235" s="1">
        <f t="shared" si="60"/>
        <v>5.0318482840064815</v>
      </c>
      <c r="AE235" s="1">
        <f t="shared" si="61"/>
        <v>0.41737588604161446</v>
      </c>
      <c r="AF235" s="1">
        <f t="shared" si="62"/>
        <v>7.1689676819309142E-2</v>
      </c>
      <c r="AG235" s="1">
        <f t="shared" si="63"/>
        <v>1.9980198679947099</v>
      </c>
    </row>
    <row r="236" spans="1:33">
      <c r="A236">
        <v>233</v>
      </c>
      <c r="B236" s="2">
        <f>IF(A236&lt;=入力・概要!$B$40,10^(LOG10(入力・概要!$B$38)+(A236-1)*(LOG10(入力・概要!$B$39)-LOG10(入力・概要!$B$38))/(入力・概要!$B$40-1)),"")</f>
        <v>109810.57459077676</v>
      </c>
      <c r="C236" s="1">
        <f t="shared" si="48"/>
        <v>689960.1888417165</v>
      </c>
      <c r="D236" s="1">
        <f>IF(B236="","",ATANH(MIN(0.999999,入力・概要!$E$20/入力・概要!$E$9))+入力・概要!$B$20*SQRT(B236/1000000)+E236*入力・概要!$B$15/2)</f>
        <v>1.1120227482876086E-2</v>
      </c>
      <c r="E236" s="1">
        <f>IF(B236="","",C236*(入力・概要!$E$11*0.000000001))</f>
        <v>2.2272188333587094E-2</v>
      </c>
      <c r="F236" s="1">
        <f t="shared" si="49"/>
        <v>1.1125286239437565E-2</v>
      </c>
      <c r="G236" s="1">
        <f t="shared" si="50"/>
        <v>2.2273116011783101E-2</v>
      </c>
      <c r="H236" s="1">
        <f>IF(B236="","",ATANH(MIN(0.999999,入力・概要!$E$21/入力・概要!$E$15))+入力・概要!$B$21*SQRT(B236/1000000)+I236*入力・概要!$B$16/2)</f>
        <v>5.2689123495666436E-3</v>
      </c>
      <c r="I236" s="1">
        <f>IF(B236="","",C236*(入力・概要!$E$17*0.000000001))</f>
        <v>2.0481696208558428E-2</v>
      </c>
      <c r="J236" s="1">
        <f t="shared" si="51"/>
        <v>5.2710744371120156E-3</v>
      </c>
      <c r="K236" s="1">
        <f t="shared" si="52"/>
        <v>2.0483991803312722E-2</v>
      </c>
      <c r="L236" s="1">
        <f>IF(B236="","",入力・概要!$B$25)</f>
        <v>0.05</v>
      </c>
      <c r="M236" s="1">
        <f>IF(B236="","",C236*入力・概要!$B$26*0.000000001-1/(C236*入力・概要!$B$24*0.000001))</f>
        <v>-0.13113669486954535</v>
      </c>
      <c r="N236" s="1">
        <f>IF(B236="","",入力・概要!$B$28)</f>
        <v>0.05</v>
      </c>
      <c r="O236" s="1">
        <f>IF(B236="","",C236*入力・概要!$B$29*0.000000001-1/(C236*入力・概要!$B$27*0.000001))</f>
        <v>-0.13113669486954535</v>
      </c>
      <c r="P236" s="1">
        <f t="shared" si="53"/>
        <v>2.5000000000000001E-2</v>
      </c>
      <c r="Q236" s="1">
        <f t="shared" si="54"/>
        <v>-6.5568347434772675E-2</v>
      </c>
      <c r="R236" s="1">
        <f>IF(B236="","",入力・概要!$E$15*J236)</f>
        <v>0.50757010816479919</v>
      </c>
      <c r="S236" s="1">
        <f>IF(B236="","",入力・概要!$E$15*K236)</f>
        <v>1.9724748833087578</v>
      </c>
      <c r="T236" s="1">
        <f t="shared" si="55"/>
        <v>0.53257010816479922</v>
      </c>
      <c r="U236" s="1">
        <f t="shared" si="56"/>
        <v>1.9069065358739852</v>
      </c>
      <c r="V236" s="1">
        <f>IF(B236="","",T236+入力・概要!$E$9*F236)</f>
        <v>0.83184398221951239</v>
      </c>
      <c r="W236" s="1">
        <f>IF(B236="","",U236+入力・概要!$E$9*G236)</f>
        <v>2.5060607124638161</v>
      </c>
      <c r="X236" s="1">
        <f>IF(B236="","",入力・概要!$E$9+T236*F236-U236*G236)</f>
        <v>26.863782502314244</v>
      </c>
      <c r="Y236" s="1">
        <f t="shared" si="57"/>
        <v>3.3076876847014852E-2</v>
      </c>
      <c r="Z236" s="1">
        <f>IF(B236="","",入力・概要!$E$9*(V236*X236+W236*Y236)/(X236^2+Y236^2)+入力・概要!$B$36)</f>
        <v>0.83606428946550371</v>
      </c>
      <c r="AA236" s="1">
        <f>IF(B236="","",入力・概要!$E$9*(W236*X236-V236*Y236)/(X236^2+Y236^2)+C236*入力・概要!$B$37*0.000000001)</f>
        <v>2.531790790462829</v>
      </c>
      <c r="AB236" s="1">
        <f t="shared" si="58"/>
        <v>2.6662648223295178</v>
      </c>
      <c r="AC236" s="1">
        <f t="shared" si="59"/>
        <v>71.725410302540979</v>
      </c>
      <c r="AD236" s="1">
        <f t="shared" si="60"/>
        <v>5.040644164023826</v>
      </c>
      <c r="AE236" s="1">
        <f t="shared" si="61"/>
        <v>0.42590328279898554</v>
      </c>
      <c r="AF236" s="1">
        <f t="shared" si="62"/>
        <v>7.017270256536412E-2</v>
      </c>
      <c r="AG236" s="1">
        <f t="shared" si="63"/>
        <v>2.0367338019452426</v>
      </c>
    </row>
    <row r="237" spans="1:33">
      <c r="A237">
        <v>234</v>
      </c>
      <c r="B237" s="2">
        <f>IF(A237&lt;=入力・概要!$B$40,10^(LOG10(入力・概要!$B$38)+(A237-1)*(LOG10(入力・概要!$B$39)-LOG10(入力・概要!$B$38))/(入力・概要!$B$40-1)),"")</f>
        <v>112057.27162514787</v>
      </c>
      <c r="C237" s="1">
        <f t="shared" si="48"/>
        <v>704076.60263776104</v>
      </c>
      <c r="D237" s="1">
        <f>IF(B237="","",ATANH(MIN(0.999999,入力・概要!$E$20/入力・概要!$E$9))+入力・概要!$B$20*SQRT(B237/1000000)+E237*入力・概要!$B$15/2)</f>
        <v>1.1137181071637298E-2</v>
      </c>
      <c r="E237" s="1">
        <f>IF(B237="","",C237*(入力・概要!$E$11*0.000000001))</f>
        <v>2.2727871765392284E-2</v>
      </c>
      <c r="F237" s="1">
        <f t="shared" si="49"/>
        <v>1.1142474630172464E-2</v>
      </c>
      <c r="G237" s="1">
        <f t="shared" si="50"/>
        <v>2.2728965179934384E-2</v>
      </c>
      <c r="H237" s="1">
        <f>IF(B237="","",ATANH(MIN(0.999999,入力・概要!$E$21/入力・概要!$E$15))+入力・概要!$B$21*SQRT(B237/1000000)+I237*入力・概要!$B$16/2)</f>
        <v>5.2865939700296478E-3</v>
      </c>
      <c r="I237" s="1">
        <f>IF(B237="","",C237*(入力・概要!$E$17*0.000000001))</f>
        <v>2.0900746616974407E-2</v>
      </c>
      <c r="J237" s="1">
        <f t="shared" si="51"/>
        <v>5.288854709258186E-3</v>
      </c>
      <c r="K237" s="1">
        <f t="shared" si="52"/>
        <v>2.0903206119562874E-2</v>
      </c>
      <c r="L237" s="1">
        <f>IF(B237="","",入力・概要!$B$25)</f>
        <v>0.05</v>
      </c>
      <c r="M237" s="1">
        <f>IF(B237="","",C237*入力・概要!$B$26*0.000000001-1/(C237*入力・概要!$B$24*0.000001))</f>
        <v>-0.12794846812813246</v>
      </c>
      <c r="N237" s="1">
        <f>IF(B237="","",入力・概要!$B$28)</f>
        <v>0.05</v>
      </c>
      <c r="O237" s="1">
        <f>IF(B237="","",C237*入力・概要!$B$29*0.000000001-1/(C237*入力・概要!$B$27*0.000001))</f>
        <v>-0.12794846812813246</v>
      </c>
      <c r="P237" s="1">
        <f t="shared" si="53"/>
        <v>2.4999999999999991E-2</v>
      </c>
      <c r="Q237" s="1">
        <f t="shared" si="54"/>
        <v>-6.3974234064066215E-2</v>
      </c>
      <c r="R237" s="1">
        <f>IF(B237="","",入力・概要!$E$15*J237)</f>
        <v>0.5092822324696451</v>
      </c>
      <c r="S237" s="1">
        <f>IF(B237="","",入力・概要!$E$15*K237)</f>
        <v>2.012842489264993</v>
      </c>
      <c r="T237" s="1">
        <f t="shared" si="55"/>
        <v>0.53428223246964512</v>
      </c>
      <c r="U237" s="1">
        <f t="shared" si="56"/>
        <v>1.9488682552009267</v>
      </c>
      <c r="V237" s="1">
        <f>IF(B237="","",T237+入力・概要!$E$9*F237)</f>
        <v>0.83401847991172917</v>
      </c>
      <c r="W237" s="1">
        <f>IF(B237="","",U237+入力・概要!$E$9*G237)</f>
        <v>2.5602849249618229</v>
      </c>
      <c r="X237" s="1">
        <f>IF(B237="","",入力・概要!$E$9+T237*F237-U237*G237)</f>
        <v>26.86198772542339</v>
      </c>
      <c r="Y237" s="1">
        <f t="shared" si="57"/>
        <v>3.3858897349184972E-2</v>
      </c>
      <c r="Z237" s="1">
        <f>IF(B237="","",入力・概要!$E$9*(V237*X237+W237*Y237)/(X237^2+Y237^2)+入力・概要!$B$36)</f>
        <v>0.83843940219551949</v>
      </c>
      <c r="AA237" s="1">
        <f>IF(B237="","",入力・概要!$E$9*(W237*X237-V237*Y237)/(X237^2+Y237^2)+C237*入力・概要!$B$37*0.000000001)</f>
        <v>2.5867104054236818</v>
      </c>
      <c r="AB237" s="1">
        <f t="shared" si="58"/>
        <v>2.7192004988012797</v>
      </c>
      <c r="AC237" s="1">
        <f t="shared" si="59"/>
        <v>72.040755555711982</v>
      </c>
      <c r="AD237" s="1">
        <f t="shared" si="60"/>
        <v>5.0494400440411695</v>
      </c>
      <c r="AE237" s="1">
        <f t="shared" si="61"/>
        <v>0.43444123124057532</v>
      </c>
      <c r="AF237" s="1">
        <f t="shared" si="62"/>
        <v>6.868553431461337E-2</v>
      </c>
      <c r="AG237" s="1">
        <f t="shared" si="63"/>
        <v>2.0762714848737289</v>
      </c>
    </row>
    <row r="238" spans="1:33">
      <c r="A238">
        <v>235</v>
      </c>
      <c r="B238" s="2">
        <f>IF(A238&lt;=入力・概要!$B$40,10^(LOG10(入力・概要!$B$38)+(A238-1)*(LOG10(入力・概要!$B$39)-LOG10(入力・概要!$B$38))/(入力・概要!$B$40-1)),"")</f>
        <v>114349.9355218461</v>
      </c>
      <c r="C238" s="1">
        <f t="shared" si="48"/>
        <v>718481.83474779641</v>
      </c>
      <c r="D238" s="1">
        <f>IF(B238="","",ATANH(MIN(0.999999,入力・概要!$E$20/入力・概要!$E$9))+入力・概要!$B$20*SQRT(B238/1000000)+E238*入力・概要!$B$15/2)</f>
        <v>1.1154377493178791E-2</v>
      </c>
      <c r="E238" s="1">
        <f>IF(B238="","",C238*(入力・概要!$E$11*0.000000001))</f>
        <v>2.3192878366834542E-2</v>
      </c>
      <c r="F238" s="1">
        <f t="shared" si="49"/>
        <v>1.1159916109576451E-2</v>
      </c>
      <c r="G238" s="1">
        <f t="shared" si="50"/>
        <v>2.3194150327177396E-2</v>
      </c>
      <c r="H238" s="1">
        <f>IF(B238="","",ATANH(MIN(0.999999,入力・概要!$E$21/入力・概要!$E$15))+入力・概要!$B$21*SQRT(B238/1000000)+I238*入力・概要!$B$16/2)</f>
        <v>5.3044986408112178E-3</v>
      </c>
      <c r="I238" s="1">
        <f>IF(B238="","",C238*(入力・概要!$E$17*0.000000001))</f>
        <v>2.1328370692483493E-2</v>
      </c>
      <c r="J238" s="1">
        <f t="shared" si="51"/>
        <v>5.306862543849402E-3</v>
      </c>
      <c r="K238" s="1">
        <f t="shared" si="52"/>
        <v>2.1331004884428531E-2</v>
      </c>
      <c r="L238" s="1">
        <f>IF(B238="","",入力・概要!$B$25)</f>
        <v>0.05</v>
      </c>
      <c r="M238" s="1">
        <f>IF(B238="","",C238*入力・概要!$B$26*0.000000001-1/(C238*入力・概要!$B$24*0.000001))</f>
        <v>-0.12481272695534053</v>
      </c>
      <c r="N238" s="1">
        <f>IF(B238="","",入力・概要!$B$28)</f>
        <v>0.05</v>
      </c>
      <c r="O238" s="1">
        <f>IF(B238="","",C238*入力・概要!$B$29*0.000000001-1/(C238*入力・概要!$B$27*0.000001))</f>
        <v>-0.12481272695534053</v>
      </c>
      <c r="P238" s="1">
        <f t="shared" si="53"/>
        <v>2.5000000000000001E-2</v>
      </c>
      <c r="Q238" s="1">
        <f t="shared" si="54"/>
        <v>-6.2406363477670271E-2</v>
      </c>
      <c r="R238" s="1">
        <f>IF(B238="","",入力・概要!$E$15*J238)</f>
        <v>0.51101626955455581</v>
      </c>
      <c r="S238" s="1">
        <f>IF(B238="","",入力・概要!$E$15*K238)</f>
        <v>2.0540367216641462</v>
      </c>
      <c r="T238" s="1">
        <f t="shared" si="55"/>
        <v>0.53601626955455584</v>
      </c>
      <c r="U238" s="1">
        <f t="shared" si="56"/>
        <v>1.9916303581864758</v>
      </c>
      <c r="V238" s="1">
        <f>IF(B238="","",T238+入力・概要!$E$9*F238)</f>
        <v>0.83622169855279371</v>
      </c>
      <c r="W238" s="1">
        <f>IF(B238="","",U238+入力・概要!$E$9*G238)</f>
        <v>2.6155606620392864</v>
      </c>
      <c r="X238" s="1">
        <f>IF(B238="","",入力・概要!$E$9+T238*F238-U238*G238)</f>
        <v>26.860117980593138</v>
      </c>
      <c r="Y238" s="1">
        <f t="shared" si="57"/>
        <v>3.465886965250798E-2</v>
      </c>
      <c r="Z238" s="1">
        <f>IF(B238="","",入力・概要!$E$9*(V238*X238+W238*Y238)/(X238^2+Y238^2)+入力・概要!$B$36)</f>
        <v>0.84085223912175033</v>
      </c>
      <c r="AA238" s="1">
        <f>IF(B238="","",入力・概要!$E$9*(W238*X238-V238*Y238)/(X238^2+Y238^2)+C238*入力・概要!$B$37*0.000000001)</f>
        <v>2.642706725265981</v>
      </c>
      <c r="AB238" s="1">
        <f t="shared" si="58"/>
        <v>2.7732528416648394</v>
      </c>
      <c r="AC238" s="1">
        <f t="shared" si="59"/>
        <v>72.350052803755958</v>
      </c>
      <c r="AD238" s="1">
        <f t="shared" si="60"/>
        <v>5.058235924058514</v>
      </c>
      <c r="AE238" s="1">
        <f t="shared" si="61"/>
        <v>0.44298946666910355</v>
      </c>
      <c r="AF238" s="1">
        <f t="shared" si="62"/>
        <v>6.7227629755236037E-2</v>
      </c>
      <c r="AG238" s="1">
        <f t="shared" si="63"/>
        <v>2.1166493525603736</v>
      </c>
    </row>
    <row r="239" spans="1:33">
      <c r="A239">
        <v>236</v>
      </c>
      <c r="B239" s="2">
        <f>IF(A239&lt;=入力・概要!$B$40,10^(LOG10(入力・概要!$B$38)+(A239-1)*(LOG10(入力・概要!$B$39)-LOG10(入力・概要!$B$38))/(入力・概要!$B$40-1)),"")</f>
        <v>116689.50675143731</v>
      </c>
      <c r="C239" s="1">
        <f t="shared" si="48"/>
        <v>733181.79432266403</v>
      </c>
      <c r="D239" s="1">
        <f>IF(B239="","",ATANH(MIN(0.999999,入力・概要!$E$20/入力・概要!$E$9))+入力・概要!$B$20*SQRT(B239/1000000)+E239*入力・概要!$B$15/2)</f>
        <v>1.117182065693839E-2</v>
      </c>
      <c r="E239" s="1">
        <f>IF(B239="","",C239*(入力・概要!$E$11*0.000000001))</f>
        <v>2.3667398887644877E-2</v>
      </c>
      <c r="F239" s="1">
        <f t="shared" si="49"/>
        <v>1.1177615040334998E-2</v>
      </c>
      <c r="G239" s="1">
        <f t="shared" si="50"/>
        <v>2.366886306335813E-2</v>
      </c>
      <c r="H239" s="1">
        <f>IF(B239="","",ATANH(MIN(0.999999,入力・概要!$E$21/入力・概要!$E$15))+入力・概要!$B$21*SQRT(B239/1000000)+I239*入力・概要!$B$16/2)</f>
        <v>5.322629513651451E-3</v>
      </c>
      <c r="I239" s="1">
        <f>IF(B239="","",C239*(入力・概要!$E$17*0.000000001))</f>
        <v>2.1764743850181147E-2</v>
      </c>
      <c r="J239" s="1">
        <f t="shared" si="51"/>
        <v>5.325101302623576E-3</v>
      </c>
      <c r="K239" s="1">
        <f t="shared" si="52"/>
        <v>2.1767564202593768E-2</v>
      </c>
      <c r="L239" s="1">
        <f>IF(B239="","",入力・概要!$B$25)</f>
        <v>0.05</v>
      </c>
      <c r="M239" s="1">
        <f>IF(B239="","",C239*入力・概要!$B$26*0.000000001-1/(C239*入力・概要!$B$24*0.000001))</f>
        <v>-0.12172818504301086</v>
      </c>
      <c r="N239" s="1">
        <f>IF(B239="","",入力・概要!$B$28)</f>
        <v>0.05</v>
      </c>
      <c r="O239" s="1">
        <f>IF(B239="","",C239*入力・概要!$B$29*0.000000001-1/(C239*入力・概要!$B$27*0.000001))</f>
        <v>-0.12172818504301086</v>
      </c>
      <c r="P239" s="1">
        <f t="shared" si="53"/>
        <v>2.5000000000000001E-2</v>
      </c>
      <c r="Q239" s="1">
        <f t="shared" si="54"/>
        <v>-6.0864092521505424E-2</v>
      </c>
      <c r="R239" s="1">
        <f>IF(B239="","",入力・概要!$E$15*J239)</f>
        <v>0.51277254313297849</v>
      </c>
      <c r="S239" s="1">
        <f>IF(B239="","",入力・概要!$E$15*K239)</f>
        <v>2.0960745382393347</v>
      </c>
      <c r="T239" s="1">
        <f t="shared" si="55"/>
        <v>0.53777254313297851</v>
      </c>
      <c r="U239" s="1">
        <f t="shared" si="56"/>
        <v>2.0352104457178291</v>
      </c>
      <c r="V239" s="1">
        <f>IF(B239="","",T239+入力・概要!$E$9*F239)</f>
        <v>0.8384540792138333</v>
      </c>
      <c r="W239" s="1">
        <f>IF(B239="","",U239+入力・概要!$E$9*G239)</f>
        <v>2.6719106789515399</v>
      </c>
      <c r="X239" s="1">
        <f>IF(B239="","",入力・概要!$E$9+T239*F239-U239*G239)</f>
        <v>26.858170155037079</v>
      </c>
      <c r="Y239" s="1">
        <f t="shared" si="57"/>
        <v>3.5477263570950823E-2</v>
      </c>
      <c r="Z239" s="1">
        <f>IF(B239="","",入力・概要!$E$9*(V239*X239+W239*Y239)/(X239^2+Y239^2)+入力・概要!$B$36)</f>
        <v>0.84330365265046836</v>
      </c>
      <c r="AA239" s="1">
        <f>IF(B239="","",入力・概要!$E$9*(W239*X239-V239*Y239)/(X239^2+Y239^2)+C239*入力・概要!$B$37*0.000000001)</f>
        <v>2.6998037145225995</v>
      </c>
      <c r="AB239" s="1">
        <f t="shared" si="58"/>
        <v>2.8284450052146406</v>
      </c>
      <c r="AC239" s="1">
        <f t="shared" si="59"/>
        <v>72.653419453934205</v>
      </c>
      <c r="AD239" s="1">
        <f t="shared" si="60"/>
        <v>5.0670318040758575</v>
      </c>
      <c r="AE239" s="1">
        <f t="shared" si="61"/>
        <v>0.45154773896682687</v>
      </c>
      <c r="AF239" s="1">
        <f t="shared" si="62"/>
        <v>6.5798463192284148E-2</v>
      </c>
      <c r="AG239" s="1">
        <f t="shared" si="63"/>
        <v>2.1578841838352454</v>
      </c>
    </row>
    <row r="240" spans="1:33">
      <c r="A240">
        <v>237</v>
      </c>
      <c r="B240" s="2">
        <f>IF(A240&lt;=入力・概要!$B$40,10^(LOG10(入力・概要!$B$38)+(A240-1)*(LOG10(入力・概要!$B$39)-LOG10(入力・概要!$B$38))/(入力・概要!$B$40-1)),"")</f>
        <v>119076.94502628219</v>
      </c>
      <c r="C240" s="1">
        <f t="shared" si="48"/>
        <v>748182.51141296758</v>
      </c>
      <c r="D240" s="1">
        <f>IF(B240="","",ATANH(MIN(0.999999,入力・概要!$E$20/入力・概要!$E$9))+入力・概要!$B$20*SQRT(B240/1000000)+E240*入力・概要!$B$15/2)</f>
        <v>1.1189514541562882E-2</v>
      </c>
      <c r="E240" s="1">
        <f>IF(B240="","",C240*(入力・概要!$E$11*0.000000001))</f>
        <v>2.4151627980246546E-2</v>
      </c>
      <c r="F240" s="1">
        <f t="shared" si="49"/>
        <v>1.1195575874744259E-2</v>
      </c>
      <c r="G240" s="1">
        <f t="shared" si="50"/>
        <v>2.4153298956382036E-2</v>
      </c>
      <c r="H240" s="1">
        <f>IF(B240="","",ATANH(MIN(0.999999,入力・概要!$E$21/入力・概要!$E$15))+入力・概要!$B$21*SQRT(B240/1000000)+I240*入力・概要!$B$16/2)</f>
        <v>5.34098979040472E-3</v>
      </c>
      <c r="I240" s="1">
        <f>IF(B240="","",C240*(入力・概要!$E$17*0.000000001))</f>
        <v>2.2210045094112209E-2</v>
      </c>
      <c r="J240" s="1">
        <f t="shared" si="51"/>
        <v>5.3435744074128971E-3</v>
      </c>
      <c r="K240" s="1">
        <f t="shared" si="52"/>
        <v>2.2213063811325665E-2</v>
      </c>
      <c r="L240" s="1">
        <f>IF(B240="","",入力・概要!$B$25)</f>
        <v>0.05</v>
      </c>
      <c r="M240" s="1">
        <f>IF(B240="","",C240*入力・概要!$B$26*0.000000001-1/(C240*入力・概要!$B$24*0.000001))</f>
        <v>-0.11869357708536321</v>
      </c>
      <c r="N240" s="1">
        <f>IF(B240="","",入力・概要!$B$28)</f>
        <v>0.05</v>
      </c>
      <c r="O240" s="1">
        <f>IF(B240="","",C240*入力・概要!$B$29*0.000000001-1/(C240*入力・概要!$B$27*0.000001))</f>
        <v>-0.11869357708536321</v>
      </c>
      <c r="P240" s="1">
        <f t="shared" si="53"/>
        <v>2.5000000000000008E-2</v>
      </c>
      <c r="Q240" s="1">
        <f t="shared" si="54"/>
        <v>-5.9346788542681606E-2</v>
      </c>
      <c r="R240" s="1">
        <f>IF(B240="","",入力・概要!$E$15*J240)</f>
        <v>0.51455138270504741</v>
      </c>
      <c r="S240" s="1">
        <f>IF(B240="","",入力・概要!$E$15*K240)</f>
        <v>2.1389732465177396</v>
      </c>
      <c r="T240" s="1">
        <f t="shared" si="55"/>
        <v>0.53955138270504743</v>
      </c>
      <c r="U240" s="1">
        <f t="shared" si="56"/>
        <v>2.0796264579750581</v>
      </c>
      <c r="V240" s="1">
        <f>IF(B240="","",T240+入力・概要!$E$9*F240)</f>
        <v>0.84071607116321911</v>
      </c>
      <c r="W240" s="1">
        <f>IF(B240="","",U240+入力・概要!$E$9*G240)</f>
        <v>2.7293581767199004</v>
      </c>
      <c r="X240" s="1">
        <f>IF(B240="","",入力・概要!$E$9+T240*F240-U240*G240)</f>
        <v>26.856141006801813</v>
      </c>
      <c r="Y240" s="1">
        <f t="shared" si="57"/>
        <v>3.6314561650189724E-2</v>
      </c>
      <c r="Z240" s="1">
        <f>IF(B240="","",入力・概要!$E$9*(V240*X240+W240*Y240)/(X240^2+Y240^2)+入力・概要!$B$36)</f>
        <v>0.84579452277175171</v>
      </c>
      <c r="AA240" s="1">
        <f>IF(B240="","",入力・概要!$E$9*(W240*X240-V240*Y240)/(X240^2+Y240^2)+C240*入力・概要!$B$37*0.000000001)</f>
        <v>2.7580258523667069</v>
      </c>
      <c r="AB240" s="1">
        <f t="shared" si="58"/>
        <v>2.8848006823823718</v>
      </c>
      <c r="AC240" s="1">
        <f t="shared" si="59"/>
        <v>72.950970394185291</v>
      </c>
      <c r="AD240" s="1">
        <f t="shared" si="60"/>
        <v>5.0758276840932028</v>
      </c>
      <c r="AE240" s="1">
        <f t="shared" si="61"/>
        <v>0.4601158121081047</v>
      </c>
      <c r="AF240" s="1">
        <f t="shared" si="62"/>
        <v>6.4397525653783969E-2</v>
      </c>
      <c r="AG240" s="1">
        <f t="shared" si="63"/>
        <v>2.1999931078897306</v>
      </c>
    </row>
    <row r="241" spans="1:33">
      <c r="A241">
        <v>238</v>
      </c>
      <c r="B241" s="2">
        <f>IF(A241&lt;=入力・概要!$B$40,10^(LOG10(入力・概要!$B$38)+(A241-1)*(LOG10(入力・概要!$B$39)-LOG10(入力・概要!$B$38))/(入力・概要!$B$40-1)),"")</f>
        <v>121513.22969421609</v>
      </c>
      <c r="C241" s="1">
        <f t="shared" si="48"/>
        <v>763490.13944263675</v>
      </c>
      <c r="D241" s="1">
        <f>IF(B241="","",ATANH(MIN(0.999999,入力・概要!$E$20/入力・概要!$E$9))+入力・概要!$B$20*SQRT(B241/1000000)+E241*入力・概要!$B$15/2)</f>
        <v>1.120746319621432E-2</v>
      </c>
      <c r="E241" s="1">
        <f>IF(B241="","",C241*(入力・概要!$E$11*0.000000001))</f>
        <v>2.4645764279602654E-2</v>
      </c>
      <c r="F241" s="1">
        <f t="shared" si="49"/>
        <v>1.1213803156958024E-2</v>
      </c>
      <c r="G241" s="1">
        <f t="shared" si="50"/>
        <v>2.4647657615573752E-2</v>
      </c>
      <c r="H241" s="1">
        <f>IF(B241="","",ATANH(MIN(0.999999,入力・概要!$E$21/入力・概要!$E$15))+入力・概要!$B$21*SQRT(B241/1000000)+I241*入力・概要!$B$16/2)</f>
        <v>5.35958272391872E-3</v>
      </c>
      <c r="I241" s="1">
        <f>IF(B241="","",C241*(入力・概要!$E$17*0.000000001))</f>
        <v>2.2664457090699485E-2</v>
      </c>
      <c r="J241" s="1">
        <f t="shared" si="51"/>
        <v>5.3622853415084193E-3</v>
      </c>
      <c r="K241" s="1">
        <f t="shared" si="52"/>
        <v>2.2667687156651902E-2</v>
      </c>
      <c r="L241" s="1">
        <f>IF(B241="","",入力・概要!$B$25)</f>
        <v>0.05</v>
      </c>
      <c r="M241" s="1">
        <f>IF(B241="","",C241*入力・概要!$B$26*0.000000001-1/(C241*入力・概要!$B$24*0.000001))</f>
        <v>-0.11570765825995927</v>
      </c>
      <c r="N241" s="1">
        <f>IF(B241="","",入力・概要!$B$28)</f>
        <v>0.05</v>
      </c>
      <c r="O241" s="1">
        <f>IF(B241="","",C241*入力・概要!$B$29*0.000000001-1/(C241*入力・概要!$B$27*0.000001))</f>
        <v>-0.11570765825995927</v>
      </c>
      <c r="P241" s="1">
        <f t="shared" si="53"/>
        <v>2.5000000000000005E-2</v>
      </c>
      <c r="Q241" s="1">
        <f t="shared" si="54"/>
        <v>-5.7853829129979648E-2</v>
      </c>
      <c r="R241" s="1">
        <f>IF(B241="","",入力・概要!$E$15*J241)</f>
        <v>0.51635312368898467</v>
      </c>
      <c r="S241" s="1">
        <f>IF(B241="","",入力・概要!$E$15*K241)</f>
        <v>2.1827505111560113</v>
      </c>
      <c r="T241" s="1">
        <f t="shared" si="55"/>
        <v>0.54135312368898469</v>
      </c>
      <c r="U241" s="1">
        <f t="shared" si="56"/>
        <v>2.1248966820260318</v>
      </c>
      <c r="V241" s="1">
        <f>IF(B241="","",T241+入力・概要!$E$9*F241)</f>
        <v>0.84300813205841085</v>
      </c>
      <c r="W241" s="1">
        <f>IF(B241="","",U241+入力・概要!$E$9*G241)</f>
        <v>2.7879268119689913</v>
      </c>
      <c r="X241" s="1">
        <f>IF(B241="","",入力・概要!$E$9+T241*F241-U241*G241)</f>
        <v>26.854027159395894</v>
      </c>
      <c r="Y241" s="1">
        <f t="shared" si="57"/>
        <v>3.7171259562920583E-2</v>
      </c>
      <c r="Z241" s="1">
        <f>IF(B241="","",入力・概要!$E$9*(V241*X241+W241*Y241)/(X241^2+Y241^2)+入力・概要!$B$36)</f>
        <v>0.84832575820293776</v>
      </c>
      <c r="AA241" s="1">
        <f>IF(B241="","",入力・概要!$E$9*(W241*X241-V241*Y241)/(X241^2+Y241^2)+C241*入力・概要!$B$37*0.000000001)</f>
        <v>2.8173981466700209</v>
      </c>
      <c r="AB241" s="1">
        <f t="shared" si="58"/>
        <v>2.9423441180273695</v>
      </c>
      <c r="AC241" s="1">
        <f t="shared" si="59"/>
        <v>73.242818049286242</v>
      </c>
      <c r="AD241" s="1">
        <f t="shared" si="60"/>
        <v>5.0846235641105464</v>
      </c>
      <c r="AE241" s="1">
        <f t="shared" si="61"/>
        <v>0.46869346370789078</v>
      </c>
      <c r="AF241" s="1">
        <f t="shared" si="62"/>
        <v>6.3024325026142733E-2</v>
      </c>
      <c r="AG241" s="1">
        <f t="shared" si="63"/>
        <v>2.2429936117374925</v>
      </c>
    </row>
    <row r="242" spans="1:33">
      <c r="A242">
        <v>239</v>
      </c>
      <c r="B242" s="2">
        <f>IF(A242&lt;=入力・概要!$B$40,10^(LOG10(入力・概要!$B$38)+(A242-1)*(LOG10(入力・概要!$B$39)-LOG10(入力・概要!$B$38))/(入力・概要!$B$40-1)),"")</f>
        <v>123999.36014028864</v>
      </c>
      <c r="C242" s="1">
        <f t="shared" si="48"/>
        <v>779110.9577331316</v>
      </c>
      <c r="D242" s="1">
        <f>IF(B242="","",ATANH(MIN(0.999999,入力・概要!$E$20/入力・概要!$E$9))+入力・概要!$B$20*SQRT(B242/1000000)+E242*入力・概要!$B$15/2)</f>
        <v>1.1225670741901941E-2</v>
      </c>
      <c r="E242" s="1">
        <f>IF(B242="","",C242*(入力・概要!$E$11*0.000000001))</f>
        <v>2.5150010484698494E-2</v>
      </c>
      <c r="F242" s="1">
        <f t="shared" si="49"/>
        <v>1.1232301525304998E-2</v>
      </c>
      <c r="G242" s="1">
        <f t="shared" si="50"/>
        <v>2.5152142776893257E-2</v>
      </c>
      <c r="H242" s="1">
        <f>IF(B242="","",ATANH(MIN(0.999999,入力・概要!$E$21/入力・概要!$E$15))+入力・概要!$B$21*SQRT(B242/1000000)+I242*入力・概要!$B$16/2)</f>
        <v>5.3784116189300605E-3</v>
      </c>
      <c r="I242" s="1">
        <f>IF(B242="","",C242*(入力・概要!$E$17*0.000000001))</f>
        <v>2.3128166243675564E-2</v>
      </c>
      <c r="J242" s="1">
        <f t="shared" si="51"/>
        <v>5.3812376510654165E-3</v>
      </c>
      <c r="K242" s="1">
        <f t="shared" si="52"/>
        <v>2.3131621471214531E-2</v>
      </c>
      <c r="L242" s="1">
        <f>IF(B242="","",入力・概要!$B$25)</f>
        <v>0.05</v>
      </c>
      <c r="M242" s="1">
        <f>IF(B242="","",C242*入力・概要!$B$26*0.000000001-1/(C242*入力・概要!$B$24*0.000001))</f>
        <v>-0.11276920371706257</v>
      </c>
      <c r="N242" s="1">
        <f>IF(B242="","",入力・概要!$B$28)</f>
        <v>0.05</v>
      </c>
      <c r="O242" s="1">
        <f>IF(B242="","",C242*入力・概要!$B$29*0.000000001-1/(C242*入力・概要!$B$27*0.000001))</f>
        <v>-0.11276920371706257</v>
      </c>
      <c r="P242" s="1">
        <f t="shared" si="53"/>
        <v>2.5000000000000005E-2</v>
      </c>
      <c r="Q242" s="1">
        <f t="shared" si="54"/>
        <v>-5.6384601858531287E-2</v>
      </c>
      <c r="R242" s="1">
        <f>IF(B242="","",入力・概要!$E$15*J242)</f>
        <v>0.51817810755642713</v>
      </c>
      <c r="S242" s="1">
        <f>IF(B242="","",入力・概要!$E$15*K242)</f>
        <v>2.2274243614370808</v>
      </c>
      <c r="T242" s="1">
        <f t="shared" si="55"/>
        <v>0.54317810755642715</v>
      </c>
      <c r="U242" s="1">
        <f t="shared" si="56"/>
        <v>2.1710397595785493</v>
      </c>
      <c r="V242" s="1">
        <f>IF(B242="","",T242+入力・概要!$E$9*F242)</f>
        <v>0.84533072814361954</v>
      </c>
      <c r="W242" s="1">
        <f>IF(B242="","",U242+入力・概要!$E$9*G242)</f>
        <v>2.8476407069712213</v>
      </c>
      <c r="X242" s="1">
        <f>IF(B242="","",入力・概要!$E$9+T242*F242-U242*G242)</f>
        <v>26.851825096194272</v>
      </c>
      <c r="Y242" s="1">
        <f t="shared" si="57"/>
        <v>3.8047866517553874E-2</v>
      </c>
      <c r="Z242" s="1">
        <f>IF(B242="","",入力・概要!$E$9*(V242*X242+W242*Y242)/(X242^2+Y242^2)+入力・概要!$B$36)</f>
        <v>0.85089829758735724</v>
      </c>
      <c r="AA242" s="1">
        <f>IF(B242="","",入力・概要!$E$9*(W242*X242-V242*Y242)/(X242^2+Y242^2)+C242*入力・概要!$B$37*0.000000001)</f>
        <v>2.8779461485352917</v>
      </c>
      <c r="AB242" s="1">
        <f t="shared" si="58"/>
        <v>3.0011001227393566</v>
      </c>
      <c r="AC242" s="1">
        <f t="shared" si="59"/>
        <v>73.529072435734761</v>
      </c>
      <c r="AD242" s="1">
        <f t="shared" si="60"/>
        <v>5.0934194441278899</v>
      </c>
      <c r="AE242" s="1">
        <f t="shared" si="61"/>
        <v>0.47728048460441658</v>
      </c>
      <c r="AF242" s="1">
        <f t="shared" si="62"/>
        <v>6.1678386220337264E-2</v>
      </c>
      <c r="AG242" s="1">
        <f t="shared" si="63"/>
        <v>2.2869035478292798</v>
      </c>
    </row>
    <row r="243" spans="1:33">
      <c r="A243">
        <v>240</v>
      </c>
      <c r="B243" s="2">
        <f>IF(A243&lt;=入力・概要!$B$40,10^(LOG10(入力・概要!$B$38)+(A243-1)*(LOG10(入力・概要!$B$39)-LOG10(入力・概要!$B$38))/(入力・概要!$B$40-1)),"")</f>
        <v>126536.356196719</v>
      </c>
      <c r="C243" s="1">
        <f t="shared" si="48"/>
        <v>795051.37407926738</v>
      </c>
      <c r="D243" s="1">
        <f>IF(B243="","",ATANH(MIN(0.999999,入力・概要!$E$20/入力・概要!$E$9))+入力・概要!$B$20*SQRT(B243/1000000)+E243*入力・概要!$B$15/2)</f>
        <v>1.1244141372840218E-2</v>
      </c>
      <c r="E243" s="1">
        <f>IF(B243="","",C243*(入力・概要!$E$11*0.000000001))</f>
        <v>2.5664573441690163E-2</v>
      </c>
      <c r="F243" s="1">
        <f t="shared" si="49"/>
        <v>1.1251075714679046E-2</v>
      </c>
      <c r="G243" s="1">
        <f t="shared" si="50"/>
        <v>2.5666962390053834E-2</v>
      </c>
      <c r="H243" s="1">
        <f>IF(B243="","",ATANH(MIN(0.999999,入力・概要!$E$21/入力・概要!$E$15))+入力・概要!$B$21*SQRT(B243/1000000)+I243*入力・概要!$B$16/2)</f>
        <v>5.3974798329766418E-3</v>
      </c>
      <c r="I243" s="1">
        <f>IF(B243="","",C243*(入力・概要!$E$17*0.000000001))</f>
        <v>2.3601362770547047E-2</v>
      </c>
      <c r="J243" s="1">
        <f t="shared" si="51"/>
        <v>5.4004349465510068E-3</v>
      </c>
      <c r="K243" s="1">
        <f t="shared" si="52"/>
        <v>2.3605057853839949E-2</v>
      </c>
      <c r="L243" s="1">
        <f>IF(B243="","",入力・概要!$B$25)</f>
        <v>0.05</v>
      </c>
      <c r="M243" s="1">
        <f>IF(B243="","",C243*入力・概要!$B$26*0.000000001-1/(C243*入力・概要!$B$24*0.000001))</f>
        <v>-0.10987700807719593</v>
      </c>
      <c r="N243" s="1">
        <f>IF(B243="","",入力・概要!$B$28)</f>
        <v>0.05</v>
      </c>
      <c r="O243" s="1">
        <f>IF(B243="","",C243*入力・概要!$B$29*0.000000001-1/(C243*入力・概要!$B$27*0.000001))</f>
        <v>-0.10987700807719593</v>
      </c>
      <c r="P243" s="1">
        <f t="shared" si="53"/>
        <v>2.5000000000000001E-2</v>
      </c>
      <c r="Q243" s="1">
        <f t="shared" si="54"/>
        <v>-5.4938504038597957E-2</v>
      </c>
      <c r="R243" s="1">
        <f>IF(B243="","",入力・概要!$E$15*J243)</f>
        <v>0.520026681971823</v>
      </c>
      <c r="S243" s="1">
        <f>IF(B243="","",入力・概要!$E$15*K243)</f>
        <v>2.27301319893223</v>
      </c>
      <c r="T243" s="1">
        <f t="shared" si="55"/>
        <v>0.54502668197182302</v>
      </c>
      <c r="U243" s="1">
        <f t="shared" si="56"/>
        <v>2.2180746948936321</v>
      </c>
      <c r="V243" s="1">
        <f>IF(B243="","",T243+入力・概要!$E$9*F243)</f>
        <v>0.84768433445350189</v>
      </c>
      <c r="W243" s="1">
        <f>IF(B243="","",U243+入力・概要!$E$9*G243)</f>
        <v>2.908524459903576</v>
      </c>
      <c r="X243" s="1">
        <f>IF(B243="","",入力・概要!$E$9+T243*F243-U243*G243)</f>
        <v>26.849531154608709</v>
      </c>
      <c r="Y243" s="1">
        <f t="shared" si="57"/>
        <v>3.8944905680808495E-2</v>
      </c>
      <c r="Z243" s="1">
        <f>IF(B243="","",入力・概要!$E$9*(V243*X243+W243*Y243)/(X243^2+Y243^2)+入力・概要!$B$36)</f>
        <v>0.85351311075133551</v>
      </c>
      <c r="AA243" s="1">
        <f>IF(B243="","",入力・概要!$E$9*(W243*X243-V243*Y243)/(X243^2+Y243^2)+C243*入力・概要!$B$37*0.000000001)</f>
        <v>2.9396959673254459</v>
      </c>
      <c r="AB243" s="1">
        <f t="shared" si="58"/>
        <v>3.0610940871743733</v>
      </c>
      <c r="AC243" s="1">
        <f t="shared" si="59"/>
        <v>73.809841215335481</v>
      </c>
      <c r="AD243" s="1">
        <f t="shared" si="60"/>
        <v>5.1022153241452353</v>
      </c>
      <c r="AE243" s="1">
        <f t="shared" si="61"/>
        <v>0.48587667847439192</v>
      </c>
      <c r="AF243" s="1">
        <f t="shared" si="62"/>
        <v>6.0359251370432389E-2</v>
      </c>
      <c r="AG243" s="1">
        <f t="shared" si="63"/>
        <v>2.3317411418257286</v>
      </c>
    </row>
    <row r="244" spans="1:33">
      <c r="A244">
        <v>241</v>
      </c>
      <c r="B244" s="2">
        <f>IF(A244&lt;=入力・概要!$B$40,10^(LOG10(入力・概要!$B$38)+(A244-1)*(LOG10(入力・概要!$B$39)-LOG10(入力・概要!$B$38))/(入力・概要!$B$40-1)),"")</f>
        <v>129125.25856123841</v>
      </c>
      <c r="C244" s="1">
        <f t="shared" si="48"/>
        <v>811317.92737773829</v>
      </c>
      <c r="D244" s="1">
        <f>IF(B244="","",ATANH(MIN(0.999999,入力・概要!$E$20/入力・概要!$E$9))+入力・概要!$B$20*SQRT(B244/1000000)+E244*入力・概要!$B$15/2)</f>
        <v>1.1262879357833513E-2</v>
      </c>
      <c r="E244" s="1">
        <f>IF(B244="","",C244*(入力・概要!$E$11*0.000000001))</f>
        <v>2.6189664228754388E-2</v>
      </c>
      <c r="F244" s="1">
        <f t="shared" si="49"/>
        <v>1.1270130559005286E-2</v>
      </c>
      <c r="G244" s="1">
        <f t="shared" si="50"/>
        <v>2.6192328707591771E-2</v>
      </c>
      <c r="H244" s="1">
        <f>IF(B244="","",ATANH(MIN(0.999999,入力・概要!$E$21/入力・概要!$E$15))+入力・概要!$B$21*SQRT(B244/1000000)+I244*入力・概要!$B$16/2)</f>
        <v>5.4167907773271812E-3</v>
      </c>
      <c r="I244" s="1">
        <f>IF(B244="","",C244*(入力・概要!$E$17*0.000000001))</f>
        <v>2.4084240780623128E-2</v>
      </c>
      <c r="J244" s="1">
        <f t="shared" si="51"/>
        <v>5.4198809042357186E-3</v>
      </c>
      <c r="K244" s="1">
        <f t="shared" si="52"/>
        <v>2.4088191350868631E-2</v>
      </c>
      <c r="L244" s="1">
        <f>IF(B244="","",入力・概要!$B$25)</f>
        <v>0.05</v>
      </c>
      <c r="M244" s="1">
        <f>IF(B244="","",C244*入力・概要!$B$26*0.000000001-1/(C244*入力・概要!$B$24*0.000001))</f>
        <v>-0.10702988493668593</v>
      </c>
      <c r="N244" s="1">
        <f>IF(B244="","",入力・概要!$B$28)</f>
        <v>0.05</v>
      </c>
      <c r="O244" s="1">
        <f>IF(B244="","",C244*入力・概要!$B$29*0.000000001-1/(C244*入力・概要!$B$27*0.000001))</f>
        <v>-0.10702988493668593</v>
      </c>
      <c r="P244" s="1">
        <f t="shared" si="53"/>
        <v>2.5000000000000001E-2</v>
      </c>
      <c r="Q244" s="1">
        <f t="shared" si="54"/>
        <v>-5.3514942468342964E-2</v>
      </c>
      <c r="R244" s="1">
        <f>IF(B244="","",入力・概要!$E$15*J244)</f>
        <v>0.52189920093606001</v>
      </c>
      <c r="S244" s="1">
        <f>IF(B244="","",入力・概要!$E$15*K244)</f>
        <v>2.3195358053326136</v>
      </c>
      <c r="T244" s="1">
        <f t="shared" si="55"/>
        <v>0.54689920093606004</v>
      </c>
      <c r="U244" s="1">
        <f t="shared" si="56"/>
        <v>2.2660208628642708</v>
      </c>
      <c r="V244" s="1">
        <f>IF(B244="","",T244+入力・概要!$E$9*F244)</f>
        <v>0.85006943502312793</v>
      </c>
      <c r="W244" s="1">
        <f>IF(B244="","",U244+入力・概要!$E$9*G244)</f>
        <v>2.9706031553223702</v>
      </c>
      <c r="X244" s="1">
        <f>IF(B244="","",入力・概要!$E$9+T244*F244-U244*G244)</f>
        <v>26.847141520014251</v>
      </c>
      <c r="Y244" s="1">
        <f t="shared" si="57"/>
        <v>3.9862914614746711E-2</v>
      </c>
      <c r="Z244" s="1">
        <f>IF(B244="","",入力・概要!$E$9*(V244*X244+W244*Y244)/(X244^2+Y244^2)+入力・概要!$B$36)</f>
        <v>0.85617120002263858</v>
      </c>
      <c r="AA244" s="1">
        <f>IF(B244="","",入力・概要!$E$9*(W244*X244-V244*Y244)/(X244^2+Y244^2)+C244*入力・概要!$B$37*0.000000001)</f>
        <v>3.0026742862134248</v>
      </c>
      <c r="AB244" s="1">
        <f t="shared" si="58"/>
        <v>3.1223519969464535</v>
      </c>
      <c r="AC244" s="1">
        <f t="shared" si="59"/>
        <v>74.085229747481833</v>
      </c>
      <c r="AD244" s="1">
        <f t="shared" si="60"/>
        <v>5.1110112041625788</v>
      </c>
      <c r="AE244" s="1">
        <f t="shared" si="61"/>
        <v>0.49448186147921219</v>
      </c>
      <c r="AF244" s="1">
        <f t="shared" si="62"/>
        <v>5.9066480066024399E-2</v>
      </c>
      <c r="AG244" s="1">
        <f t="shared" si="63"/>
        <v>2.3775250005326369</v>
      </c>
    </row>
    <row r="245" spans="1:33">
      <c r="A245">
        <v>242</v>
      </c>
      <c r="B245" s="2">
        <f>IF(A245&lt;=入力・概要!$B$40,10^(LOG10(入力・概要!$B$38)+(A245-1)*(LOG10(入力・概要!$B$39)-LOG10(入力・概要!$B$38))/(入力・概要!$B$40-1)),"")</f>
        <v>131767.12922399634</v>
      </c>
      <c r="C245" s="1">
        <f t="shared" si="48"/>
        <v>827917.29030944768</v>
      </c>
      <c r="D245" s="1">
        <f>IF(B245="","",ATANH(MIN(0.999999,入力・概要!$E$20/入力・概要!$E$9))+入力・概要!$B$20*SQRT(B245/1000000)+E245*入力・概要!$B$15/2)</f>
        <v>1.128188904168799E-2</v>
      </c>
      <c r="E245" s="1">
        <f>IF(B245="","",C245*(入力・概要!$E$11*0.000000001))</f>
        <v>2.6725498242675165E-2</v>
      </c>
      <c r="F245" s="1">
        <f t="shared" si="49"/>
        <v>1.1289470993785041E-2</v>
      </c>
      <c r="G245" s="1">
        <f t="shared" si="50"/>
        <v>2.6728458375939023E-2</v>
      </c>
      <c r="H245" s="1">
        <f>IF(B245="","",ATANH(MIN(0.999999,入力・概要!$E$21/入力・概要!$E$15))+入力・概要!$B$21*SQRT(B245/1000000)+I245*入力・概要!$B$16/2)</f>
        <v>5.4363479179282501E-3</v>
      </c>
      <c r="I245" s="1">
        <f>IF(B245="","",C245*(入力・概要!$E$17*0.000000001))</f>
        <v>2.4576998354641465E-2</v>
      </c>
      <c r="J245" s="1">
        <f t="shared" si="51"/>
        <v>5.4395792677307151E-3</v>
      </c>
      <c r="K245" s="1">
        <f t="shared" si="52"/>
        <v>2.4581221039289773E-2</v>
      </c>
      <c r="L245" s="1">
        <f>IF(B245="","",入力・概要!$B$25)</f>
        <v>0.05</v>
      </c>
      <c r="M245" s="1">
        <f>IF(B245="","",C245*入力・概要!$B$26*0.000000001-1/(C245*入力・概要!$B$24*0.000001))</f>
        <v>-0.10422666638098661</v>
      </c>
      <c r="N245" s="1">
        <f>IF(B245="","",入力・概要!$B$28)</f>
        <v>0.05</v>
      </c>
      <c r="O245" s="1">
        <f>IF(B245="","",C245*入力・概要!$B$29*0.000000001-1/(C245*入力・概要!$B$27*0.000001))</f>
        <v>-0.10422666638098661</v>
      </c>
      <c r="P245" s="1">
        <f t="shared" si="53"/>
        <v>2.5000000000000005E-2</v>
      </c>
      <c r="Q245" s="1">
        <f t="shared" si="54"/>
        <v>-5.2113333190493306E-2</v>
      </c>
      <c r="R245" s="1">
        <f>IF(B245="","",入力・概要!$E$15*J245)</f>
        <v>0.52379602493449007</v>
      </c>
      <c r="S245" s="1">
        <f>IF(B245="","",入力・概要!$E$15*K245)</f>
        <v>2.3670113504545838</v>
      </c>
      <c r="T245" s="1">
        <f t="shared" si="55"/>
        <v>0.54879602493449009</v>
      </c>
      <c r="U245" s="1">
        <f t="shared" si="56"/>
        <v>2.3148980172640905</v>
      </c>
      <c r="V245" s="1">
        <f>IF(B245="","",T245+入力・概要!$E$9*F245)</f>
        <v>0.85248652310446515</v>
      </c>
      <c r="W245" s="1">
        <f>IF(B245="","",U245+入力・概要!$E$9*G245)</f>
        <v>3.0339023748617979</v>
      </c>
      <c r="X245" s="1">
        <f>IF(B245="","",入力・概要!$E$9+T245*F245-U245*G245)</f>
        <v>26.844652219421501</v>
      </c>
      <c r="Y245" s="1">
        <f t="shared" si="57"/>
        <v>4.0802445728815764E-2</v>
      </c>
      <c r="Z245" s="1">
        <f>IF(B245="","",入力・概要!$E$9*(V245*X245+W245*Y245)/(X245^2+Y245^2)+入力・概要!$B$36)</f>
        <v>0.85887360161372361</v>
      </c>
      <c r="AA245" s="1">
        <f>IF(B245="","",入力・概要!$E$9*(W245*X245-V245*Y245)/(X245^2+Y245^2)+C245*入力・概要!$B$37*0.000000001)</f>
        <v>3.0669083782781885</v>
      </c>
      <c r="AB245" s="1">
        <f t="shared" si="58"/>
        <v>3.1849004480991048</v>
      </c>
      <c r="AC245" s="1">
        <f t="shared" si="59"/>
        <v>74.35534114013106</v>
      </c>
      <c r="AD245" s="1">
        <f t="shared" si="60"/>
        <v>5.1198070841799224</v>
      </c>
      <c r="AE245" s="1">
        <f t="shared" si="61"/>
        <v>0.50309586194078193</v>
      </c>
      <c r="AF245" s="1">
        <f t="shared" si="62"/>
        <v>5.7799649620247452E-2</v>
      </c>
      <c r="AG245" s="1">
        <f t="shared" si="63"/>
        <v>2.4242741200033477</v>
      </c>
    </row>
    <row r="246" spans="1:33">
      <c r="A246">
        <v>243</v>
      </c>
      <c r="B246" s="2">
        <f>IF(A246&lt;=入力・概要!$B$40,10^(LOG10(入力・概要!$B$38)+(A246-1)*(LOG10(入力・概要!$B$39)-LOG10(入力・概要!$B$38))/(入力・概要!$B$40-1)),"")</f>
        <v>134463.05190319559</v>
      </c>
      <c r="C246" s="1">
        <f t="shared" si="48"/>
        <v>844856.27207668463</v>
      </c>
      <c r="D246" s="1">
        <f>IF(B246="","",ATANH(MIN(0.999999,入力・概要!$E$20/入力・概要!$E$9))+入力・概要!$B$20*SQRT(B246/1000000)+E246*入力・概要!$B$15/2)</f>
        <v>1.1301174846651163E-2</v>
      </c>
      <c r="E246" s="1">
        <f>IF(B246="","",C246*(入力・概要!$E$11*0.000000001))</f>
        <v>2.7272295287200946E-2</v>
      </c>
      <c r="F246" s="1">
        <f t="shared" si="49"/>
        <v>1.1309102058722634E-2</v>
      </c>
      <c r="G246" s="1">
        <f t="shared" si="50"/>
        <v>2.7275572528549574E-2</v>
      </c>
      <c r="H246" s="1">
        <f>IF(B246="","",ATANH(MIN(0.999999,入力・概要!$E$21/入力・概要!$E$15))+入力・概要!$B$21*SQRT(B246/1000000)+I246*入力・概要!$B$16/2)</f>
        <v>5.4561547763691083E-3</v>
      </c>
      <c r="I246" s="1">
        <f>IF(B246="","",C246*(入力・概要!$E$17*0.000000001))</f>
        <v>2.5079837626022162E-2</v>
      </c>
      <c r="J246" s="1">
        <f t="shared" si="51"/>
        <v>5.4595338495724635E-3</v>
      </c>
      <c r="K246" s="1">
        <f t="shared" si="52"/>
        <v>2.5084350111724874E-2</v>
      </c>
      <c r="L246" s="1">
        <f>IF(B246="","",入力・概要!$B$25)</f>
        <v>0.05</v>
      </c>
      <c r="M246" s="1">
        <f>IF(B246="","",C246*入力・概要!$B$26*0.000000001-1/(C246*入力・概要!$B$24*0.000001))</f>
        <v>-0.10146620250559357</v>
      </c>
      <c r="N246" s="1">
        <f>IF(B246="","",入力・概要!$B$28)</f>
        <v>0.05</v>
      </c>
      <c r="O246" s="1">
        <f>IF(B246="","",C246*入力・概要!$B$29*0.000000001-1/(C246*入力・概要!$B$27*0.000001))</f>
        <v>-0.10146620250559357</v>
      </c>
      <c r="P246" s="1">
        <f t="shared" si="53"/>
        <v>2.5000000000000001E-2</v>
      </c>
      <c r="Q246" s="1">
        <f t="shared" si="54"/>
        <v>-5.0733101252796779E-2</v>
      </c>
      <c r="R246" s="1">
        <f>IF(B246="","",入力・概要!$E$15*J246)</f>
        <v>0.5257175210895223</v>
      </c>
      <c r="S246" s="1">
        <f>IF(B246="","",入力・概要!$E$15*K246)</f>
        <v>2.4154594004230563</v>
      </c>
      <c r="T246" s="1">
        <f t="shared" si="55"/>
        <v>0.55071752108952232</v>
      </c>
      <c r="U246" s="1">
        <f t="shared" si="56"/>
        <v>2.3647262991702593</v>
      </c>
      <c r="V246" s="1">
        <f>IF(B246="","",T246+入力・概要!$E$9*F246)</f>
        <v>0.85493610138963316</v>
      </c>
      <c r="W246" s="1">
        <f>IF(B246="","",U246+入力・概要!$E$9*G246)</f>
        <v>3.0984482081619698</v>
      </c>
      <c r="X246" s="1">
        <f>IF(B246="","",入力・概要!$E$9+T246*F246-U246*G246)</f>
        <v>26.842059114883828</v>
      </c>
      <c r="Y246" s="1">
        <f t="shared" si="57"/>
        <v>4.1764066747482231E-2</v>
      </c>
      <c r="Z246" s="1">
        <f>IF(B246="","",入力・概要!$E$9*(V246*X246+W246*Y246)/(X246^2+Y246^2)+入力・概要!$B$36)</f>
        <v>0.86162138707336333</v>
      </c>
      <c r="AA246" s="1">
        <f>IF(B246="","",入力・概要!$E$9*(W246*X246-V246*Y246)/(X246^2+Y246^2)+C246*入力・概要!$B$37*0.000000001)</f>
        <v>3.1324261231734756</v>
      </c>
      <c r="AB246" s="1">
        <f t="shared" si="58"/>
        <v>3.2487666631818661</v>
      </c>
      <c r="AC246" s="1">
        <f t="shared" si="59"/>
        <v>74.620276299473502</v>
      </c>
      <c r="AD246" s="1">
        <f t="shared" si="60"/>
        <v>5.1286029641972668</v>
      </c>
      <c r="AE246" s="1">
        <f t="shared" si="61"/>
        <v>0.51171852004562202</v>
      </c>
      <c r="AF246" s="1">
        <f t="shared" si="62"/>
        <v>5.6558355375015371E-2</v>
      </c>
      <c r="AG246" s="1">
        <f t="shared" si="63"/>
        <v>2.4720078938127652</v>
      </c>
    </row>
    <row r="247" spans="1:33">
      <c r="A247">
        <v>244</v>
      </c>
      <c r="B247" s="2">
        <f>IF(A247&lt;=入力・概要!$B$40,10^(LOG10(入力・概要!$B$38)+(A247-1)*(LOG10(入力・概要!$B$39)-LOG10(入力・概要!$B$38))/(入力・概要!$B$40-1)),"")</f>
        <v>137214.1324896437</v>
      </c>
      <c r="C247" s="1">
        <f t="shared" si="48"/>
        <v>862141.82119632245</v>
      </c>
      <c r="D247" s="1">
        <f>IF(B247="","",ATANH(MIN(0.999999,入力・概要!$E$20/入力・概要!$E$9))+入力・概要!$B$20*SQRT(B247/1000000)+E247*入力・概要!$B$15/2)</f>
        <v>1.1320741273879793E-2</v>
      </c>
      <c r="E247" s="1">
        <f>IF(B247="","",C247*(入力・概要!$E$11*0.000000001))</f>
        <v>2.783027966321016E-2</v>
      </c>
      <c r="F247" s="1">
        <f t="shared" si="49"/>
        <v>1.1329028900437367E-2</v>
      </c>
      <c r="G247" s="1">
        <f t="shared" si="50"/>
        <v>2.7833896881134849E-2</v>
      </c>
      <c r="H247" s="1">
        <f>IF(B247="","",ATANH(MIN(0.999999,入力・概要!$E$21/入力・概要!$E$15))+入力・概要!$B$21*SQRT(B247/1000000)+I247*入力・概要!$B$16/2)</f>
        <v>5.4762149308647196E-3</v>
      </c>
      <c r="I247" s="1">
        <f>IF(B247="","",C247*(入力・概要!$E$17*0.000000001))</f>
        <v>2.5592964863784796E-2</v>
      </c>
      <c r="J247" s="1">
        <f t="shared" si="51"/>
        <v>5.4797485328566932E-3</v>
      </c>
      <c r="K247" s="1">
        <f t="shared" si="52"/>
        <v>2.5597785963308878E-2</v>
      </c>
      <c r="L247" s="1">
        <f>IF(B247="","",入力・概要!$B$25)</f>
        <v>0.05</v>
      </c>
      <c r="M247" s="1">
        <f>IF(B247="","",C247*入力・概要!$B$26*0.000000001-1/(C247*入力・概要!$B$24*0.000001))</f>
        <v>-9.874736094434218E-2</v>
      </c>
      <c r="N247" s="1">
        <f>IF(B247="","",入力・概要!$B$28)</f>
        <v>0.05</v>
      </c>
      <c r="O247" s="1">
        <f>IF(B247="","",C247*入力・概要!$B$29*0.000000001-1/(C247*入力・概要!$B$27*0.000001))</f>
        <v>-9.874736094434218E-2</v>
      </c>
      <c r="P247" s="1">
        <f t="shared" si="53"/>
        <v>2.5000000000000008E-2</v>
      </c>
      <c r="Q247" s="1">
        <f t="shared" si="54"/>
        <v>-4.9373680472171097E-2</v>
      </c>
      <c r="R247" s="1">
        <f>IF(B247="","",入力・概要!$E$15*J247)</f>
        <v>0.52766406331796312</v>
      </c>
      <c r="S247" s="1">
        <f>IF(B247="","",入力・概要!$E$15*K247)</f>
        <v>2.464899926037595</v>
      </c>
      <c r="T247" s="1">
        <f t="shared" si="55"/>
        <v>0.55266406331796314</v>
      </c>
      <c r="U247" s="1">
        <f t="shared" si="56"/>
        <v>2.4155262455654238</v>
      </c>
      <c r="V247" s="1">
        <f>IF(B247="","",T247+入力・概要!$E$9*F247)</f>
        <v>0.85741868224119755</v>
      </c>
      <c r="W247" s="1">
        <f>IF(B247="","",U247+入力・概要!$E$9*G247)</f>
        <v>3.1642672640327154</v>
      </c>
      <c r="X247" s="1">
        <f>IF(B247="","",入力・概要!$E$9+T247*F247-U247*G247)</f>
        <v>26.839357896628307</v>
      </c>
      <c r="Y247" s="1">
        <f t="shared" si="57"/>
        <v>4.2748361194076823E-2</v>
      </c>
      <c r="Z247" s="1">
        <f>IF(B247="","",入力・概要!$E$9*(V247*X247+W247*Y247)/(X247^2+Y247^2)+入力・概要!$B$36)</f>
        <v>0.86441566481043064</v>
      </c>
      <c r="AA247" s="1">
        <f>IF(B247="","",入力・概要!$E$9*(W247*X247-V247*Y247)/(X247^2+Y247^2)+C247*入力・概要!$B$37*0.000000001)</f>
        <v>3.199256024397954</v>
      </c>
      <c r="AB247" s="1">
        <f t="shared" si="58"/>
        <v>3.3139785079593169</v>
      </c>
      <c r="AC247" s="1">
        <f t="shared" si="59"/>
        <v>74.88013397830349</v>
      </c>
      <c r="AD247" s="1">
        <f t="shared" si="60"/>
        <v>5.1373988442146103</v>
      </c>
      <c r="AE247" s="1">
        <f t="shared" si="61"/>
        <v>0.52034968757609412</v>
      </c>
      <c r="AF247" s="1">
        <f t="shared" si="62"/>
        <v>5.5342211045169218E-2</v>
      </c>
      <c r="AG247" s="1">
        <f t="shared" si="63"/>
        <v>2.5207461215079485</v>
      </c>
    </row>
    <row r="248" spans="1:33">
      <c r="A248">
        <v>245</v>
      </c>
      <c r="B248" s="2">
        <f>IF(A248&lt;=入力・概要!$B$40,10^(LOG10(入力・概要!$B$38)+(A248-1)*(LOG10(入力・概要!$B$39)-LOG10(入力・概要!$B$38))/(入力・概要!$B$40-1)),"")</f>
        <v>140021.49950039954</v>
      </c>
      <c r="C248" s="1">
        <f t="shared" si="48"/>
        <v>879781.02835016418</v>
      </c>
      <c r="D248" s="1">
        <f>IF(B248="","",ATANH(MIN(0.999999,入力・概要!$E$20/入力・概要!$E$9))+入力・概要!$B$20*SQRT(B248/1000000)+E248*入力・概要!$B$15/2)</f>
        <v>1.1340592904936579E-2</v>
      </c>
      <c r="E248" s="1">
        <f>IF(B248="","",C248*(入力・概要!$E$11*0.000000001))</f>
        <v>2.8399680260721514E-2</v>
      </c>
      <c r="F248" s="1">
        <f t="shared" si="49"/>
        <v>1.1349256775264063E-2</v>
      </c>
      <c r="G248" s="1">
        <f t="shared" si="50"/>
        <v>2.8403661829063877E-2</v>
      </c>
      <c r="H248" s="1">
        <f>IF(B248="","",ATANH(MIN(0.999999,入力・概要!$E$21/入力・概要!$E$15))+入力・概要!$B$21*SQRT(B248/1000000)+I248*入力・概要!$B$16/2)</f>
        <v>5.4965320172573138E-3</v>
      </c>
      <c r="I248" s="1">
        <f>IF(B248="","",C248*(入力・概要!$E$17*0.000000001))</f>
        <v>2.6116590557161867E-2</v>
      </c>
      <c r="J248" s="1">
        <f t="shared" si="51"/>
        <v>5.5002272729236974E-3</v>
      </c>
      <c r="K248" s="1">
        <f t="shared" si="52"/>
        <v>2.6121740280517228E-2</v>
      </c>
      <c r="L248" s="1">
        <f>IF(B248="","",入力・概要!$B$25)</f>
        <v>0.05</v>
      </c>
      <c r="M248" s="1">
        <f>IF(B248="","",C248*入力・概要!$B$26*0.000000001-1/(C248*入力・概要!$B$24*0.000001))</f>
        <v>-9.6069026404900629E-2</v>
      </c>
      <c r="N248" s="1">
        <f>IF(B248="","",入力・概要!$B$28)</f>
        <v>0.05</v>
      </c>
      <c r="O248" s="1">
        <f>IF(B248="","",C248*入力・概要!$B$29*0.000000001-1/(C248*入力・概要!$B$27*0.000001))</f>
        <v>-9.6069026404900629E-2</v>
      </c>
      <c r="P248" s="1">
        <f t="shared" si="53"/>
        <v>2.5000000000000005E-2</v>
      </c>
      <c r="Q248" s="1">
        <f t="shared" si="54"/>
        <v>-4.8034513202450314E-2</v>
      </c>
      <c r="R248" s="1">
        <f>IF(B248="","",入力・概要!$E$15*J248)</f>
        <v>0.52963603249329949</v>
      </c>
      <c r="S248" s="1">
        <f>IF(B248="","",入力・概要!$E$15*K248)</f>
        <v>2.5153533113258826</v>
      </c>
      <c r="T248" s="1">
        <f t="shared" si="55"/>
        <v>0.55463603249329951</v>
      </c>
      <c r="U248" s="1">
        <f t="shared" si="56"/>
        <v>2.4673187981234324</v>
      </c>
      <c r="V248" s="1">
        <f>IF(B248="","",T248+入力・概要!$E$9*F248)</f>
        <v>0.85993478792978784</v>
      </c>
      <c r="W248" s="1">
        <f>IF(B248="","",U248+入力・概要!$E$9*G248)</f>
        <v>3.2313866818593988</v>
      </c>
      <c r="X248" s="1">
        <f>IF(B248="","",入力・概要!$E$9+T248*F248-U248*G248)</f>
        <v>26.836544075898676</v>
      </c>
      <c r="Y248" s="1">
        <f t="shared" si="57"/>
        <v>4.3755928891492116E-2</v>
      </c>
      <c r="Z248" s="1">
        <f>IF(B248="","",入力・概要!$E$9*(V248*X248+W248*Y248)/(X248^2+Y248^2)+入力・概要!$B$36)</f>
        <v>0.86725758169386991</v>
      </c>
      <c r="AA248" s="1">
        <f>IF(B248="","",入力・概要!$E$9*(W248*X248-V248*Y248)/(X248^2+Y248^2)+C248*入力・概要!$B$37*0.000000001)</f>
        <v>3.2674272271967704</v>
      </c>
      <c r="AB248" s="1">
        <f t="shared" si="58"/>
        <v>3.3805645087813772</v>
      </c>
      <c r="AC248" s="1">
        <f t="shared" si="59"/>
        <v>75.135010823101652</v>
      </c>
      <c r="AD248" s="1">
        <f t="shared" si="60"/>
        <v>5.1461947242319539</v>
      </c>
      <c r="AE248" s="1">
        <f t="shared" si="61"/>
        <v>0.52898922766763512</v>
      </c>
      <c r="AF248" s="1">
        <f t="shared" si="62"/>
        <v>5.4150849103189264E-2</v>
      </c>
      <c r="AG248" s="1">
        <f t="shared" si="63"/>
        <v>2.5705090172402287</v>
      </c>
    </row>
    <row r="249" spans="1:33">
      <c r="A249">
        <v>246</v>
      </c>
      <c r="B249" s="2">
        <f>IF(A249&lt;=入力・概要!$B$40,10^(LOG10(入力・概要!$B$38)+(A249-1)*(LOG10(入力・概要!$B$39)-LOG10(入力・概要!$B$38))/(入力・概要!$B$40-1)),"")</f>
        <v>142886.3045417004</v>
      </c>
      <c r="C249" s="1">
        <f t="shared" si="48"/>
        <v>897781.12929359975</v>
      </c>
      <c r="D249" s="1">
        <f>IF(B249="","",ATANH(MIN(0.999999,入力・概要!$E$20/入力・概要!$E$9))+入力・概要!$B$20*SQRT(B249/1000000)+E249*入力・概要!$B$15/2)</f>
        <v>1.1360734403316327E-2</v>
      </c>
      <c r="E249" s="1">
        <f>IF(B249="","",C249*(入力・概要!$E$11*0.000000001))</f>
        <v>2.8980730652786592E-2</v>
      </c>
      <c r="F249" s="1">
        <f t="shared" si="49"/>
        <v>1.1369791052145679E-2</v>
      </c>
      <c r="G249" s="1">
        <f t="shared" si="50"/>
        <v>2.8985102546985646E-2</v>
      </c>
      <c r="H249" s="1">
        <f>IF(B249="","",ATANH(MIN(0.999999,入力・概要!$E$21/入力・概要!$E$15))+入力・概要!$B$21*SQRT(B249/1000000)+I249*入力・概要!$B$16/2)</f>
        <v>5.5171097300368227E-3</v>
      </c>
      <c r="I249" s="1">
        <f>IF(B249="","",C249*(入力・概要!$E$17*0.000000001))</f>
        <v>2.665092950194323E-2</v>
      </c>
      <c r="J249" s="1">
        <f t="shared" si="51"/>
        <v>5.5209740990969335E-3</v>
      </c>
      <c r="K249" s="1">
        <f t="shared" si="52"/>
        <v>2.6656429131988953E-2</v>
      </c>
      <c r="L249" s="1">
        <f>IF(B249="","",入力・概要!$B$25)</f>
        <v>0.05</v>
      </c>
      <c r="M249" s="1">
        <f>IF(B249="","",C249*入力・概要!$B$26*0.000000001-1/(C249*入力・概要!$B$24*0.000001))</f>
        <v>-9.3430100211267783E-2</v>
      </c>
      <c r="N249" s="1">
        <f>IF(B249="","",入力・概要!$B$28)</f>
        <v>0.05</v>
      </c>
      <c r="O249" s="1">
        <f>IF(B249="","",C249*入力・概要!$B$29*0.000000001-1/(C249*入力・概要!$B$27*0.000001))</f>
        <v>-9.3430100211267783E-2</v>
      </c>
      <c r="P249" s="1">
        <f t="shared" si="53"/>
        <v>2.5000000000000001E-2</v>
      </c>
      <c r="Q249" s="1">
        <f t="shared" si="54"/>
        <v>-4.6715050105633885E-2</v>
      </c>
      <c r="R249" s="1">
        <f>IF(B249="","",入力・概要!$E$15*J249)</f>
        <v>0.5316338166131146</v>
      </c>
      <c r="S249" s="1">
        <f>IF(B249="","",入力・概要!$E$15*K249)</f>
        <v>2.5668403622893878</v>
      </c>
      <c r="T249" s="1">
        <f t="shared" si="55"/>
        <v>0.55663381661311462</v>
      </c>
      <c r="U249" s="1">
        <f t="shared" si="56"/>
        <v>2.5201253121837541</v>
      </c>
      <c r="V249" s="1">
        <f>IF(B249="","",T249+入力・概要!$E$9*F249)</f>
        <v>0.86248495087932575</v>
      </c>
      <c r="W249" s="1">
        <f>IF(B249="","",U249+入力・概要!$E$9*G249)</f>
        <v>3.2998341432572156</v>
      </c>
      <c r="X249" s="1">
        <f>IF(B249="","",入力・概要!$E$9+T249*F249-U249*G249)</f>
        <v>26.833612977498039</v>
      </c>
      <c r="Y249" s="1">
        <f t="shared" si="57"/>
        <v>4.4787386480403812E-2</v>
      </c>
      <c r="Z249" s="1">
        <f>IF(B249="","",入力・概要!$E$9*(V249*X249+W249*Y249)/(X249^2+Y249^2)+入力・概要!$B$36)</f>
        <v>0.87014832473311832</v>
      </c>
      <c r="AA249" s="1">
        <f>IF(B249="","",入力・概要!$E$9*(W249*X249-V249*Y249)/(X249^2+Y249^2)+C249*入力・概要!$B$37*0.000000001)</f>
        <v>3.336969537126421</v>
      </c>
      <c r="AB249" s="1">
        <f t="shared" si="58"/>
        <v>3.4485538706457195</v>
      </c>
      <c r="AC249" s="1">
        <f t="shared" si="59"/>
        <v>75.385001419842027</v>
      </c>
      <c r="AD249" s="1">
        <f t="shared" si="60"/>
        <v>5.1549906042492992</v>
      </c>
      <c r="AE249" s="1">
        <f t="shared" si="61"/>
        <v>0.53763701459099966</v>
      </c>
      <c r="AF249" s="1">
        <f t="shared" si="62"/>
        <v>5.2983921206078026E-2</v>
      </c>
      <c r="AG249" s="1">
        <f t="shared" si="63"/>
        <v>2.6213172185839206</v>
      </c>
    </row>
    <row r="250" spans="1:33">
      <c r="A250">
        <v>247</v>
      </c>
      <c r="B250" s="2">
        <f>IF(A250&lt;=入力・概要!$B$40,10^(LOG10(入力・概要!$B$38)+(A250-1)*(LOG10(入力・概要!$B$39)-LOG10(入力・概要!$B$38))/(入力・概要!$B$40-1)),"")</f>
        <v>145809.72278135942</v>
      </c>
      <c r="C250" s="1">
        <f t="shared" si="48"/>
        <v>916149.50782376609</v>
      </c>
      <c r="D250" s="1">
        <f>IF(B250="","",ATANH(MIN(0.999999,入力・概要!$E$20/入力・概要!$E$9))+入力・概要!$B$20*SQRT(B250/1000000)+E250*入力・概要!$B$15/2)</f>
        <v>1.1381170516002069E-2</v>
      </c>
      <c r="E250" s="1">
        <f>IF(B250="","",C250*(入力・概要!$E$11*0.000000001))</f>
        <v>2.9573669191303248E-2</v>
      </c>
      <c r="F250" s="1">
        <f t="shared" si="49"/>
        <v>1.1390637215621788E-2</v>
      </c>
      <c r="G250" s="1">
        <f t="shared" si="50"/>
        <v>2.9578459090733832E-2</v>
      </c>
      <c r="H250" s="1">
        <f>IF(B250="","",ATANH(MIN(0.999999,入力・概要!$E$21/入力・概要!$E$15))+入力・概要!$B$21*SQRT(B250/1000000)+I250*入力・概要!$B$16/2)</f>
        <v>5.53795182338058E-3</v>
      </c>
      <c r="I250" s="1">
        <f>IF(B250="","",C250*(入力・概要!$E$17*0.000000001))</f>
        <v>2.7196200888586933E-2</v>
      </c>
      <c r="J250" s="1">
        <f t="shared" si="51"/>
        <v>5.5419931164771381E-3</v>
      </c>
      <c r="K250" s="1">
        <f t="shared" si="52"/>
        <v>2.7202073061397981E-2</v>
      </c>
      <c r="L250" s="1">
        <f>IF(B250="","",入力・概要!$B$25)</f>
        <v>0.05</v>
      </c>
      <c r="M250" s="1">
        <f>IF(B250="","",C250*入力・概要!$B$26*0.000000001-1/(C250*入力・概要!$B$24*0.000001))</f>
        <v>-9.0829499853088025E-2</v>
      </c>
      <c r="N250" s="1">
        <f>IF(B250="","",入力・概要!$B$28)</f>
        <v>0.05</v>
      </c>
      <c r="O250" s="1">
        <f>IF(B250="","",C250*入力・概要!$B$29*0.000000001-1/(C250*入力・概要!$B$27*0.000001))</f>
        <v>-9.0829499853088025E-2</v>
      </c>
      <c r="P250" s="1">
        <f t="shared" si="53"/>
        <v>2.5000000000000005E-2</v>
      </c>
      <c r="Q250" s="1">
        <f t="shared" si="54"/>
        <v>-4.5414749926544012E-2</v>
      </c>
      <c r="R250" s="1">
        <f>IF(B250="","",入力・概要!$E$15*J250)</f>
        <v>0.53365781097184983</v>
      </c>
      <c r="S250" s="1">
        <f>IF(B250="","",入力・概要!$E$15*K250)</f>
        <v>2.6193823158462695</v>
      </c>
      <c r="T250" s="1">
        <f t="shared" si="55"/>
        <v>0.55865781097184986</v>
      </c>
      <c r="U250" s="1">
        <f t="shared" si="56"/>
        <v>2.5739675659197254</v>
      </c>
      <c r="V250" s="1">
        <f>IF(B250="","",T250+入力・概要!$E$9*F250)</f>
        <v>0.86506971392017884</v>
      </c>
      <c r="W250" s="1">
        <f>IF(B250="","",U250+入力・概要!$E$9*G250)</f>
        <v>3.3696378839807082</v>
      </c>
      <c r="X250" s="1">
        <f>IF(B250="","",入力・概要!$E$9+T250*F250-U250*G250)</f>
        <v>26.830559732018507</v>
      </c>
      <c r="Y250" s="1">
        <f t="shared" si="57"/>
        <v>4.5843367955718424E-2</v>
      </c>
      <c r="Z250" s="1">
        <f>IF(B250="","",入力・概要!$E$9*(V250*X250+W250*Y250)/(X250^2+Y250^2)+入力・概要!$B$36)</f>
        <v>0.87308912284352724</v>
      </c>
      <c r="AA250" s="1">
        <f>IF(B250="","",入力・概要!$E$9*(W250*X250-V250*Y250)/(X250^2+Y250^2)+C250*入力・概要!$B$37*0.000000001)</f>
        <v>3.4079134393167561</v>
      </c>
      <c r="AB250" s="1">
        <f t="shared" si="58"/>
        <v>3.517976495985077</v>
      </c>
      <c r="AC250" s="1">
        <f t="shared" si="59"/>
        <v>75.63019833853933</v>
      </c>
      <c r="AD250" s="1">
        <f t="shared" si="60"/>
        <v>5.1637864842666437</v>
      </c>
      <c r="AE250" s="1">
        <f t="shared" si="61"/>
        <v>0.54629293355859909</v>
      </c>
      <c r="AF250" s="1">
        <f t="shared" si="62"/>
        <v>5.184109866592846E-2</v>
      </c>
      <c r="AG250" s="1">
        <f t="shared" si="63"/>
        <v>2.6731917955469324</v>
      </c>
    </row>
    <row r="251" spans="1:33">
      <c r="A251">
        <v>248</v>
      </c>
      <c r="B251" s="2">
        <f>IF(A251&lt;=入力・概要!$B$40,10^(LOG10(入力・概要!$B$38)+(A251-1)*(LOG10(入力・概要!$B$39)-LOG10(入力・概要!$B$38))/(入力・概要!$B$40-1)),"")</f>
        <v>148792.95343083161</v>
      </c>
      <c r="C251" s="1">
        <f t="shared" si="48"/>
        <v>934893.69880845759</v>
      </c>
      <c r="D251" s="1">
        <f>IF(B251="","",ATANH(MIN(0.999999,入力・概要!$E$20/入力・概要!$E$9))+入力・概要!$B$20*SQRT(B251/1000000)+E251*入力・概要!$B$15/2)</f>
        <v>1.1401906075051847E-2</v>
      </c>
      <c r="E251" s="1">
        <f>IF(B251="","",C251*(入力・概要!$E$11*0.000000001))</f>
        <v>3.017873910479002E-2</v>
      </c>
      <c r="F251" s="1">
        <f t="shared" si="49"/>
        <v>1.1411800868916726E-2</v>
      </c>
      <c r="G251" s="1">
        <f t="shared" si="50"/>
        <v>3.0183976501576618E-2</v>
      </c>
      <c r="H251" s="1">
        <f>IF(B251="","",ATANH(MIN(0.999999,入力・概要!$E$21/入力・概要!$E$15))+入力・概要!$B$21*SQRT(B251/1000000)+I251*入力・概要!$B$16/2)</f>
        <v>5.5590621122126819E-3</v>
      </c>
      <c r="I251" s="1">
        <f>IF(B251="","",C251*(入力・概要!$E$17*0.000000001))</f>
        <v>2.7752628392133407E-2</v>
      </c>
      <c r="J251" s="1">
        <f t="shared" si="51"/>
        <v>5.563288507794235E-3</v>
      </c>
      <c r="K251" s="1">
        <f t="shared" si="52"/>
        <v>2.7758897182427272E-2</v>
      </c>
      <c r="L251" s="1">
        <f>IF(B251="","",入力・概要!$B$25)</f>
        <v>0.05</v>
      </c>
      <c r="M251" s="1">
        <f>IF(B251="","",C251*入力・概要!$B$26*0.000000001-1/(C251*入力・概要!$B$24*0.000001))</f>
        <v>-8.8266158541594308E-2</v>
      </c>
      <c r="N251" s="1">
        <f>IF(B251="","",入力・概要!$B$28)</f>
        <v>0.05</v>
      </c>
      <c r="O251" s="1">
        <f>IF(B251="","",C251*入力・概要!$B$29*0.000000001-1/(C251*入力・概要!$B$27*0.000001))</f>
        <v>-8.8266158541594308E-2</v>
      </c>
      <c r="P251" s="1">
        <f t="shared" si="53"/>
        <v>2.5000000000000005E-2</v>
      </c>
      <c r="Q251" s="1">
        <f t="shared" si="54"/>
        <v>-4.4133079270797154E-2</v>
      </c>
      <c r="R251" s="1">
        <f>IF(B251="","",入力・概要!$E$15*J251)</f>
        <v>0.53570841833913119</v>
      </c>
      <c r="S251" s="1">
        <f>IF(B251="","",入力・概要!$E$15*K251)</f>
        <v>2.6730008489767667</v>
      </c>
      <c r="T251" s="1">
        <f t="shared" si="55"/>
        <v>0.56070841833913121</v>
      </c>
      <c r="U251" s="1">
        <f t="shared" si="56"/>
        <v>2.6288677697059697</v>
      </c>
      <c r="V251" s="1">
        <f>IF(B251="","",T251+入力・概要!$E$9*F251)</f>
        <v>0.86768963055055814</v>
      </c>
      <c r="W251" s="1">
        <f>IF(B251="","",U251+入力・概要!$E$9*G251)</f>
        <v>3.4408267060955415</v>
      </c>
      <c r="X251" s="1">
        <f>IF(B251="","",入力・概要!$E$9+T251*F251-U251*G251)</f>
        <v>26.827379267744544</v>
      </c>
      <c r="Y251" s="1">
        <f t="shared" si="57"/>
        <v>4.6924525221982288E-2</v>
      </c>
      <c r="Z251" s="1">
        <f>IF(B251="","",入力・概要!$E$9*(V251*X251+W251*Y251)/(X251^2+Y251^2)+入力・概要!$B$36)</f>
        <v>0.87608124870160109</v>
      </c>
      <c r="AA251" s="1">
        <f>IF(B251="","",入力・概要!$E$9*(W251*X251-V251*Y251)/(X251^2+Y251^2)+C251*入力・概要!$B$37*0.000000001)</f>
        <v>3.4802901184661019</v>
      </c>
      <c r="AB251" s="1">
        <f t="shared" si="58"/>
        <v>3.5888630042144753</v>
      </c>
      <c r="AC251" s="1">
        <f t="shared" si="59"/>
        <v>75.870692176555139</v>
      </c>
      <c r="AD251" s="1">
        <f t="shared" si="60"/>
        <v>5.1725823642839872</v>
      </c>
      <c r="AE251" s="1">
        <f t="shared" si="61"/>
        <v>0.55495688055412384</v>
      </c>
      <c r="AF251" s="1">
        <f t="shared" si="62"/>
        <v>5.0722072965548891E-2</v>
      </c>
      <c r="AG251" s="1">
        <f t="shared" si="63"/>
        <v>2.7261542597787694</v>
      </c>
    </row>
    <row r="252" spans="1:33">
      <c r="A252">
        <v>249</v>
      </c>
      <c r="B252" s="2">
        <f>IF(A252&lt;=入力・概要!$B$40,10^(LOG10(入力・概要!$B$38)+(A252-1)*(LOG10(入力・概要!$B$39)-LOG10(入力・概要!$B$38))/(入力・概要!$B$40-1)),"")</f>
        <v>151837.2202371404</v>
      </c>
      <c r="C252" s="1">
        <f t="shared" si="48"/>
        <v>954021.39127699146</v>
      </c>
      <c r="D252" s="1">
        <f>IF(B252="","",ATANH(MIN(0.999999,入力・概要!$E$20/入力・概要!$E$9))+入力・概要!$B$20*SQRT(B252/1000000)+E252*入力・概要!$B$15/2)</f>
        <v>1.1422945999216722E-2</v>
      </c>
      <c r="E252" s="1">
        <f>IF(B252="","",C252*(入力・概要!$E$11*0.000000001))</f>
        <v>3.0796188598160502E-2</v>
      </c>
      <c r="F252" s="1">
        <f t="shared" si="49"/>
        <v>1.1433287737131622E-2</v>
      </c>
      <c r="G252" s="1">
        <f t="shared" si="50"/>
        <v>3.0801904912875128E-2</v>
      </c>
      <c r="H252" s="1">
        <f>IF(B252="","",ATANH(MIN(0.999999,入力・概要!$E$21/入力・概要!$E$15))+入力・概要!$B$21*SQRT(B252/1000000)+I252*入力・概要!$B$16/2)</f>
        <v>5.5804444732833608E-3</v>
      </c>
      <c r="I252" s="1">
        <f>IF(B252="","",C252*(入力・概要!$E$17*0.000000001))</f>
        <v>2.8320440263958836E-2</v>
      </c>
      <c r="J252" s="1">
        <f t="shared" si="51"/>
        <v>5.584864535319348E-3</v>
      </c>
      <c r="K252" s="1">
        <f t="shared" si="52"/>
        <v>2.8327131275900627E-2</v>
      </c>
      <c r="L252" s="1">
        <f>IF(B252="","",入力・概要!$B$25)</f>
        <v>0.05</v>
      </c>
      <c r="M252" s="1">
        <f>IF(B252="","",C252*入力・概要!$B$26*0.000000001-1/(C252*入力・概要!$B$24*0.000001))</f>
        <v>-8.5739024772002528E-2</v>
      </c>
      <c r="N252" s="1">
        <f>IF(B252="","",入力・概要!$B$28)</f>
        <v>0.05</v>
      </c>
      <c r="O252" s="1">
        <f>IF(B252="","",C252*入力・概要!$B$29*0.000000001-1/(C252*入力・概要!$B$27*0.000001))</f>
        <v>-8.5739024772002528E-2</v>
      </c>
      <c r="P252" s="1">
        <f t="shared" si="53"/>
        <v>2.5000000000000001E-2</v>
      </c>
      <c r="Q252" s="1">
        <f t="shared" si="54"/>
        <v>-4.2869512386001264E-2</v>
      </c>
      <c r="R252" s="1">
        <f>IF(B252="","",入力・概要!$E$15*J252)</f>
        <v>0.53778604914388384</v>
      </c>
      <c r="S252" s="1">
        <f>IF(B252="","",入力・概要!$E$15*K252)</f>
        <v>2.7277180880763572</v>
      </c>
      <c r="T252" s="1">
        <f t="shared" si="55"/>
        <v>0.56278604914388386</v>
      </c>
      <c r="U252" s="1">
        <f t="shared" si="56"/>
        <v>2.684848575690356</v>
      </c>
      <c r="V252" s="1">
        <f>IF(B252="","",T252+入力・概要!$E$9*F252)</f>
        <v>0.8703452652064998</v>
      </c>
      <c r="W252" s="1">
        <f>IF(B252="","",U252+入力・概要!$E$9*G252)</f>
        <v>3.5134299904196062</v>
      </c>
      <c r="X252" s="1">
        <f>IF(B252="","",入力・概要!$E$9+T252*F252-U252*G252)</f>
        <v>26.824066302215911</v>
      </c>
      <c r="Y252" s="1">
        <f t="shared" si="57"/>
        <v>4.8031528668518425E-2</v>
      </c>
      <c r="Z252" s="1">
        <f>IF(B252="","",入力・概要!$E$9*(V252*X252+W252*Y252)/(X252^2+Y252^2)+入力・概要!$B$36)</f>
        <v>0.87912602069519474</v>
      </c>
      <c r="AA252" s="1">
        <f>IF(B252="","",入力・概要!$E$9*(W252*X252-V252*Y252)/(X252^2+Y252^2)+C252*入力・概要!$B$37*0.000000001)</f>
        <v>3.5541314796074834</v>
      </c>
      <c r="AB252" s="1">
        <f t="shared" si="58"/>
        <v>3.6612447520754809</v>
      </c>
      <c r="AC252" s="1">
        <f t="shared" si="59"/>
        <v>76.10657160068142</v>
      </c>
      <c r="AD252" s="1">
        <f t="shared" si="60"/>
        <v>5.1813782443013316</v>
      </c>
      <c r="AE252" s="1">
        <f t="shared" si="61"/>
        <v>0.56362876218469271</v>
      </c>
      <c r="AF252" s="1">
        <f t="shared" si="62"/>
        <v>4.9626556320316199E-2</v>
      </c>
      <c r="AG252" s="1">
        <f t="shared" si="63"/>
        <v>2.7802265739814671</v>
      </c>
    </row>
    <row r="253" spans="1:33">
      <c r="A253">
        <v>250</v>
      </c>
      <c r="B253" s="2">
        <f>IF(A253&lt;=入力・概要!$B$40,10^(LOG10(入力・概要!$B$38)+(A253-1)*(LOG10(入力・概要!$B$39)-LOG10(入力・概要!$B$38))/(入力・概要!$B$40-1)),"")</f>
        <v>154943.77198486819</v>
      </c>
      <c r="C253" s="1">
        <f t="shared" si="48"/>
        <v>973540.43157430785</v>
      </c>
      <c r="D253" s="1">
        <f>IF(B253="","",ATANH(MIN(0.999999,入力・概要!$E$20/入力・概要!$E$9))+入力・概要!$B$20*SQRT(B253/1000000)+E253*入力・概要!$B$15/2)</f>
        <v>1.1444295295590606E-2</v>
      </c>
      <c r="E253" s="1">
        <f>IF(B253="","",C253*(入力・概要!$E$11*0.000000001))</f>
        <v>3.1426270954538947E-2</v>
      </c>
      <c r="F253" s="1">
        <f t="shared" si="49"/>
        <v>1.1455103670544425E-2</v>
      </c>
      <c r="G253" s="1">
        <f t="shared" si="50"/>
        <v>3.1432499659217246E-2</v>
      </c>
      <c r="H253" s="1">
        <f>IF(B253="","",ATANH(MIN(0.999999,入力・概要!$E$21/入力・概要!$E$15))+入力・概要!$B$21*SQRT(B253/1000000)+I253*入力・概要!$B$16/2)</f>
        <v>5.6021028462687724E-3</v>
      </c>
      <c r="I253" s="1">
        <f>IF(B253="","",C253*(入力・概要!$E$17*0.000000001))</f>
        <v>2.8899869425405657E-2</v>
      </c>
      <c r="J253" s="1">
        <f t="shared" si="51"/>
        <v>5.6067255428394365E-3</v>
      </c>
      <c r="K253" s="1">
        <f t="shared" si="52"/>
        <v>2.8907009889129934E-2</v>
      </c>
      <c r="L253" s="1">
        <f>IF(B253="","",入力・概要!$B$25)</f>
        <v>0.05</v>
      </c>
      <c r="M253" s="1">
        <f>IF(B253="","",C253*入力・概要!$B$26*0.000000001-1/(C253*入力・概要!$B$24*0.000001))</f>
        <v>-8.324706189217608E-2</v>
      </c>
      <c r="N253" s="1">
        <f>IF(B253="","",入力・概要!$B$28)</f>
        <v>0.05</v>
      </c>
      <c r="O253" s="1">
        <f>IF(B253="","",C253*入力・概要!$B$29*0.000000001-1/(C253*入力・概要!$B$27*0.000001))</f>
        <v>-8.324706189217608E-2</v>
      </c>
      <c r="P253" s="1">
        <f t="shared" si="53"/>
        <v>2.5000000000000001E-2</v>
      </c>
      <c r="Q253" s="1">
        <f t="shared" si="54"/>
        <v>-4.1623530946088033E-2</v>
      </c>
      <c r="R253" s="1">
        <f>IF(B253="","",入力・概要!$E$15*J253)</f>
        <v>0.5398911216644765</v>
      </c>
      <c r="S253" s="1">
        <f>IF(B253="","",入力・概要!$E$15*K253)</f>
        <v>2.7835566185222511</v>
      </c>
      <c r="T253" s="1">
        <f t="shared" si="55"/>
        <v>0.56489112166447653</v>
      </c>
      <c r="U253" s="1">
        <f t="shared" si="56"/>
        <v>2.7419330875761632</v>
      </c>
      <c r="V253" s="1">
        <f>IF(B253="","",T253+入力・概要!$E$9*F253)</f>
        <v>0.87303719354078146</v>
      </c>
      <c r="W253" s="1">
        <f>IF(B253="","",U253+入力・概要!$E$9*G253)</f>
        <v>3.5874777092409231</v>
      </c>
      <c r="X253" s="1">
        <f>IF(B253="","",入力・概要!$E$9+T253*F253-U253*G253)</f>
        <v>26.820615333435889</v>
      </c>
      <c r="Y253" s="1">
        <f t="shared" si="57"/>
        <v>4.9165067765094425E-2</v>
      </c>
      <c r="Z253" s="1">
        <f>IF(B253="","",入力・概要!$E$9*(V253*X253+W253*Y253)/(X253^2+Y253^2)+入力・概要!$B$36)</f>
        <v>0.88222480497412104</v>
      </c>
      <c r="AA253" s="1">
        <f>IF(B253="","",入力・概要!$E$9*(W253*X253-V253*Y253)/(X253^2+Y253^2)+C253*入力・概要!$B$37*0.000000001)</f>
        <v>3.6294701696863494</v>
      </c>
      <c r="AB253" s="1">
        <f t="shared" si="58"/>
        <v>3.7351538548170522</v>
      </c>
      <c r="AC253" s="1">
        <f t="shared" si="59"/>
        <v>76.337923388022745</v>
      </c>
      <c r="AD253" s="1">
        <f t="shared" si="60"/>
        <v>5.1901741243186752</v>
      </c>
      <c r="AE253" s="1">
        <f t="shared" si="61"/>
        <v>0.57230849555486707</v>
      </c>
      <c r="AF253" s="1">
        <f t="shared" si="62"/>
        <v>4.8554282287146908E-2</v>
      </c>
      <c r="AG253" s="1">
        <f t="shared" si="63"/>
        <v>2.8354311615292578</v>
      </c>
    </row>
    <row r="254" spans="1:33">
      <c r="A254">
        <v>251</v>
      </c>
      <c r="B254" s="2">
        <f>IF(A254&lt;=入力・概要!$B$40,10^(LOG10(入力・概要!$B$38)+(A254-1)*(LOG10(入力・概要!$B$39)-LOG10(入力・概要!$B$38))/(入力・概要!$B$40-1)),"")</f>
        <v>158113.88300841907</v>
      </c>
      <c r="C254" s="1">
        <f t="shared" si="48"/>
        <v>993458.8265796107</v>
      </c>
      <c r="D254" s="1">
        <f>IF(B254="","",ATANH(MIN(0.999999,入力・概要!$E$20/入力・概要!$E$9))+入力・概要!$B$20*SQRT(B254/1000000)+E254*入力・概要!$B$15/2)</f>
        <v>1.146595906129262E-2</v>
      </c>
      <c r="E254" s="1">
        <f>IF(B254="","",C254*(入力・概要!$E$11*0.000000001))</f>
        <v>3.2069244639159264E-2</v>
      </c>
      <c r="F254" s="1">
        <f t="shared" si="49"/>
        <v>1.1477254648022536E-2</v>
      </c>
      <c r="G254" s="1">
        <f t="shared" si="50"/>
        <v>3.2076021388096489E-2</v>
      </c>
      <c r="H254" s="1">
        <f>IF(B254="","",ATANH(MIN(0.999999,入力・概要!$E$21/入力・概要!$E$15))+入力・概要!$B$21*SQRT(B254/1000000)+I254*入力・概要!$B$16/2)</f>
        <v>5.6240412348916172E-3</v>
      </c>
      <c r="I254" s="1">
        <f>IF(B254="","",C254*(入力・概要!$E$17*0.000000001))</f>
        <v>2.9491153563328969E-2</v>
      </c>
      <c r="J254" s="1">
        <f t="shared" si="51"/>
        <v>5.6288759576971666E-3</v>
      </c>
      <c r="K254" s="1">
        <f t="shared" si="52"/>
        <v>2.9498772437538196E-2</v>
      </c>
      <c r="L254" s="1">
        <f>IF(B254="","",入力・概要!$B$25)</f>
        <v>0.05</v>
      </c>
      <c r="M254" s="1">
        <f>IF(B254="","",C254*入力・概要!$B$26*0.000000001-1/(C254*入力・概要!$B$24*0.000001))</f>
        <v>-8.0789247677381798E-2</v>
      </c>
      <c r="N254" s="1">
        <f>IF(B254="","",入力・概要!$B$28)</f>
        <v>0.05</v>
      </c>
      <c r="O254" s="1">
        <f>IF(B254="","",C254*入力・概要!$B$29*0.000000001-1/(C254*入力・概要!$B$27*0.000001))</f>
        <v>-8.0789247677381798E-2</v>
      </c>
      <c r="P254" s="1">
        <f t="shared" si="53"/>
        <v>2.5000000000000001E-2</v>
      </c>
      <c r="Q254" s="1">
        <f t="shared" si="54"/>
        <v>-4.0394623838690899E-2</v>
      </c>
      <c r="R254" s="1">
        <f>IF(B254="","",入力・概要!$E$15*J254)</f>
        <v>0.54202406222514765</v>
      </c>
      <c r="S254" s="1">
        <f>IF(B254="","",入力・概要!$E$15*K254)</f>
        <v>2.8405394944590259</v>
      </c>
      <c r="T254" s="1">
        <f t="shared" si="55"/>
        <v>0.56702406222514767</v>
      </c>
      <c r="U254" s="1">
        <f t="shared" si="56"/>
        <v>2.8001448706203349</v>
      </c>
      <c r="V254" s="1">
        <f>IF(B254="","",T254+入力・概要!$E$9*F254)</f>
        <v>0.87576600271114946</v>
      </c>
      <c r="W254" s="1">
        <f>IF(B254="","",U254+入力・概要!$E$9*G254)</f>
        <v>3.6630004393200912</v>
      </c>
      <c r="X254" s="1">
        <f>IF(B254="","",入力・概要!$E$9+T254*F254-U254*G254)</f>
        <v>26.817020630709415</v>
      </c>
      <c r="Y254" s="1">
        <f t="shared" si="57"/>
        <v>5.0325851678962891E-2</v>
      </c>
      <c r="Z254" s="1">
        <f>IF(B254="","",入力・概要!$E$9*(V254*X254+W254*Y254)/(X254^2+Y254^2)+入力・概要!$B$36)</f>
        <v>0.88537901760699222</v>
      </c>
      <c r="AA254" s="1">
        <f>IF(B254="","",入力・概要!$E$9*(W254*X254-V254*Y254)/(X254^2+Y254^2)+C254*入力・概要!$B$37*0.000000001)</f>
        <v>3.7063395999928157</v>
      </c>
      <c r="AB254" s="1">
        <f t="shared" si="58"/>
        <v>3.8106232082552625</v>
      </c>
      <c r="AC254" s="1">
        <f t="shared" si="59"/>
        <v>76.564832465698601</v>
      </c>
      <c r="AD254" s="1">
        <f t="shared" si="60"/>
        <v>5.1989700043360187</v>
      </c>
      <c r="AE254" s="1">
        <f t="shared" si="61"/>
        <v>0.58099600816195118</v>
      </c>
      <c r="AF254" s="1">
        <f t="shared" si="62"/>
        <v>4.7505006421106132E-2</v>
      </c>
      <c r="AG254" s="1">
        <f t="shared" si="63"/>
        <v>2.8917909163030076</v>
      </c>
    </row>
    <row r="255" spans="1:33">
      <c r="A255">
        <v>252</v>
      </c>
      <c r="B255" s="2">
        <f>IF(A255&lt;=入力・概要!$B$40,10^(LOG10(入力・概要!$B$38)+(A255-1)*(LOG10(入力・概要!$B$39)-LOG10(入力・概要!$B$38))/(入力・概要!$B$40-1)),"")</f>
        <v>161348.85371476263</v>
      </c>
      <c r="C255" s="1">
        <f t="shared" si="48"/>
        <v>1013784.746990865</v>
      </c>
      <c r="D255" s="1">
        <f>IF(B255="","",ATANH(MIN(0.999999,入力・概要!$E$20/入力・概要!$E$9))+入力・概要!$B$20*SQRT(B255/1000000)+E255*入力・概要!$B$15/2)</f>
        <v>1.148794248518259E-2</v>
      </c>
      <c r="E255" s="1">
        <f>IF(B255="","",C255*(入力・概要!$E$11*0.000000001))</f>
        <v>3.2725373405389876E-2</v>
      </c>
      <c r="F255" s="1">
        <f t="shared" si="49"/>
        <v>1.1499746780552699E-2</v>
      </c>
      <c r="G255" s="1">
        <f t="shared" si="50"/>
        <v>3.2732736174207598E-2</v>
      </c>
      <c r="H255" s="1">
        <f>IF(B255="","",ATANH(MIN(0.999999,入力・概要!$E$21/入力・概要!$E$15))+入力・概要!$B$21*SQRT(B255/1000000)+I255*入力・概要!$B$16/2)</f>
        <v>5.6462637080629879E-3</v>
      </c>
      <c r="I255" s="1">
        <f>IF(B255="","",C255*(入力・概要!$E$17*0.000000001))</f>
        <v>3.0094535227597939E-2</v>
      </c>
      <c r="J255" s="1">
        <f t="shared" si="51"/>
        <v>5.651320292898724E-3</v>
      </c>
      <c r="K255" s="1">
        <f t="shared" si="52"/>
        <v>3.010266330861994E-2</v>
      </c>
      <c r="L255" s="1">
        <f>IF(B255="","",入力・概要!$B$25)</f>
        <v>0.05</v>
      </c>
      <c r="M255" s="1">
        <f>IF(B255="","",C255*入力・概要!$B$26*0.000000001-1/(C255*入力・概要!$B$24*0.000001))</f>
        <v>-7.8364573910963797E-2</v>
      </c>
      <c r="N255" s="1">
        <f>IF(B255="","",入力・概要!$B$28)</f>
        <v>0.05</v>
      </c>
      <c r="O255" s="1">
        <f>IF(B255="","",C255*入力・概要!$B$29*0.000000001-1/(C255*入力・概要!$B$27*0.000001))</f>
        <v>-7.8364573910963797E-2</v>
      </c>
      <c r="P255" s="1">
        <f t="shared" si="53"/>
        <v>2.5000000000000005E-2</v>
      </c>
      <c r="Q255" s="1">
        <f t="shared" si="54"/>
        <v>-3.9182286955481899E-2</v>
      </c>
      <c r="R255" s="1">
        <f>IF(B255="","",入力・概要!$E$15*J255)</f>
        <v>0.54418530539897458</v>
      </c>
      <c r="S255" s="1">
        <f>IF(B255="","",入力・概要!$E$15*K255)</f>
        <v>2.8986902488093351</v>
      </c>
      <c r="T255" s="1">
        <f t="shared" si="55"/>
        <v>0.56918530539897461</v>
      </c>
      <c r="U255" s="1">
        <f t="shared" si="56"/>
        <v>2.8595079618538533</v>
      </c>
      <c r="V255" s="1">
        <f>IF(B255="","",T255+入力・概要!$E$9*F255)</f>
        <v>0.87853229167824254</v>
      </c>
      <c r="W255" s="1">
        <f>IF(B255="","",U255+入力・概要!$E$9*G255)</f>
        <v>3.7400293751852547</v>
      </c>
      <c r="X255" s="1">
        <f>IF(B255="","",入力・概要!$E$9+T255*F255-U255*G255)</f>
        <v>26.813276225095382</v>
      </c>
      <c r="Y255" s="1">
        <f t="shared" si="57"/>
        <v>5.1514609914154075E-2</v>
      </c>
      <c r="Z255" s="1">
        <f>IF(B255="","",入力・概要!$E$9*(V255*X255+W255*Y255)/(X255^2+Y255^2)+入力・概要!$B$36)</f>
        <v>0.88859012685048355</v>
      </c>
      <c r="AA255" s="1">
        <f>IF(B255="","",入力・概要!$E$9*(W255*X255-V255*Y255)/(X255^2+Y255^2)+C255*入力・概要!$B$37*0.000000001)</f>
        <v>3.7847739694939952</v>
      </c>
      <c r="AB255" s="1">
        <f t="shared" si="58"/>
        <v>3.8876865117567663</v>
      </c>
      <c r="AC255" s="1">
        <f t="shared" si="59"/>
        <v>76.787381949388347</v>
      </c>
      <c r="AD255" s="1">
        <f t="shared" si="60"/>
        <v>5.2077658843533623</v>
      </c>
      <c r="AE255" s="1">
        <f t="shared" si="61"/>
        <v>0.58969123781205934</v>
      </c>
      <c r="AF255" s="1">
        <f t="shared" si="62"/>
        <v>4.6478506979696833E-2</v>
      </c>
      <c r="AG255" s="1">
        <f t="shared" si="63"/>
        <v>2.9493292127455866</v>
      </c>
    </row>
    <row r="256" spans="1:33">
      <c r="A256">
        <v>253</v>
      </c>
      <c r="B256" s="2">
        <f>IF(A256&lt;=入力・概要!$B$40,10^(LOG10(入力・概要!$B$38)+(A256-1)*(LOG10(入力・概要!$B$39)-LOG10(入力・概要!$B$38))/(入力・概要!$B$40-1)),"")</f>
        <v>164650.01111687149</v>
      </c>
      <c r="C256" s="1">
        <f t="shared" si="48"/>
        <v>1034526.5306764825</v>
      </c>
      <c r="D256" s="1">
        <f>IF(B256="","",ATANH(MIN(0.999999,入力・概要!$E$20/入力・概要!$E$9))+入力・概要!$B$20*SQRT(B256/1000000)+E256*入力・概要!$B$15/2)</f>
        <v>1.1510250849610354E-2</v>
      </c>
      <c r="E256" s="1">
        <f>IF(B256="","",C256*(入力・概要!$E$11*0.000000001))</f>
        <v>3.3394926402927502E-2</v>
      </c>
      <c r="F256" s="1">
        <f t="shared" si="49"/>
        <v>1.1522586314893059E-2</v>
      </c>
      <c r="G256" s="1">
        <f t="shared" si="50"/>
        <v>3.3402915636432724E-2</v>
      </c>
      <c r="H256" s="1">
        <f>IF(B256="","",ATANH(MIN(0.999999,入力・概要!$E$21/入力・概要!$E$15))+入力・概要!$B$21*SQRT(B256/1000000)+I256*入力・概要!$B$16/2)</f>
        <v>5.6687744010458568E-3</v>
      </c>
      <c r="I256" s="1">
        <f>IF(B256="","",C256*(入力・概要!$E$17*0.000000001))</f>
        <v>3.0710261930591683E-2</v>
      </c>
      <c r="J256" s="1">
        <f t="shared" si="51"/>
        <v>5.6740631492924508E-3</v>
      </c>
      <c r="K256" s="1">
        <f t="shared" si="52"/>
        <v>3.0718931968302603E-2</v>
      </c>
      <c r="L256" s="1">
        <f>IF(B256="","",入力・概要!$B$25)</f>
        <v>0.05</v>
      </c>
      <c r="M256" s="1">
        <f>IF(B256="","",C256*入力・概要!$B$26*0.000000001-1/(C256*入力・概要!$B$24*0.000001))</f>
        <v>-7.5972045970764873E-2</v>
      </c>
      <c r="N256" s="1">
        <f>IF(B256="","",入力・概要!$B$28)</f>
        <v>0.05</v>
      </c>
      <c r="O256" s="1">
        <f>IF(B256="","",C256*入力・概要!$B$29*0.000000001-1/(C256*入力・概要!$B$27*0.000001))</f>
        <v>-7.5972045970764873E-2</v>
      </c>
      <c r="P256" s="1">
        <f t="shared" si="53"/>
        <v>2.4999999999999998E-2</v>
      </c>
      <c r="Q256" s="1">
        <f t="shared" si="54"/>
        <v>-3.798602298538243E-2</v>
      </c>
      <c r="R256" s="1">
        <f>IF(B256="","",入力・概要!$E$15*J256)</f>
        <v>0.54637529421766118</v>
      </c>
      <c r="S256" s="1">
        <f>IF(B256="","",入力・概要!$E$15*K256)</f>
        <v>2.9580329035158179</v>
      </c>
      <c r="T256" s="1">
        <f t="shared" si="55"/>
        <v>0.5713752942176612</v>
      </c>
      <c r="U256" s="1">
        <f t="shared" si="56"/>
        <v>2.9200468805304354</v>
      </c>
      <c r="V256" s="1">
        <f>IF(B256="","",T256+入力・概要!$E$9*F256)</f>
        <v>0.88133667151362194</v>
      </c>
      <c r="W256" s="1">
        <f>IF(B256="","",U256+入力・概要!$E$9*G256)</f>
        <v>3.8185963427277647</v>
      </c>
      <c r="X256" s="1">
        <f>IF(B256="","",入力・概要!$E$9+T256*F256-U256*G256)</f>
        <v>26.809375899456523</v>
      </c>
      <c r="Y256" s="1">
        <f t="shared" si="57"/>
        <v>5.2732092973940631E-2</v>
      </c>
      <c r="Z256" s="1">
        <f>IF(B256="","",入力・概要!$E$9*(V256*X256+W256*Y256)/(X256^2+Y256^2)+入力・概要!$B$36)</f>
        <v>0.89185965553761115</v>
      </c>
      <c r="AA256" s="1">
        <f>IF(B256="","",入力・概要!$E$9*(W256*X256-V256*Y256)/(X256^2+Y256^2)+C256*入力・概要!$B$37*0.000000001)</f>
        <v>3.8648082891147775</v>
      </c>
      <c r="AB256" s="1">
        <f t="shared" si="58"/>
        <v>3.9663782921937689</v>
      </c>
      <c r="AC256" s="1">
        <f t="shared" si="59"/>
        <v>77.005653180741035</v>
      </c>
      <c r="AD256" s="1">
        <f t="shared" si="60"/>
        <v>5.2165617643707067</v>
      </c>
      <c r="AE256" s="1">
        <f t="shared" si="61"/>
        <v>0.59839413255649665</v>
      </c>
      <c r="AF256" s="1">
        <f t="shared" si="62"/>
        <v>4.5474585674264281E-2</v>
      </c>
      <c r="AG256" s="1">
        <f t="shared" si="63"/>
        <v>3.008069916144513</v>
      </c>
    </row>
    <row r="257" spans="1:33">
      <c r="A257">
        <v>254</v>
      </c>
      <c r="B257" s="2">
        <f>IF(A257&lt;=入力・概要!$B$40,10^(LOG10(入力・概要!$B$38)+(A257-1)*(LOG10(入力・概要!$B$39)-LOG10(入力・概要!$B$38))/(入力・概要!$B$40-1)),"")</f>
        <v>168018.70937807322</v>
      </c>
      <c r="C257" s="1">
        <f t="shared" si="48"/>
        <v>1055692.6860955867</v>
      </c>
      <c r="D257" s="1">
        <f>IF(B257="","",ATANH(MIN(0.999999,入力・概要!$E$20/入力・概要!$E$9))+入力・概要!$B$20*SQRT(B257/1000000)+E257*入力・概要!$B$15/2)</f>
        <v>1.1532889532199556E-2</v>
      </c>
      <c r="E257" s="1">
        <f>IF(B257="","",C257*(入力・概要!$E$11*0.000000001))</f>
        <v>3.4078178288204627E-2</v>
      </c>
      <c r="F257" s="1">
        <f t="shared" si="49"/>
        <v>1.154577963735256E-2</v>
      </c>
      <c r="G257" s="1">
        <f t="shared" si="50"/>
        <v>3.4086837057596103E-2</v>
      </c>
      <c r="H257" s="1">
        <f>IF(B257="","",ATANH(MIN(0.999999,入力・概要!$E$21/入力・概要!$E$15))+入力・概要!$B$21*SQRT(B257/1000000)+I257*入力・概要!$B$16/2)</f>
        <v>5.6915775166406432E-3</v>
      </c>
      <c r="I257" s="1">
        <f>IF(B257="","",C257*(入力・概要!$E$17*0.000000001))</f>
        <v>3.1338586248730968E-2</v>
      </c>
      <c r="J257" s="1">
        <f t="shared" si="51"/>
        <v>5.6971092178213023E-3</v>
      </c>
      <c r="K257" s="1">
        <f t="shared" si="52"/>
        <v>3.134783306977592E-2</v>
      </c>
      <c r="L257" s="1">
        <f>IF(B257="","",入力・概要!$B$25)</f>
        <v>0.05</v>
      </c>
      <c r="M257" s="1">
        <f>IF(B257="","",C257*入力・概要!$B$26*0.000000001-1/(C257*入力・概要!$B$24*0.000001))</f>
        <v>-7.3610682421124105E-2</v>
      </c>
      <c r="N257" s="1">
        <f>IF(B257="","",入力・概要!$B$28)</f>
        <v>0.05</v>
      </c>
      <c r="O257" s="1">
        <f>IF(B257="","",C257*入力・概要!$B$29*0.000000001-1/(C257*入力・概要!$B$27*0.000001))</f>
        <v>-7.3610682421124105E-2</v>
      </c>
      <c r="P257" s="1">
        <f t="shared" si="53"/>
        <v>2.5000000000000005E-2</v>
      </c>
      <c r="Q257" s="1">
        <f t="shared" si="54"/>
        <v>-3.6805341210562052E-2</v>
      </c>
      <c r="R257" s="1">
        <f>IF(B257="","",入力・概要!$E$15*J257)</f>
        <v>0.54859448038843583</v>
      </c>
      <c r="S257" s="1">
        <f>IF(B257="","",入力・概要!$E$15*K257)</f>
        <v>3.0185919800206578</v>
      </c>
      <c r="T257" s="1">
        <f t="shared" si="55"/>
        <v>0.57359448038843586</v>
      </c>
      <c r="U257" s="1">
        <f t="shared" si="56"/>
        <v>2.9817866388100955</v>
      </c>
      <c r="V257" s="1">
        <f>IF(B257="","",T257+入力・概要!$E$9*F257)</f>
        <v>0.88417976571833545</v>
      </c>
      <c r="W257" s="1">
        <f>IF(B257="","",U257+入力・概要!$E$9*G257)</f>
        <v>3.8987338131071829</v>
      </c>
      <c r="X257" s="1">
        <f>IF(B257="","",入力・概要!$E$9+T257*F257-U257*G257)</f>
        <v>26.805313178089619</v>
      </c>
      <c r="Y257" s="1">
        <f t="shared" si="57"/>
        <v>5.3979073047440651E-2</v>
      </c>
      <c r="Z257" s="1">
        <f>IF(B257="","",入力・概要!$E$9*(V257*X257+W257*Y257)/(X257^2+Y257^2)+入力・概要!$B$36)</f>
        <v>0.89518918359206268</v>
      </c>
      <c r="AA257" s="1">
        <f>IF(B257="","",入力・概要!$E$9*(W257*X257-V257*Y257)/(X257^2+Y257^2)+C257*入力・概要!$B$37*0.000000001)</f>
        <v>3.9464784070186609</v>
      </c>
      <c r="AB257" s="1">
        <f t="shared" si="58"/>
        <v>4.0467339289215412</v>
      </c>
      <c r="AC257" s="1">
        <f t="shared" si="59"/>
        <v>77.219725763673168</v>
      </c>
      <c r="AD257" s="1">
        <f t="shared" si="60"/>
        <v>5.2253576443880521</v>
      </c>
      <c r="AE257" s="1">
        <f t="shared" si="61"/>
        <v>0.60710465064808439</v>
      </c>
      <c r="AF257" s="1">
        <f t="shared" si="62"/>
        <v>4.4493068467188208E-2</v>
      </c>
      <c r="AG257" s="1">
        <f t="shared" si="63"/>
        <v>3.0680373931485407</v>
      </c>
    </row>
    <row r="258" spans="1:33">
      <c r="A258">
        <v>255</v>
      </c>
      <c r="B258" s="2">
        <f>IF(A258&lt;=入力・概要!$B$40,10^(LOG10(入力・概要!$B$38)+(A258-1)*(LOG10(入力・概要!$B$39)-LOG10(入力・概要!$B$38))/(入力・概要!$B$40-1)),"")</f>
        <v>171456.33036753925</v>
      </c>
      <c r="C258" s="1">
        <f t="shared" si="48"/>
        <v>1077291.8957882517</v>
      </c>
      <c r="D258" s="1">
        <f>IF(B258="","",ATANH(MIN(0.999999,入力・概要!$E$20/入力・概要!$E$9))+入力・概要!$B$20*SQRT(B258/1000000)+E258*入力・概要!$B$15/2)</f>
        <v>1.155586400766662E-2</v>
      </c>
      <c r="E258" s="1">
        <f>IF(B258="","",C258*(入力・概要!$E$11*0.000000001))</f>
        <v>3.4775409337055814E-2</v>
      </c>
      <c r="F258" s="1">
        <f t="shared" si="49"/>
        <v>1.1569333277703117E-2</v>
      </c>
      <c r="G258" s="1">
        <f t="shared" si="50"/>
        <v>3.4784783507067242E-2</v>
      </c>
      <c r="H258" s="1">
        <f>IF(B258="","",ATANH(MIN(0.999999,入力・概要!$E$21/入力・概要!$E$15))+入力・概要!$B$21*SQRT(B258/1000000)+I258*入力・概要!$B$16/2)</f>
        <v>5.7146773263932671E-3</v>
      </c>
      <c r="I258" s="1">
        <f>IF(B258="","",C258*(入力・概要!$E$17*0.000000001))</f>
        <v>3.197976592608711E-2</v>
      </c>
      <c r="J258" s="1">
        <f t="shared" si="51"/>
        <v>5.720463281852271E-3</v>
      </c>
      <c r="K258" s="1">
        <f t="shared" si="52"/>
        <v>3.1989626564857855E-2</v>
      </c>
      <c r="L258" s="1">
        <f>IF(B258="","",入力・概要!$B$25)</f>
        <v>0.05</v>
      </c>
      <c r="M258" s="1">
        <f>IF(B258="","",C258*入力・概要!$B$26*0.000000001-1/(C258*入力・概要!$B$24*0.000001))</f>
        <v>-7.1279514610283881E-2</v>
      </c>
      <c r="N258" s="1">
        <f>IF(B258="","",入力・概要!$B$28)</f>
        <v>0.05</v>
      </c>
      <c r="O258" s="1">
        <f>IF(B258="","",C258*入力・概要!$B$29*0.000000001-1/(C258*入力・概要!$B$27*0.000001))</f>
        <v>-7.1279514610283881E-2</v>
      </c>
      <c r="P258" s="1">
        <f t="shared" si="53"/>
        <v>2.5000000000000001E-2</v>
      </c>
      <c r="Q258" s="1">
        <f t="shared" si="54"/>
        <v>-3.5639757305141941E-2</v>
      </c>
      <c r="R258" s="1">
        <f>IF(B258="","",入力・概要!$E$15*J258)</f>
        <v>0.55084332451835882</v>
      </c>
      <c r="S258" s="1">
        <f>IF(B258="","",入力・概要!$E$15*K258)</f>
        <v>3.0803925099893981</v>
      </c>
      <c r="T258" s="1">
        <f t="shared" si="55"/>
        <v>0.57584332451835885</v>
      </c>
      <c r="U258" s="1">
        <f t="shared" si="56"/>
        <v>3.0447527526842562</v>
      </c>
      <c r="V258" s="1">
        <f>IF(B258="","",T258+入力・概要!$E$9*F258)</f>
        <v>0.88706221055246459</v>
      </c>
      <c r="W258" s="1">
        <f>IF(B258="","",U258+入力・概要!$E$9*G258)</f>
        <v>3.9804749169744569</v>
      </c>
      <c r="X258" s="1">
        <f>IF(B258="","",入力・概要!$E$9+T258*F258-U258*G258)</f>
        <v>26.801081315917912</v>
      </c>
      <c r="Y258" s="1">
        <f t="shared" si="57"/>
        <v>5.5256344721369109E-2</v>
      </c>
      <c r="Z258" s="1">
        <f>IF(B258="","",入力・概要!$E$9*(V258*X258+W258*Y258)/(X258^2+Y258^2)+入力・概要!$B$36)</f>
        <v>0.898580350676076</v>
      </c>
      <c r="AA258" s="1">
        <f>IF(B258="","",入力・概要!$E$9*(W258*X258-V258*Y258)/(X258^2+Y258^2)+C258*入力・概要!$B$37*0.000000001)</f>
        <v>4.0298210349433647</v>
      </c>
      <c r="AB258" s="1">
        <f t="shared" si="58"/>
        <v>4.1287896798327175</v>
      </c>
      <c r="AC258" s="1">
        <f t="shared" si="59"/>
        <v>77.429677599577161</v>
      </c>
      <c r="AD258" s="1">
        <f t="shared" si="60"/>
        <v>5.2341535244053956</v>
      </c>
      <c r="AE258" s="1">
        <f t="shared" si="61"/>
        <v>0.61582276051711127</v>
      </c>
      <c r="AF258" s="1">
        <f t="shared" si="62"/>
        <v>4.3533806412596389E-2</v>
      </c>
      <c r="AG258" s="1">
        <f t="shared" si="63"/>
        <v>3.1292565225249946</v>
      </c>
    </row>
    <row r="259" spans="1:33">
      <c r="A259">
        <v>256</v>
      </c>
      <c r="B259" s="2">
        <f>IF(A259&lt;=入力・概要!$B$40,10^(LOG10(入力・概要!$B$38)+(A259-1)*(LOG10(入力・概要!$B$39)-LOG10(入力・概要!$B$38))/(入力・概要!$B$40-1)),"")</f>
        <v>174964.28422714229</v>
      </c>
      <c r="C259" s="1">
        <f t="shared" si="48"/>
        <v>1099333.0199371735</v>
      </c>
      <c r="D259" s="1">
        <f>IF(B259="","",ATANH(MIN(0.999999,入力・概要!$E$20/入力・概要!$E$9))+入力・概要!$B$20*SQRT(B259/1000000)+E259*入力・概要!$B$15/2)</f>
        <v>1.1579179849675648E-2</v>
      </c>
      <c r="E259" s="1">
        <f>IF(B259="","",C259*(入力・概要!$E$11*0.000000001))</f>
        <v>3.548690555968987E-2</v>
      </c>
      <c r="F259" s="1">
        <f t="shared" si="49"/>
        <v>1.1593253913230231E-2</v>
      </c>
      <c r="G259" s="1">
        <f t="shared" si="50"/>
        <v>3.5497043966296986E-2</v>
      </c>
      <c r="H259" s="1">
        <f>IF(B259="","",ATANH(MIN(0.999999,入力・概要!$E$21/入力・概要!$E$15))+入力・概要!$B$21*SQRT(B259/1000000)+I259*入力・概要!$B$16/2)</f>
        <v>5.7380781718262006E-3</v>
      </c>
      <c r="I259" s="1">
        <f>IF(B259="","",C259*(入力・概要!$E$17*0.000000001))</f>
        <v>3.2634063980111358E-2</v>
      </c>
      <c r="J259" s="1">
        <f t="shared" si="51"/>
        <v>5.7441302195861419E-3</v>
      </c>
      <c r="K259" s="1">
        <f t="shared" si="52"/>
        <v>3.2644577817969381E-2</v>
      </c>
      <c r="L259" s="1">
        <f>IF(B259="","",入力・概要!$B$25)</f>
        <v>0.05</v>
      </c>
      <c r="M259" s="1">
        <f>IF(B259="","",C259*入力・概要!$B$26*0.000000001-1/(C259*入力・概要!$B$24*0.000001))</f>
        <v>-6.897758627303846E-2</v>
      </c>
      <c r="N259" s="1">
        <f>IF(B259="","",入力・概要!$B$28)</f>
        <v>0.05</v>
      </c>
      <c r="O259" s="1">
        <f>IF(B259="","",C259*入力・概要!$B$29*0.000000001-1/(C259*入力・概要!$B$27*0.000001))</f>
        <v>-6.897758627303846E-2</v>
      </c>
      <c r="P259" s="1">
        <f t="shared" si="53"/>
        <v>2.5000000000000001E-2</v>
      </c>
      <c r="Q259" s="1">
        <f t="shared" si="54"/>
        <v>-3.448879313651923E-2</v>
      </c>
      <c r="R259" s="1">
        <f>IF(B259="","",入力・概要!$E$15*J259)</f>
        <v>0.55312229634636656</v>
      </c>
      <c r="S259" s="1">
        <f>IF(B259="","",入力・概要!$E$15*K259)</f>
        <v>3.1434600462859685</v>
      </c>
      <c r="T259" s="1">
        <f t="shared" si="55"/>
        <v>0.57812229634636658</v>
      </c>
      <c r="U259" s="1">
        <f t="shared" si="56"/>
        <v>3.1089712531494493</v>
      </c>
      <c r="V259" s="1">
        <f>IF(B259="","",T259+入力・概要!$E$9*F259)</f>
        <v>0.88998465537613092</v>
      </c>
      <c r="W259" s="1">
        <f>IF(B259="","",U259+入力・概要!$E$9*G259)</f>
        <v>4.0638534590225843</v>
      </c>
      <c r="X259" s="1">
        <f>IF(B259="","",入力・概要!$E$9+T259*F259-U259*G259)</f>
        <v>26.796673287226934</v>
      </c>
      <c r="Y259" s="1">
        <f t="shared" si="57"/>
        <v>5.6564725717998698E-2</v>
      </c>
      <c r="Z259" s="1">
        <f>IF(B259="","",入力・概要!$E$9*(V259*X259+W259*Y259)/(X259^2+Y259^2)+入力・概要!$B$36)</f>
        <v>0.90203485897987257</v>
      </c>
      <c r="AA259" s="1">
        <f>IF(B259="","",入力・概要!$E$9*(W259*X259-V259*Y259)/(X259^2+Y259^2)+C259*入力・概要!$B$37*0.000000001)</f>
        <v>4.1148737756496097</v>
      </c>
      <c r="AB259" s="1">
        <f t="shared" si="58"/>
        <v>4.2125827085463516</v>
      </c>
      <c r="AC259" s="1">
        <f t="shared" si="59"/>
        <v>77.635584921463121</v>
      </c>
      <c r="AD259" s="1">
        <f t="shared" si="60"/>
        <v>5.24294940442274</v>
      </c>
      <c r="AE259" s="1">
        <f t="shared" si="61"/>
        <v>0.62454844076667448</v>
      </c>
      <c r="AF259" s="1">
        <f t="shared" si="62"/>
        <v>4.2596676537185574E-2</v>
      </c>
      <c r="AG259" s="1">
        <f t="shared" si="63"/>
        <v>3.1917527061650093</v>
      </c>
    </row>
    <row r="260" spans="1:33">
      <c r="A260">
        <v>257</v>
      </c>
      <c r="B260" s="2">
        <f>IF(A260&lt;=入力・概要!$B$40,10^(LOG10(入力・概要!$B$38)+(A260-1)*(LOG10(入力・概要!$B$39)-LOG10(入力・概要!$B$38))/(入力・概要!$B$40-1)),"")</f>
        <v>178544.00994990557</v>
      </c>
      <c r="C260" s="1">
        <f t="shared" ref="C260:C323" si="64">IF(B260="","",2*PI()*B260)</f>
        <v>1121825.1000021724</v>
      </c>
      <c r="D260" s="1">
        <f>IF(B260="","",ATANH(MIN(0.999999,入力・概要!$E$20/入力・概要!$E$9))+入力・概要!$B$20*SQRT(B260/1000000)+E260*入力・概要!$B$15/2)</f>
        <v>1.1602842732729874E-2</v>
      </c>
      <c r="E260" s="1">
        <f>IF(B260="","",C260*(入力・概要!$E$11*0.000000001))</f>
        <v>3.6212958818013008E-2</v>
      </c>
      <c r="F260" s="1">
        <f t="shared" ref="F260:F323" si="65">IF(B260="","",SINH(2*D260)/(COSH(2*D260)+COS(2*E260)))</f>
        <v>1.1617548372927994E-2</v>
      </c>
      <c r="G260" s="1">
        <f t="shared" ref="G260:G323" si="66">IF(B260="","",SIN(2*E260)/(COSH(2*D260)+COS(2*E260)))</f>
        <v>3.6223913457371117E-2</v>
      </c>
      <c r="H260" s="1">
        <f>IF(B260="","",ATANH(MIN(0.999999,入力・概要!$E$21/入力・概要!$E$15))+入力・概要!$B$21*SQRT(B260/1000000)+I260*入力・概要!$B$16/2)</f>
        <v>5.7617844656928548E-3</v>
      </c>
      <c r="I260" s="1">
        <f>IF(B260="","",C260*(入力・概要!$E$17*0.000000001))</f>
        <v>3.3301748809526299E-2</v>
      </c>
      <c r="J260" s="1">
        <f t="shared" ref="J260:J323" si="67">IF(B260="","",SINH(2*H260)/(COSH(2*H260)+COS(2*I260)))</f>
        <v>5.7681150065509576E-3</v>
      </c>
      <c r="K260" s="1">
        <f t="shared" ref="K260:K323" si="68">IF(B260="","",SIN(2*I260)/(COSH(2*H260)+COS(2*I260)))</f>
        <v>3.3312957722790415E-2</v>
      </c>
      <c r="L260" s="1">
        <f>IF(B260="","",入力・概要!$B$25)</f>
        <v>0.05</v>
      </c>
      <c r="M260" s="1">
        <f>IF(B260="","",C260*入力・概要!$B$26*0.000000001-1/(C260*入力・概要!$B$24*0.000001))</f>
        <v>-6.6703953138468206E-2</v>
      </c>
      <c r="N260" s="1">
        <f>IF(B260="","",入力・概要!$B$28)</f>
        <v>0.05</v>
      </c>
      <c r="O260" s="1">
        <f>IF(B260="","",C260*入力・概要!$B$29*0.000000001-1/(C260*入力・概要!$B$27*0.000001))</f>
        <v>-6.6703953138468206E-2</v>
      </c>
      <c r="P260" s="1">
        <f t="shared" ref="P260:P323" si="69">IF(B260="","",((L260*N260-M260*O260)*(L260+N260)+(L260*O260+M260*N260)*(M260+O260))/((L260+N260)^2+(M260+O260)^2))</f>
        <v>2.5000000000000001E-2</v>
      </c>
      <c r="Q260" s="1">
        <f t="shared" ref="Q260:Q323" si="70">IF(B260="","",((L260*O260+M260*N260)*(L260+N260)-(L260*N260-M260*O260)*(M260+O260))/((L260+N260)^2+(M260+O260)^2))</f>
        <v>-3.3351976569234103E-2</v>
      </c>
      <c r="R260" s="1">
        <f>IF(B260="","",入力・概要!$E$15*J260)</f>
        <v>0.55543187498337621</v>
      </c>
      <c r="S260" s="1">
        <f>IF(B260="","",入力・概要!$E$15*K260)</f>
        <v>3.2078206742058928</v>
      </c>
      <c r="T260" s="1">
        <f t="shared" ref="T260:T323" si="71">IF(B260="","",P260+R260)</f>
        <v>0.58043187498337623</v>
      </c>
      <c r="U260" s="1">
        <f t="shared" ref="U260:U323" si="72">IF(B260="","",Q260+S260)</f>
        <v>3.1744686976366587</v>
      </c>
      <c r="V260" s="1">
        <f>IF(B260="","",T260+入力・概要!$E$9*F260)</f>
        <v>0.89294776300244805</v>
      </c>
      <c r="W260" s="1">
        <f>IF(B260="","",U260+入力・概要!$E$9*G260)</f>
        <v>4.1489039328740906</v>
      </c>
      <c r="X260" s="1">
        <f>IF(B260="","",入力・概要!$E$9+T260*F260-U260*G260)</f>
        <v>26.792081773923972</v>
      </c>
      <c r="Y260" s="1">
        <f t="shared" ref="Y260:Y323" si="73">IF(B260="","",T260*G260+U260*F260)</f>
        <v>5.7905057660437083E-2</v>
      </c>
      <c r="Z260" s="1">
        <f>IF(B260="","",入力・概要!$E$9*(V260*X260+W260*Y260)/(X260^2+Y260^2)+入力・概要!$B$36)</f>
        <v>0.90555447616117823</v>
      </c>
      <c r="AA260" s="1">
        <f>IF(B260="","",入力・概要!$E$9*(W260*X260-V260*Y260)/(X260^2+Y260^2)+C260*入力・概要!$B$37*0.000000001)</f>
        <v>4.2016751515448574</v>
      </c>
      <c r="AB260" s="1">
        <f t="shared" ref="AB260:AB323" si="74">IF(B260="","",SQRT(Z260^2+AA260^2))</f>
        <v>4.298151112793156</v>
      </c>
      <c r="AC260" s="1">
        <f t="shared" ref="AC260:AC323" si="75">IF(B260="","",IF(Z260&gt;0,DEGREES(ATAN(AA260/Z260)),IF(Z260&lt;0,IF(AA260&gt;=0,DEGREES(ATAN(AA260/Z260))+180,DEGREES(ATAN(AA260/Z260))-180),IF(AA260&gt;0,90,IF(AA260&lt;0,-90,0)))))</f>
        <v>77.837522327055481</v>
      </c>
      <c r="AD260" s="1">
        <f t="shared" ref="AD260:AD323" si="76">IF(B260="","",LOG10(B260))</f>
        <v>5.2517452844400845</v>
      </c>
      <c r="AE260" s="1">
        <f t="shared" ref="AE260:AE323" si="77">IF(AB260="","",LOG10(MAX(AB260,0.000000000001)))</f>
        <v>0.63328168018719422</v>
      </c>
      <c r="AF260" s="1">
        <f t="shared" ref="AF260:AF323" si="78">IF(B260="","",SQRT(P260^2+Q260^2))</f>
        <v>4.168158275635344E-2</v>
      </c>
      <c r="AG260" s="1">
        <f t="shared" ref="AG260:AG323" si="79">IF(B260="","",SQRT(R260^2+S260^2))</f>
        <v>3.2555518803438379</v>
      </c>
    </row>
    <row r="261" spans="1:33">
      <c r="A261">
        <v>258</v>
      </c>
      <c r="B261" s="2">
        <f>IF(A261&lt;=入力・概要!$B$40,10^(LOG10(入力・概要!$B$38)+(A261-1)*(LOG10(入力・概要!$B$39)-LOG10(入力・概要!$B$38))/(入力・概要!$B$40-1)),"")</f>
        <v>182196.97597029168</v>
      </c>
      <c r="C261" s="1">
        <f t="shared" si="64"/>
        <v>1144777.3624290889</v>
      </c>
      <c r="D261" s="1">
        <f>IF(B261="","",ATANH(MIN(0.999999,入力・概要!$E$20/入力・概要!$E$9))+入力・概要!$B$20*SQRT(B261/1000000)+E261*入力・概要!$B$15/2)</f>
        <v>1.1626858434100497E-2</v>
      </c>
      <c r="E261" s="1">
        <f>IF(B261="","",C261*(入力・概要!$E$11*0.000000001))</f>
        <v>3.6953866945353492E-2</v>
      </c>
      <c r="F261" s="1">
        <f t="shared" si="65"/>
        <v>1.1642223641844762E-2</v>
      </c>
      <c r="G261" s="1">
        <f t="shared" si="66"/>
        <v>3.6965693174674186E-2</v>
      </c>
      <c r="H261" s="1">
        <f>IF(B261="","",ATANH(MIN(0.999999,入力・概要!$E$21/入力・概要!$E$15))+入力・概要!$B$21*SQRT(B261/1000000)+I261*入力・概要!$B$16/2)</f>
        <v>5.78580069325587E-3</v>
      </c>
      <c r="I261" s="1">
        <f>IF(B261="","",C261*(入力・概要!$E$17*0.000000001))</f>
        <v>3.3983094304425657E-2</v>
      </c>
      <c r="J261" s="1">
        <f t="shared" si="67"/>
        <v>5.7924227181829343E-3</v>
      </c>
      <c r="K261" s="1">
        <f t="shared" si="68"/>
        <v>3.3995042821675987E-2</v>
      </c>
      <c r="L261" s="1">
        <f>IF(B261="","",入力・概要!$B$25)</f>
        <v>0.05</v>
      </c>
      <c r="M261" s="1">
        <f>IF(B261="","",C261*入力・概要!$B$26*0.000000001-1/(C261*入力・概要!$B$24*0.000001))</f>
        <v>-6.4457682542590225E-2</v>
      </c>
      <c r="N261" s="1">
        <f>IF(B261="","",入力・概要!$B$28)</f>
        <v>0.05</v>
      </c>
      <c r="O261" s="1">
        <f>IF(B261="","",C261*入力・概要!$B$29*0.000000001-1/(C261*入力・概要!$B$27*0.000001))</f>
        <v>-6.4457682542590225E-2</v>
      </c>
      <c r="P261" s="1">
        <f t="shared" si="69"/>
        <v>2.5000000000000001E-2</v>
      </c>
      <c r="Q261" s="1">
        <f t="shared" si="70"/>
        <v>-3.2228841271295113E-2</v>
      </c>
      <c r="R261" s="1">
        <f>IF(B261="","",入力・概要!$E$15*J261)</f>
        <v>0.55777254916081032</v>
      </c>
      <c r="S261" s="1">
        <f>IF(B261="","",入力・概要!$E$15*K261)</f>
        <v>3.2735010229752857</v>
      </c>
      <c r="T261" s="1">
        <f t="shared" si="71"/>
        <v>0.58277254916081034</v>
      </c>
      <c r="U261" s="1">
        <f t="shared" si="72"/>
        <v>3.2412721817039905</v>
      </c>
      <c r="V261" s="1">
        <f>IF(B261="","",T261+入力・概要!$E$9*F261)</f>
        <v>0.89595221006294601</v>
      </c>
      <c r="W261" s="1">
        <f>IF(B261="","",U261+入力・概要!$E$9*G261)</f>
        <v>4.2356615363154981</v>
      </c>
      <c r="X261" s="1">
        <f>IF(B261="","",入力・概要!$E$9+T261*F261-U261*G261)</f>
        <v>26.787299153300669</v>
      </c>
      <c r="Y261" s="1">
        <f t="shared" si="73"/>
        <v>5.9278206866389196E-2</v>
      </c>
      <c r="Z261" s="1">
        <f>IF(B261="","",入力・概要!$E$9*(V261*X261+W261*Y261)/(X261^2+Y261^2)+入力・概要!$B$36)</f>
        <v>0.90914103844396055</v>
      </c>
      <c r="AA261" s="1">
        <f>IF(B261="","",入力・概要!$E$9*(W261*X261-V261*Y261)/(X261^2+Y261^2)+C261*入力・概要!$B$37*0.000000001)</f>
        <v>4.2902646345482944</v>
      </c>
      <c r="AB261" s="1">
        <f t="shared" si="74"/>
        <v>4.3855339540629226</v>
      </c>
      <c r="AC261" s="1">
        <f t="shared" si="75"/>
        <v>78.03556281086675</v>
      </c>
      <c r="AD261" s="1">
        <f t="shared" si="76"/>
        <v>5.260541164457428</v>
      </c>
      <c r="AE261" s="1">
        <f t="shared" si="77"/>
        <v>0.64202247779000343</v>
      </c>
      <c r="AF261" s="1">
        <f t="shared" si="78"/>
        <v>4.0788456819182743E-2</v>
      </c>
      <c r="AG261" s="1">
        <f t="shared" si="79"/>
        <v>3.320680527244015</v>
      </c>
    </row>
    <row r="262" spans="1:33">
      <c r="A262">
        <v>259</v>
      </c>
      <c r="B262" s="2">
        <f>IF(A262&lt;=入力・概要!$B$40,10^(LOG10(入力・概要!$B$38)+(A262-1)*(LOG10(入力・概要!$B$39)-LOG10(入力・概要!$B$38))/(入力・概要!$B$40-1)),"")</f>
        <v>185924.68076656782</v>
      </c>
      <c r="C262" s="1">
        <f t="shared" si="64"/>
        <v>1168199.222434554</v>
      </c>
      <c r="D262" s="1">
        <f>IF(B262="","",ATANH(MIN(0.999999,入力・概要!$E$20/入力・概要!$E$9))+入力・概要!$B$20*SQRT(B262/1000000)+E262*入力・概要!$B$15/2)</f>
        <v>1.1651232835793619E-2</v>
      </c>
      <c r="E262" s="1">
        <f>IF(B262="","",C262*(入力・概要!$E$11*0.000000001))</f>
        <v>3.7709933868635498E-2</v>
      </c>
      <c r="F262" s="1">
        <f t="shared" si="65"/>
        <v>1.1667286865586081E-2</v>
      </c>
      <c r="G262" s="1">
        <f t="shared" si="66"/>
        <v>3.7722690619756041E-2</v>
      </c>
      <c r="H262" s="1">
        <f>IF(B262="","",ATANH(MIN(0.999999,入力・概要!$E$21/入力・概要!$E$15))+入力・概要!$B$21*SQRT(B262/1000000)+I262*入力・概要!$B$16/2)</f>
        <v>5.8101314135897324E-3</v>
      </c>
      <c r="I262" s="1">
        <f>IF(B262="","",C262*(入力・概要!$E$17*0.000000001))</f>
        <v>3.4678379958626458E-2</v>
      </c>
      <c r="J262" s="1">
        <f t="shared" si="67"/>
        <v>5.8170585324986319E-3</v>
      </c>
      <c r="K262" s="1">
        <f t="shared" si="68"/>
        <v>3.4691115427911527E-2</v>
      </c>
      <c r="L262" s="1">
        <f>IF(B262="","",入力・概要!$B$25)</f>
        <v>0.05</v>
      </c>
      <c r="M262" s="1">
        <f>IF(B262="","",C262*入力・概要!$B$26*0.000000001-1/(C262*入力・概要!$B$24*0.000001))</f>
        <v>-6.2237853045771292E-2</v>
      </c>
      <c r="N262" s="1">
        <f>IF(B262="","",入力・概要!$B$28)</f>
        <v>0.05</v>
      </c>
      <c r="O262" s="1">
        <f>IF(B262="","",C262*入力・概要!$B$29*0.000000001-1/(C262*入力・概要!$B$27*0.000001))</f>
        <v>-6.2237853045771292E-2</v>
      </c>
      <c r="P262" s="1">
        <f t="shared" si="69"/>
        <v>2.5000000000000001E-2</v>
      </c>
      <c r="Q262" s="1">
        <f t="shared" si="70"/>
        <v>-3.1118926522885646E-2</v>
      </c>
      <c r="R262" s="1">
        <f>IF(B262="","",入力・概要!$E$15*J262)</f>
        <v>0.56014481748791012</v>
      </c>
      <c r="S262" s="1">
        <f>IF(B262="","",入力・概要!$E$15*K262)</f>
        <v>3.3405282775232408</v>
      </c>
      <c r="T262" s="1">
        <f t="shared" si="71"/>
        <v>0.58514481748791014</v>
      </c>
      <c r="U262" s="1">
        <f t="shared" si="72"/>
        <v>3.309409351000355</v>
      </c>
      <c r="V262" s="1">
        <f>IF(B262="","",T262+入力・概要!$E$9*F262)</f>
        <v>0.8989986873860154</v>
      </c>
      <c r="W262" s="1">
        <f>IF(B262="","",U262+入力・概要!$E$9*G262)</f>
        <v>4.3241621868889633</v>
      </c>
      <c r="X262" s="1">
        <f>IF(B262="","",入力・概要!$E$9+T262*F262-U262*G262)</f>
        <v>26.782317485277119</v>
      </c>
      <c r="Y262" s="1">
        <f t="shared" si="73"/>
        <v>6.0685065171624246E-2</v>
      </c>
      <c r="Z262" s="1">
        <f>IF(B262="","",入力・概要!$E$9*(V262*X262+W262*Y262)/(X262^2+Y262^2)+入力・概要!$B$36)</f>
        <v>0.91279645388613417</v>
      </c>
      <c r="AA262" s="1">
        <f>IF(B262="","",入力・概要!$E$9*(W262*X262-V262*Y262)/(X262^2+Y262^2)+C262*入力・概要!$B$37*0.000000001)</f>
        <v>4.3806826772673055</v>
      </c>
      <c r="AB262" s="1">
        <f t="shared" si="74"/>
        <v>4.4747712885841384</v>
      </c>
      <c r="AC262" s="1">
        <f t="shared" si="75"/>
        <v>78.229777795269285</v>
      </c>
      <c r="AD262" s="1">
        <f t="shared" si="76"/>
        <v>5.2693370444747716</v>
      </c>
      <c r="AE262" s="1">
        <f t="shared" si="77"/>
        <v>0.65077084285992892</v>
      </c>
      <c r="AF262" s="1">
        <f t="shared" si="78"/>
        <v>3.9917259273862429E-2</v>
      </c>
      <c r="AG262" s="1">
        <f t="shared" si="79"/>
        <v>3.3871656867491668</v>
      </c>
    </row>
    <row r="263" spans="1:33">
      <c r="A263">
        <v>260</v>
      </c>
      <c r="B263" s="2">
        <f>IF(A263&lt;=入力・概要!$B$40,10^(LOG10(入力・概要!$B$38)+(A263-1)*(LOG10(入力・概要!$B$39)-LOG10(入力・概要!$B$38))/(入力・概要!$B$40-1)),"")</f>
        <v>189728.65347549244</v>
      </c>
      <c r="C263" s="1">
        <f t="shared" si="64"/>
        <v>1192100.2878681812</v>
      </c>
      <c r="D263" s="1">
        <f>IF(B263="","",ATANH(MIN(0.999999,入力・概要!$E$20/入力・概要!$E$9))+入力・概要!$B$20*SQRT(B263/1000000)+E263*入力・概要!$B$15/2)</f>
        <v>1.1675971926556008E-2</v>
      </c>
      <c r="E263" s="1">
        <f>IF(B263="","",C263*(入力・概要!$E$11*0.000000001))</f>
        <v>3.8481469733052241E-2</v>
      </c>
      <c r="F263" s="1">
        <f t="shared" si="65"/>
        <v>1.1692745354981727E-2</v>
      </c>
      <c r="G263" s="1">
        <f t="shared" si="66"/>
        <v>3.8495219739498703E-2</v>
      </c>
      <c r="H263" s="1">
        <f>IF(B263="","",ATANH(MIN(0.999999,入力・概要!$E$21/入力・概要!$E$15))+入力・概要!$B$21*SQRT(B263/1000000)+I263*入力・概要!$B$16/2)</f>
        <v>5.8347812609081786E-3</v>
      </c>
      <c r="I263" s="1">
        <f>IF(B263="","",C263*(入力・概要!$E$17*0.000000001))</f>
        <v>3.5387890984319464E-2</v>
      </c>
      <c r="J263" s="1">
        <f t="shared" si="67"/>
        <v>5.8420277328623789E-3</v>
      </c>
      <c r="K263" s="1">
        <f t="shared" si="68"/>
        <v>3.5401463750890039E-2</v>
      </c>
      <c r="L263" s="1">
        <f>IF(B263="","",入力・概要!$B$25)</f>
        <v>0.05</v>
      </c>
      <c r="M263" s="1">
        <f>IF(B263="","",C263*入力・概要!$B$26*0.000000001-1/(C263*入力・概要!$B$24*0.000001))</f>
        <v>-6.0043554054746484E-2</v>
      </c>
      <c r="N263" s="1">
        <f>IF(B263="","",入力・概要!$B$28)</f>
        <v>0.05</v>
      </c>
      <c r="O263" s="1">
        <f>IF(B263="","",C263*入力・概要!$B$29*0.000000001-1/(C263*入力・概要!$B$27*0.000001))</f>
        <v>-6.0043554054746484E-2</v>
      </c>
      <c r="P263" s="1">
        <f t="shared" si="69"/>
        <v>2.5000000000000005E-2</v>
      </c>
      <c r="Q263" s="1">
        <f t="shared" si="70"/>
        <v>-3.0021777027373242E-2</v>
      </c>
      <c r="R263" s="1">
        <f>IF(B263="","",入力・概要!$E$15*J263)</f>
        <v>0.56254918871822035</v>
      </c>
      <c r="S263" s="1">
        <f>IF(B263="","",入力・概要!$E$15*K263)</f>
        <v>3.4089301905355773</v>
      </c>
      <c r="T263" s="1">
        <f t="shared" si="71"/>
        <v>0.58754918871822037</v>
      </c>
      <c r="U263" s="1">
        <f t="shared" si="72"/>
        <v>3.3789084135082041</v>
      </c>
      <c r="V263" s="1">
        <f>IF(B263="","",T263+入力・概要!$E$9*F263)</f>
        <v>0.90208790038893616</v>
      </c>
      <c r="W263" s="1">
        <f>IF(B263="","",U263+入力・概要!$E$9*G263)</f>
        <v>4.4144425378517465</v>
      </c>
      <c r="X263" s="1">
        <f>IF(B263="","",入力・概要!$E$9+T263*F263-U263*G263)</f>
        <v>26.777128499105057</v>
      </c>
      <c r="Y263" s="1">
        <f t="shared" si="73"/>
        <v>6.2126550784428816E-2</v>
      </c>
      <c r="Z263" s="1">
        <f>IF(B263="","",入力・概要!$E$9*(V263*X263+W263*Y263)/(X263^2+Y263^2)+入力・概要!$B$36)</f>
        <v>0.91652270582664719</v>
      </c>
      <c r="AA263" s="1">
        <f>IF(B263="","",入力・概要!$E$9*(W263*X263-V263*Y263)/(X263^2+Y263^2)+C263*入力・概要!$B$37*0.000000001)</f>
        <v>4.4729707455602963</v>
      </c>
      <c r="AB263" s="1">
        <f t="shared" si="74"/>
        <v>4.5659041997105057</v>
      </c>
      <c r="AC263" s="1">
        <f t="shared" si="75"/>
        <v>78.420237160584549</v>
      </c>
      <c r="AD263" s="1">
        <f t="shared" si="76"/>
        <v>5.2781329244921151</v>
      </c>
      <c r="AE263" s="1">
        <f t="shared" si="77"/>
        <v>0.65952679502684763</v>
      </c>
      <c r="AF263" s="1">
        <f t="shared" si="78"/>
        <v>3.9067980442829602E-2</v>
      </c>
      <c r="AG263" s="1">
        <f t="shared" si="79"/>
        <v>3.4550349685165931</v>
      </c>
    </row>
    <row r="264" spans="1:33">
      <c r="A264">
        <v>261</v>
      </c>
      <c r="B264" s="2">
        <f>IF(A264&lt;=入力・概要!$B$40,10^(LOG10(入力・概要!$B$38)+(A264-1)*(LOG10(入力・概要!$B$39)-LOG10(入力・概要!$B$38))/(入力・概要!$B$40-1)),"")</f>
        <v>193610.45451958291</v>
      </c>
      <c r="C264" s="1">
        <f t="shared" si="64"/>
        <v>1216490.3631538048</v>
      </c>
      <c r="D264" s="1">
        <f>IF(B264="","",ATANH(MIN(0.999999,入力・概要!$E$20/入力・概要!$E$9))+入力・概要!$B$20*SQRT(B264/1000000)+E264*入力・概要!$B$15/2)</f>
        <v>1.1701081803920545E-2</v>
      </c>
      <c r="E264" s="1">
        <f>IF(B264="","",C264*(入力・概要!$E$11*0.000000001))</f>
        <v>3.9268791029290678E-2</v>
      </c>
      <c r="F264" s="1">
        <f t="shared" si="65"/>
        <v>1.171860659092416E-2</v>
      </c>
      <c r="G264" s="1">
        <f t="shared" si="66"/>
        <v>3.9283601067686691E-2</v>
      </c>
      <c r="H264" s="1">
        <f>IF(B264="","",ATANH(MIN(0.999999,入力・概要!$E$21/入力・概要!$E$15))+入力・概要!$B$21*SQRT(B264/1000000)+I264*入力・概要!$B$16/2)</f>
        <v>5.859754945916929E-3</v>
      </c>
      <c r="I264" s="1">
        <f>IF(B264="","",C264*(入力・概要!$E$17*0.000000001))</f>
        <v>3.6111918429066157E-2</v>
      </c>
      <c r="J264" s="1">
        <f t="shared" si="67"/>
        <v>5.8673357108532448E-3</v>
      </c>
      <c r="K264" s="1">
        <f t="shared" si="68"/>
        <v>3.6126382024299047E-2</v>
      </c>
      <c r="L264" s="1">
        <f>IF(B264="","",入力・概要!$B$25)</f>
        <v>0.05</v>
      </c>
      <c r="M264" s="1">
        <f>IF(B264="","",C264*入力・概要!$B$26*0.000000001-1/(C264*入力・概要!$B$24*0.000001))</f>
        <v>-5.7873885449084492E-2</v>
      </c>
      <c r="N264" s="1">
        <f>IF(B264="","",入力・概要!$B$28)</f>
        <v>0.05</v>
      </c>
      <c r="O264" s="1">
        <f>IF(B264="","",C264*入力・概要!$B$29*0.000000001-1/(C264*入力・概要!$B$27*0.000001))</f>
        <v>-5.7873885449084492E-2</v>
      </c>
      <c r="P264" s="1">
        <f t="shared" si="69"/>
        <v>2.5000000000000001E-2</v>
      </c>
      <c r="Q264" s="1">
        <f t="shared" si="70"/>
        <v>-2.8936942724542242E-2</v>
      </c>
      <c r="R264" s="1">
        <f>IF(B264="","",入力・概要!$E$15*J264)</f>
        <v>0.56498618202565964</v>
      </c>
      <c r="S264" s="1">
        <f>IF(B264="","",入力・概要!$E$15*K264)</f>
        <v>3.4787350947984064</v>
      </c>
      <c r="T264" s="1">
        <f t="shared" si="71"/>
        <v>0.58998618202565967</v>
      </c>
      <c r="U264" s="1">
        <f t="shared" si="72"/>
        <v>3.4497981520738641</v>
      </c>
      <c r="V264" s="1">
        <f>IF(B264="","",T264+入力・概要!$E$9*F264)</f>
        <v>0.90522056948410468</v>
      </c>
      <c r="W264" s="1">
        <f>IF(B264="","",U264+入力・概要!$E$9*G264)</f>
        <v>4.5065399945148377</v>
      </c>
      <c r="X264" s="1">
        <f>IF(B264="","",入力・概要!$E$9+T264*F264-U264*G264)</f>
        <v>26.771723579506617</v>
      </c>
      <c r="Y264" s="1">
        <f t="shared" si="73"/>
        <v>6.3603609172394368E-2</v>
      </c>
      <c r="Z264" s="1">
        <f>IF(B264="","",入力・概要!$E$9*(V264*X264+W264*Y264)/(X264^2+Y264^2)+入力・概要!$B$36)</f>
        <v>0.9203218565231065</v>
      </c>
      <c r="AA264" s="1">
        <f>IF(B264="","",入力・概要!$E$9*(W264*X264-V264*Y264)/(X264^2+Y264^2)+C264*入力・概要!$B$37*0.000000001)</f>
        <v>4.5671713525660094</v>
      </c>
      <c r="AB264" s="1">
        <f t="shared" si="74"/>
        <v>4.6589748317944117</v>
      </c>
      <c r="AC264" s="1">
        <f t="shared" si="75"/>
        <v>78.607009274210483</v>
      </c>
      <c r="AD264" s="1">
        <f t="shared" si="76"/>
        <v>5.2869288045094596</v>
      </c>
      <c r="AE264" s="1">
        <f t="shared" si="77"/>
        <v>0.66829036435628497</v>
      </c>
      <c r="AF264" s="1">
        <f t="shared" si="78"/>
        <v>3.8240641394247536E-2</v>
      </c>
      <c r="AG264" s="1">
        <f t="shared" si="79"/>
        <v>3.5243165643372629</v>
      </c>
    </row>
    <row r="265" spans="1:33">
      <c r="A265">
        <v>262</v>
      </c>
      <c r="B265" s="2">
        <f>IF(A265&lt;=入力・概要!$B$40,10^(LOG10(入力・概要!$B$38)+(A265-1)*(LOG10(入力・概要!$B$39)-LOG10(入力・概要!$B$38))/(入力・概要!$B$40-1)),"")</f>
        <v>197571.67624721176</v>
      </c>
      <c r="C265" s="1">
        <f t="shared" si="64"/>
        <v>1241379.453311323</v>
      </c>
      <c r="D265" s="1">
        <f>IF(B265="","",ATANH(MIN(0.999999,入力・概要!$E$20/入力・概要!$E$9))+入力・概要!$B$20*SQRT(B265/1000000)+E265*入力・概要!$B$15/2)</f>
        <v>1.1726568676292086E-2</v>
      </c>
      <c r="E265" s="1">
        <f>IF(B265="","",C265*(入力・概要!$E$11*0.000000001))</f>
        <v>4.0072220723358205E-2</v>
      </c>
      <c r="F265" s="1">
        <f t="shared" si="65"/>
        <v>1.1744878229385936E-2</v>
      </c>
      <c r="G265" s="1">
        <f t="shared" si="66"/>
        <v>4.0088161870084869E-2</v>
      </c>
      <c r="H265" s="1">
        <f>IF(B265="","",ATANH(MIN(0.999999,入力・概要!$E$21/入力・概要!$E$15))+入力・概要!$B$21*SQRT(B265/1000000)+I265*入力・概要!$B$16/2)</f>
        <v>5.8850572571921859E-3</v>
      </c>
      <c r="I265" s="1">
        <f>IF(B265="","",C265*(入力・概要!$E$17*0.000000001))</f>
        <v>3.685075929518844E-2</v>
      </c>
      <c r="J265" s="1">
        <f t="shared" si="67"/>
        <v>5.8929879692359369E-3</v>
      </c>
      <c r="K265" s="1">
        <f t="shared" si="68"/>
        <v>3.6866170637405E-2</v>
      </c>
      <c r="L265" s="1">
        <f>IF(B265="","",入力・概要!$B$25)</f>
        <v>0.05</v>
      </c>
      <c r="M265" s="1">
        <f>IF(B265="","",C265*入力・概要!$B$26*0.000000001-1/(C265*入力・概要!$B$24*0.000001))</f>
        <v>-5.5727957211951867E-2</v>
      </c>
      <c r="N265" s="1">
        <f>IF(B265="","",入力・概要!$B$28)</f>
        <v>0.05</v>
      </c>
      <c r="O265" s="1">
        <f>IF(B265="","",C265*入力・概要!$B$29*0.000000001-1/(C265*入力・概要!$B$27*0.000001))</f>
        <v>-5.5727957211951867E-2</v>
      </c>
      <c r="P265" s="1">
        <f t="shared" si="69"/>
        <v>2.4999999999999998E-2</v>
      </c>
      <c r="Q265" s="1">
        <f t="shared" si="70"/>
        <v>-2.7863978605975927E-2</v>
      </c>
      <c r="R265" s="1">
        <f>IF(B265="","",入力・概要!$E$15*J265)</f>
        <v>0.56745632729059881</v>
      </c>
      <c r="S265" s="1">
        <f>IF(B265="","",入力・概要!$E$15*K265)</f>
        <v>3.5499719158399636</v>
      </c>
      <c r="T265" s="1">
        <f t="shared" si="71"/>
        <v>0.59245632729059883</v>
      </c>
      <c r="U265" s="1">
        <f t="shared" si="72"/>
        <v>3.5221079372339879</v>
      </c>
      <c r="V265" s="1">
        <f>IF(B265="","",T265+入力・概要!$E$9*F265)</f>
        <v>0.90839743050008215</v>
      </c>
      <c r="W265" s="1">
        <f>IF(B265="","",U265+入力・概要!$E$9*G265)</f>
        <v>4.6004927309720456</v>
      </c>
      <c r="X265" s="1">
        <f>IF(B265="","",入力・概要!$E$9+T265*F265-U265*G265)</f>
        <v>26.766093752223998</v>
      </c>
      <c r="Y265" s="1">
        <f t="shared" si="73"/>
        <v>6.5117213982948369E-2</v>
      </c>
      <c r="Z265" s="1">
        <f>IF(B265="","",入力・概要!$E$9*(V265*X265+W265*Y265)/(X265^2+Y265^2)+入力・概要!$B$36)</f>
        <v>0.92419605099186863</v>
      </c>
      <c r="AA265" s="1">
        <f>IF(B265="","",入力・概要!$E$9*(W265*X265-V265*Y265)/(X265^2+Y265^2)+C265*入力・概要!$B$37*0.000000001)</f>
        <v>4.663328094284223</v>
      </c>
      <c r="AB265" s="1">
        <f t="shared" si="74"/>
        <v>4.7540264256322224</v>
      </c>
      <c r="AC265" s="1">
        <f t="shared" si="75"/>
        <v>78.790161018803914</v>
      </c>
      <c r="AD265" s="1">
        <f t="shared" si="76"/>
        <v>5.2957246845268031</v>
      </c>
      <c r="AE265" s="1">
        <f t="shared" si="77"/>
        <v>0.67706159145912792</v>
      </c>
      <c r="AF265" s="1">
        <f t="shared" si="78"/>
        <v>3.7435294893379482E-2</v>
      </c>
      <c r="AG265" s="1">
        <f t="shared" si="79"/>
        <v>3.5950392607918205</v>
      </c>
    </row>
    <row r="266" spans="1:33">
      <c r="A266">
        <v>263</v>
      </c>
      <c r="B266" s="2">
        <f>IF(A266&lt;=入力・概要!$B$40,10^(LOG10(入力・概要!$B$38)+(A266-1)*(LOG10(入力・概要!$B$39)-LOG10(入力・概要!$B$38))/(入力・概要!$B$40-1)),"")</f>
        <v>201613.94358580469</v>
      </c>
      <c r="C266" s="1">
        <f t="shared" si="64"/>
        <v>1266777.7680608621</v>
      </c>
      <c r="D266" s="1">
        <f>IF(B266="","",ATANH(MIN(0.999999,入力・概要!$E$20/入力・概要!$E$9))+入力・概要!$B$20*SQRT(B266/1000000)+E266*入力・概要!$B$15/2)</f>
        <v>1.1752438865074577E-2</v>
      </c>
      <c r="E266" s="1">
        <f>IF(B266="","",C266*(入力・概要!$E$11*0.000000001))</f>
        <v>4.0892088389066709E-2</v>
      </c>
      <c r="F266" s="1">
        <f t="shared" si="65"/>
        <v>1.1771568106624178E-2</v>
      </c>
      <c r="G266" s="1">
        <f t="shared" si="66"/>
        <v>4.0909236293136725E-2</v>
      </c>
      <c r="H266" s="1">
        <f>IF(B266="","",ATANH(MIN(0.999999,入力・概要!$E$21/入力・概要!$E$15))+入力・概要!$B$21*SQRT(B266/1000000)+I266*入力・概要!$B$16/2)</f>
        <v>5.9106930625854766E-3</v>
      </c>
      <c r="I266" s="1">
        <f>IF(B266="","",C266*(入力・概要!$E$17*0.000000001))</f>
        <v>3.7604716661602151E-2</v>
      </c>
      <c r="J266" s="1">
        <f t="shared" si="67"/>
        <v>5.9189901250403919E-3</v>
      </c>
      <c r="K266" s="1">
        <f t="shared" si="68"/>
        <v>3.7621136269531057E-2</v>
      </c>
      <c r="L266" s="1">
        <f>IF(B266="","",入力・概要!$B$25)</f>
        <v>0.05</v>
      </c>
      <c r="M266" s="1">
        <f>IF(B266="","",C266*入力・概要!$B$26*0.000000001-1/(C266*入力・概要!$B$24*0.000001))</f>
        <v>-5.3604889065018937E-2</v>
      </c>
      <c r="N266" s="1">
        <f>IF(B266="","",入力・概要!$B$28)</f>
        <v>0.05</v>
      </c>
      <c r="O266" s="1">
        <f>IF(B266="","",C266*入力・概要!$B$29*0.000000001-1/(C266*入力・概要!$B$27*0.000001))</f>
        <v>-5.3604889065018937E-2</v>
      </c>
      <c r="P266" s="1">
        <f t="shared" si="69"/>
        <v>2.5000000000000001E-2</v>
      </c>
      <c r="Q266" s="1">
        <f t="shared" si="70"/>
        <v>-2.6802444532509469E-2</v>
      </c>
      <c r="R266" s="1">
        <f>IF(B266="","",入力・概要!$E$15*J266)</f>
        <v>0.56996016539640559</v>
      </c>
      <c r="S266" s="1">
        <f>IF(B266="","",入力・概要!$E$15*K266)</f>
        <v>3.6226701848799432</v>
      </c>
      <c r="T266" s="1">
        <f t="shared" si="71"/>
        <v>0.59496016539640562</v>
      </c>
      <c r="U266" s="1">
        <f t="shared" si="72"/>
        <v>3.5958677403474337</v>
      </c>
      <c r="V266" s="1">
        <f>IF(B266="","",T266+入力・概要!$E$9*F266)</f>
        <v>0.91161923511814091</v>
      </c>
      <c r="W266" s="1">
        <f>IF(B266="","",U266+入力・概要!$E$9*G266)</f>
        <v>4.696339707231914</v>
      </c>
      <c r="X266" s="1">
        <f>IF(B266="","",入力・概要!$E$9+T266*F266-U266*G266)</f>
        <v>26.760229668954441</v>
      </c>
      <c r="Y266" s="1">
        <f t="shared" si="73"/>
        <v>6.6668367999117864E-2</v>
      </c>
      <c r="Z266" s="1">
        <f>IF(B266="","",入力・概要!$E$9*(V266*X266+W266*Y266)/(X266^2+Y266^2)+入力・概要!$B$36)</f>
        <v>0.9281475210633805</v>
      </c>
      <c r="AA266" s="1">
        <f>IF(B266="","",入力・概要!$E$9*(W266*X266-V266*Y266)/(X266^2+Y266^2)+C266*入力・概要!$B$37*0.000000001)</f>
        <v>4.7614856867990571</v>
      </c>
      <c r="AB266" s="1">
        <f t="shared" si="74"/>
        <v>4.8511033555726666</v>
      </c>
      <c r="AC266" s="1">
        <f t="shared" si="75"/>
        <v>78.969757819536937</v>
      </c>
      <c r="AD266" s="1">
        <f t="shared" si="76"/>
        <v>5.3045205645441484</v>
      </c>
      <c r="AE266" s="1">
        <f t="shared" si="77"/>
        <v>0.68584052762064418</v>
      </c>
      <c r="AF266" s="1">
        <f t="shared" si="78"/>
        <v>3.6652026313946776E-2</v>
      </c>
      <c r="AG266" s="1">
        <f t="shared" si="79"/>
        <v>3.6672324522119917</v>
      </c>
    </row>
    <row r="267" spans="1:33">
      <c r="A267">
        <v>264</v>
      </c>
      <c r="B267" s="2">
        <f>IF(A267&lt;=入力・概要!$B$40,10^(LOG10(入力・概要!$B$38)+(A267-1)*(LOG10(入力・概要!$B$39)-LOG10(入力・概要!$B$38))/(入力・概要!$B$40-1)),"")</f>
        <v>205738.91470839619</v>
      </c>
      <c r="C267" s="1">
        <f t="shared" si="64"/>
        <v>1292695.726010869</v>
      </c>
      <c r="D267" s="1">
        <f>IF(B267="","",ATANH(MIN(0.999999,入力・概要!$E$20/入力・概要!$E$9))+入力・概要!$B$20*SQRT(B267/1000000)+E267*入力・概要!$B$15/2)</f>
        <v>1.1778698806840262E-2</v>
      </c>
      <c r="E267" s="1">
        <f>IF(B267="","",C267*(入力・概要!$E$11*0.000000001))</f>
        <v>4.1728730343225856E-2</v>
      </c>
      <c r="F267" s="1">
        <f t="shared" si="65"/>
        <v>1.1798684244580433E-2</v>
      </c>
      <c r="G267" s="1">
        <f t="shared" si="66"/>
        <v>4.1747165516395693E-2</v>
      </c>
      <c r="H267" s="1">
        <f>IF(B267="","",ATANH(MIN(0.999999,入力・概要!$E$21/入力・概要!$E$15))+入力・概要!$B$21*SQRT(B267/1000000)+I267*入力・概要!$B$16/2)</f>
        <v>5.9366673106552702E-3</v>
      </c>
      <c r="I267" s="1">
        <f>IF(B267="","",C267*(入力・概要!$E$17*0.000000001))</f>
        <v>3.8374099808141951E-2</v>
      </c>
      <c r="J267" s="1">
        <f t="shared" si="67"/>
        <v>5.945347912754864E-3</v>
      </c>
      <c r="K267" s="1">
        <f t="shared" si="68"/>
        <v>3.8391592027823059E-2</v>
      </c>
      <c r="L267" s="1">
        <f>IF(B267="","",入力・概要!$B$25)</f>
        <v>0.05</v>
      </c>
      <c r="M267" s="1">
        <f>IF(B267="","",C267*入力・概要!$B$26*0.000000001-1/(C267*入力・概要!$B$24*0.000001))</f>
        <v>-5.1503810107363844E-2</v>
      </c>
      <c r="N267" s="1">
        <f>IF(B267="","",入力・概要!$B$28)</f>
        <v>0.05</v>
      </c>
      <c r="O267" s="1">
        <f>IF(B267="","",C267*入力・概要!$B$29*0.000000001-1/(C267*入力・概要!$B$27*0.000001))</f>
        <v>-5.1503810107363844E-2</v>
      </c>
      <c r="P267" s="1">
        <f t="shared" si="69"/>
        <v>2.5000000000000008E-2</v>
      </c>
      <c r="Q267" s="1">
        <f t="shared" si="70"/>
        <v>-2.5751905053681922E-2</v>
      </c>
      <c r="R267" s="1">
        <f>IF(B267="","",入力・概要!$E$15*J267)</f>
        <v>0.57249824853691789</v>
      </c>
      <c r="S267" s="1">
        <f>IF(B267="","",入力・概要!$E$15*K267)</f>
        <v>3.6968600520954635</v>
      </c>
      <c r="T267" s="1">
        <f t="shared" si="71"/>
        <v>0.59749824853691791</v>
      </c>
      <c r="U267" s="1">
        <f t="shared" si="72"/>
        <v>3.6711081470417817</v>
      </c>
      <c r="V267" s="1">
        <f>IF(B267="","",T267+入力・概要!$E$9*F267)</f>
        <v>0.91488675132499564</v>
      </c>
      <c r="W267" s="1">
        <f>IF(B267="","",U267+入力・概要!$E$9*G267)</f>
        <v>4.7941206867646873</v>
      </c>
      <c r="X267" s="1">
        <f>IF(B267="","",入力・概要!$E$9+T267*F267-U267*G267)</f>
        <v>26.754121591643521</v>
      </c>
      <c r="Y267" s="1">
        <f t="shared" si="73"/>
        <v>6.8258104132079986E-2</v>
      </c>
      <c r="Z267" s="1">
        <f>IF(B267="","",入力・概要!$E$9*(V267*X267+W267*Y267)/(X267^2+Y267^2)+入力・概要!$B$36)</f>
        <v>0.93217858966645295</v>
      </c>
      <c r="AA267" s="1">
        <f>IF(B267="","",入力・概要!$E$9*(W267*X267-V267*Y267)/(X267^2+Y267^2)+C267*入力・概要!$B$37*0.000000001)</f>
        <v>4.8616900052416172</v>
      </c>
      <c r="AB267" s="1">
        <f t="shared" si="74"/>
        <v>4.9502511683851731</v>
      </c>
      <c r="AC267" s="1">
        <f t="shared" si="75"/>
        <v>79.145863670442353</v>
      </c>
      <c r="AD267" s="1">
        <f t="shared" si="76"/>
        <v>5.3133164445614929</v>
      </c>
      <c r="AE267" s="1">
        <f t="shared" si="77"/>
        <v>0.69462723494899448</v>
      </c>
      <c r="AF267" s="1">
        <f t="shared" si="78"/>
        <v>3.5890954485689693E-2</v>
      </c>
      <c r="AG267" s="1">
        <f t="shared" si="79"/>
        <v>3.7409261539566794</v>
      </c>
    </row>
    <row r="268" spans="1:33">
      <c r="A268">
        <v>265</v>
      </c>
      <c r="B268" s="2">
        <f>IF(A268&lt;=入力・概要!$B$40,10^(LOG10(入力・概要!$B$38)+(A268-1)*(LOG10(入力・概要!$B$39)-LOG10(入力・概要!$B$38))/(入力・概要!$B$40-1)),"")</f>
        <v>209948.28171382946</v>
      </c>
      <c r="C268" s="1">
        <f t="shared" si="64"/>
        <v>1319143.9589319339</v>
      </c>
      <c r="D268" s="1">
        <f>IF(B268="","",ATANH(MIN(0.999999,入力・概要!$E$20/入力・概要!$E$9))+入力・概要!$B$20*SQRT(B268/1000000)+E268*入力・概要!$B$15/2)</f>
        <v>1.1805355055541811E-2</v>
      </c>
      <c r="E268" s="1">
        <f>IF(B268="","",C268*(入力・概要!$E$11*0.000000001))</f>
        <v>4.2582489783603752E-2</v>
      </c>
      <c r="F268" s="1">
        <f t="shared" si="65"/>
        <v>1.1826234856484805E-2</v>
      </c>
      <c r="G268" s="1">
        <f t="shared" si="66"/>
        <v>4.2602297908812613E-2</v>
      </c>
      <c r="H268" s="1">
        <f>IF(B268="","",ATANH(MIN(0.999999,入力・概要!$E$21/入力・概要!$E$15))+入力・概要!$B$21*SQRT(B268/1000000)+I268*入力・概要!$B$16/2)</f>
        <v>5.9629850321260029E-3</v>
      </c>
      <c r="I268" s="1">
        <f>IF(B268="","",C268*(入力・概要!$E$17*0.000000001))</f>
        <v>3.9159224342431159E-2</v>
      </c>
      <c r="J268" s="1">
        <f t="shared" si="67"/>
        <v>5.97206718763781E-3</v>
      </c>
      <c r="K268" s="1">
        <f t="shared" si="68"/>
        <v>3.9177857588407403E-2</v>
      </c>
      <c r="L268" s="1">
        <f>IF(B268="","",入力・概要!$B$25)</f>
        <v>0.05</v>
      </c>
      <c r="M268" s="1">
        <f>IF(B268="","",C268*入力・概要!$B$26*0.000000001-1/(C268*入力・概要!$B$24*0.000001))</f>
        <v>-4.9423858458219859E-2</v>
      </c>
      <c r="N268" s="1">
        <f>IF(B268="","",入力・概要!$B$28)</f>
        <v>0.05</v>
      </c>
      <c r="O268" s="1">
        <f>IF(B268="","",C268*入力・概要!$B$29*0.000000001-1/(C268*入力・概要!$B$27*0.000001))</f>
        <v>-4.9423858458219859E-2</v>
      </c>
      <c r="P268" s="1">
        <f t="shared" si="69"/>
        <v>2.4999999999999998E-2</v>
      </c>
      <c r="Q268" s="1">
        <f t="shared" si="70"/>
        <v>-2.4711929229109926E-2</v>
      </c>
      <c r="R268" s="1">
        <f>IF(B268="","",入力・概要!$E$15*J268)</f>
        <v>0.57507114053535691</v>
      </c>
      <c r="S268" s="1">
        <f>IF(B268="","",入力・概要!$E$15*K268)</f>
        <v>3.7725723002136493</v>
      </c>
      <c r="T268" s="1">
        <f t="shared" si="71"/>
        <v>0.60007114053535693</v>
      </c>
      <c r="U268" s="1">
        <f t="shared" si="72"/>
        <v>3.7478603709845393</v>
      </c>
      <c r="V268" s="1">
        <f>IF(B268="","",T268+入力・概要!$E$9*F268)</f>
        <v>0.91820076388246996</v>
      </c>
      <c r="W268" s="1">
        <f>IF(B268="","",U268+入力・概要!$E$9*G268)</f>
        <v>4.8938762544777008</v>
      </c>
      <c r="X268" s="1">
        <f>IF(B268="","",入力・概要!$E$9+T268*F268-U268*G268)</f>
        <v>26.747759376108743</v>
      </c>
      <c r="Y268" s="1">
        <f t="shared" si="73"/>
        <v>6.9887486452143668E-2</v>
      </c>
      <c r="Z268" s="1">
        <f>IF(B268="","",入力・概要!$E$9*(V268*X268+W268*Y268)/(X268^2+Y268^2)+入力・概要!$B$36)</f>
        <v>0.93629167535615476</v>
      </c>
      <c r="AA268" s="1">
        <f>IF(B268="","",入力・概要!$E$9*(W268*X268-V268*Y268)/(X268^2+Y268^2)+C268*入力・概要!$B$37*0.000000001)</f>
        <v>4.9639881245958195</v>
      </c>
      <c r="AB268" s="1">
        <f t="shared" si="74"/>
        <v>5.0515166239922005</v>
      </c>
      <c r="AC268" s="1">
        <f t="shared" si="75"/>
        <v>79.31854115986431</v>
      </c>
      <c r="AD268" s="1">
        <f t="shared" si="76"/>
        <v>5.3221123245788364</v>
      </c>
      <c r="AE268" s="1">
        <f t="shared" si="77"/>
        <v>0.70342178654353482</v>
      </c>
      <c r="AF268" s="1">
        <f t="shared" si="78"/>
        <v>3.5152232450081138E-2</v>
      </c>
      <c r="AG268" s="1">
        <f t="shared" si="79"/>
        <v>3.8161510160128542</v>
      </c>
    </row>
    <row r="269" spans="1:33">
      <c r="A269">
        <v>266</v>
      </c>
      <c r="B269" s="2">
        <f>IF(A269&lt;=入力・概要!$B$40,10^(LOG10(入力・概要!$B$38)+(A269-1)*(LOG10(入力・概要!$B$39)-LOG10(入力・概要!$B$38))/(入力・概要!$B$40-1)),"")</f>
        <v>214243.77132086986</v>
      </c>
      <c r="C269" s="1">
        <f t="shared" si="64"/>
        <v>1346133.3161180327</v>
      </c>
      <c r="D269" s="1">
        <f>IF(B269="","",ATANH(MIN(0.999999,入力・概要!$E$20/入力・概要!$E$9))+入力・概要!$B$20*SQRT(B269/1000000)+E269*入力・概要!$B$15/2)</f>
        <v>1.1832414284768254E-2</v>
      </c>
      <c r="E269" s="1">
        <f>IF(B269="","",C269*(入力・概要!$E$11*0.000000001))</f>
        <v>4.3453716929709639E-2</v>
      </c>
      <c r="F269" s="1">
        <f t="shared" si="65"/>
        <v>1.1854228352673683E-2</v>
      </c>
      <c r="G269" s="1">
        <f t="shared" si="66"/>
        <v>4.3474989189002819E-2</v>
      </c>
      <c r="H269" s="1">
        <f>IF(B269="","",ATANH(MIN(0.999999,入力・概要!$E$21/入力・概要!$E$15))+入力・概要!$B$21*SQRT(B269/1000000)+I269*入力・概要!$B$16/2)</f>
        <v>5.9896513413749651E-3</v>
      </c>
      <c r="I269" s="1">
        <f>IF(B269="","",C269*(入力・概要!$E$17*0.000000001))</f>
        <v>3.9960412329346683E-2</v>
      </c>
      <c r="J269" s="1">
        <f t="shared" si="67"/>
        <v>5.9991539291539379E-3</v>
      </c>
      <c r="K269" s="1">
        <f t="shared" si="68"/>
        <v>3.9980259341044863E-2</v>
      </c>
      <c r="L269" s="1">
        <f>IF(B269="","",入力・概要!$B$25)</f>
        <v>0.05</v>
      </c>
      <c r="M269" s="1">
        <f>IF(B269="","",C269*入力・概要!$B$26*0.000000001-1/(C269*入力・概要!$B$24*0.000001))</f>
        <v>-4.7364180903424619E-2</v>
      </c>
      <c r="N269" s="1">
        <f>IF(B269="","",入力・概要!$B$28)</f>
        <v>0.05</v>
      </c>
      <c r="O269" s="1">
        <f>IF(B269="","",C269*入力・概要!$B$29*0.000000001-1/(C269*入力・概要!$B$27*0.000001))</f>
        <v>-4.7364180903424619E-2</v>
      </c>
      <c r="P269" s="1">
        <f t="shared" si="69"/>
        <v>2.4999999999999998E-2</v>
      </c>
      <c r="Q269" s="1">
        <f t="shared" si="70"/>
        <v>-2.3682090451712302E-2</v>
      </c>
      <c r="R269" s="1">
        <f>IF(B269="","",入力・概要!$E$15*J269)</f>
        <v>0.57767941717519622</v>
      </c>
      <c r="S269" s="1">
        <f>IF(B269="","",入力・概要!$E$15*K269)</f>
        <v>3.8498383584408531</v>
      </c>
      <c r="T269" s="1">
        <f t="shared" si="71"/>
        <v>0.60267941717519624</v>
      </c>
      <c r="U269" s="1">
        <f t="shared" si="72"/>
        <v>3.8261562679891408</v>
      </c>
      <c r="V269" s="1">
        <f>IF(B269="","",T269+入力・概要!$E$9*F269)</f>
        <v>0.92156207481486385</v>
      </c>
      <c r="W269" s="1">
        <f>IF(B269="","",U269+入力・概要!$E$9*G269)</f>
        <v>4.9956478351326226</v>
      </c>
      <c r="X269" s="1">
        <f>IF(B269="","",入力・概要!$E$9+T269*F269-U269*G269)</f>
        <v>26.741132454963875</v>
      </c>
      <c r="Y269" s="1">
        <f t="shared" si="73"/>
        <v>7.1557611259883178E-2</v>
      </c>
      <c r="Z269" s="1">
        <f>IF(B269="","",入力・概要!$E$9*(V269*X269+W269*Y269)/(X269^2+Y269^2)+入力・概要!$B$36)</f>
        <v>0.94048929710107276</v>
      </c>
      <c r="AA269" s="1">
        <f>IF(B269="","",入力・概要!$E$9*(W269*X269-V269*Y269)/(X269^2+Y269^2)+C269*入力・概要!$B$37*0.000000001)</f>
        <v>5.0684283624579418</v>
      </c>
      <c r="AB269" s="1">
        <f t="shared" si="74"/>
        <v>5.1549477381763786</v>
      </c>
      <c r="AC269" s="1">
        <f t="shared" si="75"/>
        <v>79.487851495027613</v>
      </c>
      <c r="AD269" s="1">
        <f t="shared" si="76"/>
        <v>5.3309082045961809</v>
      </c>
      <c r="AE269" s="1">
        <f t="shared" si="77"/>
        <v>0.71222426668322769</v>
      </c>
      <c r="AF269" s="1">
        <f t="shared" si="78"/>
        <v>3.4436048091543298E-2</v>
      </c>
      <c r="AG269" s="1">
        <f t="shared" si="79"/>
        <v>3.8929383369314285</v>
      </c>
    </row>
    <row r="270" spans="1:33">
      <c r="A270">
        <v>267</v>
      </c>
      <c r="B270" s="2">
        <f>IF(A270&lt;=入力・概要!$B$40,10^(LOG10(入力・概要!$B$38)+(A270-1)*(LOG10(入力・概要!$B$39)-LOG10(入力・概要!$B$38))/(入力・概要!$B$40-1)),"")</f>
        <v>218627.14557651785</v>
      </c>
      <c r="C270" s="1">
        <f t="shared" si="64"/>
        <v>1373674.8688369894</v>
      </c>
      <c r="D270" s="1">
        <f>IF(B270="","",ATANH(MIN(0.999999,入力・概要!$E$20/入力・概要!$E$9))+入力・概要!$B$20*SQRT(B270/1000000)+E270*入力・概要!$B$15/2)</f>
        <v>1.1859883290045564E-2</v>
      </c>
      <c r="E270" s="1">
        <f>IF(B270="","",C270*(入力・概要!$E$11*0.000000001))</f>
        <v>4.4342769166456512E-2</v>
      </c>
      <c r="F270" s="1">
        <f t="shared" si="65"/>
        <v>1.1882673346630804E-2</v>
      </c>
      <c r="G270" s="1">
        <f t="shared" si="66"/>
        <v>4.4365602589624249E-2</v>
      </c>
      <c r="H270" s="1">
        <f>IF(B270="","",ATANH(MIN(0.999999,入力・概要!$E$21/入力・概要!$E$15))+入力・概要!$B$21*SQRT(B270/1000000)+I270*入力・概要!$B$16/2)</f>
        <v>6.0166714379476316E-3</v>
      </c>
      <c r="I270" s="1">
        <f>IF(B270="","",C270*(入力・概要!$E$17*0.000000001))</f>
        <v>4.0777992423132466E-2</v>
      </c>
      <c r="J270" s="1">
        <f t="shared" si="67"/>
        <v>6.026614244540123E-3</v>
      </c>
      <c r="K270" s="1">
        <f t="shared" si="68"/>
        <v>4.0799130537390434E-2</v>
      </c>
      <c r="L270" s="1">
        <f>IF(B270="","",入力・概要!$B$25)</f>
        <v>0.05</v>
      </c>
      <c r="M270" s="1">
        <f>IF(B270="","",C270*入力・概要!$B$26*0.000000001-1/(C270*入力・概要!$B$24*0.000001))</f>
        <v>-4.5323932545425258E-2</v>
      </c>
      <c r="N270" s="1">
        <f>IF(B270="","",入力・概要!$B$28)</f>
        <v>0.05</v>
      </c>
      <c r="O270" s="1">
        <f>IF(B270="","",C270*入力・概要!$B$29*0.000000001-1/(C270*入力・概要!$B$27*0.000001))</f>
        <v>-4.5323932545425258E-2</v>
      </c>
      <c r="P270" s="1">
        <f t="shared" si="69"/>
        <v>2.5000000000000001E-2</v>
      </c>
      <c r="Q270" s="1">
        <f t="shared" si="70"/>
        <v>-2.2661966272712625E-2</v>
      </c>
      <c r="R270" s="1">
        <f>IF(B270="","",入力・概要!$E$15*J270)</f>
        <v>0.58032366654353595</v>
      </c>
      <c r="S270" s="1">
        <f>IF(B270="","",入力・概要!$E$15*K270)</f>
        <v>3.9286903167391087</v>
      </c>
      <c r="T270" s="1">
        <f t="shared" si="71"/>
        <v>0.60532366654353598</v>
      </c>
      <c r="U270" s="1">
        <f t="shared" si="72"/>
        <v>3.906028350466396</v>
      </c>
      <c r="V270" s="1">
        <f>IF(B270="","",T270+入力・概要!$E$9*F270)</f>
        <v>0.92497150391483451</v>
      </c>
      <c r="W270" s="1">
        <f>IF(B270="","",U270+入力・概要!$E$9*G270)</f>
        <v>5.0994777122187189</v>
      </c>
      <c r="X270" s="1">
        <f>IF(B270="","",入力・概要!$E$9+T270*F270-U270*G270)</f>
        <v>26.734229819813415</v>
      </c>
      <c r="Y270" s="1">
        <f t="shared" si="73"/>
        <v>7.3269608199236072E-2</v>
      </c>
      <c r="Z270" s="1">
        <f>IF(B270="","",入力・概要!$E$9*(V270*X270+W270*Y270)/(X270^2+Y270^2)+入力・概要!$B$36)</f>
        <v>0.94477407934682212</v>
      </c>
      <c r="AA270" s="1">
        <f>IF(B270="","",入力・概要!$E$9*(W270*X270-V270*Y270)/(X270^2+Y270^2)+C270*入力・概要!$B$37*0.000000001)</f>
        <v>5.1750603238680393</v>
      </c>
      <c r="AB270" s="1">
        <f t="shared" si="74"/>
        <v>5.2605938273809745</v>
      </c>
      <c r="AC270" s="1">
        <f t="shared" si="75"/>
        <v>79.65385452573868</v>
      </c>
      <c r="AD270" s="1">
        <f t="shared" si="76"/>
        <v>5.3397040846135244</v>
      </c>
      <c r="AE270" s="1">
        <f t="shared" si="77"/>
        <v>0.7210347710355417</v>
      </c>
      <c r="AF270" s="1">
        <f t="shared" si="78"/>
        <v>3.3742624606653893E-2</v>
      </c>
      <c r="AG270" s="1">
        <f t="shared" si="79"/>
        <v>3.9713200781088109</v>
      </c>
    </row>
    <row r="271" spans="1:33">
      <c r="A271">
        <v>268</v>
      </c>
      <c r="B271" s="2">
        <f>IF(A271&lt;=入力・概要!$B$40,10^(LOG10(入力・概要!$B$38)+(A271-1)*(LOG10(入力・概要!$B$39)-LOG10(入力・概要!$B$38))/(入力・概要!$B$40-1)),"")</f>
        <v>223100.20257881717</v>
      </c>
      <c r="C271" s="1">
        <f t="shared" si="64"/>
        <v>1401779.9148720133</v>
      </c>
      <c r="D271" s="1">
        <f>IF(B271="","",ATANH(MIN(0.999999,入力・概要!$E$20/入力・概要!$E$9))+入力・概要!$B$20*SQRT(B271/1000000)+E271*入力・概要!$B$15/2)</f>
        <v>1.188776899118283E-2</v>
      </c>
      <c r="E271" s="1">
        <f>IF(B271="","",C271*(入力・概要!$E$11*0.000000001))</f>
        <v>4.5250011190763779E-2</v>
      </c>
      <c r="F271" s="1">
        <f t="shared" si="65"/>
        <v>1.1911578661261992E-2</v>
      </c>
      <c r="G271" s="1">
        <f t="shared" si="66"/>
        <v>4.5274509026004515E-2</v>
      </c>
      <c r="H271" s="1">
        <f>IF(B271="","",ATANH(MIN(0.999999,入力・概要!$E$21/入力・概要!$E$15))+入力・概要!$B$21*SQRT(B271/1000000)+I271*入力・概要!$B$16/2)</f>
        <v>6.0440506081020163E-3</v>
      </c>
      <c r="I271" s="1">
        <f>IF(B271="","",C271*(入力・概要!$E$17*0.000000001))</f>
        <v>4.1612300002216517E-2</v>
      </c>
      <c r="J271" s="1">
        <f t="shared" si="67"/>
        <v>6.0544543725073244E-3</v>
      </c>
      <c r="K271" s="1">
        <f t="shared" si="68"/>
        <v>4.1634811442974873E-2</v>
      </c>
      <c r="L271" s="1">
        <f>IF(B271="","",入力・概要!$B$25)</f>
        <v>0.05</v>
      </c>
      <c r="M271" s="1">
        <f>IF(B271="","",C271*入力・概要!$B$26*0.000000001-1/(C271*入力・概要!$B$24*0.000001))</f>
        <v>-4.3302276456693531E-2</v>
      </c>
      <c r="N271" s="1">
        <f>IF(B271="","",入力・概要!$B$28)</f>
        <v>0.05</v>
      </c>
      <c r="O271" s="1">
        <f>IF(B271="","",C271*入力・概要!$B$29*0.000000001-1/(C271*入力・概要!$B$27*0.000001))</f>
        <v>-4.3302276456693531E-2</v>
      </c>
      <c r="P271" s="1">
        <f t="shared" si="69"/>
        <v>2.5000000000000005E-2</v>
      </c>
      <c r="Q271" s="1">
        <f t="shared" si="70"/>
        <v>-2.1651138228346762E-2</v>
      </c>
      <c r="R271" s="1">
        <f>IF(B271="","",入力・概要!$E$15*J271)</f>
        <v>0.58300448938757388</v>
      </c>
      <c r="S271" s="1">
        <f>IF(B271="","",入力・概要!$E$15*K271)</f>
        <v>4.0091609404609683</v>
      </c>
      <c r="T271" s="1">
        <f t="shared" si="71"/>
        <v>0.6080044893875739</v>
      </c>
      <c r="U271" s="1">
        <f t="shared" si="72"/>
        <v>3.9875098022326214</v>
      </c>
      <c r="V271" s="1">
        <f>IF(B271="","",T271+入力・概要!$E$9*F271)</f>
        <v>0.92842988926866032</v>
      </c>
      <c r="W271" s="1">
        <f>IF(B271="","",U271+入力・概要!$E$9*G271)</f>
        <v>5.2054090472971186</v>
      </c>
      <c r="X271" s="1">
        <f>IF(B271="","",入力・概要!$E$9+T271*F271-U271*G271)</f>
        <v>26.727040002684767</v>
      </c>
      <c r="Y271" s="1">
        <f t="shared" si="73"/>
        <v>7.5024641414476095E-2</v>
      </c>
      <c r="Z271" s="1">
        <f>IF(B271="","",入力・概要!$E$9*(V271*X271+W271*Y271)/(X271^2+Y271^2)+入力・概要!$B$36)</f>
        <v>0.94914875737398685</v>
      </c>
      <c r="AA271" s="1">
        <f>IF(B271="","",入力・概要!$E$9*(W271*X271-V271*Y271)/(X271^2+Y271^2)+C271*入力・概要!$B$37*0.000000001)</f>
        <v>5.2839349483399394</v>
      </c>
      <c r="AB271" s="1">
        <f t="shared" si="74"/>
        <v>5.3685055557308292</v>
      </c>
      <c r="AC271" s="1">
        <f t="shared" si="75"/>
        <v>79.816608767229638</v>
      </c>
      <c r="AD271" s="1">
        <f t="shared" si="76"/>
        <v>5.348499964630868</v>
      </c>
      <c r="AE271" s="1">
        <f t="shared" si="77"/>
        <v>0.72985340688631029</v>
      </c>
      <c r="AF271" s="1">
        <f t="shared" si="78"/>
        <v>3.3072220768841316E-2</v>
      </c>
      <c r="AG271" s="1">
        <f t="shared" si="79"/>
        <v>4.0513288784254406</v>
      </c>
    </row>
    <row r="272" spans="1:33">
      <c r="A272">
        <v>269</v>
      </c>
      <c r="B272" s="2">
        <f>IF(A272&lt;=入力・概要!$B$40,10^(LOG10(入力・概要!$B$38)+(A272-1)*(LOG10(入力・概要!$B$39)-LOG10(入力・概要!$B$38))/(入力・概要!$B$40-1)),"")</f>
        <v>227664.77721445091</v>
      </c>
      <c r="C272" s="1">
        <f t="shared" si="64"/>
        <v>1430459.9831561518</v>
      </c>
      <c r="D272" s="1">
        <f>IF(B272="","",ATANH(MIN(0.999999,入力・概要!$E$20/入力・概要!$E$9))+入力・概要!$B$20*SQRT(B272/1000000)+E272*入力・概要!$B$15/2)</f>
        <v>1.1916078434664924E-2</v>
      </c>
      <c r="E272" s="1">
        <f>IF(B272="","",C272*(入力・概要!$E$11*0.000000001))</f>
        <v>4.6175815161159255E-2</v>
      </c>
      <c r="F272" s="1">
        <f t="shared" si="65"/>
        <v>1.1940953335414412E-2</v>
      </c>
      <c r="G272" s="1">
        <f t="shared" si="66"/>
        <v>4.6202087269159385E-2</v>
      </c>
      <c r="H272" s="1">
        <f>IF(B272="","",ATANH(MIN(0.999999,入力・概要!$E$21/入力・概要!$E$15))+入力・概要!$B$21*SQRT(B272/1000000)+I272*入力・概要!$B$16/2)</f>
        <v>6.0717942263825968E-3</v>
      </c>
      <c r="I272" s="1">
        <f>IF(B272="","",C272*(入力・概要!$E$17*0.000000001))</f>
        <v>4.2463677306786185E-2</v>
      </c>
      <c r="J272" s="1">
        <f t="shared" si="67"/>
        <v>6.082680687084739E-3</v>
      </c>
      <c r="K272" s="1">
        <f t="shared" si="68"/>
        <v>4.2487649493027156E-2</v>
      </c>
      <c r="L272" s="1">
        <f>IF(B272="","",入力・概要!$B$25)</f>
        <v>0.05</v>
      </c>
      <c r="M272" s="1">
        <f>IF(B272="","",C272*入力・概要!$B$26*0.000000001-1/(C272*入力・概要!$B$24*0.000001))</f>
        <v>-4.1298383336410477E-2</v>
      </c>
      <c r="N272" s="1">
        <f>IF(B272="","",入力・概要!$B$28)</f>
        <v>0.05</v>
      </c>
      <c r="O272" s="1">
        <f>IF(B272="","",C272*入力・概要!$B$29*0.000000001-1/(C272*入力・概要!$B$27*0.000001))</f>
        <v>-4.1298383336410477E-2</v>
      </c>
      <c r="P272" s="1">
        <f t="shared" si="69"/>
        <v>2.5000000000000001E-2</v>
      </c>
      <c r="Q272" s="1">
        <f t="shared" si="70"/>
        <v>-2.0649191668205235E-2</v>
      </c>
      <c r="R272" s="1">
        <f>IF(B272="","",入力・概要!$E$15*J272)</f>
        <v>0.58572249948477173</v>
      </c>
      <c r="S272" s="1">
        <f>IF(B272="","",入力・概要!$E$15*K272)</f>
        <v>4.0912836853541821</v>
      </c>
      <c r="T272" s="1">
        <f t="shared" si="71"/>
        <v>0.61072249948477175</v>
      </c>
      <c r="U272" s="1">
        <f t="shared" si="72"/>
        <v>4.0706344936859766</v>
      </c>
      <c r="V272" s="1">
        <f>IF(B272="","",T272+入力・概要!$E$9*F272)</f>
        <v>0.93193808780177689</v>
      </c>
      <c r="W272" s="1">
        <f>IF(B272="","",U272+入力・概要!$E$9*G272)</f>
        <v>5.313485899831397</v>
      </c>
      <c r="X272" s="1">
        <f>IF(B272="","",入力・概要!$E$9+T272*F272-U272*G272)</f>
        <v>26.719551056664592</v>
      </c>
      <c r="Y272" s="1">
        <f t="shared" si="73"/>
        <v>7.682391075306709E-2</v>
      </c>
      <c r="Z272" s="1">
        <f>IF(B272="","",入力・概要!$E$9*(V272*X272+W272*Y272)/(X272^2+Y272^2)+入力・概要!$B$36)</f>
        <v>0.95361618296996808</v>
      </c>
      <c r="AA272" s="1">
        <f>IF(B272="","",入力・概要!$E$9*(W272*X272-V272*Y272)/(X272^2+Y272^2)+C272*入力・概要!$B$37*0.000000001)</f>
        <v>5.3951045592248228</v>
      </c>
      <c r="AB272" s="1">
        <f t="shared" si="74"/>
        <v>5.4787349844093276</v>
      </c>
      <c r="AC272" s="1">
        <f t="shared" si="75"/>
        <v>79.976171422155673</v>
      </c>
      <c r="AD272" s="1">
        <f t="shared" si="76"/>
        <v>5.3572958446482115</v>
      </c>
      <c r="AE272" s="1">
        <f t="shared" si="77"/>
        <v>0.73868029339104002</v>
      </c>
      <c r="AF272" s="1">
        <f t="shared" si="78"/>
        <v>3.2425130941143118E-2</v>
      </c>
      <c r="AG272" s="1">
        <f t="shared" si="79"/>
        <v>4.1329980692528743</v>
      </c>
    </row>
    <row r="273" spans="1:33">
      <c r="A273">
        <v>270</v>
      </c>
      <c r="B273" s="2">
        <f>IF(A273&lt;=入力・概要!$B$40,10^(LOG10(入力・概要!$B$38)+(A273-1)*(LOG10(入力・概要!$B$39)-LOG10(入力・概要!$B$38))/(入力・概要!$B$40-1)),"")</f>
        <v>232322.74191142799</v>
      </c>
      <c r="C273" s="1">
        <f t="shared" si="64"/>
        <v>1459726.8385015593</v>
      </c>
      <c r="D273" s="1">
        <f>IF(B273="","",ATANH(MIN(0.999999,入力・概要!$E$20/入力・概要!$E$9))+入力・概要!$B$20*SQRT(B273/1000000)+E273*入力・概要!$B$15/2)</f>
        <v>1.1944818796092584E-2</v>
      </c>
      <c r="E273" s="1">
        <f>IF(B273="","",C273*(入力・概要!$E$11*0.000000001))</f>
        <v>4.7120560850441778E-2</v>
      </c>
      <c r="F273" s="1">
        <f t="shared" si="65"/>
        <v>1.1970806630651745E-2</v>
      </c>
      <c r="G273" s="1">
        <f t="shared" si="66"/>
        <v>4.7148724123352088E-2</v>
      </c>
      <c r="H273" s="1">
        <f>IF(B273="","",ATANH(MIN(0.999999,入力・概要!$E$21/入力・概要!$E$15))+入力・概要!$B$21*SQRT(B273/1000000)+I273*入力・概要!$B$16/2)</f>
        <v>6.0999077572244081E-3</v>
      </c>
      <c r="I273" s="1">
        <f>IF(B273="","",C273*(入力・概要!$E$17*0.000000001))</f>
        <v>4.3332473579178035E-2</v>
      </c>
      <c r="J273" s="1">
        <f t="shared" si="67"/>
        <v>6.1112997016129532E-3</v>
      </c>
      <c r="K273" s="1">
        <f t="shared" si="68"/>
        <v>4.3357999452262513E-2</v>
      </c>
      <c r="L273" s="1">
        <f>IF(B273="","",入力・概要!$B$25)</f>
        <v>0.05</v>
      </c>
      <c r="M273" s="1">
        <f>IF(B273="","",C273*入力・概要!$B$26*0.000000001-1/(C273*入力・概要!$B$24*0.000001))</f>
        <v>-3.9311431170280256E-2</v>
      </c>
      <c r="N273" s="1">
        <f>IF(B273="","",入力・概要!$B$28)</f>
        <v>0.05</v>
      </c>
      <c r="O273" s="1">
        <f>IF(B273="","",C273*入力・概要!$B$29*0.000000001-1/(C273*入力・概要!$B$27*0.000001))</f>
        <v>-3.9311431170280256E-2</v>
      </c>
      <c r="P273" s="1">
        <f t="shared" si="69"/>
        <v>2.5000000000000001E-2</v>
      </c>
      <c r="Q273" s="1">
        <f t="shared" si="70"/>
        <v>-1.9655715585140128E-2</v>
      </c>
      <c r="R273" s="1">
        <f>IF(B273="","",入力・概要!$E$15*J273)</f>
        <v>0.58847832402736999</v>
      </c>
      <c r="S273" s="1">
        <f>IF(B273="","",入力・概要!$E$15*K273)</f>
        <v>4.1750927129482527</v>
      </c>
      <c r="T273" s="1">
        <f t="shared" si="71"/>
        <v>0.61347832402737001</v>
      </c>
      <c r="U273" s="1">
        <f t="shared" si="72"/>
        <v>4.1554369973631129</v>
      </c>
      <c r="V273" s="1">
        <f>IF(B273="","",T273+入力・概要!$E$9*F273)</f>
        <v>0.93549697584554647</v>
      </c>
      <c r="W273" s="1">
        <f>IF(B273="","",U273+入力・概要!$E$9*G273)</f>
        <v>5.4237532475206311</v>
      </c>
      <c r="X273" s="1">
        <f>IF(B273="","",入力・概要!$E$9+T273*F273-U273*G273)</f>
        <v>26.711750535703874</v>
      </c>
      <c r="Y273" s="1">
        <f t="shared" si="73"/>
        <v>7.8668653016512796E-2</v>
      </c>
      <c r="Z273" s="1">
        <f>IF(B273="","",入力・概要!$E$9*(V273*X273+W273*Y273)/(X273^2+Y273^2)+入力・概要!$B$36)</f>
        <v>0.95817933043573444</v>
      </c>
      <c r="AA273" s="1">
        <f>IF(B273="","",入力・概要!$E$9*(W273*X273-V273*Y273)/(X273^2+Y273^2)+C273*入力・概要!$B$37*0.000000001)</f>
        <v>5.5086229155531914</v>
      </c>
      <c r="AB273" s="1">
        <f t="shared" si="74"/>
        <v>5.5913356235368319</v>
      </c>
      <c r="AC273" s="1">
        <f t="shared" si="75"/>
        <v>80.132598401754237</v>
      </c>
      <c r="AD273" s="1">
        <f t="shared" si="76"/>
        <v>5.3660917246655577</v>
      </c>
      <c r="AE273" s="1">
        <f t="shared" si="77"/>
        <v>0.74751556184824586</v>
      </c>
      <c r="AF273" s="1">
        <f t="shared" si="78"/>
        <v>3.1801684784990882E-2</v>
      </c>
      <c r="AG273" s="1">
        <f t="shared" si="79"/>
        <v>4.2163616898415706</v>
      </c>
    </row>
    <row r="274" spans="1:33">
      <c r="A274">
        <v>271</v>
      </c>
      <c r="B274" s="2">
        <f>IF(A274&lt;=入力・概要!$B$40,10^(LOG10(入力・概要!$B$38)+(A274-1)*(LOG10(入力・概要!$B$39)-LOG10(入力・概要!$B$38))/(入力・概要!$B$40-1)),"")</f>
        <v>237076.00740716478</v>
      </c>
      <c r="C274" s="1">
        <f t="shared" si="64"/>
        <v>1489592.4864254964</v>
      </c>
      <c r="D274" s="1">
        <f>IF(B274="","",ATANH(MIN(0.999999,入力・概要!$E$20/入力・概要!$E$9))+入力・概要!$B$20*SQRT(B274/1000000)+E274*入力・概要!$B$15/2)</f>
        <v>1.197399738267084E-2</v>
      </c>
      <c r="E274" s="1">
        <f>IF(B274="","",C274*(入力・概要!$E$11*0.000000001))</f>
        <v>4.8084635801466422E-2</v>
      </c>
      <c r="F274" s="1">
        <f t="shared" si="65"/>
        <v>1.2001148038297237E-2</v>
      </c>
      <c r="G274" s="1">
        <f t="shared" si="66"/>
        <v>4.8114814608349495E-2</v>
      </c>
      <c r="H274" s="1">
        <f>IF(B274="","",ATANH(MIN(0.999999,入力・概要!$E$21/入力・概要!$E$15))+入力・概要!$B$21*SQRT(B274/1000000)+I274*入力・概要!$B$16/2)</f>
        <v>6.1283967565878682E-3</v>
      </c>
      <c r="I274" s="1">
        <f>IF(B274="","",C274*(入力・概要!$E$17*0.000000001))</f>
        <v>4.421904520713927E-2</v>
      </c>
      <c r="J274" s="1">
        <f t="shared" si="67"/>
        <v>6.1403180728930463E-3</v>
      </c>
      <c r="K274" s="1">
        <f t="shared" si="68"/>
        <v>4.4246223578766099E-2</v>
      </c>
      <c r="L274" s="1">
        <f>IF(B274="","",入力・概要!$B$25)</f>
        <v>0.05</v>
      </c>
      <c r="M274" s="1">
        <f>IF(B274="","",C274*入力・概要!$B$26*0.000000001-1/(C274*入力・概要!$B$24*0.000001))</f>
        <v>-3.7340604893334475E-2</v>
      </c>
      <c r="N274" s="1">
        <f>IF(B274="","",入力・概要!$B$28)</f>
        <v>0.05</v>
      </c>
      <c r="O274" s="1">
        <f>IF(B274="","",C274*入力・概要!$B$29*0.000000001-1/(C274*入力・概要!$B$27*0.000001))</f>
        <v>-3.7340604893334475E-2</v>
      </c>
      <c r="P274" s="1">
        <f t="shared" si="69"/>
        <v>2.5000000000000001E-2</v>
      </c>
      <c r="Q274" s="1">
        <f t="shared" si="70"/>
        <v>-1.8670302446667238E-2</v>
      </c>
      <c r="R274" s="1">
        <f>IF(B274="","",入力・概要!$E$15*J274)</f>
        <v>0.5912726040219195</v>
      </c>
      <c r="S274" s="1">
        <f>IF(B274="","",入力・概要!$E$15*K274)</f>
        <v>4.2606229063353558</v>
      </c>
      <c r="T274" s="1">
        <f t="shared" si="71"/>
        <v>0.61627260402191952</v>
      </c>
      <c r="U274" s="1">
        <f t="shared" si="72"/>
        <v>4.2419526038886888</v>
      </c>
      <c r="V274" s="1">
        <f>IF(B274="","",T274+入力・概要!$E$9*F274)</f>
        <v>0.93910744972624971</v>
      </c>
      <c r="W274" s="1">
        <f>IF(B274="","",U274+入力・概要!$E$9*G274)</f>
        <v>5.5362570071516668</v>
      </c>
      <c r="X274" s="1">
        <f>IF(B274="","",入力・概要!$E$9+T274*F274-U274*G274)</f>
        <v>26.703625473554794</v>
      </c>
      <c r="Y274" s="1">
        <f t="shared" si="73"/>
        <v>8.0560143261428019E-2</v>
      </c>
      <c r="Z274" s="1">
        <f>IF(B274="","",入力・概要!$E$9*(V274*X274+W274*Y274)/(X274^2+Y274^2)+入力・概要!$B$36)</f>
        <v>0.9628413029500269</v>
      </c>
      <c r="AA274" s="1">
        <f>IF(B274="","",入力・概要!$E$9*(W274*X274-V274*Y274)/(X274^2+Y274^2)+C274*入力・概要!$B$37*0.000000001)</f>
        <v>5.6245452665100268</v>
      </c>
      <c r="AB274" s="1">
        <f t="shared" si="74"/>
        <v>5.7063624867061193</v>
      </c>
      <c r="AC274" s="1">
        <f t="shared" si="75"/>
        <v>80.285944346173395</v>
      </c>
      <c r="AD274" s="1">
        <f t="shared" si="76"/>
        <v>5.3748876046829013</v>
      </c>
      <c r="AE274" s="1">
        <f t="shared" si="77"/>
        <v>0.75635935599543891</v>
      </c>
      <c r="AF274" s="1">
        <f t="shared" si="78"/>
        <v>3.1202246609018856E-2</v>
      </c>
      <c r="AG274" s="1">
        <f t="shared" si="79"/>
        <v>4.3014545031019917</v>
      </c>
    </row>
    <row r="275" spans="1:33">
      <c r="A275">
        <v>272</v>
      </c>
      <c r="B275" s="2">
        <f>IF(A275&lt;=入力・概要!$B$40,10^(LOG10(入力・概要!$B$38)+(A275-1)*(LOG10(入力・概要!$B$39)-LOG10(入力・概要!$B$38))/(入力・概要!$B$40-1)),"")</f>
        <v>241926.52353229362</v>
      </c>
      <c r="C275" s="1">
        <f t="shared" si="64"/>
        <v>1520069.1780751436</v>
      </c>
      <c r="D275" s="1">
        <f>IF(B275="","",ATANH(MIN(0.999999,入力・概要!$E$20/入力・概要!$E$9))+入力・概要!$B$20*SQRT(B275/1000000)+E275*入力・概要!$B$15/2)</f>
        <v>1.200362163574689E-2</v>
      </c>
      <c r="E275" s="1">
        <f>IF(B275="","",C275*(入力・概要!$E$11*0.000000001))</f>
        <v>4.9068435486119416E-2</v>
      </c>
      <c r="F275" s="1">
        <f t="shared" si="65"/>
        <v>1.203198728675748E-2</v>
      </c>
      <c r="G275" s="1">
        <f t="shared" si="66"/>
        <v>4.9100762146542153E-2</v>
      </c>
      <c r="H275" s="1">
        <f>IF(B275="","",ATANH(MIN(0.999999,入力・概要!$E$21/入力・概要!$E$15))+入力・概要!$B$21*SQRT(B275/1000000)+I275*入力・概要!$B$16/2)</f>
        <v>6.1572668736250427E-3</v>
      </c>
      <c r="I275" s="1">
        <f>IF(B275="","",C275*(入力・概要!$E$17*0.000000001))</f>
        <v>4.5123755870022438E-2</v>
      </c>
      <c r="J275" s="1">
        <f t="shared" si="67"/>
        <v>6.1697426054992052E-3</v>
      </c>
      <c r="K275" s="1">
        <f t="shared" si="68"/>
        <v>4.5152691792111198E-2</v>
      </c>
      <c r="L275" s="1">
        <f>IF(B275="","",入力・概要!$B$25)</f>
        <v>0.05</v>
      </c>
      <c r="M275" s="1">
        <f>IF(B275="","",C275*入力・概要!$B$26*0.000000001-1/(C275*入力・概要!$B$24*0.000001))</f>
        <v>-3.5385096055582405E-2</v>
      </c>
      <c r="N275" s="1">
        <f>IF(B275="","",入力・概要!$B$28)</f>
        <v>0.05</v>
      </c>
      <c r="O275" s="1">
        <f>IF(B275="","",C275*入力・概要!$B$29*0.000000001-1/(C275*入力・概要!$B$27*0.000001))</f>
        <v>-3.5385096055582405E-2</v>
      </c>
      <c r="P275" s="1">
        <f t="shared" si="69"/>
        <v>2.5000000000000008E-2</v>
      </c>
      <c r="Q275" s="1">
        <f t="shared" si="70"/>
        <v>-1.7692548027791202E-2</v>
      </c>
      <c r="R275" s="1">
        <f>IF(B275="","",入力・概要!$E$15*J275)</f>
        <v>0.59410599470455794</v>
      </c>
      <c r="S275" s="1">
        <f>IF(B275="","",入力・概要!$E$15*K275)</f>
        <v>4.3479098863590355</v>
      </c>
      <c r="T275" s="1">
        <f t="shared" si="71"/>
        <v>0.61910599470455796</v>
      </c>
      <c r="U275" s="1">
        <f t="shared" si="72"/>
        <v>4.3302173383312441</v>
      </c>
      <c r="V275" s="1">
        <f>IF(B275="","",T275+入力・概要!$E$9*F275)</f>
        <v>0.94277042637737463</v>
      </c>
      <c r="W275" s="1">
        <f>IF(B275="","",U275+入力・概要!$E$9*G275)</f>
        <v>5.6510440559885833</v>
      </c>
      <c r="X275" s="1">
        <f>IF(B275="","",入力・概要!$E$9+T275*F275-U275*G275)</f>
        <v>26.695162361800694</v>
      </c>
      <c r="Y275" s="1">
        <f t="shared" si="73"/>
        <v>8.2499696153185226E-2</v>
      </c>
      <c r="Z275" s="1">
        <f>IF(B275="","",入力・概要!$E$9*(V275*X275+W275*Y275)/(X275^2+Y275^2)+入力・概要!$B$36)</f>
        <v>0.96760533931533854</v>
      </c>
      <c r="AA275" s="1">
        <f>IF(B275="","",入力・概要!$E$9*(W275*X275-V275*Y275)/(X275^2+Y275^2)+C275*入力・概要!$B$37*0.000000001)</f>
        <v>5.7429284087094654</v>
      </c>
      <c r="AB275" s="1">
        <f t="shared" si="74"/>
        <v>5.8238721483420113</v>
      </c>
      <c r="AC275" s="1">
        <f t="shared" si="75"/>
        <v>80.43626264397534</v>
      </c>
      <c r="AD275" s="1">
        <f t="shared" si="76"/>
        <v>5.3836834847002448</v>
      </c>
      <c r="AE275" s="1">
        <f t="shared" si="77"/>
        <v>0.76521183232849788</v>
      </c>
      <c r="AF275" s="1">
        <f t="shared" si="78"/>
        <v>3.0627214298980878E-2</v>
      </c>
      <c r="AG275" s="1">
        <f t="shared" si="79"/>
        <v>4.3883120117925225</v>
      </c>
    </row>
    <row r="276" spans="1:33">
      <c r="A276">
        <v>273</v>
      </c>
      <c r="B276" s="2">
        <f>IF(A276&lt;=入力・概要!$B$40,10^(LOG10(入力・概要!$B$38)+(A276-1)*(LOG10(入力・概要!$B$39)-LOG10(入力・概要!$B$38))/(入力・概要!$B$40-1)),"")</f>
        <v>246876.28001049548</v>
      </c>
      <c r="C276" s="1">
        <f t="shared" si="64"/>
        <v>1551169.4152530986</v>
      </c>
      <c r="D276" s="1">
        <f>IF(B276="","",ATANH(MIN(0.999999,入力・概要!$E$20/入力・概要!$E$9))+入力・概要!$B$20*SQRT(B276/1000000)+E276*入力・概要!$B$15/2)</f>
        <v>1.2033699133398232E-2</v>
      </c>
      <c r="E276" s="1">
        <f>IF(B276="","",C276*(入力・概要!$E$11*0.000000001))</f>
        <v>5.0072363467543207E-2</v>
      </c>
      <c r="F276" s="1">
        <f t="shared" si="65"/>
        <v>1.2063334349140019E-2</v>
      </c>
      <c r="G276" s="1">
        <f t="shared" si="66"/>
        <v>5.0106978755094886E-2</v>
      </c>
      <c r="H276" s="1">
        <f>IF(B276="","",ATANH(MIN(0.999999,入力・概要!$E$21/入力・概要!$E$15))+入力・概要!$B$21*SQRT(B276/1000000)+I276*入力・概要!$B$16/2)</f>
        <v>6.1865238523778222E-3</v>
      </c>
      <c r="I276" s="1">
        <f>IF(B276="","",C276*(入力・概要!$E$17*0.000000001))</f>
        <v>4.6046976687968963E-2</v>
      </c>
      <c r="J276" s="1">
        <f t="shared" si="67"/>
        <v>6.1995802562624814E-3</v>
      </c>
      <c r="K276" s="1">
        <f t="shared" si="68"/>
        <v>4.6077781845850416E-2</v>
      </c>
      <c r="L276" s="1">
        <f>IF(B276="","",入力・概要!$B$25)</f>
        <v>0.05</v>
      </c>
      <c r="M276" s="1">
        <f>IF(B276="","",C276*入力・概要!$B$26*0.000000001-1/(C276*入力・概要!$B$24*0.000001))</f>
        <v>-3.3444102490379851E-2</v>
      </c>
      <c r="N276" s="1">
        <f>IF(B276="","",入力・概要!$B$28)</f>
        <v>0.05</v>
      </c>
      <c r="O276" s="1">
        <f>IF(B276="","",C276*入力・概要!$B$29*0.000000001-1/(C276*入力・概要!$B$27*0.000001))</f>
        <v>-3.3444102490379851E-2</v>
      </c>
      <c r="P276" s="1">
        <f t="shared" si="69"/>
        <v>2.5000000000000001E-2</v>
      </c>
      <c r="Q276" s="1">
        <f t="shared" si="70"/>
        <v>-1.6722051245189926E-2</v>
      </c>
      <c r="R276" s="1">
        <f>IF(B276="","",入力・概要!$E$15*J276)</f>
        <v>0.59697916597276657</v>
      </c>
      <c r="S276" s="1">
        <f>IF(B276="","",入力・概要!$E$15*K276)</f>
        <v>4.4369900282239749</v>
      </c>
      <c r="T276" s="1">
        <f t="shared" si="71"/>
        <v>0.62197916597276659</v>
      </c>
      <c r="U276" s="1">
        <f t="shared" si="72"/>
        <v>4.4202679769787849</v>
      </c>
      <c r="V276" s="1">
        <f>IF(B276="","",T276+入力・概要!$E$9*F276)</f>
        <v>0.94648684397628902</v>
      </c>
      <c r="W276" s="1">
        <f>IF(B276="","",U276+入力・概要!$E$9*G276)</f>
        <v>5.7681622537171924</v>
      </c>
      <c r="X276" s="1">
        <f>IF(B276="","",入力・概要!$E$9+T276*F276-U276*G276)</f>
        <v>26.686347126938514</v>
      </c>
      <c r="Y276" s="1">
        <f t="shared" si="73"/>
        <v>8.4488667374600895E-2</v>
      </c>
      <c r="Z276" s="1">
        <f>IF(B276="","",入力・概要!$E$9*(V276*X276+W276*Y276)/(X276^2+Y276^2)+入力・概要!$B$36)</f>
        <v>0.97247482111182659</v>
      </c>
      <c r="AA276" s="1">
        <f>IF(B276="","",入力・概要!$E$9*(W276*X276-V276*Y276)/(X276^2+Y276^2)+C276*入力・概要!$B$37*0.000000001)</f>
        <v>5.8638307464462702</v>
      </c>
      <c r="AB276" s="1">
        <f t="shared" si="74"/>
        <v>5.9439228040634164</v>
      </c>
      <c r="AC276" s="1">
        <f t="shared" si="75"/>
        <v>80.583605450818638</v>
      </c>
      <c r="AD276" s="1">
        <f t="shared" si="76"/>
        <v>5.3924793647175893</v>
      </c>
      <c r="AE276" s="1">
        <f t="shared" si="77"/>
        <v>0.77407316044515206</v>
      </c>
      <c r="AF276" s="1">
        <f t="shared" si="78"/>
        <v>3.0077017768501552E-2</v>
      </c>
      <c r="AG276" s="1">
        <f t="shared" si="79"/>
        <v>4.4769704751276311</v>
      </c>
    </row>
    <row r="277" spans="1:33">
      <c r="A277">
        <v>274</v>
      </c>
      <c r="B277" s="2">
        <f>IF(A277&lt;=入力・概要!$B$40,10^(LOG10(入力・概要!$B$38)+(A277-1)*(LOG10(入力・概要!$B$39)-LOG10(入力・概要!$B$38))/(入力・概要!$B$40-1)),"")</f>
        <v>251927.30727470206</v>
      </c>
      <c r="C277" s="1">
        <f t="shared" si="64"/>
        <v>1582905.9555457248</v>
      </c>
      <c r="D277" s="1">
        <f>IF(B277="","",ATANH(MIN(0.999999,入力・概要!$E$20/入力・概要!$E$9))+入力・概要!$B$20*SQRT(B277/1000000)+E277*入力・概要!$B$15/2)</f>
        <v>1.2064237593072191E-2</v>
      </c>
      <c r="E277" s="1">
        <f>IF(B277="","",C277*(入力・概要!$E$11*0.000000001))</f>
        <v>5.1096831565681552E-2</v>
      </c>
      <c r="F277" s="1">
        <f t="shared" si="65"/>
        <v>1.2095199451179001E-2</v>
      </c>
      <c r="G277" s="1">
        <f t="shared" si="66"/>
        <v>5.1133885243311077E-2</v>
      </c>
      <c r="H277" s="1">
        <f>IF(B277="","",ATANH(MIN(0.999999,入力・概要!$E$21/入力・概要!$E$15))+入力・概要!$B$21*SQRT(B277/1000000)+I277*入力・概要!$B$16/2)</f>
        <v>6.216173533508766E-3</v>
      </c>
      <c r="I277" s="1">
        <f>IF(B277="","",C277*(入力・概要!$E$17*0.000000001))</f>
        <v>4.6989086374145887E-2</v>
      </c>
      <c r="J277" s="1">
        <f t="shared" si="67"/>
        <v>6.2298381389340601E-3</v>
      </c>
      <c r="K277" s="1">
        <f t="shared" si="68"/>
        <v>4.7021879504531523E-2</v>
      </c>
      <c r="L277" s="1">
        <f>IF(B277="","",入力・概要!$B$25)</f>
        <v>0.05</v>
      </c>
      <c r="M277" s="1">
        <f>IF(B277="","",C277*入力・概要!$B$26*0.000000001-1/(C277*入力・概要!$B$24*0.000001))</f>
        <v>-3.1516827985373266E-2</v>
      </c>
      <c r="N277" s="1">
        <f>IF(B277="","",入力・概要!$B$28)</f>
        <v>0.05</v>
      </c>
      <c r="O277" s="1">
        <f>IF(B277="","",C277*入力・概要!$B$29*0.000000001-1/(C277*入力・概要!$B$27*0.000001))</f>
        <v>-3.1516827985373266E-2</v>
      </c>
      <c r="P277" s="1">
        <f t="shared" si="69"/>
        <v>2.5000000000000005E-2</v>
      </c>
      <c r="Q277" s="1">
        <f t="shared" si="70"/>
        <v>-1.5758413992686633E-2</v>
      </c>
      <c r="R277" s="1">
        <f>IF(B277="","",入力・概要!$E$15*J277)</f>
        <v>0.59989280283441293</v>
      </c>
      <c r="S277" s="1">
        <f>IF(B277="","",入力・概要!$E$15*K277)</f>
        <v>4.5279004785414729</v>
      </c>
      <c r="T277" s="1">
        <f t="shared" si="71"/>
        <v>0.62489280283441295</v>
      </c>
      <c r="U277" s="1">
        <f t="shared" si="72"/>
        <v>4.5121420645487866</v>
      </c>
      <c r="V277" s="1">
        <f>IF(B277="","",T277+入力・概要!$E$9*F277)</f>
        <v>0.95025766260648625</v>
      </c>
      <c r="W277" s="1">
        <f>IF(B277="","",U277+入力・概要!$E$9*G277)</f>
        <v>5.8876604649642061</v>
      </c>
      <c r="X277" s="1">
        <f>IF(B277="","",入力・概要!$E$9+T277*F277-U277*G277)</f>
        <v>26.677165106471222</v>
      </c>
      <c r="Y277" s="1">
        <f t="shared" si="73"/>
        <v>8.652845509227805E-2</v>
      </c>
      <c r="Z277" s="1">
        <f>IF(B277="","",入力・概要!$E$9*(V277*X277+W277*Y277)/(X277^2+Y277^2)+入力・概要!$B$36)</f>
        <v>0.97745328028739398</v>
      </c>
      <c r="AA277" s="1">
        <f>IF(B277="","",入力・概要!$E$9*(W277*X277-V277*Y277)/(X277^2+Y277^2)+C277*入力・概要!$B$37*0.000000001)</f>
        <v>5.9873123551151419</v>
      </c>
      <c r="AB277" s="1">
        <f t="shared" si="74"/>
        <v>6.0665743342399603</v>
      </c>
      <c r="AC277" s="1">
        <f t="shared" si="75"/>
        <v>80.72802370732218</v>
      </c>
      <c r="AD277" s="1">
        <f t="shared" si="76"/>
        <v>5.4012752447349337</v>
      </c>
      <c r="AE277" s="1">
        <f t="shared" si="77"/>
        <v>0.78294352341344997</v>
      </c>
      <c r="AF277" s="1">
        <f t="shared" si="78"/>
        <v>2.9552116871129588E-2</v>
      </c>
      <c r="AG277" s="1">
        <f t="shared" si="79"/>
        <v>4.5674669258209883</v>
      </c>
    </row>
    <row r="278" spans="1:33">
      <c r="A278">
        <v>275</v>
      </c>
      <c r="B278" s="2">
        <f>IF(A278&lt;=入力・概要!$B$40,10^(LOG10(入力・概要!$B$38)+(A278-1)*(LOG10(入力・概要!$B$39)-LOG10(入力・概要!$B$38))/(入力・概要!$B$40-1)),"")</f>
        <v>257081.67729999757</v>
      </c>
      <c r="C278" s="1">
        <f t="shared" si="64"/>
        <v>1615291.8175564285</v>
      </c>
      <c r="D278" s="1">
        <f>IF(B278="","",ATANH(MIN(0.999999,入力・概要!$E$20/入力・概要!$E$9))+入力・概要!$B$20*SQRT(B278/1000000)+E278*入力・概要!$B$15/2)</f>
        <v>1.2095244874277832E-2</v>
      </c>
      <c r="E278" s="1">
        <f>IF(B278="","",C278*(入力・概要!$E$11*0.000000001))</f>
        <v>5.2142260026211799E-2</v>
      </c>
      <c r="F278" s="1">
        <f t="shared" si="65"/>
        <v>1.2127593079483636E-2</v>
      </c>
      <c r="G278" s="1">
        <f t="shared" si="66"/>
        <v>5.218191141539804E-2</v>
      </c>
      <c r="H278" s="1">
        <f>IF(B278="","",ATANH(MIN(0.999999,入力・概要!$E$21/入力・概要!$E$15))+入力・概要!$B$21*SQRT(B278/1000000)+I278*入力・概要!$B$16/2)</f>
        <v>6.2462218560652002E-3</v>
      </c>
      <c r="I278" s="1">
        <f>IF(B278="","",C278*(入力・概要!$E$17*0.000000001))</f>
        <v>4.7950471390097435E-2</v>
      </c>
      <c r="J278" s="1">
        <f t="shared" si="67"/>
        <v>6.2605235290366578E-3</v>
      </c>
      <c r="K278" s="1">
        <f t="shared" si="68"/>
        <v>4.7985378725393241E-2</v>
      </c>
      <c r="L278" s="1">
        <f>IF(B278="","",入力・概要!$B$25)</f>
        <v>0.05</v>
      </c>
      <c r="M278" s="1">
        <f>IF(B278="","",C278*入力・概要!$B$26*0.000000001-1/(C278*入力・概要!$B$24*0.000001))</f>
        <v>-2.9602481955886314E-2</v>
      </c>
      <c r="N278" s="1">
        <f>IF(B278="","",入力・概要!$B$28)</f>
        <v>0.05</v>
      </c>
      <c r="O278" s="1">
        <f>IF(B278="","",C278*入力・概要!$B$29*0.000000001-1/(C278*入力・概要!$B$27*0.000001))</f>
        <v>-2.9602481955886314E-2</v>
      </c>
      <c r="P278" s="1">
        <f t="shared" si="69"/>
        <v>2.5000000000000001E-2</v>
      </c>
      <c r="Q278" s="1">
        <f t="shared" si="70"/>
        <v>-1.4801240977943156E-2</v>
      </c>
      <c r="R278" s="1">
        <f>IF(B278="","",入力・概要!$E$15*J278)</f>
        <v>0.60284760587490793</v>
      </c>
      <c r="S278" s="1">
        <f>IF(B278="","",入力・概要!$E$15*K278)</f>
        <v>4.6206791728255601</v>
      </c>
      <c r="T278" s="1">
        <f t="shared" si="71"/>
        <v>0.62784760587490795</v>
      </c>
      <c r="U278" s="1">
        <f t="shared" si="72"/>
        <v>4.6058779318476173</v>
      </c>
      <c r="V278" s="1">
        <f>IF(B278="","",T278+入力・概要!$E$9*F278)</f>
        <v>0.95408386494662811</v>
      </c>
      <c r="W278" s="1">
        <f>IF(B278="","",U278+入力・概要!$E$9*G278)</f>
        <v>6.0095885824111148</v>
      </c>
      <c r="X278" s="1">
        <f>IF(B278="","",入力・概要!$E$9+T278*F278-U278*G278)</f>
        <v>26.667601023965656</v>
      </c>
      <c r="Y278" s="1">
        <f t="shared" si="73"/>
        <v>8.8620501483355749E-2</v>
      </c>
      <c r="Z278" s="1">
        <f>IF(B278="","",入力・概要!$E$9*(V278*X278+W278*Y278)/(X278^2+Y278^2)+入力・概要!$B$36)</f>
        <v>0.98254440721438718</v>
      </c>
      <c r="AA278" s="1">
        <f>IF(B278="","",入力・概要!$E$9*(W278*X278-V278*Y278)/(X278^2+Y278^2)+C278*入力・概要!$B$37*0.000000001)</f>
        <v>6.1134350480022821</v>
      </c>
      <c r="AB278" s="1">
        <f t="shared" si="74"/>
        <v>6.1918883709487966</v>
      </c>
      <c r="AC278" s="1">
        <f t="shared" si="75"/>
        <v>80.869567156111557</v>
      </c>
      <c r="AD278" s="1">
        <f t="shared" si="76"/>
        <v>5.4100711247522764</v>
      </c>
      <c r="AE278" s="1">
        <f t="shared" si="77"/>
        <v>0.79182311816612183</v>
      </c>
      <c r="AF278" s="1">
        <f t="shared" si="78"/>
        <v>2.9052998717639177E-2</v>
      </c>
      <c r="AG278" s="1">
        <f t="shared" si="79"/>
        <v>4.659839187578581</v>
      </c>
    </row>
    <row r="279" spans="1:33">
      <c r="A279">
        <v>276</v>
      </c>
      <c r="B279" s="2">
        <f>IF(A279&lt;=入力・概要!$B$40,10^(LOG10(入力・概要!$B$38)+(A279-1)*(LOG10(入力・概要!$B$39)-LOG10(入力・概要!$B$38))/(入力・概要!$B$40-1)),"")</f>
        <v>262341.50445356179</v>
      </c>
      <c r="C279" s="1">
        <f t="shared" si="64"/>
        <v>1648340.2862460075</v>
      </c>
      <c r="D279" s="1">
        <f>IF(B279="","",ATANH(MIN(0.999999,入力・概要!$E$20/入力・概要!$E$9))+入力・概要!$B$20*SQRT(B279/1000000)+E279*入力・概要!$B$15/2)</f>
        <v>1.212672898133137E-2</v>
      </c>
      <c r="E279" s="1">
        <f>IF(B279="","",C279*(入力・概要!$E$11*0.000000001))</f>
        <v>5.3209077692933468E-2</v>
      </c>
      <c r="F279" s="1">
        <f t="shared" si="65"/>
        <v>1.2160525990125133E-2</v>
      </c>
      <c r="G279" s="1">
        <f t="shared" si="66"/>
        <v>5.3251496278830864E-2</v>
      </c>
      <c r="H279" s="1">
        <f>IF(B279="","",ATANH(MIN(0.999999,入力・概要!$E$21/入力・概要!$E$15))+入力・概要!$B$21*SQRT(B279/1000000)+I279*入力・概要!$B$16/2)</f>
        <v>6.2766748592772599E-3</v>
      </c>
      <c r="I279" s="1">
        <f>IF(B279="","",C279*(入力・概要!$E$17*0.000000001))</f>
        <v>4.8931526104275008E-2</v>
      </c>
      <c r="J279" s="1">
        <f t="shared" si="67"/>
        <v>6.2916438689132517E-3</v>
      </c>
      <c r="K279" s="1">
        <f t="shared" si="68"/>
        <v>4.8968681844903592E-2</v>
      </c>
      <c r="L279" s="1">
        <f>IF(B279="","",入力・概要!$B$25)</f>
        <v>0.05</v>
      </c>
      <c r="M279" s="1">
        <f>IF(B279="","",C279*入力・概要!$B$26*0.000000001-1/(C279*入力・概要!$B$24*0.000001))</f>
        <v>-2.7700279120614853E-2</v>
      </c>
      <c r="N279" s="1">
        <f>IF(B279="","",入力・概要!$B$28)</f>
        <v>0.05</v>
      </c>
      <c r="O279" s="1">
        <f>IF(B279="","",C279*入力・概要!$B$29*0.000000001-1/(C279*入力・概要!$B$27*0.000001))</f>
        <v>-2.7700279120614853E-2</v>
      </c>
      <c r="P279" s="1">
        <f t="shared" si="69"/>
        <v>2.5000000000000001E-2</v>
      </c>
      <c r="Q279" s="1">
        <f t="shared" si="70"/>
        <v>-1.3850139560307423E-2</v>
      </c>
      <c r="R279" s="1">
        <f>IF(B279="","",入力・概要!$E$15*J279)</f>
        <v>0.60584429174336674</v>
      </c>
      <c r="S279" s="1">
        <f>IF(B279="","",入力・概要!$E$15*K279)</f>
        <v>4.7153648534554282</v>
      </c>
      <c r="T279" s="1">
        <f t="shared" si="71"/>
        <v>0.63084429174336676</v>
      </c>
      <c r="U279" s="1">
        <f t="shared" si="72"/>
        <v>4.7015147138951212</v>
      </c>
      <c r="V279" s="1">
        <f>IF(B279="","",T279+入力・概要!$E$9*F279)</f>
        <v>0.95796645698769756</v>
      </c>
      <c r="W279" s="1">
        <f>IF(B279="","",U279+入力・概要!$E$9*G279)</f>
        <v>6.1339975505238291</v>
      </c>
      <c r="X279" s="1">
        <f>IF(B279="","",入力・概要!$E$9+T279*F279-U279*G279)</f>
        <v>26.6576389630291</v>
      </c>
      <c r="Y279" s="1">
        <f t="shared" si="73"/>
        <v>9.0766294325570929E-2</v>
      </c>
      <c r="Z279" s="1">
        <f>IF(B279="","",入力・概要!$E$9*(V279*X279+W279*Y279)/(X279^2+Y279^2)+入力・概要!$B$36)</f>
        <v>0.98775205924578857</v>
      </c>
      <c r="AA279" s="1">
        <f>IF(B279="","",入力・概要!$E$9*(W279*X279-V279*Y279)/(X279^2+Y279^2)+C279*入力・概要!$B$37*0.000000001)</f>
        <v>6.2422624466686871</v>
      </c>
      <c r="AB279" s="1">
        <f t="shared" si="74"/>
        <v>6.3199283685524819</v>
      </c>
      <c r="AC279" s="1">
        <f t="shared" si="75"/>
        <v>81.008284358046723</v>
      </c>
      <c r="AD279" s="1">
        <f t="shared" si="76"/>
        <v>5.4188670047696199</v>
      </c>
      <c r="AE279" s="1">
        <f t="shared" si="77"/>
        <v>0.80071215592183342</v>
      </c>
      <c r="AF279" s="1">
        <f t="shared" si="78"/>
        <v>2.8580174349363104E-2</v>
      </c>
      <c r="AG279" s="1">
        <f t="shared" si="79"/>
        <v>4.7541258930576031</v>
      </c>
    </row>
    <row r="280" spans="1:33">
      <c r="A280">
        <v>277</v>
      </c>
      <c r="B280" s="2">
        <f>IF(A280&lt;=入力・概要!$B$40,10^(LOG10(入力・概要!$B$38)+(A280-1)*(LOG10(入力・概要!$B$39)-LOG10(入力・概要!$B$38))/(入力・概要!$B$40-1)),"")</f>
        <v>267708.94636200153</v>
      </c>
      <c r="C280" s="1">
        <f t="shared" si="64"/>
        <v>1682064.9183822561</v>
      </c>
      <c r="D280" s="1">
        <f>IF(B280="","",ATANH(MIN(0.999999,入力・概要!$E$20/入力・概要!$E$9))+入力・概要!$B$20*SQRT(B280/1000000)+E280*入力・概要!$B$15/2)</f>
        <v>1.2158698066156048E-2</v>
      </c>
      <c r="E280" s="1">
        <f>IF(B280="","",C280*(入力・概要!$E$11*0.000000001))</f>
        <v>5.4297722183683624E-2</v>
      </c>
      <c r="F280" s="1">
        <f t="shared" si="65"/>
        <v>1.2194009217578563E-2</v>
      </c>
      <c r="G280" s="1">
        <f t="shared" si="66"/>
        <v>5.4343088258521355E-2</v>
      </c>
      <c r="H280" s="1">
        <f>IF(B280="","",ATANH(MIN(0.999999,入力・概要!$E$21/入力・概要!$E$15))+入力・概要!$B$21*SQRT(B280/1000000)+I280*入力・概要!$B$16/2)</f>
        <v>6.307538684390517E-3</v>
      </c>
      <c r="I280" s="1">
        <f>IF(B280="","",C280*(入力・概要!$E$17*0.000000001))</f>
        <v>4.9932652953810511E-2</v>
      </c>
      <c r="J280" s="1">
        <f t="shared" si="67"/>
        <v>6.3232067729827261E-3</v>
      </c>
      <c r="K280" s="1">
        <f t="shared" si="68"/>
        <v>4.9972199770311539E-2</v>
      </c>
      <c r="L280" s="1">
        <f>IF(B280="","",入力・概要!$B$25)</f>
        <v>0.05</v>
      </c>
      <c r="M280" s="1">
        <f>IF(B280="","",C280*入力・概要!$B$26*0.000000001-1/(C280*入力・概要!$B$24*0.000001))</f>
        <v>-2.5809439179497871E-2</v>
      </c>
      <c r="N280" s="1">
        <f>IF(B280="","",入力・概要!$B$28)</f>
        <v>0.05</v>
      </c>
      <c r="O280" s="1">
        <f>IF(B280="","",C280*入力・概要!$B$29*0.000000001-1/(C280*入力・概要!$B$27*0.000001))</f>
        <v>-2.5809439179497871E-2</v>
      </c>
      <c r="P280" s="1">
        <f t="shared" si="69"/>
        <v>2.5000000000000005E-2</v>
      </c>
      <c r="Q280" s="1">
        <f t="shared" si="70"/>
        <v>-1.2904719589748932E-2</v>
      </c>
      <c r="R280" s="1">
        <f>IF(B280="","",入力・概要!$E$15*J280)</f>
        <v>0.60888359365869238</v>
      </c>
      <c r="S280" s="1">
        <f>IF(B280="","",入力・概要!$E$15*K280)</f>
        <v>4.8119970881206058</v>
      </c>
      <c r="T280" s="1">
        <f t="shared" si="71"/>
        <v>0.6338835936586924</v>
      </c>
      <c r="U280" s="1">
        <f t="shared" si="72"/>
        <v>4.7990923685308564</v>
      </c>
      <c r="V280" s="1">
        <f>IF(B280="","",T280+入力・概要!$E$9*F280)</f>
        <v>0.96190646877962138</v>
      </c>
      <c r="W280" s="1">
        <f>IF(B280="","",U280+入力・概要!$E$9*G280)</f>
        <v>6.2609393899201304</v>
      </c>
      <c r="X280" s="1">
        <f>IF(B280="","",入力・概要!$E$9+T280*F280-U280*G280)</f>
        <v>26.647262340155564</v>
      </c>
      <c r="Y280" s="1">
        <f t="shared" si="73"/>
        <v>9.2967368653699214E-2</v>
      </c>
      <c r="Z280" s="1">
        <f>IF(B280="","",入力・概要!$E$9*(V280*X280+W280*Y280)/(X280^2+Y280^2)+入力・概要!$B$36)</f>
        <v>0.99308026980640984</v>
      </c>
      <c r="AA280" s="1">
        <f>IF(B280="","",入力・概要!$E$9*(W280*X280-V280*Y280)/(X280^2+Y280^2)+C280*入力・概要!$B$37*0.000000001)</f>
        <v>6.3738600551608302</v>
      </c>
      <c r="AB280" s="1">
        <f t="shared" si="74"/>
        <v>6.4507596781350944</v>
      </c>
      <c r="AC280" s="1">
        <f t="shared" si="75"/>
        <v>81.144222707628217</v>
      </c>
      <c r="AD280" s="1">
        <f t="shared" si="76"/>
        <v>5.4276628847869652</v>
      </c>
      <c r="AE280" s="1">
        <f t="shared" si="77"/>
        <v>0.80961086263440996</v>
      </c>
      <c r="AF280" s="1">
        <f t="shared" si="78"/>
        <v>2.8134174729144805E-2</v>
      </c>
      <c r="AG280" s="1">
        <f t="shared" si="79"/>
        <v>4.8503665023076259</v>
      </c>
    </row>
    <row r="281" spans="1:33">
      <c r="A281">
        <v>278</v>
      </c>
      <c r="B281" s="2">
        <f>IF(A281&lt;=入力・概要!$B$40,10^(LOG10(入力・概要!$B$38)+(A281-1)*(LOG10(入力・概要!$B$39)-LOG10(入力・概要!$B$38))/(入力・概要!$B$40-1)),"")</f>
        <v>273186.2047964246</v>
      </c>
      <c r="C281" s="1">
        <f t="shared" si="64"/>
        <v>1716479.5481010485</v>
      </c>
      <c r="D281" s="1">
        <f>IF(B281="","",ATANH(MIN(0.999999,入力・概要!$E$20/入力・概要!$E$9))+入力・概要!$B$20*SQRT(B281/1000000)+E281*入力・概要!$B$15/2)</f>
        <v>1.2191160431137663E-2</v>
      </c>
      <c r="E281" s="1">
        <f>IF(B281="","",C281*(入力・概要!$E$11*0.000000001))</f>
        <v>5.5408640069850891E-2</v>
      </c>
      <c r="F281" s="1">
        <f t="shared" si="65"/>
        <v>1.2228054084036977E-2</v>
      </c>
      <c r="G281" s="1">
        <f t="shared" si="66"/>
        <v>5.5457145417009135E-2</v>
      </c>
      <c r="H281" s="1">
        <f>IF(B281="","",ATANH(MIN(0.999999,入力・概要!$E$21/入力・概要!$E$15))+入力・概要!$B$21*SQRT(B281/1000000)+I281*入力・概要!$B$16/2)</f>
        <v>6.3388195765338769E-3</v>
      </c>
      <c r="I281" s="1">
        <f>IF(B281="","",C281*(入力・概要!$E$17*0.000000001))</f>
        <v>5.0954262609598976E-2</v>
      </c>
      <c r="J281" s="1">
        <f t="shared" si="67"/>
        <v>6.3552200332126531E-3</v>
      </c>
      <c r="K281" s="1">
        <f t="shared" si="68"/>
        <v>5.0996352176390147E-2</v>
      </c>
      <c r="L281" s="1">
        <f>IF(B281="","",入力・概要!$B$25)</f>
        <v>0.05</v>
      </c>
      <c r="M281" s="1">
        <f>IF(B281="","",C281*入力・概要!$B$26*0.000000001-1/(C281*入力・概要!$B$24*0.000001))</f>
        <v>-2.3929186493632716E-2</v>
      </c>
      <c r="N281" s="1">
        <f>IF(B281="","",入力・概要!$B$28)</f>
        <v>0.05</v>
      </c>
      <c r="O281" s="1">
        <f>IF(B281="","",C281*入力・概要!$B$29*0.000000001-1/(C281*入力・概要!$B$27*0.000001))</f>
        <v>-2.3929186493632716E-2</v>
      </c>
      <c r="P281" s="1">
        <f t="shared" si="69"/>
        <v>2.4999999999999998E-2</v>
      </c>
      <c r="Q281" s="1">
        <f t="shared" si="70"/>
        <v>-1.1964593246816356E-2</v>
      </c>
      <c r="R281" s="1">
        <f>IF(B281="","",入力・概要!$E$15*J281)</f>
        <v>0.61196626193656911</v>
      </c>
      <c r="S281" s="1">
        <f>IF(B281="","",入力・概要!$E$15*K281)</f>
        <v>4.9106162887660378</v>
      </c>
      <c r="T281" s="1">
        <f t="shared" si="71"/>
        <v>0.63696626193656913</v>
      </c>
      <c r="U281" s="1">
        <f t="shared" si="72"/>
        <v>4.8986516955192219</v>
      </c>
      <c r="V281" s="1">
        <f>IF(B281="","",T281+入力・概要!$E$9*F281)</f>
        <v>0.96590495520881614</v>
      </c>
      <c r="W281" s="1">
        <f>IF(B281="","",U281+入力・概要!$E$9*G281)</f>
        <v>6.3904672223980121</v>
      </c>
      <c r="X281" s="1">
        <f>IF(B281="","",入力・概要!$E$9+T281*F281-U281*G281)</f>
        <v>26.636453876390469</v>
      </c>
      <c r="Y281" s="1">
        <f t="shared" si="73"/>
        <v>9.522530848561353E-2</v>
      </c>
      <c r="Z281" s="1">
        <f>IF(B281="","",入力・概要!$E$9*(V281*X281+W281*Y281)/(X281^2+Y281^2)+入力・概要!$B$36)</f>
        <v>0.99853325805747895</v>
      </c>
      <c r="AA281" s="1">
        <f>IF(B281="","",入力・概要!$E$9*(W281*X281-V281*Y281)/(X281^2+Y281^2)+C281*入力・概要!$B$37*0.000000001)</f>
        <v>6.5082953383018678</v>
      </c>
      <c r="AB281" s="1">
        <f t="shared" si="74"/>
        <v>6.5844496260514216</v>
      </c>
      <c r="AC281" s="1">
        <f t="shared" si="75"/>
        <v>81.277428447577009</v>
      </c>
      <c r="AD281" s="1">
        <f t="shared" si="76"/>
        <v>5.4364587648043097</v>
      </c>
      <c r="AE281" s="1">
        <f t="shared" si="77"/>
        <v>0.81851947947119219</v>
      </c>
      <c r="AF281" s="1">
        <f t="shared" si="78"/>
        <v>2.7715546026765618E-2</v>
      </c>
      <c r="AG281" s="1">
        <f t="shared" si="79"/>
        <v>4.9486013217113127</v>
      </c>
    </row>
    <row r="282" spans="1:33">
      <c r="A282">
        <v>279</v>
      </c>
      <c r="B282" s="2">
        <f>IF(A282&lt;=入力・概要!$B$40,10^(LOG10(入力・概要!$B$38)+(A282-1)*(LOG10(入力・概要!$B$39)-LOG10(入力・概要!$B$38))/(入力・概要!$B$40-1)),"")</f>
        <v>278775.52657562948</v>
      </c>
      <c r="C282" s="1">
        <f t="shared" si="64"/>
        <v>1751598.2925812474</v>
      </c>
      <c r="D282" s="1">
        <f>IF(B282="","",ATANH(MIN(0.999999,入力・概要!$E$20/入力・概要!$E$9))+入力・概要!$B$20*SQRT(B282/1000000)+E282*入力・概要!$B$15/2)</f>
        <v>1.2224124532036867E-2</v>
      </c>
      <c r="E282" s="1">
        <f>IF(B282="","",C282*(入力・概要!$E$11*0.000000001))</f>
        <v>5.6542287059563726E-2</v>
      </c>
      <c r="F282" s="1">
        <f t="shared" si="65"/>
        <v>1.2262672209116343E-2</v>
      </c>
      <c r="G282" s="1">
        <f t="shared" si="66"/>
        <v>5.6594135680904933E-2</v>
      </c>
      <c r="H282" s="1">
        <f>IF(B282="","",ATANH(MIN(0.999999,入力・概要!$E$21/入力・概要!$E$15))+入力・概要!$B$21*SQRT(B282/1000000)+I282*入力・概要!$B$16/2)</f>
        <v>6.3705238866235032E-3</v>
      </c>
      <c r="I282" s="1">
        <f>IF(B282="","",C282*(入力・概要!$E$17*0.000000001))</f>
        <v>5.1996774144760081E-2</v>
      </c>
      <c r="J282" s="1">
        <f t="shared" si="67"/>
        <v>6.3876916248199918E-3</v>
      </c>
      <c r="K282" s="1">
        <f t="shared" si="68"/>
        <v>5.2041567707560576E-2</v>
      </c>
      <c r="L282" s="1">
        <f>IF(B282="","",入力・概要!$B$25)</f>
        <v>0.05</v>
      </c>
      <c r="M282" s="1">
        <f>IF(B282="","",C282*入力・概要!$B$26*0.000000001-1/(C282*入力・概要!$B$24*0.000001))</f>
        <v>-2.2058749767099893E-2</v>
      </c>
      <c r="N282" s="1">
        <f>IF(B282="","",入力・概要!$B$28)</f>
        <v>0.05</v>
      </c>
      <c r="O282" s="1">
        <f>IF(B282="","",C282*入力・概要!$B$29*0.000000001-1/(C282*入力・概要!$B$27*0.000001))</f>
        <v>-2.2058749767099893E-2</v>
      </c>
      <c r="P282" s="1">
        <f t="shared" si="69"/>
        <v>2.5000000000000005E-2</v>
      </c>
      <c r="Q282" s="1">
        <f t="shared" si="70"/>
        <v>-1.1029374883549947E-2</v>
      </c>
      <c r="R282" s="1">
        <f>IF(B282="","",入力・概要!$E$15*J282)</f>
        <v>0.61509306453840262</v>
      </c>
      <c r="S282" s="1">
        <f>IF(B282="","",入力・概要!$E$15*K282)</f>
        <v>5.0112637310553128</v>
      </c>
      <c r="T282" s="1">
        <f t="shared" si="71"/>
        <v>0.64009306453840265</v>
      </c>
      <c r="U282" s="1">
        <f t="shared" si="72"/>
        <v>5.000234356171763</v>
      </c>
      <c r="V282" s="1">
        <f>IF(B282="","",T282+入力・概要!$E$9*F282)</f>
        <v>0.96996299680819442</v>
      </c>
      <c r="W282" s="1">
        <f>IF(B282="","",U282+入力・概要!$E$9*G282)</f>
        <v>6.5226352966493844</v>
      </c>
      <c r="X282" s="1">
        <f>IF(B282="","",入力・概要!$E$9+T282*F282-U282*G282)</f>
        <v>26.625195567759746</v>
      </c>
      <c r="Y282" s="1">
        <f t="shared" si="73"/>
        <v>9.7541748621388813E-2</v>
      </c>
      <c r="Z282" s="1">
        <f>IF(B282="","",入力・概要!$E$9*(V282*X282+W282*Y282)/(X282^2+Y282^2)+入力・概要!$B$36)</f>
        <v>1.0041154391761784</v>
      </c>
      <c r="AA282" s="1">
        <f>IF(B282="","",入力・概要!$E$9*(W282*X282-V282*Y282)/(X282^2+Y282^2)+C282*入力・概要!$B$37*0.000000001)</f>
        <v>6.6456378043358262</v>
      </c>
      <c r="AB282" s="1">
        <f t="shared" si="74"/>
        <v>6.7210675968635716</v>
      </c>
      <c r="AC282" s="1">
        <f t="shared" si="75"/>
        <v>81.407946682581382</v>
      </c>
      <c r="AD282" s="1">
        <f t="shared" si="76"/>
        <v>5.4452546448216532</v>
      </c>
      <c r="AE282" s="1">
        <f t="shared" si="77"/>
        <v>0.82743826332180503</v>
      </c>
      <c r="AF282" s="1">
        <f t="shared" si="78"/>
        <v>2.7324844195747624E-2</v>
      </c>
      <c r="AG282" s="1">
        <f t="shared" si="79"/>
        <v>5.0488715234430019</v>
      </c>
    </row>
    <row r="283" spans="1:33">
      <c r="A283">
        <v>280</v>
      </c>
      <c r="B283" s="2">
        <f>IF(A283&lt;=入力・概要!$B$40,10^(LOG10(入力・概要!$B$38)+(A283-1)*(LOG10(入力・概要!$B$39)-LOG10(入力・概要!$B$38))/(入力・概要!$B$40-1)),"")</f>
        <v>284479.20448776905</v>
      </c>
      <c r="C283" s="1">
        <f t="shared" si="64"/>
        <v>1787435.5578356874</v>
      </c>
      <c r="D283" s="1">
        <f>IF(B283="","",ATANH(MIN(0.999999,入力・概要!$E$20/入力・概要!$E$9))+入力・概要!$B$20*SQRT(B283/1000000)+E283*入力・概要!$B$15/2)</f>
        <v>1.2257598980959345E-2</v>
      </c>
      <c r="E283" s="1">
        <f>IF(B283="","",C283*(入力・概要!$E$11*0.000000001))</f>
        <v>5.7699128184625678E-2</v>
      </c>
      <c r="F283" s="1">
        <f t="shared" si="65"/>
        <v>1.2297875519970419E-2</v>
      </c>
      <c r="G283" s="1">
        <f t="shared" si="66"/>
        <v>5.7754537073823053E-2</v>
      </c>
      <c r="H283" s="1">
        <f>IF(B283="","",ATANH(MIN(0.999999,入力・概要!$E$21/入力・概要!$E$15))+入力・概要!$B$21*SQRT(B283/1000000)+I283*入力・概要!$B$16/2)</f>
        <v>6.4026580733034201E-3</v>
      </c>
      <c r="I283" s="1">
        <f>IF(B283="","",C283*(入力・概要!$E$17*0.000000001))</f>
        <v>5.3060615206545397E-2</v>
      </c>
      <c r="J283" s="1">
        <f t="shared" si="67"/>
        <v>6.4206297122109965E-3</v>
      </c>
      <c r="K283" s="1">
        <f t="shared" si="68"/>
        <v>5.310828418559084E-2</v>
      </c>
      <c r="L283" s="1">
        <f>IF(B283="","",入力・概要!$B$25)</f>
        <v>0.05</v>
      </c>
      <c r="M283" s="1">
        <f>IF(B283="","",C283*入力・概要!$B$26*0.000000001-1/(C283*入力・概要!$B$24*0.000001))</f>
        <v>-2.0197361730571094E-2</v>
      </c>
      <c r="N283" s="1">
        <f>IF(B283="","",入力・概要!$B$28)</f>
        <v>0.05</v>
      </c>
      <c r="O283" s="1">
        <f>IF(B283="","",C283*入力・概要!$B$29*0.000000001-1/(C283*入力・概要!$B$27*0.000001))</f>
        <v>-2.0197361730571094E-2</v>
      </c>
      <c r="P283" s="1">
        <f t="shared" si="69"/>
        <v>2.5000000000000001E-2</v>
      </c>
      <c r="Q283" s="1">
        <f t="shared" si="70"/>
        <v>-1.0098680865285543E-2</v>
      </c>
      <c r="R283" s="1">
        <f>IF(B283="","",入力・概要!$E$15*J283)</f>
        <v>0.61826478764329462</v>
      </c>
      <c r="S283" s="1">
        <f>IF(B283="","",入力・概要!$E$15*K283)</f>
        <v>5.1139815743706967</v>
      </c>
      <c r="T283" s="1">
        <f t="shared" si="71"/>
        <v>0.64326478764329464</v>
      </c>
      <c r="U283" s="1">
        <f t="shared" si="72"/>
        <v>5.1038828935054115</v>
      </c>
      <c r="V283" s="1">
        <f>IF(B283="","",T283+入力・概要!$E$9*F283)</f>
        <v>0.974081700601233</v>
      </c>
      <c r="W283" s="1">
        <f>IF(B283="","",U283+入力・概要!$E$9*G283)</f>
        <v>6.6574990146842756</v>
      </c>
      <c r="X283" s="1">
        <f>IF(B283="","",入力・概要!$E$9+T283*F283-U283*G283)</f>
        <v>26.613468654406898</v>
      </c>
      <c r="Y283" s="1">
        <f t="shared" si="73"/>
        <v>9.9918376519065558E-2</v>
      </c>
      <c r="Z283" s="1">
        <f>IF(B283="","",入力・概要!$E$9*(V283*X283+W283*Y283)/(X283^2+Y283^2)+入力・概要!$B$36)</f>
        <v>1.0098314352950937</v>
      </c>
      <c r="AA283" s="1">
        <f>IF(B283="","",入力・概要!$E$9*(W283*X283-V283*Y283)/(X283^2+Y283^2)+C283*入力・概要!$B$37*0.000000001)</f>
        <v>6.7859590922171975</v>
      </c>
      <c r="AB283" s="1">
        <f t="shared" si="74"/>
        <v>6.8606851209595243</v>
      </c>
      <c r="AC283" s="1">
        <f t="shared" si="75"/>
        <v>81.535821392201498</v>
      </c>
      <c r="AD283" s="1">
        <f t="shared" si="76"/>
        <v>5.4540505248389977</v>
      </c>
      <c r="AE283" s="1">
        <f t="shared" si="77"/>
        <v>0.83636748733867561</v>
      </c>
      <c r="AF283" s="1">
        <f t="shared" si="78"/>
        <v>2.6962628863278236E-2</v>
      </c>
      <c r="AG283" s="1">
        <f t="shared" si="79"/>
        <v>5.1512191654638997</v>
      </c>
    </row>
    <row r="284" spans="1:33">
      <c r="A284">
        <v>281</v>
      </c>
      <c r="B284" s="2">
        <f>IF(A284&lt;=入力・概要!$B$40,10^(LOG10(入力・概要!$B$38)+(A284-1)*(LOG10(入力・概要!$B$39)-LOG10(入力・概要!$B$38))/(入力・概要!$B$40-1)),"")</f>
        <v>290299.57823087001</v>
      </c>
      <c r="C284" s="1">
        <f t="shared" si="64"/>
        <v>1824006.0446206334</v>
      </c>
      <c r="D284" s="1">
        <f>IF(B284="","",ATANH(MIN(0.999999,入力・概要!$E$20/入力・概要!$E$9))+入力・概要!$B$20*SQRT(B284/1000000)+E284*入力・概要!$B$15/2)</f>
        <v>1.2291592549385026E-2</v>
      </c>
      <c r="E284" s="1">
        <f>IF(B284="","",C284*(入力・概要!$E$11*0.000000001))</f>
        <v>5.8879637991275012E-2</v>
      </c>
      <c r="F284" s="1">
        <f t="shared" si="65"/>
        <v>1.2333676261836173E-2</v>
      </c>
      <c r="G284" s="1">
        <f t="shared" si="66"/>
        <v>5.8938837956055382E-2</v>
      </c>
      <c r="H284" s="1">
        <f>IF(B284="","",ATANH(MIN(0.999999,入力・概要!$E$21/入力・概要!$E$15))+入力・概要!$B$21*SQRT(B284/1000000)+I284*入力・概要!$B$16/2)</f>
        <v>6.4352287049235148E-3</v>
      </c>
      <c r="I284" s="1">
        <f>IF(B284="","",C284*(入力・概要!$E$17*0.000000001))</f>
        <v>5.414622219176262E-2</v>
      </c>
      <c r="J284" s="1">
        <f t="shared" si="67"/>
        <v>6.4540426551722803E-3</v>
      </c>
      <c r="K284" s="1">
        <f t="shared" si="68"/>
        <v>5.4196948823076192E-2</v>
      </c>
      <c r="L284" s="1">
        <f>IF(B284="","",入力・概要!$B$25)</f>
        <v>0.05</v>
      </c>
      <c r="M284" s="1">
        <f>IF(B284="","",C284*入力・概要!$B$26*0.000000001-1/(C284*入力・概要!$B$24*0.000001))</f>
        <v>-1.8344258826569308E-2</v>
      </c>
      <c r="N284" s="1">
        <f>IF(B284="","",入力・概要!$B$28)</f>
        <v>0.05</v>
      </c>
      <c r="O284" s="1">
        <f>IF(B284="","",C284*入力・概要!$B$29*0.000000001-1/(C284*入力・概要!$B$27*0.000001))</f>
        <v>-1.8344258826569308E-2</v>
      </c>
      <c r="P284" s="1">
        <f t="shared" si="69"/>
        <v>2.5000000000000005E-2</v>
      </c>
      <c r="Q284" s="1">
        <f t="shared" si="70"/>
        <v>-9.1721294132846524E-3</v>
      </c>
      <c r="R284" s="1">
        <f>IF(B284="","",入力・概要!$E$15*J284)</f>
        <v>0.62148223624420174</v>
      </c>
      <c r="S284" s="1">
        <f>IF(B284="","",入力・概要!$E$15*K284)</f>
        <v>5.2188128823699023</v>
      </c>
      <c r="T284" s="1">
        <f t="shared" si="71"/>
        <v>0.64648223624420176</v>
      </c>
      <c r="U284" s="1">
        <f t="shared" si="72"/>
        <v>5.2096407529566173</v>
      </c>
      <c r="V284" s="1">
        <f>IF(B284="","",T284+入力・概要!$E$9*F284)</f>
        <v>0.97826220098180738</v>
      </c>
      <c r="W284" s="1">
        <f>IF(B284="","",U284+入力・概要!$E$9*G284)</f>
        <v>6.7951149589922721</v>
      </c>
      <c r="X284" s="1">
        <f>IF(B284="","",入力・概要!$E$9+T284*F284-U284*G284)</f>
        <v>26.601253588378579</v>
      </c>
      <c r="Y284" s="1">
        <f t="shared" si="73"/>
        <v>0.10235693425090067</v>
      </c>
      <c r="Z284" s="1">
        <f>IF(B284="","",入力・概要!$E$9*(V284*X284+W284*Y284)/(X284^2+Y284^2)+入力・概要!$B$36)</f>
        <v>1.0156860871503033</v>
      </c>
      <c r="AA284" s="1">
        <f>IF(B284="","",入力・概要!$E$9*(W284*X284-V284*Y284)/(X284^2+Y284^2)+C284*入力・概要!$B$37*0.000000001)</f>
        <v>6.9293330638610682</v>
      </c>
      <c r="AB284" s="1">
        <f t="shared" si="74"/>
        <v>7.0033759671710412</v>
      </c>
      <c r="AC284" s="1">
        <f t="shared" si="75"/>
        <v>81.661095442920427</v>
      </c>
      <c r="AD284" s="1">
        <f t="shared" si="76"/>
        <v>5.4628464048563421</v>
      </c>
      <c r="AE284" s="1">
        <f t="shared" si="77"/>
        <v>0.84530744151076909</v>
      </c>
      <c r="AF284" s="1">
        <f t="shared" si="78"/>
        <v>2.662945658427978E-2</v>
      </c>
      <c r="AG284" s="1">
        <f t="shared" si="79"/>
        <v>5.2556872120739015</v>
      </c>
    </row>
    <row r="285" spans="1:33">
      <c r="A285">
        <v>282</v>
      </c>
      <c r="B285" s="2">
        <f>IF(A285&lt;=入力・概要!$B$40,10^(LOG10(入力・概要!$B$38)+(A285-1)*(LOG10(入力・概要!$B$39)-LOG10(入力・概要!$B$38))/(入力・概要!$B$40-1)),"")</f>
        <v>296239.03537259833</v>
      </c>
      <c r="C285" s="1">
        <f t="shared" si="64"/>
        <v>1861324.7544661635</v>
      </c>
      <c r="D285" s="1">
        <f>IF(B285="","",ATANH(MIN(0.999999,入力・概要!$E$20/入力・概要!$E$9))+入力・概要!$B$20*SQRT(B285/1000000)+E285*入力・概要!$B$15/2)</f>
        <v>1.2326114171257598E-2</v>
      </c>
      <c r="E285" s="1">
        <f>IF(B285="","",C285*(入力・概要!$E$11*0.000000001))</f>
        <v>6.0084300734847912E-2</v>
      </c>
      <c r="F285" s="1">
        <f t="shared" si="65"/>
        <v>1.2370087009031385E-2</v>
      </c>
      <c r="G285" s="1">
        <f t="shared" si="66"/>
        <v>6.0147537271252507E-2</v>
      </c>
      <c r="H285" s="1">
        <f>IF(B285="","",ATANH(MIN(0.999999,入力・概要!$E$21/入力・概要!$E$15))+入力・概要!$B$21*SQRT(B285/1000000)+I285*入力・概要!$B$16/2)</f>
        <v>6.4682424615557519E-3</v>
      </c>
      <c r="I285" s="1">
        <f>IF(B285="","",C285*(入力・概要!$E$17*0.000000001))</f>
        <v>5.5254040425789505E-2</v>
      </c>
      <c r="J285" s="1">
        <f t="shared" si="67"/>
        <v>6.4879390153257848E-3</v>
      </c>
      <c r="K285" s="1">
        <f t="shared" si="68"/>
        <v>5.5308018442917897E-2</v>
      </c>
      <c r="L285" s="1">
        <f>IF(B285="","",入力・概要!$B$25)</f>
        <v>0.05</v>
      </c>
      <c r="M285" s="1">
        <f>IF(B285="","",C285*入力・概要!$B$26*0.000000001-1/(C285*入力・概要!$B$24*0.000001))</f>
        <v>-1.6498680896250763E-2</v>
      </c>
      <c r="N285" s="1">
        <f>IF(B285="","",入力・概要!$B$28)</f>
        <v>0.05</v>
      </c>
      <c r="O285" s="1">
        <f>IF(B285="","",C285*入力・概要!$B$29*0.000000001-1/(C285*入力・概要!$B$27*0.000001))</f>
        <v>-1.6498680896250763E-2</v>
      </c>
      <c r="P285" s="1">
        <f t="shared" si="69"/>
        <v>2.5000000000000001E-2</v>
      </c>
      <c r="Q285" s="1">
        <f t="shared" si="70"/>
        <v>-8.2493404481253814E-3</v>
      </c>
      <c r="R285" s="1">
        <f>IF(B285="","",入力・概要!$E$15*J285)</f>
        <v>0.62474623476950686</v>
      </c>
      <c r="S285" s="1">
        <f>IF(B285="","",入力・概要!$E$15*K285)</f>
        <v>5.3258016441204683</v>
      </c>
      <c r="T285" s="1">
        <f t="shared" si="71"/>
        <v>0.64974623476950688</v>
      </c>
      <c r="U285" s="1">
        <f t="shared" si="72"/>
        <v>5.3175523036723433</v>
      </c>
      <c r="V285" s="1">
        <f>IF(B285="","",T285+入力・概要!$E$9*F285)</f>
        <v>0.98250566063160116</v>
      </c>
      <c r="W285" s="1">
        <f>IF(B285="","",U285+入力・概要!$E$9*G285)</f>
        <v>6.9355409204693164</v>
      </c>
      <c r="X285" s="1">
        <f>IF(B285="","",入力・概要!$E$9+T285*F285-U285*G285)</f>
        <v>26.58852999999641</v>
      </c>
      <c r="Y285" s="1">
        <f t="shared" si="73"/>
        <v>0.10485922054415707</v>
      </c>
      <c r="Z285" s="1">
        <f>IF(B285="","",入力・概要!$E$9*(V285*X285+W285*Y285)/(X285^2+Y285^2)+入力・概要!$B$36)</f>
        <v>1.0216844664909659</v>
      </c>
      <c r="AA285" s="1">
        <f>IF(B285="","",入力・概要!$E$9*(W285*X285-V285*Y285)/(X285^2+Y285^2)+C285*入力・概要!$B$37*0.000000001)</f>
        <v>7.0758359016931385</v>
      </c>
      <c r="AB285" s="1">
        <f t="shared" si="74"/>
        <v>7.1492162407328594</v>
      </c>
      <c r="AC285" s="1">
        <f t="shared" si="75"/>
        <v>81.783810599328078</v>
      </c>
      <c r="AD285" s="1">
        <f t="shared" si="76"/>
        <v>5.4716422848736856</v>
      </c>
      <c r="AE285" s="1">
        <f t="shared" si="77"/>
        <v>0.85425843327212769</v>
      </c>
      <c r="AF285" s="1">
        <f t="shared" si="78"/>
        <v>2.6325873543513758E-2</v>
      </c>
      <c r="AG285" s="1">
        <f t="shared" si="79"/>
        <v>5.3623195550409859</v>
      </c>
    </row>
    <row r="286" spans="1:33">
      <c r="A286">
        <v>283</v>
      </c>
      <c r="B286" s="2">
        <f>IF(A286&lt;=入力・概要!$B$40,10^(LOG10(入力・概要!$B$38)+(A286-1)*(LOG10(入力・概要!$B$39)-LOG10(入力・概要!$B$38))/(入力・概要!$B$40-1)),"")</f>
        <v>302300.01232966216</v>
      </c>
      <c r="C286" s="1">
        <f t="shared" si="64"/>
        <v>1899406.995829941</v>
      </c>
      <c r="D286" s="1">
        <f>IF(B286="","",ATANH(MIN(0.999999,入力・概要!$E$20/入力・概要!$E$9))+入力・概要!$B$20*SQRT(B286/1000000)+E286*入力・概要!$B$15/2)</f>
        <v>1.236117294613545E-2</v>
      </c>
      <c r="E286" s="1">
        <f>IF(B286="","",C286*(入力・概要!$E$11*0.000000001))</f>
        <v>6.1313610578424625E-2</v>
      </c>
      <c r="F286" s="1">
        <f t="shared" si="65"/>
        <v>1.2407120676427127E-2</v>
      </c>
      <c r="G286" s="1">
        <f t="shared" si="66"/>
        <v>6.1381144800389302E-2</v>
      </c>
      <c r="H286" s="1">
        <f>IF(B286="","",ATANH(MIN(0.999999,入力・概要!$E$21/入力・概要!$E$15))+入力・概要!$B$21*SQRT(B286/1000000)+I286*入力・概要!$B$16/2)</f>
        <v>6.5017061370492993E-3</v>
      </c>
      <c r="I286" s="1">
        <f>IF(B286="","",C286*(入力・概要!$E$17*0.000000001))</f>
        <v>5.6384524345250583E-2</v>
      </c>
      <c r="J286" s="1">
        <f t="shared" si="67"/>
        <v>6.5223275628608956E-3</v>
      </c>
      <c r="K286" s="1">
        <f t="shared" si="68"/>
        <v>5.6441959704026816E-2</v>
      </c>
      <c r="L286" s="1">
        <f>IF(B286="","",入力・概要!$B$25)</f>
        <v>0.05</v>
      </c>
      <c r="M286" s="1">
        <f>IF(B286="","",C286*入力・概要!$B$26*0.000000001-1/(C286*入力・概要!$B$24*0.000001))</f>
        <v>-1.4659870867580298E-2</v>
      </c>
      <c r="N286" s="1">
        <f>IF(B286="","",入力・概要!$B$28)</f>
        <v>0.05</v>
      </c>
      <c r="O286" s="1">
        <f>IF(B286="","",C286*入力・概要!$B$29*0.000000001-1/(C286*入力・概要!$B$27*0.000001))</f>
        <v>-1.4659870867580298E-2</v>
      </c>
      <c r="P286" s="1">
        <f t="shared" si="69"/>
        <v>2.5000000000000005E-2</v>
      </c>
      <c r="Q286" s="1">
        <f t="shared" si="70"/>
        <v>-7.3299354337901489E-3</v>
      </c>
      <c r="R286" s="1">
        <f>IF(B286="","",入力・概要!$E$15*J286)</f>
        <v>0.62805762773127838</v>
      </c>
      <c r="S286" s="1">
        <f>IF(B286="","",入力・概要!$E$15*K286)</f>
        <v>5.4349927958335389</v>
      </c>
      <c r="T286" s="1">
        <f t="shared" si="71"/>
        <v>0.6530576277312784</v>
      </c>
      <c r="U286" s="1">
        <f t="shared" si="72"/>
        <v>5.4276628603997485</v>
      </c>
      <c r="V286" s="1">
        <f>IF(B286="","",T286+入力・概要!$E$9*F286)</f>
        <v>0.98681327147697995</v>
      </c>
      <c r="W286" s="1">
        <f>IF(B286="","",U286+入力・概要!$E$9*G286)</f>
        <v>7.0788359271391528</v>
      </c>
      <c r="X286" s="1">
        <f>IF(B286="","",入力・概要!$E$9+T286*F286-U286*G286)</f>
        <v>26.57527666274952</v>
      </c>
      <c r="Y286" s="1">
        <f t="shared" si="73"/>
        <v>0.10742709291071366</v>
      </c>
      <c r="Z286" s="1">
        <f>IF(B286="","",入力・概要!$E$9*(V286*X286+W286*Y286)/(X286^2+Y286^2)+入力・概要!$B$36)</f>
        <v>1.0278318893077407</v>
      </c>
      <c r="AA286" s="1">
        <f>IF(B286="","",入力・概要!$E$9*(W286*X286-V286*Y286)/(X286^2+Y286^2)+C286*入力・概要!$B$37*0.000000001)</f>
        <v>7.2255462118650406</v>
      </c>
      <c r="AB286" s="1">
        <f t="shared" si="74"/>
        <v>7.2982844869513794</v>
      </c>
      <c r="AC286" s="1">
        <f t="shared" si="75"/>
        <v>81.90400753442151</v>
      </c>
      <c r="AD286" s="1">
        <f t="shared" si="76"/>
        <v>5.4804381648910292</v>
      </c>
      <c r="AE286" s="1">
        <f t="shared" si="77"/>
        <v>0.86322078814689707</v>
      </c>
      <c r="AF286" s="1">
        <f t="shared" si="78"/>
        <v>2.6052407824681628E-2</v>
      </c>
      <c r="AG286" s="1">
        <f t="shared" si="79"/>
        <v>5.471161035330061</v>
      </c>
    </row>
    <row r="287" spans="1:33">
      <c r="A287">
        <v>284</v>
      </c>
      <c r="B287" s="2">
        <f>IF(A287&lt;=入力・概要!$B$40,10^(LOG10(入力・概要!$B$38)+(A287-1)*(LOG10(入力・概要!$B$39)-LOG10(入力・概要!$B$38))/(入力・概要!$B$40-1)),"")</f>
        <v>308484.99536724761</v>
      </c>
      <c r="C287" s="1">
        <f t="shared" si="64"/>
        <v>1938268.3903768528</v>
      </c>
      <c r="D287" s="1">
        <f>IF(B287="","",ATANH(MIN(0.999999,入力・概要!$E$20/入力・概要!$E$9))+入力・概要!$B$20*SQRT(B287/1000000)+E287*入力・概要!$B$15/2)</f>
        <v>1.2396778142405338E-2</v>
      </c>
      <c r="E287" s="1">
        <f>IF(B287="","",C287*(入力・概要!$E$11*0.000000001))</f>
        <v>6.2568071795538735E-2</v>
      </c>
      <c r="F287" s="1">
        <f t="shared" si="65"/>
        <v>1.2444790531419402E-2</v>
      </c>
      <c r="G287" s="1">
        <f t="shared" si="66"/>
        <v>6.2640181423306601E-2</v>
      </c>
      <c r="H287" s="1">
        <f>IF(B287="","",ATANH(MIN(0.999999,入力・概要!$E$21/入力・概要!$E$15))+入力・概要!$B$21*SQRT(B287/1000000)+I287*入力・概要!$B$16/2)</f>
        <v>6.5356266411253318E-3</v>
      </c>
      <c r="I287" s="1">
        <f>IF(B287="","",C287*(入力・概要!$E$17*0.000000001))</f>
        <v>5.7538137684430321E-2</v>
      </c>
      <c r="J287" s="1">
        <f t="shared" si="67"/>
        <v>6.5572172835578688E-3</v>
      </c>
      <c r="K287" s="1">
        <f t="shared" si="68"/>
        <v>5.7599249333488839E-2</v>
      </c>
      <c r="L287" s="1">
        <f>IF(B287="","",入力・概要!$B$25)</f>
        <v>0.05</v>
      </c>
      <c r="M287" s="1">
        <f>IF(B287="","",C287*入力・概要!$B$26*0.000000001-1/(C287*入力・概要!$B$24*0.000001))</f>
        <v>-1.2827074444775197E-2</v>
      </c>
      <c r="N287" s="1">
        <f>IF(B287="","",入力・概要!$B$28)</f>
        <v>0.05</v>
      </c>
      <c r="O287" s="1">
        <f>IF(B287="","",C287*入力・概要!$B$29*0.000000001-1/(C287*入力・概要!$B$27*0.000001))</f>
        <v>-1.2827074444775197E-2</v>
      </c>
      <c r="P287" s="1">
        <f t="shared" si="69"/>
        <v>2.5000000000000005E-2</v>
      </c>
      <c r="Q287" s="1">
        <f t="shared" si="70"/>
        <v>-6.4135372223875983E-3</v>
      </c>
      <c r="R287" s="1">
        <f>IF(B287="","",入力・概要!$E$15*J287)</f>
        <v>0.63141728040158007</v>
      </c>
      <c r="S287" s="1">
        <f>IF(B287="","",入力・概要!$E$15*K287)</f>
        <v>5.5464322432198809</v>
      </c>
      <c r="T287" s="1">
        <f t="shared" si="71"/>
        <v>0.65641728040158009</v>
      </c>
      <c r="U287" s="1">
        <f t="shared" si="72"/>
        <v>5.5400187059974932</v>
      </c>
      <c r="V287" s="1">
        <f>IF(B287="","",T287+入力・概要!$E$9*F287)</f>
        <v>0.99118625568734164</v>
      </c>
      <c r="W287" s="1">
        <f>IF(B287="","",U287+入力・概要!$E$9*G287)</f>
        <v>7.2250602737001834</v>
      </c>
      <c r="X287" s="1">
        <f>IF(B287="","",入力・概要!$E$9+T287*F287-U287*G287)</f>
        <v>26.561471456639094</v>
      </c>
      <c r="Y287" s="1">
        <f t="shared" si="73"/>
        <v>0.11006246987003247</v>
      </c>
      <c r="Z287" s="1">
        <f>IF(B287="","",入力・概要!$E$9*(V287*X287+W287*Y287)/(X287^2+Y287^2)+入力・概要!$B$36)</f>
        <v>1.0341339299423171</v>
      </c>
      <c r="AA287" s="1">
        <f>IF(B287="","",入力・概要!$E$9*(W287*X287-V287*Y287)/(X287^2+Y287^2)+C287*入力・概要!$B$37*0.000000001)</f>
        <v>7.3785451335288492</v>
      </c>
      <c r="AB287" s="1">
        <f t="shared" si="74"/>
        <v>7.4506618009798435</v>
      </c>
      <c r="AC287" s="1">
        <f t="shared" si="75"/>
        <v>82.021725839002698</v>
      </c>
      <c r="AD287" s="1">
        <f t="shared" si="76"/>
        <v>5.4892340449083736</v>
      </c>
      <c r="AE287" s="1">
        <f t="shared" si="77"/>
        <v>0.87219485043265232</v>
      </c>
      <c r="AF287" s="1">
        <f t="shared" si="78"/>
        <v>2.5809561400824917E-2</v>
      </c>
      <c r="AG287" s="1">
        <f t="shared" si="79"/>
        <v>5.5822574654541732</v>
      </c>
    </row>
    <row r="288" spans="1:33">
      <c r="A288">
        <v>285</v>
      </c>
      <c r="B288" s="2">
        <f>IF(A288&lt;=入力・概要!$B$40,10^(LOG10(入力・概要!$B$38)+(A288-1)*(LOG10(入力・概要!$B$39)-LOG10(入力・概要!$B$38))/(入力・概要!$B$40-1)),"")</f>
        <v>314796.52161890792</v>
      </c>
      <c r="C288" s="1">
        <f t="shared" si="64"/>
        <v>1977924.8793871633</v>
      </c>
      <c r="D288" s="1">
        <f>IF(B288="","",ATANH(MIN(0.999999,入力・概要!$E$20/入力・概要!$E$9))+入力・概要!$B$20*SQRT(B288/1000000)+E288*入力・概要!$B$15/2)</f>
        <v>1.2432939200560014E-2</v>
      </c>
      <c r="E288" s="1">
        <f>IF(B288="","",C288*(入力・概要!$E$11*0.000000001))</f>
        <v>6.3848198977034823E-2</v>
      </c>
      <c r="F288" s="1">
        <f t="shared" si="65"/>
        <v>1.2483110206425332E-2</v>
      </c>
      <c r="G288" s="1">
        <f t="shared" si="66"/>
        <v>6.3925179388138589E-2</v>
      </c>
      <c r="H288" s="1">
        <f>IF(B288="","",ATANH(MIN(0.999999,入力・概要!$E$21/入力・概要!$E$15))+入力・概要!$B$21*SQRT(B288/1000000)+I288*入力・概要!$B$16/2)</f>
        <v>6.5700110015123559E-3</v>
      </c>
      <c r="I288" s="1">
        <f>IF(B288="","",C288*(入力・概要!$E$17*0.000000001))</f>
        <v>5.8715353665501298E-2</v>
      </c>
      <c r="J288" s="1">
        <f t="shared" si="67"/>
        <v>6.5926173861174751E-3</v>
      </c>
      <c r="K288" s="1">
        <f t="shared" si="68"/>
        <v>5.8780374365444456E-2</v>
      </c>
      <c r="L288" s="1">
        <f>IF(B288="","",入力・概要!$B$25)</f>
        <v>0.05</v>
      </c>
      <c r="M288" s="1">
        <f>IF(B288="","",C288*入力・概要!$B$26*0.000000001-1/(C288*入力・概要!$B$24*0.000001))</f>
        <v>-1.09995397988858E-2</v>
      </c>
      <c r="N288" s="1">
        <f>IF(B288="","",入力・概要!$B$28)</f>
        <v>0.05</v>
      </c>
      <c r="O288" s="1">
        <f>IF(B288="","",C288*入力・概要!$B$29*0.000000001-1/(C288*入力・概要!$B$27*0.000001))</f>
        <v>-1.09995397988858E-2</v>
      </c>
      <c r="P288" s="1">
        <f t="shared" si="69"/>
        <v>2.4999999999999998E-2</v>
      </c>
      <c r="Q288" s="1">
        <f t="shared" si="70"/>
        <v>-5.4997698994428985E-3</v>
      </c>
      <c r="R288" s="1">
        <f>IF(B288="","",入力・概要!$E$15*J288)</f>
        <v>0.63482607951826808</v>
      </c>
      <c r="S288" s="1">
        <f>IF(B288="","",入力・概要!$E$15*K288)</f>
        <v>5.6601668844924351</v>
      </c>
      <c r="T288" s="1">
        <f t="shared" si="71"/>
        <v>0.6598260795182681</v>
      </c>
      <c r="U288" s="1">
        <f t="shared" si="72"/>
        <v>5.6546671145929919</v>
      </c>
      <c r="V288" s="1">
        <f>IF(B288="","",T288+入力・概要!$E$9*F288)</f>
        <v>0.9956258667170651</v>
      </c>
      <c r="W288" s="1">
        <f>IF(B288="","",U288+入力・概要!$E$9*G288)</f>
        <v>7.3742755519304115</v>
      </c>
      <c r="X288" s="1">
        <f>IF(B288="","",入力・概要!$E$9+T288*F288-U288*G288)</f>
        <v>26.547091329902624</v>
      </c>
      <c r="Y288" s="1">
        <f t="shared" si="73"/>
        <v>0.11276733327029095</v>
      </c>
      <c r="Z288" s="1">
        <f>IF(B288="","",入力・概要!$E$9*(V288*X288+W288*Y288)/(X288^2+Y288^2)+入力・概要!$B$36)</f>
        <v>1.0405964361457589</v>
      </c>
      <c r="AA288" s="1">
        <f>IF(B288="","",入力・概要!$E$9*(W288*X288-V288*Y288)/(X288^2+Y288^2)+C288*入力・概要!$B$37*0.000000001)</f>
        <v>7.5349164545961482</v>
      </c>
      <c r="AB288" s="1">
        <f t="shared" si="74"/>
        <v>7.6064319441288006</v>
      </c>
      <c r="AC288" s="1">
        <f t="shared" si="75"/>
        <v>82.137004030151672</v>
      </c>
      <c r="AD288" s="1">
        <f t="shared" si="76"/>
        <v>5.4980299249257172</v>
      </c>
      <c r="AE288" s="1">
        <f t="shared" si="77"/>
        <v>0.88118098392399813</v>
      </c>
      <c r="AF288" s="1">
        <f t="shared" si="78"/>
        <v>2.5597802033510964E-2</v>
      </c>
      <c r="AG288" s="1">
        <f t="shared" si="79"/>
        <v>5.6956556524724471</v>
      </c>
    </row>
    <row r="289" spans="1:33">
      <c r="A289">
        <v>286</v>
      </c>
      <c r="B289" s="2">
        <f>IF(A289&lt;=入力・概要!$B$40,10^(LOG10(入力・概要!$B$38)+(A289-1)*(LOG10(入力・概要!$B$39)-LOG10(入力・概要!$B$38))/(入力・概要!$B$40-1)),"")</f>
        <v>321237.18012731965</v>
      </c>
      <c r="C289" s="1">
        <f t="shared" si="64"/>
        <v>2018392.7302957769</v>
      </c>
      <c r="D289" s="1">
        <f>IF(B289="","",ATANH(MIN(0.999999,入力・概要!$E$20/入力・概要!$E$9))+入力・概要!$B$20*SQRT(B289/1000000)+E289*入力・概要!$B$15/2)</f>
        <v>1.2469665736541142E-2</v>
      </c>
      <c r="E289" s="1">
        <f>IF(B289="","",C289*(入力・概要!$E$11*0.000000001))</f>
        <v>6.515451724215858E-2</v>
      </c>
      <c r="F289" s="1">
        <f t="shared" si="65"/>
        <v>1.2522093711930997E-2</v>
      </c>
      <c r="G289" s="1">
        <f t="shared" si="66"/>
        <v>6.523668258894974E-2</v>
      </c>
      <c r="H289" s="1">
        <f>IF(B289="","",ATANH(MIN(0.999999,入力・概要!$E$21/入力・概要!$E$15))+入力・概要!$B$21*SQRT(B289/1000000)+I289*入力・概要!$B$16/2)</f>
        <v>6.6048663661228135E-3</v>
      </c>
      <c r="I289" s="1">
        <f>IF(B289="","",C289*(入力・概要!$E$17*0.000000001))</f>
        <v>5.9916655192644344E-2</v>
      </c>
      <c r="J289" s="1">
        <f t="shared" si="67"/>
        <v>6.6285373098126125E-3</v>
      </c>
      <c r="K289" s="1">
        <f t="shared" si="68"/>
        <v>5.998583238694441E-2</v>
      </c>
      <c r="L289" s="1">
        <f>IF(B289="","",入力・概要!$B$25)</f>
        <v>0.05</v>
      </c>
      <c r="M289" s="1">
        <f>IF(B289="","",C289*入力・概要!$B$26*0.000000001-1/(C289*入力・概要!$B$24*0.000001))</f>
        <v>-9.1765172593883532E-3</v>
      </c>
      <c r="N289" s="1">
        <f>IF(B289="","",入力・概要!$B$28)</f>
        <v>0.05</v>
      </c>
      <c r="O289" s="1">
        <f>IF(B289="","",C289*入力・概要!$B$29*0.000000001-1/(C289*入力・概要!$B$27*0.000001))</f>
        <v>-9.1765172593883532E-3</v>
      </c>
      <c r="P289" s="1">
        <f t="shared" si="69"/>
        <v>2.4999999999999998E-2</v>
      </c>
      <c r="Q289" s="1">
        <f t="shared" si="70"/>
        <v>-4.5882586296941748E-3</v>
      </c>
      <c r="R289" s="1">
        <f>IF(B289="","",入力・概要!$E$15*J289)</f>
        <v>0.63828493402179154</v>
      </c>
      <c r="S289" s="1">
        <f>IF(B289="","",入力・概要!$E$15*K289)</f>
        <v>5.776244634040606</v>
      </c>
      <c r="T289" s="1">
        <f t="shared" si="71"/>
        <v>0.66328493402179156</v>
      </c>
      <c r="U289" s="1">
        <f t="shared" si="72"/>
        <v>5.7716563754109114</v>
      </c>
      <c r="V289" s="1">
        <f>IF(B289="","",T289+入力・概要!$E$9*F289)</f>
        <v>1.0001333903933023</v>
      </c>
      <c r="W289" s="1">
        <f>IF(B289="","",U289+入力・概要!$E$9*G289)</f>
        <v>7.5265446819844648</v>
      </c>
      <c r="X289" s="1">
        <f>IF(B289="","",入力・概要!$E$9+T289*F289-U289*G289)</f>
        <v>26.532112259041849</v>
      </c>
      <c r="Y289" s="1">
        <f t="shared" si="73"/>
        <v>0.11554373071277152</v>
      </c>
      <c r="Z289" s="1">
        <f>IF(B289="","",入力・概要!$E$9*(V289*X289+W289*Y289)/(X289^2+Y289^2)+入力・概要!$B$36)</f>
        <v>1.0472255451592978</v>
      </c>
      <c r="AA289" s="1">
        <f>IF(B289="","",入力・概要!$E$9*(W289*X289-V289*Y289)/(X289^2+Y289^2)+C289*入力・概要!$B$37*0.000000001)</f>
        <v>7.6947467344403249</v>
      </c>
      <c r="AB289" s="1">
        <f t="shared" si="74"/>
        <v>7.7656814671742893</v>
      </c>
      <c r="AC289" s="1">
        <f t="shared" si="75"/>
        <v>82.249879558750294</v>
      </c>
      <c r="AD289" s="1">
        <f t="shared" si="76"/>
        <v>5.5068258049430625</v>
      </c>
      <c r="AE289" s="1">
        <f t="shared" si="77"/>
        <v>0.89017957267852899</v>
      </c>
      <c r="AF289" s="1">
        <f t="shared" si="78"/>
        <v>2.5417555296545793E-2</v>
      </c>
      <c r="AG289" s="1">
        <f t="shared" si="79"/>
        <v>5.8114034216600468</v>
      </c>
    </row>
    <row r="290" spans="1:33">
      <c r="A290">
        <v>287</v>
      </c>
      <c r="B290" s="2">
        <f>IF(A290&lt;=入力・概要!$B$40,10^(LOG10(入力・概要!$B$38)+(A290-1)*(LOG10(入力・概要!$B$39)-LOG10(入力・概要!$B$38))/(入力・概要!$B$40-1)),"")</f>
        <v>327809.61290632462</v>
      </c>
      <c r="C290" s="1">
        <f t="shared" si="64"/>
        <v>2059688.5433652466</v>
      </c>
      <c r="D290" s="1">
        <f>IF(B290="","",ATANH(MIN(0.999999,入力・概要!$E$20/入力・概要!$E$9))+入力・概要!$B$20*SQRT(B290/1000000)+E290*入力・概要!$B$15/2)</f>
        <v>1.2506967545148727E-2</v>
      </c>
      <c r="E290" s="1">
        <f>IF(B290="","",C290*(入力・概要!$E$11*0.000000001))</f>
        <v>6.6487562453964033E-2</v>
      </c>
      <c r="F290" s="1">
        <f t="shared" si="65"/>
        <v>1.2561755450119286E-2</v>
      </c>
      <c r="G290" s="1">
        <f t="shared" si="66"/>
        <v>6.6575246851920331E-2</v>
      </c>
      <c r="H290" s="1">
        <f>IF(B290="","",ATANH(MIN(0.999999,入力・概要!$E$21/入力・概要!$E$15))+入力・概要!$B$21*SQRT(B290/1000000)+I290*入力・概要!$B$16/2)</f>
        <v>6.6402000052717671E-3</v>
      </c>
      <c r="I290" s="1">
        <f>IF(B290="","",C290*(入力・概要!$E$17*0.000000001))</f>
        <v>6.1142535050139037E-2</v>
      </c>
      <c r="J290" s="1">
        <f t="shared" si="67"/>
        <v>6.6649867324785218E-3</v>
      </c>
      <c r="K290" s="1">
        <f t="shared" si="68"/>
        <v>6.1216131791056859E-2</v>
      </c>
      <c r="L290" s="1">
        <f>IF(B290="","",入力・概要!$B$25)</f>
        <v>0.05</v>
      </c>
      <c r="M290" s="1">
        <f>IF(B290="","",C290*入力・概要!$B$26*0.000000001-1/(C290*入力・概要!$B$24*0.000001))</f>
        <v>-7.3572590066651317E-3</v>
      </c>
      <c r="N290" s="1">
        <f>IF(B290="","",入力・概要!$B$28)</f>
        <v>0.05</v>
      </c>
      <c r="O290" s="1">
        <f>IF(B290="","",C290*入力・概要!$B$29*0.000000001-1/(C290*入力・概要!$B$27*0.000001))</f>
        <v>-7.3572590066651317E-3</v>
      </c>
      <c r="P290" s="1">
        <f t="shared" si="69"/>
        <v>2.5000000000000001E-2</v>
      </c>
      <c r="Q290" s="1">
        <f t="shared" si="70"/>
        <v>-3.678629503332565E-3</v>
      </c>
      <c r="R290" s="1">
        <f>IF(B290="","",入力・概要!$E$15*J290)</f>
        <v>0.64179477582459799</v>
      </c>
      <c r="S290" s="1">
        <f>IF(B290="","",入力・概要!$E$15*K290)</f>
        <v>5.8947144468028378</v>
      </c>
      <c r="T290" s="1">
        <f t="shared" si="71"/>
        <v>0.66679477582459801</v>
      </c>
      <c r="U290" s="1">
        <f t="shared" si="72"/>
        <v>5.891035817299505</v>
      </c>
      <c r="V290" s="1">
        <f>IF(B290="","",T290+入力・概要!$E$9*F290)</f>
        <v>1.0047101460519765</v>
      </c>
      <c r="W290" s="1">
        <f>IF(B290="","",U290+入力・概要!$E$9*G290)</f>
        <v>7.6819319446184107</v>
      </c>
      <c r="X290" s="1">
        <f>IF(B290="","",入力・概要!$E$9+T290*F290-U290*G290)</f>
        <v>26.516509207074595</v>
      </c>
      <c r="Y290" s="1">
        <f t="shared" si="73"/>
        <v>0.11839377808490348</v>
      </c>
      <c r="Z290" s="1">
        <f>IF(B290="","",入力・概要!$E$9*(V290*X290+W290*Y290)/(X290^2+Y290^2)+入力・概要!$B$36)</f>
        <v>1.0540277008977414</v>
      </c>
      <c r="AA290" s="1">
        <f>IF(B290="","",入力・概要!$E$9*(W290*X290-V290*Y290)/(X290^2+Y290^2)+C290*入力・概要!$B$37*0.000000001)</f>
        <v>7.8581254340376052</v>
      </c>
      <c r="AB290" s="1">
        <f t="shared" si="74"/>
        <v>7.9284998411634264</v>
      </c>
      <c r="AC290" s="1">
        <f t="shared" si="75"/>
        <v>82.360388816027708</v>
      </c>
      <c r="AD290" s="1">
        <f t="shared" si="76"/>
        <v>5.5156216849604061</v>
      </c>
      <c r="AE290" s="1">
        <f t="shared" si="77"/>
        <v>0.8991910218274034</v>
      </c>
      <c r="AF290" s="1">
        <f t="shared" si="78"/>
        <v>2.5269196960386157E-2</v>
      </c>
      <c r="AG290" s="1">
        <f t="shared" si="79"/>
        <v>5.9295496408767701</v>
      </c>
    </row>
    <row r="291" spans="1:33">
      <c r="A291">
        <v>288</v>
      </c>
      <c r="B291" s="2">
        <f>IF(A291&lt;=入力・概要!$B$40,10^(LOG10(入力・概要!$B$38)+(A291-1)*(LOG10(入力・概要!$B$39)-LOG10(入力・概要!$B$38))/(入力・概要!$B$40-1)),"")</f>
        <v>334516.51602471434</v>
      </c>
      <c r="C291" s="1">
        <f t="shared" si="64"/>
        <v>2101829.2584953899</v>
      </c>
      <c r="D291" s="1">
        <f>IF(B291="","",ATANH(MIN(0.999999,入力・概要!$E$20/入力・概要!$E$9))+入力・概要!$B$20*SQRT(B291/1000000)+E291*入力・概要!$B$15/2)</f>
        <v>1.2544854603518583E-2</v>
      </c>
      <c r="E291" s="1">
        <f>IF(B291="","",C291*(入力・概要!$E$11*0.000000001))</f>
        <v>6.7847881439130744E-2</v>
      </c>
      <c r="F291" s="1">
        <f t="shared" si="65"/>
        <v>1.2602110229108206E-2</v>
      </c>
      <c r="G291" s="1">
        <f t="shared" si="66"/>
        <v>6.7941440230445307E-2</v>
      </c>
      <c r="H291" s="1">
        <f>IF(B291="","",ATANH(MIN(0.999999,入力・概要!$E$21/入力・概要!$E$15))+入力・概要!$B$21*SQRT(B291/1000000)+I291*入力・概要!$B$16/2)</f>
        <v>6.6760193139386095E-3</v>
      </c>
      <c r="I291" s="1">
        <f>IF(B291="","",C291*(入力・概要!$E$17*0.000000001))</f>
        <v>6.2393496104509387E-2</v>
      </c>
      <c r="J291" s="1">
        <f t="shared" si="67"/>
        <v>6.701975578859311E-3</v>
      </c>
      <c r="K291" s="1">
        <f t="shared" si="68"/>
        <v>6.2471792037520353E-2</v>
      </c>
      <c r="L291" s="1">
        <f>IF(B291="","",入力・概要!$B$25)</f>
        <v>0.05</v>
      </c>
      <c r="M291" s="1">
        <f>IF(B291="","",C291*入力・概要!$B$26*0.000000001-1/(C291*入力・概要!$B$24*0.000001))</f>
        <v>-5.5410187652404422E-3</v>
      </c>
      <c r="N291" s="1">
        <f>IF(B291="","",入力・概要!$B$28)</f>
        <v>0.05</v>
      </c>
      <c r="O291" s="1">
        <f>IF(B291="","",C291*入力・概要!$B$29*0.000000001-1/(C291*入力・概要!$B$27*0.000001))</f>
        <v>-5.5410187652404422E-3</v>
      </c>
      <c r="P291" s="1">
        <f t="shared" si="69"/>
        <v>2.5000000000000001E-2</v>
      </c>
      <c r="Q291" s="1">
        <f t="shared" si="70"/>
        <v>-2.7705093826202207E-3</v>
      </c>
      <c r="R291" s="1">
        <f>IF(B291="","",入力・概要!$E$15*J291)</f>
        <v>0.64535656061484936</v>
      </c>
      <c r="S291" s="1">
        <f>IF(B291="","",入力・概要!$E$15*K291)</f>
        <v>6.0156263433657902</v>
      </c>
      <c r="T291" s="1">
        <f t="shared" si="71"/>
        <v>0.67035656061484938</v>
      </c>
      <c r="U291" s="1">
        <f t="shared" si="72"/>
        <v>6.0128558339831697</v>
      </c>
      <c r="V291" s="1">
        <f>IF(B291="","",T291+入力・概要!$E$9*F291)</f>
        <v>1.0093574877245151</v>
      </c>
      <c r="W291" s="1">
        <f>IF(B291="","",U291+入力・概要!$E$9*G291)</f>
        <v>7.8405030143805741</v>
      </c>
      <c r="X291" s="1">
        <f>IF(B291="","",入力・概要!$E$9+T291*F291-U291*G291)</f>
        <v>26.500256079926309</v>
      </c>
      <c r="Y291" s="1">
        <f t="shared" si="73"/>
        <v>0.12131966220769294</v>
      </c>
      <c r="Z291" s="1">
        <f>IF(B291="","",入力・概要!$E$9*(V291*X291+W291*Y291)/(X291^2+Y291^2)+入力・概要!$B$36)</f>
        <v>1.0610096723228948</v>
      </c>
      <c r="AA291" s="1">
        <f>IF(B291="","",入力・概要!$E$9*(W291*X291-V291*Y291)/(X291^2+Y291^2)+C291*入力・概要!$B$37*0.000000001)</f>
        <v>8.0251450540830227</v>
      </c>
      <c r="AB291" s="1">
        <f t="shared" si="74"/>
        <v>8.0949795962581614</v>
      </c>
      <c r="AC291" s="1">
        <f t="shared" si="75"/>
        <v>82.468567139095939</v>
      </c>
      <c r="AD291" s="1">
        <f t="shared" si="76"/>
        <v>5.5244175649777505</v>
      </c>
      <c r="AE291" s="1">
        <f t="shared" si="77"/>
        <v>0.90821575843298019</v>
      </c>
      <c r="AF291" s="1">
        <f t="shared" si="78"/>
        <v>2.5153045983323508E-2</v>
      </c>
      <c r="AG291" s="1">
        <f t="shared" si="79"/>
        <v>6.0501442456626684</v>
      </c>
    </row>
    <row r="292" spans="1:33">
      <c r="A292">
        <v>289</v>
      </c>
      <c r="B292" s="2">
        <f>IF(A292&lt;=入力・概要!$B$40,10^(LOG10(入力・概要!$B$38)+(A292-1)*(LOG10(入力・概要!$B$39)-LOG10(入力・概要!$B$38))/(入力・概要!$B$40-1)),"")</f>
        <v>341360.64071217418</v>
      </c>
      <c r="C292" s="1">
        <f t="shared" si="64"/>
        <v>2144832.1621721424</v>
      </c>
      <c r="D292" s="1">
        <f>IF(B292="","",ATANH(MIN(0.999999,入力・概要!$E$20/入力・概要!$E$9))+入力・概要!$B$20*SQRT(B292/1000000)+E292*入力・概要!$B$15/2)</f>
        <v>1.2583337074668964E-2</v>
      </c>
      <c r="E292" s="1">
        <f>IF(B292="","",C292*(入力・概要!$E$11*0.000000001))</f>
        <v>6.9236032212275506E-2</v>
      </c>
      <c r="F292" s="1">
        <f t="shared" si="65"/>
        <v>1.2643173277831361E-2</v>
      </c>
      <c r="G292" s="1">
        <f t="shared" si="66"/>
        <v>6.9335843309519765E-2</v>
      </c>
      <c r="H292" s="1">
        <f>IF(B292="","",ATANH(MIN(0.999999,入力・概要!$E$21/入力・概要!$E$15))+入力・概要!$B$21*SQRT(B292/1000000)+I292*入力・概要!$B$16/2)</f>
        <v>6.7123318140724902E-3</v>
      </c>
      <c r="I292" s="1">
        <f>IF(B292="","",C292*(入力・概要!$E$17*0.000000001))</f>
        <v>6.3670051510802836E-2</v>
      </c>
      <c r="J292" s="1">
        <f t="shared" si="67"/>
        <v>6.7395140293293205E-3</v>
      </c>
      <c r="K292" s="1">
        <f t="shared" si="68"/>
        <v>6.3753343921244335E-2</v>
      </c>
      <c r="L292" s="1">
        <f>IF(B292="","",入力・概要!$B$25)</f>
        <v>0.05</v>
      </c>
      <c r="M292" s="1">
        <f>IF(B292="","",C292*入力・概要!$B$26*0.000000001-1/(C292*入力・概要!$B$24*0.000001))</f>
        <v>-3.7270514976536703E-3</v>
      </c>
      <c r="N292" s="1">
        <f>IF(B292="","",入力・概要!$B$28)</f>
        <v>0.05</v>
      </c>
      <c r="O292" s="1">
        <f>IF(B292="","",C292*入力・概要!$B$29*0.000000001-1/(C292*入力・概要!$B$27*0.000001))</f>
        <v>-3.7270514976536703E-3</v>
      </c>
      <c r="P292" s="1">
        <f t="shared" si="69"/>
        <v>2.5000000000000005E-2</v>
      </c>
      <c r="Q292" s="1">
        <f t="shared" si="70"/>
        <v>-1.8635257488268349E-3</v>
      </c>
      <c r="R292" s="1">
        <f>IF(B292="","",入力・概要!$E$15*J292)</f>
        <v>0.64897126869623256</v>
      </c>
      <c r="S292" s="1">
        <f>IF(B292="","",入力・概要!$E$15*K292)</f>
        <v>6.1390314358191951</v>
      </c>
      <c r="T292" s="1">
        <f t="shared" si="71"/>
        <v>0.67397126869623258</v>
      </c>
      <c r="U292" s="1">
        <f t="shared" si="72"/>
        <v>6.1371679100703682</v>
      </c>
      <c r="V292" s="1">
        <f>IF(B292="","",T292+入力・概要!$E$9*F292)</f>
        <v>1.0140768053779481</v>
      </c>
      <c r="W292" s="1">
        <f>IF(B292="","",U292+入力・概要!$E$9*G292)</f>
        <v>8.0023249938075303</v>
      </c>
      <c r="X292" s="1">
        <f>IF(B292="","",入力・概要!$E$9+T292*F292-U292*G292)</f>
        <v>26.48332568087304</v>
      </c>
      <c r="Y292" s="1">
        <f t="shared" si="73"/>
        <v>0.12432364360360605</v>
      </c>
      <c r="Z292" s="1">
        <f>IF(B292="","",入力・概要!$E$9*(V292*X292+W292*Y292)/(X292^2+Y292^2)+入力・概要!$B$36)</f>
        <v>1.0681785731022353</v>
      </c>
      <c r="AA292" s="1">
        <f>IF(B292="","",入力・概要!$E$9*(W292*X292-V292*Y292)/(X292^2+Y292^2)+C292*入力・概要!$B$37*0.000000001)</f>
        <v>8.1959012816602037</v>
      </c>
      <c r="AB292" s="1">
        <f t="shared" si="74"/>
        <v>8.2652164692011603</v>
      </c>
      <c r="AC292" s="1">
        <f t="shared" si="75"/>
        <v>82.574448815439439</v>
      </c>
      <c r="AD292" s="1">
        <f t="shared" si="76"/>
        <v>5.533213444995094</v>
      </c>
      <c r="AE292" s="1">
        <f t="shared" si="77"/>
        <v>0.91725423239608794</v>
      </c>
      <c r="AF292" s="1">
        <f t="shared" si="78"/>
        <v>2.5069358352709008E-2</v>
      </c>
      <c r="AG292" s="1">
        <f t="shared" si="79"/>
        <v>6.1732382650898456</v>
      </c>
    </row>
    <row r="293" spans="1:33">
      <c r="A293">
        <v>290</v>
      </c>
      <c r="B293" s="2">
        <f>IF(A293&lt;=入力・概要!$B$40,10^(LOG10(入力・概要!$B$38)+(A293-1)*(LOG10(入力・概要!$B$39)-LOG10(入力・概要!$B$38))/(入力・概要!$B$40-1)),"")</f>
        <v>348344.79448786669</v>
      </c>
      <c r="C293" s="1">
        <f t="shared" si="64"/>
        <v>2188714.8945586565</v>
      </c>
      <c r="D293" s="1">
        <f>IF(B293="","",ATANH(MIN(0.999999,入力・概要!$E$20/入力・概要!$E$9))+入力・概要!$B$20*SQRT(B293/1000000)+E293*入力・概要!$B$15/2)</f>
        <v>1.2622425311117994E-2</v>
      </c>
      <c r="E293" s="1">
        <f>IF(B293="","",C293*(入力・概要!$E$11*0.000000001))</f>
        <v>7.0652584204855845E-2</v>
      </c>
      <c r="F293" s="1">
        <f t="shared" si="65"/>
        <v>1.2684960261594599E-2</v>
      </c>
      <c r="G293" s="1">
        <f t="shared" si="66"/>
        <v>7.0759049519816541E-2</v>
      </c>
      <c r="H293" s="1">
        <f>IF(B293="","",ATANH(MIN(0.999999,入力・概要!$E$21/入力・概要!$E$15))+入力・概要!$B$21*SQRT(B293/1000000)+I293*入力・概要!$B$16/2)</f>
        <v>6.7491451569424788E-3</v>
      </c>
      <c r="I293" s="1">
        <f>IF(B293="","",C293*(入力・概要!$E$17*0.000000001))</f>
        <v>6.4972724923091904E-2</v>
      </c>
      <c r="J293" s="1">
        <f t="shared" si="67"/>
        <v>6.7776125290091287E-3</v>
      </c>
      <c r="K293" s="1">
        <f t="shared" si="68"/>
        <v>6.5061329848983732E-2</v>
      </c>
      <c r="L293" s="1">
        <f>IF(B293="","",入力・概要!$B$25)</f>
        <v>0.05</v>
      </c>
      <c r="M293" s="1">
        <f>IF(B293="","",C293*入力・概要!$B$26*0.000000001-1/(C293*入力・概要!$B$24*0.000001))</f>
        <v>-1.914613098837066E-3</v>
      </c>
      <c r="N293" s="1">
        <f>IF(B293="","",入力・概要!$B$28)</f>
        <v>0.05</v>
      </c>
      <c r="O293" s="1">
        <f>IF(B293="","",C293*入力・概要!$B$29*0.000000001-1/(C293*入力・概要!$B$27*0.000001))</f>
        <v>-1.914613098837066E-3</v>
      </c>
      <c r="P293" s="1">
        <f t="shared" si="69"/>
        <v>2.4999999999999998E-2</v>
      </c>
      <c r="Q293" s="1">
        <f t="shared" si="70"/>
        <v>-9.573065494185328E-4</v>
      </c>
      <c r="R293" s="1">
        <f>IF(B293="","",入力・概要!$E$15*J293)</f>
        <v>0.65263990586577181</v>
      </c>
      <c r="S293" s="1">
        <f>IF(B293="","",入力・概要!$E$15*K293)</f>
        <v>6.2649819543978058</v>
      </c>
      <c r="T293" s="1">
        <f t="shared" si="71"/>
        <v>0.67763990586577183</v>
      </c>
      <c r="U293" s="1">
        <f t="shared" si="72"/>
        <v>6.2640246478483874</v>
      </c>
      <c r="V293" s="1">
        <f>IF(B293="","",T293+入力・概要!$E$9*F293)</f>
        <v>1.0188695262112006</v>
      </c>
      <c r="W293" s="1">
        <f>IF(B293="","",U293+入力・概要!$E$9*G293)</f>
        <v>8.167466448667648</v>
      </c>
      <c r="X293" s="1">
        <f>IF(B293="","",入力・概要!$E$9+T293*F293-U293*G293)</f>
        <v>26.465689662942612</v>
      </c>
      <c r="Y293" s="1">
        <f t="shared" si="73"/>
        <v>0.12740805939136585</v>
      </c>
      <c r="Z293" s="1">
        <f>IF(B293="","",入力・概要!$E$9*(V293*X293+W293*Y293)/(X293^2+Y293^2)+入力・概要!$B$36)</f>
        <v>1.0755418826568861</v>
      </c>
      <c r="AA293" s="1">
        <f>IF(B293="","",入力・概要!$E$9*(W293*X293-V293*Y293)/(X293^2+Y293^2)+C293*入力・概要!$B$37*0.000000001)</f>
        <v>8.3704931460927732</v>
      </c>
      <c r="AB293" s="1">
        <f t="shared" si="74"/>
        <v>8.4393095600371968</v>
      </c>
      <c r="AC293" s="1">
        <f t="shared" si="75"/>
        <v>82.678067086318649</v>
      </c>
      <c r="AD293" s="1">
        <f t="shared" si="76"/>
        <v>5.5420093250124385</v>
      </c>
      <c r="AE293" s="1">
        <f t="shared" si="77"/>
        <v>0.92630691741576276</v>
      </c>
      <c r="AF293" s="1">
        <f t="shared" si="78"/>
        <v>2.501832200267555E-2</v>
      </c>
      <c r="AG293" s="1">
        <f t="shared" si="79"/>
        <v>6.2988838484019238</v>
      </c>
    </row>
    <row r="294" spans="1:33">
      <c r="A294">
        <v>291</v>
      </c>
      <c r="B294" s="2">
        <f>IF(A294&lt;=入力・概要!$B$40,10^(LOG10(入力・概要!$B$38)+(A294-1)*(LOG10(入力・概要!$B$39)-LOG10(入力・概要!$B$38))/(入力・概要!$B$40-1)),"")</f>
        <v>355471.84231209609</v>
      </c>
      <c r="C294" s="1">
        <f t="shared" si="64"/>
        <v>2233495.4567314209</v>
      </c>
      <c r="D294" s="1">
        <f>IF(B294="","",ATANH(MIN(0.999999,入力・概要!$E$20/入力・概要!$E$9))+入力・概要!$B$20*SQRT(B294/1000000)+E294*入力・概要!$B$15/2)</f>
        <v>1.2662129858573144E-2</v>
      </c>
      <c r="E294" s="1">
        <f>IF(B294="","",C294*(入力・概要!$E$11*0.000000001))</f>
        <v>7.2098118498754832E-2</v>
      </c>
      <c r="F294" s="1">
        <f t="shared" si="65"/>
        <v>1.2727487298344666E-2</v>
      </c>
      <c r="G294" s="1">
        <f t="shared" si="66"/>
        <v>7.2211665461873353E-2</v>
      </c>
      <c r="H294" s="1">
        <f>IF(B294="","",ATANH(MIN(0.999999,入力・概要!$E$21/入力・概要!$E$15))+入力・概要!$B$21*SQRT(B294/1000000)+I294*入力・概要!$B$16/2)</f>
        <v>6.7864671255332566E-3</v>
      </c>
      <c r="I294" s="1">
        <f>IF(B294="","",C294*(入力・概要!$E$17*0.000000001))</f>
        <v>6.630205070928076E-2</v>
      </c>
      <c r="J294" s="1">
        <f t="shared" si="67"/>
        <v>6.8162817972970673E-3</v>
      </c>
      <c r="K294" s="1">
        <f t="shared" si="68"/>
        <v>6.6396304124523728E-2</v>
      </c>
      <c r="L294" s="1">
        <f>IF(B294="","",入力・概要!$B$25)</f>
        <v>0.05</v>
      </c>
      <c r="M294" s="1">
        <f>IF(B294="","",C294*入力・概要!$B$26*0.000000001-1/(C294*入力・概要!$B$24*0.000001))</f>
        <v>-1.0296009087861629E-4</v>
      </c>
      <c r="N294" s="1">
        <f>IF(B294="","",入力・概要!$B$28)</f>
        <v>0.05</v>
      </c>
      <c r="O294" s="1">
        <f>IF(B294="","",C294*入力・概要!$B$29*0.000000001-1/(C294*入力・概要!$B$27*0.000001))</f>
        <v>-1.0296009087861629E-4</v>
      </c>
      <c r="P294" s="1">
        <f t="shared" si="69"/>
        <v>2.5000000000000001E-2</v>
      </c>
      <c r="Q294" s="1">
        <f t="shared" si="70"/>
        <v>-5.1480045439308127E-5</v>
      </c>
      <c r="R294" s="1">
        <f>IF(B294="","",入力・概要!$E$15*J294)</f>
        <v>0.65636350433165047</v>
      </c>
      <c r="S294" s="1">
        <f>IF(B294="","",入力・概要!$E$15*K294)</f>
        <v>6.393531274942843</v>
      </c>
      <c r="T294" s="1">
        <f t="shared" si="71"/>
        <v>0.68136350433165049</v>
      </c>
      <c r="U294" s="1">
        <f t="shared" si="72"/>
        <v>6.393479794897404</v>
      </c>
      <c r="V294" s="1">
        <f>IF(B294="","",T294+入力・概要!$E$9*F294)</f>
        <v>1.0237371160105466</v>
      </c>
      <c r="W294" s="1">
        <f>IF(B294="","",U294+入力・概要!$E$9*G294)</f>
        <v>8.3359974442959057</v>
      </c>
      <c r="X294" s="1">
        <f>IF(B294="","",入力・概要!$E$9+T294*F294-U294*G294)</f>
        <v>26.447318479176047</v>
      </c>
      <c r="Y294" s="1">
        <f t="shared" si="73"/>
        <v>0.1305753263145068</v>
      </c>
      <c r="Z294" s="1">
        <f>IF(B294="","",入力・概要!$E$9*(V294*X294+W294*Y294)/(X294^2+Y294^2)+入力・概要!$B$36)</f>
        <v>1.0831074687125166</v>
      </c>
      <c r="AA294" s="1">
        <f>IF(B294="","",入力・概要!$E$9*(W294*X294-V294*Y294)/(X294^2+Y294^2)+C294*入力・概要!$B$37*0.000000001)</f>
        <v>8.5490231846563969</v>
      </c>
      <c r="AB294" s="1">
        <f t="shared" si="74"/>
        <v>8.6173614987752156</v>
      </c>
      <c r="AC294" s="1">
        <f t="shared" si="75"/>
        <v>82.779454149042905</v>
      </c>
      <c r="AD294" s="1">
        <f t="shared" si="76"/>
        <v>5.550805205029782</v>
      </c>
      <c r="AE294" s="1">
        <f t="shared" si="77"/>
        <v>0.93537431200443699</v>
      </c>
      <c r="AF294" s="1">
        <f t="shared" si="78"/>
        <v>2.5000053003845384E-2</v>
      </c>
      <c r="AG294" s="1">
        <f t="shared" si="79"/>
        <v>6.4271342924736512</v>
      </c>
    </row>
    <row r="295" spans="1:33">
      <c r="A295">
        <v>292</v>
      </c>
      <c r="B295" s="2">
        <f>IF(A295&lt;=入力・概要!$B$40,10^(LOG10(入力・概要!$B$38)+(A295-1)*(LOG10(入力・概要!$B$39)-LOG10(入力・概要!$B$38))/(入力・概要!$B$40-1)),"")</f>
        <v>362744.70776154165</v>
      </c>
      <c r="C295" s="1">
        <f t="shared" si="64"/>
        <v>2279192.2180644711</v>
      </c>
      <c r="D295" s="1">
        <f>IF(B295="","",ATANH(MIN(0.999999,入力・概要!$E$20/入力・概要!$E$9))+入力・概要!$B$20*SQRT(B295/1000000)+E295*入力・概要!$B$15/2)</f>
        <v>1.2702461459694338E-2</v>
      </c>
      <c r="E295" s="1">
        <f>IF(B295="","",C295*(入力・概要!$E$11*0.000000001))</f>
        <v>7.3573228064646251E-2</v>
      </c>
      <c r="F295" s="1">
        <f t="shared" si="65"/>
        <v>1.2770770975687755E-2</v>
      </c>
      <c r="G295" s="1">
        <f t="shared" si="66"/>
        <v>7.3694311240838126E-2</v>
      </c>
      <c r="H295" s="1">
        <f>IF(B295="","",ATANH(MIN(0.999999,入力・概要!$E$21/入力・概要!$E$15))+入力・概要!$B$21*SQRT(B295/1000000)+I295*入力・概要!$B$16/2)</f>
        <v>6.8243056369872903E-3</v>
      </c>
      <c r="I295" s="1">
        <f>IF(B295="","",C295*(入力・概要!$E$17*0.000000001))</f>
        <v>6.7658574170307947E-2</v>
      </c>
      <c r="J295" s="1">
        <f t="shared" si="67"/>
        <v>6.8555328378383197E-3</v>
      </c>
      <c r="K295" s="1">
        <f t="shared" si="68"/>
        <v>6.7758833242734864E-2</v>
      </c>
      <c r="L295" s="1">
        <f>IF(B295="","",入力・概要!$B$25)</f>
        <v>0.05</v>
      </c>
      <c r="M295" s="1">
        <f>IF(B295="","",C295*入力・概要!$B$26*0.000000001-1/(C295*入力・概要!$B$24*0.000001))</f>
        <v>1.7086506819596059E-3</v>
      </c>
      <c r="N295" s="1">
        <f>IF(B295="","",入力・概要!$B$28)</f>
        <v>0.05</v>
      </c>
      <c r="O295" s="1">
        <f>IF(B295="","",C295*入力・概要!$B$29*0.000000001-1/(C295*入力・概要!$B$27*0.000001))</f>
        <v>1.7086506819596059E-3</v>
      </c>
      <c r="P295" s="1">
        <f t="shared" si="69"/>
        <v>2.5000000000000005E-2</v>
      </c>
      <c r="Q295" s="1">
        <f t="shared" si="70"/>
        <v>8.5432534097980262E-4</v>
      </c>
      <c r="R295" s="1">
        <f>IF(B295="","",入力・概要!$E$15*J295)</f>
        <v>0.66014312367317118</v>
      </c>
      <c r="S295" s="1">
        <f>IF(B295="","",入力・概要!$E$15*K295)</f>
        <v>6.5247339472175732</v>
      </c>
      <c r="T295" s="1">
        <f t="shared" si="71"/>
        <v>0.68514312367317121</v>
      </c>
      <c r="U295" s="1">
        <f t="shared" si="72"/>
        <v>6.5255882725585526</v>
      </c>
      <c r="V295" s="1">
        <f>IF(B295="","",T295+入力・概要!$E$9*F295)</f>
        <v>1.0286810805673734</v>
      </c>
      <c r="W295" s="1">
        <f>IF(B295="","",U295+入力・概要!$E$9*G295)</f>
        <v>8.5079895830667116</v>
      </c>
      <c r="X295" s="1">
        <f>IF(B295="","",入力・概要!$E$9+T295*F295-U295*G295)</f>
        <v>26.428181330645991</v>
      </c>
      <c r="Y295" s="1">
        <f t="shared" si="73"/>
        <v>0.13382794391096989</v>
      </c>
      <c r="Z295" s="1">
        <f>IF(B295="","",入力・概要!$E$9*(V295*X295+W295*Y295)/(X295^2+Y295^2)+入力・概要!$B$36)</f>
        <v>1.090883611477441</v>
      </c>
      <c r="AA295" s="1">
        <f>IF(B295="","",入力・概要!$E$9*(W295*X295-V295*Y295)/(X295^2+Y295^2)+C295*入力・概要!$B$37*0.000000001)</f>
        <v>8.7315976188882445</v>
      </c>
      <c r="AB295" s="1">
        <f t="shared" si="74"/>
        <v>8.7994786227346964</v>
      </c>
      <c r="AC295" s="1">
        <f t="shared" si="75"/>
        <v>82.87864115806309</v>
      </c>
      <c r="AD295" s="1">
        <f t="shared" si="76"/>
        <v>5.5596010850471256</v>
      </c>
      <c r="AE295" s="1">
        <f t="shared" si="77"/>
        <v>0.94445694056183793</v>
      </c>
      <c r="AF295" s="1">
        <f t="shared" si="78"/>
        <v>2.5014593176548774E-2</v>
      </c>
      <c r="AG295" s="1">
        <f t="shared" si="79"/>
        <v>6.5580440701253586</v>
      </c>
    </row>
    <row r="296" spans="1:33">
      <c r="A296">
        <v>293</v>
      </c>
      <c r="B296" s="2">
        <f>IF(A296&lt;=入力・概要!$B$40,10^(LOG10(入力・概要!$B$38)+(A296-1)*(LOG10(入力・概要!$B$39)-LOG10(入力・概要!$B$38))/(入力・概要!$B$40-1)),"")</f>
        <v>370166.37422853598</v>
      </c>
      <c r="C296" s="1">
        <f t="shared" si="64"/>
        <v>2325823.9237646777</v>
      </c>
      <c r="D296" s="1">
        <f>IF(B296="","",ATANH(MIN(0.999999,入力・概要!$E$20/入力・概要!$E$9))+入力・概要!$B$20*SQRT(B296/1000000)+E296*入力・概要!$B$15/2)</f>
        <v>1.2743431057932094E-2</v>
      </c>
      <c r="E296" s="1">
        <f>IF(B296="","",C296*(入力・概要!$E$11*0.000000001))</f>
        <v>7.5078518005236836E-2</v>
      </c>
      <c r="F296" s="1">
        <f t="shared" si="65"/>
        <v>1.281482836869835E-2</v>
      </c>
      <c r="G296" s="1">
        <f t="shared" si="66"/>
        <v>7.5207620812241749E-2</v>
      </c>
      <c r="H296" s="1">
        <f>IF(B296="","",ATANH(MIN(0.999999,入力・概要!$E$21/入力・概要!$E$15))+入力・概要!$B$21*SQRT(B296/1000000)+I296*入力・概要!$B$16/2)</f>
        <v>6.8626687450944147E-3</v>
      </c>
      <c r="I296" s="1">
        <f>IF(B296="","",C296*(入力・概要!$E$17*0.000000001))</f>
        <v>6.9042851763833901E-2</v>
      </c>
      <c r="J296" s="1">
        <f t="shared" si="67"/>
        <v>6.895376948955075E-3</v>
      </c>
      <c r="K296" s="1">
        <f t="shared" si="68"/>
        <v>6.9149496192874763E-2</v>
      </c>
      <c r="L296" s="1">
        <f>IF(B296="","",入力・概要!$B$25)</f>
        <v>0.05</v>
      </c>
      <c r="M296" s="1">
        <f>IF(B296="","",C296*入力・概要!$B$26*0.000000001-1/(C296*入力・概要!$B$24*0.000001))</f>
        <v>3.5209623580907748E-3</v>
      </c>
      <c r="N296" s="1">
        <f>IF(B296="","",入力・概要!$B$28)</f>
        <v>0.05</v>
      </c>
      <c r="O296" s="1">
        <f>IF(B296="","",C296*入力・概要!$B$29*0.000000001-1/(C296*入力・概要!$B$27*0.000001))</f>
        <v>3.5209623580907748E-3</v>
      </c>
      <c r="P296" s="1">
        <f t="shared" si="69"/>
        <v>2.4999999999999998E-2</v>
      </c>
      <c r="Q296" s="1">
        <f t="shared" si="70"/>
        <v>1.760481179045387E-3</v>
      </c>
      <c r="R296" s="1">
        <f>IF(B296="","",入力・概要!$E$15*J296)</f>
        <v>0.66397985184511144</v>
      </c>
      <c r="S296" s="1">
        <f>IF(B296="","",入力・概要!$E$15*K296)</f>
        <v>6.6586457241132946</v>
      </c>
      <c r="T296" s="1">
        <f t="shared" si="71"/>
        <v>0.68897985184511146</v>
      </c>
      <c r="U296" s="1">
        <f t="shared" si="72"/>
        <v>6.6604062052923396</v>
      </c>
      <c r="V296" s="1">
        <f>IF(B296="","",T296+入力・概要!$E$9*F296)</f>
        <v>1.0337029671616014</v>
      </c>
      <c r="W296" s="1">
        <f>IF(B296="","",U296+入力・概要!$E$9*G296)</f>
        <v>8.6835160430537215</v>
      </c>
      <c r="X296" s="1">
        <f>IF(B296="","",入力・概要!$E$9+T296*F296-U296*G296)</f>
        <v>26.408246112123244</v>
      </c>
      <c r="Y296" s="1">
        <f t="shared" si="73"/>
        <v>0.13716849783147644</v>
      </c>
      <c r="Z296" s="1">
        <f>IF(B296="","",入力・概要!$E$9*(V296*X296+W296*Y296)/(X296^2+Y296^2)+入力・概要!$B$36)</f>
        <v>1.0988790295839637</v>
      </c>
      <c r="AA296" s="1">
        <f>IF(B296="","",入力・概要!$E$9*(W296*X296-V296*Y296)/(X296^2+Y296^2)+C296*入力・概要!$B$37*0.000000001)</f>
        <v>8.9183265422928955</v>
      </c>
      <c r="AB296" s="1">
        <f t="shared" si="74"/>
        <v>8.9857711653828218</v>
      </c>
      <c r="AC296" s="1">
        <f t="shared" si="75"/>
        <v>82.975658224829331</v>
      </c>
      <c r="AD296" s="1">
        <f t="shared" si="76"/>
        <v>5.56839696506447</v>
      </c>
      <c r="AE296" s="1">
        <f t="shared" si="77"/>
        <v>0.95355535451107509</v>
      </c>
      <c r="AF296" s="1">
        <f t="shared" si="78"/>
        <v>2.5061909224593663E-2</v>
      </c>
      <c r="AG296" s="1">
        <f t="shared" si="79"/>
        <v>6.6916688593286295</v>
      </c>
    </row>
    <row r="297" spans="1:33">
      <c r="A297">
        <v>294</v>
      </c>
      <c r="B297" s="2">
        <f>IF(A297&lt;=入力・概要!$B$40,10^(LOG10(入力・概要!$B$38)+(A297-1)*(LOG10(入力・概要!$B$39)-LOG10(入力・概要!$B$38))/(入力・概要!$B$40-1)),"")</f>
        <v>377739.88614487526</v>
      </c>
      <c r="C297" s="1">
        <f t="shared" si="64"/>
        <v>2373409.7025611699</v>
      </c>
      <c r="D297" s="1">
        <f>IF(B297="","",ATANH(MIN(0.999999,入力・概要!$E$20/入力・概要!$E$9))+入力・概要!$B$20*SQRT(B297/1000000)+E297*入力・概要!$B$15/2)</f>
        <v>1.2785049801442251E-2</v>
      </c>
      <c r="E297" s="1">
        <f>IF(B297="","",C297*(入力・概要!$E$11*0.000000001))</f>
        <v>7.6614605803483726E-2</v>
      </c>
      <c r="F297" s="1">
        <f t="shared" si="65"/>
        <v>1.2859677058560885E-2</v>
      </c>
      <c r="G297" s="1">
        <f t="shared" si="66"/>
        <v>7.675224233929305E-2</v>
      </c>
      <c r="H297" s="1">
        <f>IF(B297="","",ATANH(MIN(0.999999,入力・概要!$E$21/入力・概要!$E$15))+入力・概要!$B$21*SQRT(B297/1000000)+I297*入力・概要!$B$16/2)</f>
        <v>6.9015646428297198E-3</v>
      </c>
      <c r="I297" s="1">
        <f>IF(B297="","",C297*(入力・概要!$E$17*0.000000001))</f>
        <v>7.0455451332504096E-2</v>
      </c>
      <c r="J297" s="1">
        <f t="shared" si="67"/>
        <v>6.9358257345624565E-3</v>
      </c>
      <c r="K297" s="1">
        <f t="shared" si="68"/>
        <v>7.0568884771532905E-2</v>
      </c>
      <c r="L297" s="1">
        <f>IF(B297="","",入力・概要!$B$25)</f>
        <v>0.05</v>
      </c>
      <c r="M297" s="1">
        <f>IF(B297="","",C297*入力・概要!$B$26*0.000000001-1/(C297*入力・概要!$B$24*0.000001))</f>
        <v>5.3347183634443254E-3</v>
      </c>
      <c r="N297" s="1">
        <f>IF(B297="","",入力・概要!$B$28)</f>
        <v>0.05</v>
      </c>
      <c r="O297" s="1">
        <f>IF(B297="","",C297*入力・概要!$B$29*0.000000001-1/(C297*入力・概要!$B$27*0.000001))</f>
        <v>5.3347183634443254E-3</v>
      </c>
      <c r="P297" s="1">
        <f t="shared" si="69"/>
        <v>2.4999999999999998E-2</v>
      </c>
      <c r="Q297" s="1">
        <f t="shared" si="70"/>
        <v>2.6673591817221627E-3</v>
      </c>
      <c r="R297" s="1">
        <f>IF(B297="","",入力・概要!$E$15*J297)</f>
        <v>0.66787480622885609</v>
      </c>
      <c r="S297" s="1">
        <f>IF(B297="","",入力・概要!$E$15*K297)</f>
        <v>6.7953235917838786</v>
      </c>
      <c r="T297" s="1">
        <f t="shared" si="71"/>
        <v>0.69287480622885611</v>
      </c>
      <c r="U297" s="1">
        <f t="shared" si="72"/>
        <v>6.7979909509656009</v>
      </c>
      <c r="V297" s="1">
        <f>IF(B297="","",T297+入力・概要!$E$9*F297)</f>
        <v>1.0388043661142832</v>
      </c>
      <c r="W297" s="1">
        <f>IF(B297="","",U297+入力・概要!$E$9*G297)</f>
        <v>8.8626516179281474</v>
      </c>
      <c r="X297" s="1">
        <f>IF(B297="","",入力・概要!$E$9+T297*F297-U297*G297)</f>
        <v>26.387479355276771</v>
      </c>
      <c r="Y297" s="1">
        <f t="shared" si="73"/>
        <v>0.1405996633149047</v>
      </c>
      <c r="Z297" s="1">
        <f>IF(B297="","",入力・概要!$E$9*(V297*X297+W297*Y297)/(X297^2+Y297^2)+入力・概要!$B$36)</f>
        <v>1.1071029079419965</v>
      </c>
      <c r="AA297" s="1">
        <f>IF(B297="","",入力・概要!$E$9*(W297*X297-V297*Y297)/(X297^2+Y297^2)+C297*入力・概要!$B$37*0.000000001)</f>
        <v>9.1093241203118698</v>
      </c>
      <c r="AB297" s="1">
        <f t="shared" si="74"/>
        <v>9.1763534575379815</v>
      </c>
      <c r="AC297" s="1">
        <f t="shared" si="75"/>
        <v>83.07053441635297</v>
      </c>
      <c r="AD297" s="1">
        <f t="shared" si="76"/>
        <v>5.5771928450818153</v>
      </c>
      <c r="AE297" s="1">
        <f t="shared" si="77"/>
        <v>0.96267013350065733</v>
      </c>
      <c r="AF297" s="1">
        <f t="shared" si="78"/>
        <v>2.5141893425204027E-2</v>
      </c>
      <c r="AG297" s="1">
        <f t="shared" si="79"/>
        <v>6.828065573341382</v>
      </c>
    </row>
    <row r="298" spans="1:33">
      <c r="A298">
        <v>295</v>
      </c>
      <c r="B298" s="2">
        <f>IF(A298&lt;=入力・概要!$B$40,10^(LOG10(入力・概要!$B$38)+(A298-1)*(LOG10(入力・概要!$B$39)-LOG10(入力・概要!$B$38))/(入力・概要!$B$40-1)),"")</f>
        <v>385468.35023067065</v>
      </c>
      <c r="C298" s="1">
        <f t="shared" si="64"/>
        <v>2421969.0745521048</v>
      </c>
      <c r="D298" s="1">
        <f>IF(B298="","",ATANH(MIN(0.999999,入力・概要!$E$20/入力・概要!$E$9))+入力・概要!$B$20*SQRT(B298/1000000)+E298*入力・概要!$B$15/2)</f>
        <v>1.2827329047078799E-2</v>
      </c>
      <c r="E298" s="1">
        <f>IF(B298="","",C298*(入力・概要!$E$11*0.000000001))</f>
        <v>7.8182121575891481E-2</v>
      </c>
      <c r="F298" s="1">
        <f t="shared" si="65"/>
        <v>1.2905335152089595E-2</v>
      </c>
      <c r="G298" s="1">
        <f t="shared" si="66"/>
        <v>7.8328838562223516E-2</v>
      </c>
      <c r="H298" s="1">
        <f>IF(B298="","",ATANH(MIN(0.999999,入力・概要!$E$21/入力・概要!$E$15))+入力・概要!$B$21*SQRT(B298/1000000)+I298*入力・概要!$B$16/2)</f>
        <v>6.9410016649407505E-3</v>
      </c>
      <c r="I298" s="1">
        <f>IF(B298="","",C298*(入力・概要!$E$17*0.000000001))</f>
        <v>7.1896952336882883E-2</v>
      </c>
      <c r="J298" s="1">
        <f t="shared" si="67"/>
        <v>6.976891115596566E-3</v>
      </c>
      <c r="K298" s="1">
        <f t="shared" si="68"/>
        <v>7.2017603905639549E-2</v>
      </c>
      <c r="L298" s="1">
        <f>IF(B298="","",入力・概要!$B$25)</f>
        <v>0.05</v>
      </c>
      <c r="M298" s="1">
        <f>IF(B298="","",C298*入力・概要!$B$26*0.000000001-1/(C298*入力・概要!$B$24*0.000001))</f>
        <v>7.1506627164256015E-3</v>
      </c>
      <c r="N298" s="1">
        <f>IF(B298="","",入力・概要!$B$28)</f>
        <v>0.05</v>
      </c>
      <c r="O298" s="1">
        <f>IF(B298="","",C298*入力・概要!$B$29*0.000000001-1/(C298*入力・概要!$B$27*0.000001))</f>
        <v>7.1506627164256015E-3</v>
      </c>
      <c r="P298" s="1">
        <f t="shared" si="69"/>
        <v>2.5000000000000005E-2</v>
      </c>
      <c r="Q298" s="1">
        <f t="shared" si="70"/>
        <v>3.5753313582128003E-3</v>
      </c>
      <c r="R298" s="1">
        <f>IF(B298="","",入力・概要!$E$15*J298)</f>
        <v>0.67182913473284356</v>
      </c>
      <c r="S298" s="1">
        <f>IF(B298="","",入力・概要!$E$15*K298)</f>
        <v>6.9348258007494197</v>
      </c>
      <c r="T298" s="1">
        <f t="shared" si="71"/>
        <v>0.69682913473284358</v>
      </c>
      <c r="U298" s="1">
        <f t="shared" si="72"/>
        <v>6.9384011321076322</v>
      </c>
      <c r="V298" s="1">
        <f>IF(B298="","",T298+入力・概要!$E$9*F298)</f>
        <v>1.0439869124131396</v>
      </c>
      <c r="W298" s="1">
        <f>IF(B298="","",U298+入力・概要!$E$9*G298)</f>
        <v>9.0454727581503906</v>
      </c>
      <c r="X298" s="1">
        <f>IF(B298="","",入力・概要!$E$9+T298*F298-U298*G298)</f>
        <v>26.365846169286147</v>
      </c>
      <c r="Y298" s="1">
        <f t="shared" si="73"/>
        <v>0.14412420882942967</v>
      </c>
      <c r="Z298" s="1">
        <f>IF(B298="","",入力・概要!$E$9*(V298*X298+W298*Y298)/(X298^2+Y298^2)+入力・概要!$B$36)</f>
        <v>1.1155649276684285</v>
      </c>
      <c r="AA298" s="1">
        <f>IF(B298="","",入力・概要!$E$9*(W298*X298-V298*Y298)/(X298^2+Y298^2)+C298*入力・概要!$B$37*0.000000001)</f>
        <v>9.3047088034997127</v>
      </c>
      <c r="AB298" s="1">
        <f t="shared" si="74"/>
        <v>9.3713441418917558</v>
      </c>
      <c r="AC298" s="1">
        <f t="shared" si="75"/>
        <v>83.163297752405725</v>
      </c>
      <c r="AD298" s="1">
        <f t="shared" si="76"/>
        <v>5.5859887250991589</v>
      </c>
      <c r="AE298" s="1">
        <f t="shared" si="77"/>
        <v>0.97180188667649714</v>
      </c>
      <c r="AF298" s="1">
        <f t="shared" si="78"/>
        <v>2.5254365846740637E-2</v>
      </c>
      <c r="AG298" s="1">
        <f t="shared" si="79"/>
        <v>6.9672923918130278</v>
      </c>
    </row>
    <row r="299" spans="1:33">
      <c r="A299">
        <v>296</v>
      </c>
      <c r="B299" s="2">
        <f>IF(A299&lt;=入力・概要!$B$40,10^(LOG10(入力・概要!$B$38)+(A299-1)*(LOG10(入力・概要!$B$39)-LOG10(入力・概要!$B$38))/(入力・概要!$B$40-1)),"")</f>
        <v>393354.9367687573</v>
      </c>
      <c r="C299" s="1">
        <f t="shared" si="64"/>
        <v>2471521.9592120112</v>
      </c>
      <c r="D299" s="1">
        <f>IF(B299="","",ATANH(MIN(0.999999,入力・概要!$E$20/入力・概要!$E$9))+入力・概要!$B$20*SQRT(B299/1000000)+E299*入力・概要!$B$15/2)</f>
        <v>1.2870280364466479E-2</v>
      </c>
      <c r="E299" s="1">
        <f>IF(B299="","",C299*(入力・概要!$E$11*0.000000001))</f>
        <v>7.9781708330992129E-2</v>
      </c>
      <c r="F299" s="1">
        <f t="shared" si="65"/>
        <v>1.2951821302174586E-2</v>
      </c>
      <c r="G299" s="1">
        <f t="shared" si="66"/>
        <v>7.993808718023597E-2</v>
      </c>
      <c r="H299" s="1">
        <f>IF(B299="","",ATANH(MIN(0.999999,入力・概要!$E$21/入力・概要!$E$15))+入力・概要!$B$21*SQRT(B299/1000000)+I299*入力・概要!$B$16/2)</f>
        <v>6.9809882905850253E-3</v>
      </c>
      <c r="I299" s="1">
        <f>IF(B299="","",C299*(入力・概要!$E$17*0.000000001))</f>
        <v>7.3367946093154196E-2</v>
      </c>
      <c r="J299" s="1">
        <f t="shared" si="67"/>
        <v>7.018585341982529E-3</v>
      </c>
      <c r="K299" s="1">
        <f t="shared" si="68"/>
        <v>7.3496271985982048E-2</v>
      </c>
      <c r="L299" s="1">
        <f>IF(B299="","",入力・概要!$B$25)</f>
        <v>0.05</v>
      </c>
      <c r="M299" s="1">
        <f>IF(B299="","",C299*入力・概要!$B$26*0.000000001-1/(C299*入力・概要!$B$24*0.000001))</f>
        <v>8.96954033311987E-3</v>
      </c>
      <c r="N299" s="1">
        <f>IF(B299="","",入力・概要!$B$28)</f>
        <v>0.05</v>
      </c>
      <c r="O299" s="1">
        <f>IF(B299="","",C299*入力・概要!$B$29*0.000000001-1/(C299*入力・概要!$B$27*0.000001))</f>
        <v>8.96954033311987E-3</v>
      </c>
      <c r="P299" s="1">
        <f t="shared" si="69"/>
        <v>2.5000000000000001E-2</v>
      </c>
      <c r="Q299" s="1">
        <f t="shared" si="70"/>
        <v>4.4847701665599342E-3</v>
      </c>
      <c r="R299" s="1">
        <f>IF(B299="","",入力・概要!$E$15*J299)</f>
        <v>0.67584401694501084</v>
      </c>
      <c r="S299" s="1">
        <f>IF(B299="","",入力・概要!$E$15*K299)</f>
        <v>7.0772118980116865</v>
      </c>
      <c r="T299" s="1">
        <f t="shared" si="71"/>
        <v>0.70084401694501086</v>
      </c>
      <c r="U299" s="1">
        <f t="shared" si="72"/>
        <v>7.0816966681782461</v>
      </c>
      <c r="V299" s="1">
        <f>IF(B299="","",T299+入力・概要!$E$9*F299)</f>
        <v>1.0492522874150123</v>
      </c>
      <c r="W299" s="1">
        <f>IF(B299="","",U299+入力・概要!$E$9*G299)</f>
        <v>9.2320576135126338</v>
      </c>
      <c r="X299" s="1">
        <f>IF(B299="","",入力・概要!$E$9+T299*F299-U299*G299)</f>
        <v>26.34331017873884</v>
      </c>
      <c r="Y299" s="1">
        <f t="shared" si="73"/>
        <v>0.14774499988874684</v>
      </c>
      <c r="Z299" s="1">
        <f>IF(B299="","",入力・概要!$E$9*(V299*X299+W299*Y299)/(X299^2+Y299^2)+入力・概要!$B$36)</f>
        <v>1.124275298271701</v>
      </c>
      <c r="AA299" s="1">
        <f>IF(B299="","",入力・概要!$E$9*(W299*X299-V299*Y299)/(X299^2+Y299^2)+C299*入力・概要!$B$37*0.000000001)</f>
        <v>9.5046035549316432</v>
      </c>
      <c r="AB299" s="1">
        <f t="shared" si="74"/>
        <v>9.570866401884583</v>
      </c>
      <c r="AC299" s="1">
        <f t="shared" si="75"/>
        <v>83.253975201282401</v>
      </c>
      <c r="AD299" s="1">
        <f t="shared" si="76"/>
        <v>5.5947846051165024</v>
      </c>
      <c r="AE299" s="1">
        <f t="shared" si="77"/>
        <v>0.98095125402825478</v>
      </c>
      <c r="AF299" s="1">
        <f t="shared" si="78"/>
        <v>2.5399078003873806E-2</v>
      </c>
      <c r="AG299" s="1">
        <f t="shared" si="79"/>
        <v>7.1094087929024417</v>
      </c>
    </row>
    <row r="300" spans="1:33">
      <c r="A300">
        <v>297</v>
      </c>
      <c r="B300" s="2">
        <f>IF(A300&lt;=入力・概要!$B$40,10^(LOG10(入力・概要!$B$38)+(A300-1)*(LOG10(入力・概要!$B$39)-LOG10(入力・概要!$B$38))/(入力・概要!$B$40-1)),"")</f>
        <v>401402.88090516755</v>
      </c>
      <c r="C300" s="1">
        <f t="shared" si="64"/>
        <v>2522088.683562906</v>
      </c>
      <c r="D300" s="1">
        <f>IF(B300="","",ATANH(MIN(0.999999,入力・概要!$E$20/入力・概要!$E$9))+入力・概要!$B$20*SQRT(B300/1000000)+E300*入力・概要!$B$15/2)</f>
        <v>1.2913915540154627E-2</v>
      </c>
      <c r="E300" s="1">
        <f>IF(B300="","",C300*(入力・概要!$E$11*0.000000001))</f>
        <v>8.1414022233112185E-2</v>
      </c>
      <c r="F300" s="1">
        <f t="shared" si="65"/>
        <v>1.2999154729205023E-2</v>
      </c>
      <c r="G300" s="1">
        <f t="shared" si="66"/>
        <v>8.1580681246641931E-2</v>
      </c>
      <c r="H300" s="1">
        <f>IF(B300="","",ATANH(MIN(0.999999,入力・概要!$E$21/入力・概要!$E$15))+入力・概要!$B$21*SQRT(B300/1000000)+I300*入力・概要!$B$16/2)</f>
        <v>7.0215331460187838E-3</v>
      </c>
      <c r="I300" s="1">
        <f>IF(B300="","",C300*(入力・概要!$E$17*0.000000001))</f>
        <v>7.4869036015683829E-2</v>
      </c>
      <c r="J300" s="1">
        <f t="shared" si="67"/>
        <v>7.0609210051719839E-3</v>
      </c>
      <c r="K300" s="1">
        <f t="shared" si="68"/>
        <v>7.5005521211693099E-2</v>
      </c>
      <c r="L300" s="1">
        <f>IF(B300="","",入力・概要!$B$25)</f>
        <v>0.05</v>
      </c>
      <c r="M300" s="1">
        <f>IF(B300="","",C300*入力・概要!$B$26*0.000000001-1/(C300*入力・概要!$B$24*0.000001))</f>
        <v>1.0792097332862315E-2</v>
      </c>
      <c r="N300" s="1">
        <f>IF(B300="","",入力・概要!$B$28)</f>
        <v>0.05</v>
      </c>
      <c r="O300" s="1">
        <f>IF(B300="","",C300*入力・概要!$B$29*0.000000001-1/(C300*入力・概要!$B$27*0.000001))</f>
        <v>1.0792097332862315E-2</v>
      </c>
      <c r="P300" s="1">
        <f t="shared" si="69"/>
        <v>2.4999999999999994E-2</v>
      </c>
      <c r="Q300" s="1">
        <f t="shared" si="70"/>
        <v>5.3960486664311564E-3</v>
      </c>
      <c r="R300" s="1">
        <f>IF(B300="","",入力・概要!$E$15*J300)</f>
        <v>0.67992066534007189</v>
      </c>
      <c r="S300" s="1">
        <f>IF(B300="","",入力・概要!$E$15*K300)</f>
        <v>7.2225427602260908</v>
      </c>
      <c r="T300" s="1">
        <f t="shared" si="71"/>
        <v>0.70492066534007192</v>
      </c>
      <c r="U300" s="1">
        <f t="shared" si="72"/>
        <v>7.2279388088925218</v>
      </c>
      <c r="V300" s="1">
        <f>IF(B300="","",T300+入力・概要!$E$9*F300)</f>
        <v>1.054602220629431</v>
      </c>
      <c r="W300" s="1">
        <f>IF(B300="","",U300+入力・概要!$E$9*G300)</f>
        <v>9.4224860770929233</v>
      </c>
      <c r="X300" s="1">
        <f>IF(B300="","",入力・概要!$E$9+T300*F300-U300*G300)</f>
        <v>26.319833458677564</v>
      </c>
      <c r="Y300" s="1">
        <f t="shared" si="73"/>
        <v>0.15146500305329891</v>
      </c>
      <c r="Z300" s="1">
        <f>IF(B300="","",入力・概要!$E$9*(V300*X300+W300*Y300)/(X300^2+Y300^2)+入力・概要!$B$36)</f>
        <v>1.1332447922887816</v>
      </c>
      <c r="AA300" s="1">
        <f>IF(B300="","",入力・概要!$E$9*(W300*X300-V300*Y300)/(X300^2+Y300^2)+C300*入力・概要!$B$37*0.000000001)</f>
        <v>9.7091360929580546</v>
      </c>
      <c r="AB300" s="1">
        <f t="shared" si="74"/>
        <v>9.7750482060617205</v>
      </c>
      <c r="AC300" s="1">
        <f t="shared" si="75"/>
        <v>83.34259267404525</v>
      </c>
      <c r="AD300" s="1">
        <f t="shared" si="76"/>
        <v>5.6035804851338469</v>
      </c>
      <c r="AE300" s="1">
        <f t="shared" si="77"/>
        <v>0.99011890781470513</v>
      </c>
      <c r="AF300" s="1">
        <f t="shared" si="78"/>
        <v>2.5575717804403715E-2</v>
      </c>
      <c r="AG300" s="1">
        <f t="shared" si="79"/>
        <v>7.2544755864535659</v>
      </c>
    </row>
    <row r="301" spans="1:33">
      <c r="A301">
        <v>298</v>
      </c>
      <c r="B301" s="2">
        <f>IF(A301&lt;=入力・概要!$B$40,10^(LOG10(入力・概要!$B$38)+(A301-1)*(LOG10(入力・概要!$B$39)-LOG10(入力・概要!$B$38))/(入力・概要!$B$40-1)),"")</f>
        <v>409615.48397621542</v>
      </c>
      <c r="C301" s="1">
        <f t="shared" si="64"/>
        <v>2573689.9905126118</v>
      </c>
      <c r="D301" s="1">
        <f>IF(B301="","",ATANH(MIN(0.999999,入力・概要!$E$20/入力・概要!$E$9))+入力・概要!$B$20*SQRT(B301/1000000)+E301*入力・概要!$B$15/2)</f>
        <v>1.2958246581853997E-2</v>
      </c>
      <c r="E301" s="1">
        <f>IF(B301="","",C301*(入力・概要!$E$11*0.000000001))</f>
        <v>8.3079732871536777E-2</v>
      </c>
      <c r="F301" s="1">
        <f t="shared" si="65"/>
        <v>1.304735524352358E-2</v>
      </c>
      <c r="G301" s="1">
        <f t="shared" si="66"/>
        <v>8.3257329577809805E-2</v>
      </c>
      <c r="H301" s="1">
        <f>IF(B301="","",ATANH(MIN(0.999999,入力・概要!$E$21/入力・概要!$E$15))+入力・概要!$B$21*SQRT(B301/1000000)+I301*入力・概要!$B$16/2)</f>
        <v>7.0626450073380653E-3</v>
      </c>
      <c r="I301" s="1">
        <f>IF(B301="","",C301*(入力・概要!$E$17*0.000000001))</f>
        <v>7.6400837864545143E-2</v>
      </c>
      <c r="J301" s="1">
        <f t="shared" si="67"/>
        <v>7.1039110512814176E-3</v>
      </c>
      <c r="K301" s="1">
        <f t="shared" si="68"/>
        <v>7.6545997946207117E-2</v>
      </c>
      <c r="L301" s="1">
        <f>IF(B301="","",入力・概要!$B$25)</f>
        <v>0.05</v>
      </c>
      <c r="M301" s="1">
        <f>IF(B301="","",C301*入力・概要!$B$26*0.000000001-1/(C301*入力・概要!$B$24*0.000001))</f>
        <v>1.2619081344302646E-2</v>
      </c>
      <c r="N301" s="1">
        <f>IF(B301="","",入力・概要!$B$28)</f>
        <v>0.05</v>
      </c>
      <c r="O301" s="1">
        <f>IF(B301="","",C301*入力・概要!$B$29*0.000000001-1/(C301*入力・概要!$B$27*0.000001))</f>
        <v>1.2619081344302646E-2</v>
      </c>
      <c r="P301" s="1">
        <f t="shared" si="69"/>
        <v>2.4999999999999998E-2</v>
      </c>
      <c r="Q301" s="1">
        <f t="shared" si="70"/>
        <v>6.3095406721513213E-3</v>
      </c>
      <c r="R301" s="1">
        <f>IF(B301="","",入力・概要!$E$15*J301)</f>
        <v>0.68406032654465354</v>
      </c>
      <c r="S301" s="1">
        <f>IF(B301="","",入力・概要!$E$15*K301)</f>
        <v>7.3708806279779706</v>
      </c>
      <c r="T301" s="1">
        <f t="shared" si="71"/>
        <v>0.70906032654465356</v>
      </c>
      <c r="U301" s="1">
        <f t="shared" si="72"/>
        <v>7.377190168650122</v>
      </c>
      <c r="V301" s="1">
        <f>IF(B301="","",T301+入力・概要!$E$9*F301)</f>
        <v>1.0600384915877832</v>
      </c>
      <c r="W301" s="1">
        <f>IF(B301="","",U301+入力・概要!$E$9*G301)</f>
        <v>9.616839830685322</v>
      </c>
      <c r="X301" s="1">
        <f>IF(B301="","",入力・概要!$E$9+T301*F301-U301*G301)</f>
        <v>26.295376466655526</v>
      </c>
      <c r="Y301" s="1">
        <f t="shared" si="73"/>
        <v>0.15528729012708542</v>
      </c>
      <c r="Z301" s="1">
        <f>IF(B301="","",入力・概要!$E$9*(V301*X301+W301*Y301)/(X301^2+Y301^2)+入力・概要!$B$36)</f>
        <v>1.1424847825914857</v>
      </c>
      <c r="AA301" s="1">
        <f>IF(B301="","",入力・概要!$E$9*(W301*X301-V301*Y301)/(X301^2+Y301^2)+C301*入力・概要!$B$37*0.000000001)</f>
        <v>9.9184391505214364</v>
      </c>
      <c r="AB301" s="1">
        <f t="shared" si="74"/>
        <v>9.9840225691376272</v>
      </c>
      <c r="AC301" s="1">
        <f t="shared" si="75"/>
        <v>83.429175017160574</v>
      </c>
      <c r="AD301" s="1">
        <f t="shared" si="76"/>
        <v>5.6123763651511913</v>
      </c>
      <c r="AE301" s="1">
        <f t="shared" si="77"/>
        <v>0.99930555407320998</v>
      </c>
      <c r="AF301" s="1">
        <f t="shared" si="78"/>
        <v>2.5783915596618207E-2</v>
      </c>
      <c r="AG301" s="1">
        <f t="shared" si="79"/>
        <v>7.4025549482765269</v>
      </c>
    </row>
    <row r="302" spans="1:33">
      <c r="A302">
        <v>299</v>
      </c>
      <c r="B302" s="2">
        <f>IF(A302&lt;=入力・概要!$B$40,10^(LOG10(入力・概要!$B$38)+(A302-1)*(LOG10(入力・概要!$B$39)-LOG10(入力・概要!$B$38))/(入力・概要!$B$40-1)),"")</f>
        <v>417996.11486273439</v>
      </c>
      <c r="C302" s="1">
        <f t="shared" si="64"/>
        <v>2626347.0473636836</v>
      </c>
      <c r="D302" s="1">
        <f>IF(B302="","",ATANH(MIN(0.999999,入力・概要!$E$20/入力・概要!$E$9))+入力・概要!$B$20*SQRT(B302/1000000)+E302*入力・概要!$B$15/2)</f>
        <v>1.3003285722758237E-2</v>
      </c>
      <c r="E302" s="1">
        <f>IF(B302="","",C302*(入力・概要!$E$11*0.000000001))</f>
        <v>8.4779523535181173E-2</v>
      </c>
      <c r="F302" s="1">
        <f t="shared" si="65"/>
        <v>1.309644326896969E-2</v>
      </c>
      <c r="G302" s="1">
        <f t="shared" si="66"/>
        <v>8.4968757176581006E-2</v>
      </c>
      <c r="H302" s="1">
        <f>IF(B302="","",ATANH(MIN(0.999999,入力・概要!$E$21/入力・概要!$E$15))+入力・概要!$B$21*SQRT(B302/1000000)+I302*入力・概要!$B$16/2)</f>
        <v>7.1043328032731404E-3</v>
      </c>
      <c r="I302" s="1">
        <f>IF(B302="","",C302*(入力・概要!$E$17*0.000000001))</f>
        <v>7.7963979998109403E-2</v>
      </c>
      <c r="J302" s="1">
        <f t="shared" si="67"/>
        <v>7.1475687948645951E-3</v>
      </c>
      <c r="K302" s="1">
        <f t="shared" si="68"/>
        <v>7.8118363085205825E-2</v>
      </c>
      <c r="L302" s="1">
        <f>IF(B302="","",入力・概要!$B$25)</f>
        <v>0.05</v>
      </c>
      <c r="M302" s="1">
        <f>IF(B302="","",C302*入力・概要!$B$26*0.000000001-1/(C302*入力・概要!$B$24*0.000001))</f>
        <v>1.4451241812089094E-2</v>
      </c>
      <c r="N302" s="1">
        <f>IF(B302="","",入力・概要!$B$28)</f>
        <v>0.05</v>
      </c>
      <c r="O302" s="1">
        <f>IF(B302="","",C302*入力・概要!$B$29*0.000000001-1/(C302*入力・概要!$B$27*0.000001))</f>
        <v>1.4451241812089094E-2</v>
      </c>
      <c r="P302" s="1">
        <f t="shared" si="69"/>
        <v>2.4999999999999998E-2</v>
      </c>
      <c r="Q302" s="1">
        <f t="shared" si="70"/>
        <v>7.2256209060445453E-3</v>
      </c>
      <c r="R302" s="1">
        <f>IF(B302="","",入力・概要!$E$15*J302)</f>
        <v>0.68826428266349104</v>
      </c>
      <c r="S302" s="1">
        <f>IF(B302="","",入力・概要!$E$15*K302)</f>
        <v>7.5222891412133484</v>
      </c>
      <c r="T302" s="1">
        <f t="shared" si="71"/>
        <v>0.71326428266349107</v>
      </c>
      <c r="U302" s="1">
        <f t="shared" si="72"/>
        <v>7.5295147621193932</v>
      </c>
      <c r="V302" s="1">
        <f>IF(B302="","",T302+入力・概要!$E$9*F302)</f>
        <v>1.0655629318028299</v>
      </c>
      <c r="W302" s="1">
        <f>IF(B302="","",U302+入力・概要!$E$9*G302)</f>
        <v>9.815202391774049</v>
      </c>
      <c r="X302" s="1">
        <f>IF(B302="","",入力・概要!$E$9+T302*F302-U302*G302)</f>
        <v>26.269897971649169</v>
      </c>
      <c r="Y302" s="1">
        <f t="shared" si="73"/>
        <v>0.15921504256132885</v>
      </c>
      <c r="Z302" s="1">
        <f>IF(B302="","",入力・概要!$E$9*(V302*X302+W302*Y302)/(X302^2+Y302^2)+入力・概要!$B$36)</f>
        <v>1.1520072826010526</v>
      </c>
      <c r="AA302" s="1">
        <f>IF(B302="","",入力・概要!$E$9*(W302*X302-V302*Y302)/(X302^2+Y302^2)+C302*入力・概要!$B$37*0.000000001)</f>
        <v>10.132650752360698</v>
      </c>
      <c r="AB302" s="1">
        <f t="shared" si="74"/>
        <v>10.197927831107734</v>
      </c>
      <c r="AC302" s="1">
        <f t="shared" si="75"/>
        <v>83.513746003428395</v>
      </c>
      <c r="AD302" s="1">
        <f t="shared" si="76"/>
        <v>5.6211722451685349</v>
      </c>
      <c r="AE302" s="1">
        <f t="shared" si="77"/>
        <v>1.0085119342187681</v>
      </c>
      <c r="AF302" s="1">
        <f t="shared" si="78"/>
        <v>2.6023251093548399E-2</v>
      </c>
      <c r="AG302" s="1">
        <f t="shared" si="79"/>
        <v>7.5537104555844961</v>
      </c>
    </row>
    <row r="303" spans="1:33">
      <c r="A303">
        <v>300</v>
      </c>
      <c r="B303" s="2">
        <f>IF(A303&lt;=入力・概要!$B$40,10^(LOG10(入力・概要!$B$38)+(A303-1)*(LOG10(入力・概要!$B$39)-LOG10(入力・概要!$B$38))/(入力・概要!$B$40-1)),"")</f>
        <v>426548.21137202374</v>
      </c>
      <c r="C303" s="1">
        <f t="shared" si="64"/>
        <v>2680081.4544964321</v>
      </c>
      <c r="D303" s="1">
        <f>IF(B303="","",ATANH(MIN(0.999999,入力・概要!$E$20/入力・概要!$E$9))+入力・概要!$B$20*SQRT(B303/1000000)+E303*入力・概要!$B$15/2)</f>
        <v>1.3049045425951703E-2</v>
      </c>
      <c r="E303" s="1">
        <f>IF(B303="","",C303*(入力・概要!$E$11*0.000000001))</f>
        <v>8.6514091492882236E-2</v>
      </c>
      <c r="F303" s="1">
        <f t="shared" si="65"/>
        <v>1.3146439867572605E-2</v>
      </c>
      <c r="G303" s="1">
        <f t="shared" si="66"/>
        <v>8.6715705670848922E-2</v>
      </c>
      <c r="H303" s="1">
        <f>IF(B303="","",ATANH(MIN(0.999999,入力・概要!$E$21/入力・概要!$E$15))+入力・概要!$B$21*SQRT(B303/1000000)+I303*入力・概要!$B$16/2)</f>
        <v>7.146605618037356E-3</v>
      </c>
      <c r="I303" s="1">
        <f>IF(B303="","",C303*(入力・概要!$E$17*0.000000001))</f>
        <v>7.9559103630804151E-2</v>
      </c>
      <c r="J303" s="1">
        <f t="shared" si="67"/>
        <v>7.191907933354327E-3</v>
      </c>
      <c r="K303" s="1">
        <f t="shared" si="68"/>
        <v>7.9723292437104437E-2</v>
      </c>
      <c r="L303" s="1">
        <f>IF(B303="","",入力・概要!$B$25)</f>
        <v>0.05</v>
      </c>
      <c r="M303" s="1">
        <f>IF(B303="","",C303*入力・概要!$B$26*0.000000001-1/(C303*入力・概要!$B$24*0.000001))</f>
        <v>1.6289330304297411E-2</v>
      </c>
      <c r="N303" s="1">
        <f>IF(B303="","",入力・概要!$B$28)</f>
        <v>0.05</v>
      </c>
      <c r="O303" s="1">
        <f>IF(B303="","",C303*入力・概要!$B$29*0.000000001-1/(C303*入力・概要!$B$27*0.000001))</f>
        <v>1.6289330304297411E-2</v>
      </c>
      <c r="P303" s="1">
        <f t="shared" si="69"/>
        <v>2.4999999999999998E-2</v>
      </c>
      <c r="Q303" s="1">
        <f t="shared" si="70"/>
        <v>8.1446651521487039E-3</v>
      </c>
      <c r="R303" s="1">
        <f>IF(B303="","",入力・概要!$E$15*J303)</f>
        <v>0.69253385267007539</v>
      </c>
      <c r="S303" s="1">
        <f>IF(B303="","",入力・概要!$E$15*K303)</f>
        <v>7.67683337587727</v>
      </c>
      <c r="T303" s="1">
        <f t="shared" si="71"/>
        <v>0.71753385267007541</v>
      </c>
      <c r="U303" s="1">
        <f t="shared" si="72"/>
        <v>7.6849780410294191</v>
      </c>
      <c r="V303" s="1">
        <f>IF(B303="","",T303+入力・概要!$E$9*F303)</f>
        <v>1.0711774268236052</v>
      </c>
      <c r="W303" s="1">
        <f>IF(B303="","",U303+入力・概要!$E$9*G303)</f>
        <v>10.017659162123451</v>
      </c>
      <c r="X303" s="1">
        <f>IF(B303="","",入力・概要!$E$9+T303*F303-U303*G303)</f>
        <v>26.243354979669721</v>
      </c>
      <c r="Y303" s="1">
        <f t="shared" si="73"/>
        <v>0.16325155607701769</v>
      </c>
      <c r="Z303" s="1">
        <f>IF(B303="","",入力・概要!$E$9*(V303*X303+W303*Y303)/(X303^2+Y303^2)+入力・概要!$B$36)</f>
        <v>1.1618249896743431</v>
      </c>
      <c r="AA303" s="1">
        <f>IF(B303="","",入力・概要!$E$9*(W303*X303-V303*Y303)/(X303^2+Y303^2)+C303*入力・概要!$B$37*0.000000001)</f>
        <v>10.351914511548841</v>
      </c>
      <c r="AB303" s="1">
        <f t="shared" si="74"/>
        <v>10.41690795586902</v>
      </c>
      <c r="AC303" s="1">
        <f t="shared" si="75"/>
        <v>83.59632832109655</v>
      </c>
      <c r="AD303" s="1">
        <f t="shared" si="76"/>
        <v>5.6299681251858784</v>
      </c>
      <c r="AE303" s="1">
        <f t="shared" si="77"/>
        <v>1.0177388267385568</v>
      </c>
      <c r="AF303" s="1">
        <f t="shared" si="78"/>
        <v>2.6293260932045408E-2</v>
      </c>
      <c r="AG303" s="1">
        <f t="shared" si="79"/>
        <v>7.7080071236394989</v>
      </c>
    </row>
    <row r="304" spans="1:33">
      <c r="A304">
        <v>301</v>
      </c>
      <c r="B304" s="2">
        <f>IF(A304&lt;=入力・概要!$B$40,10^(LOG10(入力・概要!$B$38)+(A304-1)*(LOG10(入力・概要!$B$39)-LOG10(入力・概要!$B$38))/(入力・概要!$B$40-1)),"")</f>
        <v>435275.28164806258</v>
      </c>
      <c r="C304" s="1">
        <f t="shared" si="64"/>
        <v>2734915.2542295628</v>
      </c>
      <c r="D304" s="1">
        <f>IF(B304="","",ATANH(MIN(0.999999,入力・概要!$E$20/入力・概要!$E$9))+入力・概要!$B$20*SQRT(B304/1000000)+E304*入力・概要!$B$15/2)</f>
        <v>1.3095538388905347E-2</v>
      </c>
      <c r="E304" s="1">
        <f>IF(B304="","",C304*(入力・概要!$E$11*0.000000001))</f>
        <v>8.828414827942338E-2</v>
      </c>
      <c r="F304" s="1">
        <f t="shared" si="65"/>
        <v>1.3197366765459174E-2</v>
      </c>
      <c r="G304" s="1">
        <f t="shared" si="66"/>
        <v>8.8498933768035692E-2</v>
      </c>
      <c r="H304" s="1">
        <f>IF(B304="","",ATANH(MIN(0.999999,入力・概要!$E$21/入力・概要!$E$15))+入力・概要!$B$21*SQRT(B304/1000000)+I304*入力・概要!$B$16/2)</f>
        <v>7.1894726942314585E-3</v>
      </c>
      <c r="I304" s="1">
        <f>IF(B304="","",C304*(入力・概要!$E$17*0.000000001))</f>
        <v>8.1186863096144202E-2</v>
      </c>
      <c r="J304" s="1">
        <f t="shared" si="67"/>
        <v>7.2369425622110422E-3</v>
      </c>
      <c r="K304" s="1">
        <f t="shared" si="68"/>
        <v>8.1361477116660211E-2</v>
      </c>
      <c r="L304" s="1">
        <f>IF(B304="","",入力・概要!$B$25)</f>
        <v>0.05</v>
      </c>
      <c r="M304" s="1">
        <f>IF(B304="","",C304*入力・概要!$B$26*0.000000001-1/(C304*入力・概要!$B$24*0.000001))</f>
        <v>1.8134100820729922E-2</v>
      </c>
      <c r="N304" s="1">
        <f>IF(B304="","",入力・概要!$B$28)</f>
        <v>0.05</v>
      </c>
      <c r="O304" s="1">
        <f>IF(B304="","",C304*入力・概要!$B$29*0.000000001-1/(C304*入力・概要!$B$27*0.000001))</f>
        <v>1.8134100820729922E-2</v>
      </c>
      <c r="P304" s="1">
        <f t="shared" si="69"/>
        <v>2.5000000000000001E-2</v>
      </c>
      <c r="Q304" s="1">
        <f t="shared" si="70"/>
        <v>9.0670504103649574E-3</v>
      </c>
      <c r="R304" s="1">
        <f>IF(B304="","",入力・概要!$E$15*J304)</f>
        <v>0.6968703938653632</v>
      </c>
      <c r="S304" s="1">
        <f>IF(B304="","",入力・概要!$E$15*K304)</f>
        <v>7.8345798818157464</v>
      </c>
      <c r="T304" s="1">
        <f t="shared" si="71"/>
        <v>0.72187039386536322</v>
      </c>
      <c r="U304" s="1">
        <f t="shared" si="72"/>
        <v>7.8436469322261111</v>
      </c>
      <c r="V304" s="1">
        <f>IF(B304="","",T304+入力・概要!$E$9*F304)</f>
        <v>1.076883918391053</v>
      </c>
      <c r="W304" s="1">
        <f>IF(B304="","",U304+入力・概要!$E$9*G304)</f>
        <v>10.224297478059661</v>
      </c>
      <c r="X304" s="1">
        <f>IF(B304="","",入力・概要!$E$9+T304*F304-U304*G304)</f>
        <v>26.21570265590552</v>
      </c>
      <c r="Y304" s="1">
        <f t="shared" si="73"/>
        <v>0.16740024551915328</v>
      </c>
      <c r="Z304" s="1">
        <f>IF(B304="","",入力・概要!$E$9*(V304*X304+W304*Y304)/(X304^2+Y304^2)+入力・概要!$B$36)</f>
        <v>1.17195133195232</v>
      </c>
      <c r="AA304" s="1">
        <f>IF(B304="","",入力・概要!$E$9*(W304*X304-V304*Y304)/(X304^2+Y304^2)+C304*入力・概要!$B$37*0.000000001)</f>
        <v>10.576379946943218</v>
      </c>
      <c r="AB304" s="1">
        <f t="shared" si="74"/>
        <v>10.641112850945969</v>
      </c>
      <c r="AC304" s="1">
        <f t="shared" si="75"/>
        <v>83.676943561038925</v>
      </c>
      <c r="AD304" s="1">
        <f t="shared" si="76"/>
        <v>5.6387640052032229</v>
      </c>
      <c r="AE304" s="1">
        <f t="shared" si="77"/>
        <v>1.0269870489883564</v>
      </c>
      <c r="AF304" s="1">
        <f t="shared" si="78"/>
        <v>2.659344662025025E-2</v>
      </c>
      <c r="AG304" s="1">
        <f t="shared" si="79"/>
        <v>7.8655114436632854</v>
      </c>
    </row>
    <row r="305" spans="1:33">
      <c r="A305">
        <v>302</v>
      </c>
      <c r="B305" s="2">
        <f>IF(A305&lt;=入力・概要!$B$40,10^(LOG10(入力・概要!$B$38)+(A305-1)*(LOG10(入力・概要!$B$39)-LOG10(入力・概要!$B$38))/(入力・概要!$B$40-1)),"")</f>
        <v>444180.90561058302</v>
      </c>
      <c r="C305" s="1">
        <f t="shared" si="64"/>
        <v>2790870.9398621381</v>
      </c>
      <c r="D305" s="1">
        <f>IF(B305="","",ATANH(MIN(0.999999,入力・概要!$E$20/入力・概要!$E$9))+入力・概要!$B$20*SQRT(B305/1000000)+E305*入力・概要!$B$15/2)</f>
        <v>1.3142777548062491E-2</v>
      </c>
      <c r="E305" s="1">
        <f>IF(B305="","",C305*(入力・概要!$E$11*0.000000001))</f>
        <v>9.0090419987412615E-2</v>
      </c>
      <c r="F305" s="1">
        <f t="shared" si="65"/>
        <v>1.3249246380045394E-2</v>
      </c>
      <c r="G305" s="1">
        <f t="shared" si="66"/>
        <v>9.0319217726249582E-2</v>
      </c>
      <c r="H305" s="1">
        <f>IF(B305="","",ATANH(MIN(0.999999,入力・概要!$E$21/入力・概要!$E$15))+入力・概要!$B$21*SQRT(B305/1000000)+I305*入力・概要!$B$16/2)</f>
        <v>7.2329434358045404E-3</v>
      </c>
      <c r="I305" s="1">
        <f>IF(B305="","",C305*(入力・概要!$E$17*0.000000001))</f>
        <v>8.2847926115145326E-2</v>
      </c>
      <c r="J305" s="1">
        <f t="shared" si="67"/>
        <v>7.282687190817959E-3</v>
      </c>
      <c r="K305" s="1">
        <f t="shared" si="68"/>
        <v>8.3033623952322166E-2</v>
      </c>
      <c r="L305" s="1">
        <f>IF(B305="","",入力・概要!$B$25)</f>
        <v>0.05</v>
      </c>
      <c r="M305" s="1">
        <f>IF(B305="","",C305*入力・概要!$B$26*0.000000001-1/(C305*入力・概要!$B$24*0.000001))</f>
        <v>1.9986310102213051E-2</v>
      </c>
      <c r="N305" s="1">
        <f>IF(B305="","",入力・概要!$B$28)</f>
        <v>0.05</v>
      </c>
      <c r="O305" s="1">
        <f>IF(B305="","",C305*入力・概要!$B$29*0.000000001-1/(C305*入力・概要!$B$27*0.000001))</f>
        <v>1.9986310102213051E-2</v>
      </c>
      <c r="P305" s="1">
        <f t="shared" si="69"/>
        <v>2.4999999999999998E-2</v>
      </c>
      <c r="Q305" s="1">
        <f t="shared" si="70"/>
        <v>9.9931550511065219E-3</v>
      </c>
      <c r="R305" s="1">
        <f>IF(B305="","",入力・概要!$E$15*J305)</f>
        <v>0.70127530340837707</v>
      </c>
      <c r="S305" s="1">
        <f>IF(B305="","",入力・概要!$E$15*K305)</f>
        <v>7.9955967220008723</v>
      </c>
      <c r="T305" s="1">
        <f t="shared" si="71"/>
        <v>0.72627530340837709</v>
      </c>
      <c r="U305" s="1">
        <f t="shared" si="72"/>
        <v>8.0055898770519782</v>
      </c>
      <c r="V305" s="1">
        <f>IF(B305="","",T305+入力・概要!$E$9*F305)</f>
        <v>1.0826844067000896</v>
      </c>
      <c r="W305" s="1">
        <f>IF(B305="","",U305+入力・概要!$E$9*G305)</f>
        <v>10.435206662524667</v>
      </c>
      <c r="X305" s="1">
        <f>IF(B305="","",入力・概要!$E$9+T305*F305-U305*G305)</f>
        <v>26.186894243217573</v>
      </c>
      <c r="Y305" s="1">
        <f t="shared" si="73"/>
        <v>0.17166464995639816</v>
      </c>
      <c r="Z305" s="1">
        <f>IF(B305="","",入力・概要!$E$9*(V305*X305+W305*Y305)/(X305^2+Y305^2)+入力・概要!$B$36)</f>
        <v>1.1824005189919662</v>
      </c>
      <c r="AA305" s="1">
        <f>IF(B305="","",入力・概要!$E$9*(W305*X305-V305*Y305)/(X305^2+Y305^2)+C305*入力・概要!$B$37*0.000000001)</f>
        <v>10.806202823275614</v>
      </c>
      <c r="AB305" s="1">
        <f t="shared" si="74"/>
        <v>10.870698710068378</v>
      </c>
      <c r="AC305" s="1">
        <f t="shared" si="75"/>
        <v>83.755612201866114</v>
      </c>
      <c r="AD305" s="1">
        <f t="shared" si="76"/>
        <v>5.6475598852205664</v>
      </c>
      <c r="AE305" s="1">
        <f t="shared" si="77"/>
        <v>1.0362574590977942</v>
      </c>
      <c r="AF305" s="1">
        <f t="shared" si="78"/>
        <v>2.6923282635582454E-2</v>
      </c>
      <c r="AG305" s="1">
        <f t="shared" si="79"/>
        <v>8.0262914220729371</v>
      </c>
    </row>
    <row r="306" spans="1:33">
      <c r="A306">
        <v>303</v>
      </c>
      <c r="B306" s="2">
        <f>IF(A306&lt;=入力・概要!$B$40,10^(LOG10(入力・概要!$B$38)+(A306-1)*(LOG10(入力・概要!$B$39)-LOG10(入力・概要!$B$38))/(入力・概要!$B$40-1)),"")</f>
        <v>453268.73642358556</v>
      </c>
      <c r="C306" s="1">
        <f t="shared" si="64"/>
        <v>2847971.4649005295</v>
      </c>
      <c r="D306" s="1">
        <f>IF(B306="","",ATANH(MIN(0.999999,入力・概要!$E$20/入力・概要!$E$9))+入力・概要!$B$20*SQRT(B306/1000000)+E306*入力・概要!$B$15/2)</f>
        <v>1.3190776083516296E-2</v>
      </c>
      <c r="E306" s="1">
        <f>IF(B306="","",C306*(入力・概要!$E$11*0.000000001))</f>
        <v>9.1933647565132337E-2</v>
      </c>
      <c r="F306" s="1">
        <f t="shared" si="65"/>
        <v>1.3302101848585176E-2</v>
      </c>
      <c r="G306" s="1">
        <f t="shared" si="66"/>
        <v>9.2177351842948507E-2</v>
      </c>
      <c r="H306" s="1">
        <f>IF(B306="","",ATANH(MIN(0.999999,入力・概要!$E$21/入力・概要!$E$15))+入力・概要!$B$21*SQRT(B306/1000000)+I306*入力・概要!$B$16/2)</f>
        <v>7.2770274110727264E-3</v>
      </c>
      <c r="I306" s="1">
        <f>IF(B306="","",C306*(入力・概要!$E$17*0.000000001))</f>
        <v>8.4542974070229315E-2</v>
      </c>
      <c r="J306" s="1">
        <f t="shared" si="67"/>
        <v>7.3291567591651256E-3</v>
      </c>
      <c r="K306" s="1">
        <f t="shared" si="68"/>
        <v>8.4740455907973675E-2</v>
      </c>
      <c r="L306" s="1">
        <f>IF(B306="","",入力・概要!$B$25)</f>
        <v>0.05</v>
      </c>
      <c r="M306" s="1">
        <f>IF(B306="","",C306*入力・概要!$B$26*0.000000001-1/(C306*入力・概要!$B$24*0.000001))</f>
        <v>2.1846717941019278E-2</v>
      </c>
      <c r="N306" s="1">
        <f>IF(B306="","",入力・概要!$B$28)</f>
        <v>0.05</v>
      </c>
      <c r="O306" s="1">
        <f>IF(B306="","",C306*入力・概要!$B$29*0.000000001-1/(C306*入力・概要!$B$27*0.000001))</f>
        <v>2.1846717941019278E-2</v>
      </c>
      <c r="P306" s="1">
        <f t="shared" si="69"/>
        <v>2.4999999999999998E-2</v>
      </c>
      <c r="Q306" s="1">
        <f t="shared" si="70"/>
        <v>1.0923358970509637E-2</v>
      </c>
      <c r="R306" s="1">
        <f>IF(B306="","",入力・概要!$E$15*J306)</f>
        <v>0.70575001992277064</v>
      </c>
      <c r="S306" s="1">
        <f>IF(B306="","",入力・概要!$E$15*K306)</f>
        <v>8.1599535131418879</v>
      </c>
      <c r="T306" s="1">
        <f t="shared" si="71"/>
        <v>0.73075001992277067</v>
      </c>
      <c r="U306" s="1">
        <f t="shared" si="72"/>
        <v>8.1708768721123981</v>
      </c>
      <c r="V306" s="1">
        <f>IF(B306="","",T306+入力・概要!$E$9*F306)</f>
        <v>1.0885809527741399</v>
      </c>
      <c r="W306" s="1">
        <f>IF(B306="","",U306+入力・概要!$E$9*G306)</f>
        <v>10.650478078987788</v>
      </c>
      <c r="X306" s="1">
        <f>IF(B306="","",入力・概要!$E$9+T306*F306-U306*G306)</f>
        <v>26.156880976800242</v>
      </c>
      <c r="Y306" s="1">
        <f t="shared" si="73"/>
        <v>0.17604843804075104</v>
      </c>
      <c r="Z306" s="1">
        <f>IF(B306="","",入力・概要!$E$9*(V306*X306+W306*Y306)/(X306^2+Y306^2)+入力・概要!$B$36)</f>
        <v>1.1931875965368861</v>
      </c>
      <c r="AA306" s="1">
        <f>IF(B306="","",入力・概要!$E$9*(W306*X306-V306*Y306)/(X306^2+Y306^2)+C306*入力・概要!$B$37*0.000000001)</f>
        <v>11.041545515771951</v>
      </c>
      <c r="AB306" s="1">
        <f t="shared" si="74"/>
        <v>11.105828380512332</v>
      </c>
      <c r="AC306" s="1">
        <f t="shared" si="75"/>
        <v>83.832353592822713</v>
      </c>
      <c r="AD306" s="1">
        <f t="shared" si="76"/>
        <v>5.6563557652379099</v>
      </c>
      <c r="AE306" s="1">
        <f t="shared" si="77"/>
        <v>1.0455509579919084</v>
      </c>
      <c r="AF306" s="1">
        <f t="shared" si="78"/>
        <v>2.7282224454736333E-2</v>
      </c>
      <c r="AG306" s="1">
        <f t="shared" si="79"/>
        <v>8.1904166211040597</v>
      </c>
    </row>
    <row r="307" spans="1:33">
      <c r="A307">
        <v>304</v>
      </c>
      <c r="B307" s="2">
        <f>IF(A307&lt;=入力・概要!$B$40,10^(LOG10(入力・概要!$B$38)+(A307-1)*(LOG10(入力・概要!$B$39)-LOG10(入力・概要!$B$38))/(入力・概要!$B$40-1)),"")</f>
        <v>462542.50199389819</v>
      </c>
      <c r="C307" s="1">
        <f t="shared" si="64"/>
        <v>2906240.2524741455</v>
      </c>
      <c r="D307" s="1">
        <f>IF(B307="","",ATANH(MIN(0.999999,入力・概要!$E$20/入力・概要!$E$9))+入力・概要!$B$20*SQRT(B307/1000000)+E307*入力・概要!$B$15/2)</f>
        <v>1.323954742378077E-2</v>
      </c>
      <c r="E307" s="1">
        <f>IF(B307="","",C307*(入力・概要!$E$11*0.000000001))</f>
        <v>9.3814587120482656E-2</v>
      </c>
      <c r="F307" s="1">
        <f t="shared" si="65"/>
        <v>1.3355957058154394E-2</v>
      </c>
      <c r="G307" s="1">
        <f t="shared" si="66"/>
        <v>9.4074148961986501E-2</v>
      </c>
      <c r="H307" s="1">
        <f>IF(B307="","",ATANH(MIN(0.999999,入力・概要!$E$21/入力・概要!$E$15))+入力・概要!$B$21*SQRT(B307/1000000)+I307*入力・概要!$B$16/2)</f>
        <v>7.3217343557967253E-3</v>
      </c>
      <c r="I307" s="1">
        <f>IF(B307="","",C307*(入力・概要!$E$17*0.000000001))</f>
        <v>8.6272702284733035E-2</v>
      </c>
      <c r="J307" s="1">
        <f t="shared" si="67"/>
        <v>7.3763666553672011E-3</v>
      </c>
      <c r="K307" s="1">
        <f t="shared" si="68"/>
        <v>8.6482712519758559E-2</v>
      </c>
      <c r="L307" s="1">
        <f>IF(B307="","",入力・概要!$B$25)</f>
        <v>0.05</v>
      </c>
      <c r="M307" s="1">
        <f>IF(B307="","",C307*入力・概要!$B$26*0.000000001-1/(C307*入力・概要!$B$24*0.000001))</f>
        <v>2.3716087492540457E-2</v>
      </c>
      <c r="N307" s="1">
        <f>IF(B307="","",入力・概要!$B$28)</f>
        <v>0.05</v>
      </c>
      <c r="O307" s="1">
        <f>IF(B307="","",C307*入力・概要!$B$29*0.000000001-1/(C307*入力・概要!$B$27*0.000001))</f>
        <v>2.3716087492540457E-2</v>
      </c>
      <c r="P307" s="1">
        <f t="shared" si="69"/>
        <v>2.5000000000000005E-2</v>
      </c>
      <c r="Q307" s="1">
        <f t="shared" si="70"/>
        <v>1.1858043746270228E-2</v>
      </c>
      <c r="R307" s="1">
        <f>IF(B307="","",入力・概要!$E$15*J307)</f>
        <v>0.71029602518367629</v>
      </c>
      <c r="S307" s="1">
        <f>IF(B307="","",入力・概要!$E$15*K307)</f>
        <v>8.3277214677486917</v>
      </c>
      <c r="T307" s="1">
        <f t="shared" si="71"/>
        <v>0.73529602518367632</v>
      </c>
      <c r="U307" s="1">
        <f t="shared" si="72"/>
        <v>8.3395795114949625</v>
      </c>
      <c r="V307" s="1">
        <f>IF(B307="","",T307+入力・概要!$E$9*F307)</f>
        <v>1.0945756809585669</v>
      </c>
      <c r="W307" s="1">
        <f>IF(B307="","",U307+入力・概要!$E$9*G307)</f>
        <v>10.870205187304737</v>
      </c>
      <c r="X307" s="1">
        <f>IF(B307="","",入力・概要!$E$9+T307*F307-U307*G307)</f>
        <v>26.125611994808164</v>
      </c>
      <c r="Y307" s="1">
        <f t="shared" si="73"/>
        <v>0.18055541364287667</v>
      </c>
      <c r="Z307" s="1">
        <f>IF(B307="","",入力・概要!$E$9*(V307*X307+W307*Y307)/(X307^2+Y307^2)+入力・概要!$B$36)</f>
        <v>1.2043285058199871</v>
      </c>
      <c r="AA307" s="1">
        <f>IF(B307="","",入力・概要!$E$9*(W307*X307-V307*Y307)/(X307^2+Y307^2)+C307*入力・概要!$B$37*0.000000001)</f>
        <v>11.282577401372052</v>
      </c>
      <c r="AB307" s="1">
        <f t="shared" si="74"/>
        <v>11.346671757298786</v>
      </c>
      <c r="AC307" s="1">
        <f t="shared" si="75"/>
        <v>83.907185934311016</v>
      </c>
      <c r="AD307" s="1">
        <f t="shared" si="76"/>
        <v>5.6651516452552553</v>
      </c>
      <c r="AE307" s="1">
        <f t="shared" si="77"/>
        <v>1.0548684915371542</v>
      </c>
      <c r="AF307" s="1">
        <f t="shared" si="78"/>
        <v>2.7669716324683537E-2</v>
      </c>
      <c r="AG307" s="1">
        <f t="shared" si="79"/>
        <v>8.3579582008881896</v>
      </c>
    </row>
    <row r="308" spans="1:33">
      <c r="A308">
        <v>305</v>
      </c>
      <c r="B308" s="2">
        <f>IF(A308&lt;=入力・概要!$B$40,10^(LOG10(入力・概要!$B$38)+(A308-1)*(LOG10(入力・概要!$B$39)-LOG10(入力・概要!$B$38))/(入力・概要!$B$40-1)),"")</f>
        <v>472006.00650039106</v>
      </c>
      <c r="C308" s="1">
        <f t="shared" si="64"/>
        <v>2965701.2049437691</v>
      </c>
      <c r="D308" s="1">
        <f>IF(B308="","",ATANH(MIN(0.999999,入力・概要!$E$20/入力・概要!$E$9))+入力・概要!$B$20*SQRT(B308/1000000)+E308*入力・概要!$B$15/2)</f>
        <v>1.3289105250657185E-2</v>
      </c>
      <c r="E308" s="1">
        <f>IF(B308="","",C308*(入力・概要!$E$11*0.000000001))</f>
        <v>9.5734010231142364E-2</v>
      </c>
      <c r="F308" s="1">
        <f t="shared" si="65"/>
        <v>1.3410836677153421E-2</v>
      </c>
      <c r="G308" s="1">
        <f t="shared" si="66"/>
        <v>9.6010440999972496E-2</v>
      </c>
      <c r="H308" s="1">
        <f>IF(B308="","",ATANH(MIN(0.999999,入力・概要!$E$21/入力・概要!$E$15))+入力・概要!$B$21*SQRT(B308/1000000)+I308*入力・概要!$B$16/2)</f>
        <v>7.3670741763194368E-3</v>
      </c>
      <c r="I308" s="1">
        <f>IF(B308="","",C308*(入力・概要!$E$17*0.000000001))</f>
        <v>8.8037820308135034E-2</v>
      </c>
      <c r="J308" s="1">
        <f t="shared" si="67"/>
        <v>7.4243327340627512E-3</v>
      </c>
      <c r="K308" s="1">
        <f t="shared" si="68"/>
        <v>8.826115034872202E-2</v>
      </c>
      <c r="L308" s="1">
        <f>IF(B308="","",入力・概要!$B$25)</f>
        <v>0.05</v>
      </c>
      <c r="M308" s="1">
        <f>IF(B308="","",C308*入力・概要!$B$26*0.000000001-1/(C308*入力・概要!$B$24*0.000001))</f>
        <v>2.5595185588339717E-2</v>
      </c>
      <c r="N308" s="1">
        <f>IF(B308="","",入力・概要!$B$28)</f>
        <v>0.05</v>
      </c>
      <c r="O308" s="1">
        <f>IF(B308="","",C308*入力・概要!$B$29*0.000000001-1/(C308*入力・概要!$B$27*0.000001))</f>
        <v>2.5595185588339717E-2</v>
      </c>
      <c r="P308" s="1">
        <f t="shared" si="69"/>
        <v>2.5000000000000001E-2</v>
      </c>
      <c r="Q308" s="1">
        <f t="shared" si="70"/>
        <v>1.2797592794169858E-2</v>
      </c>
      <c r="R308" s="1">
        <f>IF(B308="","",入力・概要!$E$15*J308)</f>
        <v>0.71491484588943743</v>
      </c>
      <c r="S308" s="1">
        <f>IF(B308="","",入力・概要!$E$15*K308)</f>
        <v>8.4989734377182007</v>
      </c>
      <c r="T308" s="1">
        <f t="shared" si="71"/>
        <v>0.73991484588943746</v>
      </c>
      <c r="U308" s="1">
        <f t="shared" si="72"/>
        <v>8.5117710305123708</v>
      </c>
      <c r="V308" s="1">
        <f>IF(B308="","",T308+入力・概要!$E$9*F308)</f>
        <v>1.1006707815398304</v>
      </c>
      <c r="W308" s="1">
        <f>IF(B308="","",U308+入力・概要!$E$9*G308)</f>
        <v>11.094483601619741</v>
      </c>
      <c r="X308" s="1">
        <f>IF(B308="","",入力・概要!$E$9+T308*F308-U308*G308)</f>
        <v>26.09303424473843</v>
      </c>
      <c r="Y308" s="1">
        <f t="shared" si="73"/>
        <v>0.18518952177979886</v>
      </c>
      <c r="Z308" s="1">
        <f>IF(B308="","",入力・概要!$E$9*(V308*X308+W308*Y308)/(X308^2+Y308^2)+入力・概要!$B$36)</f>
        <v>1.2158401478344429</v>
      </c>
      <c r="AA308" s="1">
        <f>IF(B308="","",入力・概要!$E$9*(W308*X308-V308*Y308)/(X308^2+Y308^2)+C308*入力・概要!$B$37*0.000000001)</f>
        <v>11.529475278820181</v>
      </c>
      <c r="AB308" s="1">
        <f t="shared" si="74"/>
        <v>11.5934062065474</v>
      </c>
      <c r="AC308" s="1">
        <f t="shared" si="75"/>
        <v>83.980126255864192</v>
      </c>
      <c r="AD308" s="1">
        <f t="shared" si="76"/>
        <v>5.6739475252725997</v>
      </c>
      <c r="AE308" s="1">
        <f t="shared" si="77"/>
        <v>1.0642110528206896</v>
      </c>
      <c r="AF308" s="1">
        <f t="shared" si="78"/>
        <v>2.8085198616448995E-2</v>
      </c>
      <c r="AG308" s="1">
        <f t="shared" si="79"/>
        <v>8.5289889630549212</v>
      </c>
    </row>
    <row r="309" spans="1:33">
      <c r="A309">
        <v>306</v>
      </c>
      <c r="B309" s="2">
        <f>IF(A309&lt;=入力・概要!$B$40,10^(LOG10(入力・概要!$B$38)+(A309-1)*(LOG10(入力・概要!$B$39)-LOG10(入力・概要!$B$38))/(入力・概要!$B$40-1)),"")</f>
        <v>481663.13195448963</v>
      </c>
      <c r="C309" s="1">
        <f t="shared" si="64"/>
        <v>3026378.7137065516</v>
      </c>
      <c r="D309" s="1">
        <f>IF(B309="","",ATANH(MIN(0.999999,入力・概要!$E$20/入力・概要!$E$9))+入力・概要!$B$20*SQRT(B309/1000000)+E309*入力・概要!$B$15/2)</f>
        <v>1.3339463504197905E-2</v>
      </c>
      <c r="E309" s="1">
        <f>IF(B309="","",C309*(入力・概要!$E$11*0.000000001))</f>
        <v>9.7692704261078053E-2</v>
      </c>
      <c r="F309" s="1">
        <f t="shared" si="65"/>
        <v>1.3466766188416796E-2</v>
      </c>
      <c r="G309" s="1">
        <f t="shared" si="66"/>
        <v>9.7987079492931631E-2</v>
      </c>
      <c r="H309" s="1">
        <f>IF(B309="","",ATANH(MIN(0.999999,入力・概要!$E$21/入力・概要!$E$15))+入力・概要!$B$21*SQRT(B309/1000000)+I309*入力・概要!$B$16/2)</f>
        <v>7.4130569527648647E-3</v>
      </c>
      <c r="I309" s="1">
        <f>IF(B309="","",C309*(入力・概要!$E$17*0.000000001))</f>
        <v>8.9839052207120088E-2</v>
      </c>
      <c r="J309" s="1">
        <f t="shared" si="67"/>
        <v>7.4730713357459037E-3</v>
      </c>
      <c r="K309" s="1">
        <f t="shared" si="68"/>
        <v>9.0076543450044594E-2</v>
      </c>
      <c r="L309" s="1">
        <f>IF(B309="","",入力・概要!$B$25)</f>
        <v>0.05</v>
      </c>
      <c r="M309" s="1">
        <f>IF(B309="","",C309*入力・概要!$B$26*0.000000001-1/(C309*入力・概要!$B$24*0.000001))</f>
        <v>2.7484783050713654E-2</v>
      </c>
      <c r="N309" s="1">
        <f>IF(B309="","",入力・概要!$B$28)</f>
        <v>0.05</v>
      </c>
      <c r="O309" s="1">
        <f>IF(B309="","",C309*入力・概要!$B$29*0.000000001-1/(C309*入力・概要!$B$27*0.000001))</f>
        <v>2.7484783050713654E-2</v>
      </c>
      <c r="P309" s="1">
        <f t="shared" si="69"/>
        <v>2.5000000000000001E-2</v>
      </c>
      <c r="Q309" s="1">
        <f t="shared" si="70"/>
        <v>1.3742391525356827E-2</v>
      </c>
      <c r="R309" s="1">
        <f>IF(B309="","",入力・概要!$E$15*J309)</f>
        <v>0.71960805552312135</v>
      </c>
      <c r="S309" s="1">
        <f>IF(B309="","",入力・概要!$E$15*K309)</f>
        <v>8.6737839595185307</v>
      </c>
      <c r="T309" s="1">
        <f t="shared" si="71"/>
        <v>0.74460805552312137</v>
      </c>
      <c r="U309" s="1">
        <f t="shared" si="72"/>
        <v>8.6875263510438874</v>
      </c>
      <c r="V309" s="1">
        <f>IF(B309="","",T309+入力・概要!$E$9*F309)</f>
        <v>1.106868513497663</v>
      </c>
      <c r="W309" s="1">
        <f>IF(B309="","",U309+入力・概要!$E$9*G309)</f>
        <v>11.323411150412365</v>
      </c>
      <c r="X309" s="1">
        <f>IF(B309="","",入力・概要!$E$9+T309*F309-U309*G309)</f>
        <v>26.059092385344556</v>
      </c>
      <c r="Y309" s="1">
        <f t="shared" si="73"/>
        <v>0.18995485485283911</v>
      </c>
      <c r="Z309" s="1">
        <f>IF(B309="","",入力・概要!$E$9*(V309*X309+W309*Y309)/(X309^2+Y309^2)+入力・概要!$B$36)</f>
        <v>1.2277404530572167</v>
      </c>
      <c r="AA309" s="1">
        <f>IF(B309="","",入力・概要!$E$9*(W309*X309-V309*Y309)/(X309^2+Y309^2)+C309*入力・概要!$B$37*0.000000001)</f>
        <v>11.78242382011954</v>
      </c>
      <c r="AB309" s="1">
        <f t="shared" si="74"/>
        <v>11.846217020508846</v>
      </c>
      <c r="AC309" s="1">
        <f t="shared" si="75"/>
        <v>84.051190391374035</v>
      </c>
      <c r="AD309" s="1">
        <f t="shared" si="76"/>
        <v>5.6827434052899433</v>
      </c>
      <c r="AE309" s="1">
        <f t="shared" si="77"/>
        <v>1.0735796845725356</v>
      </c>
      <c r="AF309" s="1">
        <f t="shared" si="78"/>
        <v>2.8528114638654258E-2</v>
      </c>
      <c r="AG309" s="1">
        <f t="shared" si="79"/>
        <v>8.7035833959338103</v>
      </c>
    </row>
    <row r="310" spans="1:33">
      <c r="A310">
        <v>307</v>
      </c>
      <c r="B310" s="2">
        <f>IF(A310&lt;=入力・概要!$B$40,10^(LOG10(入力・概要!$B$38)+(A310-1)*(LOG10(入力・概要!$B$39)-LOG10(入力・概要!$B$38))/(入力・概要!$B$40-1)),"")</f>
        <v>491517.8397926102</v>
      </c>
      <c r="C310" s="1">
        <f t="shared" si="64"/>
        <v>3088297.669201578</v>
      </c>
      <c r="D310" s="1">
        <f>IF(B310="","",ATANH(MIN(0.999999,入力・概要!$E$20/入力・概要!$E$9))+入力・概要!$B$20*SQRT(B310/1000000)+E310*入力・概要!$B$15/2)</f>
        <v>1.3390636387769533E-2</v>
      </c>
      <c r="E310" s="1">
        <f>IF(B310="","",C310*(入力・概要!$E$11*0.000000001))</f>
        <v>9.969147268352771E-2</v>
      </c>
      <c r="F310" s="1">
        <f t="shared" si="65"/>
        <v>1.3523771924024331E-2</v>
      </c>
      <c r="G310" s="1">
        <f t="shared" si="66"/>
        <v>0.10000493616431347</v>
      </c>
      <c r="H310" s="1">
        <f>IF(B310="","",ATANH(MIN(0.999999,入力・概要!$E$21/入力・概要!$E$15))+入力・概要!$B$21*SQRT(B310/1000000)+I310*入力・概要!$B$16/2)</f>
        <v>7.4596929422994854E-3</v>
      </c>
      <c r="I310" s="1">
        <f>IF(B310="","",C310*(入力・概要!$E$17*0.000000001))</f>
        <v>9.167713686259768E-2</v>
      </c>
      <c r="J310" s="1">
        <f t="shared" si="67"/>
        <v>7.5225993070842908E-3</v>
      </c>
      <c r="K310" s="1">
        <f t="shared" si="68"/>
        <v>9.1929683859687777E-2</v>
      </c>
      <c r="L310" s="1">
        <f>IF(B310="","",入力・概要!$B$25)</f>
        <v>0.05</v>
      </c>
      <c r="M310" s="1">
        <f>IF(B310="","",C310*入力・概要!$B$26*0.000000001-1/(C310*入力・概要!$B$24*0.000001))</f>
        <v>2.9385655008890441E-2</v>
      </c>
      <c r="N310" s="1">
        <f>IF(B310="","",入力・概要!$B$28)</f>
        <v>0.05</v>
      </c>
      <c r="O310" s="1">
        <f>IF(B310="","",C310*入力・概要!$B$29*0.000000001-1/(C310*入力・概要!$B$27*0.000001))</f>
        <v>2.9385655008890441E-2</v>
      </c>
      <c r="P310" s="1">
        <f t="shared" si="69"/>
        <v>2.5000000000000001E-2</v>
      </c>
      <c r="Q310" s="1">
        <f t="shared" si="70"/>
        <v>1.4692827504445217E-2</v>
      </c>
      <c r="R310" s="1">
        <f>IF(B310="","",入力・概要!$E$15*J310)</f>
        <v>0.72437727630900373</v>
      </c>
      <c r="S310" s="1">
        <f>IF(B310="","",入力・概要!$E$15*K310)</f>
        <v>8.8522293010497908</v>
      </c>
      <c r="T310" s="1">
        <f t="shared" si="71"/>
        <v>0.74937727630900375</v>
      </c>
      <c r="U310" s="1">
        <f t="shared" si="72"/>
        <v>8.8669221285542363</v>
      </c>
      <c r="V310" s="1">
        <f>IF(B310="","",T310+入力・概要!$E$9*F310)</f>
        <v>1.1131712073979834</v>
      </c>
      <c r="W310" s="1">
        <f>IF(B310="","",U310+入力・概要!$E$9*G310)</f>
        <v>11.557087938796025</v>
      </c>
      <c r="X310" s="1">
        <f>IF(B310="","",入力・概要!$E$9+T310*F310-U310*G310)</f>
        <v>26.023728683845334</v>
      </c>
      <c r="Y310" s="1">
        <f t="shared" si="73"/>
        <v>0.19485565921492087</v>
      </c>
      <c r="Z310" s="1">
        <f>IF(B310="","",入力・概要!$E$9*(V310*X310+W310*Y310)/(X310^2+Y310^2)+入力・概要!$B$36)</f>
        <v>1.2400484571633665</v>
      </c>
      <c r="AA310" s="1">
        <f>IF(B310="","",入力・概要!$E$9*(W310*X310-V310*Y310)/(X310^2+Y310^2)+C310*入力・概要!$B$37*0.000000001)</f>
        <v>12.041616056089993</v>
      </c>
      <c r="AB310" s="1">
        <f t="shared" si="74"/>
        <v>12.105297907048696</v>
      </c>
      <c r="AC310" s="1">
        <f t="shared" si="75"/>
        <v>84.120392951357829</v>
      </c>
      <c r="AD310" s="1">
        <f t="shared" si="76"/>
        <v>5.6915392853072877</v>
      </c>
      <c r="AE310" s="1">
        <f t="shared" si="77"/>
        <v>1.0829754817410202</v>
      </c>
      <c r="AF310" s="1">
        <f t="shared" si="78"/>
        <v>2.8997916823030271E-2</v>
      </c>
      <c r="AG310" s="1">
        <f t="shared" si="79"/>
        <v>8.8818177214350289</v>
      </c>
    </row>
    <row r="311" spans="1:33">
      <c r="A311">
        <v>308</v>
      </c>
      <c r="B311" s="2">
        <f>IF(A311&lt;=入力・概要!$B$40,10^(LOG10(入力・概要!$B$38)+(A311-1)*(LOG10(入力・概要!$B$39)-LOG10(入力・概要!$B$38))/(入力・概要!$B$40-1)),"")</f>
        <v>501574.17250116623</v>
      </c>
      <c r="C311" s="1">
        <f t="shared" si="64"/>
        <v>3151483.471120087</v>
      </c>
      <c r="D311" s="1">
        <f>IF(B311="","",ATANH(MIN(0.999999,入力・概要!$E$20/入力・概要!$E$9))+入力・概要!$B$20*SQRT(B311/1000000)+E311*入力・概要!$B$15/2)</f>
        <v>1.344263837321736E-2</v>
      </c>
      <c r="E311" s="1">
        <f>IF(B311="","",C311*(入力・概要!$E$11*0.000000001))</f>
        <v>0.10173113541059066</v>
      </c>
      <c r="F311" s="1">
        <f t="shared" si="65"/>
        <v>1.3581881101914285E-2</v>
      </c>
      <c r="G311" s="1">
        <f t="shared" si="66"/>
        <v>0.10206490351545876</v>
      </c>
      <c r="H311" s="1">
        <f>IF(B311="","",ATANH(MIN(0.999999,入力・概要!$E$21/入力・概要!$E$15))+入力・概要!$B$21*SQRT(B311/1000000)+I311*入力・概要!$B$16/2)</f>
        <v>7.5069925824573095E-3</v>
      </c>
      <c r="I311" s="1">
        <f>IF(B311="","",C311*(入力・概要!$E$17*0.000000001))</f>
        <v>9.3552828272795763E-2</v>
      </c>
      <c r="J311" s="1">
        <f t="shared" si="67"/>
        <v>7.5729340222808177E-3</v>
      </c>
      <c r="K311" s="1">
        <f t="shared" si="68"/>
        <v>9.3821382099322032E-2</v>
      </c>
      <c r="L311" s="1">
        <f>IF(B311="","",入力・概要!$B$25)</f>
        <v>0.05</v>
      </c>
      <c r="M311" s="1">
        <f>IF(B311="","",C311*入力・概要!$B$26*0.000000001-1/(C311*入力・概要!$B$24*0.000001))</f>
        <v>3.1298581216992749E-2</v>
      </c>
      <c r="N311" s="1">
        <f>IF(B311="","",入力・概要!$B$28)</f>
        <v>0.05</v>
      </c>
      <c r="O311" s="1">
        <f>IF(B311="","",C311*入力・概要!$B$29*0.000000001-1/(C311*入力・概要!$B$27*0.000001))</f>
        <v>3.1298581216992749E-2</v>
      </c>
      <c r="P311" s="1">
        <f t="shared" si="69"/>
        <v>2.4999999999999998E-2</v>
      </c>
      <c r="Q311" s="1">
        <f t="shared" si="70"/>
        <v>1.5649290608496371E-2</v>
      </c>
      <c r="R311" s="1">
        <f>IF(B311="","",入力・概要!$E$15*J311)</f>
        <v>0.72922418126956878</v>
      </c>
      <c r="S311" s="1">
        <f>IF(B311="","",入力・概要!$E$15*K311)</f>
        <v>9.0343875102653666</v>
      </c>
      <c r="T311" s="1">
        <f t="shared" si="71"/>
        <v>0.75422418126956881</v>
      </c>
      <c r="U311" s="1">
        <f t="shared" si="72"/>
        <v>9.0500368008738636</v>
      </c>
      <c r="V311" s="1">
        <f>IF(B311="","",T311+入力・概要!$E$9*F311)</f>
        <v>1.1195812684348043</v>
      </c>
      <c r="W311" s="1">
        <f>IF(B311="","",U311+入力・概要!$E$9*G311)</f>
        <v>11.795616413181984</v>
      </c>
      <c r="X311" s="1">
        <f>IF(B311="","",入力・概要!$E$9+T311*F311-U311*G311)</f>
        <v>25.986882908177137</v>
      </c>
      <c r="Y311" s="1">
        <f t="shared" si="73"/>
        <v>0.19989634208772195</v>
      </c>
      <c r="Z311" s="1">
        <f>IF(B311="","",入力・概要!$E$9*(V311*X311+W311*Y311)/(X311^2+Y311^2)+入力・概要!$B$36)</f>
        <v>1.2527843833302132</v>
      </c>
      <c r="AA311" s="1">
        <f>IF(B311="","",入力・概要!$E$9*(W311*X311-V311*Y311)/(X311^2+Y311^2)+C311*入力・概要!$B$37*0.000000001)</f>
        <v>12.30725389904333</v>
      </c>
      <c r="AB311" s="1">
        <f t="shared" si="74"/>
        <v>12.370851516635115</v>
      </c>
      <c r="AC311" s="1">
        <f t="shared" si="75"/>
        <v>84.187747292026515</v>
      </c>
      <c r="AD311" s="1">
        <f t="shared" si="76"/>
        <v>5.7003351653246312</v>
      </c>
      <c r="AE311" s="1">
        <f t="shared" si="77"/>
        <v>1.0923995942328515</v>
      </c>
      <c r="AF311" s="1">
        <f t="shared" si="78"/>
        <v>2.949407222729972E-2</v>
      </c>
      <c r="AG311" s="1">
        <f t="shared" si="79"/>
        <v>9.0637699436926962</v>
      </c>
    </row>
    <row r="312" spans="1:33">
      <c r="A312">
        <v>309</v>
      </c>
      <c r="B312" s="2">
        <f>IF(A312&lt;=入力・概要!$B$40,10^(LOG10(入力・概要!$B$38)+(A312-1)*(LOG10(入力・概要!$B$39)-LOG10(入力・概要!$B$38))/(入力・概要!$B$40-1)),"")</f>
        <v>511836.25527484261</v>
      </c>
      <c r="C312" s="1">
        <f t="shared" si="64"/>
        <v>3215962.038824711</v>
      </c>
      <c r="D312" s="1">
        <f>IF(B312="","",ATANH(MIN(0.999999,入力・概要!$E$20/入力・概要!$E$9))+入力・概要!$B$20*SQRT(B312/1000000)+E312*入力・概要!$B$15/2)</f>
        <v>1.3495484206133296E-2</v>
      </c>
      <c r="E312" s="1">
        <f>IF(B312="","",C312*(入力・概要!$E$11*0.000000001))</f>
        <v>0.10381252912956476</v>
      </c>
      <c r="F312" s="1">
        <f t="shared" si="65"/>
        <v>1.3641121864405954E-2</v>
      </c>
      <c r="G312" s="1">
        <f t="shared" si="66"/>
        <v>0.10416789543971285</v>
      </c>
      <c r="H312" s="1">
        <f>IF(B312="","",ATANH(MIN(0.999999,入力・概要!$E$21/入力・概要!$E$15))+入力・概要!$B$21*SQRT(B312/1000000)+I312*入力・概要!$B$16/2)</f>
        <v>7.5549664945300443E-3</v>
      </c>
      <c r="I312" s="1">
        <f>IF(B312="","",C312*(入力・概要!$E$17*0.000000001))</f>
        <v>9.5466895862559312E-2</v>
      </c>
      <c r="J312" s="1">
        <f t="shared" si="67"/>
        <v>7.6240934055405874E-3</v>
      </c>
      <c r="K312" s="1">
        <f t="shared" si="68"/>
        <v>9.5752467700466415E-2</v>
      </c>
      <c r="L312" s="1">
        <f>IF(B312="","",入力・概要!$B$25)</f>
        <v>0.05</v>
      </c>
      <c r="M312" s="1">
        <f>IF(B312="","",C312*入力・概要!$B$26*0.000000001-1/(C312*入力・概要!$B$24*0.000001))</f>
        <v>3.322434637390187E-2</v>
      </c>
      <c r="N312" s="1">
        <f>IF(B312="","",入力・概要!$B$28)</f>
        <v>0.05</v>
      </c>
      <c r="O312" s="1">
        <f>IF(B312="","",C312*入力・概要!$B$29*0.000000001-1/(C312*入力・概要!$B$27*0.000001))</f>
        <v>3.322434637390187E-2</v>
      </c>
      <c r="P312" s="1">
        <f t="shared" si="69"/>
        <v>2.5000000000000005E-2</v>
      </c>
      <c r="Q312" s="1">
        <f t="shared" si="70"/>
        <v>1.6612173186950931E-2</v>
      </c>
      <c r="R312" s="1">
        <f>IF(B312="","",入力・概要!$E$15*J312)</f>
        <v>0.7341504963889266</v>
      </c>
      <c r="S312" s="1">
        <f>IF(B312="","",入力・概要!$E$15*K312)</f>
        <v>9.22033846564314</v>
      </c>
      <c r="T312" s="1">
        <f t="shared" si="71"/>
        <v>0.75915049638892662</v>
      </c>
      <c r="U312" s="1">
        <f t="shared" si="72"/>
        <v>9.2369506388300913</v>
      </c>
      <c r="V312" s="1">
        <f>IF(B312="","",T312+入力・概要!$E$9*F312)</f>
        <v>1.1261011796299187</v>
      </c>
      <c r="W312" s="1">
        <f>IF(B312="","",U312+入力・概要!$E$9*G312)</f>
        <v>12.039101428430376</v>
      </c>
      <c r="X312" s="1">
        <f>IF(B312="","",入力・概要!$E$9+T312*F312-U312*G312)</f>
        <v>25.948492214022714</v>
      </c>
      <c r="Y312" s="1">
        <f t="shared" si="73"/>
        <v>0.20508147885063152</v>
      </c>
      <c r="Z312" s="1">
        <f>IF(B312="","",入力・概要!$E$9*(V312*X312+W312*Y312)/(X312^2+Y312^2)+入力・概要!$B$36)</f>
        <v>1.2659697317990062</v>
      </c>
      <c r="AA312" s="1">
        <f>IF(B312="","",入力・概要!$E$9*(W312*X312-V312*Y312)/(X312^2+Y312^2)+C312*入力・概要!$B$37*0.000000001)</f>
        <v>12.579548705897233</v>
      </c>
      <c r="AB312" s="1">
        <f t="shared" si="74"/>
        <v>12.643090010194184</v>
      </c>
      <c r="AC312" s="1">
        <f t="shared" si="75"/>
        <v>84.25326548089123</v>
      </c>
      <c r="AD312" s="1">
        <f t="shared" si="76"/>
        <v>5.7091310453419748</v>
      </c>
      <c r="AE312" s="1">
        <f t="shared" si="77"/>
        <v>1.1018532298302</v>
      </c>
      <c r="AF312" s="1">
        <f t="shared" si="78"/>
        <v>3.0016067330569E-2</v>
      </c>
      <c r="AG312" s="1">
        <f t="shared" si="79"/>
        <v>9.2495198995605499</v>
      </c>
    </row>
    <row r="313" spans="1:33">
      <c r="A313">
        <v>310</v>
      </c>
      <c r="B313" s="2">
        <f>IF(A313&lt;=入力・概要!$B$40,10^(LOG10(入力・概要!$B$38)+(A313-1)*(LOG10(入力・概要!$B$39)-LOG10(入力・概要!$B$38))/(入力・概要!$B$40-1)),"")</f>
        <v>522308.29770878045</v>
      </c>
      <c r="C313" s="1">
        <f t="shared" si="64"/>
        <v>3281759.8219817905</v>
      </c>
      <c r="D313" s="1">
        <f>IF(B313="","",ATANH(MIN(0.999999,入力・概要!$E$20/入力・概要!$E$9))+入力・概要!$B$20*SQRT(B313/1000000)+E313*入力・概要!$B$15/2)</f>
        <v>1.3549188911229214E-2</v>
      </c>
      <c r="E313" s="1">
        <f>IF(B313="","",C313*(入力・概要!$E$11*0.000000001))</f>
        <v>0.10593650764616173</v>
      </c>
      <c r="F313" s="1">
        <f t="shared" si="65"/>
        <v>1.3701523318746054E-2</v>
      </c>
      <c r="G313" s="1">
        <f t="shared" si="66"/>
        <v>0.10631484786143423</v>
      </c>
      <c r="H313" s="1">
        <f>IF(B313="","",ATANH(MIN(0.999999,入力・概要!$E$21/入力・概要!$E$15))+入力・概要!$B$21*SQRT(B313/1000000)+I313*入力・概要!$B$16/2)</f>
        <v>7.6036254870234807E-3</v>
      </c>
      <c r="I313" s="1">
        <f>IF(B313="","",C313*(入力・概要!$E$17*0.000000001))</f>
        <v>9.7420124798974175E-2</v>
      </c>
      <c r="J313" s="1">
        <f t="shared" si="67"/>
        <v>7.676095954708014E-3</v>
      </c>
      <c r="K313" s="1">
        <f t="shared" si="68"/>
        <v>9.7723789748814044E-2</v>
      </c>
      <c r="L313" s="1">
        <f>IF(B313="","",入力・概要!$B$25)</f>
        <v>0.05</v>
      </c>
      <c r="M313" s="1">
        <f>IF(B313="","",C313*入力・概要!$B$26*0.000000001-1/(C313*入力・概要!$B$24*0.000001))</f>
        <v>3.5163740445146877E-2</v>
      </c>
      <c r="N313" s="1">
        <f>IF(B313="","",入力・概要!$B$28)</f>
        <v>0.05</v>
      </c>
      <c r="O313" s="1">
        <f>IF(B313="","",C313*入力・概要!$B$29*0.000000001-1/(C313*入力・概要!$B$27*0.000001))</f>
        <v>3.5163740445146877E-2</v>
      </c>
      <c r="P313" s="1">
        <f t="shared" si="69"/>
        <v>2.5000000000000005E-2</v>
      </c>
      <c r="Q313" s="1">
        <f t="shared" si="70"/>
        <v>1.7581870222573435E-2</v>
      </c>
      <c r="R313" s="1">
        <f>IF(B313="","",入力・概要!$E$15*J313)</f>
        <v>0.73915800288891409</v>
      </c>
      <c r="S313" s="1">
        <f>IF(B313="","",入力・概要!$E$15*K313)</f>
        <v>9.4101639286004932</v>
      </c>
      <c r="T313" s="1">
        <f t="shared" si="71"/>
        <v>0.76415800288891411</v>
      </c>
      <c r="U313" s="1">
        <f t="shared" si="72"/>
        <v>9.4277457988230662</v>
      </c>
      <c r="V313" s="1">
        <f>IF(B313="","",T313+入力・概要!$E$9*F313)</f>
        <v>1.1327335051997132</v>
      </c>
      <c r="W313" s="1">
        <f>IF(B313="","",U313+入力・概要!$E$9*G313)</f>
        <v>12.287650317615688</v>
      </c>
      <c r="X313" s="1">
        <f>IF(B313="","",入力・概要!$E$9+T313*F313-U313*G313)</f>
        <v>25.908491026333127</v>
      </c>
      <c r="Y313" s="1">
        <f t="shared" si="73"/>
        <v>0.21041582072501669</v>
      </c>
      <c r="Z313" s="1">
        <f>IF(B313="","",入力・概要!$E$9*(V313*X313+W313*Y313)/(X313^2+Y313^2)+入力・概要!$B$36)</f>
        <v>1.2796273774390854</v>
      </c>
      <c r="AA313" s="1">
        <f>IF(B313="","",入力・概要!$E$9*(W313*X313-V313*Y313)/(X313^2+Y313^2)+C313*入力・概要!$B$37*0.000000001)</f>
        <v>12.858721885388798</v>
      </c>
      <c r="AB313" s="1">
        <f t="shared" si="74"/>
        <v>12.922235671541843</v>
      </c>
      <c r="AC313" s="1">
        <f t="shared" si="75"/>
        <v>84.31695825861722</v>
      </c>
      <c r="AD313" s="1">
        <f t="shared" si="76"/>
        <v>5.7179269253593192</v>
      </c>
      <c r="AE313" s="1">
        <f t="shared" si="77"/>
        <v>1.1113376572982405</v>
      </c>
      <c r="AF313" s="1">
        <f t="shared" si="78"/>
        <v>3.056341212174149E-2</v>
      </c>
      <c r="AG313" s="1">
        <f t="shared" si="79"/>
        <v>9.4391493110538622</v>
      </c>
    </row>
    <row r="314" spans="1:33">
      <c r="A314">
        <v>311</v>
      </c>
      <c r="B314" s="2">
        <f>IF(A314&lt;=入力・概要!$B$40,10^(LOG10(入力・概要!$B$38)+(A314-1)*(LOG10(入力・概要!$B$39)-LOG10(入力・概要!$B$38))/(入力・概要!$B$40-1)),"")</f>
        <v>532994.59552538907</v>
      </c>
      <c r="C314" s="1">
        <f t="shared" si="64"/>
        <v>3348903.8114112508</v>
      </c>
      <c r="D314" s="1">
        <f>IF(B314="","",ATANH(MIN(0.999999,入力・概要!$E$20/入力・概要!$E$9))+入力・概要!$B$20*SQRT(B314/1000000)+E314*入力・概要!$B$15/2)</f>
        <v>1.360376779781795E-2</v>
      </c>
      <c r="E314" s="1">
        <f>IF(B314="","",C314*(入力・概要!$E$11*0.000000001))</f>
        <v>0.1081039422347455</v>
      </c>
      <c r="F314" s="1">
        <f t="shared" si="65"/>
        <v>1.3763115579801132E-2</v>
      </c>
      <c r="G314" s="1">
        <f t="shared" si="66"/>
        <v>0.10850671940123829</v>
      </c>
      <c r="H314" s="1">
        <f>IF(B314="","",ATANH(MIN(0.999999,入力・概要!$E$21/入力・概要!$E$15))+入力・概要!$B$21*SQRT(B314/1000000)+I314*入力・概要!$B$16/2)</f>
        <v>7.6529805591815363E-3</v>
      </c>
      <c r="I314" s="1">
        <f>IF(B314="","",C314*(入力・概要!$E$17*0.000000001))</f>
        <v>9.9413316313449157E-2</v>
      </c>
      <c r="J314" s="1">
        <f t="shared" si="67"/>
        <v>7.7289607661437604E-3</v>
      </c>
      <c r="K314" s="1">
        <f t="shared" si="68"/>
        <v>9.9736217449787945E-2</v>
      </c>
      <c r="L314" s="1">
        <f>IF(B314="","",入力・概要!$B$25)</f>
        <v>0.05</v>
      </c>
      <c r="M314" s="1">
        <f>IF(B314="","",C314*入力・概要!$B$26*0.000000001-1/(C314*入力・概要!$B$24*0.000001))</f>
        <v>3.7117558986955151E-2</v>
      </c>
      <c r="N314" s="1">
        <f>IF(B314="","",入力・概要!$B$28)</f>
        <v>0.05</v>
      </c>
      <c r="O314" s="1">
        <f>IF(B314="","",C314*入力・概要!$B$29*0.000000001-1/(C314*入力・概要!$B$27*0.000001))</f>
        <v>3.7117558986955151E-2</v>
      </c>
      <c r="P314" s="1">
        <f t="shared" si="69"/>
        <v>2.5000000000000001E-2</v>
      </c>
      <c r="Q314" s="1">
        <f t="shared" si="70"/>
        <v>1.8558779493477572E-2</v>
      </c>
      <c r="R314" s="1">
        <f>IF(B314="","",入力・概要!$E$15*J314)</f>
        <v>0.74424853962458093</v>
      </c>
      <c r="S314" s="1">
        <f>IF(B314="","",入力・概要!$E$15*K314)</f>
        <v>9.6039475979536437</v>
      </c>
      <c r="T314" s="1">
        <f t="shared" si="71"/>
        <v>0.76924853962458095</v>
      </c>
      <c r="U314" s="1">
        <f t="shared" si="72"/>
        <v>9.622506377447122</v>
      </c>
      <c r="V314" s="1">
        <f>IF(B314="","",T314+入力・概要!$E$9*F314)</f>
        <v>1.1394808940990935</v>
      </c>
      <c r="W314" s="1">
        <f>IF(B314="","",U314+入力・概要!$E$9*G314)</f>
        <v>12.541372964543399</v>
      </c>
      <c r="X314" s="1">
        <f>IF(B314="","",入力・概要!$E$9+T314*F314-U314*G314)</f>
        <v>25.866810915041654</v>
      </c>
      <c r="Y314" s="1">
        <f t="shared" si="73"/>
        <v>0.21590430287903498</v>
      </c>
      <c r="Z314" s="1">
        <f>IF(B314="","",入力・概要!$E$9*(V314*X314+W314*Y314)/(X314^2+Y314^2)+入力・概要!$B$36)</f>
        <v>1.2937816761470891</v>
      </c>
      <c r="AA314" s="1">
        <f>IF(B314="","",入力・概要!$E$9*(W314*X314-V314*Y314)/(X314^2+Y314^2)+C314*入力・概要!$B$37*0.000000001)</f>
        <v>13.145005553431281</v>
      </c>
      <c r="AB314" s="1">
        <f t="shared" si="74"/>
        <v>13.208521568490291</v>
      </c>
      <c r="AC314" s="1">
        <f t="shared" si="75"/>
        <v>84.378834996802837</v>
      </c>
      <c r="AD314" s="1">
        <f t="shared" si="76"/>
        <v>5.7267228053766646</v>
      </c>
      <c r="AE314" s="1">
        <f t="shared" si="77"/>
        <v>1.1208542096978771</v>
      </c>
      <c r="AF314" s="1">
        <f t="shared" si="78"/>
        <v>3.1135643502062452E-2</v>
      </c>
      <c r="AG314" s="1">
        <f t="shared" si="79"/>
        <v>9.6327418398383795</v>
      </c>
    </row>
    <row r="315" spans="1:33">
      <c r="A315">
        <v>312</v>
      </c>
      <c r="B315" s="2">
        <f>IF(A315&lt;=入力・概要!$B$40,10^(LOG10(入力・概要!$B$38)+(A315-1)*(LOG10(入力・概要!$B$39)-LOG10(入力・概要!$B$38))/(入力・概要!$B$40-1)),"")</f>
        <v>543899.5323364865</v>
      </c>
      <c r="C315" s="1">
        <f t="shared" si="64"/>
        <v>3417421.5501584602</v>
      </c>
      <c r="D315" s="1">
        <f>IF(B315="","",ATANH(MIN(0.999999,入力・概要!$E$20/入力・概要!$E$9))+入力・概要!$B$20*SQRT(B315/1000000)+E315*入力・概要!$B$15/2)</f>
        <v>1.3659236465404075E-2</v>
      </c>
      <c r="E315" s="1">
        <f>IF(B315="","",C315*(入力・概要!$E$11*0.000000001))</f>
        <v>0.1103157219957361</v>
      </c>
      <c r="F315" s="1">
        <f t="shared" si="65"/>
        <v>1.3825929815026399E-2</v>
      </c>
      <c r="G315" s="1">
        <f t="shared" si="66"/>
        <v>0.11074449206889515</v>
      </c>
      <c r="H315" s="1">
        <f>IF(B315="","",ATANH(MIN(0.999999,入力・概要!$E$21/入力・概要!$E$15))+入力・概要!$B$21*SQRT(B315/1000000)+I315*入力・概要!$B$16/2)</f>
        <v>7.7030429045792754E-3</v>
      </c>
      <c r="I315" s="1">
        <f>IF(B315="","",C315*(入力・概要!$E$17*0.000000001))</f>
        <v>0.10144728803038783</v>
      </c>
      <c r="J315" s="1">
        <f t="shared" si="67"/>
        <v>7.7827075609155222E-3</v>
      </c>
      <c r="K315" s="1">
        <f t="shared" si="68"/>
        <v>0.10179064071643175</v>
      </c>
      <c r="L315" s="1">
        <f>IF(B315="","",入力・概要!$B$25)</f>
        <v>0.05</v>
      </c>
      <c r="M315" s="1">
        <f>IF(B315="","",C315*入力・概要!$B$26*0.000000001-1/(C315*入力・概要!$B$24*0.000001))</f>
        <v>3.9086603472596307E-2</v>
      </c>
      <c r="N315" s="1">
        <f>IF(B315="","",入力・概要!$B$28)</f>
        <v>0.05</v>
      </c>
      <c r="O315" s="1">
        <f>IF(B315="","",C315*入力・概要!$B$29*0.000000001-1/(C315*入力・概要!$B$27*0.000001))</f>
        <v>3.9086603472596307E-2</v>
      </c>
      <c r="P315" s="1">
        <f t="shared" si="69"/>
        <v>2.5000000000000001E-2</v>
      </c>
      <c r="Q315" s="1">
        <f t="shared" si="70"/>
        <v>1.9543301736298153E-2</v>
      </c>
      <c r="R315" s="1">
        <f>IF(B315="","",入力・概要!$E$15*J315)</f>
        <v>0.74942400560619227</v>
      </c>
      <c r="S315" s="1">
        <f>IF(B315="","",入力・概要!$E$15*K315)</f>
        <v>9.8017751665276904</v>
      </c>
      <c r="T315" s="1">
        <f t="shared" si="71"/>
        <v>0.77442400560619229</v>
      </c>
      <c r="U315" s="1">
        <f t="shared" si="72"/>
        <v>9.8213184682639891</v>
      </c>
      <c r="V315" s="1">
        <f>IF(B315="","",T315+入力・概要!$E$9*F315)</f>
        <v>1.1463460837531629</v>
      </c>
      <c r="W315" s="1">
        <f>IF(B315="","",U315+入力・概要!$E$9*G315)</f>
        <v>12.800381879162371</v>
      </c>
      <c r="X315" s="1">
        <f>IF(B315="","",入力・概要!$E$9+T315*F315-U315*G315)</f>
        <v>25.823380464649315</v>
      </c>
      <c r="Y315" s="1">
        <f t="shared" si="73"/>
        <v>0.22155205298005748</v>
      </c>
      <c r="Z315" s="1">
        <f>IF(B315="","",入力・概要!$E$9*(V315*X315+W315*Y315)/(X315^2+Y315^2)+入力・概要!$B$36)</f>
        <v>1.3084585810128757</v>
      </c>
      <c r="AA315" s="1">
        <f>IF(B315="","",入力・概要!$E$9*(W315*X315-V315*Y315)/(X315^2+Y315^2)+C315*入力・概要!$B$37*0.000000001)</f>
        <v>13.438643241083726</v>
      </c>
      <c r="AB315" s="1">
        <f t="shared" si="74"/>
        <v>13.502192267159861</v>
      </c>
      <c r="AC315" s="1">
        <f t="shared" si="75"/>
        <v>84.438903651326314</v>
      </c>
      <c r="AD315" s="1">
        <f t="shared" si="76"/>
        <v>5.7355186853940081</v>
      </c>
      <c r="AE315" s="1">
        <f t="shared" si="77"/>
        <v>1.1304042879197296</v>
      </c>
      <c r="AF315" s="1">
        <f t="shared" si="78"/>
        <v>3.1732328038705175E-2</v>
      </c>
      <c r="AG315" s="1">
        <f t="shared" si="79"/>
        <v>9.8303831438727638</v>
      </c>
    </row>
    <row r="316" spans="1:33">
      <c r="A316">
        <v>313</v>
      </c>
      <c r="B316" s="2">
        <f>IF(A316&lt;=入力・概要!$B$40,10^(LOG10(入力・概要!$B$38)+(A316-1)*(LOG10(入力・概要!$B$39)-LOG10(入力・概要!$B$38))/(入力・概要!$B$40-1)),"")</f>
        <v>555027.5814415029</v>
      </c>
      <c r="C316" s="1">
        <f t="shared" si="64"/>
        <v>3487341.1447926722</v>
      </c>
      <c r="D316" s="1">
        <f>IF(B316="","",ATANH(MIN(0.999999,入力・概要!$E$20/入力・概要!$E$9))+入力・概要!$B$20*SQRT(B316/1000000)+E316*入力・概要!$B$15/2)</f>
        <v>1.3715610809386759E-2</v>
      </c>
      <c r="E316" s="1">
        <f>IF(B316="","",C316*(入力・概要!$E$11*0.000000001))</f>
        <v>0.11257275422032796</v>
      </c>
      <c r="F316" s="1">
        <f t="shared" si="65"/>
        <v>1.388999829185047E-2</v>
      </c>
      <c r="G316" s="1">
        <f t="shared" si="66"/>
        <v>0.11302917198539517</v>
      </c>
      <c r="H316" s="1">
        <f>IF(B316="","",ATANH(MIN(0.999999,入力・概要!$E$21/入力・概要!$E$15))+入力・概要!$B$21*SQRT(B316/1000000)+I316*入力・概要!$B$16/2)</f>
        <v>7.7538239147863369E-3</v>
      </c>
      <c r="I316" s="1">
        <f>IF(B316="","",C316*(入力・概要!$E$17*0.000000001))</f>
        <v>0.10352287430258653</v>
      </c>
      <c r="J316" s="1">
        <f t="shared" si="67"/>
        <v>7.8373567123817163E-3</v>
      </c>
      <c r="K316" s="1">
        <f t="shared" si="68"/>
        <v>0.10388797078081123</v>
      </c>
      <c r="L316" s="1">
        <f>IF(B316="","",入力・概要!$B$25)</f>
        <v>0.05</v>
      </c>
      <c r="M316" s="1">
        <f>IF(B316="","",C316*入力・概要!$B$26*0.000000001-1/(C316*入力・概要!$B$24*0.000001))</f>
        <v>4.1071681621154564E-2</v>
      </c>
      <c r="N316" s="1">
        <f>IF(B316="","",入力・概要!$B$28)</f>
        <v>0.05</v>
      </c>
      <c r="O316" s="1">
        <f>IF(B316="","",C316*入力・概要!$B$29*0.000000001-1/(C316*入力・概要!$B$27*0.000001))</f>
        <v>4.1071681621154564E-2</v>
      </c>
      <c r="P316" s="1">
        <f t="shared" si="69"/>
        <v>2.5000000000000005E-2</v>
      </c>
      <c r="Q316" s="1">
        <f t="shared" si="70"/>
        <v>2.0535840810577285E-2</v>
      </c>
      <c r="R316" s="1">
        <f>IF(B316="","",入力・概要!$E$15*J316)</f>
        <v>0.75468636265535749</v>
      </c>
      <c r="S316" s="1">
        <f>IF(B316="","",入力・概要!$E$15*K316)</f>
        <v>10.00373438003059</v>
      </c>
      <c r="T316" s="1">
        <f t="shared" si="71"/>
        <v>0.77968636265535751</v>
      </c>
      <c r="U316" s="1">
        <f t="shared" si="72"/>
        <v>10.024270220841167</v>
      </c>
      <c r="V316" s="1">
        <f>IF(B316="","",T316+入力・概要!$E$9*F316)</f>
        <v>1.1533319039880172</v>
      </c>
      <c r="W316" s="1">
        <f>IF(B316="","",U316+入力・概要!$E$9*G316)</f>
        <v>13.064792276027026</v>
      </c>
      <c r="X316" s="1">
        <f>IF(B316="","",入力・概要!$E$9+T316*F316-U316*G316)</f>
        <v>25.778125137341419</v>
      </c>
      <c r="Y316" s="1">
        <f t="shared" si="73"/>
        <v>0.22736440022377094</v>
      </c>
      <c r="Z316" s="1">
        <f>IF(B316="","",入力・概要!$E$9*(V316*X316+W316*Y316)/(X316^2+Y316^2)+入力・概要!$B$36)</f>
        <v>1.3236857692962853</v>
      </c>
      <c r="AA316" s="1">
        <f>IF(B316="","",入力・概要!$E$9*(W316*X316-V316*Y316)/(X316^2+Y316^2)+C316*入力・概要!$B$37*0.000000001)</f>
        <v>13.739890660081478</v>
      </c>
      <c r="AB316" s="1">
        <f t="shared" si="74"/>
        <v>13.80350460451373</v>
      </c>
      <c r="AC316" s="1">
        <f t="shared" si="75"/>
        <v>84.497170710863998</v>
      </c>
      <c r="AD316" s="1">
        <f t="shared" si="76"/>
        <v>5.7443145654113517</v>
      </c>
      <c r="AE316" s="1">
        <f t="shared" si="77"/>
        <v>1.1399893644569798</v>
      </c>
      <c r="AF316" s="1">
        <f t="shared" si="78"/>
        <v>3.2353064117597453E-2</v>
      </c>
      <c r="AG316" s="1">
        <f t="shared" si="79"/>
        <v>10.032160936317958</v>
      </c>
    </row>
    <row r="317" spans="1:33">
      <c r="A317">
        <v>314</v>
      </c>
      <c r="B317" s="2">
        <f>IF(A317&lt;=入力・概要!$B$40,10^(LOG10(入力・概要!$B$38)+(A317-1)*(LOG10(入力・概要!$B$39)-LOG10(入力・概要!$B$38))/(入力・概要!$B$40-1)),"")</f>
        <v>566383.30766246154</v>
      </c>
      <c r="C317" s="1">
        <f t="shared" si="64"/>
        <v>3558691.2769365534</v>
      </c>
      <c r="D317" s="1">
        <f>IF(B317="","",ATANH(MIN(0.999999,入力・概要!$E$20/入力・概要!$E$9))+入力・概要!$B$20*SQRT(B317/1000000)+E317*入力・概要!$B$15/2)</f>
        <v>1.3772907026876861E-2</v>
      </c>
      <c r="E317" s="1">
        <f>IF(B317="","",C317*(入力・概要!$E$11*0.000000001))</f>
        <v>0.11487596476266754</v>
      </c>
      <c r="F317" s="1">
        <f t="shared" si="65"/>
        <v>1.3955354427624855E-2</v>
      </c>
      <c r="G317" s="1">
        <f t="shared" si="66"/>
        <v>0.11536179013578611</v>
      </c>
      <c r="H317" s="1">
        <f>IF(B317="","",ATANH(MIN(0.999999,入力・概要!$E$21/入力・概要!$E$15))+入力・概要!$B$21*SQRT(B317/1000000)+I317*入力・概要!$B$16/2)</f>
        <v>7.8053351831020735E-3</v>
      </c>
      <c r="I317" s="1">
        <f>IF(B317="","",C317*(入力・概要!$E$17*0.000000001))</f>
        <v>0.10564092655349215</v>
      </c>
      <c r="J317" s="1">
        <f t="shared" si="67"/>
        <v>7.8929292752522445E-3</v>
      </c>
      <c r="K317" s="1">
        <f t="shared" si="68"/>
        <v>0.10602914083017045</v>
      </c>
      <c r="L317" s="1">
        <f>IF(B317="","",入力・概要!$B$25)</f>
        <v>0.05</v>
      </c>
      <c r="M317" s="1">
        <f>IF(B317="","",C317*入力・概要!$B$26*0.000000001-1/(C317*入力・概要!$B$24*0.000001))</f>
        <v>4.3073607728861506E-2</v>
      </c>
      <c r="N317" s="1">
        <f>IF(B317="","",入力・概要!$B$28)</f>
        <v>0.05</v>
      </c>
      <c r="O317" s="1">
        <f>IF(B317="","",C317*入力・概要!$B$29*0.000000001-1/(C317*入力・概要!$B$27*0.000001))</f>
        <v>4.3073607728861506E-2</v>
      </c>
      <c r="P317" s="1">
        <f t="shared" si="69"/>
        <v>2.5000000000000001E-2</v>
      </c>
      <c r="Q317" s="1">
        <f t="shared" si="70"/>
        <v>2.1536803864430753E-2</v>
      </c>
      <c r="R317" s="1">
        <f>IF(B317="","",入力・概要!$E$15*J317)</f>
        <v>0.76003763820339232</v>
      </c>
      <c r="S317" s="1">
        <f>IF(B317="","",入力・概要!$E$15*K317)</f>
        <v>10.209915098310852</v>
      </c>
      <c r="T317" s="1">
        <f t="shared" si="71"/>
        <v>0.78503763820339234</v>
      </c>
      <c r="U317" s="1">
        <f t="shared" si="72"/>
        <v>10.231451902175282</v>
      </c>
      <c r="V317" s="1">
        <f>IF(B317="","",T317+入力・概要!$E$9*F317)</f>
        <v>1.1604412811727642</v>
      </c>
      <c r="W317" s="1">
        <f>IF(B317="","",U317+入力・概要!$E$9*G317)</f>
        <v>13.334722155972266</v>
      </c>
      <c r="X317" s="1">
        <f>IF(B317="","",入力・概要!$E$9+T317*F317-U317*G317)</f>
        <v>25.730967129272507</v>
      </c>
      <c r="Y317" s="1">
        <f t="shared" si="73"/>
        <v>0.23334688487116551</v>
      </c>
      <c r="Z317" s="1">
        <f>IF(B317="","",入力・概要!$E$9*(V317*X317+W317*Y317)/(X317^2+Y317^2)+入力・概要!$B$36)</f>
        <v>1.33949278138655</v>
      </c>
      <c r="AA317" s="1">
        <f>IF(B317="","",入力・概要!$E$9*(W317*X317-V317*Y317)/(X317^2+Y317^2)+C317*入力・概要!$B$37*0.000000001)</f>
        <v>14.049016531410739</v>
      </c>
      <c r="AB317" s="1">
        <f t="shared" si="74"/>
        <v>14.11272852467725</v>
      </c>
      <c r="AC317" s="1">
        <f t="shared" si="75"/>
        <v>84.553641140139121</v>
      </c>
      <c r="AD317" s="1">
        <f t="shared" si="76"/>
        <v>5.753110445428697</v>
      </c>
      <c r="AE317" s="1">
        <f t="shared" si="77"/>
        <v>1.1496109874363198</v>
      </c>
      <c r="AF317" s="1">
        <f t="shared" si="78"/>
        <v>3.2997483550946116E-2</v>
      </c>
      <c r="AG317" s="1">
        <f t="shared" si="79"/>
        <v>10.238165046833425</v>
      </c>
    </row>
    <row r="318" spans="1:33">
      <c r="A318">
        <v>315</v>
      </c>
      <c r="B318" s="2">
        <f>IF(A318&lt;=入力・概要!$B$40,10^(LOG10(入力・概要!$B$38)+(A318-1)*(LOG10(入力・概要!$B$39)-LOG10(入力・概要!$B$38))/(入力・概要!$B$40-1)),"")</f>
        <v>577971.36921650288</v>
      </c>
      <c r="C318" s="1">
        <f t="shared" si="64"/>
        <v>3631501.2150315987</v>
      </c>
      <c r="D318" s="1">
        <f>IF(B318="","",ATANH(MIN(0.999999,入力・概要!$E$20/入力・概要!$E$9))+入力・概要!$B$20*SQRT(B318/1000000)+E318*入力・概要!$B$15/2)</f>
        <v>1.3831141622630622E-2</v>
      </c>
      <c r="E318" s="1">
        <f>IF(B318="","",C318*(入力・概要!$E$11*0.000000001))</f>
        <v>0.11722629841964566</v>
      </c>
      <c r="F318" s="1">
        <f t="shared" si="65"/>
        <v>1.402203284229751E-2</v>
      </c>
      <c r="G318" s="1">
        <f t="shared" si="66"/>
        <v>0.11774340315449773</v>
      </c>
      <c r="H318" s="1">
        <f>IF(B318="","",ATANH(MIN(0.999999,入力・概要!$E$21/入力・概要!$E$15))+入力・概要!$B$21*SQRT(B318/1000000)+I318*入力・概要!$B$16/2)</f>
        <v>7.8575885083638965E-3</v>
      </c>
      <c r="I318" s="1">
        <f>IF(B318="","",C318*(入力・概要!$E$17*0.000000001))</f>
        <v>0.1078023136264625</v>
      </c>
      <c r="J318" s="1">
        <f t="shared" si="67"/>
        <v>7.9494470162163738E-3</v>
      </c>
      <c r="K318" s="1">
        <f t="shared" si="68"/>
        <v>0.10821510666917153</v>
      </c>
      <c r="L318" s="1">
        <f>IF(B318="","",入力・概要!$B$25)</f>
        <v>0.05</v>
      </c>
      <c r="M318" s="1">
        <f>IF(B318="","",C318*入力・概要!$B$26*0.000000001-1/(C318*入力・概要!$B$24*0.000001))</f>
        <v>4.5093203003126262E-2</v>
      </c>
      <c r="N318" s="1">
        <f>IF(B318="","",入力・概要!$B$28)</f>
        <v>0.05</v>
      </c>
      <c r="O318" s="1">
        <f>IF(B318="","",C318*入力・概要!$B$29*0.000000001-1/(C318*入力・概要!$B$27*0.000001))</f>
        <v>4.5093203003126262E-2</v>
      </c>
      <c r="P318" s="1">
        <f t="shared" si="69"/>
        <v>2.4999999999999998E-2</v>
      </c>
      <c r="Q318" s="1">
        <f t="shared" si="70"/>
        <v>2.2546601501563127E-2</v>
      </c>
      <c r="R318" s="1">
        <f>IF(B318="","",入力・概要!$E$15*J318)</f>
        <v>0.76547992824058453</v>
      </c>
      <c r="S318" s="1">
        <f>IF(B318="","",入力・概要!$E$15*K318)</f>
        <v>10.420409359126914</v>
      </c>
      <c r="T318" s="1">
        <f t="shared" si="71"/>
        <v>0.79047992824058455</v>
      </c>
      <c r="U318" s="1">
        <f t="shared" si="72"/>
        <v>10.442955960628478</v>
      </c>
      <c r="V318" s="1">
        <f>IF(B318="","",T318+入力・概要!$E$9*F318)</f>
        <v>1.1676772425857249</v>
      </c>
      <c r="W318" s="1">
        <f>IF(B318="","",U318+入力・概要!$E$9*G318)</f>
        <v>13.610292391175355</v>
      </c>
      <c r="X318" s="1">
        <f>IF(B318="","",入力・概要!$E$9+T318*F318-U318*G318)</f>
        <v>25.68182521963351</v>
      </c>
      <c r="Y318" s="1">
        <f t="shared" si="73"/>
        <v>0.23950526832696867</v>
      </c>
      <c r="Z318" s="1">
        <f>IF(B318="","",入力・概要!$E$9*(V318*X318+W318*Y318)/(X318^2+Y318^2)+入力・概要!$B$36)</f>
        <v>1.3559111730616187</v>
      </c>
      <c r="AA318" s="1">
        <f>IF(B318="","",入力・概要!$E$9*(W318*X318-V318*Y318)/(X318^2+Y318^2)+C318*入力・概要!$B$37*0.000000001)</f>
        <v>14.366303483013938</v>
      </c>
      <c r="AB318" s="1">
        <f t="shared" si="74"/>
        <v>14.430147985218023</v>
      </c>
      <c r="AC318" s="1">
        <f t="shared" si="75"/>
        <v>84.608318317411445</v>
      </c>
      <c r="AD318" s="1">
        <f t="shared" si="76"/>
        <v>5.7619063254460405</v>
      </c>
      <c r="AE318" s="1">
        <f t="shared" si="77"/>
        <v>1.1592707849281469</v>
      </c>
      <c r="AF318" s="1">
        <f t="shared" si="78"/>
        <v>3.3665252698743979E-2</v>
      </c>
      <c r="AG318" s="1">
        <f t="shared" si="79"/>
        <v>10.448487485388448</v>
      </c>
    </row>
    <row r="319" spans="1:33">
      <c r="A319">
        <v>316</v>
      </c>
      <c r="B319" s="2">
        <f>IF(A319&lt;=入力・概要!$B$40,10^(LOG10(入力・概要!$B$38)+(A319-1)*(LOG10(入力・概要!$B$39)-LOG10(入力・概要!$B$38))/(入力・概要!$B$40-1)),"")</f>
        <v>589796.51962673664</v>
      </c>
      <c r="C319" s="1">
        <f t="shared" si="64"/>
        <v>3705800.826344368</v>
      </c>
      <c r="D319" s="1">
        <f>IF(B319="","",ATANH(MIN(0.999999,入力・概要!$E$20/入力・概要!$E$9))+入力・概要!$B$20*SQRT(B319/1000000)+E319*入力・概要!$B$15/2)</f>
        <v>1.3890331415102401E-2</v>
      </c>
      <c r="E319" s="1">
        <f>IF(B319="","",C319*(入力・概要!$E$11*0.000000001))</f>
        <v>0.11962471931846355</v>
      </c>
      <c r="F319" s="1">
        <f t="shared" si="65"/>
        <v>1.4090069413981044E-2</v>
      </c>
      <c r="G319" s="1">
        <f t="shared" si="66"/>
        <v>0.12017509414498133</v>
      </c>
      <c r="H319" s="1">
        <f>IF(B319="","",ATANH(MIN(0.999999,入力・概要!$E$21/入力・概要!$E$15))+入力・概要!$B$21*SQRT(B319/1000000)+I319*入力・概要!$B$16/2)</f>
        <v>7.9105958988303689E-3</v>
      </c>
      <c r="I319" s="1">
        <f>IF(B319="","",C319*(入力・概要!$E$17*0.000000001))</f>
        <v>0.11000792214117526</v>
      </c>
      <c r="J319" s="1">
        <f t="shared" si="67"/>
        <v>8.0069324462338706E-3</v>
      </c>
      <c r="K319" s="1">
        <f t="shared" si="68"/>
        <v>0.11044684740963166</v>
      </c>
      <c r="L319" s="1">
        <f>IF(B319="","",入力・概要!$B$25)</f>
        <v>0.05</v>
      </c>
      <c r="M319" s="1">
        <f>IF(B319="","",C319*入力・概要!$B$26*0.000000001-1/(C319*入力・概要!$B$24*0.000001))</f>
        <v>4.713129589940393E-2</v>
      </c>
      <c r="N319" s="1">
        <f>IF(B319="","",入力・概要!$B$28)</f>
        <v>0.05</v>
      </c>
      <c r="O319" s="1">
        <f>IF(B319="","",C319*入力・概要!$B$29*0.000000001-1/(C319*入力・概要!$B$27*0.000001))</f>
        <v>4.713129589940393E-2</v>
      </c>
      <c r="P319" s="1">
        <f t="shared" si="69"/>
        <v>2.5000000000000005E-2</v>
      </c>
      <c r="Q319" s="1">
        <f t="shared" si="70"/>
        <v>2.3565647949701961E-2</v>
      </c>
      <c r="R319" s="1">
        <f>IF(B319="","",入力・概要!$E$15*J319)</f>
        <v>0.77101540042561922</v>
      </c>
      <c r="S319" s="1">
        <f>IF(B319="","",入力・概要!$E$15*K319)</f>
        <v>10.635311444564314</v>
      </c>
      <c r="T319" s="1">
        <f t="shared" si="71"/>
        <v>0.79601540042561925</v>
      </c>
      <c r="U319" s="1">
        <f t="shared" si="72"/>
        <v>10.658877092514016</v>
      </c>
      <c r="V319" s="1">
        <f>IF(B319="","",T319+入力・概要!$E$9*F319)</f>
        <v>1.175042921018663</v>
      </c>
      <c r="W319" s="1">
        <f>IF(B319="","",U319+入力・概要!$E$9*G319)</f>
        <v>13.891626813790101</v>
      </c>
      <c r="X319" s="1">
        <f>IF(B319="","",入力・概要!$E$9+T319*F319-U319*G319)</f>
        <v>25.630614612089428</v>
      </c>
      <c r="Y319" s="1">
        <f t="shared" si="73"/>
        <v>0.24584554379561874</v>
      </c>
      <c r="Z319" s="1">
        <f>IF(B319="","",入力・概要!$E$9*(V319*X319+W319*Y319)/(X319^2+Y319^2)+入力・概要!$B$36)</f>
        <v>1.3729746825303963</v>
      </c>
      <c r="AA319" s="1">
        <f>IF(B319="","",入力・概要!$E$9*(W319*X319-V319*Y319)/(X319^2+Y319^2)+C319*入力・概要!$B$37*0.000000001)</f>
        <v>14.692049023390329</v>
      </c>
      <c r="AB319" s="1">
        <f t="shared" si="74"/>
        <v>14.756061940252696</v>
      </c>
      <c r="AC319" s="1">
        <f t="shared" si="75"/>
        <v>84.66120396566177</v>
      </c>
      <c r="AD319" s="1">
        <f t="shared" si="76"/>
        <v>5.7707022054633841</v>
      </c>
      <c r="AE319" s="1">
        <f t="shared" si="77"/>
        <v>1.1689704695592043</v>
      </c>
      <c r="AF319" s="1">
        <f t="shared" si="78"/>
        <v>3.4356073164570081E-2</v>
      </c>
      <c r="AG319" s="1">
        <f t="shared" si="79"/>
        <v>10.663222508724751</v>
      </c>
    </row>
    <row r="320" spans="1:33">
      <c r="A320">
        <v>317</v>
      </c>
      <c r="B320" s="2">
        <f>IF(A320&lt;=入力・概要!$B$40,10^(LOG10(入力・概要!$B$38)+(A320-1)*(LOG10(入力・概要!$B$39)-LOG10(入力・概要!$B$38))/(入力・概要!$B$40-1)),"")</f>
        <v>601863.60967217211</v>
      </c>
      <c r="C320" s="1">
        <f t="shared" si="64"/>
        <v>3781620.5892182612</v>
      </c>
      <c r="D320" s="1">
        <f>IF(B320="","",ATANH(MIN(0.999999,入力・概要!$E$20/入力・概要!$E$9))+入力・概要!$B$20*SQRT(B320/1000000)+E320*入力・概要!$B$15/2)</f>
        <v>1.3950493542618703E-2</v>
      </c>
      <c r="E320" s="1">
        <f>IF(B320="","",C320*(入力・概要!$E$11*0.000000001))</f>
        <v>0.12207221131212503</v>
      </c>
      <c r="F320" s="1">
        <f t="shared" si="65"/>
        <v>1.4159501337597783E-2</v>
      </c>
      <c r="G320" s="1">
        <f t="shared" si="66"/>
        <v>0.12265797353560273</v>
      </c>
      <c r="H320" s="1">
        <f>IF(B320="","",ATANH(MIN(0.999999,入力・概要!$E$21/入力・概要!$E$15))+入力・概要!$B$21*SQRT(B320/1000000)+I320*入力・概要!$B$16/2)</f>
        <v>7.9643695761403843E-3</v>
      </c>
      <c r="I320" s="1">
        <f>IF(B320="","",C320*(入力・概要!$E$17*0.000000001))</f>
        <v>0.11225865685732606</v>
      </c>
      <c r="J320" s="1">
        <f t="shared" si="67"/>
        <v>8.0654088545918379E-3</v>
      </c>
      <c r="K320" s="1">
        <f t="shared" si="68"/>
        <v>0.11272536618925305</v>
      </c>
      <c r="L320" s="1">
        <f>IF(B320="","",入力・概要!$B$25)</f>
        <v>0.05</v>
      </c>
      <c r="M320" s="1">
        <f>IF(B320="","",C320*入力・概要!$B$26*0.000000001-1/(C320*入力・概要!$B$24*0.000001))</f>
        <v>4.9188722461034118E-2</v>
      </c>
      <c r="N320" s="1">
        <f>IF(B320="","",入力・概要!$B$28)</f>
        <v>0.05</v>
      </c>
      <c r="O320" s="1">
        <f>IF(B320="","",C320*入力・概要!$B$29*0.000000001-1/(C320*入力・概要!$B$27*0.000001))</f>
        <v>4.9188722461034118E-2</v>
      </c>
      <c r="P320" s="1">
        <f t="shared" si="69"/>
        <v>2.5000000000000001E-2</v>
      </c>
      <c r="Q320" s="1">
        <f t="shared" si="70"/>
        <v>2.4594361230517059E-2</v>
      </c>
      <c r="R320" s="1">
        <f>IF(B320="","",入力・概要!$E$15*J320)</f>
        <v>0.77664629736503032</v>
      </c>
      <c r="S320" s="1">
        <f>IF(B320="","",入力・概要!$E$15*K320)</f>
        <v>10.8547179502447</v>
      </c>
      <c r="T320" s="1">
        <f t="shared" si="71"/>
        <v>0.80164629736503035</v>
      </c>
      <c r="U320" s="1">
        <f t="shared" si="72"/>
        <v>10.879312311475218</v>
      </c>
      <c r="V320" s="1">
        <f>IF(B320="","",T320+入力・概要!$E$9*F320)</f>
        <v>1.1825415596338069</v>
      </c>
      <c r="W320" s="1">
        <f>IF(B320="","",U320+入力・概要!$E$9*G320)</f>
        <v>14.178852308349589</v>
      </c>
      <c r="X320" s="1">
        <f>IF(B320="","",入力・概要!$E$9+T320*F320-U320*G320)</f>
        <v>25.577246768148825</v>
      </c>
      <c r="Y320" s="1">
        <f t="shared" si="73"/>
        <v>0.25237394755359122</v>
      </c>
      <c r="Z320" s="1">
        <f>IF(B320="","",入力・概要!$E$9*(V320*X320+W320*Y320)/(X320^2+Y320^2)+入力・概要!$B$36)</f>
        <v>1.3907194139301235</v>
      </c>
      <c r="AA320" s="1">
        <f>IF(B320="","",入力・概要!$E$9*(W320*X320-V320*Y320)/(X320^2+Y320^2)+C320*入力・概要!$B$37*0.000000001)</f>
        <v>15.0265665986194</v>
      </c>
      <c r="AB320" s="1">
        <f t="shared" si="74"/>
        <v>15.090785408023876</v>
      </c>
      <c r="AC320" s="1">
        <f t="shared" si="75"/>
        <v>84.71229807686268</v>
      </c>
      <c r="AD320" s="1">
        <f t="shared" si="76"/>
        <v>5.7794980854807276</v>
      </c>
      <c r="AE320" s="1">
        <f t="shared" si="77"/>
        <v>1.1787118434531467</v>
      </c>
      <c r="AF320" s="1">
        <f t="shared" si="78"/>
        <v>3.5069682124837694E-2</v>
      </c>
      <c r="AG320" s="1">
        <f t="shared" si="79"/>
        <v>10.882466689614782</v>
      </c>
    </row>
    <row r="321" spans="1:33">
      <c r="A321">
        <v>318</v>
      </c>
      <c r="B321" s="2">
        <f>IF(A321&lt;=入力・概要!$B$40,10^(LOG10(入力・概要!$B$38)+(A321-1)*(LOG10(入力・概要!$B$39)-LOG10(入力・概要!$B$38))/(入力・概要!$B$40-1)),"")</f>
        <v>614177.58937754796</v>
      </c>
      <c r="C321" s="1">
        <f t="shared" si="64"/>
        <v>3858991.6055759867</v>
      </c>
      <c r="D321" s="1">
        <f>IF(B321="","",ATANH(MIN(0.999999,入力・概要!$E$20/入力・概要!$E$9))+入力・概要!$B$20*SQRT(B321/1000000)+E321*入力・概要!$B$15/2)</f>
        <v>1.4011645469676079E-2</v>
      </c>
      <c r="E321" s="1">
        <f>IF(B321="","",C321*(入力・概要!$E$11*0.000000001))</f>
        <v>0.12456977838302111</v>
      </c>
      <c r="F321" s="1">
        <f t="shared" si="65"/>
        <v>1.4230367186797203E-2</v>
      </c>
      <c r="G321" s="1">
        <f t="shared" si="66"/>
        <v>0.12519317997386578</v>
      </c>
      <c r="H321" s="1">
        <f>IF(B321="","",ATANH(MIN(0.999999,入力・概要!$E$21/入力・概要!$E$15))+入力・概要!$B$21*SQRT(B321/1000000)+I321*入力・概要!$B$16/2)</f>
        <v>8.0189219793500542E-3</v>
      </c>
      <c r="I321" s="1">
        <f>IF(B321="","",C321*(入力・概要!$E$17*0.000000001))</f>
        <v>0.1145554410457684</v>
      </c>
      <c r="J321" s="1">
        <f t="shared" si="67"/>
        <v>8.1249003448370834E-3</v>
      </c>
      <c r="K321" s="1">
        <f t="shared" si="68"/>
        <v>0.11505169092094683</v>
      </c>
      <c r="L321" s="1">
        <f>IF(B321="","",入力・概要!$B$25)</f>
        <v>0.05</v>
      </c>
      <c r="M321" s="1">
        <f>IF(B321="","",C321*入力・概要!$B$26*0.000000001-1/(C321*入力・概要!$B$24*0.000001))</f>
        <v>5.1266326662192864E-2</v>
      </c>
      <c r="N321" s="1">
        <f>IF(B321="","",入力・概要!$B$28)</f>
        <v>0.05</v>
      </c>
      <c r="O321" s="1">
        <f>IF(B321="","",C321*入力・概要!$B$29*0.000000001-1/(C321*入力・概要!$B$27*0.000001))</f>
        <v>5.1266326662192864E-2</v>
      </c>
      <c r="P321" s="1">
        <f t="shared" si="69"/>
        <v>2.5000000000000005E-2</v>
      </c>
      <c r="Q321" s="1">
        <f t="shared" si="70"/>
        <v>2.5633163331096432E-2</v>
      </c>
      <c r="R321" s="1">
        <f>IF(B321="","",入力・概要!$E$15*J321)</f>
        <v>0.7823749400732537</v>
      </c>
      <c r="S321" s="1">
        <f>IF(B321="","",入力・概要!$E$15*K321)</f>
        <v>11.078727857480841</v>
      </c>
      <c r="T321" s="1">
        <f t="shared" si="71"/>
        <v>0.80737494007325372</v>
      </c>
      <c r="U321" s="1">
        <f t="shared" si="72"/>
        <v>11.104361020811938</v>
      </c>
      <c r="V321" s="1">
        <f>IF(B321="","",T321+入力・概要!$E$9*F321)</f>
        <v>1.1901765170895022</v>
      </c>
      <c r="W321" s="1">
        <f>IF(B321="","",U321+入力・概要!$E$9*G321)</f>
        <v>14.472098908147579</v>
      </c>
      <c r="X321" s="1">
        <f>IF(B321="","",入力・概要!$E$9+T321*F321-U321*G321)</f>
        <v>25.521629231996862</v>
      </c>
      <c r="Y321" s="1">
        <f t="shared" si="73"/>
        <v>0.25909697087989203</v>
      </c>
      <c r="Z321" s="1">
        <f>IF(B321="","",入力・概要!$E$9*(V321*X321+W321*Y321)/(X321^2+Y321^2)+入力・概要!$B$36)</f>
        <v>1.4091840391677422</v>
      </c>
      <c r="AA321" s="1">
        <f>IF(B321="","",入力・概要!$E$9*(W321*X321-V321*Y321)/(X321^2+Y321^2)+C321*入力・概要!$B$37*0.000000001)</f>
        <v>15.370186741198276</v>
      </c>
      <c r="AB321" s="1">
        <f t="shared" si="74"/>
        <v>15.434650631470491</v>
      </c>
      <c r="AC321" s="1">
        <f t="shared" si="75"/>
        <v>84.761598828655991</v>
      </c>
      <c r="AD321" s="1">
        <f t="shared" si="76"/>
        <v>5.7882939654980721</v>
      </c>
      <c r="AE321" s="1">
        <f t="shared" si="77"/>
        <v>1.1884968035271055</v>
      </c>
      <c r="AF321" s="1">
        <f t="shared" si="78"/>
        <v>3.5805852347886746E-2</v>
      </c>
      <c r="AG321" s="1">
        <f t="shared" si="79"/>
        <v>11.10631898906999</v>
      </c>
    </row>
    <row r="322" spans="1:33">
      <c r="A322">
        <v>319</v>
      </c>
      <c r="B322" s="2">
        <f>IF(A322&lt;=入力・概要!$B$40,10^(LOG10(入力・概要!$B$38)+(A322-1)*(LOG10(入力・概要!$B$39)-LOG10(入力・概要!$B$38))/(入力・概要!$B$40-1)),"")</f>
        <v>626743.51004387729</v>
      </c>
      <c r="C322" s="1">
        <f t="shared" si="64"/>
        <v>3937945.6136778514</v>
      </c>
      <c r="D322" s="1">
        <f>IF(B322="","",ATANH(MIN(0.999999,入力・概要!$E$20/入力・概要!$E$9))+入力・概要!$B$20*SQRT(B322/1000000)+E322*入力・概要!$B$15/2)</f>
        <v>1.4073804993365375E-2</v>
      </c>
      <c r="E322" s="1">
        <f>IF(B322="","",C322*(入力・概要!$E$11*0.000000001))</f>
        <v>0.12711844505477266</v>
      </c>
      <c r="F322" s="1">
        <f t="shared" si="65"/>
        <v>1.4302706979355118E-2</v>
      </c>
      <c r="G322" s="1">
        <f t="shared" si="66"/>
        <v>0.12778188126117768</v>
      </c>
      <c r="H322" s="1">
        <f>IF(B322="","",ATANH(MIN(0.999999,入力・概要!$E$21/入力・概要!$E$15))+入力・概要!$B$21*SQRT(B322/1000000)+I322*入力・概要!$B$16/2)</f>
        <v>8.0742657690488738E-3</v>
      </c>
      <c r="I322" s="1">
        <f>IF(B322="","",C322*(入力・概要!$E$17*0.000000001))</f>
        <v>0.11689921686724762</v>
      </c>
      <c r="J322" s="1">
        <f t="shared" si="67"/>
        <v>8.1854318727012827E-3</v>
      </c>
      <c r="K322" s="1">
        <f t="shared" si="68"/>
        <v>0.11742687507445231</v>
      </c>
      <c r="L322" s="1">
        <f>IF(B322="","",入力・概要!$B$25)</f>
        <v>0.05</v>
      </c>
      <c r="M322" s="1">
        <f>IF(B322="","",C322*入力・概要!$B$26*0.000000001-1/(C322*入力・概要!$B$24*0.000001))</f>
        <v>5.3364960754098426E-2</v>
      </c>
      <c r="N322" s="1">
        <f>IF(B322="","",入力・概要!$B$28)</f>
        <v>0.05</v>
      </c>
      <c r="O322" s="1">
        <f>IF(B322="","",C322*入力・概要!$B$29*0.000000001-1/(C322*入力・概要!$B$27*0.000001))</f>
        <v>5.3364960754098426E-2</v>
      </c>
      <c r="P322" s="1">
        <f t="shared" si="69"/>
        <v>2.5000000000000001E-2</v>
      </c>
      <c r="Q322" s="1">
        <f t="shared" si="70"/>
        <v>2.6682480377049213E-2</v>
      </c>
      <c r="R322" s="1">
        <f>IF(B322="","",入力・概要!$E$15*J322)</f>
        <v>0.78820373162457269</v>
      </c>
      <c r="S322" s="1">
        <f>IF(B322="","",入力・概要!$E$15*K322)</f>
        <v>11.307442608541464</v>
      </c>
      <c r="T322" s="1">
        <f t="shared" si="71"/>
        <v>0.81320373162457271</v>
      </c>
      <c r="U322" s="1">
        <f t="shared" si="72"/>
        <v>11.334125088918514</v>
      </c>
      <c r="V322" s="1">
        <f>IF(B322="","",T322+入力・概要!$E$9*F322)</f>
        <v>1.1979512729514181</v>
      </c>
      <c r="W322" s="1">
        <f>IF(B322="","",U322+入力・概要!$E$9*G322)</f>
        <v>14.771499895821936</v>
      </c>
      <c r="X322" s="1">
        <f>IF(B322="","",入力・概要!$E$9+T322*F322-U322*G322)</f>
        <v>25.463665446291913</v>
      </c>
      <c r="Y322" s="1">
        <f t="shared" si="73"/>
        <v>0.26602137268975651</v>
      </c>
      <c r="Z322" s="1">
        <f>IF(B322="","",入力・概要!$E$9*(V322*X322+W322*Y322)/(X322^2+Y322^2)+入力・概要!$B$36)</f>
        <v>1.4284100202423022</v>
      </c>
      <c r="AA322" s="1">
        <f>IF(B322="","",入力・概要!$E$9*(W322*X322-V322*Y322)/(X322^2+Y322^2)+C322*入力・概要!$B$37*0.000000001)</f>
        <v>15.723258320059152</v>
      </c>
      <c r="AB322" s="1">
        <f t="shared" si="74"/>
        <v>15.788008341308855</v>
      </c>
      <c r="AC322" s="1">
        <f t="shared" si="75"/>
        <v>84.809102492676885</v>
      </c>
      <c r="AD322" s="1">
        <f t="shared" si="76"/>
        <v>5.7970898455154156</v>
      </c>
      <c r="AE322" s="1">
        <f t="shared" si="77"/>
        <v>1.1983273471751783</v>
      </c>
      <c r="AF322" s="1">
        <f t="shared" si="78"/>
        <v>3.6564391955447806E-2</v>
      </c>
      <c r="AG322" s="1">
        <f t="shared" si="79"/>
        <v>11.334880831663202</v>
      </c>
    </row>
    <row r="323" spans="1:33">
      <c r="A323">
        <v>320</v>
      </c>
      <c r="B323" s="2">
        <f>IF(A323&lt;=入力・概要!$B$40,10^(LOG10(入力・概要!$B$38)+(A323-1)*(LOG10(入力・概要!$B$39)-LOG10(入力・概要!$B$38))/(入力・概要!$B$40-1)),"")</f>
        <v>639566.5263205386</v>
      </c>
      <c r="C323" s="1">
        <f t="shared" si="64"/>
        <v>4018515.0011410941</v>
      </c>
      <c r="D323" s="1">
        <f>IF(B323="","",ATANH(MIN(0.999999,入力・概要!$E$20/入力・概要!$E$9))+入力・概要!$B$20*SQRT(B323/1000000)+E323*入力・概要!$B$15/2)</f>
        <v>1.413699024992488E-2</v>
      </c>
      <c r="E323" s="1">
        <f>IF(B323="","",C323*(入力・概要!$E$11*0.000000001))</f>
        <v>0.12971925681249968</v>
      </c>
      <c r="F323" s="1">
        <f t="shared" si="65"/>
        <v>1.4376562246279033E-2</v>
      </c>
      <c r="G323" s="1">
        <f t="shared" si="66"/>
        <v>0.13042527533051551</v>
      </c>
      <c r="H323" s="1">
        <f>IF(B323="","",ATANH(MIN(0.999999,入力・概要!$E$21/入力・概要!$E$15))+入力・概要!$B$21*SQRT(B323/1000000)+I323*入力・概要!$B$16/2)</f>
        <v>8.1304138315567084E-3</v>
      </c>
      <c r="I323" s="1">
        <f>IF(B323="","",C323*(入力・概要!$E$17*0.000000001))</f>
        <v>0.11929094575888421</v>
      </c>
      <c r="J323" s="1">
        <f t="shared" si="67"/>
        <v>8.2470292861443854E-3</v>
      </c>
      <c r="K323" s="1">
        <f t="shared" si="68"/>
        <v>0.11985199849206396</v>
      </c>
      <c r="L323" s="1">
        <f>IF(B323="","",入力・概要!$B$25)</f>
        <v>0.05</v>
      </c>
      <c r="M323" s="1">
        <f>IF(B323="","",C323*入力・概要!$B$26*0.000000001-1/(C323*入力・概要!$B$24*0.000001))</f>
        <v>5.5485485614612862E-2</v>
      </c>
      <c r="N323" s="1">
        <f>IF(B323="","",入力・概要!$B$28)</f>
        <v>0.05</v>
      </c>
      <c r="O323" s="1">
        <f>IF(B323="","",C323*入力・概要!$B$29*0.000000001-1/(C323*入力・概要!$B$27*0.000001))</f>
        <v>5.5485485614612862E-2</v>
      </c>
      <c r="P323" s="1">
        <f t="shared" si="69"/>
        <v>2.5000000000000001E-2</v>
      </c>
      <c r="Q323" s="1">
        <f t="shared" si="70"/>
        <v>2.7742742807306427E-2</v>
      </c>
      <c r="R323" s="1">
        <f>IF(B323="","",入力・概要!$E$15*J323)</f>
        <v>0.79413516100903758</v>
      </c>
      <c r="S323" s="1">
        <f>IF(B323="","",入力・概要!$E$15*K323)</f>
        <v>11.540966185200448</v>
      </c>
      <c r="T323" s="1">
        <f t="shared" si="71"/>
        <v>0.8191351610090376</v>
      </c>
      <c r="U323" s="1">
        <f t="shared" si="72"/>
        <v>11.568708928007755</v>
      </c>
      <c r="V323" s="1">
        <f>IF(B323="","",T323+入力・概要!$E$9*F323)</f>
        <v>1.2058694334074229</v>
      </c>
      <c r="W323" s="1">
        <f>IF(B323="","",U323+入力・概要!$E$9*G323)</f>
        <v>15.077191908378179</v>
      </c>
      <c r="X323" s="1">
        <f>IF(B323="","",入力・概要!$E$9+T323*F323-U323*G323)</f>
        <v>25.403254558391847</v>
      </c>
      <c r="Y323" s="1">
        <f t="shared" si="73"/>
        <v>0.27315419292009735</v>
      </c>
      <c r="Z323" s="1">
        <f>IF(B323="","",入力・概要!$E$9*(V323*X323+W323*Y323)/(X323^2+Y323^2)+入力・概要!$B$36)</f>
        <v>1.448441854470508</v>
      </c>
      <c r="AA323" s="1">
        <f>IF(B323="","",入力・概要!$E$9*(W323*X323-V323*Y323)/(X323^2+Y323^2)+C323*入力・概要!$B$37*0.000000001)</f>
        <v>16.086149902237739</v>
      </c>
      <c r="AB323" s="1">
        <f t="shared" si="74"/>
        <v>16.1512291322687</v>
      </c>
      <c r="AC323" s="1">
        <f t="shared" si="75"/>
        <v>84.85480333367363</v>
      </c>
      <c r="AD323" s="1">
        <f t="shared" si="76"/>
        <v>5.8058857255327601</v>
      </c>
      <c r="AE323" s="1">
        <f t="shared" si="77"/>
        <v>1.2082055783729808</v>
      </c>
      <c r="AF323" s="1">
        <f t="shared" si="78"/>
        <v>3.734514397444938E-2</v>
      </c>
      <c r="AG323" s="1">
        <f t="shared" si="79"/>
        <v>11.5682561841399</v>
      </c>
    </row>
    <row r="324" spans="1:33">
      <c r="A324">
        <v>321</v>
      </c>
      <c r="B324" s="2">
        <f>IF(A324&lt;=入力・概要!$B$40,10^(LOG10(入力・概要!$B$38)+(A324-1)*(LOG10(入力・概要!$B$39)-LOG10(入力・概要!$B$38))/(入力・概要!$B$40-1)),"")</f>
        <v>652651.89831975161</v>
      </c>
      <c r="C324" s="1">
        <f t="shared" ref="C324:C387" si="80">IF(B324="","",2*PI()*B324)</f>
        <v>4100732.8182255286</v>
      </c>
      <c r="D324" s="1">
        <f>IF(B324="","",ATANH(MIN(0.999999,入力・概要!$E$20/入力・概要!$E$9))+入力・概要!$B$20*SQRT(B324/1000000)+E324*入力・概要!$B$15/2)</f>
        <v>1.4201219721424982E-2</v>
      </c>
      <c r="E324" s="1">
        <f>IF(B324="","",C324*(入力・概要!$E$11*0.000000001))</f>
        <v>0.13237328053168709</v>
      </c>
      <c r="F324" s="1">
        <f t="shared" ref="F324:F387" si="81">IF(B324="","",SINH(2*D324)/(COSH(2*D324)+COS(2*E324)))</f>
        <v>1.4451976104860405E-2</v>
      </c>
      <c r="G324" s="1">
        <f t="shared" ref="G324:G387" si="82">IF(B324="","",SIN(2*E324)/(COSH(2*D324)+COS(2*E324)))</f>
        <v>0.13312459126951001</v>
      </c>
      <c r="H324" s="1">
        <f>IF(B324="","",ATANH(MIN(0.999999,入力・概要!$E$21/入力・概要!$E$15))+入力・概要!$B$21*SQRT(B324/1000000)+I324*入力・概要!$B$16/2)</f>
        <v>8.1873792832032107E-3</v>
      </c>
      <c r="I324" s="1">
        <f>IF(B324="","",C324*(入力・概要!$E$17*0.000000001))</f>
        <v>0.12173160882856246</v>
      </c>
      <c r="J324" s="1">
        <f t="shared" ref="J324:J387" si="83">IF(B324="","",SINH(2*H324)/(COSH(2*H324)+COS(2*I324)))</f>
        <v>8.3097193676506028E-3</v>
      </c>
      <c r="K324" s="1">
        <f t="shared" ref="K324:K387" si="84">IF(B324="","",SIN(2*I324)/(COSH(2*H324)+COS(2*I324)))</f>
        <v>0.12232816824039501</v>
      </c>
      <c r="L324" s="1">
        <f>IF(B324="","",入力・概要!$B$25)</f>
        <v>0.05</v>
      </c>
      <c r="M324" s="1">
        <f>IF(B324="","",C324*入力・概要!$B$26*0.000000001-1/(C324*入力・概要!$B$24*0.000001))</f>
        <v>5.7628771101380434E-2</v>
      </c>
      <c r="N324" s="1">
        <f>IF(B324="","",入力・概要!$B$28)</f>
        <v>0.05</v>
      </c>
      <c r="O324" s="1">
        <f>IF(B324="","",C324*入力・概要!$B$29*0.000000001-1/(C324*入力・概要!$B$27*0.000001))</f>
        <v>5.7628771101380434E-2</v>
      </c>
      <c r="P324" s="1">
        <f t="shared" ref="P324:P387" si="85">IF(B324="","",((L324*N324-M324*O324)*(L324+N324)+(L324*O324+M324*N324)*(M324+O324))/((L324+N324)^2+(M324+O324)^2))</f>
        <v>2.5000000000000005E-2</v>
      </c>
      <c r="Q324" s="1">
        <f t="shared" ref="Q324:Q387" si="86">IF(B324="","",((L324*O324+M324*N324)*(L324+N324)-(L324*N324-M324*O324)*(M324+O324))/((L324+N324)^2+(M324+O324)^2))</f>
        <v>2.8814385550690221E-2</v>
      </c>
      <c r="R324" s="1">
        <f>IF(B324="","",入力・概要!$E$15*J324)</f>
        <v>0.8001718072052928</v>
      </c>
      <c r="S324" s="1">
        <f>IF(B324="","",入力・概要!$E$15*K324)</f>
        <v>11.779405190756098</v>
      </c>
      <c r="T324" s="1">
        <f t="shared" ref="T324:T387" si="87">IF(B324="","",P324+R324)</f>
        <v>0.82517180720529282</v>
      </c>
      <c r="U324" s="1">
        <f t="shared" ref="U324:U387" si="88">IF(B324="","",Q324+S324)</f>
        <v>11.808219576306788</v>
      </c>
      <c r="V324" s="1">
        <f>IF(B324="","",T324+入力・概要!$E$9*F324)</f>
        <v>1.2139347373055407</v>
      </c>
      <c r="W324" s="1">
        <f>IF(B324="","",U324+入力・概要!$E$9*G324)</f>
        <v>15.389315046906621</v>
      </c>
      <c r="X324" s="1">
        <f>IF(B324="","",入力・概要!$E$9+T324*F324-U324*G324)</f>
        <v>25.340291216439155</v>
      </c>
      <c r="Y324" s="1">
        <f t="shared" ref="Y324:Y387" si="89">IF(B324="","",T324*G324+U324*F324)</f>
        <v>0.28050276671905811</v>
      </c>
      <c r="Z324" s="1">
        <f>IF(B324="","",入力・概要!$E$9*(V324*X324+W324*Y324)/(X324^2+Y324^2)+入力・概要!$B$36)</f>
        <v>1.4693273453655158</v>
      </c>
      <c r="AA324" s="1">
        <f>IF(B324="","",入力・概要!$E$9*(W324*X324-V324*Y324)/(X324^2+Y324^2)+C324*入力・概要!$B$37*0.000000001)</f>
        <v>16.459251237916696</v>
      </c>
      <c r="AB324" s="1">
        <f t="shared" ref="AB324:AB387" si="90">IF(B324="","",SQRT(Z324^2+AA324^2))</f>
        <v>16.524704964407118</v>
      </c>
      <c r="AC324" s="1">
        <f t="shared" ref="AC324:AC387" si="91">IF(B324="","",IF(Z324&gt;0,DEGREES(ATAN(AA324/Z324)),IF(Z324&lt;0,IF(AA324&gt;=0,DEGREES(ATAN(AA324/Z324))+180,DEGREES(ATAN(AA324/Z324))-180),IF(AA324&gt;0,90,IF(AA324&lt;0,-90,0)))))</f>
        <v>84.898693498468717</v>
      </c>
      <c r="AD324" s="1">
        <f t="shared" ref="AD324:AD387" si="92">IF(B324="","",LOG10(B324))</f>
        <v>5.8146816055501054</v>
      </c>
      <c r="AE324" s="1">
        <f t="shared" ref="AE324:AE387" si="93">IF(AB324="","",LOG10(MAX(AB324,0.000000000001)))</f>
        <v>1.2181337142409578</v>
      </c>
      <c r="AF324" s="1">
        <f t="shared" ref="AF324:AF387" si="94">IF(B324="","",SQRT(P324^2+Q324^2))</f>
        <v>3.814798572223474E-2</v>
      </c>
      <c r="AG324" s="1">
        <f t="shared" ref="AG324:AG387" si="95">IF(B324="","",SQRT(R324^2+S324^2))</f>
        <v>11.806551637504402</v>
      </c>
    </row>
    <row r="325" spans="1:33">
      <c r="A325">
        <v>322</v>
      </c>
      <c r="B325" s="2">
        <f>IF(A325&lt;=入力・概要!$B$40,10^(LOG10(入力・概要!$B$38)+(A325-1)*(LOG10(入力・概要!$B$39)-LOG10(入力・概要!$B$38))/(入力・概要!$B$40-1)),"")</f>
        <v>666004.99377432023</v>
      </c>
      <c r="C325" s="1">
        <f t="shared" si="80"/>
        <v>4184632.7913910407</v>
      </c>
      <c r="D325" s="1">
        <f>IF(B325="","",ATANH(MIN(0.999999,入力・概要!$E$20/入力・概要!$E$9))+入力・概要!$B$20*SQRT(B325/1000000)+E325*入力・概要!$B$15/2)</f>
        <v>1.426651224258697E-2</v>
      </c>
      <c r="E325" s="1">
        <f>IF(B325="","",C325*(入力・概要!$E$11*0.000000001))</f>
        <v>0.13508160491582613</v>
      </c>
      <c r="F325" s="1">
        <f t="shared" si="81"/>
        <v>1.4528993335932258E-2</v>
      </c>
      <c r="G325" s="1">
        <f t="shared" si="82"/>
        <v>0.13588109039163973</v>
      </c>
      <c r="H325" s="1">
        <f>IF(B325="","",ATANH(MIN(0.999999,入力・概要!$E$21/入力・概要!$E$15))+入力・概要!$B$21*SQRT(B325/1000000)+I325*入力・概要!$B$16/2)</f>
        <v>8.2451754746913491E-3</v>
      </c>
      <c r="I325" s="1">
        <f>IF(B325="","",C325*(入力・概要!$E$17*0.000000001))</f>
        <v>0.12422220725738926</v>
      </c>
      <c r="J325" s="1">
        <f t="shared" si="83"/>
        <v>8.3735298789207602E-3</v>
      </c>
      <c r="K325" s="1">
        <f t="shared" si="84"/>
        <v>0.12485651950023932</v>
      </c>
      <c r="L325" s="1">
        <f>IF(B325="","",入力・概要!$B$25)</f>
        <v>0.05</v>
      </c>
      <c r="M325" s="1">
        <f>IF(B325="","",C325*入力・概要!$B$26*0.000000001-1/(C325*入力・概要!$B$24*0.000001))</f>
        <v>5.9795696408650761E-2</v>
      </c>
      <c r="N325" s="1">
        <f>IF(B325="","",入力・概要!$B$28)</f>
        <v>0.05</v>
      </c>
      <c r="O325" s="1">
        <f>IF(B325="","",C325*入力・概要!$B$29*0.000000001-1/(C325*入力・概要!$B$27*0.000001))</f>
        <v>5.9795696408650761E-2</v>
      </c>
      <c r="P325" s="1">
        <f t="shared" si="85"/>
        <v>2.5000000000000001E-2</v>
      </c>
      <c r="Q325" s="1">
        <f t="shared" si="86"/>
        <v>2.9897848204325381E-2</v>
      </c>
      <c r="R325" s="1">
        <f>IF(B325="","",入力・概要!$E$15*J325)</f>
        <v>0.80631634348416015</v>
      </c>
      <c r="S325" s="1">
        <f>IF(B325="","",入力・概要!$E$15*K325)</f>
        <v>12.022868935719051</v>
      </c>
      <c r="T325" s="1">
        <f t="shared" si="87"/>
        <v>0.83131634348416017</v>
      </c>
      <c r="U325" s="1">
        <f t="shared" si="88"/>
        <v>12.052766783923376</v>
      </c>
      <c r="V325" s="1">
        <f>IF(B325="","",T325+入力・概要!$E$9*F325)</f>
        <v>1.2221510625357912</v>
      </c>
      <c r="W325" s="1">
        <f>IF(B325="","",U325+入力・概要!$E$9*G325)</f>
        <v>15.708012991264152</v>
      </c>
      <c r="X325" s="1">
        <f>IF(B325="","",入力・概要!$E$9+T325*F325-U325*G325)</f>
        <v>25.274665354694378</v>
      </c>
      <c r="Y325" s="1">
        <f t="shared" si="89"/>
        <v>0.288074739496187</v>
      </c>
      <c r="Z325" s="1">
        <f>IF(B325="","",入力・概要!$E$9*(V325*X325+W325*Y325)/(X325^2+Y325^2)+入力・概要!$B$36)</f>
        <v>1.4911179022972989</v>
      </c>
      <c r="AA325" s="1">
        <f>IF(B325="","",入力・概要!$E$9*(W325*X325-V325*Y325)/(X325^2+Y325^2)+C325*入力・概要!$B$37*0.000000001)</f>
        <v>16.842974881993765</v>
      </c>
      <c r="AB325" s="1">
        <f t="shared" si="90"/>
        <v>16.908850802879076</v>
      </c>
      <c r="AC325" s="1">
        <f t="shared" si="91"/>
        <v>84.940762893688913</v>
      </c>
      <c r="AD325" s="1">
        <f t="shared" si="92"/>
        <v>5.8234774855674489</v>
      </c>
      <c r="AE325" s="1">
        <f t="shared" si="93"/>
        <v>1.2281140921082097</v>
      </c>
      <c r="AF325" s="1">
        <f t="shared" si="94"/>
        <v>3.8972828063265859E-2</v>
      </c>
      <c r="AG325" s="1">
        <f t="shared" si="95"/>
        <v>12.049876492779825</v>
      </c>
    </row>
    <row r="326" spans="1:33">
      <c r="A326">
        <v>323</v>
      </c>
      <c r="B326" s="2">
        <f>IF(A326&lt;=入力・概要!$B$40,10^(LOG10(入力・概要!$B$38)+(A326-1)*(LOG10(入力・概要!$B$39)-LOG10(入力・概要!$B$38))/(入力・概要!$B$40-1)),"")</f>
        <v>679631.29023953271</v>
      </c>
      <c r="C326" s="1">
        <f t="shared" si="80"/>
        <v>4270249.3371325368</v>
      </c>
      <c r="D326" s="1">
        <f>IF(B326="","",ATANH(MIN(0.999999,入力・概要!$E$20/入力・概要!$E$9))+入力・概要!$B$20*SQRT(B326/1000000)+E326*入力・概要!$B$15/2)</f>
        <v>1.4332887007738843E-2</v>
      </c>
      <c r="E326" s="1">
        <f>IF(B326="","",C326*(入力・概要!$E$11*0.000000001))</f>
        <v>0.13784534094301193</v>
      </c>
      <c r="F326" s="1">
        <f t="shared" si="81"/>
        <v>1.46076604656098E-2</v>
      </c>
      <c r="G326" s="1">
        <f t="shared" si="82"/>
        <v>0.13869606735841078</v>
      </c>
      <c r="H326" s="1">
        <f>IF(B326="","",ATANH(MIN(0.999999,入力・概要!$E$21/入力・概要!$E$15))+入力・概要!$B$21*SQRT(B326/1000000)+I326*入力・概要!$B$16/2)</f>
        <v>8.3038159955467986E-3</v>
      </c>
      <c r="I326" s="1">
        <f>IF(B326="","",C326*(入力・概要!$E$17*0.000000001))</f>
        <v>0.12676376271038911</v>
      </c>
      <c r="J326" s="1">
        <f t="shared" si="83"/>
        <v>8.4384896081152582E-3</v>
      </c>
      <c r="K326" s="1">
        <f t="shared" si="84"/>
        <v>0.12743821649672893</v>
      </c>
      <c r="L326" s="1">
        <f>IF(B326="","",入力・概要!$B$25)</f>
        <v>0.05</v>
      </c>
      <c r="M326" s="1">
        <f>IF(B326="","",C326*入力・概要!$B$26*0.000000001-1/(C326*入力・概要!$B$24*0.000001))</f>
        <v>6.1987150427933388E-2</v>
      </c>
      <c r="N326" s="1">
        <f>IF(B326="","",入力・概要!$B$28)</f>
        <v>0.05</v>
      </c>
      <c r="O326" s="1">
        <f>IF(B326="","",C326*入力・概要!$B$29*0.000000001-1/(C326*入力・概要!$B$27*0.000001))</f>
        <v>6.1987150427933388E-2</v>
      </c>
      <c r="P326" s="1">
        <f t="shared" si="85"/>
        <v>2.5000000000000001E-2</v>
      </c>
      <c r="Q326" s="1">
        <f t="shared" si="86"/>
        <v>3.0993575213966694E-2</v>
      </c>
      <c r="R326" s="1">
        <f>IF(B326="","",入力・概要!$E$15*J326)</f>
        <v>0.81257154195782699</v>
      </c>
      <c r="S326" s="1">
        <f>IF(B326="","",入力・概要!$E$15*K326)</f>
        <v>12.271469527380383</v>
      </c>
      <c r="T326" s="1">
        <f t="shared" si="87"/>
        <v>0.83757154195782701</v>
      </c>
      <c r="U326" s="1">
        <f t="shared" si="88"/>
        <v>12.302463102594348</v>
      </c>
      <c r="V326" s="1">
        <f>IF(B326="","",T326+入力・概要!$E$9*F326)</f>
        <v>1.2305224327782263</v>
      </c>
      <c r="W326" s="1">
        <f>IF(B326="","",U326+入力・概要!$E$9*G326)</f>
        <v>16.03343312000969</v>
      </c>
      <c r="X326" s="1">
        <f>IF(B326="","",入力・概要!$E$9+T326*F326-U326*G326)</f>
        <v>25.206261967464279</v>
      </c>
      <c r="Y326" s="1">
        <f t="shared" si="89"/>
        <v>0.29587808289426154</v>
      </c>
      <c r="Z326" s="1">
        <f>IF(B326="","",入力・概要!$E$9*(V326*X326+W326*Y326)/(X326^2+Y326^2)+入力・概要!$B$36)</f>
        <v>1.5138688724998777</v>
      </c>
      <c r="AA326" s="1">
        <f>IF(B326="","",入力・概要!$E$9*(W326*X326-V326*Y326)/(X326^2+Y326^2)+C326*入力・概要!$B$37*0.000000001)</f>
        <v>17.237757966947147</v>
      </c>
      <c r="AB326" s="1">
        <f t="shared" si="90"/>
        <v>17.304106411201182</v>
      </c>
      <c r="AC326" s="1">
        <f t="shared" si="91"/>
        <v>84.980999051058646</v>
      </c>
      <c r="AD326" s="1">
        <f t="shared" si="92"/>
        <v>5.8322733655847934</v>
      </c>
      <c r="AE326" s="1">
        <f t="shared" si="93"/>
        <v>1.2381491771230941</v>
      </c>
      <c r="AF326" s="1">
        <f t="shared" si="94"/>
        <v>3.981961457050797E-2</v>
      </c>
      <c r="AG326" s="1">
        <f t="shared" si="95"/>
        <v>12.298342850653704</v>
      </c>
    </row>
    <row r="327" spans="1:33">
      <c r="A327">
        <v>324</v>
      </c>
      <c r="B327" s="2">
        <f>IF(A327&lt;=入力・概要!$B$40,10^(LOG10(入力・概要!$B$38)+(A327-1)*(LOG10(入力・概要!$B$39)-LOG10(入力・概要!$B$38))/(入力・概要!$B$40-1)),"")</f>
        <v>693536.37734008988</v>
      </c>
      <c r="C327" s="1">
        <f t="shared" si="80"/>
        <v>4357617.5760978097</v>
      </c>
      <c r="D327" s="1">
        <f>IF(B327="","",ATANH(MIN(0.999999,入力・概要!$E$20/入力・概要!$E$9))+入力・概要!$B$20*SQRT(B327/1000000)+E327*入力・概要!$B$15/2)</f>
        <v>1.4400363577910648E-2</v>
      </c>
      <c r="E327" s="1">
        <f>IF(B327="","",C327*(入力・概要!$E$11*0.000000001))</f>
        <v>0.14066562232167393</v>
      </c>
      <c r="F327" s="1">
        <f t="shared" si="81"/>
        <v>1.4688025851811932E-2</v>
      </c>
      <c r="G327" s="1">
        <f t="shared" si="82"/>
        <v>0.14157085135558731</v>
      </c>
      <c r="H327" s="1">
        <f>IF(B327="","",ATANH(MIN(0.999999,入力・概要!$E$21/入力・概要!$E$15))+入力・概要!$B$21*SQRT(B327/1000000)+I327*入力・概要!$B$16/2)</f>
        <v>8.3633146786547142E-3</v>
      </c>
      <c r="I327" s="1">
        <f>IF(B327="","",C327*(入力・概要!$E$17*0.000000001))</f>
        <v>0.12935731775559764</v>
      </c>
      <c r="J327" s="1">
        <f t="shared" si="83"/>
        <v>8.504628419812572E-3</v>
      </c>
      <c r="K327" s="1">
        <f t="shared" si="84"/>
        <v>0.13007445347212407</v>
      </c>
      <c r="L327" s="1">
        <f>IF(B327="","",入力・概要!$B$25)</f>
        <v>0.05</v>
      </c>
      <c r="M327" s="1">
        <f>IF(B327="","",C327*入力・概要!$B$26*0.000000001-1/(C327*入力・概要!$B$24*0.000001))</f>
        <v>6.420403211262686E-2</v>
      </c>
      <c r="N327" s="1">
        <f>IF(B327="","",入力・概要!$B$28)</f>
        <v>0.05</v>
      </c>
      <c r="O327" s="1">
        <f>IF(B327="","",C327*入力・概要!$B$29*0.000000001-1/(C327*入力・概要!$B$27*0.000001))</f>
        <v>6.420403211262686E-2</v>
      </c>
      <c r="P327" s="1">
        <f t="shared" si="85"/>
        <v>2.4999999999999994E-2</v>
      </c>
      <c r="Q327" s="1">
        <f t="shared" si="86"/>
        <v>3.210201605631343E-2</v>
      </c>
      <c r="R327" s="1">
        <f>IF(B327="","",入力・概要!$E$15*J327)</f>
        <v>0.81894027839052475</v>
      </c>
      <c r="S327" s="1">
        <f>IF(B327="","",入力・概要!$E$15*K327)</f>
        <v>12.525321963484942</v>
      </c>
      <c r="T327" s="1">
        <f t="shared" si="87"/>
        <v>0.84394027839052477</v>
      </c>
      <c r="U327" s="1">
        <f t="shared" si="88"/>
        <v>12.557423979541255</v>
      </c>
      <c r="V327" s="1">
        <f>IF(B327="","",T327+入力・概要!$E$9*F327)</f>
        <v>1.2390530246410663</v>
      </c>
      <c r="W327" s="1">
        <f>IF(B327="","",U327+入力・概要!$E$9*G327)</f>
        <v>16.365726635900817</v>
      </c>
      <c r="X327" s="1">
        <f>IF(B327="","",入力・概要!$E$9+T327*F327-U327*G327)</f>
        <v>25.134960870925148</v>
      </c>
      <c r="Y327" s="1">
        <f t="shared" si="89"/>
        <v>0.30392111174868297</v>
      </c>
      <c r="Z327" s="1">
        <f>IF(B327="","",入力・概要!$E$9*(V327*X327+W327*Y327)/(X327^2+Y327^2)+入力・概要!$B$36)</f>
        <v>1.5376399094965403</v>
      </c>
      <c r="AA327" s="1">
        <f>IF(B327="","",入力・概要!$E$9*(W327*X327-V327*Y327)/(X327^2+Y327^2)+C327*入力・概要!$B$37*0.000000001)</f>
        <v>17.644064143620763</v>
      </c>
      <c r="AB327" s="1">
        <f t="shared" si="90"/>
        <v>17.71093831493635</v>
      </c>
      <c r="AC327" s="1">
        <f t="shared" si="91"/>
        <v>85.019386978896847</v>
      </c>
      <c r="AD327" s="1">
        <f t="shared" si="92"/>
        <v>5.8410692456021369</v>
      </c>
      <c r="AE327" s="1">
        <f t="shared" si="93"/>
        <v>1.2482415704619136</v>
      </c>
      <c r="AF327" s="1">
        <f t="shared" si="94"/>
        <v>4.0688320620047777E-2</v>
      </c>
      <c r="AG327" s="1">
        <f t="shared" si="95"/>
        <v>12.55206570523468</v>
      </c>
    </row>
    <row r="328" spans="1:33">
      <c r="A328">
        <v>325</v>
      </c>
      <c r="B328" s="2">
        <f>IF(A328&lt;=入力・概要!$B$40,10^(LOG10(入力・概要!$B$38)+(A328-1)*(LOG10(入力・概要!$B$39)-LOG10(入力・概要!$B$38))/(入力・概要!$B$40-1)),"")</f>
        <v>707725.95906302787</v>
      </c>
      <c r="C328" s="1">
        <f t="shared" si="80"/>
        <v>4446773.3474943982</v>
      </c>
      <c r="D328" s="1">
        <f>IF(B328="","",ATANH(MIN(0.999999,入力・概要!$E$20/入力・概要!$E$9))+入力・概要!$B$20*SQRT(B328/1000000)+E328*入力・概要!$B$15/2)</f>
        <v>1.4468961888072434E-2</v>
      </c>
      <c r="E328" s="1">
        <f>IF(B328="","",C328*(入力・概要!$E$11*0.000000001))</f>
        <v>0.14354360595563487</v>
      </c>
      <c r="F328" s="1">
        <f t="shared" si="81"/>
        <v>1.4770139775884587E-2</v>
      </c>
      <c r="G328" s="1">
        <f t="shared" si="82"/>
        <v>0.14450680732676682</v>
      </c>
      <c r="H328" s="1">
        <f>IF(B328="","",ATANH(MIN(0.999999,入力・概要!$E$21/入力・概要!$E$15))+入力・概要!$B$21*SQRT(B328/1000000)+I328*入力・概要!$B$16/2)</f>
        <v>8.4236856048859055E-3</v>
      </c>
      <c r="I328" s="1">
        <f>IF(B328="","",C328*(入力・概要!$E$17*0.000000001))</f>
        <v>0.13200393629173396</v>
      </c>
      <c r="J328" s="1">
        <f t="shared" si="83"/>
        <v>8.571977307860806E-3</v>
      </c>
      <c r="K328" s="1">
        <f t="shared" si="84"/>
        <v>0.13276645570374557</v>
      </c>
      <c r="L328" s="1">
        <f>IF(B328="","",入力・概要!$B$25)</f>
        <v>0.05</v>
      </c>
      <c r="M328" s="1">
        <f>IF(B328="","",C328*入力・概要!$B$26*0.000000001-1/(C328*入力・概要!$B$24*0.000001))</f>
        <v>6.6447250846778827E-2</v>
      </c>
      <c r="N328" s="1">
        <f>IF(B328="","",入力・概要!$B$28)</f>
        <v>0.05</v>
      </c>
      <c r="O328" s="1">
        <f>IF(B328="","",C328*入力・概要!$B$29*0.000000001-1/(C328*入力・概要!$B$27*0.000001))</f>
        <v>6.6447250846778827E-2</v>
      </c>
      <c r="P328" s="1">
        <f t="shared" si="85"/>
        <v>2.5000000000000005E-2</v>
      </c>
      <c r="Q328" s="1">
        <f t="shared" si="86"/>
        <v>3.3223625423389413E-2</v>
      </c>
      <c r="R328" s="1">
        <f>IF(B328="","",入力・概要!$E$15*J328)</f>
        <v>0.82542553728778867</v>
      </c>
      <c r="S328" s="1">
        <f>IF(B328="","",入力・概要!$E$15*K328)</f>
        <v>12.784544230251608</v>
      </c>
      <c r="T328" s="1">
        <f t="shared" si="87"/>
        <v>0.85042553728778869</v>
      </c>
      <c r="U328" s="1">
        <f t="shared" si="88"/>
        <v>12.817767855674997</v>
      </c>
      <c r="V328" s="1">
        <f>IF(B328="","",T328+入力・概要!$E$9*F328)</f>
        <v>1.2477471752146578</v>
      </c>
      <c r="W328" s="1">
        <f>IF(B328="","",U328+入力・概要!$E$9*G328)</f>
        <v>16.705048697281988</v>
      </c>
      <c r="X328" s="1">
        <f>IF(B328="","",入力・概要!$E$9+T328*F328-U328*G328)</f>
        <v>25.060636452090961</v>
      </c>
      <c r="Y328" s="1">
        <f t="shared" si="89"/>
        <v>0.31221250210576879</v>
      </c>
      <c r="Z328" s="1">
        <f>IF(B328="","",入力・概要!$E$9*(V328*X328+W328*Y328)/(X328^2+Y328^2)+入力・概要!$B$36)</f>
        <v>1.5624953826014321</v>
      </c>
      <c r="AA328" s="1">
        <f>IF(B328="","",入力・概要!$E$9*(W328*X328-V328*Y328)/(X328^2+Y328^2)+C328*入力・概要!$B$37*0.000000001)</f>
        <v>18.062385708671407</v>
      </c>
      <c r="AB328" s="1">
        <f t="shared" si="90"/>
        <v>18.129841954894914</v>
      </c>
      <c r="AC328" s="1">
        <f t="shared" si="91"/>
        <v>85.055908998283371</v>
      </c>
      <c r="AD328" s="1">
        <f t="shared" si="92"/>
        <v>5.8498651256194805</v>
      </c>
      <c r="AE328" s="1">
        <f t="shared" si="93"/>
        <v>1.2583940181927948</v>
      </c>
      <c r="AF328" s="1">
        <f t="shared" si="94"/>
        <v>4.1578952443197599E-2</v>
      </c>
      <c r="AG328" s="1">
        <f t="shared" si="95"/>
        <v>12.811163042162352</v>
      </c>
    </row>
    <row r="329" spans="1:33">
      <c r="A329">
        <v>326</v>
      </c>
      <c r="B329" s="2">
        <f>IF(A329&lt;=入力・概要!$B$40,10^(LOG10(入力・概要!$B$38)+(A329-1)*(LOG10(入力・概要!$B$39)-LOG10(入力・概要!$B$38))/(入力・概要!$B$40-1)),"")</f>
        <v>722205.85609753372</v>
      </c>
      <c r="C329" s="1">
        <f t="shared" si="80"/>
        <v>4537753.2237910787</v>
      </c>
      <c r="D329" s="1">
        <f>IF(B329="","",ATANH(MIN(0.999999,入力・概要!$E$20/入力・概要!$E$9))+入力・概要!$B$20*SQRT(B329/1000000)+E329*入力・概要!$B$15/2)</f>
        <v>1.4538702254517519E-2</v>
      </c>
      <c r="E329" s="1">
        <f>IF(B329="","",C329*(入力・概要!$E$11*0.000000001))</f>
        <v>0.14648047241868087</v>
      </c>
      <c r="F329" s="1">
        <f t="shared" si="81"/>
        <v>1.4854054539670501E-2</v>
      </c>
      <c r="G329" s="1">
        <f t="shared" si="82"/>
        <v>0.14750533726780707</v>
      </c>
      <c r="H329" s="1">
        <f>IF(B329="","",ATANH(MIN(0.999999,入力・概要!$E$21/入力・概要!$E$15))+入力・概要!$B$21*SQRT(B329/1000000)+I329*入力・概要!$B$16/2)</f>
        <v>8.4849431078139539E-3</v>
      </c>
      <c r="I329" s="1">
        <f>IF(B329="","",C329*(入力・概要!$E$17*0.000000001))</f>
        <v>0.13470470398461939</v>
      </c>
      <c r="J329" s="1">
        <f t="shared" si="83"/>
        <v>8.6405684513121365E-3</v>
      </c>
      <c r="K329" s="1">
        <f t="shared" si="84"/>
        <v>0.13551548056971224</v>
      </c>
      <c r="L329" s="1">
        <f>IF(B329="","",入力・概要!$B$25)</f>
        <v>0.05</v>
      </c>
      <c r="M329" s="1">
        <f>IF(B329="","",C329*入力・概要!$B$26*0.000000001-1/(C329*入力・概要!$B$24*0.000001))</f>
        <v>6.871772681812173E-2</v>
      </c>
      <c r="N329" s="1">
        <f>IF(B329="","",入力・概要!$B$28)</f>
        <v>0.05</v>
      </c>
      <c r="O329" s="1">
        <f>IF(B329="","",C329*入力・概要!$B$29*0.000000001-1/(C329*入力・概要!$B$27*0.000001))</f>
        <v>6.871772681812173E-2</v>
      </c>
      <c r="P329" s="1">
        <f t="shared" si="85"/>
        <v>2.5000000000000001E-2</v>
      </c>
      <c r="Q329" s="1">
        <f t="shared" si="86"/>
        <v>3.4358863409060865E-2</v>
      </c>
      <c r="R329" s="1">
        <f>IF(B329="","",入力・概要!$E$15*J329)</f>
        <v>0.83203041728258031</v>
      </c>
      <c r="S329" s="1">
        <f>IF(B329="","",入力・概要!$E$15*K329)</f>
        <v>13.049257404996853</v>
      </c>
      <c r="T329" s="1">
        <f t="shared" si="87"/>
        <v>0.85703041728258034</v>
      </c>
      <c r="U329" s="1">
        <f t="shared" si="88"/>
        <v>13.083616268405914</v>
      </c>
      <c r="V329" s="1">
        <f>IF(B329="","",T329+入力・概要!$E$9*F329)</f>
        <v>1.2566093900688056</v>
      </c>
      <c r="W329" s="1">
        <f>IF(B329="","",U329+入力・概要!$E$9*G329)</f>
        <v>17.051558555715133</v>
      </c>
      <c r="X329" s="1">
        <f>IF(B329="","",入力・概要!$E$9+T329*F329-U329*G329)</f>
        <v>24.983157404122181</v>
      </c>
      <c r="Y329" s="1">
        <f t="shared" si="89"/>
        <v>0.32076131037705813</v>
      </c>
      <c r="Z329" s="1">
        <f>IF(B329="","",入力・概要!$E$9*(V329*X329+W329*Y329)/(X329^2+Y329^2)+入力・概要!$B$36)</f>
        <v>1.5885048328385438</v>
      </c>
      <c r="AA329" s="1">
        <f>IF(B329="","",入力・概要!$E$9*(W329*X329-V329*Y329)/(X329^2+Y329^2)+C329*入力・概要!$B$37*0.000000001)</f>
        <v>18.493245939842236</v>
      </c>
      <c r="AB329" s="1">
        <f t="shared" si="90"/>
        <v>18.561344051426953</v>
      </c>
      <c r="AC329" s="1">
        <f t="shared" si="91"/>
        <v>85.090544562159167</v>
      </c>
      <c r="AD329" s="1">
        <f t="shared" si="92"/>
        <v>5.858661005636824</v>
      </c>
      <c r="AE329" s="1">
        <f t="shared" si="93"/>
        <v>1.2686094208582666</v>
      </c>
      <c r="AF329" s="1">
        <f t="shared" si="94"/>
        <v>4.2491546156412124E-2</v>
      </c>
      <c r="AG329" s="1">
        <f t="shared" si="95"/>
        <v>13.07575594132701</v>
      </c>
    </row>
    <row r="330" spans="1:33">
      <c r="A330">
        <v>327</v>
      </c>
      <c r="B330" s="2">
        <f>IF(A330&lt;=入力・概要!$B$40,10^(LOG10(入力・概要!$B$38)+(A330-1)*(LOG10(入力・概要!$B$39)-LOG10(入力・概要!$B$38))/(入力・概要!$B$40-1)),"")</f>
        <v>736982.00822265027</v>
      </c>
      <c r="C330" s="1">
        <f t="shared" si="80"/>
        <v>4630594.525720261</v>
      </c>
      <c r="D330" s="1">
        <f>IF(B330="","",ATANH(MIN(0.999999,入力・概要!$E$20/入力・概要!$E$9))+入力・概要!$B$20*SQRT(B330/1000000)+E330*入力・概要!$B$15/2)</f>
        <v>1.4609605382394163E-2</v>
      </c>
      <c r="E330" s="1">
        <f>IF(B330="","",C330*(入力・概要!$E$11*0.000000001))</f>
        <v>0.14947742643884468</v>
      </c>
      <c r="F330" s="1">
        <f t="shared" si="81"/>
        <v>1.4939824568396915E-2</v>
      </c>
      <c r="G330" s="1">
        <f t="shared" si="82"/>
        <v>0.15056788158587331</v>
      </c>
      <c r="H330" s="1">
        <f>IF(B330="","",ATANH(MIN(0.999999,入力・概要!$E$21/入力・概要!$E$15))+入力・概要!$B$21*SQRT(B330/1000000)+I330*入力・概要!$B$16/2)</f>
        <v>8.5471017785252942E-3</v>
      </c>
      <c r="I330" s="1">
        <f>IF(B330="","",C330*(入力・概要!$E$17*0.000000001))</f>
        <v>0.13746072871252843</v>
      </c>
      <c r="J330" s="1">
        <f t="shared" si="83"/>
        <v>8.7104352736445522E-3</v>
      </c>
      <c r="K330" s="1">
        <f t="shared" si="84"/>
        <v>0.13832281866534502</v>
      </c>
      <c r="L330" s="1">
        <f>IF(B330="","",入力・概要!$B$25)</f>
        <v>0.05</v>
      </c>
      <c r="M330" s="1">
        <f>IF(B330="","",C330*入力・概要!$B$26*0.000000001-1/(C330*入力・概要!$B$24*0.000001))</f>
        <v>7.1016391395543027E-2</v>
      </c>
      <c r="N330" s="1">
        <f>IF(B330="","",入力・概要!$B$28)</f>
        <v>0.05</v>
      </c>
      <c r="O330" s="1">
        <f>IF(B330="","",C330*入力・概要!$B$29*0.000000001-1/(C330*入力・概要!$B$27*0.000001))</f>
        <v>7.1016391395543027E-2</v>
      </c>
      <c r="P330" s="1">
        <f t="shared" si="85"/>
        <v>2.4999999999999998E-2</v>
      </c>
      <c r="Q330" s="1">
        <f t="shared" si="86"/>
        <v>3.5508195697771507E-2</v>
      </c>
      <c r="R330" s="1">
        <f>IF(B330="","",入力・概要!$E$15*J330)</f>
        <v>0.83875813683795519</v>
      </c>
      <c r="S330" s="1">
        <f>IF(B330="","",入力・概要!$E$15*K330)</f>
        <v>13.319585763637182</v>
      </c>
      <c r="T330" s="1">
        <f t="shared" si="87"/>
        <v>0.86375813683795521</v>
      </c>
      <c r="U330" s="1">
        <f t="shared" si="88"/>
        <v>13.355093959334953</v>
      </c>
      <c r="V330" s="1">
        <f>IF(B330="","",T330+入力・概要!$E$9*F330)</f>
        <v>1.2656443517231519</v>
      </c>
      <c r="W330" s="1">
        <f>IF(B330="","",U330+入力・概要!$E$9*G330)</f>
        <v>17.405419700229658</v>
      </c>
      <c r="X330" s="1">
        <f>IF(B330="","",入力・概要!$E$9+T330*F330-U330*G330)</f>
        <v>24.902386447112015</v>
      </c>
      <c r="Y330" s="1">
        <f t="shared" si="89"/>
        <v>0.32957699371317334</v>
      </c>
      <c r="Z330" s="1">
        <f>IF(B330="","",入力・概要!$E$9*(V330*X330+W330*Y330)/(X330^2+Y330^2)+入力・概要!$B$36)</f>
        <v>1.6157434814152636</v>
      </c>
      <c r="AA330" s="1">
        <f>IF(B330="","",入力・概要!$E$9*(W330*X330-V330*Y330)/(X330^2+Y330^2)+C330*入力・概要!$B$37*0.000000001)</f>
        <v>18.937201663012843</v>
      </c>
      <c r="AB330" s="1">
        <f t="shared" si="90"/>
        <v>19.006005204233539</v>
      </c>
      <c r="AC330" s="1">
        <f t="shared" si="91"/>
        <v>85.123270055394173</v>
      </c>
      <c r="AD330" s="1">
        <f t="shared" si="92"/>
        <v>5.8674568856541676</v>
      </c>
      <c r="AE330" s="1">
        <f t="shared" si="93"/>
        <v>1.2788908438474198</v>
      </c>
      <c r="AF330" s="1">
        <f t="shared" si="94"/>
        <v>4.3426166785835919E-2</v>
      </c>
      <c r="AG330" s="1">
        <f t="shared" si="95"/>
        <v>13.345968684475405</v>
      </c>
    </row>
    <row r="331" spans="1:33">
      <c r="A331">
        <v>328</v>
      </c>
      <c r="B331" s="2">
        <f>IF(A331&lt;=入力・概要!$B$40,10^(LOG10(入力・概要!$B$38)+(A331-1)*(LOG10(入力・概要!$B$39)-LOG10(入力・概要!$B$38))/(入力・概要!$B$40-1)),"")</f>
        <v>752060.47674382513</v>
      </c>
      <c r="C331" s="1">
        <f t="shared" si="80"/>
        <v>4725335.3375872774</v>
      </c>
      <c r="D331" s="1">
        <f>IF(B331="","",ATANH(MIN(0.999999,入力・概要!$E$20/入力・概要!$E$9))+入力・概要!$B$20*SQRT(B331/1000000)+E331*入力・概要!$B$15/2)</f>
        <v>1.4681692373388561E-2</v>
      </c>
      <c r="E331" s="1">
        <f>IF(B331="","",C331*(入力・概要!$E$11*0.000000001))</f>
        <v>0.15253569739259562</v>
      </c>
      <c r="F331" s="1">
        <f t="shared" si="81"/>
        <v>1.5027506519780954E-2</v>
      </c>
      <c r="G331" s="1">
        <f t="shared" si="82"/>
        <v>0.15369592052713052</v>
      </c>
      <c r="H331" s="1">
        <f>IF(B331="","",ATANH(MIN(0.999999,入力・概要!$E$21/入力・概要!$E$15))+入力・概要!$B$21*SQRT(B331/1000000)+I331*入力・概要!$B$16/2)</f>
        <v>8.6101764705240232E-3</v>
      </c>
      <c r="I331" s="1">
        <f>IF(B331="","",C331*(入力・概要!$E$17*0.000000001))</f>
        <v>0.14027314102065014</v>
      </c>
      <c r="J331" s="1">
        <f t="shared" si="83"/>
        <v>8.7816125054901197E-3</v>
      </c>
      <c r="K331" s="1">
        <f t="shared" si="84"/>
        <v>0.1411897949732821</v>
      </c>
      <c r="L331" s="1">
        <f>IF(B331="","",入力・概要!$B$25)</f>
        <v>0.05</v>
      </c>
      <c r="M331" s="1">
        <f>IF(B331="","",C331*入力・概要!$B$26*0.000000001-1/(C331*入力・概要!$B$24*0.000001))</f>
        <v>7.3344187511140885E-2</v>
      </c>
      <c r="N331" s="1">
        <f>IF(B331="","",入力・概要!$B$28)</f>
        <v>0.05</v>
      </c>
      <c r="O331" s="1">
        <f>IF(B331="","",C331*入力・概要!$B$29*0.000000001-1/(C331*入力・概要!$B$27*0.000001))</f>
        <v>7.3344187511140885E-2</v>
      </c>
      <c r="P331" s="1">
        <f t="shared" si="85"/>
        <v>2.5000000000000001E-2</v>
      </c>
      <c r="Q331" s="1">
        <f t="shared" si="86"/>
        <v>3.6672093755570449E-2</v>
      </c>
      <c r="R331" s="1">
        <f>IF(B331="","",入力・概要!$E$15*J331)</f>
        <v>0.84561204028738546</v>
      </c>
      <c r="S331" s="1">
        <f>IF(B331="","",入力・概要!$E$15*K331)</f>
        <v>13.595656893363598</v>
      </c>
      <c r="T331" s="1">
        <f t="shared" si="87"/>
        <v>0.87061204028738548</v>
      </c>
      <c r="U331" s="1">
        <f t="shared" si="88"/>
        <v>13.632328987119168</v>
      </c>
      <c r="V331" s="1">
        <f>IF(B331="","",T331+入力・概要!$E$9*F331)</f>
        <v>1.2748569286224714</v>
      </c>
      <c r="W331" s="1">
        <f>IF(B331="","",U331+入力・概要!$E$9*G331)</f>
        <v>17.766800008593311</v>
      </c>
      <c r="X331" s="1">
        <f>IF(B331="","",入力・概要!$E$9+T331*F331-U331*G331)</f>
        <v>24.81818003342314</v>
      </c>
      <c r="Y331" s="1">
        <f t="shared" si="89"/>
        <v>0.33866943168770514</v>
      </c>
      <c r="Z331" s="1">
        <f>IF(B331="","",入力・概要!$E$9*(V331*X331+W331*Y331)/(X331^2+Y331^2)+入力・概要!$B$36)</f>
        <v>1.644292797817769</v>
      </c>
      <c r="AA331" s="1">
        <f>IF(B331="","",入力・概要!$E$9*(W331*X331-V331*Y331)/(X331^2+Y331^2)+C331*入力・概要!$B$37*0.000000001)</f>
        <v>19.394846078176784</v>
      </c>
      <c r="AB331" s="1">
        <f t="shared" si="90"/>
        <v>19.464422755404918</v>
      </c>
      <c r="AC331" s="1">
        <f t="shared" si="91"/>
        <v>85.154058573590959</v>
      </c>
      <c r="AD331" s="1">
        <f t="shared" si="92"/>
        <v>5.8762527656715138</v>
      </c>
      <c r="AE331" s="1">
        <f t="shared" si="93"/>
        <v>1.2892415286367824</v>
      </c>
      <c r="AF331" s="1">
        <f t="shared" si="94"/>
        <v>4.4382907300191024E-2</v>
      </c>
      <c r="AG331" s="1">
        <f t="shared" si="95"/>
        <v>13.621928867996049</v>
      </c>
    </row>
    <row r="332" spans="1:33">
      <c r="A332">
        <v>329</v>
      </c>
      <c r="B332" s="2">
        <f>IF(A332&lt;=入力・概要!$B$40,10^(LOG10(入力・概要!$B$38)+(A332-1)*(LOG10(入力・概要!$B$39)-LOG10(入力・概要!$B$38))/(入力・概要!$B$40-1)),"")</f>
        <v>767447.44697929453</v>
      </c>
      <c r="C332" s="1">
        <f t="shared" si="80"/>
        <v>4822014.5228927881</v>
      </c>
      <c r="D332" s="1">
        <f>IF(B332="","",ATANH(MIN(0.999999,入力・概要!$E$20/入力・概要!$E$9))+入力・概要!$B$20*SQRT(B332/1000000)+E332*入力・概要!$B$15/2)</f>
        <v>1.4754984733562161E-2</v>
      </c>
      <c r="E332" s="1">
        <f>IF(B332="","",C332*(入力・概要!$E$11*0.000000001))</f>
        <v>0.15565653980913696</v>
      </c>
      <c r="F332" s="1">
        <f t="shared" si="81"/>
        <v>1.5117159399783557E-2</v>
      </c>
      <c r="G332" s="1">
        <f t="shared" si="82"/>
        <v>0.15689097567739435</v>
      </c>
      <c r="H332" s="1">
        <f>IF(B332="","",ATANH(MIN(0.999999,入力・概要!$E$21/入力・概要!$E$15))+入力・概要!$B$21*SQRT(B332/1000000)+I332*入力・概要!$B$16/2)</f>
        <v>8.6741823047332724E-3</v>
      </c>
      <c r="I332" s="1">
        <f>IF(B332="","",C332*(入力・概要!$E$17*0.000000001))</f>
        <v>0.14314309458484434</v>
      </c>
      <c r="J332" s="1">
        <f t="shared" si="83"/>
        <v>8.8541362511054943E-3</v>
      </c>
      <c r="K332" s="1">
        <f t="shared" si="84"/>
        <v>0.1441177700905665</v>
      </c>
      <c r="L332" s="1">
        <f>IF(B332="","",入力・概要!$B$25)</f>
        <v>0.05</v>
      </c>
      <c r="M332" s="1">
        <f>IF(B332="","",C332*入力・概要!$B$26*0.000000001-1/(C332*入力・概要!$B$24*0.000001))</f>
        <v>7.5702070047020356E-2</v>
      </c>
      <c r="N332" s="1">
        <f>IF(B332="","",入力・概要!$B$28)</f>
        <v>0.05</v>
      </c>
      <c r="O332" s="1">
        <f>IF(B332="","",C332*入力・概要!$B$29*0.000000001-1/(C332*入力・概要!$B$27*0.000001))</f>
        <v>7.5702070047020356E-2</v>
      </c>
      <c r="P332" s="1">
        <f t="shared" si="85"/>
        <v>2.5000000000000001E-2</v>
      </c>
      <c r="Q332" s="1">
        <f t="shared" si="86"/>
        <v>3.7851035023510171E-2</v>
      </c>
      <c r="R332" s="1">
        <f>IF(B332="","",入力・概要!$E$15*J332)</f>
        <v>0.85259560423543712</v>
      </c>
      <c r="S332" s="1">
        <f>IF(B332="","",入力・概要!$E$15*K332)</f>
        <v>13.877601810802126</v>
      </c>
      <c r="T332" s="1">
        <f t="shared" si="87"/>
        <v>0.87759560423543714</v>
      </c>
      <c r="U332" s="1">
        <f t="shared" si="88"/>
        <v>13.915452845825637</v>
      </c>
      <c r="V332" s="1">
        <f>IF(B332="","",T332+入力・概要!$E$9*F332)</f>
        <v>1.2842521846511663</v>
      </c>
      <c r="W332" s="1">
        <f>IF(B332="","",U332+入力・概要!$E$9*G332)</f>
        <v>18.135871906034133</v>
      </c>
      <c r="X332" s="1">
        <f>IF(B332="","",入力・概要!$E$9+T332*F332-U332*G332)</f>
        <v>24.730388036578905</v>
      </c>
      <c r="Y332" s="1">
        <f t="shared" si="89"/>
        <v>0.34804894938920805</v>
      </c>
      <c r="Z332" s="1">
        <f>IF(B332="","",入力・概要!$E$9*(V332*X332+W332*Y332)/(X332^2+Y332^2)+入力・概要!$B$36)</f>
        <v>1.6742411356852476</v>
      </c>
      <c r="AA332" s="1">
        <f>IF(B332="","",入力・概要!$E$9*(W332*X332-V332*Y332)/(X332^2+Y332^2)+C332*入力・概要!$B$37*0.000000001)</f>
        <v>19.866811875189907</v>
      </c>
      <c r="AB332" s="1">
        <f t="shared" si="90"/>
        <v>19.93723394718052</v>
      </c>
      <c r="AC332" s="1">
        <f t="shared" si="91"/>
        <v>85.182879678084944</v>
      </c>
      <c r="AD332" s="1">
        <f t="shared" si="92"/>
        <v>5.8850486456888573</v>
      </c>
      <c r="AE332" s="1">
        <f t="shared" si="93"/>
        <v>1.2996649049884743</v>
      </c>
      <c r="AF332" s="1">
        <f t="shared" si="94"/>
        <v>4.5361887663003989E-2</v>
      </c>
      <c r="AG332" s="1">
        <f t="shared" si="95"/>
        <v>13.903767521198708</v>
      </c>
    </row>
    <row r="333" spans="1:33">
      <c r="A333">
        <v>330</v>
      </c>
      <c r="B333" s="2">
        <f>IF(A333&lt;=入力・概要!$B$40,10^(LOG10(入力・概要!$B$38)+(A333-1)*(LOG10(入力・概要!$B$39)-LOG10(入力・概要!$B$38))/(入力・概要!$B$40-1)),"")</f>
        <v>783149.23079738091</v>
      </c>
      <c r="C333" s="1">
        <f t="shared" si="80"/>
        <v>4920671.740275098</v>
      </c>
      <c r="D333" s="1">
        <f>IF(B333="","",ATANH(MIN(0.999999,入力・概要!$E$20/入力・概要!$E$9))+入力・概要!$B$20*SQRT(B333/1000000)+E333*入力・概要!$B$15/2)</f>
        <v>1.4829504381346743E-2</v>
      </c>
      <c r="E333" s="1">
        <f>IF(B333="","",C333*(入力・概要!$E$11*0.000000001))</f>
        <v>0.15884123388503027</v>
      </c>
      <c r="F333" s="1">
        <f t="shared" si="81"/>
        <v>1.5208844685477202E-2</v>
      </c>
      <c r="G333" s="1">
        <f t="shared" si="82"/>
        <v>0.16015461154038119</v>
      </c>
      <c r="H333" s="1">
        <f>IF(B333="","",ATANH(MIN(0.999999,入力・概要!$E$21/入力・概要!$E$15))+入力・概要!$B$21*SQRT(B333/1000000)+I333*入力・概要!$B$16/2)</f>
        <v>8.7391346745953492E-3</v>
      </c>
      <c r="I333" s="1">
        <f>IF(B333="","",C333*(入力・概要!$E$17*0.000000001))</f>
        <v>0.14607176668489466</v>
      </c>
      <c r="J333" s="1">
        <f t="shared" si="83"/>
        <v>8.928044058838621E-3</v>
      </c>
      <c r="K333" s="1">
        <f t="shared" si="84"/>
        <v>0.14710814151620633</v>
      </c>
      <c r="L333" s="1">
        <f>IF(B333="","",入力・概要!$B$25)</f>
        <v>0.05</v>
      </c>
      <c r="M333" s="1">
        <f>IF(B333="","",C333*入力・概要!$B$26*0.000000001-1/(C333*入力・概要!$B$24*0.000001))</f>
        <v>7.8091006226998716E-2</v>
      </c>
      <c r="N333" s="1">
        <f>IF(B333="","",入力・概要!$B$28)</f>
        <v>0.05</v>
      </c>
      <c r="O333" s="1">
        <f>IF(B333="","",C333*入力・概要!$B$29*0.000000001-1/(C333*入力・概要!$B$27*0.000001))</f>
        <v>7.8091006226998716E-2</v>
      </c>
      <c r="P333" s="1">
        <f t="shared" si="85"/>
        <v>2.5000000000000001E-2</v>
      </c>
      <c r="Q333" s="1">
        <f t="shared" si="86"/>
        <v>3.9045503113499358E-2</v>
      </c>
      <c r="R333" s="1">
        <f>IF(B333="","",入力・概要!$E$15*J333)</f>
        <v>0.85971244434325389</v>
      </c>
      <c r="S333" s="1">
        <f>IF(B333="","",入力・概要!$E$15*K333)</f>
        <v>14.165555085997482</v>
      </c>
      <c r="T333" s="1">
        <f t="shared" si="87"/>
        <v>0.88471244434325391</v>
      </c>
      <c r="U333" s="1">
        <f t="shared" si="88"/>
        <v>14.204600589110981</v>
      </c>
      <c r="V333" s="1">
        <f>IF(B333="","",T333+入力・概要!$E$9*F333)</f>
        <v>1.2938353892239334</v>
      </c>
      <c r="W333" s="1">
        <f>IF(B333="","",U333+入力・概要!$E$9*G333)</f>
        <v>18.512812531875397</v>
      </c>
      <c r="X333" s="1">
        <f>IF(B333="","",入力・概要!$E$9+T333*F333-U333*G333)</f>
        <v>24.638853422637474</v>
      </c>
      <c r="Y333" s="1">
        <f t="shared" si="89"/>
        <v>0.35772634202776182</v>
      </c>
      <c r="Z333" s="1">
        <f>IF(B333="","",入力・概要!$E$9*(V333*X333+W333*Y333)/(X333^2+Y333^2)+入力・概要!$B$36)</f>
        <v>1.705684445900002</v>
      </c>
      <c r="AA333" s="1">
        <f>IF(B333="","",入力・概要!$E$9*(W333*X333-V333*Y333)/(X333^2+Y333^2)+C333*入力・概要!$B$37*0.000000001)</f>
        <v>20.353774674401077</v>
      </c>
      <c r="AB333" s="1">
        <f t="shared" si="90"/>
        <v>20.425119410306415</v>
      </c>
      <c r="AC333" s="1">
        <f t="shared" si="91"/>
        <v>85.209699124247663</v>
      </c>
      <c r="AD333" s="1">
        <f t="shared" si="92"/>
        <v>5.8938445257062018</v>
      </c>
      <c r="AE333" s="1">
        <f t="shared" si="93"/>
        <v>1.3101646042049704</v>
      </c>
      <c r="AF333" s="1">
        <f t="shared" si="94"/>
        <v>4.6363253912838E-2</v>
      </c>
      <c r="AG333" s="1">
        <f t="shared" si="95"/>
        <v>14.191619230425674</v>
      </c>
    </row>
    <row r="334" spans="1:33">
      <c r="A334">
        <v>331</v>
      </c>
      <c r="B334" s="2">
        <f>IF(A334&lt;=入力・概要!$B$40,10^(LOG10(入力・概要!$B$38)+(A334-1)*(LOG10(入力・概要!$B$39)-LOG10(入力・概要!$B$38))/(入力・概要!$B$40-1)),"")</f>
        <v>799172.26920565497</v>
      </c>
      <c r="C334" s="1">
        <f t="shared" si="80"/>
        <v>5021347.4597783405</v>
      </c>
      <c r="D334" s="1">
        <f>IF(B334="","",ATANH(MIN(0.999999,入力・概要!$E$20/入力・概要!$E$9))+入力・概要!$B$20*SQRT(B334/1000000)+E334*入力・概要!$B$15/2)</f>
        <v>1.4905273655700001E-2</v>
      </c>
      <c r="E334" s="1">
        <f>IF(B334="","",C334*(入力・概要!$E$11*0.000000001))</f>
        <v>0.16209108600933886</v>
      </c>
      <c r="F334" s="1">
        <f t="shared" si="81"/>
        <v>1.5302626455528486E-2</v>
      </c>
      <c r="G334" s="1">
        <f t="shared" si="82"/>
        <v>0.16348843719850073</v>
      </c>
      <c r="H334" s="1">
        <f>IF(B334="","",ATANH(MIN(0.999999,入力・概要!$E$21/入力・概要!$E$15))+入力・概要!$B$21*SQRT(B334/1000000)+I334*入力・概要!$B$16/2)</f>
        <v>8.805049251272257E-3</v>
      </c>
      <c r="I334" s="1">
        <f>IF(B334="","",C334*(入力・概要!$E$17*0.000000001))</f>
        <v>0.14906035868743481</v>
      </c>
      <c r="J334" s="1">
        <f t="shared" si="83"/>
        <v>9.003374995864134E-3</v>
      </c>
      <c r="K334" s="1">
        <f t="shared" si="84"/>
        <v>0.15016234500292566</v>
      </c>
      <c r="L334" s="1">
        <f>IF(B334="","",入力・概要!$B$25)</f>
        <v>0.05</v>
      </c>
      <c r="M334" s="1">
        <f>IF(B334="","",C334*入力・概要!$B$26*0.000000001-1/(C334*入力・概要!$B$24*0.000001))</f>
        <v>8.0511976013365572E-2</v>
      </c>
      <c r="N334" s="1">
        <f>IF(B334="","",入力・概要!$B$28)</f>
        <v>0.05</v>
      </c>
      <c r="O334" s="1">
        <f>IF(B334="","",C334*入力・概要!$B$29*0.000000001-1/(C334*入力・概要!$B$27*0.000001))</f>
        <v>8.0511976013365572E-2</v>
      </c>
      <c r="P334" s="1">
        <f t="shared" si="85"/>
        <v>2.5000000000000008E-2</v>
      </c>
      <c r="Q334" s="1">
        <f t="shared" si="86"/>
        <v>4.0255988006682779E-2</v>
      </c>
      <c r="R334" s="1">
        <f>IF(B334="","",入力・概要!$E$15*J334)</f>
        <v>0.86696632252508887</v>
      </c>
      <c r="S334" s="1">
        <f>IF(B334="","",入力・概要!$E$15*K334)</f>
        <v>14.459654972577873</v>
      </c>
      <c r="T334" s="1">
        <f t="shared" si="87"/>
        <v>0.89196632252508889</v>
      </c>
      <c r="U334" s="1">
        <f t="shared" si="88"/>
        <v>14.499910960584556</v>
      </c>
      <c r="V334" s="1">
        <f>IF(B334="","",T334+入力・概要!$E$9*F334)</f>
        <v>1.3036120279923198</v>
      </c>
      <c r="W334" s="1">
        <f>IF(B334="","",U334+入力・概要!$E$9*G334)</f>
        <v>18.897803914574702</v>
      </c>
      <c r="X334" s="1">
        <f>IF(B334="","",入力・概要!$E$9+T334*F334-U334*G334)</f>
        <v>24.543411902896622</v>
      </c>
      <c r="Y334" s="1">
        <f t="shared" si="89"/>
        <v>0.3677129011715693</v>
      </c>
      <c r="Z334" s="1">
        <f>IF(B334="","",入力・概要!$E$9*(V334*X334+W334*Y334)/(X334^2+Y334^2)+入力・概要!$B$36)</f>
        <v>1.7387270778374118</v>
      </c>
      <c r="AA334" s="1">
        <f>IF(B334="","",入力・概要!$E$9*(W334*X334-V334*Y334)/(X334^2+Y334^2)+C334*入力・概要!$B$37*0.000000001)</f>
        <v>20.856456832213908</v>
      </c>
      <c r="AB334" s="1">
        <f t="shared" si="90"/>
        <v>20.928807023937299</v>
      </c>
      <c r="AC334" s="1">
        <f t="shared" si="91"/>
        <v>85.234478559787391</v>
      </c>
      <c r="AD334" s="1">
        <f t="shared" si="92"/>
        <v>5.9026404057235462</v>
      </c>
      <c r="AE334" s="1">
        <f t="shared" si="93"/>
        <v>1.320744473551914</v>
      </c>
      <c r="AF334" s="1">
        <f t="shared" si="94"/>
        <v>4.7387177278185581E-2</v>
      </c>
      <c r="AG334" s="1">
        <f t="shared" si="95"/>
        <v>14.485622269353454</v>
      </c>
    </row>
    <row r="335" spans="1:33">
      <c r="A335">
        <v>332</v>
      </c>
      <c r="B335" s="2">
        <f>IF(A335&lt;=入力・概要!$B$40,10^(LOG10(入力・概要!$B$38)+(A335-1)*(LOG10(入力・概要!$B$39)-LOG10(入力・概要!$B$38))/(入力・概要!$B$40-1)),"")</f>
        <v>815523.13499309972</v>
      </c>
      <c r="C335" s="1">
        <f t="shared" si="80"/>
        <v>5124082.9794536782</v>
      </c>
      <c r="D335" s="1">
        <f>IF(B335="","",ATANH(MIN(0.999999,入力・概要!$E$20/入力・概要!$E$9))+入力・概要!$B$20*SQRT(B335/1000000)+E335*入力・概要!$B$15/2)</f>
        <v>1.4982315324425267E-2</v>
      </c>
      <c r="E335" s="1">
        <f>IF(B335="","",C335*(入力・概要!$E$11*0.000000001))</f>
        <v>0.16540742929952104</v>
      </c>
      <c r="F335" s="1">
        <f t="shared" si="81"/>
        <v>1.5398571528837692E-2</v>
      </c>
      <c r="G335" s="1">
        <f t="shared" si="82"/>
        <v>0.16689410806153154</v>
      </c>
      <c r="H335" s="1">
        <f>IF(B335="","",ATANH(MIN(0.999999,入力・概要!$E$21/入力・概要!$E$15))+入力・概要!$B$21*SQRT(B335/1000000)+I335*入力・概要!$B$16/2)</f>
        <v>8.8719419889488962E-3</v>
      </c>
      <c r="I335" s="1">
        <f>IF(B335="","",C335*(入力・概要!$E$17*0.000000001))</f>
        <v>0.15211009653876084</v>
      </c>
      <c r="J335" s="1">
        <f t="shared" si="83"/>
        <v>9.0801697274817909E-3</v>
      </c>
      <c r="K335" s="1">
        <f t="shared" si="84"/>
        <v>0.15328185597712082</v>
      </c>
      <c r="L335" s="1">
        <f>IF(B335="","",入力・概要!$B$25)</f>
        <v>0.05</v>
      </c>
      <c r="M335" s="1">
        <f>IF(B335="","",C335*入力・概要!$B$26*0.000000001-1/(C335*入力・概要!$B$24*0.000001))</f>
        <v>8.2965972508872957E-2</v>
      </c>
      <c r="N335" s="1">
        <f>IF(B335="","",入力・概要!$B$28)</f>
        <v>0.05</v>
      </c>
      <c r="O335" s="1">
        <f>IF(B335="","",C335*入力・概要!$B$29*0.000000001-1/(C335*入力・概要!$B$27*0.000001))</f>
        <v>8.2965972508872957E-2</v>
      </c>
      <c r="P335" s="1">
        <f t="shared" si="85"/>
        <v>2.5000000000000005E-2</v>
      </c>
      <c r="Q335" s="1">
        <f t="shared" si="86"/>
        <v>4.1482986254436478E-2</v>
      </c>
      <c r="R335" s="1">
        <f>IF(B335="","",入力・概要!$E$15*J335)</f>
        <v>0.87436115458422725</v>
      </c>
      <c r="S335" s="1">
        <f>IF(B335="","",入力・概要!$E$15*K335)</f>
        <v>14.76004354448752</v>
      </c>
      <c r="T335" s="1">
        <f t="shared" si="87"/>
        <v>0.89936115458422727</v>
      </c>
      <c r="U335" s="1">
        <f t="shared" si="88"/>
        <v>14.801526530741956</v>
      </c>
      <c r="V335" s="1">
        <f>IF(B335="","",T335+入力・概要!$E$9*F335)</f>
        <v>1.3135878142100958</v>
      </c>
      <c r="W335" s="1">
        <f>IF(B335="","",U335+入力・概要!$E$9*G335)</f>
        <v>19.291033155697392</v>
      </c>
      <c r="X335" s="1">
        <f>IF(B335="","",入力・概要!$E$9+T335*F335-U335*G335)</f>
        <v>24.443891566687338</v>
      </c>
      <c r="Y335" s="1">
        <f t="shared" si="89"/>
        <v>0.37802044273914259</v>
      </c>
      <c r="Z335" s="1">
        <f>IF(B335="","",入力・概要!$E$9*(V335*X335+W335*Y335)/(X335^2+Y335^2)+入力・概要!$B$36)</f>
        <v>1.773482681499911</v>
      </c>
      <c r="AA335" s="1">
        <f>IF(B335="","",入力・概要!$E$9*(W335*X335-V335*Y335)/(X335^2+Y335^2)+C335*入力・概要!$B$37*0.000000001)</f>
        <v>21.375631657370409</v>
      </c>
      <c r="AB335" s="1">
        <f t="shared" si="90"/>
        <v>21.449076193933298</v>
      </c>
      <c r="AC335" s="1">
        <f t="shared" si="91"/>
        <v>85.257175189263464</v>
      </c>
      <c r="AD335" s="1">
        <f t="shared" si="92"/>
        <v>5.9114362857408898</v>
      </c>
      <c r="AE335" s="1">
        <f t="shared" si="93"/>
        <v>1.3314085919745022</v>
      </c>
      <c r="AF335" s="1">
        <f t="shared" si="94"/>
        <v>4.8433853332000808E-2</v>
      </c>
      <c r="AG335" s="1">
        <f t="shared" si="95"/>
        <v>14.785918735872098</v>
      </c>
    </row>
    <row r="336" spans="1:33">
      <c r="A336">
        <v>333</v>
      </c>
      <c r="B336" s="2">
        <f>IF(A336&lt;=入力・概要!$B$40,10^(LOG10(入力・概要!$B$38)+(A336-1)*(LOG10(入力・概要!$B$39)-LOG10(入力・概要!$B$38))/(入力・概要!$B$40-1)),"")</f>
        <v>832208.53542632842</v>
      </c>
      <c r="C336" s="1">
        <f t="shared" si="80"/>
        <v>5228920.4423001492</v>
      </c>
      <c r="D336" s="1">
        <f>IF(B336="","",ATANH(MIN(0.999999,入力・概要!$E$20/入力・概要!$E$9))+入力・概要!$B$20*SQRT(B336/1000000)+E336*入力・概要!$B$15/2)</f>
        <v>1.5060652592658545E-2</v>
      </c>
      <c r="E336" s="1">
        <f>IF(B336="","",C336*(入力・概要!$E$11*0.000000001))</f>
        <v>0.16879162414828747</v>
      </c>
      <c r="F336" s="1">
        <f t="shared" si="81"/>
        <v>1.5496749611920621E-2</v>
      </c>
      <c r="G336" s="1">
        <f t="shared" si="82"/>
        <v>0.17037332770889149</v>
      </c>
      <c r="H336" s="1">
        <f>IF(B336="","",ATANH(MIN(0.999999,入力・概要!$E$21/入力・概要!$E$15))+入力・概要!$B$21*SQRT(B336/1000000)+I336*入力・概要!$B$16/2)</f>
        <v>8.9398291302409168E-3</v>
      </c>
      <c r="I336" s="1">
        <f>IF(B336="","",C336*(入力・概要!$E$17*0.000000001))</f>
        <v>0.15522223126772569</v>
      </c>
      <c r="J336" s="1">
        <f t="shared" si="83"/>
        <v>9.1584706012945785E-3</v>
      </c>
      <c r="K336" s="1">
        <f t="shared" si="84"/>
        <v>0.15646819103130041</v>
      </c>
      <c r="L336" s="1">
        <f>IF(B336="","",入力・概要!$B$25)</f>
        <v>0.05</v>
      </c>
      <c r="M336" s="1">
        <f>IF(B336="","",C336*入力・概要!$B$26*0.000000001-1/(C336*入力・概要!$B$24*0.000001))</f>
        <v>8.5454002364115295E-2</v>
      </c>
      <c r="N336" s="1">
        <f>IF(B336="","",入力・概要!$B$28)</f>
        <v>0.05</v>
      </c>
      <c r="O336" s="1">
        <f>IF(B336="","",C336*入力・概要!$B$29*0.000000001-1/(C336*入力・概要!$B$27*0.000001))</f>
        <v>8.5454002364115295E-2</v>
      </c>
      <c r="P336" s="1">
        <f t="shared" si="85"/>
        <v>2.4999999999999998E-2</v>
      </c>
      <c r="Q336" s="1">
        <f t="shared" si="86"/>
        <v>4.272700118205764E-2</v>
      </c>
      <c r="R336" s="1">
        <f>IF(B336="","",入力・概要!$E$15*J336)</f>
        <v>0.88190101831878875</v>
      </c>
      <c r="S336" s="1">
        <f>IF(B336="","",入力・概要!$E$15*K336)</f>
        <v>15.066866839698909</v>
      </c>
      <c r="T336" s="1">
        <f t="shared" si="87"/>
        <v>0.90690101831878878</v>
      </c>
      <c r="U336" s="1">
        <f t="shared" si="88"/>
        <v>15.109593840880967</v>
      </c>
      <c r="V336" s="1">
        <f>IF(B336="","",T336+入力・概要!$E$9*F336)</f>
        <v>1.3237687008036771</v>
      </c>
      <c r="W336" s="1">
        <f>IF(B336="","",U336+入力・概要!$E$9*G336)</f>
        <v>19.692692623390212</v>
      </c>
      <c r="X336" s="1">
        <f>IF(B336="","",入力・概要!$E$9+T336*F336-U336*G336)</f>
        <v>24.340112492918511</v>
      </c>
      <c r="Y336" s="1">
        <f t="shared" si="89"/>
        <v>0.38866133688350474</v>
      </c>
      <c r="Z336" s="1">
        <f>IF(B336="","",入力・概要!$E$9*(V336*X336+W336*Y336)/(X336^2+Y336^2)+入力・概要!$B$36)</f>
        <v>1.8100752253666463</v>
      </c>
      <c r="AA336" s="1">
        <f>IF(B336="","",入力・概要!$E$9*(W336*X336-V336*Y336)/(X336^2+Y336^2)+C336*入力・概要!$B$37*0.000000001)</f>
        <v>21.912128090422289</v>
      </c>
      <c r="AB336" s="1">
        <f t="shared" si="90"/>
        <v>21.986762603270172</v>
      </c>
      <c r="AC336" s="1">
        <f t="shared" si="91"/>
        <v>85.277741400472564</v>
      </c>
      <c r="AD336" s="1">
        <f t="shared" si="92"/>
        <v>5.9202321657582324</v>
      </c>
      <c r="AE336" s="1">
        <f t="shared" si="93"/>
        <v>1.3421612872488746</v>
      </c>
      <c r="AF336" s="1">
        <f t="shared" si="94"/>
        <v>4.9503501189426542E-2</v>
      </c>
      <c r="AG336" s="1">
        <f t="shared" si="95"/>
        <v>15.092654695954927</v>
      </c>
    </row>
    <row r="337" spans="1:33">
      <c r="A337">
        <v>334</v>
      </c>
      <c r="B337" s="2">
        <f>IF(A337&lt;=入力・概要!$B$40,10^(LOG10(入力・概要!$B$38)+(A337-1)*(LOG10(入力・概要!$B$39)-LOG10(入力・概要!$B$38))/(入力・概要!$B$40-1)),"")</f>
        <v>849235.3150009634</v>
      </c>
      <c r="C337" s="1">
        <f t="shared" si="80"/>
        <v>5335902.8535520807</v>
      </c>
      <c r="D337" s="1">
        <f>IF(B337="","",ATANH(MIN(0.999999,入力・概要!$E$20/入力・概要!$E$9))+入力・概要!$B$20*SQRT(B337/1000000)+E337*入力・概要!$B$15/2)</f>
        <v>1.5140309111526223E-2</v>
      </c>
      <c r="E337" s="1">
        <f>IF(B337="","",C337*(入力・概要!$E$11*0.000000001))</f>
        <v>0.17224505878164556</v>
      </c>
      <c r="F337" s="1">
        <f t="shared" si="81"/>
        <v>1.5597233455665658E-2</v>
      </c>
      <c r="G337" s="1">
        <f t="shared" si="82"/>
        <v>0.17392784983164286</v>
      </c>
      <c r="H337" s="1">
        <f>IF(B337="","",ATANH(MIN(0.999999,入力・概要!$E$21/入力・概要!$E$15))+入力・概要!$B$21*SQRT(B337/1000000)+I337*入力・概要!$B$16/2)</f>
        <v>9.0087272117092901E-3</v>
      </c>
      <c r="I337" s="1">
        <f>IF(B337="","",C337*(入力・概要!$E$17*0.000000001))</f>
        <v>0.15839803949892178</v>
      </c>
      <c r="J337" s="1">
        <f t="shared" si="83"/>
        <v>9.2383217366080808E-3</v>
      </c>
      <c r="K337" s="1">
        <f t="shared" si="84"/>
        <v>0.15972290949360385</v>
      </c>
      <c r="L337" s="1">
        <f>IF(B337="","",入力・概要!$B$25)</f>
        <v>0.05</v>
      </c>
      <c r="M337" s="1">
        <f>IF(B337="","",C337*入力・概要!$B$26*0.000000001-1/(C337*入力・概要!$B$24*0.000001))</f>
        <v>8.7977086190465986E-2</v>
      </c>
      <c r="N337" s="1">
        <f>IF(B337="","",入力・概要!$B$28)</f>
        <v>0.05</v>
      </c>
      <c r="O337" s="1">
        <f>IF(B337="","",C337*入力・概要!$B$29*0.000000001-1/(C337*入力・概要!$B$27*0.000001))</f>
        <v>8.7977086190465986E-2</v>
      </c>
      <c r="P337" s="1">
        <f t="shared" si="85"/>
        <v>2.4999999999999991E-2</v>
      </c>
      <c r="Q337" s="1">
        <f t="shared" si="86"/>
        <v>4.3988543095232986E-2</v>
      </c>
      <c r="R337" s="1">
        <f>IF(B337="","",入力・概要!$E$15*J337)</f>
        <v>0.88959016213030406</v>
      </c>
      <c r="S337" s="1">
        <f>IF(B337="","",入力・概要!$E$15*K337)</f>
        <v>15.3802750113472</v>
      </c>
      <c r="T337" s="1">
        <f t="shared" si="87"/>
        <v>0.91459016213030409</v>
      </c>
      <c r="U337" s="1">
        <f t="shared" si="88"/>
        <v>15.424263554442433</v>
      </c>
      <c r="V337" s="1">
        <f>IF(B337="","",T337+入力・概要!$E$9*F337)</f>
        <v>1.3341608931975188</v>
      </c>
      <c r="W337" s="1">
        <f>IF(B337="","",U337+入力・概要!$E$9*G337)</f>
        <v>20.102980155962758</v>
      </c>
      <c r="X337" s="1">
        <f>IF(B337="","",入力・概要!$E$9+T337*F337-U337*G337)</f>
        <v>24.231886338929744</v>
      </c>
      <c r="Y337" s="1">
        <f t="shared" si="89"/>
        <v>0.39964853991685145</v>
      </c>
      <c r="Z337" s="1">
        <f>IF(B337="","",入力・概要!$E$9*(V337*X337+W337*Y337)/(X337^2+Y337^2)+入力・概要!$B$36)</f>
        <v>1.8486401472939089</v>
      </c>
      <c r="AA337" s="1">
        <f>IF(B337="","",入力・概要!$E$9*(W337*X337-V337*Y337)/(X337^2+Y337^2)+C337*入力・概要!$B$37*0.000000001)</f>
        <v>22.466835906650171</v>
      </c>
      <c r="AB337" s="1">
        <f t="shared" si="90"/>
        <v>22.542763496309238</v>
      </c>
      <c r="AC337" s="1">
        <f t="shared" si="91"/>
        <v>85.296124347713999</v>
      </c>
      <c r="AD337" s="1">
        <f t="shared" si="92"/>
        <v>5.9290280457755786</v>
      </c>
      <c r="AE337" s="1">
        <f t="shared" si="93"/>
        <v>1.3530071547283187</v>
      </c>
      <c r="AF337" s="1">
        <f t="shared" si="94"/>
        <v>5.0596362751102665E-2</v>
      </c>
      <c r="AG337" s="1">
        <f t="shared" si="95"/>
        <v>15.405980334961814</v>
      </c>
    </row>
    <row r="338" spans="1:33">
      <c r="A338">
        <v>335</v>
      </c>
      <c r="B338" s="2">
        <f>IF(A338&lt;=入力・概要!$B$40,10^(LOG10(入力・概要!$B$38)+(A338-1)*(LOG10(入力・概要!$B$39)-LOG10(入力・概要!$B$38))/(入力・概要!$B$40-1)),"")</f>
        <v>866610.45824929082</v>
      </c>
      <c r="C338" s="1">
        <f t="shared" si="80"/>
        <v>5445074.0983201126</v>
      </c>
      <c r="D338" s="1">
        <f>IF(B338="","",ATANH(MIN(0.999999,入力・概要!$E$20/入力・概要!$E$9))+入力・概要!$B$20*SQRT(B338/1000000)+E338*入力・概要!$B$15/2)</f>
        <v>1.5221308986976951E-2</v>
      </c>
      <c r="E338" s="1">
        <f>IF(B338="","",C338*(入力・概要!$E$11*0.000000001))</f>
        <v>0.17576914982835892</v>
      </c>
      <c r="F338" s="1">
        <f t="shared" si="81"/>
        <v>1.5700099022151269E-2</v>
      </c>
      <c r="G338" s="1">
        <f t="shared" si="82"/>
        <v>0.17755948028083252</v>
      </c>
      <c r="H338" s="1">
        <f>IF(B338="","",ATANH(MIN(0.999999,入力・概要!$E$21/入力・概要!$E$15))+入力・概要!$B$21*SQRT(B338/1000000)+I338*入力・概要!$B$16/2)</f>
        <v>9.0786530694837147E-3</v>
      </c>
      <c r="I338" s="1">
        <f>IF(B338="","",C338*(入力・概要!$E$17*0.000000001))</f>
        <v>0.16163882397636062</v>
      </c>
      <c r="J338" s="1">
        <f t="shared" si="83"/>
        <v>9.3197691194195787E-3</v>
      </c>
      <c r="K338" s="1">
        <f t="shared" si="84"/>
        <v>0.1630476150793215</v>
      </c>
      <c r="L338" s="1">
        <f>IF(B338="","",入力・概要!$B$25)</f>
        <v>0.05</v>
      </c>
      <c r="M338" s="1">
        <f>IF(B338="","",C338*入力・概要!$B$26*0.000000001-1/(C338*入力・概要!$B$24*0.000001))</f>
        <v>9.0536258978738682E-2</v>
      </c>
      <c r="N338" s="1">
        <f>IF(B338="","",入力・概要!$B$28)</f>
        <v>0.05</v>
      </c>
      <c r="O338" s="1">
        <f>IF(B338="","",C338*入力・概要!$B$29*0.000000001-1/(C338*入力・概要!$B$27*0.000001))</f>
        <v>9.0536258978738682E-2</v>
      </c>
      <c r="P338" s="1">
        <f t="shared" si="85"/>
        <v>2.5000000000000001E-2</v>
      </c>
      <c r="Q338" s="1">
        <f t="shared" si="86"/>
        <v>4.5268129489369341E-2</v>
      </c>
      <c r="R338" s="1">
        <f>IF(B338="","",入力・概要!$E$15*J338)</f>
        <v>0.89743301417054611</v>
      </c>
      <c r="S338" s="1">
        <f>IF(B338="","",入力・概要!$E$15*K338)</f>
        <v>15.700422486760846</v>
      </c>
      <c r="T338" s="1">
        <f t="shared" si="87"/>
        <v>0.92243301417054613</v>
      </c>
      <c r="U338" s="1">
        <f t="shared" si="88"/>
        <v>15.745690616250215</v>
      </c>
      <c r="V338" s="1">
        <f>IF(B338="","",T338+入力・概要!$E$9*F338)</f>
        <v>1.3447708629483912</v>
      </c>
      <c r="W338" s="1">
        <f>IF(B338="","",U338+入力・概要!$E$9*G338)</f>
        <v>20.522099276228442</v>
      </c>
      <c r="X338" s="1">
        <f>IF(B338="","",入力・概要!$E$9+T338*F338-U338*G338)</f>
        <v>24.119015905095097</v>
      </c>
      <c r="Y338" s="1">
        <f t="shared" si="89"/>
        <v>0.41099562843729043</v>
      </c>
      <c r="Z338" s="1">
        <f>IF(B338="","",入力・概要!$E$9*(V338*X338+W338*Y338)/(X338^2+Y338^2)+入力・概要!$B$36)</f>
        <v>1.8893256587835894</v>
      </c>
      <c r="AA338" s="1">
        <f>IF(B338="","",入力・概要!$E$9*(W338*X338-V338*Y338)/(X338^2+Y338^2)+C338*入力・概要!$B$37*0.000000001)</f>
        <v>23.040711511808862</v>
      </c>
      <c r="AB338" s="1">
        <f t="shared" si="90"/>
        <v>23.118043568073389</v>
      </c>
      <c r="AC338" s="1">
        <f t="shared" si="91"/>
        <v>85.312265486177068</v>
      </c>
      <c r="AD338" s="1">
        <f t="shared" si="92"/>
        <v>5.9378239257929222</v>
      </c>
      <c r="AE338" s="1">
        <f t="shared" si="93"/>
        <v>1.3639510778651984</v>
      </c>
      <c r="AF338" s="1">
        <f t="shared" si="94"/>
        <v>5.1712701993478452E-2</v>
      </c>
      <c r="AG338" s="1">
        <f t="shared" si="95"/>
        <v>15.726050116850985</v>
      </c>
    </row>
    <row r="339" spans="1:33">
      <c r="A339">
        <v>336</v>
      </c>
      <c r="B339" s="2">
        <f>IF(A339&lt;=入力・概要!$B$40,10^(LOG10(入力・概要!$B$38)+(A339-1)*(LOG10(入力・概要!$B$39)-LOG10(入力・概要!$B$38))/(入力・概要!$B$40-1)),"")</f>
        <v>884341.09260540328</v>
      </c>
      <c r="C339" s="1">
        <f t="shared" si="80"/>
        <v>5556478.9595934115</v>
      </c>
      <c r="D339" s="1">
        <f>IF(B339="","",ATANH(MIN(0.999999,入力・概要!$E$20/入力・概要!$E$9))+入力・概要!$B$20*SQRT(B339/1000000)+E339*入力・概要!$B$15/2)</f>
        <v>1.5303676788791361E-2</v>
      </c>
      <c r="E339" s="1">
        <f>IF(B339="","",C339*(入力・概要!$E$11*0.000000001))</f>
        <v>0.17936534290106571</v>
      </c>
      <c r="F339" s="1">
        <f t="shared" si="81"/>
        <v>1.5805425662265934E-2</v>
      </c>
      <c r="G339" s="1">
        <f t="shared" si="82"/>
        <v>0.18127007922927582</v>
      </c>
      <c r="H339" s="1">
        <f>IF(B339="","",ATANH(MIN(0.999999,入力・概要!$E$21/入力・概要!$E$15))+入力・概要!$B$21*SQRT(B339/1000000)+I339*入力・概要!$B$16/2)</f>
        <v>9.149623844997264E-3</v>
      </c>
      <c r="I339" s="1">
        <f>IF(B339="","",C339*(入力・概要!$E$17*0.000000001))</f>
        <v>0.16494591409787451</v>
      </c>
      <c r="J339" s="1">
        <f t="shared" si="83"/>
        <v>9.4028607033951536E-3</v>
      </c>
      <c r="K339" s="1">
        <f t="shared" si="84"/>
        <v>0.16644395762971392</v>
      </c>
      <c r="L339" s="1">
        <f>IF(B339="","",入力・概要!$B$25)</f>
        <v>0.05</v>
      </c>
      <c r="M339" s="1">
        <f>IF(B339="","",C339*入力・概要!$B$26*0.000000001-1/(C339*入力・概要!$B$24*0.000001))</f>
        <v>9.3132570523753455E-2</v>
      </c>
      <c r="N339" s="1">
        <f>IF(B339="","",入力・概要!$B$28)</f>
        <v>0.05</v>
      </c>
      <c r="O339" s="1">
        <f>IF(B339="","",C339*入力・概要!$B$29*0.000000001-1/(C339*入力・概要!$B$27*0.000001))</f>
        <v>9.3132570523753455E-2</v>
      </c>
      <c r="P339" s="1">
        <f t="shared" si="85"/>
        <v>2.4999999999999998E-2</v>
      </c>
      <c r="Q339" s="1">
        <f t="shared" si="86"/>
        <v>4.6566285261876721E-2</v>
      </c>
      <c r="R339" s="1">
        <f>IF(B339="","",入力・概要!$E$15*J339)</f>
        <v>0.90543419206496689</v>
      </c>
      <c r="S339" s="1">
        <f>IF(B339="","",入力・概要!$E$15*K339)</f>
        <v>16.027468134898552</v>
      </c>
      <c r="T339" s="1">
        <f t="shared" si="87"/>
        <v>0.93043419206496691</v>
      </c>
      <c r="U339" s="1">
        <f t="shared" si="88"/>
        <v>16.07403442016043</v>
      </c>
      <c r="V339" s="1">
        <f>IF(B339="","",T339+入力・概要!$E$9*F339)</f>
        <v>1.3556053622468531</v>
      </c>
      <c r="W339" s="1">
        <f>IF(B339="","",U339+入力・概要!$E$9*G339)</f>
        <v>20.950259417306455</v>
      </c>
      <c r="X339" s="1">
        <f>IF(B339="","",入力・概要!$E$9+T339*F339-U339*G339)</f>
        <v>24.001294673495213</v>
      </c>
      <c r="Y339" s="1">
        <f t="shared" si="89"/>
        <v>0.42271683583379338</v>
      </c>
      <c r="Z339" s="1">
        <f>IF(B339="","",入力・概要!$E$9*(V339*X339+W339*Y339)/(X339^2+Y339^2)+入力・概要!$B$36)</f>
        <v>1.9322942265010792</v>
      </c>
      <c r="AA339" s="1">
        <f>IF(B339="","",入力・概要!$E$9*(W339*X339-V339*Y339)/(X339^2+Y339^2)+C339*入力・概要!$B$37*0.000000001)</f>
        <v>23.634784410779314</v>
      </c>
      <c r="AB339" s="1">
        <f t="shared" si="90"/>
        <v>23.713641540720527</v>
      </c>
      <c r="AC339" s="1">
        <f t="shared" si="91"/>
        <v>85.32610005079701</v>
      </c>
      <c r="AD339" s="1">
        <f t="shared" si="92"/>
        <v>5.9466198058102657</v>
      </c>
      <c r="AE339" s="1">
        <f t="shared" si="93"/>
        <v>1.3749982507139207</v>
      </c>
      <c r="AF339" s="1">
        <f t="shared" si="94"/>
        <v>5.2852804306777114E-2</v>
      </c>
      <c r="AG339" s="1">
        <f t="shared" si="95"/>
        <v>16.053022951810316</v>
      </c>
    </row>
    <row r="340" spans="1:33">
      <c r="A340">
        <v>337</v>
      </c>
      <c r="B340" s="2">
        <f>IF(A340&lt;=入力・概要!$B$40,10^(LOG10(入力・概要!$B$38)+(A340-1)*(LOG10(入力・概要!$B$39)-LOG10(入力・概要!$B$38))/(入力・概要!$B$40-1)),"")</f>
        <v>902434.49132891861</v>
      </c>
      <c r="C340" s="1">
        <f t="shared" si="80"/>
        <v>5670163.1366099454</v>
      </c>
      <c r="D340" s="1">
        <f>IF(B340="","",ATANH(MIN(0.999999,入力・概要!$E$20/入力・概要!$E$9))+入力・概要!$B$20*SQRT(B340/1000000)+E340*入力・概要!$B$15/2)</f>
        <v>1.538743755977298E-2</v>
      </c>
      <c r="E340" s="1">
        <f>IF(B340="","",C340*(入力・概要!$E$11*0.000000001))</f>
        <v>0.18303511318927862</v>
      </c>
      <c r="F340" s="1">
        <f t="shared" si="81"/>
        <v>1.5913296304934339E-2</v>
      </c>
      <c r="G340" s="1">
        <f t="shared" si="82"/>
        <v>0.18506156345440711</v>
      </c>
      <c r="H340" s="1">
        <f>IF(B340="","",ATANH(MIN(0.999999,入力・概要!$E$21/入力・概要!$E$15))+入力・概要!$B$21*SQRT(B340/1000000)+I340*入力・概要!$B$16/2)</f>
        <v>9.2216569908341959E-3</v>
      </c>
      <c r="I340" s="1">
        <f>IF(B340="","",C340*(入力・概要!$E$17*0.000000001))</f>
        <v>0.16832066646044422</v>
      </c>
      <c r="J340" s="1">
        <f t="shared" si="83"/>
        <v>9.4876465172643552E-3</v>
      </c>
      <c r="K340" s="1">
        <f t="shared" si="84"/>
        <v>0.16991363494378958</v>
      </c>
      <c r="L340" s="1">
        <f>IF(B340="","",入力・概要!$B$25)</f>
        <v>0.05</v>
      </c>
      <c r="M340" s="1">
        <f>IF(B340="","",C340*入力・概要!$B$26*0.000000001-1/(C340*入力・概要!$B$24*0.000001))</f>
        <v>9.5767085854969319E-2</v>
      </c>
      <c r="N340" s="1">
        <f>IF(B340="","",入力・概要!$B$28)</f>
        <v>0.05</v>
      </c>
      <c r="O340" s="1">
        <f>IF(B340="","",C340*入力・概要!$B$29*0.000000001-1/(C340*入力・概要!$B$27*0.000001))</f>
        <v>9.5767085854969319E-2</v>
      </c>
      <c r="P340" s="1">
        <f t="shared" si="85"/>
        <v>2.5000000000000001E-2</v>
      </c>
      <c r="Q340" s="1">
        <f t="shared" si="86"/>
        <v>4.788354292748466E-2</v>
      </c>
      <c r="R340" s="1">
        <f>IF(B340="","",入力・概要!$E$15*J340)</f>
        <v>0.91359851325410379</v>
      </c>
      <c r="S340" s="1">
        <f>IF(B340="","",入力・概要!$E$15*K340)</f>
        <v>16.361575442737525</v>
      </c>
      <c r="T340" s="1">
        <f t="shared" si="87"/>
        <v>0.93859851325410382</v>
      </c>
      <c r="U340" s="1">
        <f t="shared" si="88"/>
        <v>16.409458985665008</v>
      </c>
      <c r="V340" s="1">
        <f>IF(B340="","",T340+入力・概要!$E$9*F340)</f>
        <v>1.3666714393489037</v>
      </c>
      <c r="W340" s="1">
        <f>IF(B340="","",U340+入力・概要!$E$9*G340)</f>
        <v>21.387676160634744</v>
      </c>
      <c r="X340" s="1">
        <f>IF(B340="","",入力・概要!$E$9+T340*F340-U340*G340)</f>
        <v>23.878506318840135</v>
      </c>
      <c r="Y340" s="1">
        <f t="shared" si="89"/>
        <v>0.43482709136134101</v>
      </c>
      <c r="Z340" s="1">
        <f>IF(B340="","",入力・概要!$E$9*(V340*X340+W340*Y340)/(X340^2+Y340^2)+入力・概要!$B$36)</f>
        <v>1.9777242591967172</v>
      </c>
      <c r="AA340" s="1">
        <f>IF(B340="","",入力・概要!$E$9*(W340*X340-V340*Y340)/(X340^2+Y340^2)+C340*入力・概要!$B$37*0.000000001)</f>
        <v>24.250164441793256</v>
      </c>
      <c r="AB340" s="1">
        <f t="shared" si="90"/>
        <v>24.330677522408397</v>
      </c>
      <c r="AC340" s="1">
        <f t="shared" si="91"/>
        <v>85.337556471867984</v>
      </c>
      <c r="AD340" s="1">
        <f t="shared" si="92"/>
        <v>5.9554156858276102</v>
      </c>
      <c r="AE340" s="1">
        <f t="shared" si="93"/>
        <v>1.3861542026483058</v>
      </c>
      <c r="AF340" s="1">
        <f t="shared" si="94"/>
        <v>5.4016975880627253E-2</v>
      </c>
      <c r="AG340" s="1">
        <f t="shared" si="95"/>
        <v>16.387062372854132</v>
      </c>
    </row>
    <row r="341" spans="1:33">
      <c r="A341">
        <v>338</v>
      </c>
      <c r="B341" s="2">
        <f>IF(A341&lt;=入力・概要!$B$40,10^(LOG10(入力・概要!$B$38)+(A341-1)*(LOG10(入力・概要!$B$39)-LOG10(入力・概要!$B$38))/(入力・概要!$B$40-1)),"")</f>
        <v>920898.07648853376</v>
      </c>
      <c r="C341" s="1">
        <f t="shared" si="80"/>
        <v>5786173.2636026982</v>
      </c>
      <c r="D341" s="1">
        <f>IF(B341="","",ATANH(MIN(0.999999,入力・概要!$E$20/入力・概要!$E$9))+入力・概要!$B$20*SQRT(B341/1000000)+E341*入力・概要!$B$15/2)</f>
        <v>1.5472616825124175E-2</v>
      </c>
      <c r="E341" s="1">
        <f>IF(B341="","",C341*(入力・概要!$E$11*0.000000001))</f>
        <v>0.18677996606451994</v>
      </c>
      <c r="F341" s="1">
        <f t="shared" si="81"/>
        <v>1.6023797658822069E-2</v>
      </c>
      <c r="G341" s="1">
        <f t="shared" si="82"/>
        <v>0.1889359087504307</v>
      </c>
      <c r="H341" s="1">
        <f>IF(B341="","",ATANH(MIN(0.999999,入力・概要!$E$21/入力・概要!$E$15))+入力・概要!$B$21*SQRT(B341/1000000)+I341*入力・概要!$B$16/2)</f>
        <v>9.294770276693386E-3</v>
      </c>
      <c r="I341" s="1">
        <f>IF(B341="","",C341*(入力・概要!$E$17*0.000000001))</f>
        <v>0.17176446541668652</v>
      </c>
      <c r="J341" s="1">
        <f t="shared" si="83"/>
        <v>9.5741787790976016E-3</v>
      </c>
      <c r="K341" s="1">
        <f t="shared" si="84"/>
        <v>0.17345839470914709</v>
      </c>
      <c r="L341" s="1">
        <f>IF(B341="","",入力・概要!$B$25)</f>
        <v>0.05</v>
      </c>
      <c r="M341" s="1">
        <f>IF(B341="","",C341*入力・概要!$B$26*0.000000001-1/(C341*入力・概要!$B$24*0.000001))</f>
        <v>9.8440885673368367E-2</v>
      </c>
      <c r="N341" s="1">
        <f>IF(B341="","",入力・概要!$B$28)</f>
        <v>0.05</v>
      </c>
      <c r="O341" s="1">
        <f>IF(B341="","",C341*入力・概要!$B$29*0.000000001-1/(C341*入力・概要!$B$27*0.000001))</f>
        <v>9.8440885673368367E-2</v>
      </c>
      <c r="P341" s="1">
        <f t="shared" si="85"/>
        <v>2.5000000000000005E-2</v>
      </c>
      <c r="Q341" s="1">
        <f t="shared" si="86"/>
        <v>4.9220442836684183E-2</v>
      </c>
      <c r="R341" s="1">
        <f>IF(B341="","",入力・概要!$E$15*J341)</f>
        <v>0.92193100599774813</v>
      </c>
      <c r="S341" s="1">
        <f>IF(B341="","",入力・概要!$E$15*K341)</f>
        <v>16.702912701201004</v>
      </c>
      <c r="T341" s="1">
        <f t="shared" si="87"/>
        <v>0.94693100599774815</v>
      </c>
      <c r="U341" s="1">
        <f t="shared" si="88"/>
        <v>16.752133144037689</v>
      </c>
      <c r="V341" s="1">
        <f>IF(B341="","",T341+入力・概要!$E$9*F341)</f>
        <v>1.3779764550060749</v>
      </c>
      <c r="W341" s="1">
        <f>IF(B341="","",U341+入力・概要!$E$9*G341)</f>
        <v>21.834571487003661</v>
      </c>
      <c r="X341" s="1">
        <f>IF(B341="","",入力・概要!$E$9+T341*F341-U341*G341)</f>
        <v>23.750424189675492</v>
      </c>
      <c r="Y341" s="1">
        <f t="shared" si="89"/>
        <v>0.4473420619958508</v>
      </c>
      <c r="Z341" s="1">
        <f>IF(B341="","",入力・概要!$E$9*(V341*X341+W341*Y341)/(X341^2+Y341^2)+入力・概要!$B$36)</f>
        <v>2.0258120333257281</v>
      </c>
      <c r="AA341" s="1">
        <f>IF(B341="","",入力・概要!$E$9*(W341*X341-V341*Y341)/(X341^2+Y341^2)+C341*入力・概要!$B$37*0.000000001)</f>
        <v>24.888049883759884</v>
      </c>
      <c r="AB341" s="1">
        <f t="shared" si="90"/>
        <v>24.97036125911853</v>
      </c>
      <c r="AC341" s="1">
        <f t="shared" si="91"/>
        <v>85.346555718452322</v>
      </c>
      <c r="AD341" s="1">
        <f t="shared" si="92"/>
        <v>5.9642115658449546</v>
      </c>
      <c r="AE341" s="1">
        <f t="shared" si="93"/>
        <v>1.3974248255594688</v>
      </c>
      <c r="AF341" s="1">
        <f t="shared" si="94"/>
        <v>5.5205543136892472E-2</v>
      </c>
      <c r="AG341" s="1">
        <f t="shared" si="95"/>
        <v>16.728336721974539</v>
      </c>
    </row>
    <row r="342" spans="1:33">
      <c r="A342">
        <v>339</v>
      </c>
      <c r="B342" s="2">
        <f>IF(A342&lt;=入力・概要!$B$40,10^(LOG10(入力・概要!$B$38)+(A342-1)*(LOG10(入力・概要!$B$39)-LOG10(入力・概要!$B$38))/(入力・概要!$B$40-1)),"")</f>
        <v>939739.42200662417</v>
      </c>
      <c r="C342" s="1">
        <f t="shared" si="80"/>
        <v>5904556.9289294574</v>
      </c>
      <c r="D342" s="1">
        <f>IF(B342="","",ATANH(MIN(0.999999,入力・概要!$E$20/入力・概要!$E$9))+入力・概要!$B$20*SQRT(B342/1000000)+E342*入力・概要!$B$15/2)</f>
        <v>1.5559240602010884E-2</v>
      </c>
      <c r="E342" s="1">
        <f>IF(B342="","",C342*(入力・概要!$E$11*0.000000001))</f>
        <v>0.19060143769783877</v>
      </c>
      <c r="F342" s="1">
        <f t="shared" si="81"/>
        <v>1.6137020427465388E-2</v>
      </c>
      <c r="G342" s="1">
        <f t="shared" si="82"/>
        <v>0.19289515247863212</v>
      </c>
      <c r="H342" s="1">
        <f>IF(B342="","",ATANH(MIN(0.999999,入力・概要!$E$21/入力・概要!$E$15))+入力・概要!$B$21*SQRT(B342/1000000)+I342*入力・概要!$B$16/2)</f>
        <v>9.3689817954697059E-3</v>
      </c>
      <c r="I342" s="1">
        <f>IF(B342="","",C342*(入力・概要!$E$17*0.000000001))</f>
        <v>0.17527872364272828</v>
      </c>
      <c r="J342" s="1">
        <f t="shared" si="83"/>
        <v>9.662512017969237E-3</v>
      </c>
      <c r="K342" s="1">
        <f t="shared" si="84"/>
        <v>0.17708003653843243</v>
      </c>
      <c r="L342" s="1">
        <f>IF(B342="","",入力・概要!$B$25)</f>
        <v>0.05</v>
      </c>
      <c r="M342" s="1">
        <f>IF(B342="","",C342*入力・概要!$B$26*0.000000001-1/(C342*入力・概要!$B$24*0.000001))</f>
        <v>0.10115506679476932</v>
      </c>
      <c r="N342" s="1">
        <f>IF(B342="","",入力・概要!$B$28)</f>
        <v>0.05</v>
      </c>
      <c r="O342" s="1">
        <f>IF(B342="","",C342*入力・概要!$B$29*0.000000001-1/(C342*入力・概要!$B$27*0.000001))</f>
        <v>0.10115506679476932</v>
      </c>
      <c r="P342" s="1">
        <f t="shared" si="85"/>
        <v>2.5000000000000008E-2</v>
      </c>
      <c r="Q342" s="1">
        <f t="shared" si="86"/>
        <v>5.0577533397384661E-2</v>
      </c>
      <c r="R342" s="1">
        <f>IF(B342="","",入力・概要!$E$15*J342)</f>
        <v>0.93043692109030529</v>
      </c>
      <c r="S342" s="1">
        <f>IF(B342="","",入力・概要!$E$15*K342)</f>
        <v>17.051653201255807</v>
      </c>
      <c r="T342" s="1">
        <f t="shared" si="87"/>
        <v>0.95543692109030531</v>
      </c>
      <c r="U342" s="1">
        <f t="shared" si="88"/>
        <v>17.10223073465319</v>
      </c>
      <c r="V342" s="1">
        <f>IF(B342="","",T342+入力・概要!$E$9*F342)</f>
        <v>1.3895280999678528</v>
      </c>
      <c r="W342" s="1">
        <f>IF(B342="","",U342+入力・概要!$E$9*G342)</f>
        <v>22.291174041479358</v>
      </c>
      <c r="X342" s="1">
        <f>IF(B342="","",入力・概要!$E$9+T342*F342-U342*G342)</f>
        <v>23.616810757742599</v>
      </c>
      <c r="Y342" s="1">
        <f t="shared" si="89"/>
        <v>0.46027819729775415</v>
      </c>
      <c r="Z342" s="1">
        <f>IF(B342="","",入力・概要!$E$9*(V342*X342+W342*Y342)/(X342^2+Y342^2)+入力・概要!$B$36)</f>
        <v>2.0767738968673197</v>
      </c>
      <c r="AA342" s="1">
        <f>IF(B342="","",入力・概要!$E$9*(W342*X342-V342*Y342)/(X342^2+Y342^2)+C342*入力・概要!$B$37*0.000000001)</f>
        <v>25.549736561812509</v>
      </c>
      <c r="AB342" s="1">
        <f t="shared" si="90"/>
        <v>25.634001408222019</v>
      </c>
      <c r="AC342" s="1">
        <f t="shared" si="91"/>
        <v>85.353010559142689</v>
      </c>
      <c r="AD342" s="1">
        <f t="shared" si="92"/>
        <v>5.9730074458622981</v>
      </c>
      <c r="AE342" s="1">
        <f t="shared" si="93"/>
        <v>1.4088164038382101</v>
      </c>
      <c r="AF342" s="1">
        <f t="shared" si="94"/>
        <v>5.6418852208845592E-2</v>
      </c>
      <c r="AG342" s="1">
        <f t="shared" si="95"/>
        <v>17.077019346479215</v>
      </c>
    </row>
    <row r="343" spans="1:33">
      <c r="A343">
        <v>340</v>
      </c>
      <c r="B343" s="2">
        <f>IF(A343&lt;=入力・概要!$B$40,10^(LOG10(入力・概要!$B$38)+(A343-1)*(LOG10(入力・概要!$B$39)-LOG10(入力・概要!$B$38))/(入力・概要!$B$40-1)),"")</f>
        <v>958966.25676613592</v>
      </c>
      <c r="C343" s="1">
        <f t="shared" si="80"/>
        <v>6025362.6945939921</v>
      </c>
      <c r="D343" s="1">
        <f>IF(B343="","",ATANH(MIN(0.999999,入力・概要!$E$20/入力・概要!$E$9))+入力・概要!$B$20*SQRT(B343/1000000)+E343*入力・概要!$B$15/2)</f>
        <v>1.5647335409319941E-2</v>
      </c>
      <c r="E343" s="1">
        <f>IF(B343="","",C343*(入力・概要!$E$11*0.000000001))</f>
        <v>0.19450109568996238</v>
      </c>
      <c r="F343" s="1">
        <f t="shared" si="81"/>
        <v>1.6253059538854253E-2</v>
      </c>
      <c r="G343" s="1">
        <f t="shared" si="82"/>
        <v>0.19694139626539806</v>
      </c>
      <c r="H343" s="1">
        <f>IF(B343="","",ATANH(MIN(0.999999,入力・概要!$E$21/入力・概要!$E$15))+入力・概要!$B$21*SQRT(B343/1000000)+I343*入力・概要!$B$16/2)</f>
        <v>9.4443099694556821E-3</v>
      </c>
      <c r="I343" s="1">
        <f>IF(B343="","",C343*(入力・概要!$E$17*0.000000001))</f>
        <v>0.1788648827176991</v>
      </c>
      <c r="J343" s="1">
        <f t="shared" si="83"/>
        <v>9.7527032035509015E-3</v>
      </c>
      <c r="K343" s="1">
        <f t="shared" si="84"/>
        <v>0.18078041411845502</v>
      </c>
      <c r="L343" s="1">
        <f>IF(B343="","",入力・概要!$B$25)</f>
        <v>0.05</v>
      </c>
      <c r="M343" s="1">
        <f>IF(B343="","",C343*入力・概要!$B$26*0.000000001-1/(C343*入力・概要!$B$24*0.000001))</f>
        <v>0.10391074259975118</v>
      </c>
      <c r="N343" s="1">
        <f>IF(B343="","",入力・概要!$B$28)</f>
        <v>0.05</v>
      </c>
      <c r="O343" s="1">
        <f>IF(B343="","",C343*入力・概要!$B$29*0.000000001-1/(C343*入力・概要!$B$27*0.000001))</f>
        <v>0.10391074259975118</v>
      </c>
      <c r="P343" s="1">
        <f t="shared" si="85"/>
        <v>2.4999999999999998E-2</v>
      </c>
      <c r="Q343" s="1">
        <f t="shared" si="86"/>
        <v>5.195537129987559E-2</v>
      </c>
      <c r="R343" s="1">
        <f>IF(B343="","",入力・概要!$E$15*J343)</f>
        <v>0.93912174433979034</v>
      </c>
      <c r="S343" s="1">
        <f>IF(B343="","",入力・概要!$E$15*K343)</f>
        <v>17.407975440858195</v>
      </c>
      <c r="T343" s="1">
        <f t="shared" si="87"/>
        <v>0.96412174433979037</v>
      </c>
      <c r="U343" s="1">
        <f t="shared" si="88"/>
        <v>17.459930812158071</v>
      </c>
      <c r="V343" s="1">
        <f>IF(B343="","",T343+入力・概要!$E$9*F343)</f>
        <v>1.4013344136365333</v>
      </c>
      <c r="W343" s="1">
        <f>IF(B343="","",U343+入力・概要!$E$9*G343)</f>
        <v>22.75771941315228</v>
      </c>
      <c r="X343" s="1">
        <f>IF(B343="","",入力・概要!$E$9+T343*F343-U343*G343)</f>
        <v>23.47741703318529</v>
      </c>
      <c r="Y343" s="1">
        <f t="shared" si="89"/>
        <v>0.47365277753439045</v>
      </c>
      <c r="Z343" s="1">
        <f>IF(B343="","",入力・概要!$E$9*(V343*X343+W343*Y343)/(X343^2+Y343^2)+入力・概要!$B$36)</f>
        <v>2.1308487983629538</v>
      </c>
      <c r="AA343" s="1">
        <f>IF(B343="","",入力・概要!$E$9*(W343*X343-V343*Y343)/(X343^2+Y343^2)+C343*入力・概要!$B$37*0.000000001)</f>
        <v>26.236628097083432</v>
      </c>
      <c r="AB343" s="1">
        <f t="shared" si="90"/>
        <v>26.323015984232367</v>
      </c>
      <c r="AC343" s="1">
        <f t="shared" si="91"/>
        <v>85.356824727970661</v>
      </c>
      <c r="AD343" s="1">
        <f t="shared" si="92"/>
        <v>5.9818033258796417</v>
      </c>
      <c r="AE343" s="1">
        <f t="shared" si="93"/>
        <v>1.4203356474901523</v>
      </c>
      <c r="AF343" s="1">
        <f t="shared" si="94"/>
        <v>5.7657268465545058E-2</v>
      </c>
      <c r="AG343" s="1">
        <f t="shared" si="95"/>
        <v>17.433288806195286</v>
      </c>
    </row>
    <row r="344" spans="1:33">
      <c r="A344">
        <v>341</v>
      </c>
      <c r="B344" s="2">
        <f>IF(A344&lt;=入力・概要!$B$40,10^(LOG10(入力・概要!$B$38)+(A344-1)*(LOG10(入力・概要!$B$39)-LOG10(入力・概要!$B$38))/(入力・概要!$B$40-1)),"")</f>
        <v>978586.46778103942</v>
      </c>
      <c r="C344" s="1">
        <f t="shared" si="80"/>
        <v>6148640.1161665963</v>
      </c>
      <c r="D344" s="1">
        <f>IF(B344="","",ATANH(MIN(0.999999,入力・概要!$E$20/入力・概要!$E$9))+入力・概要!$B$20*SQRT(B344/1000000)+E344*入力・概要!$B$15/2)</f>
        <v>1.5736928277612861E-2</v>
      </c>
      <c r="E344" s="1">
        <f>IF(B344="","",C344*(入力・概要!$E$11*0.000000001))</f>
        <v>0.19848053971433915</v>
      </c>
      <c r="F344" s="1">
        <f t="shared" si="81"/>
        <v>1.6372014390586349E-2</v>
      </c>
      <c r="G344" s="1">
        <f t="shared" si="82"/>
        <v>0.20107680885824758</v>
      </c>
      <c r="H344" s="1">
        <f>IF(B344="","",ATANH(MIN(0.999999,入力・概要!$E$21/入力・概要!$E$15))+入力・概要!$B$21*SQRT(B344/1000000)+I344*入力・概要!$B$16/2)</f>
        <v>9.5207735566658416E-3</v>
      </c>
      <c r="I344" s="1">
        <f>IF(B344="","",C344*(入力・概要!$E$17*0.000000001))</f>
        <v>0.18252441371507919</v>
      </c>
      <c r="J344" s="1">
        <f t="shared" si="83"/>
        <v>9.8448118842253494E-3</v>
      </c>
      <c r="K344" s="1">
        <f t="shared" si="84"/>
        <v>0.18456143747954393</v>
      </c>
      <c r="L344" s="1">
        <f>IF(B344="","",入力・概要!$B$25)</f>
        <v>0.05</v>
      </c>
      <c r="M344" s="1">
        <f>IF(B344="","",C344*入力・概要!$B$26*0.000000001-1/(C344*入力・概要!$B$24*0.000001))</f>
        <v>0.1067090434903714</v>
      </c>
      <c r="N344" s="1">
        <f>IF(B344="","",入力・概要!$B$28)</f>
        <v>0.05</v>
      </c>
      <c r="O344" s="1">
        <f>IF(B344="","",C344*入力・概要!$B$29*0.000000001-1/(C344*入力・概要!$B$27*0.000001))</f>
        <v>0.1067090434903714</v>
      </c>
      <c r="P344" s="1">
        <f t="shared" si="85"/>
        <v>2.5000000000000001E-2</v>
      </c>
      <c r="Q344" s="1">
        <f t="shared" si="86"/>
        <v>5.33545217451857E-2</v>
      </c>
      <c r="R344" s="1">
        <f>IF(B344="","",入力・概要!$E$15*J344)</f>
        <v>0.94799120986728946</v>
      </c>
      <c r="S344" s="1">
        <f>IF(B344="","",入力・概要!$E$15*K344)</f>
        <v>17.772063343478106</v>
      </c>
      <c r="T344" s="1">
        <f t="shared" si="87"/>
        <v>0.97299120986728949</v>
      </c>
      <c r="U344" s="1">
        <f t="shared" si="88"/>
        <v>17.82541786522329</v>
      </c>
      <c r="V344" s="1">
        <f>IF(B344="","",T344+入力・概要!$E$9*F344)</f>
        <v>1.4134038039614072</v>
      </c>
      <c r="W344" s="1">
        <f>IF(B344="","",U344+入力・概要!$E$9*G344)</f>
        <v>23.234450430717896</v>
      </c>
      <c r="X344" s="1">
        <f>IF(B344="","",入力・概要!$E$9+T344*F344-U344*G344)</f>
        <v>23.331981943101457</v>
      </c>
      <c r="Y344" s="1">
        <f t="shared" si="89"/>
        <v>0.48748396533489069</v>
      </c>
      <c r="Z344" s="1">
        <f>IF(B344="","",入力・概要!$E$9*(V344*X344+W344*Y344)/(X344^2+Y344^2)+入力・概要!$B$36)</f>
        <v>2.1883011973390585</v>
      </c>
      <c r="AA344" s="1">
        <f>IF(B344="","",入力・概要!$E$9*(W344*X344-V344*Y344)/(X344^2+Y344^2)+C344*入力・概要!$B$37*0.000000001)</f>
        <v>26.950247471607057</v>
      </c>
      <c r="AB344" s="1">
        <f t="shared" si="90"/>
        <v>27.03894415303856</v>
      </c>
      <c r="AC344" s="1">
        <f t="shared" si="91"/>
        <v>85.357891981149976</v>
      </c>
      <c r="AD344" s="1">
        <f t="shared" si="92"/>
        <v>5.9905992058969861</v>
      </c>
      <c r="AE344" s="1">
        <f t="shared" si="93"/>
        <v>1.4319897287835803</v>
      </c>
      <c r="AF344" s="1">
        <f t="shared" si="94"/>
        <v>5.8921176080060506E-2</v>
      </c>
      <c r="AG344" s="1">
        <f t="shared" si="95"/>
        <v>17.797329092270669</v>
      </c>
    </row>
    <row r="345" spans="1:33">
      <c r="A345">
        <v>342</v>
      </c>
      <c r="B345" s="2">
        <f>IF(A345&lt;=入力・概要!$B$40,10^(LOG10(入力・概要!$B$38)+(A345-1)*(LOG10(入力・概要!$B$39)-LOG10(入力・概要!$B$38))/(入力・概要!$B$40-1)),"")</f>
        <v>998608.10343163763</v>
      </c>
      <c r="C345" s="1">
        <f t="shared" si="80"/>
        <v>6274439.763112138</v>
      </c>
      <c r="D345" s="1">
        <f>IF(B345="","",ATANH(MIN(0.999999,入力・概要!$E$20/入力・概要!$E$9))+入力・概要!$B$20*SQRT(B345/1000000)+E345*入力・概要!$B$15/2)</f>
        <v>1.5828046759280078E-2</v>
      </c>
      <c r="E345" s="1">
        <f>IF(B345="","",C345*(入力・概要!$E$11*0.000000001))</f>
        <v>0.20254140217333627</v>
      </c>
      <c r="F345" s="1">
        <f t="shared" si="81"/>
        <v>1.6493989111808272E-2</v>
      </c>
      <c r="G345" s="1">
        <f t="shared" si="82"/>
        <v>0.2053036291509929</v>
      </c>
      <c r="H345" s="1">
        <f>IF(B345="","",ATANH(MIN(0.999999,入力・概要!$E$21/入力・概要!$E$15))+入力・概要!$B$21*SQRT(B345/1000000)+I345*入力・概要!$B$16/2)</f>
        <v>9.5983916572861712E-3</v>
      </c>
      <c r="I345" s="1">
        <f>IF(B345="","",C345*(入力・概要!$E$17*0.000000001))</f>
        <v>0.18625881780614417</v>
      </c>
      <c r="J345" s="1">
        <f t="shared" si="83"/>
        <v>9.9389003343605762E-3</v>
      </c>
      <c r="K345" s="1">
        <f t="shared" si="84"/>
        <v>0.18842507539330319</v>
      </c>
      <c r="L345" s="1">
        <f>IF(B345="","",入力・概要!$B$25)</f>
        <v>0.05</v>
      </c>
      <c r="M345" s="1">
        <f>IF(B345="","",C345*入力・概要!$B$26*0.000000001-1/(C345*入力・概要!$B$24*0.000001))</f>
        <v>0.1095511173538649</v>
      </c>
      <c r="N345" s="1">
        <f>IF(B345="","",入力・概要!$B$28)</f>
        <v>0.05</v>
      </c>
      <c r="O345" s="1">
        <f>IF(B345="","",C345*入力・概要!$B$29*0.000000001-1/(C345*入力・概要!$B$27*0.000001))</f>
        <v>0.1095511173538649</v>
      </c>
      <c r="P345" s="1">
        <f t="shared" si="85"/>
        <v>2.5000000000000012E-2</v>
      </c>
      <c r="Q345" s="1">
        <f t="shared" si="86"/>
        <v>5.4775558676932443E-2</v>
      </c>
      <c r="R345" s="1">
        <f>IF(B345="","",入力・概要!$E$15*J345)</f>
        <v>0.95705131428849743</v>
      </c>
      <c r="S345" s="1">
        <f>IF(B345="","",入力・概要!$E$15*K345)</f>
        <v>18.144106488987326</v>
      </c>
      <c r="T345" s="1">
        <f t="shared" si="87"/>
        <v>0.98205131428849746</v>
      </c>
      <c r="U345" s="1">
        <f t="shared" si="88"/>
        <v>18.198882047664259</v>
      </c>
      <c r="V345" s="1">
        <f>IF(B345="","",T345+入力・概要!$E$9*F345)</f>
        <v>1.4257450686666022</v>
      </c>
      <c r="W345" s="1">
        <f>IF(B345="","",U345+入力・概要!$E$9*G345)</f>
        <v>23.721617474974572</v>
      </c>
      <c r="X345" s="1">
        <f>IF(B345="","",入力・概要!$E$9+T345*F345-U345*G345)</f>
        <v>23.180231670724275</v>
      </c>
      <c r="Y345" s="1">
        <f t="shared" si="89"/>
        <v>0.50179086117718819</v>
      </c>
      <c r="Z345" s="1">
        <f>IF(B345="","",入力・概要!$E$9*(V345*X345+W345*Y345)/(X345^2+Y345^2)+入力・概要!$B$36)</f>
        <v>2.2494244234461624</v>
      </c>
      <c r="AA345" s="1">
        <f>IF(B345="","",入力・概要!$E$9*(W345*X345-V345*Y345)/(X345^2+Y345^2)+C345*入力・概要!$B$37*0.000000001)</f>
        <v>27.692250109011958</v>
      </c>
      <c r="AB345" s="1">
        <f t="shared" si="90"/>
        <v>27.783459581860374</v>
      </c>
      <c r="AC345" s="1">
        <f t="shared" si="91"/>
        <v>85.356095027821056</v>
      </c>
      <c r="AD345" s="1">
        <f t="shared" si="92"/>
        <v>5.9993950859143297</v>
      </c>
      <c r="AE345" s="1">
        <f t="shared" si="93"/>
        <v>1.443786322890579</v>
      </c>
      <c r="AF345" s="1">
        <f t="shared" si="94"/>
        <v>6.0210977640045585E-2</v>
      </c>
      <c r="AG345" s="1">
        <f t="shared" si="95"/>
        <v>18.16932985836003</v>
      </c>
    </row>
    <row r="346" spans="1:33">
      <c r="A346">
        <v>343</v>
      </c>
      <c r="B346" s="2">
        <f>IF(A346&lt;=入力・概要!$B$40,10^(LOG10(入力・概要!$B$38)+(A346-1)*(LOG10(入力・概要!$B$39)-LOG10(入力・概要!$B$38))/(入力・概要!$B$40-1)),"")</f>
        <v>1019039.3767661027</v>
      </c>
      <c r="C346" s="1">
        <f t="shared" si="80"/>
        <v>6402813.2395342197</v>
      </c>
      <c r="D346" s="1">
        <f>IF(B346="","",ATANH(MIN(0.999999,入力・概要!$E$20/入力・概要!$E$9))+入力・概要!$B$20*SQRT(B346/1000000)+E346*入力・概要!$B$15/2)</f>
        <v>1.5920718938899861E-2</v>
      </c>
      <c r="E346" s="1">
        <f>IF(B346="","",C346*(入力・概要!$E$11*0.000000001))</f>
        <v>0.20668534886786913</v>
      </c>
      <c r="F346" s="1">
        <f t="shared" si="81"/>
        <v>1.661909284326845E-2</v>
      </c>
      <c r="G346" s="1">
        <f t="shared" si="82"/>
        <v>0.20962416939005021</v>
      </c>
      <c r="H346" s="1">
        <f>IF(B346="","",ATANH(MIN(0.999999,入力・概要!$E$21/入力・概要!$E$15))+入力・概要!$B$21*SQRT(B346/1000000)+I346*入力・概要!$B$16/2)</f>
        <v>9.677183720251413E-3</v>
      </c>
      <c r="I346" s="1">
        <f>IF(B346="","",C346*(入力・概要!$E$17*0.000000001))</f>
        <v>0.19006962687576257</v>
      </c>
      <c r="J346" s="1">
        <f t="shared" si="83"/>
        <v>1.0035033711439014E-2</v>
      </c>
      <c r="K346" s="1">
        <f t="shared" si="84"/>
        <v>0.19237335790756885</v>
      </c>
      <c r="L346" s="1">
        <f>IF(B346="","",入力・概要!$B$25)</f>
        <v>0.05</v>
      </c>
      <c r="M346" s="1">
        <f>IF(B346="","",C346*入力・概要!$B$26*0.000000001-1/(C346*入力・概要!$B$24*0.000001))</f>
        <v>0.11243813003352029</v>
      </c>
      <c r="N346" s="1">
        <f>IF(B346="","",入力・概要!$B$28)</f>
        <v>0.05</v>
      </c>
      <c r="O346" s="1">
        <f>IF(B346="","",C346*入力・概要!$B$29*0.000000001-1/(C346*入力・概要!$B$27*0.000001))</f>
        <v>0.11243813003352029</v>
      </c>
      <c r="P346" s="1">
        <f t="shared" si="85"/>
        <v>2.5000000000000001E-2</v>
      </c>
      <c r="Q346" s="1">
        <f t="shared" si="86"/>
        <v>5.6219065016760147E-2</v>
      </c>
      <c r="R346" s="1">
        <f>IF(B346="","",入力・概要!$E$15*J346)</f>
        <v>0.96630833184423592</v>
      </c>
      <c r="S346" s="1">
        <f>IF(B346="","",入力・概要!$E$15*K346)</f>
        <v>18.524300357759365</v>
      </c>
      <c r="T346" s="1">
        <f t="shared" si="87"/>
        <v>0.99130833184423595</v>
      </c>
      <c r="U346" s="1">
        <f t="shared" si="88"/>
        <v>18.580519422776124</v>
      </c>
      <c r="V346" s="1">
        <f>IF(B346="","",T346+入力・概要!$E$9*F346)</f>
        <v>1.4383674179151169</v>
      </c>
      <c r="W346" s="1">
        <f>IF(B346="","",U346+入力・概要!$E$9*G346)</f>
        <v>24.219478809409694</v>
      </c>
      <c r="X346" s="1">
        <f>IF(B346="","",入力・概要!$E$9+T346*F346-U346*G346)</f>
        <v>23.021878952283572</v>
      </c>
      <c r="Y346" s="1">
        <f t="shared" si="89"/>
        <v>0.51659356303555337</v>
      </c>
      <c r="Z346" s="1">
        <f>IF(B346="","",入力・概要!$E$9*(V346*X346+W346*Y346)/(X346^2+Y346^2)+入力・概要!$B$36)</f>
        <v>2.3145445653375338</v>
      </c>
      <c r="AA346" s="1">
        <f>IF(B346="","",入力・概要!$E$9*(W346*X346-V346*Y346)/(X346^2+Y346^2)+C346*入力・概要!$B$37*0.000000001)</f>
        <v>28.464438707375326</v>
      </c>
      <c r="AB346" s="1">
        <f t="shared" si="90"/>
        <v>28.558385589365169</v>
      </c>
      <c r="AC346" s="1">
        <f t="shared" si="91"/>
        <v>85.351304314930289</v>
      </c>
      <c r="AD346" s="1">
        <f t="shared" si="92"/>
        <v>6.0081909659316732</v>
      </c>
      <c r="AE346" s="1">
        <f t="shared" si="93"/>
        <v>1.4557336530534593</v>
      </c>
      <c r="AF346" s="1">
        <f t="shared" si="94"/>
        <v>6.1527093799063071E-2</v>
      </c>
      <c r="AG346" s="1">
        <f t="shared" si="95"/>
        <v>18.549486665044814</v>
      </c>
    </row>
    <row r="347" spans="1:33">
      <c r="A347">
        <v>344</v>
      </c>
      <c r="B347" s="2">
        <f>IF(A347&lt;=入力・概要!$B$40,10^(LOG10(入力・概要!$B$38)+(A347-1)*(LOG10(入力・概要!$B$39)-LOG10(入力・概要!$B$38))/(入力・概要!$B$40-1)),"")</f>
        <v>1039888.6688695293</v>
      </c>
      <c r="C347" s="1">
        <f t="shared" si="80"/>
        <v>6533813.205343564</v>
      </c>
      <c r="D347" s="1">
        <f>IF(B347="","",ATANH(MIN(0.999999,入力・概要!$E$20/入力・概要!$E$9))+入力・概要!$B$20*SQRT(B347/1000000)+E347*入力・概要!$B$15/2)</f>
        <v>1.6014973443805834E-2</v>
      </c>
      <c r="E347" s="1">
        <f>IF(B347="","",C347*(入力・概要!$E$11*0.000000001))</f>
        <v>0.21091407968072554</v>
      </c>
      <c r="F347" s="1">
        <f t="shared" si="81"/>
        <v>1.6747440036924778E-2</v>
      </c>
      <c r="G347" s="1">
        <f t="shared" si="82"/>
        <v>0.21404081857486951</v>
      </c>
      <c r="H347" s="1">
        <f>IF(B347="","",ATANH(MIN(0.999999,入力・概要!$E$21/入力・概要!$E$15))+入力・概要!$B$21*SQRT(B347/1000000)+I347*入力・概要!$B$16/2)</f>
        <v>9.7571695499524824E-3</v>
      </c>
      <c r="I347" s="1">
        <f>IF(B347="","",C347*(入力・概要!$E$17*0.000000001))</f>
        <v>0.19395840415078597</v>
      </c>
      <c r="J347" s="1">
        <f t="shared" si="83"/>
        <v>1.0133280223795737E-2</v>
      </c>
      <c r="K347" s="1">
        <f t="shared" si="84"/>
        <v>0.19640837902803207</v>
      </c>
      <c r="L347" s="1">
        <f>IF(B347="","",入力・概要!$B$25)</f>
        <v>0.05</v>
      </c>
      <c r="M347" s="1">
        <f>IF(B347="","",C347*入力・概要!$B$26*0.000000001-1/(C347*入力・概要!$B$24*0.000001))</f>
        <v>0.11537126580691731</v>
      </c>
      <c r="N347" s="1">
        <f>IF(B347="","",入力・概要!$B$28)</f>
        <v>0.05</v>
      </c>
      <c r="O347" s="1">
        <f>IF(B347="","",C347*入力・概要!$B$29*0.000000001-1/(C347*入力・概要!$B$27*0.000001))</f>
        <v>0.11537126580691731</v>
      </c>
      <c r="P347" s="1">
        <f t="shared" si="85"/>
        <v>2.5000000000000001E-2</v>
      </c>
      <c r="Q347" s="1">
        <f t="shared" si="86"/>
        <v>5.7685632903458656E-2</v>
      </c>
      <c r="R347" s="1">
        <f>IF(B347="","",入力・概要!$E$15*J347)</f>
        <v>0.97576883055254826</v>
      </c>
      <c r="S347" s="1">
        <f>IF(B347="","",入力・概要!$E$15*K347)</f>
        <v>18.912846588892251</v>
      </c>
      <c r="T347" s="1">
        <f t="shared" si="87"/>
        <v>1.0007688305525482</v>
      </c>
      <c r="U347" s="1">
        <f t="shared" si="88"/>
        <v>18.970532221795708</v>
      </c>
      <c r="V347" s="1">
        <f>IF(B347="","",T347+入力・概要!$E$9*F347)</f>
        <v>1.451280498520461</v>
      </c>
      <c r="W347" s="1">
        <f>IF(B347="","",U347+入力・概要!$E$9*G347)</f>
        <v>24.728300930134267</v>
      </c>
      <c r="X347" s="1">
        <f>IF(B347="","",入力・概要!$E$9+T347*F347-U347*G347)</f>
        <v>22.856622328341899</v>
      </c>
      <c r="Y347" s="1">
        <f t="shared" si="89"/>
        <v>0.53191323054875528</v>
      </c>
      <c r="Z347" s="1">
        <f>IF(B347="","",入力・概要!$E$9*(V347*X347+W347*Y347)/(X347^2+Y347^2)+入力・概要!$B$36)</f>
        <v>2.3840249871674759</v>
      </c>
      <c r="AA347" s="1">
        <f>IF(B347="","",入力・概要!$E$9*(W347*X347-V347*Y347)/(X347^2+Y347^2)+C347*入力・概要!$B$37*0.000000001)</f>
        <v>29.268780103617072</v>
      </c>
      <c r="AB347" s="1">
        <f t="shared" si="90"/>
        <v>29.365712385251776</v>
      </c>
      <c r="AC347" s="1">
        <f t="shared" si="91"/>
        <v>85.343376642717772</v>
      </c>
      <c r="AD347" s="1">
        <f t="shared" si="92"/>
        <v>6.0169868459490186</v>
      </c>
      <c r="AE347" s="1">
        <f t="shared" si="93"/>
        <v>1.4678405408926183</v>
      </c>
      <c r="AF347" s="1">
        <f t="shared" si="94"/>
        <v>6.2869962967005089E-2</v>
      </c>
      <c r="AG347" s="1">
        <f t="shared" si="95"/>
        <v>18.938001238400297</v>
      </c>
    </row>
    <row r="348" spans="1:33">
      <c r="A348">
        <v>345</v>
      </c>
      <c r="B348" s="2">
        <f>IF(A348&lt;=入力・概要!$B$40,10^(LOG10(入力・概要!$B$38)+(A348-1)*(LOG10(入力・概要!$B$39)-LOG10(入力・概要!$B$38))/(入力・概要!$B$40-1)),"")</f>
        <v>1061164.5323019181</v>
      </c>
      <c r="C348" s="1">
        <f t="shared" si="80"/>
        <v>6667493.3978595091</v>
      </c>
      <c r="D348" s="1">
        <f>IF(B348="","",ATANH(MIN(0.999999,入力・概要!$E$20/入力・概要!$E$9))+入力・概要!$B$20*SQRT(B348/1000000)+E348*入力・概要!$B$15/2)</f>
        <v>1.6110839454867396E-2</v>
      </c>
      <c r="E348" s="1">
        <f>IF(B348="","",C348*(入力・概要!$E$11*0.000000001))</f>
        <v>0.21522932927387031</v>
      </c>
      <c r="F348" s="1">
        <f t="shared" si="81"/>
        <v>1.6879150776681326E-2</v>
      </c>
      <c r="G348" s="1">
        <f t="shared" si="82"/>
        <v>0.21855604606653084</v>
      </c>
      <c r="H348" s="1">
        <f>IF(B348="","",ATANH(MIN(0.999999,入力・概要!$E$21/入力・概要!$E$15))+入力・概要!$B$21*SQRT(B348/1000000)+I348*入力・概要!$B$16/2)</f>
        <v>9.8383693130767794E-3</v>
      </c>
      <c r="I348" s="1">
        <f>IF(B348="","",C348*(入力・概要!$E$17*0.000000001))</f>
        <v>0.19792674484129691</v>
      </c>
      <c r="J348" s="1">
        <f t="shared" si="83"/>
        <v>1.0233711309785631E-2</v>
      </c>
      <c r="K348" s="1">
        <f t="shared" si="84"/>
        <v>0.20053229955675883</v>
      </c>
      <c r="L348" s="1">
        <f>IF(B348="","",入力・概要!$B$25)</f>
        <v>0.05</v>
      </c>
      <c r="M348" s="1">
        <f>IF(B348="","",C348*入力・概要!$B$26*0.000000001-1/(C348*入力・概要!$B$24*0.000001))</f>
        <v>0.11835172787172669</v>
      </c>
      <c r="N348" s="1">
        <f>IF(B348="","",入力・概要!$B$28)</f>
        <v>0.05</v>
      </c>
      <c r="O348" s="1">
        <f>IF(B348="","",C348*入力・概要!$B$29*0.000000001-1/(C348*入力・概要!$B$27*0.000001))</f>
        <v>0.11835172787172669</v>
      </c>
      <c r="P348" s="1">
        <f t="shared" si="85"/>
        <v>2.5000000000000001E-2</v>
      </c>
      <c r="Q348" s="1">
        <f t="shared" si="86"/>
        <v>5.917586393586334E-2</v>
      </c>
      <c r="R348" s="1">
        <f>IF(B348="","",入力・概要!$E$15*J348)</f>
        <v>0.98543968946133043</v>
      </c>
      <c r="S348" s="1">
        <f>IF(B348="","",入力・概要!$E$15*K348)</f>
        <v>19.30995325353949</v>
      </c>
      <c r="T348" s="1">
        <f t="shared" si="87"/>
        <v>1.0104396894613303</v>
      </c>
      <c r="U348" s="1">
        <f t="shared" si="88"/>
        <v>19.369129117475353</v>
      </c>
      <c r="V348" s="1">
        <f>IF(B348="","",T348+入力・概要!$E$9*F348)</f>
        <v>1.4644944198272087</v>
      </c>
      <c r="W348" s="1">
        <f>IF(B348="","",U348+入力・概要!$E$9*G348)</f>
        <v>25.248358936529222</v>
      </c>
      <c r="X348" s="1">
        <f>IF(B348="","",入力・概要!$E$9+T348*F348-U348*G348)</f>
        <v>22.684145346117123</v>
      </c>
      <c r="Y348" s="1">
        <f t="shared" si="89"/>
        <v>0.54777215410423663</v>
      </c>
      <c r="Z348" s="1">
        <f>IF(B348="","",入力・概要!$E$9*(V348*X348+W348*Y348)/(X348^2+Y348^2)+入力・概要!$B$36)</f>
        <v>2.4582715914385309</v>
      </c>
      <c r="AA348" s="1">
        <f>IF(B348="","",入力・概要!$E$9*(W348*X348-V348*Y348)/(X348^2+Y348^2)+C348*入力・概要!$B$37*0.000000001)</f>
        <v>30.107424500811998</v>
      </c>
      <c r="AB348" s="1">
        <f t="shared" si="90"/>
        <v>30.207616742956873</v>
      </c>
      <c r="AC348" s="1">
        <f t="shared" si="91"/>
        <v>85.332153582850268</v>
      </c>
      <c r="AD348" s="1">
        <f t="shared" si="92"/>
        <v>6.025782725966363</v>
      </c>
      <c r="AE348" s="1">
        <f t="shared" si="93"/>
        <v>1.4801164625717995</v>
      </c>
      <c r="AF348" s="1">
        <f t="shared" si="94"/>
        <v>6.424004103793686E-2</v>
      </c>
      <c r="AG348" s="1">
        <f t="shared" si="95"/>
        <v>19.335081743697025</v>
      </c>
    </row>
    <row r="349" spans="1:33">
      <c r="A349">
        <v>346</v>
      </c>
      <c r="B349" s="2">
        <f>IF(A349&lt;=入力・概要!$B$40,10^(LOG10(入力・概要!$B$38)+(A349-1)*(LOG10(入力・概要!$B$39)-LOG10(入力・概要!$B$38))/(入力・概要!$B$40-1)),"")</f>
        <v>1082875.6946065254</v>
      </c>
      <c r="C349" s="1">
        <f t="shared" si="80"/>
        <v>6803908.6538536092</v>
      </c>
      <c r="D349" s="1">
        <f>IF(B349="","",ATANH(MIN(0.999999,入力・概要!$E$20/入力・概要!$E$9))+入力・概要!$B$20*SQRT(B349/1000000)+E349*入力・概要!$B$15/2)</f>
        <v>1.620834671748755E-2</v>
      </c>
      <c r="E349" s="1">
        <f>IF(B349="","",C349*(入力・概要!$E$11*0.000000001))</f>
        <v>0.21963286780002156</v>
      </c>
      <c r="F349" s="1">
        <f t="shared" si="81"/>
        <v>1.7014351121973241E-2</v>
      </c>
      <c r="G349" s="1">
        <f t="shared" si="82"/>
        <v>0.22317240541970973</v>
      </c>
      <c r="H349" s="1">
        <f>IF(B349="","",ATANH(MIN(0.999999,入力・概要!$E$21/入力・概要!$E$15))+入力・概要!$B$21*SQRT(B349/1000000)+I349*入力・概要!$B$16/2)</f>
        <v>9.9208035455841271E-3</v>
      </c>
      <c r="I349" s="1">
        <f>IF(B349="","",C349*(入力・概要!$E$17*0.000000001))</f>
        <v>0.2019762767949802</v>
      </c>
      <c r="J349" s="1">
        <f t="shared" si="83"/>
        <v>1.0336401829271508E-2</v>
      </c>
      <c r="K349" s="1">
        <f t="shared" si="84"/>
        <v>0.20474735009864367</v>
      </c>
      <c r="L349" s="1">
        <f>IF(B349="","",入力・概要!$B$25)</f>
        <v>0.05</v>
      </c>
      <c r="M349" s="1">
        <f>IF(B349="","",C349*入力・概要!$B$26*0.000000001-1/(C349*入力・概要!$B$24*0.000001))</f>
        <v>0.1213807388392739</v>
      </c>
      <c r="N349" s="1">
        <f>IF(B349="","",入力・概要!$B$28)</f>
        <v>0.05</v>
      </c>
      <c r="O349" s="1">
        <f>IF(B349="","",C349*入力・概要!$B$29*0.000000001-1/(C349*入力・概要!$B$27*0.000001))</f>
        <v>0.1213807388392739</v>
      </c>
      <c r="P349" s="1">
        <f t="shared" si="85"/>
        <v>2.5000000000000001E-2</v>
      </c>
      <c r="Q349" s="1">
        <f t="shared" si="86"/>
        <v>6.0690369419636951E-2</v>
      </c>
      <c r="R349" s="1">
        <f>IF(B349="","",入力・概要!$E$15*J349)</f>
        <v>0.99532811708738822</v>
      </c>
      <c r="S349" s="1">
        <f>IF(B349="","",入力・概要!$E$15*K349)</f>
        <v>19.715835144411962</v>
      </c>
      <c r="T349" s="1">
        <f t="shared" si="87"/>
        <v>1.0203281170873881</v>
      </c>
      <c r="U349" s="1">
        <f t="shared" si="88"/>
        <v>19.776525513831597</v>
      </c>
      <c r="V349" s="1">
        <f>IF(B349="","",T349+入力・概要!$E$9*F349)</f>
        <v>1.4780197813926033</v>
      </c>
      <c r="W349" s="1">
        <f>IF(B349="","",U349+入力・概要!$E$9*G349)</f>
        <v>25.779936924075198</v>
      </c>
      <c r="X349" s="1">
        <f>IF(B349="","",入力・概要!$E$9+T349*F349-U349*G349)</f>
        <v>22.504115708993176</v>
      </c>
      <c r="Y349" s="1">
        <f t="shared" si="89"/>
        <v>0.56419382927274864</v>
      </c>
      <c r="Z349" s="1">
        <f>IF(B349="","",入力・概要!$E$9*(V349*X349+W349*Y349)/(X349^2+Y349^2)+入力・概要!$B$36)</f>
        <v>2.5377389728320607</v>
      </c>
      <c r="AA349" s="1">
        <f>IF(B349="","",入力・概要!$E$9*(W349*X349-V349*Y349)/(X349^2+Y349^2)+C349*入力・概要!$B$37*0.000000001)</f>
        <v>30.982727452917249</v>
      </c>
      <c r="AB349" s="1">
        <f t="shared" si="90"/>
        <v>31.0864845152356</v>
      </c>
      <c r="AC349" s="1">
        <f t="shared" si="91"/>
        <v>85.31745966583749</v>
      </c>
      <c r="AD349" s="1">
        <f t="shared" si="92"/>
        <v>6.0345786059837065</v>
      </c>
      <c r="AE349" s="1">
        <f t="shared" si="93"/>
        <v>1.4925716116553041</v>
      </c>
      <c r="AF349" s="1">
        <f t="shared" si="94"/>
        <v>6.5637801153694997E-2</v>
      </c>
      <c r="AG349" s="1">
        <f t="shared" si="95"/>
        <v>19.740943075301509</v>
      </c>
    </row>
    <row r="350" spans="1:33">
      <c r="A350">
        <v>347</v>
      </c>
      <c r="B350" s="2">
        <f>IF(A350&lt;=入力・概要!$B$40,10^(LOG10(入力・概要!$B$38)+(A350-1)*(LOG10(入力・概要!$B$39)-LOG10(入力・概要!$B$38))/(入力・概要!$B$40-1)),"")</f>
        <v>1105031.0618899746</v>
      </c>
      <c r="C350" s="1">
        <f t="shared" si="80"/>
        <v>6943114.9320441447</v>
      </c>
      <c r="D350" s="1">
        <f>IF(B350="","",ATANH(MIN(0.999999,入力・概要!$E$20/入力・概要!$E$9))+入力・概要!$B$20*SQRT(B350/1000000)+E350*入力・概要!$B$15/2)</f>
        <v>1.6307525552822333E-2</v>
      </c>
      <c r="E350" s="1">
        <f>IF(B350="","",C350*(入力・概要!$E$11*0.000000001))</f>
        <v>0.22412650162878237</v>
      </c>
      <c r="F350" s="1">
        <f t="shared" si="81"/>
        <v>1.7153173476077518E-2</v>
      </c>
      <c r="G350" s="1">
        <f t="shared" si="82"/>
        <v>0.22789253845446597</v>
      </c>
      <c r="H350" s="1">
        <f>IF(B350="","",ATANH(MIN(0.999999,入力・概要!$E$21/入力・概要!$E$15))+入力・概要!$B$21*SQRT(B350/1000000)+I350*入力・概要!$B$16/2)</f>
        <v>1.000449315982095E-2</v>
      </c>
      <c r="I350" s="1">
        <f>IF(B350="","",C350*(入力・概要!$E$17*0.000000001))</f>
        <v>0.20610866116488</v>
      </c>
      <c r="J350" s="1">
        <f t="shared" si="83"/>
        <v>1.0441430268403941E-2</v>
      </c>
      <c r="K350" s="1">
        <f t="shared" si="84"/>
        <v>0.20905583424770866</v>
      </c>
      <c r="L350" s="1">
        <f>IF(B350="","",入力・概要!$B$25)</f>
        <v>0.05</v>
      </c>
      <c r="M350" s="1">
        <f>IF(B350="","",C350*入力・概要!$B$26*0.000000001-1/(C350*入力・概要!$B$24*0.000001))</f>
        <v>0.1244595412360651</v>
      </c>
      <c r="N350" s="1">
        <f>IF(B350="","",入力・概要!$B$28)</f>
        <v>0.05</v>
      </c>
      <c r="O350" s="1">
        <f>IF(B350="","",C350*入力・概要!$B$29*0.000000001-1/(C350*入力・概要!$B$27*0.000001))</f>
        <v>0.1244595412360651</v>
      </c>
      <c r="P350" s="1">
        <f t="shared" si="85"/>
        <v>2.5000000000000001E-2</v>
      </c>
      <c r="Q350" s="1">
        <f t="shared" si="86"/>
        <v>6.2229770618032559E-2</v>
      </c>
      <c r="R350" s="1">
        <f>IF(B350="","",入力・概要!$E$15*J350)</f>
        <v>1.0054416711354008</v>
      </c>
      <c r="S350" s="1">
        <f>IF(B350="","",入力・概要!$E$15*K350)</f>
        <v>20.130714082597741</v>
      </c>
      <c r="T350" s="1">
        <f t="shared" si="87"/>
        <v>1.0304416711354007</v>
      </c>
      <c r="U350" s="1">
        <f t="shared" si="88"/>
        <v>20.192943853215773</v>
      </c>
      <c r="V350" s="1">
        <f>IF(B350="","",T350+入力・概要!$E$9*F350)</f>
        <v>1.4918677026132023</v>
      </c>
      <c r="W350" s="1">
        <f>IF(B350="","",U350+入力・概要!$E$9*G350)</f>
        <v>26.323328400955614</v>
      </c>
      <c r="X350" s="1">
        <f>IF(B350="","",入力・概要!$E$9+T350*F350-U350*G350)</f>
        <v>22.316184369079604</v>
      </c>
      <c r="Y350" s="1">
        <f t="shared" si="89"/>
        <v>0.58120303707121179</v>
      </c>
      <c r="Z350" s="1">
        <f>IF(B350="","",入力・概要!$E$9*(V350*X350+W350*Y350)/(X350^2+Y350^2)+入力・概要!$B$36)</f>
        <v>2.6229376400005884</v>
      </c>
      <c r="AA350" s="1">
        <f>IF(B350="","",入力・概要!$E$9*(W350*X350-V350*Y350)/(X350^2+Y350^2)+C350*入力・概要!$B$37*0.000000001)</f>
        <v>31.897275078350884</v>
      </c>
      <c r="AB350" s="1">
        <f t="shared" si="90"/>
        <v>32.004936483100792</v>
      </c>
      <c r="AC350" s="1">
        <f t="shared" si="91"/>
        <v>85.299100297770437</v>
      </c>
      <c r="AD350" s="1">
        <f t="shared" si="92"/>
        <v>6.043374486001051</v>
      </c>
      <c r="AE350" s="1">
        <f t="shared" si="93"/>
        <v>1.5052169696331619</v>
      </c>
      <c r="AF350" s="1">
        <f t="shared" si="94"/>
        <v>6.7063733501594947E-2</v>
      </c>
      <c r="AG350" s="1">
        <f t="shared" si="95"/>
        <v>20.155807163925601</v>
      </c>
    </row>
    <row r="351" spans="1:33">
      <c r="A351">
        <v>348</v>
      </c>
      <c r="B351" s="2">
        <f>IF(A351&lt;=入力・概要!$B$40,10^(LOG10(入力・概要!$B$38)+(A351-1)*(LOG10(入力・概要!$B$39)-LOG10(入力・概要!$B$38))/(入力・概要!$B$40-1)),"")</f>
        <v>1127639.7224756093</v>
      </c>
      <c r="C351" s="1">
        <f t="shared" si="80"/>
        <v>7085169.336050814</v>
      </c>
      <c r="D351" s="1">
        <f>IF(B351="","",ATANH(MIN(0.999999,入力・概要!$E$20/入力・概要!$E$9))+入力・概要!$B$20*SQRT(B351/1000000)+E351*入力・概要!$B$15/2)</f>
        <v>1.6408406869226372E-2</v>
      </c>
      <c r="E351" s="1">
        <f>IF(B351="","",C351*(入力・概要!$E$11*0.000000001))</f>
        <v>0.22871207408762725</v>
      </c>
      <c r="F351" s="1">
        <f t="shared" si="81"/>
        <v>1.7295756981204044E-2</v>
      </c>
      <c r="G351" s="1">
        <f t="shared" si="82"/>
        <v>0.23271917958570132</v>
      </c>
      <c r="H351" s="1">
        <f>IF(B351="","",ATANH(MIN(0.999999,入力・概要!$E$21/入力・概要!$E$15))+入力・概要!$B$21*SQRT(B351/1000000)+I351*入力・概要!$B$16/2)</f>
        <v>1.0089459451775478E-2</v>
      </c>
      <c r="I351" s="1">
        <f>IF(B351="","",C351*(入力・概要!$E$17*0.000000001))</f>
        <v>0.21032559309081739</v>
      </c>
      <c r="J351" s="1">
        <f t="shared" si="83"/>
        <v>1.054887895875091E-2</v>
      </c>
      <c r="K351" s="1">
        <f t="shared" si="84"/>
        <v>0.21346013196612887</v>
      </c>
      <c r="L351" s="1">
        <f>IF(B351="","",入力・概要!$B$25)</f>
        <v>0.05</v>
      </c>
      <c r="M351" s="1">
        <f>IF(B351="","",C351*入力・概要!$B$26*0.000000001-1/(C351*入力・概要!$B$24*0.000001))</f>
        <v>0.12758939801348052</v>
      </c>
      <c r="N351" s="1">
        <f>IF(B351="","",入力・概要!$B$28)</f>
        <v>0.05</v>
      </c>
      <c r="O351" s="1">
        <f>IF(B351="","",C351*入力・概要!$B$29*0.000000001-1/(C351*入力・概要!$B$27*0.000001))</f>
        <v>0.12758939801348052</v>
      </c>
      <c r="P351" s="1">
        <f t="shared" si="85"/>
        <v>2.4999999999999998E-2</v>
      </c>
      <c r="Q351" s="1">
        <f t="shared" si="86"/>
        <v>6.3794699006740244E-2</v>
      </c>
      <c r="R351" s="1">
        <f>IF(B351="","",入力・概要!$E$15*J351)</f>
        <v>1.0157882795986759</v>
      </c>
      <c r="S351" s="1">
        <f>IF(B351="","",入力・概要!$E$15*K351)</f>
        <v>20.554819242940219</v>
      </c>
      <c r="T351" s="1">
        <f t="shared" si="87"/>
        <v>1.0407882795986758</v>
      </c>
      <c r="U351" s="1">
        <f t="shared" si="88"/>
        <v>20.618613941946961</v>
      </c>
      <c r="V351" s="1">
        <f>IF(B351="","",T351+入力・概要!$E$9*F351)</f>
        <v>1.506049854453712</v>
      </c>
      <c r="W351" s="1">
        <f>IF(B351="","",U351+入力・概要!$E$9*G351)</f>
        <v>26.87883673015347</v>
      </c>
      <c r="X351" s="1">
        <f>IF(B351="","",入力・概要!$E$9+T351*F351-U351*G351)</f>
        <v>22.119984558304115</v>
      </c>
      <c r="Y351" s="1">
        <f t="shared" si="89"/>
        <v>0.59882593057979761</v>
      </c>
      <c r="Z351" s="1">
        <f>IF(B351="","",入力・概要!$E$9*(V351*X351+W351*Y351)/(X351^2+Y351^2)+入力・概要!$B$36)</f>
        <v>2.7144425228890992</v>
      </c>
      <c r="AA351" s="1">
        <f>IF(B351="","",入力・概要!$E$9*(W351*X351-V351*Y351)/(X351^2+Y351^2)+C351*入力・概要!$B$37*0.000000001)</f>
        <v>32.853913068059143</v>
      </c>
      <c r="AB351" s="1">
        <f t="shared" si="90"/>
        <v>32.965858127669847</v>
      </c>
      <c r="AC351" s="1">
        <f t="shared" si="91"/>
        <v>85.276859358317282</v>
      </c>
      <c r="AD351" s="1">
        <f t="shared" si="92"/>
        <v>6.0521703660183945</v>
      </c>
      <c r="AE351" s="1">
        <f t="shared" si="93"/>
        <v>1.5180643852597961</v>
      </c>
      <c r="AF351" s="1">
        <f t="shared" si="94"/>
        <v>6.851834514464418E-2</v>
      </c>
      <c r="AG351" s="1">
        <f t="shared" si="95"/>
        <v>20.579903302467571</v>
      </c>
    </row>
    <row r="352" spans="1:33">
      <c r="A352">
        <v>349</v>
      </c>
      <c r="B352" s="2">
        <f>IF(A352&lt;=入力・概要!$B$40,10^(LOG10(入力・概要!$B$38)+(A352-1)*(LOG10(入力・概要!$B$39)-LOG10(入力・概要!$B$38))/(入力・概要!$B$40-1)),"")</f>
        <v>1150710.9506316071</v>
      </c>
      <c r="C352" s="1">
        <f t="shared" si="80"/>
        <v>7230130.1378191682</v>
      </c>
      <c r="D352" s="1">
        <f>IF(B352="","",ATANH(MIN(0.999999,入力・概要!$E$20/入力・概要!$E$9))+入力・概要!$B$20*SQRT(B352/1000000)+E352*入力・概要!$B$15/2)</f>
        <v>1.6511022173929312E-2</v>
      </c>
      <c r="E352" s="1">
        <f>IF(B352="","",C352*(入力・概要!$E$11*0.000000001))</f>
        <v>0.2333914662180524</v>
      </c>
      <c r="F352" s="1">
        <f t="shared" si="81"/>
        <v>1.7442247942615754E-2</v>
      </c>
      <c r="G352" s="1">
        <f t="shared" si="82"/>
        <v>0.23765516042964982</v>
      </c>
      <c r="H352" s="1">
        <f>IF(B352="","",ATANH(MIN(0.999999,入力・概要!$E$21/入力・概要!$E$15))+入力・概要!$B$21*SQRT(B352/1000000)+I352*入力・概要!$B$16/2)</f>
        <v>1.0175724108476912E-2</v>
      </c>
      <c r="I352" s="1">
        <f>IF(B352="","",C352*(入力・概要!$E$17*0.000000001))</f>
        <v>0.21462880239475246</v>
      </c>
      <c r="J352" s="1">
        <f t="shared" si="83"/>
        <v>1.0658834311931214E-2</v>
      </c>
      <c r="K352" s="1">
        <f t="shared" si="84"/>
        <v>0.21796270316992017</v>
      </c>
      <c r="L352" s="1">
        <f>IF(B352="","",入力・概要!$B$25)</f>
        <v>0.05</v>
      </c>
      <c r="M352" s="1">
        <f>IF(B352="","",C352*入力・概要!$B$26*0.000000001-1/(C352*入力・概要!$B$24*0.000001))</f>
        <v>0.13077159306584921</v>
      </c>
      <c r="N352" s="1">
        <f>IF(B352="","",入力・概要!$B$28)</f>
        <v>0.05</v>
      </c>
      <c r="O352" s="1">
        <f>IF(B352="","",C352*入力・概要!$B$29*0.000000001-1/(C352*入力・概要!$B$27*0.000001))</f>
        <v>0.13077159306584921</v>
      </c>
      <c r="P352" s="1">
        <f t="shared" si="85"/>
        <v>2.5000000000000005E-2</v>
      </c>
      <c r="Q352" s="1">
        <f t="shared" si="86"/>
        <v>6.5385796532924603E-2</v>
      </c>
      <c r="R352" s="1">
        <f>IF(B352="","",入力・概要!$E$15*J352)</f>
        <v>1.02637626335282</v>
      </c>
      <c r="S352" s="1">
        <f>IF(B352="","",入力・概要!$E$15*K352)</f>
        <v>20.988387499316467</v>
      </c>
      <c r="T352" s="1">
        <f t="shared" si="87"/>
        <v>1.0513762633528199</v>
      </c>
      <c r="U352" s="1">
        <f t="shared" si="88"/>
        <v>21.053773295849393</v>
      </c>
      <c r="V352" s="1">
        <f>IF(B352="","",T352+入力・概要!$E$9*F352)</f>
        <v>1.5205784934496305</v>
      </c>
      <c r="W352" s="1">
        <f>IF(B352="","",U352+入力・概要!$E$9*G352)</f>
        <v>27.446775598904861</v>
      </c>
      <c r="X352" s="1">
        <f>IF(B352="","",入力・概要!$E$9+T352*F352-U352*G352)</f>
        <v>21.915130753107306</v>
      </c>
      <c r="Y352" s="1">
        <f t="shared" si="89"/>
        <v>0.61709012849286771</v>
      </c>
      <c r="Z352" s="1">
        <f>IF(B352="","",入力・概要!$E$9*(V352*X352+W352*Y352)/(X352^2+Y352^2)+入力・概要!$B$36)</f>
        <v>2.8129030343577992</v>
      </c>
      <c r="AA352" s="1">
        <f>IF(B352="","",入力・概要!$E$9*(W352*X352-V352*Y352)/(X352^2+Y352^2)+C352*入力・概要!$B$37*0.000000001)</f>
        <v>33.855780169569101</v>
      </c>
      <c r="AB352" s="1">
        <f t="shared" si="90"/>
        <v>33.972434036596319</v>
      </c>
      <c r="AC352" s="1">
        <f t="shared" si="91"/>
        <v>85.250496421914121</v>
      </c>
      <c r="AD352" s="1">
        <f t="shared" si="92"/>
        <v>6.0609662460357381</v>
      </c>
      <c r="AE352" s="1">
        <f t="shared" si="93"/>
        <v>1.5311266640555681</v>
      </c>
      <c r="AF352" s="1">
        <f t="shared" si="94"/>
        <v>7.000215988271373E-2</v>
      </c>
      <c r="AG352" s="1">
        <f t="shared" si="95"/>
        <v>21.013468491789684</v>
      </c>
    </row>
    <row r="353" spans="1:33">
      <c r="A353">
        <v>350</v>
      </c>
      <c r="B353" s="2">
        <f>IF(A353&lt;=入力・概要!$B$40,10^(LOG10(入力・概要!$B$38)+(A353-1)*(LOG10(入力・概要!$B$39)-LOG10(入力・概要!$B$38))/(入力・概要!$B$40-1)),"")</f>
        <v>1174254.2103753691</v>
      </c>
      <c r="C353" s="1">
        <f t="shared" si="80"/>
        <v>7378056.8015242862</v>
      </c>
      <c r="D353" s="1">
        <f>IF(B353="","",ATANH(MIN(0.999999,入力・概要!$E$20/入力・概要!$E$9))+入力・概要!$B$20*SQRT(B353/1000000)+E353*入力・概要!$B$15/2)</f>
        <v>1.6615403584947657E-2</v>
      </c>
      <c r="E353" s="1">
        <f>IF(B353="","",C353*(入力・概要!$E$11*0.000000001))</f>
        <v>0.23816659754719552</v>
      </c>
      <c r="F353" s="1">
        <f t="shared" si="81"/>
        <v>1.7592800284242101E-2</v>
      </c>
      <c r="G353" s="1">
        <f t="shared" si="82"/>
        <v>0.24270341470841328</v>
      </c>
      <c r="H353" s="1">
        <f>IF(B353="","",ATANH(MIN(0.999999,入力・概要!$E$21/入力・概要!$E$15))+入力・概要!$B$21*SQRT(B353/1000000)+I353*入力・概要!$B$16/2)</f>
        <v>1.026330921554138E-2</v>
      </c>
      <c r="I353" s="1">
        <f>IF(B353="","",C353*(入力・概要!$E$17*0.000000001))</f>
        <v>0.21902005429037288</v>
      </c>
      <c r="J353" s="1">
        <f t="shared" si="83"/>
        <v>1.0771387071011169E-2</v>
      </c>
      <c r="K353" s="1">
        <f t="shared" si="84"/>
        <v>0.22256609153636328</v>
      </c>
      <c r="L353" s="1">
        <f>IF(B353="","",入力・概要!$B$25)</f>
        <v>0.05</v>
      </c>
      <c r="M353" s="1">
        <f>IF(B353="","",C353*入力・概要!$B$26*0.000000001-1/(C353*入力・概要!$B$24*0.000001))</f>
        <v>0.13400743175711388</v>
      </c>
      <c r="N353" s="1">
        <f>IF(B353="","",入力・概要!$B$28)</f>
        <v>0.05</v>
      </c>
      <c r="O353" s="1">
        <f>IF(B353="","",C353*入力・概要!$B$29*0.000000001-1/(C353*入力・概要!$B$27*0.000001))</f>
        <v>0.13400743175711388</v>
      </c>
      <c r="P353" s="1">
        <f t="shared" si="85"/>
        <v>2.4999999999999998E-2</v>
      </c>
      <c r="Q353" s="1">
        <f t="shared" si="86"/>
        <v>6.7003715878556927E-2</v>
      </c>
      <c r="R353" s="1">
        <f>IF(B353="","",入力・概要!$E$15*J353)</f>
        <v>1.0372143603635995</v>
      </c>
      <c r="S353" s="1">
        <f>IF(B353="","",入力・概要!$E$15*K353)</f>
        <v>21.431663791267351</v>
      </c>
      <c r="T353" s="1">
        <f t="shared" si="87"/>
        <v>1.0622143603635994</v>
      </c>
      <c r="U353" s="1">
        <f t="shared" si="88"/>
        <v>21.498667507145907</v>
      </c>
      <c r="V353" s="1">
        <f>IF(B353="","",T353+入力・概要!$E$9*F353)</f>
        <v>1.5354664981712614</v>
      </c>
      <c r="W353" s="1">
        <f>IF(B353="","",U353+入力・概要!$E$9*G353)</f>
        <v>28.027469517526047</v>
      </c>
      <c r="X353" s="1">
        <f>IF(B353="","",入力・概要!$E$9+T353*F353-U353*G353)</f>
        <v>21.701217567351296</v>
      </c>
      <c r="Y353" s="1">
        <f t="shared" si="89"/>
        <v>0.63602481624310148</v>
      </c>
      <c r="Z353" s="1">
        <f>IF(B353="","",入力・概要!$E$9*(V353*X353+W353*Y353)/(X353^2+Y353^2)+入力・概要!$B$36)</f>
        <v>2.919055019837038</v>
      </c>
      <c r="AA353" s="1">
        <f>IF(B353="","",入力・概要!$E$9*(W353*X353-V353*Y353)/(X353^2+Y353^2)+C353*入力・概要!$B$37*0.000000001)</f>
        <v>34.906346971697722</v>
      </c>
      <c r="AB353" s="1">
        <f t="shared" si="90"/>
        <v>35.028187808069468</v>
      </c>
      <c r="AC353" s="1">
        <f t="shared" si="91"/>
        <v>85.219743531691421</v>
      </c>
      <c r="AD353" s="1">
        <f t="shared" si="92"/>
        <v>6.0697621260530816</v>
      </c>
      <c r="AE353" s="1">
        <f t="shared" si="93"/>
        <v>1.5444176695668019</v>
      </c>
      <c r="AF353" s="1">
        <f t="shared" si="94"/>
        <v>7.1515718143177323E-2</v>
      </c>
      <c r="AG353" s="1">
        <f t="shared" si="95"/>
        <v>21.45674780788702</v>
      </c>
    </row>
    <row r="354" spans="1:33">
      <c r="A354">
        <v>351</v>
      </c>
      <c r="B354" s="2">
        <f>IF(A354&lt;=入力・概要!$B$40,10^(LOG10(入力・概要!$B$38)+(A354-1)*(LOG10(入力・概要!$B$39)-LOG10(入力・概要!$B$38))/(入力・概要!$B$40-1)),"")</f>
        <v>1198279.1593557377</v>
      </c>
      <c r="C354" s="1">
        <f t="shared" si="80"/>
        <v>7529010.0079634776</v>
      </c>
      <c r="D354" s="1">
        <f>IF(B354="","",ATANH(MIN(0.999999,入力・概要!$E$20/入力・概要!$E$9))+入力・概要!$B$20*SQRT(B354/1000000)+E354*入力・概要!$B$15/2)</f>
        <v>1.6721583843236857E-2</v>
      </c>
      <c r="E354" s="1">
        <f>IF(B354="","",C354*(入力・概要!$E$11*0.000000001))</f>
        <v>0.24303942687524219</v>
      </c>
      <c r="F354" s="1">
        <f t="shared" si="81"/>
        <v>1.7747576038488769E-2</v>
      </c>
      <c r="G354" s="1">
        <f t="shared" si="82"/>
        <v>0.24786698347537878</v>
      </c>
      <c r="H354" s="1">
        <f>IF(B354="","",ATANH(MIN(0.999999,入力・概要!$E$21/入力・概要!$E$15))+入力・概要!$B$21*SQRT(B354/1000000)+I354*入力・概要!$B$16/2)</f>
        <v>1.0352237264867645E-2</v>
      </c>
      <c r="I354" s="1">
        <f>IF(B354="","",C354*(入力・概要!$E$17*0.000000001))</f>
        <v>0.22350115010719923</v>
      </c>
      <c r="J354" s="1">
        <f t="shared" si="83"/>
        <v>1.0886632580040703E-2</v>
      </c>
      <c r="K354" s="1">
        <f t="shared" si="84"/>
        <v>0.22727292854949499</v>
      </c>
      <c r="L354" s="1">
        <f>IF(B354="","",入力・概要!$B$25)</f>
        <v>0.05</v>
      </c>
      <c r="M354" s="1">
        <f>IF(B354="","",C354*入力・概要!$B$26*0.000000001-1/(C354*入力・概要!$B$24*0.000001))</f>
        <v>0.13729824145630204</v>
      </c>
      <c r="N354" s="1">
        <f>IF(B354="","",入力・概要!$B$28)</f>
        <v>0.05</v>
      </c>
      <c r="O354" s="1">
        <f>IF(B354="","",C354*入力・概要!$B$29*0.000000001-1/(C354*入力・概要!$B$27*0.000001))</f>
        <v>0.13729824145630204</v>
      </c>
      <c r="P354" s="1">
        <f t="shared" si="85"/>
        <v>2.4999999999999998E-2</v>
      </c>
      <c r="Q354" s="1">
        <f t="shared" si="86"/>
        <v>6.8649120728151006E-2</v>
      </c>
      <c r="R354" s="1">
        <f>IF(B354="","",入力・概要!$E$15*J354)</f>
        <v>1.0483117516415106</v>
      </c>
      <c r="S354" s="1">
        <f>IF(B354="","",入力・概要!$E$15*K354)</f>
        <v>21.88490151355197</v>
      </c>
      <c r="T354" s="1">
        <f t="shared" si="87"/>
        <v>1.0733117516415105</v>
      </c>
      <c r="U354" s="1">
        <f t="shared" si="88"/>
        <v>21.95355063428012</v>
      </c>
      <c r="V354" s="1">
        <f>IF(B354="","",T354+入力・概要!$E$9*F354)</f>
        <v>1.5507274083543259</v>
      </c>
      <c r="W354" s="1">
        <f>IF(B354="","",U354+入力・概要!$E$9*G354)</f>
        <v>28.621254349801092</v>
      </c>
      <c r="X354" s="1">
        <f>IF(B354="","",入力・概要!$E$9+T354*F354-U354*G354)</f>
        <v>21.47781856754775</v>
      </c>
      <c r="Y354" s="1">
        <f t="shared" si="89"/>
        <v>0.65566085540475583</v>
      </c>
      <c r="Z354" s="1">
        <f>IF(B354="","",入力・概要!$E$9*(V354*X354+W354*Y354)/(X354^2+Y354^2)+入力・概要!$B$36)</f>
        <v>3.0337350116314425</v>
      </c>
      <c r="AA354" s="1">
        <f>IF(B354="","",入力・概要!$E$9*(W354*X354-V354*Y354)/(X354^2+Y354^2)+C354*入力・概要!$B$37*0.000000001)</f>
        <v>36.009460992408627</v>
      </c>
      <c r="AB354" s="1">
        <f t="shared" si="90"/>
        <v>36.137028503801986</v>
      </c>
      <c r="AC354" s="1">
        <f t="shared" si="91"/>
        <v>85.184301440223791</v>
      </c>
      <c r="AD354" s="1">
        <f t="shared" si="92"/>
        <v>6.0785580060704261</v>
      </c>
      <c r="AE354" s="1">
        <f t="shared" si="93"/>
        <v>1.5579524382786345</v>
      </c>
      <c r="AF354" s="1">
        <f t="shared" si="94"/>
        <v>7.3059576899597856E-2</v>
      </c>
      <c r="AG354" s="1">
        <f t="shared" si="95"/>
        <v>21.909994792023546</v>
      </c>
    </row>
    <row r="355" spans="1:33">
      <c r="A355">
        <v>352</v>
      </c>
      <c r="B355" s="2">
        <f>IF(A355&lt;=入力・概要!$B$40,10^(LOG10(入力・概要!$B$38)+(A355-1)*(LOG10(入力・概要!$B$39)-LOG10(入力・概要!$B$38))/(入力・概要!$B$40-1)),"")</f>
        <v>1222795.652814646</v>
      </c>
      <c r="C355" s="1">
        <f t="shared" si="80"/>
        <v>7683051.6794480542</v>
      </c>
      <c r="D355" s="1">
        <f>IF(B355="","",ATANH(MIN(0.999999,入力・概要!$E$20/入力・概要!$E$9))+入力・概要!$B$20*SQRT(B355/1000000)+E355*入力・概要!$B$15/2)</f>
        <v>1.6829596325088507E-2</v>
      </c>
      <c r="E355" s="1">
        <f>IF(B355="","",C355*(入力・概要!$E$11*0.000000001))</f>
        <v>0.24801195307894189</v>
      </c>
      <c r="F355" s="1">
        <f t="shared" si="81"/>
        <v>1.790674587321146E-2</v>
      </c>
      <c r="G355" s="1">
        <f t="shared" si="82"/>
        <v>0.25314902068635187</v>
      </c>
      <c r="H355" s="1">
        <f>IF(B355="","",ATANH(MIN(0.999999,入力・概要!$E$21/入力・概要!$E$15))+入力・概要!$B$21*SQRT(B355/1000000)+I355*入力・概要!$B$16/2)</f>
        <v>1.0442531162485582E-2</v>
      </c>
      <c r="I355" s="1">
        <f>IF(B355="","",C355*(入力・概要!$E$17*0.000000001))</f>
        <v>0.22807392802950549</v>
      </c>
      <c r="J355" s="1">
        <f t="shared" si="83"/>
        <v>1.1004671073233744E-2</v>
      </c>
      <c r="K355" s="1">
        <f t="shared" si="84"/>
        <v>0.23208593780136902</v>
      </c>
      <c r="L355" s="1">
        <f>IF(B355="","",入力・概要!$B$25)</f>
        <v>0.05</v>
      </c>
      <c r="M355" s="1">
        <f>IF(B355="","",C355*入力・概要!$B$26*0.000000001-1/(C355*入力・概要!$B$24*0.000001))</f>
        <v>0.14064537208202407</v>
      </c>
      <c r="N355" s="1">
        <f>IF(B355="","",入力・概要!$B$28)</f>
        <v>0.05</v>
      </c>
      <c r="O355" s="1">
        <f>IF(B355="","",C355*入力・概要!$B$29*0.000000001-1/(C355*入力・概要!$B$27*0.000001))</f>
        <v>0.14064537208202407</v>
      </c>
      <c r="P355" s="1">
        <f t="shared" si="85"/>
        <v>2.4999999999999998E-2</v>
      </c>
      <c r="Q355" s="1">
        <f t="shared" si="86"/>
        <v>7.032268604101205E-2</v>
      </c>
      <c r="R355" s="1">
        <f>IF(B355="","",入力・概要!$E$15*J355)</f>
        <v>1.0596780890879662</v>
      </c>
      <c r="S355" s="1">
        <f>IF(B355="","",入力・概要!$E$15*K355)</f>
        <v>22.348362930331042</v>
      </c>
      <c r="T355" s="1">
        <f t="shared" si="87"/>
        <v>1.0846780890879661</v>
      </c>
      <c r="U355" s="1">
        <f t="shared" si="88"/>
        <v>22.418685616372056</v>
      </c>
      <c r="V355" s="1">
        <f>IF(B355="","",T355+入力・概要!$E$9*F355)</f>
        <v>1.5663754669219196</v>
      </c>
      <c r="W355" s="1">
        <f>IF(B355="","",U355+入力・概要!$E$9*G355)</f>
        <v>29.228477877302801</v>
      </c>
      <c r="X355" s="1">
        <f>IF(B355="","",入力・概要!$E$9+T355*F355-U355*G355)</f>
        <v>21.24448500395124</v>
      </c>
      <c r="Y355" s="1">
        <f t="shared" si="89"/>
        <v>0.67603090215635753</v>
      </c>
      <c r="Z355" s="1">
        <f>IF(B355="","",入力・概要!$E$9*(V355*X355+W355*Y355)/(X355^2+Y355^2)+入力・概要!$B$36)</f>
        <v>3.1578973109006925</v>
      </c>
      <c r="AA355" s="1">
        <f>IF(B355="","",入力・概要!$E$9*(W355*X355-V355*Y355)/(X355^2+Y355^2)+C355*入力・概要!$B$37*0.000000001)</f>
        <v>37.169399294307397</v>
      </c>
      <c r="AB355" s="1">
        <f t="shared" si="90"/>
        <v>37.303304938381167</v>
      </c>
      <c r="AC355" s="1">
        <f t="shared" si="91"/>
        <v>85.143835211822747</v>
      </c>
      <c r="AD355" s="1">
        <f t="shared" si="92"/>
        <v>6.0873538860877714</v>
      </c>
      <c r="AE355" s="1">
        <f t="shared" si="93"/>
        <v>1.5717473104392012</v>
      </c>
      <c r="AF355" s="1">
        <f t="shared" si="94"/>
        <v>7.4634309617110747E-2</v>
      </c>
      <c r="AG355" s="1">
        <f t="shared" si="95"/>
        <v>22.373471865543976</v>
      </c>
    </row>
    <row r="356" spans="1:33">
      <c r="A356">
        <v>353</v>
      </c>
      <c r="B356" s="2">
        <f>IF(A356&lt;=入力・概要!$B$40,10^(LOG10(入力・概要!$B$38)+(A356-1)*(LOG10(入力・概要!$B$39)-LOG10(入力・概要!$B$38))/(入力・概要!$B$40-1)),"")</f>
        <v>1247813.747629818</v>
      </c>
      <c r="C356" s="1">
        <f t="shared" si="80"/>
        <v>7840245.0052043693</v>
      </c>
      <c r="D356" s="1">
        <f>IF(B356="","",ATANH(MIN(0.999999,入力・概要!$E$20/入力・概要!$E$9))+入力・概要!$B$20*SQRT(B356/1000000)+E356*入力・概要!$B$15/2)</f>
        <v>1.6939475054777643E-2</v>
      </c>
      <c r="E356" s="1">
        <f>IF(B356="","",C356*(入力・概要!$E$11*0.000000001))</f>
        <v>0.25308621593156388</v>
      </c>
      <c r="F356" s="1">
        <f t="shared" si="81"/>
        <v>1.8070489659115535E-2</v>
      </c>
      <c r="G356" s="1">
        <f t="shared" si="82"/>
        <v>0.2585527991434366</v>
      </c>
      <c r="H356" s="1">
        <f>IF(B356="","",ATANH(MIN(0.999999,入力・概要!$E$21/入力・概要!$E$15))+入力・概要!$B$21*SQRT(B356/1000000)+I356*入力・概要!$B$16/2)</f>
        <v>1.0534214236560504E-2</v>
      </c>
      <c r="I356" s="1">
        <f>IF(B356="","",C356*(入力・概要!$E$17*0.000000001))</f>
        <v>0.23274026385035734</v>
      </c>
      <c r="J356" s="1">
        <f t="shared" si="83"/>
        <v>1.1125607985440144E-2</v>
      </c>
      <c r="K356" s="1">
        <f t="shared" si="84"/>
        <v>0.23700793956828942</v>
      </c>
      <c r="L356" s="1">
        <f>IF(B356="","",入力・概要!$B$25)</f>
        <v>0.05</v>
      </c>
      <c r="M356" s="1">
        <f>IF(B356="","",C356*入力・概要!$B$26*0.000000001-1/(C356*入力・概要!$B$24*0.000001))</f>
        <v>0.14405019665622068</v>
      </c>
      <c r="N356" s="1">
        <f>IF(B356="","",入力・概要!$B$28)</f>
        <v>0.05</v>
      </c>
      <c r="O356" s="1">
        <f>IF(B356="","",C356*入力・概要!$B$29*0.000000001-1/(C356*入力・概要!$B$27*0.000001))</f>
        <v>0.14405019665622068</v>
      </c>
      <c r="P356" s="1">
        <f t="shared" si="85"/>
        <v>2.5000000000000005E-2</v>
      </c>
      <c r="Q356" s="1">
        <f t="shared" si="86"/>
        <v>7.2025098328110354E-2</v>
      </c>
      <c r="R356" s="1">
        <f>IF(B356="","",入力・概要!$E$15*J356)</f>
        <v>1.0713235253917175</v>
      </c>
      <c r="S356" s="1">
        <f>IF(B356="","",入力・概要!$E$15*K356)</f>
        <v>22.822319615828334</v>
      </c>
      <c r="T356" s="1">
        <f t="shared" si="87"/>
        <v>1.0963235253917174</v>
      </c>
      <c r="U356" s="1">
        <f t="shared" si="88"/>
        <v>22.894344714156446</v>
      </c>
      <c r="V356" s="1">
        <f>IF(B356="","",T356+入力・概要!$E$9*F356)</f>
        <v>1.5824256651441719</v>
      </c>
      <c r="W356" s="1">
        <f>IF(B356="","",U356+入力・概要!$E$9*G356)</f>
        <v>29.849500400223381</v>
      </c>
      <c r="X356" s="1">
        <f>IF(B356="","",入力・概要!$E$9+T356*F356-U356*G356)</f>
        <v>21.00074445044423</v>
      </c>
      <c r="Y356" s="1">
        <f t="shared" si="89"/>
        <v>0.69716953566621953</v>
      </c>
      <c r="Z356" s="1">
        <f>IF(B356="","",入力・概要!$E$9*(V356*X356+W356*Y356)/(X356^2+Y356^2)+入力・概要!$B$36)</f>
        <v>3.2926345578350045</v>
      </c>
      <c r="AA356" s="1">
        <f>IF(B356="","",入力・概要!$E$9*(W356*X356-V356*Y356)/(X356^2+Y356^2)+C356*入力・概要!$B$37*0.000000001)</f>
        <v>38.390930130940333</v>
      </c>
      <c r="AB356" s="1">
        <f t="shared" si="90"/>
        <v>38.53186938950914</v>
      </c>
      <c r="AC356" s="1">
        <f t="shared" si="91"/>
        <v>85.097969056675865</v>
      </c>
      <c r="AD356" s="1">
        <f t="shared" si="92"/>
        <v>6.0961497661051149</v>
      </c>
      <c r="AE356" s="1">
        <f t="shared" si="93"/>
        <v>1.5858200794997395</v>
      </c>
      <c r="AF356" s="1">
        <f t="shared" si="94"/>
        <v>7.6240506223227339E-2</v>
      </c>
      <c r="AG356" s="1">
        <f t="shared" si="95"/>
        <v>22.847450771214731</v>
      </c>
    </row>
    <row r="357" spans="1:33">
      <c r="A357">
        <v>354</v>
      </c>
      <c r="B357" s="2">
        <f>IF(A357&lt;=入力・概要!$B$40,10^(LOG10(入力・概要!$B$38)+(A357-1)*(LOG10(入力・概要!$B$39)-LOG10(入力・概要!$B$38))/(入力・概要!$B$40-1)),"")</f>
        <v>1273343.7064402068</v>
      </c>
      <c r="C357" s="1">
        <f t="shared" si="80"/>
        <v>8000654.4672947042</v>
      </c>
      <c r="D357" s="1">
        <f>IF(B357="","",ATANH(MIN(0.999999,入力・概要!$E$20/入力・概要!$E$9))+入力・概要!$B$20*SQRT(B357/1000000)+E357*入力・概要!$B$15/2)</f>
        <v>1.7051254717465297E-2</v>
      </c>
      <c r="E357" s="1">
        <f>IF(B357="","",C357*(入力・概要!$E$11*0.000000001))</f>
        <v>0.25826429693963338</v>
      </c>
      <c r="F357" s="1">
        <f t="shared" si="81"/>
        <v>1.823899708117031E-2</v>
      </c>
      <c r="G357" s="1">
        <f t="shared" si="82"/>
        <v>0.26408171684111031</v>
      </c>
      <c r="H357" s="1">
        <f>IF(B357="","",ATANH(MIN(0.999999,入力・概要!$E$21/入力・概要!$E$15))+入力・概要!$B$21*SQRT(B357/1000000)+I357*入力・概要!$B$16/2)</f>
        <v>1.0627310245556571E-2</v>
      </c>
      <c r="I357" s="1">
        <f>IF(B357="","",C357*(入力・概要!$E$17*0.000000001))</f>
        <v>0.2375020717410822</v>
      </c>
      <c r="J357" s="1">
        <f t="shared" si="83"/>
        <v>1.1249554285714026E-2</v>
      </c>
      <c r="K357" s="1">
        <f t="shared" si="84"/>
        <v>0.24204185568286735</v>
      </c>
      <c r="L357" s="1">
        <f>IF(B357="","",入力・概要!$B$25)</f>
        <v>0.05</v>
      </c>
      <c r="M357" s="1">
        <f>IF(B357="","",C357*入力・概要!$B$26*0.000000001-1/(C357*入力・概要!$B$24*0.000001))</f>
        <v>0.14751411186739122</v>
      </c>
      <c r="N357" s="1">
        <f>IF(B357="","",入力・概要!$B$28)</f>
        <v>0.05</v>
      </c>
      <c r="O357" s="1">
        <f>IF(B357="","",C357*入力・概要!$B$29*0.000000001-1/(C357*入力・概要!$B$27*0.000001))</f>
        <v>0.14751411186739122</v>
      </c>
      <c r="P357" s="1">
        <f t="shared" si="85"/>
        <v>2.5000000000000001E-2</v>
      </c>
      <c r="Q357" s="1">
        <f t="shared" si="86"/>
        <v>7.3757055933695595E-2</v>
      </c>
      <c r="R357" s="1">
        <f>IF(B357="","",入力・概要!$E$15*J357)</f>
        <v>1.0832587461493113</v>
      </c>
      <c r="S357" s="1">
        <f>IF(B357="","",入力・概要!$E$15*K357)</f>
        <v>23.30705292347799</v>
      </c>
      <c r="T357" s="1">
        <f t="shared" si="87"/>
        <v>1.1082587461493112</v>
      </c>
      <c r="U357" s="1">
        <f t="shared" si="88"/>
        <v>23.380809979411687</v>
      </c>
      <c r="V357" s="1">
        <f>IF(B357="","",T357+入力・概要!$E$9*F357)</f>
        <v>1.5988937912059491</v>
      </c>
      <c r="W357" s="1">
        <f>IF(B357="","",U357+入力・概要!$E$9*G357)</f>
        <v>30.484695377514878</v>
      </c>
      <c r="X357" s="1">
        <f>IF(B357="","",入力・概要!$E$9+T357*F357-U357*G357)</f>
        <v>20.746099345452883</v>
      </c>
      <c r="Y357" s="1">
        <f t="shared" si="89"/>
        <v>0.71911339735717372</v>
      </c>
      <c r="Z357" s="1">
        <f>IF(B357="","",入力・概要!$E$9*(V357*X357+W357*Y357)/(X357^2+Y357^2)+入力・概要!$B$36)</f>
        <v>3.4392026293969078</v>
      </c>
      <c r="AA357" s="1">
        <f>IF(B357="","",入力・概要!$E$9*(W357*X357-V357*Y357)/(X357^2+Y357^2)+C357*入力・概要!$B$37*0.000000001)</f>
        <v>39.679385478888705</v>
      </c>
      <c r="AB357" s="1">
        <f t="shared" si="90"/>
        <v>39.828152690129812</v>
      </c>
      <c r="AC357" s="1">
        <f t="shared" si="91"/>
        <v>85.046280236167235</v>
      </c>
      <c r="AD357" s="1">
        <f t="shared" si="92"/>
        <v>6.1049456461224594</v>
      </c>
      <c r="AE357" s="1">
        <f t="shared" si="93"/>
        <v>1.6001901634244347</v>
      </c>
      <c r="AF357" s="1">
        <f t="shared" si="94"/>
        <v>7.7878773102857124E-2</v>
      </c>
      <c r="AG357" s="1">
        <f t="shared" si="95"/>
        <v>23.332213043106581</v>
      </c>
    </row>
    <row r="358" spans="1:33">
      <c r="A358">
        <v>355</v>
      </c>
      <c r="B358" s="2">
        <f>IF(A358&lt;=入力・概要!$B$40,10^(LOG10(入力・概要!$B$38)+(A358-1)*(LOG10(入力・概要!$B$39)-LOG10(入力・概要!$B$38))/(入力・概要!$B$40-1)),"")</f>
        <v>1299396.0018557969</v>
      </c>
      <c r="C358" s="1">
        <f t="shared" si="80"/>
        <v>8164345.8670682414</v>
      </c>
      <c r="D358" s="1">
        <f>IF(B358="","",ATANH(MIN(0.999999,入力・概要!$E$20/入力・概要!$E$9))+入力・概要!$B$20*SQRT(B358/1000000)+E358*入力・概要!$B$15/2)</f>
        <v>1.7164970672361318E-2</v>
      </c>
      <c r="E358" s="1">
        <f>IF(B358="","",C358*(入力・概要!$E$11*0.000000001))</f>
        <v>0.26354832019677971</v>
      </c>
      <c r="F358" s="1">
        <f t="shared" si="81"/>
        <v>1.8412468297990401E-2</v>
      </c>
      <c r="G358" s="1">
        <f t="shared" si="82"/>
        <v>0.26973930374658678</v>
      </c>
      <c r="H358" s="1">
        <f>IF(B358="","",ATANH(MIN(0.999999,入力・概要!$E$21/入力・概要!$E$15))+入力・概要!$B$21*SQRT(B358/1000000)+I358*入力・概要!$B$16/2)</f>
        <v>1.0721843386562267E-2</v>
      </c>
      <c r="I358" s="1">
        <f>IF(B358="","",C358*(入力・概要!$E$17*0.000000001))</f>
        <v>0.24236130503647516</v>
      </c>
      <c r="J358" s="1">
        <f t="shared" si="83"/>
        <v>1.1376626835957613E-2</v>
      </c>
      <c r="K358" s="1">
        <f t="shared" si="84"/>
        <v>0.24719071472454077</v>
      </c>
      <c r="L358" s="1">
        <f>IF(B358="","",入力・概要!$B$25)</f>
        <v>0.05</v>
      </c>
      <c r="M358" s="1">
        <f>IF(B358="","",C358*入力・概要!$B$26*0.000000001-1/(C358*入力・概要!$B$24*0.000001))</f>
        <v>0.15103853864352443</v>
      </c>
      <c r="N358" s="1">
        <f>IF(B358="","",入力・概要!$B$28)</f>
        <v>0.05</v>
      </c>
      <c r="O358" s="1">
        <f>IF(B358="","",C358*入力・概要!$B$29*0.000000001-1/(C358*入力・概要!$B$27*0.000001))</f>
        <v>0.15103853864352443</v>
      </c>
      <c r="P358" s="1">
        <f t="shared" si="85"/>
        <v>2.4999999999999998E-2</v>
      </c>
      <c r="Q358" s="1">
        <f t="shared" si="86"/>
        <v>7.5519269321762214E-2</v>
      </c>
      <c r="R358" s="1">
        <f>IF(B358="","",入力・概要!$E$15*J358)</f>
        <v>1.0954950044001532</v>
      </c>
      <c r="S358" s="1">
        <f>IF(B358="","",入力・概要!$E$15*K358)</f>
        <v>23.802854485737722</v>
      </c>
      <c r="T358" s="1">
        <f t="shared" si="87"/>
        <v>1.1204950044001531</v>
      </c>
      <c r="U358" s="1">
        <f t="shared" si="88"/>
        <v>23.878373755059485</v>
      </c>
      <c r="V358" s="1">
        <f>IF(B358="","",T358+入力・概要!$E$9*F358)</f>
        <v>1.6157964824794941</v>
      </c>
      <c r="W358" s="1">
        <f>IF(B358="","",U358+入力・概要!$E$9*G358)</f>
        <v>31.134450109382851</v>
      </c>
      <c r="X358" s="1">
        <f>IF(B358="","",入力・概要!$E$9+T358*F358-U358*G358)</f>
        <v>20.480025425371547</v>
      </c>
      <c r="Y358" s="1">
        <f t="shared" si="89"/>
        <v>0.74190134211102476</v>
      </c>
      <c r="Z358" s="1">
        <f>IF(B358="","",入力・概要!$E$9*(V358*X358+W358*Y358)/(X358^2+Y358^2)+入力・概要!$B$36)</f>
        <v>3.5990509383221259</v>
      </c>
      <c r="AA358" s="1">
        <f>IF(B358="","",入力・概要!$E$9*(W358*X358-V358*Y358)/(X358^2+Y358^2)+C358*入力・概要!$B$37*0.000000001)</f>
        <v>41.040746757504344</v>
      </c>
      <c r="AB358" s="1">
        <f t="shared" si="90"/>
        <v>41.198253143431224</v>
      </c>
      <c r="AC358" s="1">
        <f t="shared" si="91"/>
        <v>84.988291839182537</v>
      </c>
      <c r="AD358" s="1">
        <f t="shared" si="92"/>
        <v>6.1137415261398038</v>
      </c>
      <c r="AE358" s="1">
        <f t="shared" si="93"/>
        <v>1.6148788018037143</v>
      </c>
      <c r="AF358" s="1">
        <f t="shared" si="94"/>
        <v>7.9549733116415014E-2</v>
      </c>
      <c r="AG358" s="1">
        <f t="shared" si="95"/>
        <v>23.828050507204111</v>
      </c>
    </row>
    <row r="359" spans="1:33">
      <c r="A359">
        <v>356</v>
      </c>
      <c r="B359" s="2">
        <f>IF(A359&lt;=入力・概要!$B$40,10^(LOG10(入力・概要!$B$38)+(A359-1)*(LOG10(入力・概要!$B$39)-LOG10(入力・概要!$B$38))/(入力・概要!$B$40-1)),"")</f>
        <v>1325981.3207535665</v>
      </c>
      <c r="C359" s="1">
        <f t="shared" si="80"/>
        <v>8331386.3521533906</v>
      </c>
      <c r="D359" s="1">
        <f>IF(B359="","",ATANH(MIN(0.999999,入力・概要!$E$20/入力・概要!$E$9))+入力・概要!$B$20*SQRT(B359/1000000)+E359*入力・概要!$B$15/2)</f>
        <v>1.7280658966152877E-2</v>
      </c>
      <c r="E359" s="1">
        <f>IF(B359="","",C359*(入力・概要!$E$11*0.000000001))</f>
        <v>0.26894045325505922</v>
      </c>
      <c r="F359" s="1">
        <f t="shared" si="81"/>
        <v>1.8591114653542393E-2</v>
      </c>
      <c r="G359" s="1">
        <f t="shared" si="82"/>
        <v>0.27552922904951876</v>
      </c>
      <c r="H359" s="1">
        <f>IF(B359="","",ATANH(MIN(0.999999,入力・概要!$E$21/入力・概要!$E$15))+入力・概要!$B$21*SQRT(B359/1000000)+I359*入力・概要!$B$16/2)</f>
        <v>1.0817838303781422E-2</v>
      </c>
      <c r="I359" s="1">
        <f>IF(B359="","",C359*(入力・概要!$E$17*0.000000001))</f>
        <v>0.24731995703607501</v>
      </c>
      <c r="J359" s="1">
        <f t="shared" si="83"/>
        <v>1.1506948776813681E-2</v>
      </c>
      <c r="K359" s="1">
        <f t="shared" si="84"/>
        <v>0.25245765755319943</v>
      </c>
      <c r="L359" s="1">
        <f>IF(B359="","",入力・概要!$B$25)</f>
        <v>0.05</v>
      </c>
      <c r="M359" s="1">
        <f>IF(B359="","",C359*入力・概要!$B$26*0.000000001-1/(C359*入力・概要!$B$24*0.000001))</f>
        <v>0.15462492273497649</v>
      </c>
      <c r="N359" s="1">
        <f>IF(B359="","",入力・概要!$B$28)</f>
        <v>0.05</v>
      </c>
      <c r="O359" s="1">
        <f>IF(B359="","",C359*入力・概要!$B$29*0.000000001-1/(C359*入力・概要!$B$27*0.000001))</f>
        <v>0.15462492273497649</v>
      </c>
      <c r="P359" s="1">
        <f t="shared" si="85"/>
        <v>2.5000000000000001E-2</v>
      </c>
      <c r="Q359" s="1">
        <f t="shared" si="86"/>
        <v>7.7312461367488233E-2</v>
      </c>
      <c r="R359" s="1">
        <f>IF(B359="","",入力・概要!$E$15*J359)</f>
        <v>1.1080441577854359</v>
      </c>
      <c r="S359" s="1">
        <f>IF(B359="","",入力・概要!$E$15*K359)</f>
        <v>24.310026746940849</v>
      </c>
      <c r="T359" s="1">
        <f t="shared" si="87"/>
        <v>1.1330441577854358</v>
      </c>
      <c r="U359" s="1">
        <f t="shared" si="88"/>
        <v>24.387339208308337</v>
      </c>
      <c r="V359" s="1">
        <f>IF(B359="","",T359+入力・概要!$E$9*F359)</f>
        <v>1.6331512818284981</v>
      </c>
      <c r="W359" s="1">
        <f>IF(B359="","",U359+入力・概要!$E$9*G359)</f>
        <v>31.799166465449233</v>
      </c>
      <c r="X359" s="1">
        <f>IF(B359="","",入力・概要!$E$9+T359*F359-U359*G359)</f>
        <v>20.201970041126106</v>
      </c>
      <c r="Y359" s="1">
        <f t="shared" si="89"/>
        <v>0.7655746025901724</v>
      </c>
      <c r="Z359" s="1">
        <f>IF(B359="","",入力・概要!$E$9*(V359*X359+W359*Y359)/(X359^2+Y359^2)+入力・概要!$B$36)</f>
        <v>3.7738595163802136</v>
      </c>
      <c r="AA359" s="1">
        <f>IF(B359="","",入力・概要!$E$9*(W359*X359-V359*Y359)/(X359^2+Y359^2)+C359*入力・概要!$B$37*0.000000001)</f>
        <v>42.481746609290376</v>
      </c>
      <c r="AB359" s="1">
        <f t="shared" si="90"/>
        <v>42.649042317798042</v>
      </c>
      <c r="AC359" s="1">
        <f t="shared" si="91"/>
        <v>84.923464178396472</v>
      </c>
      <c r="AD359" s="1">
        <f t="shared" si="92"/>
        <v>6.1225374061571474</v>
      </c>
      <c r="AE359" s="1">
        <f t="shared" si="93"/>
        <v>1.6299092835512468</v>
      </c>
      <c r="AF359" s="1">
        <f t="shared" si="94"/>
        <v>8.1254025639960509E-2</v>
      </c>
      <c r="AG359" s="1">
        <f t="shared" si="95"/>
        <v>24.335265815120696</v>
      </c>
    </row>
    <row r="360" spans="1:33">
      <c r="A360">
        <v>357</v>
      </c>
      <c r="B360" s="2">
        <f>IF(A360&lt;=入力・概要!$B$40,10^(LOG10(入力・概要!$B$38)+(A360-1)*(LOG10(入力・概要!$B$39)-LOG10(入力・概要!$B$38))/(入力・概要!$B$40-1)),"")</f>
        <v>1353110.5686613452</v>
      </c>
      <c r="C360" s="1">
        <f t="shared" si="80"/>
        <v>8501844.4440023787</v>
      </c>
      <c r="D360" s="1">
        <f>IF(B360="","",ATANH(MIN(0.999999,入力・概要!$E$20/入力・概要!$E$9))+入力・概要!$B$20*SQRT(B360/1000000)+E360*入力・概要!$B$15/2)</f>
        <v>1.7398356346704117E-2</v>
      </c>
      <c r="E360" s="1">
        <f>IF(B360="","",C360*(入力・概要!$E$11*0.000000001))</f>
        <v>0.27444290801410548</v>
      </c>
      <c r="F360" s="1">
        <f t="shared" si="81"/>
        <v>1.8775159445987202E-2</v>
      </c>
      <c r="G360" s="1">
        <f t="shared" si="82"/>
        <v>0.28145530891930703</v>
      </c>
      <c r="H360" s="1">
        <f>IF(B360="","",ATANH(MIN(0.999999,入力・概要!$E$21/入力・概要!$E$15))+入力・概要!$B$21*SQRT(B360/1000000)+I360*入力・概要!$B$16/2)</f>
        <v>1.0915320097193077E-2</v>
      </c>
      <c r="I360" s="1">
        <f>IF(B360="","",C360*(入力・概要!$E$17*0.000000001))</f>
        <v>0.25238006182183453</v>
      </c>
      <c r="J360" s="1">
        <f t="shared" si="83"/>
        <v>1.1640649943194536E-2</v>
      </c>
      <c r="K360" s="1">
        <f t="shared" si="84"/>
        <v>0.25784594321271803</v>
      </c>
      <c r="L360" s="1">
        <f>IF(B360="","",入力・概要!$B$25)</f>
        <v>0.05</v>
      </c>
      <c r="M360" s="1">
        <f>IF(B360="","",C360*入力・概要!$B$26*0.000000001-1/(C360*入力・概要!$B$24*0.000001))</f>
        <v>0.15827473530753131</v>
      </c>
      <c r="N360" s="1">
        <f>IF(B360="","",入力・概要!$B$28)</f>
        <v>0.05</v>
      </c>
      <c r="O360" s="1">
        <f>IF(B360="","",C360*入力・概要!$B$29*0.000000001-1/(C360*入力・概要!$B$27*0.000001))</f>
        <v>0.15827473530753131</v>
      </c>
      <c r="P360" s="1">
        <f t="shared" si="85"/>
        <v>2.4999999999999998E-2</v>
      </c>
      <c r="Q360" s="1">
        <f t="shared" si="86"/>
        <v>7.9137367653765653E-2</v>
      </c>
      <c r="R360" s="1">
        <f>IF(B360="","",入力・概要!$E$15*J360)</f>
        <v>1.1209187085608698</v>
      </c>
      <c r="S360" s="1">
        <f>IF(B360="","",入力・概要!$E$15*K360)</f>
        <v>24.828883531768032</v>
      </c>
      <c r="T360" s="1">
        <f t="shared" si="87"/>
        <v>1.1459187085608697</v>
      </c>
      <c r="U360" s="1">
        <f t="shared" si="88"/>
        <v>24.908020899421796</v>
      </c>
      <c r="V360" s="1">
        <f>IF(B360="","",T360+入力・概要!$E$9*F360)</f>
        <v>1.650976698302947</v>
      </c>
      <c r="W360" s="1">
        <f>IF(B360="","",U360+入力・概要!$E$9*G360)</f>
        <v>32.47926166219478</v>
      </c>
      <c r="X360" s="1">
        <f>IF(B360="","",入力・概要!$E$9+T360*F360-U360*G360)</f>
        <v>19.911350347565538</v>
      </c>
      <c r="Y360" s="1">
        <f t="shared" si="89"/>
        <v>0.79017696798503878</v>
      </c>
      <c r="Z360" s="1">
        <f>IF(B360="","",入力・概要!$E$9*(V360*X360+W360*Y360)/(X360^2+Y360^2)+入力・概要!$B$36)</f>
        <v>3.965584676437556</v>
      </c>
      <c r="AA360" s="1">
        <f>IF(B360="","",入力・概要!$E$9*(W360*X360-V360*Y360)/(X360^2+Y360^2)+C360*入力・概要!$B$37*0.000000001)</f>
        <v>44.0099903488045</v>
      </c>
      <c r="AB360" s="1">
        <f t="shared" si="90"/>
        <v>44.188291575120459</v>
      </c>
      <c r="AC360" s="1">
        <f t="shared" si="91"/>
        <v>84.851184489776344</v>
      </c>
      <c r="AD360" s="1">
        <f t="shared" si="92"/>
        <v>6.1313332861744909</v>
      </c>
      <c r="AE360" s="1">
        <f t="shared" si="93"/>
        <v>1.6453072110250517</v>
      </c>
      <c r="AF360" s="1">
        <f t="shared" si="94"/>
        <v>8.2992306626381185E-2</v>
      </c>
      <c r="AG360" s="1">
        <f t="shared" si="95"/>
        <v>24.854173013506273</v>
      </c>
    </row>
    <row r="361" spans="1:33">
      <c r="A361">
        <v>358</v>
      </c>
      <c r="B361" s="2">
        <f>IF(A361&lt;=入力・概要!$B$40,10^(LOG10(入力・概要!$B$38)+(A361-1)*(LOG10(入力・概要!$B$39)-LOG10(入力・概要!$B$38))/(入力・概要!$B$40-1)),"")</f>
        <v>1380794.8742313415</v>
      </c>
      <c r="C361" s="1">
        <f t="shared" si="80"/>
        <v>8675790.065999249</v>
      </c>
      <c r="D361" s="1">
        <f>IF(B361="","",ATANH(MIN(0.999999,入力・概要!$E$20/入力・概要!$E$9))+入力・概要!$B$20*SQRT(B361/1000000)+E361*入力・概要!$B$15/2)</f>
        <v>1.7518100277032208E-2</v>
      </c>
      <c r="E361" s="1">
        <f>IF(B361="","",C361*(入力・概要!$E$11*0.000000001))</f>
        <v>0.2800579416284667</v>
      </c>
      <c r="F361" s="1">
        <f t="shared" si="81"/>
        <v>1.8964838758973819E-2</v>
      </c>
      <c r="G361" s="1">
        <f t="shared" si="82"/>
        <v>0.28752151481186389</v>
      </c>
      <c r="H361" s="1">
        <f>IF(B361="","",ATANH(MIN(0.999999,入力・概要!$E$21/入力・概要!$E$15))+入力・概要!$B$21*SQRT(B361/1000000)+I361*入力・概要!$B$16/2)</f>
        <v>1.1014314331383454E-2</v>
      </c>
      <c r="I361" s="1">
        <f>IF(B361="","",C361*(入力・概要!$E$17*0.000000001))</f>
        <v>0.25754369509251585</v>
      </c>
      <c r="J361" s="1">
        <f t="shared" si="83"/>
        <v>1.1777867312074131E-2</v>
      </c>
      <c r="K361" s="1">
        <f t="shared" si="84"/>
        <v>0.26335895523359332</v>
      </c>
      <c r="L361" s="1">
        <f>IF(B361="","",入力・概要!$B$25)</f>
        <v>0.05</v>
      </c>
      <c r="M361" s="1">
        <f>IF(B361="","",C361*入力・概要!$B$26*0.000000001-1/(C361*入力・概要!$B$24*0.000001))</f>
        <v>0.16198947354588361</v>
      </c>
      <c r="N361" s="1">
        <f>IF(B361="","",入力・概要!$B$28)</f>
        <v>0.05</v>
      </c>
      <c r="O361" s="1">
        <f>IF(B361="","",C361*入力・概要!$B$29*0.000000001-1/(C361*入力・概要!$B$27*0.000001))</f>
        <v>0.16198947354588361</v>
      </c>
      <c r="P361" s="1">
        <f t="shared" si="85"/>
        <v>2.4999999999999998E-2</v>
      </c>
      <c r="Q361" s="1">
        <f t="shared" si="86"/>
        <v>8.0994736772941806E-2</v>
      </c>
      <c r="R361" s="1">
        <f>IF(B361="","",入力・概要!$E$15*J361)</f>
        <v>1.1341318467161459</v>
      </c>
      <c r="S361" s="1">
        <f>IF(B361="","",入力・概要!$E$15*K361)</f>
        <v>25.359750652150158</v>
      </c>
      <c r="T361" s="1">
        <f t="shared" si="87"/>
        <v>1.1591318467161458</v>
      </c>
      <c r="U361" s="1">
        <f t="shared" si="88"/>
        <v>25.440745388923101</v>
      </c>
      <c r="V361" s="1">
        <f>IF(B361="","",T361+入力・概要!$E$9*F361)</f>
        <v>1.6692922726206576</v>
      </c>
      <c r="W361" s="1">
        <f>IF(B361="","",U361+入力・概要!$E$9*G361)</f>
        <v>33.175169093618379</v>
      </c>
      <c r="X361" s="1">
        <f>IF(B361="","",入力・概要!$E$9+T361*F361-U361*G361)</f>
        <v>19.607551354322741</v>
      </c>
      <c r="Y361" s="1">
        <f t="shared" si="89"/>
        <v>0.81575497864353275</v>
      </c>
      <c r="Z361" s="1">
        <f>IF(B361="","",入力・概要!$E$9*(V361*X361+W361*Y361)/(X361^2+Y361^2)+入力・概要!$B$36)</f>
        <v>4.1765156000528663</v>
      </c>
      <c r="AA361" s="1">
        <f>IF(B361="","",入力・概要!$E$9*(W361*X361-V361*Y361)/(X361^2+Y361^2)+C361*入力・概要!$B$37*0.000000001)</f>
        <v>45.63410164012631</v>
      </c>
      <c r="AB361" s="1">
        <f t="shared" si="90"/>
        <v>45.824824222891067</v>
      </c>
      <c r="AC361" s="1">
        <f t="shared" si="91"/>
        <v>84.770754532762581</v>
      </c>
      <c r="AD361" s="1">
        <f t="shared" si="92"/>
        <v>6.1401291661918354</v>
      </c>
      <c r="AE361" s="1">
        <f t="shared" si="93"/>
        <v>1.661100807749369</v>
      </c>
      <c r="AF361" s="1">
        <f t="shared" si="94"/>
        <v>8.4765248686700212E-2</v>
      </c>
      <c r="AG361" s="1">
        <f t="shared" si="95"/>
        <v>25.385098151966364</v>
      </c>
    </row>
    <row r="362" spans="1:33">
      <c r="A362">
        <v>359</v>
      </c>
      <c r="B362" s="2">
        <f>IF(A362&lt;=入力・概要!$B$40,10^(LOG10(入力・概要!$B$38)+(A362-1)*(LOG10(入力・概要!$B$39)-LOG10(入力・概要!$B$38))/(入力・概要!$B$40-1)),"")</f>
        <v>1409045.593805219</v>
      </c>
      <c r="C362" s="1">
        <f t="shared" si="80"/>
        <v>8853294.5721430872</v>
      </c>
      <c r="D362" s="1">
        <f>IF(B362="","",ATANH(MIN(0.999999,入力・概要!$E$20/入力・概要!$E$9))+入力・概要!$B$20*SQRT(B362/1000000)+E362*入力・概要!$B$15/2)</f>
        <v>1.763992894956572E-2</v>
      </c>
      <c r="E362" s="1">
        <f>IF(B362="","",C362*(入力・概要!$E$11*0.000000001))</f>
        <v>0.28578785743351159</v>
      </c>
      <c r="F362" s="1">
        <f t="shared" si="81"/>
        <v>1.9160402361265875E-2</v>
      </c>
      <c r="G362" s="1">
        <f t="shared" si="82"/>
        <v>0.29373198237164511</v>
      </c>
      <c r="H362" s="1">
        <f>IF(B362="","",ATANH(MIN(0.999999,入力・概要!$E$21/入力・概要!$E$15))+入力・概要!$B$21*SQRT(B362/1000000)+I362*入力・概要!$B$16/2)</f>
        <v>1.1114847044553693E-2</v>
      </c>
      <c r="I362" s="1">
        <f>IF(B362="","",C362*(入力・概要!$E$17*0.000000001))</f>
        <v>0.26281297501516121</v>
      </c>
      <c r="J362" s="1">
        <f t="shared" si="83"/>
        <v>1.191874548543639E-2</v>
      </c>
      <c r="K362" s="1">
        <f t="shared" si="84"/>
        <v>0.2690002083665301</v>
      </c>
      <c r="L362" s="1">
        <f>IF(B362="","",入力・概要!$B$25)</f>
        <v>0.05</v>
      </c>
      <c r="M362" s="1">
        <f>IF(B362="","",C362*入力・概要!$B$26*0.000000001-1/(C362*入力・概要!$B$24*0.000001))</f>
        <v>0.16577066126779785</v>
      </c>
      <c r="N362" s="1">
        <f>IF(B362="","",入力・概要!$B$28)</f>
        <v>0.05</v>
      </c>
      <c r="O362" s="1">
        <f>IF(B362="","",C362*入力・概要!$B$29*0.000000001-1/(C362*入力・概要!$B$27*0.000001))</f>
        <v>0.16577066126779785</v>
      </c>
      <c r="P362" s="1">
        <f t="shared" si="85"/>
        <v>2.5000000000000001E-2</v>
      </c>
      <c r="Q362" s="1">
        <f t="shared" si="86"/>
        <v>8.288533063389894E-2</v>
      </c>
      <c r="R362" s="1">
        <f>IF(B362="","",入力・概要!$E$15*J362)</f>
        <v>1.1476974964797106</v>
      </c>
      <c r="S362" s="1">
        <f>IF(B362="","",入力・概要!$E$15*K362)</f>
        <v>25.902966555668787</v>
      </c>
      <c r="T362" s="1">
        <f t="shared" si="87"/>
        <v>1.1726974964797106</v>
      </c>
      <c r="U362" s="1">
        <f t="shared" si="88"/>
        <v>25.985851886302687</v>
      </c>
      <c r="V362" s="1">
        <f>IF(B362="","",T362+入力・概要!$E$9*F362)</f>
        <v>1.6881186478723063</v>
      </c>
      <c r="W362" s="1">
        <f>IF(B362="","",U362+入力・概要!$E$9*G362)</f>
        <v>33.887339219412148</v>
      </c>
      <c r="X362" s="1">
        <f>IF(B362="","",入力・概要!$E$9+T362*F362-U362*G362)</f>
        <v>19.289923825616444</v>
      </c>
      <c r="Y362" s="1">
        <f t="shared" si="89"/>
        <v>0.84235813820507</v>
      </c>
      <c r="Z362" s="1">
        <f>IF(B362="","",入力・概要!$E$9*(V362*X362+W362*Y362)/(X362^2+Y362^2)+入力・概要!$B$36)</f>
        <v>4.4093449448596802</v>
      </c>
      <c r="AA362" s="1">
        <f>IF(B362="","",入力・概要!$E$9*(W362*X362-V362*Y362)/(X362^2+Y362^2)+C362*入力・概要!$B$37*0.000000001)</f>
        <v>47.363898205731651</v>
      </c>
      <c r="AB362" s="1">
        <f t="shared" si="90"/>
        <v>47.568699541669936</v>
      </c>
      <c r="AC362" s="1">
        <f t="shared" si="91"/>
        <v>84.681375575813263</v>
      </c>
      <c r="AD362" s="1">
        <f t="shared" si="92"/>
        <v>6.1489250462091789</v>
      </c>
      <c r="AE362" s="1">
        <f t="shared" si="93"/>
        <v>1.6773212786093745</v>
      </c>
      <c r="AF362" s="1">
        <f t="shared" si="94"/>
        <v>8.657354119065909E-2</v>
      </c>
      <c r="AG362" s="1">
        <f t="shared" si="95"/>
        <v>25.928379932566582</v>
      </c>
    </row>
    <row r="363" spans="1:33">
      <c r="A363">
        <v>360</v>
      </c>
      <c r="B363" s="2">
        <f>IF(A363&lt;=入力・概要!$B$40,10^(LOG10(入力・概要!$B$38)+(A363-1)*(LOG10(入力・概要!$B$39)-LOG10(入力・概要!$B$38))/(入力・概要!$B$40-1)),"")</f>
        <v>1437874.3160725713</v>
      </c>
      <c r="C363" s="1">
        <f t="shared" si="80"/>
        <v>9034430.776318077</v>
      </c>
      <c r="D363" s="1">
        <f>IF(B363="","",ATANH(MIN(0.999999,入力・概要!$E$20/入力・概要!$E$9))+入力・概要!$B$20*SQRT(B363/1000000)+E363*入力・概要!$B$15/2)</f>
        <v>1.7763881300690888E-2</v>
      </c>
      <c r="E363" s="1">
        <f>IF(B363="","",C363*(入力・概要!$E$11*0.000000001))</f>
        <v>0.29163500589027852</v>
      </c>
      <c r="F363" s="1">
        <f t="shared" si="81"/>
        <v>1.9362114681214911E-2</v>
      </c>
      <c r="G363" s="1">
        <f t="shared" si="82"/>
        <v>0.30009102097913304</v>
      </c>
      <c r="H363" s="1">
        <f>IF(B363="","",ATANH(MIN(0.999999,入力・概要!$E$21/入力・概要!$E$15))+入力・概要!$B$21*SQRT(B363/1000000)+I363*入力・概要!$B$16/2)</f>
        <v>1.1216944757706813E-2</v>
      </c>
      <c r="I363" s="1">
        <f>IF(B363="","",C363*(入力・概要!$E$17*0.000000001))</f>
        <v>0.26819006309398469</v>
      </c>
      <c r="J363" s="1">
        <f t="shared" si="83"/>
        <v>1.2063437211568846E-2</v>
      </c>
      <c r="K363" s="1">
        <f t="shared" si="84"/>
        <v>0.27477335578171713</v>
      </c>
      <c r="L363" s="1">
        <f>IF(B363="","",入力・概要!$B$25)</f>
        <v>0.05</v>
      </c>
      <c r="M363" s="1">
        <f>IF(B363="","",C363*入力・概要!$B$26*0.000000001-1/(C363*入力・概要!$B$24*0.000001))</f>
        <v>0.16961984954919232</v>
      </c>
      <c r="N363" s="1">
        <f>IF(B363="","",入力・概要!$B$28)</f>
        <v>0.05</v>
      </c>
      <c r="O363" s="1">
        <f>IF(B363="","",C363*入力・概要!$B$29*0.000000001-1/(C363*入力・概要!$B$27*0.000001))</f>
        <v>0.16961984954919232</v>
      </c>
      <c r="P363" s="1">
        <f t="shared" si="85"/>
        <v>2.5000000000000001E-2</v>
      </c>
      <c r="Q363" s="1">
        <f t="shared" si="86"/>
        <v>8.4809924774596174E-2</v>
      </c>
      <c r="R363" s="1">
        <f>IF(B363="","",入力・概要!$E$15*J363)</f>
        <v>1.1616303665159458</v>
      </c>
      <c r="S363" s="1">
        <f>IF(B363="","",入力・概要!$E$15*K363)</f>
        <v>26.458883018799458</v>
      </c>
      <c r="T363" s="1">
        <f t="shared" si="87"/>
        <v>1.1866303665159457</v>
      </c>
      <c r="U363" s="1">
        <f t="shared" si="88"/>
        <v>26.543692943574055</v>
      </c>
      <c r="V363" s="1">
        <f>IF(B363="","",T363+入力・概要!$E$9*F363)</f>
        <v>1.7074776459322609</v>
      </c>
      <c r="W363" s="1">
        <f>IF(B363="","",U363+入力・概要!$E$9*G363)</f>
        <v>34.616240515347776</v>
      </c>
      <c r="X363" s="1">
        <f>IF(B363="","",入力・概要!$E$9+T363*F363-U363*G363)</f>
        <v>18.957782015162437</v>
      </c>
      <c r="Y363" s="1">
        <f t="shared" si="89"/>
        <v>0.87003914504904878</v>
      </c>
      <c r="Z363" s="1">
        <f>IF(B363="","",入力・概要!$E$9*(V363*X363+W363*Y363)/(X363^2+Y363^2)+入力・概要!$B$36)</f>
        <v>4.6672575875609876</v>
      </c>
      <c r="AA363" s="1">
        <f>IF(B363="","",入力・概要!$E$9*(W363*X363-V363*Y363)/(X363^2+Y363^2)+C363*入力・概要!$B$37*0.000000001)</f>
        <v>49.210605004381733</v>
      </c>
      <c r="AB363" s="1">
        <f t="shared" si="90"/>
        <v>49.431436741065156</v>
      </c>
      <c r="AC363" s="1">
        <f t="shared" si="91"/>
        <v>84.582130102458464</v>
      </c>
      <c r="AD363" s="1">
        <f t="shared" si="92"/>
        <v>6.1577209262265225</v>
      </c>
      <c r="AE363" s="1">
        <f t="shared" si="93"/>
        <v>1.6940032335570443</v>
      </c>
      <c r="AF363" s="1">
        <f t="shared" si="94"/>
        <v>8.8417890385784834E-2</v>
      </c>
      <c r="AG363" s="1">
        <f t="shared" si="95"/>
        <v>26.484370404276675</v>
      </c>
    </row>
    <row r="364" spans="1:33">
      <c r="A364">
        <v>361</v>
      </c>
      <c r="B364" s="2">
        <f>IF(A364&lt;=入力・概要!$B$40,10^(LOG10(入力・概要!$B$38)+(A364-1)*(LOG10(入力・概要!$B$39)-LOG10(入力・概要!$B$38))/(入力・概要!$B$40-1)),"")</f>
        <v>1467292.8668247005</v>
      </c>
      <c r="C364" s="1">
        <f t="shared" si="80"/>
        <v>9219272.9821623713</v>
      </c>
      <c r="D364" s="1">
        <f>IF(B364="","",ATANH(MIN(0.999999,入力・概要!$E$20/入力・概要!$E$9))+入力・概要!$B$20*SQRT(B364/1000000)+E364*入力・概要!$B$15/2)</f>
        <v>1.788999702559162E-2</v>
      </c>
      <c r="E364" s="1">
        <f>IF(B364="","",C364*(入力・概要!$E$11*0.000000001))</f>
        <v>0.29760178554965427</v>
      </c>
      <c r="F364" s="1">
        <f t="shared" si="81"/>
        <v>1.9570255863304593E-2</v>
      </c>
      <c r="G364" s="1">
        <f t="shared" si="82"/>
        <v>0.30660312399881479</v>
      </c>
      <c r="H364" s="1">
        <f>IF(B364="","",ATANH(MIN(0.999999,入力・概要!$E$21/入力・概要!$E$15))+入力・概要!$B$21*SQRT(B364/1000000)+I364*入力・概要!$B$16/2)</f>
        <v>1.1320634484017484E-2</v>
      </c>
      <c r="I364" s="1">
        <f>IF(B364="","",C364*(入力・概要!$E$17*0.000000001))</f>
        <v>0.27367716505703893</v>
      </c>
      <c r="J364" s="1">
        <f t="shared" si="83"/>
        <v>1.2212103948221207E-2</v>
      </c>
      <c r="K364" s="1">
        <f t="shared" si="84"/>
        <v>0.28068219677173989</v>
      </c>
      <c r="L364" s="1">
        <f>IF(B364="","",入力・概要!$B$25)</f>
        <v>0.05</v>
      </c>
      <c r="M364" s="1">
        <f>IF(B364="","",C364*入力・概要!$B$26*0.000000001-1/(C364*入力・概要!$B$24*0.000001))</f>
        <v>0.17353861736040344</v>
      </c>
      <c r="N364" s="1">
        <f>IF(B364="","",入力・概要!$B$28)</f>
        <v>0.05</v>
      </c>
      <c r="O364" s="1">
        <f>IF(B364="","",C364*入力・概要!$B$29*0.000000001-1/(C364*入力・概要!$B$27*0.000001))</f>
        <v>0.17353861736040344</v>
      </c>
      <c r="P364" s="1">
        <f t="shared" si="85"/>
        <v>2.4999999999999998E-2</v>
      </c>
      <c r="Q364" s="1">
        <f t="shared" si="86"/>
        <v>8.6769308680201732E-2</v>
      </c>
      <c r="R364" s="1">
        <f>IF(B364="","",入力・概要!$E$15*J364)</f>
        <v>1.175946004153666</v>
      </c>
      <c r="S364" s="1">
        <f>IF(B364="","",入力・概要!$E$15*K364)</f>
        <v>27.027865888652016</v>
      </c>
      <c r="T364" s="1">
        <f t="shared" si="87"/>
        <v>1.2009460041536659</v>
      </c>
      <c r="U364" s="1">
        <f t="shared" si="88"/>
        <v>27.11463519733222</v>
      </c>
      <c r="V364" s="1">
        <f>IF(B364="","",T364+入力・概要!$E$9*F364)</f>
        <v>1.7273923501084665</v>
      </c>
      <c r="W364" s="1">
        <f>IF(B364="","",U364+入力・概要!$E$9*G364)</f>
        <v>35.36236049100895</v>
      </c>
      <c r="X364" s="1">
        <f>IF(B364="","",入力・概要!$E$9+T364*F364-U364*G364)</f>
        <v>18.610401220904507</v>
      </c>
      <c r="Y364" s="1">
        <f t="shared" si="89"/>
        <v>0.89885414507936345</v>
      </c>
      <c r="Z364" s="1">
        <f>IF(B364="","",入力・概要!$E$9*(V364*X364+W364*Y364)/(X364^2+Y364^2)+入力・概要!$B$36)</f>
        <v>4.9540430285535653</v>
      </c>
      <c r="AA364" s="1">
        <f>IF(B364="","",入力・概要!$E$9*(W364*X364-V364*Y364)/(X364^2+Y364^2)+C364*入力・概要!$B$37*0.000000001)</f>
        <v>51.187114483644748</v>
      </c>
      <c r="AB364" s="1">
        <f t="shared" si="90"/>
        <v>51.426289303142553</v>
      </c>
      <c r="AC364" s="1">
        <f t="shared" si="91"/>
        <v>84.4719593729031</v>
      </c>
      <c r="AD364" s="1">
        <f t="shared" si="92"/>
        <v>6.1665168062438678</v>
      </c>
      <c r="AE364" s="1">
        <f t="shared" si="93"/>
        <v>1.7111851886549714</v>
      </c>
      <c r="AF364" s="1">
        <f t="shared" si="94"/>
        <v>9.0299019534212738E-2</v>
      </c>
      <c r="AG364" s="1">
        <f t="shared" si="95"/>
        <v>27.0534357060179</v>
      </c>
    </row>
    <row r="365" spans="1:33">
      <c r="A365">
        <v>362</v>
      </c>
      <c r="B365" s="2">
        <f>IF(A365&lt;=入力・概要!$B$40,10^(LOG10(入力・概要!$B$38)+(A365-1)*(LOG10(入力・概要!$B$39)-LOG10(入力・概要!$B$38))/(入力・概要!$B$40-1)),"")</f>
        <v>1497313.313805643</v>
      </c>
      <c r="C365" s="1">
        <f t="shared" si="80"/>
        <v>9407897.0135479923</v>
      </c>
      <c r="D365" s="1">
        <f>IF(B365="","",ATANH(MIN(0.999999,入力・概要!$E$20/入力・概要!$E$9))+入力・概要!$B$20*SQRT(B365/1000000)+E365*入力・概要!$B$15/2)</f>
        <v>1.8018316593389195E-2</v>
      </c>
      <c r="E365" s="1">
        <f>IF(B365="","",C365*(入力・概要!$E$11*0.000000001))</f>
        <v>0.30369064403627738</v>
      </c>
      <c r="F365" s="1">
        <f t="shared" si="81"/>
        <v>1.9785122914787224E-2</v>
      </c>
      <c r="G365" s="1">
        <f t="shared" si="82"/>
        <v>0.31327297978809276</v>
      </c>
      <c r="H365" s="1">
        <f>IF(B365="","",ATANH(MIN(0.999999,入力・概要!$E$21/入力・概要!$E$15))+入力・概要!$B$21*SQRT(B365/1000000)+I365*入力・概要!$B$16/2)</f>
        <v>1.1425943738388279E-2</v>
      </c>
      <c r="I365" s="1">
        <f>IF(B365="","",C365*(入力・概要!$E$17*0.000000001))</f>
        <v>0.27927653176102152</v>
      </c>
      <c r="J365" s="1">
        <f t="shared" si="83"/>
        <v>1.2364916471518085E-2</v>
      </c>
      <c r="K365" s="1">
        <f t="shared" si="84"/>
        <v>0.28673068499962756</v>
      </c>
      <c r="L365" s="1">
        <f>IF(B365="","",入力・概要!$B$25)</f>
        <v>0.05</v>
      </c>
      <c r="M365" s="1">
        <f>IF(B365="","",C365*入力・概要!$B$26*0.000000001-1/(C365*入力・概要!$B$24*0.000001))</f>
        <v>0.17752857221389107</v>
      </c>
      <c r="N365" s="1">
        <f>IF(B365="","",入力・概要!$B$28)</f>
        <v>0.05</v>
      </c>
      <c r="O365" s="1">
        <f>IF(B365="","",C365*入力・概要!$B$29*0.000000001-1/(C365*入力・概要!$B$27*0.000001))</f>
        <v>0.17752857221389107</v>
      </c>
      <c r="P365" s="1">
        <f t="shared" si="85"/>
        <v>2.5000000000000005E-2</v>
      </c>
      <c r="Q365" s="1">
        <f t="shared" si="86"/>
        <v>8.876428610694552E-2</v>
      </c>
      <c r="R365" s="1">
        <f>IF(B365="","",入力・概要!$E$15*J365)</f>
        <v>1.1906608540204475</v>
      </c>
      <c r="S365" s="1">
        <f>IF(B365="","",入力・概要!$E$15*K365)</f>
        <v>27.610295877203743</v>
      </c>
      <c r="T365" s="1">
        <f t="shared" si="87"/>
        <v>1.2156608540204474</v>
      </c>
      <c r="U365" s="1">
        <f t="shared" si="88"/>
        <v>27.699060163310687</v>
      </c>
      <c r="V365" s="1">
        <f>IF(B365="","",T365+入力・概要!$E$9*F365)</f>
        <v>1.7478871946216752</v>
      </c>
      <c r="W365" s="1">
        <f>IF(B365="","",U365+入力・概要!$E$9*G365)</f>
        <v>36.126206780491664</v>
      </c>
      <c r="X365" s="1">
        <f>IF(B365="","",入力・概要!$E$9+T365*F365-U365*G365)</f>
        <v>18.247015142644983</v>
      </c>
      <c r="Y365" s="1">
        <f t="shared" si="89"/>
        <v>0.92886300810591138</v>
      </c>
      <c r="Z365" s="1">
        <f>IF(B365="","",入力・概要!$E$9*(V365*X365+W365*Y365)/(X365^2+Y365^2)+入力・概要!$B$36)</f>
        <v>5.2742389518188686</v>
      </c>
      <c r="AA365" s="1">
        <f>IF(B365="","",入力・概要!$E$9*(W365*X365-V365*Y365)/(X365^2+Y365^2)+C365*入力・概要!$B$37*0.000000001)</f>
        <v>53.308306412771067</v>
      </c>
      <c r="AB365" s="1">
        <f t="shared" si="90"/>
        <v>53.568583415270297</v>
      </c>
      <c r="AC365" s="1">
        <f t="shared" si="91"/>
        <v>84.349635705846808</v>
      </c>
      <c r="AD365" s="1">
        <f t="shared" si="92"/>
        <v>6.1753126862612122</v>
      </c>
      <c r="AE365" s="1">
        <f t="shared" si="93"/>
        <v>1.7289101619027145</v>
      </c>
      <c r="AF365" s="1">
        <f t="shared" si="94"/>
        <v>9.2217669066593108E-2</v>
      </c>
      <c r="AG365" s="1">
        <f t="shared" si="95"/>
        <v>27.635956862320342</v>
      </c>
    </row>
    <row r="366" spans="1:33">
      <c r="A366">
        <v>363</v>
      </c>
      <c r="B366" s="2">
        <f>IF(A366&lt;=入力・概要!$B$40,10^(LOG10(入力・概要!$B$38)+(A366-1)*(LOG10(入力・概要!$B$39)-LOG10(入力・概要!$B$38))/(入力・概要!$B$40-1)),"")</f>
        <v>1527947.9716624836</v>
      </c>
      <c r="C366" s="1">
        <f t="shared" si="80"/>
        <v>9600380.2456845678</v>
      </c>
      <c r="D366" s="1">
        <f>IF(B366="","",ATANH(MIN(0.999999,入力・概要!$E$20/入力・概要!$E$9))+入力・概要!$B$20*SQRT(B366/1000000)+E366*入力・概要!$B$15/2)</f>
        <v>1.8148881262587954E-2</v>
      </c>
      <c r="E366" s="1">
        <f>IF(B366="","",C366*(入力・概要!$E$11*0.000000001))</f>
        <v>0.30990407905257927</v>
      </c>
      <c r="F366" s="1">
        <f t="shared" si="81"/>
        <v>2.0007030951330822E-2</v>
      </c>
      <c r="G366" s="1">
        <f t="shared" si="82"/>
        <v>0.32010548353356971</v>
      </c>
      <c r="H366" s="1">
        <f>IF(B366="","",ATANH(MIN(0.999999,入力・概要!$E$21/入力・概要!$E$15))+入力・概要!$B$21*SQRT(B366/1000000)+I366*入力・概要!$B$16/2)</f>
        <v>1.1532900547196367E-2</v>
      </c>
      <c r="I366" s="1">
        <f>IF(B366="","",C366*(入力・概要!$E$17*0.000000001))</f>
        <v>0.28499046011459961</v>
      </c>
      <c r="J366" s="1">
        <f t="shared" si="83"/>
        <v>1.2522055534928064E-2</v>
      </c>
      <c r="K366" s="1">
        <f t="shared" si="84"/>
        <v>0.29292293733745517</v>
      </c>
      <c r="L366" s="1">
        <f>IF(B366="","",入力・概要!$B$25)</f>
        <v>0.05</v>
      </c>
      <c r="M366" s="1">
        <f>IF(B366="","",C366*入力・概要!$B$26*0.000000001-1/(C366*入力・概要!$B$24*0.000001))</f>
        <v>0.18159135082365666</v>
      </c>
      <c r="N366" s="1">
        <f>IF(B366="","",入力・概要!$B$28)</f>
        <v>0.05</v>
      </c>
      <c r="O366" s="1">
        <f>IF(B366="","",C366*入力・概要!$B$29*0.000000001-1/(C366*入力・概要!$B$27*0.000001))</f>
        <v>0.18159135082365666</v>
      </c>
      <c r="P366" s="1">
        <f t="shared" si="85"/>
        <v>2.5000000000000001E-2</v>
      </c>
      <c r="Q366" s="1">
        <f t="shared" si="86"/>
        <v>9.0795675411828314E-2</v>
      </c>
      <c r="R366" s="1">
        <f>IF(B366="","",入力・概要!$E$15*J366)</f>
        <v>1.2057923214970512</v>
      </c>
      <c r="S366" s="1">
        <f>IF(B366="","",入力・概要!$E$15*K366)</f>
        <v>28.206569412399144</v>
      </c>
      <c r="T366" s="1">
        <f t="shared" si="87"/>
        <v>1.2307923214970511</v>
      </c>
      <c r="U366" s="1">
        <f t="shared" si="88"/>
        <v>28.297365087810974</v>
      </c>
      <c r="V366" s="1">
        <f>IF(B366="","",T366+入力・概要!$E$9*F366)</f>
        <v>1.7689880615681872</v>
      </c>
      <c r="W366" s="1">
        <f>IF(B366="","",U366+入力・概要!$E$9*G366)</f>
        <v>36.908308312233729</v>
      </c>
      <c r="X366" s="1">
        <f>IF(B366="","",入力・概要!$E$9+T366*F366-U366*G366)</f>
        <v>17.866813023826655</v>
      </c>
      <c r="Y366" s="1">
        <f t="shared" si="89"/>
        <v>0.96012963035516075</v>
      </c>
      <c r="Z366" s="1">
        <f>IF(B366="","",入力・概要!$E$9*(V366*X366+W366*Y366)/(X366^2+Y366^2)+入力・概要!$B$36)</f>
        <v>5.6333162106941508</v>
      </c>
      <c r="AA366" s="1">
        <f>IF(B366="","",入力・概要!$E$9*(W366*X366-V366*Y366)/(X366^2+Y366^2)+C366*入力・概要!$B$37*0.000000001)</f>
        <v>55.591443716555396</v>
      </c>
      <c r="AB366" s="1">
        <f t="shared" si="90"/>
        <v>55.876138610507226</v>
      </c>
      <c r="AC366" s="1">
        <f t="shared" si="91"/>
        <v>84.213727976089089</v>
      </c>
      <c r="AD366" s="1">
        <f t="shared" si="92"/>
        <v>6.1841085662785558</v>
      </c>
      <c r="AE366" s="1">
        <f t="shared" si="93"/>
        <v>1.7472263860231616</v>
      </c>
      <c r="AF366" s="1">
        <f t="shared" si="94"/>
        <v>9.4174596752468684E-2</v>
      </c>
      <c r="AG366" s="1">
        <f t="shared" si="95"/>
        <v>28.232330635976059</v>
      </c>
    </row>
    <row r="367" spans="1:33">
      <c r="A367">
        <v>364</v>
      </c>
      <c r="B367" s="2">
        <f>IF(A367&lt;=入力・概要!$B$40,10^(LOG10(入力・概要!$B$38)+(A367-1)*(LOG10(入力・概要!$B$39)-LOG10(入力・概要!$B$38))/(入力・概要!$B$40-1)),"")</f>
        <v>1559209.4069969284</v>
      </c>
      <c r="C367" s="1">
        <f t="shared" si="80"/>
        <v>9796801.6368592959</v>
      </c>
      <c r="D367" s="1">
        <f>IF(B367="","",ATANH(MIN(0.999999,入力・概要!$E$20/入力・概要!$E$9))+入力・概要!$B$20*SQRT(B367/1000000)+E367*入力・概要!$B$15/2)</f>
        <v>1.8281733096832939E-2</v>
      </c>
      <c r="E367" s="1">
        <f>IF(B367="","",C367*(入力・概要!$E$11*0.000000001))</f>
        <v>0.31624463940336256</v>
      </c>
      <c r="F367" s="1">
        <f t="shared" si="81"/>
        <v>2.0236314551604039E-2</v>
      </c>
      <c r="G367" s="1">
        <f t="shared" si="82"/>
        <v>0.32710574998779773</v>
      </c>
      <c r="H367" s="1">
        <f>IF(B367="","",ATANH(MIN(0.999999,入力・概要!$E$21/入力・概要!$E$15))+入力・概要!$B$21*SQRT(B367/1000000)+I367*入力・概要!$B$16/2)</f>
        <v>1.1641533458234227E-2</v>
      </c>
      <c r="I367" s="1">
        <f>IF(B367="","",C367*(入力・概要!$E$17*0.000000001))</f>
        <v>0.29082129402062101</v>
      </c>
      <c r="J367" s="1">
        <f t="shared" si="83"/>
        <v>1.2683712583053565E-2</v>
      </c>
      <c r="K367" s="1">
        <f t="shared" si="84"/>
        <v>0.2992632433452474</v>
      </c>
      <c r="L367" s="1">
        <f>IF(B367="","",入力・概要!$B$25)</f>
        <v>0.05</v>
      </c>
      <c r="M367" s="1">
        <f>IF(B367="","",C367*入力・概要!$B$26*0.000000001-1/(C367*入力・概要!$B$24*0.000001))</f>
        <v>0.18572861977663746</v>
      </c>
      <c r="N367" s="1">
        <f>IF(B367="","",入力・概要!$B$28)</f>
        <v>0.05</v>
      </c>
      <c r="O367" s="1">
        <f>IF(B367="","",C367*入力・概要!$B$29*0.000000001-1/(C367*入力・概要!$B$27*0.000001))</f>
        <v>0.18572861977663746</v>
      </c>
      <c r="P367" s="1">
        <f t="shared" si="85"/>
        <v>2.5000000000000001E-2</v>
      </c>
      <c r="Q367" s="1">
        <f t="shared" si="86"/>
        <v>9.2864309888318716E-2</v>
      </c>
      <c r="R367" s="1">
        <f>IF(B367="","",入力・概要!$E$15*J367)</f>
        <v>1.2213588414507361</v>
      </c>
      <c r="S367" s="1">
        <f>IF(B367="","",入力・概要!$E$15*K367)</f>
        <v>28.817099550906587</v>
      </c>
      <c r="T367" s="1">
        <f t="shared" si="87"/>
        <v>1.2463588414507361</v>
      </c>
      <c r="U367" s="1">
        <f t="shared" si="88"/>
        <v>28.909963860794907</v>
      </c>
      <c r="V367" s="1">
        <f>IF(B367="","",T367+入力・概要!$E$9*F367)</f>
        <v>1.7907223860919457</v>
      </c>
      <c r="W367" s="1">
        <f>IF(B367="","",U367+入力・概要!$E$9*G367)</f>
        <v>37.7092165647298</v>
      </c>
      <c r="X367" s="1">
        <f>IF(B367="","",入力・概要!$E$9+T367*F367-U367*G367)</f>
        <v>17.46893655666981</v>
      </c>
      <c r="Y367" s="1">
        <f t="shared" si="89"/>
        <v>0.99272226594921653</v>
      </c>
      <c r="Z367" s="1">
        <f>IF(B367="","",入力・概要!$E$9*(V367*X367+W367*Y367)/(X367^2+Y367^2)+入力・概要!$B$36)</f>
        <v>6.037919477661573</v>
      </c>
      <c r="AA367" s="1">
        <f>IF(B367="","",入力・概要!$E$9*(W367*X367-V367*Y367)/(X367^2+Y367^2)+C367*入力・概要!$B$37*0.000000001)</f>
        <v>58.056666066709525</v>
      </c>
      <c r="AB367" s="1">
        <f t="shared" si="90"/>
        <v>58.36979481204424</v>
      </c>
      <c r="AC367" s="1">
        <f t="shared" si="91"/>
        <v>84.062558314003127</v>
      </c>
      <c r="AD367" s="1">
        <f t="shared" si="92"/>
        <v>6.1929044462959002</v>
      </c>
      <c r="AE367" s="1">
        <f t="shared" si="93"/>
        <v>1.7661881666328674</v>
      </c>
      <c r="AF367" s="1">
        <f t="shared" si="94"/>
        <v>9.6170577886553685E-2</v>
      </c>
      <c r="AG367" s="1">
        <f t="shared" si="95"/>
        <v>28.842970442491712</v>
      </c>
    </row>
    <row r="368" spans="1:33">
      <c r="A368">
        <v>365</v>
      </c>
      <c r="B368" s="2">
        <f>IF(A368&lt;=入力・概要!$B$40,10^(LOG10(入力・概要!$B$38)+(A368-1)*(LOG10(入力・概要!$B$39)-LOG10(入力・概要!$B$38))/(入力・概要!$B$40-1)),"")</f>
        <v>1591110.4435202186</v>
      </c>
      <c r="C368" s="1">
        <f t="shared" si="80"/>
        <v>9997241.7608262319</v>
      </c>
      <c r="D368" s="1">
        <f>IF(B368="","",ATANH(MIN(0.999999,入力・概要!$E$20/入力・概要!$E$9))+入力・概要!$B$20*SQRT(B368/1000000)+E368*入力・概要!$B$15/2)</f>
        <v>1.8416914980985889E-2</v>
      </c>
      <c r="E368" s="1">
        <f>IF(B368="","",C368*(入力・概要!$E$11*0.000000001))</f>
        <v>0.32271492604134028</v>
      </c>
      <c r="F368" s="1">
        <f t="shared" si="81"/>
        <v>2.0473329231865119E-2</v>
      </c>
      <c r="G368" s="1">
        <f t="shared" si="82"/>
        <v>0.33427912718703434</v>
      </c>
      <c r="H368" s="1">
        <f>IF(B368="","",ATANH(MIN(0.999999,入力・概要!$E$21/入力・概要!$E$15))+入力・概要!$B$21*SQRT(B368/1000000)+I368*入力・概要!$B$16/2)</f>
        <v>1.1751871550848409E-2</v>
      </c>
      <c r="I368" s="1">
        <f>IF(B368="","",C368*(入力・概要!$E$17*0.000000001))</f>
        <v>0.29677142533760109</v>
      </c>
      <c r="J368" s="1">
        <f t="shared" si="83"/>
        <v>1.2850090525524839E-2</v>
      </c>
      <c r="K368" s="1">
        <f t="shared" si="84"/>
        <v>0.30575607544475336</v>
      </c>
      <c r="L368" s="1">
        <f>IF(B368="","",入力・概要!$B$25)</f>
        <v>0.05</v>
      </c>
      <c r="M368" s="1">
        <f>IF(B368="","",C368*入力・概要!$B$26*0.000000001-1/(C368*入力・概要!$B$24*0.000001))</f>
        <v>0.18994207621635265</v>
      </c>
      <c r="N368" s="1">
        <f>IF(B368="","",入力・概要!$B$28)</f>
        <v>0.05</v>
      </c>
      <c r="O368" s="1">
        <f>IF(B368="","",C368*入力・概要!$B$29*0.000000001-1/(C368*入力・概要!$B$27*0.000001))</f>
        <v>0.18994207621635265</v>
      </c>
      <c r="P368" s="1">
        <f t="shared" si="85"/>
        <v>2.5000000000000001E-2</v>
      </c>
      <c r="Q368" s="1">
        <f t="shared" si="86"/>
        <v>9.4971038108176309E-2</v>
      </c>
      <c r="R368" s="1">
        <f>IF(B368="","",入力・概要!$E$15*J368)</f>
        <v>1.2373799527562046</v>
      </c>
      <c r="S368" s="1">
        <f>IF(B368="","",入力・概要!$E$15*K368)</f>
        <v>29.442316957786488</v>
      </c>
      <c r="T368" s="1">
        <f t="shared" si="87"/>
        <v>1.2623799527562045</v>
      </c>
      <c r="U368" s="1">
        <f t="shared" si="88"/>
        <v>29.537287995894665</v>
      </c>
      <c r="V368" s="1">
        <f>IF(B368="","",T368+入力・概要!$E$9*F368)</f>
        <v>1.8131192705724115</v>
      </c>
      <c r="W368" s="1">
        <f>IF(B368="","",U368+入力・概要!$E$9*G368)</f>
        <v>38.529506915553625</v>
      </c>
      <c r="X368" s="1">
        <f>IF(B368="","",入力・概要!$E$9+T368*F368-U368*G368)</f>
        <v>17.052476527564238</v>
      </c>
      <c r="Y368" s="1">
        <f t="shared" si="89"/>
        <v>1.0267138905421227</v>
      </c>
      <c r="Z368" s="1">
        <f>IF(B368="","",入力・概要!$E$9*(V368*X368+W368*Y368)/(X368^2+Y368^2)+入力・概要!$B$36)</f>
        <v>6.4961835396910361</v>
      </c>
      <c r="AA368" s="1">
        <f>IF(B368="","",入力・概要!$E$9*(W368*X368-V368*Y368)/(X368^2+Y368^2)+C368*入力・概要!$B$37*0.000000001)</f>
        <v>60.727610334172098</v>
      </c>
      <c r="AB368" s="1">
        <f t="shared" si="90"/>
        <v>61.074078441515582</v>
      </c>
      <c r="AC368" s="1">
        <f t="shared" si="91"/>
        <v>83.894147281306218</v>
      </c>
      <c r="AD368" s="1">
        <f t="shared" si="92"/>
        <v>6.2017003263132437</v>
      </c>
      <c r="AE368" s="1">
        <f t="shared" si="93"/>
        <v>1.7858569225421739</v>
      </c>
      <c r="AF368" s="1">
        <f t="shared" si="94"/>
        <v>9.8206405490399037E-2</v>
      </c>
      <c r="AG368" s="1">
        <f t="shared" si="95"/>
        <v>29.468307331610426</v>
      </c>
    </row>
    <row r="369" spans="1:33">
      <c r="A369">
        <v>366</v>
      </c>
      <c r="B369" s="2">
        <f>IF(A369&lt;=入力・概要!$B$40,10^(LOG10(入力・概要!$B$38)+(A369-1)*(LOG10(入力・概要!$B$39)-LOG10(入力・概要!$B$38))/(入力・概要!$B$40-1)),"")</f>
        <v>1623664.1673135376</v>
      </c>
      <c r="C369" s="1">
        <f t="shared" si="80"/>
        <v>10201782.839858396</v>
      </c>
      <c r="D369" s="1">
        <f>IF(B369="","",ATANH(MIN(0.999999,入力・概要!$E$20/入力・概要!$E$9))+入力・概要!$B$20*SQRT(B369/1000000)+E369*入力・概要!$B$15/2)</f>
        <v>1.8554470637526209E-2</v>
      </c>
      <c r="E369" s="1">
        <f>IF(B369="","",C369*(入力・概要!$E$11*0.000000001))</f>
        <v>0.329317593134071</v>
      </c>
      <c r="F369" s="1">
        <f t="shared" si="81"/>
        <v>2.0718453052907475E-2</v>
      </c>
      <c r="G369" s="1">
        <f t="shared" si="82"/>
        <v>0.34163121123884643</v>
      </c>
      <c r="H369" s="1">
        <f>IF(B369="","",ATANH(MIN(0.999999,入力・概要!$E$21/入力・概要!$E$15))+入力・概要!$B$21*SQRT(B369/1000000)+I369*入力・概要!$B$16/2)</f>
        <v>1.1863944446280398E-2</v>
      </c>
      <c r="I369" s="1">
        <f>IF(B369="","",C369*(入力・概要!$E$17*0.000000001))</f>
        <v>0.3028432948608854</v>
      </c>
      <c r="J369" s="1">
        <f t="shared" si="83"/>
        <v>1.3021404576864029E-2</v>
      </c>
      <c r="K369" s="1">
        <f t="shared" si="84"/>
        <v>0.31240609984801176</v>
      </c>
      <c r="L369" s="1">
        <f>IF(B369="","",入力・概要!$B$25)</f>
        <v>0.05</v>
      </c>
      <c r="M369" s="1">
        <f>IF(B369="","",C369*入力・概要!$B$26*0.000000001-1/(C369*入力・概要!$B$24*0.000001))</f>
        <v>0.19423344853908783</v>
      </c>
      <c r="N369" s="1">
        <f>IF(B369="","",入力・概要!$B$28)</f>
        <v>0.05</v>
      </c>
      <c r="O369" s="1">
        <f>IF(B369="","",C369*入力・概要!$B$29*0.000000001-1/(C369*入力・概要!$B$27*0.000001))</f>
        <v>0.19423344853908783</v>
      </c>
      <c r="P369" s="1">
        <f t="shared" si="85"/>
        <v>2.5000000000000012E-2</v>
      </c>
      <c r="Q369" s="1">
        <f t="shared" si="86"/>
        <v>9.7116724269543903E-2</v>
      </c>
      <c r="R369" s="1">
        <f>IF(B369="","",入力・概要!$E$15*J369)</f>
        <v>1.2538763791690375</v>
      </c>
      <c r="S369" s="1">
        <f>IF(B369="","",入力・概要!$E$15*K369)</f>
        <v>30.082670958840922</v>
      </c>
      <c r="T369" s="1">
        <f t="shared" si="87"/>
        <v>1.2788763791690374</v>
      </c>
      <c r="U369" s="1">
        <f t="shared" si="88"/>
        <v>30.179787683110465</v>
      </c>
      <c r="V369" s="1">
        <f>IF(B369="","",T369+入力・概要!$E$9*F369)</f>
        <v>1.8362096087253659</v>
      </c>
      <c r="W369" s="1">
        <f>IF(B369="","",U369+入力・概要!$E$9*G369)</f>
        <v>39.369780091847126</v>
      </c>
      <c r="X369" s="1">
        <f>IF(B369="","",入力・概要!$E$9+T369*F369-U369*G369)</f>
        <v>16.616469177025529</v>
      </c>
      <c r="Y369" s="1">
        <f t="shared" si="89"/>
        <v>1.0621826006995079</v>
      </c>
      <c r="Z369" s="1">
        <f>IF(B369="","",入力・概要!$E$9*(V369*X369+W369*Y369)/(X369^2+Y369^2)+入力・概要!$B$36)</f>
        <v>7.0181536529991595</v>
      </c>
      <c r="AA369" s="1">
        <f>IF(B369="","",入力・概要!$E$9*(W369*X369-V369*Y369)/(X369^2+Y369^2)+C369*入力・概要!$B$37*0.000000001)</f>
        <v>63.632197230526529</v>
      </c>
      <c r="AB369" s="1">
        <f t="shared" si="90"/>
        <v>64.018052181253793</v>
      </c>
      <c r="AC369" s="1">
        <f t="shared" si="91"/>
        <v>83.706143790738381</v>
      </c>
      <c r="AD369" s="1">
        <f t="shared" si="92"/>
        <v>6.2104962063305873</v>
      </c>
      <c r="AE369" s="1">
        <f t="shared" si="93"/>
        <v>1.806302456127979</v>
      </c>
      <c r="AF369" s="1">
        <f t="shared" si="94"/>
        <v>0.10028289052897617</v>
      </c>
      <c r="AG369" s="1">
        <f t="shared" si="95"/>
        <v>30.108791041689617</v>
      </c>
    </row>
    <row r="370" spans="1:33">
      <c r="A370">
        <v>367</v>
      </c>
      <c r="B370" s="2">
        <f>IF(A370&lt;=入力・概要!$B$40,10^(LOG10(入力・概要!$B$38)+(A370-1)*(LOG10(入力・概要!$B$39)-LOG10(入力・概要!$B$38))/(入力・概要!$B$40-1)),"")</f>
        <v>1656883.932196039</v>
      </c>
      <c r="C370" s="1">
        <f t="shared" si="80"/>
        <v>10410508.778476089</v>
      </c>
      <c r="D370" s="1">
        <f>IF(B370="","",ATANH(MIN(0.999999,入力・概要!$E$20/入力・概要!$E$9))+入力・概要!$B$20*SQRT(B370/1000000)+E370*入力・概要!$B$15/2)</f>
        <v>1.8694444643283382E-2</v>
      </c>
      <c r="E370" s="1">
        <f>IF(B370="","",C370*(入力・概要!$E$11*0.000000001))</f>
        <v>0.33605534915272223</v>
      </c>
      <c r="F370" s="1">
        <f t="shared" si="81"/>
        <v>2.0972088373168433E-2</v>
      </c>
      <c r="G370" s="1">
        <f t="shared" si="82"/>
        <v>0.34916786227766056</v>
      </c>
      <c r="H370" s="1">
        <f>IF(B370="","",ATANH(MIN(0.999999,入力・概要!$E$21/入力・概要!$E$15))+入力・概要!$B$21*SQRT(B370/1000000)+I370*入力・概要!$B$16/2)</f>
        <v>1.1977782318213611E-2</v>
      </c>
      <c r="I370" s="1">
        <f>IF(B370="","",C370*(入力・概要!$E$17*0.000000001))</f>
        <v>0.30903939332388608</v>
      </c>
      <c r="J370" s="1">
        <f t="shared" si="83"/>
        <v>1.3197883168839667E-2</v>
      </c>
      <c r="K370" s="1">
        <f t="shared" si="84"/>
        <v>0.31921818830654941</v>
      </c>
      <c r="L370" s="1">
        <f>IF(B370="","",入力・概要!$B$25)</f>
        <v>0.05</v>
      </c>
      <c r="M370" s="1">
        <f>IF(B370="","",C370*入力・概要!$B$26*0.000000001-1/(C370*入力・概要!$B$24*0.000001))</f>
        <v>0.19860449710289854</v>
      </c>
      <c r="N370" s="1">
        <f>IF(B370="","",入力・概要!$B$28)</f>
        <v>0.05</v>
      </c>
      <c r="O370" s="1">
        <f>IF(B370="","",C370*入力・概要!$B$29*0.000000001-1/(C370*入力・概要!$B$27*0.000001))</f>
        <v>0.19860449710289854</v>
      </c>
      <c r="P370" s="1">
        <f t="shared" si="85"/>
        <v>2.5000000000000005E-2</v>
      </c>
      <c r="Q370" s="1">
        <f t="shared" si="86"/>
        <v>9.9302248551449257E-2</v>
      </c>
      <c r="R370" s="1">
        <f>IF(B370="","",入力・概要!$E$15*J370)</f>
        <v>1.2708701171794845</v>
      </c>
      <c r="S370" s="1">
        <f>IF(B370="","",入力・概要!$E$15*K370)</f>
        <v>30.738630671984819</v>
      </c>
      <c r="T370" s="1">
        <f t="shared" si="87"/>
        <v>1.2958701171794844</v>
      </c>
      <c r="U370" s="1">
        <f t="shared" si="88"/>
        <v>30.837932920536268</v>
      </c>
      <c r="V370" s="1">
        <f>IF(B370="","",T370+入力・概要!$E$9*F370)</f>
        <v>1.8600262206159048</v>
      </c>
      <c r="W370" s="1">
        <f>IF(B370="","",U370+入力・概要!$E$9*G370)</f>
        <v>40.230663731255689</v>
      </c>
      <c r="X370" s="1">
        <f>IF(B370="","",入力・概要!$E$9+T370*F370-U370*G370)</f>
        <v>16.15989224560758</v>
      </c>
      <c r="Y370" s="1">
        <f t="shared" si="89"/>
        <v>1.0992120530603888</v>
      </c>
      <c r="Z370" s="1">
        <f>IF(B370="","",入力・概要!$E$9*(V370*X370+W370*Y370)/(X370^2+Y370^2)+入力・概要!$B$36)</f>
        <v>7.6163509409852761</v>
      </c>
      <c r="AA370" s="1">
        <f>IF(B370="","",入力・概要!$E$9*(W370*X370-V370*Y370)/(X370^2+Y370^2)+C370*入力・概要!$B$37*0.000000001)</f>
        <v>66.803637857986558</v>
      </c>
      <c r="AB370" s="1">
        <f t="shared" si="90"/>
        <v>67.236410022526201</v>
      </c>
      <c r="AC370" s="1">
        <f t="shared" si="91"/>
        <v>83.495734593139446</v>
      </c>
      <c r="AD370" s="1">
        <f t="shared" si="92"/>
        <v>6.2192920863479308</v>
      </c>
      <c r="AE370" s="1">
        <f t="shared" si="93"/>
        <v>1.8276045169472479</v>
      </c>
      <c r="AF370" s="1">
        <f t="shared" si="94"/>
        <v>0.10240086214175058</v>
      </c>
      <c r="AG370" s="1">
        <f t="shared" si="95"/>
        <v>30.764891133293901</v>
      </c>
    </row>
    <row r="371" spans="1:33">
      <c r="A371">
        <v>368</v>
      </c>
      <c r="B371" s="2">
        <f>IF(A371&lt;=入力・概要!$B$40,10^(LOG10(入力・概要!$B$38)+(A371-1)*(LOG10(入力・概要!$B$39)-LOG10(入力・概要!$B$38))/(入力・概要!$B$40-1)),"")</f>
        <v>1690783.365202697</v>
      </c>
      <c r="C371" s="1">
        <f t="shared" si="80"/>
        <v>10623505.197865242</v>
      </c>
      <c r="D371" s="1">
        <f>IF(B371="","",ATANH(MIN(0.999999,入力・概要!$E$20/入力・概要!$E$9))+入力・概要!$B$20*SQRT(B371/1000000)+E371*入力・概要!$B$15/2)</f>
        <v>1.8836882446507587E-2</v>
      </c>
      <c r="E371" s="1">
        <f>IF(B371="","",C371*(入力・概要!$E$11*0.000000001))</f>
        <v>0.34293095798310824</v>
      </c>
      <c r="F371" s="1">
        <f t="shared" si="81"/>
        <v>2.1234663763456202E-2</v>
      </c>
      <c r="G371" s="1">
        <f t="shared" si="82"/>
        <v>0.35689522169674304</v>
      </c>
      <c r="H371" s="1">
        <f>IF(B371="","",ATANH(MIN(0.999999,入力・概要!$E$21/入力・概要!$E$15))+入力・概要!$B$21*SQRT(B371/1000000)+I371*入力・概要!$B$16/2)</f>
        <v>1.2093415903530658E-2</v>
      </c>
      <c r="I371" s="1">
        <f>IF(B371="","",C371*(入力・概要!$E$17*0.000000001))</f>
        <v>0.31536226241980159</v>
      </c>
      <c r="J371" s="1">
        <f t="shared" si="83"/>
        <v>1.3379768942569653E-2</v>
      </c>
      <c r="K371" s="1">
        <f t="shared" si="84"/>
        <v>0.32619743075367091</v>
      </c>
      <c r="L371" s="1">
        <f>IF(B371="","",入力・概要!$B$25)</f>
        <v>0.05</v>
      </c>
      <c r="M371" s="1">
        <f>IF(B371="","",C371*入力・概要!$B$26*0.000000001-1/(C371*入力・概要!$B$24*0.000001))</f>
        <v>0.20305701494972431</v>
      </c>
      <c r="N371" s="1">
        <f>IF(B371="","",入力・概要!$B$28)</f>
        <v>0.05</v>
      </c>
      <c r="O371" s="1">
        <f>IF(B371="","",C371*入力・概要!$B$29*0.000000001-1/(C371*入力・概要!$B$27*0.000001))</f>
        <v>0.20305701494972431</v>
      </c>
      <c r="P371" s="1">
        <f t="shared" si="85"/>
        <v>2.5000000000000012E-2</v>
      </c>
      <c r="Q371" s="1">
        <f t="shared" si="86"/>
        <v>0.10152850747486214</v>
      </c>
      <c r="R371" s="1">
        <f>IF(B371="","",入力・概要!$E$15*J371)</f>
        <v>1.2883845315455142</v>
      </c>
      <c r="S371" s="1">
        <f>IF(B371="","",入力・概要!$E$15*K371)</f>
        <v>31.410686224616079</v>
      </c>
      <c r="T371" s="1">
        <f t="shared" si="87"/>
        <v>1.3133845315455142</v>
      </c>
      <c r="U371" s="1">
        <f t="shared" si="88"/>
        <v>31.512214732090939</v>
      </c>
      <c r="V371" s="1">
        <f>IF(B371="","",T371+入力・概要!$E$9*F371)</f>
        <v>1.8846039996982766</v>
      </c>
      <c r="W371" s="1">
        <f>IF(B371="","",U371+入力・概要!$E$9*G371)</f>
        <v>41.112814063205292</v>
      </c>
      <c r="X371" s="1">
        <f>IF(B371="","",入力・概要!$E$9+T371*F371-U371*G371)</f>
        <v>15.681660673870013</v>
      </c>
      <c r="Y371" s="1">
        <f t="shared" si="89"/>
        <v>1.1378919478367915</v>
      </c>
      <c r="Z371" s="1">
        <f>IF(B371="","",入力・概要!$E$9*(V371*X371+W371*Y371)/(X371^2+Y371^2)+入力・概要!$B$36)</f>
        <v>8.3065428673341462</v>
      </c>
      <c r="AA371" s="1">
        <f>IF(B371="","",入力・概要!$E$9*(W371*X371-V371*Y371)/(X371^2+Y371^2)+C371*入力・概要!$B$37*0.000000001)</f>
        <v>70.281734384365009</v>
      </c>
      <c r="AB371" s="1">
        <f t="shared" si="90"/>
        <v>70.770903925845786</v>
      </c>
      <c r="AC371" s="1">
        <f t="shared" si="91"/>
        <v>83.259526053002091</v>
      </c>
      <c r="AD371" s="1">
        <f t="shared" si="92"/>
        <v>6.2280879663652762</v>
      </c>
      <c r="AE371" s="1">
        <f t="shared" si="93"/>
        <v>1.8498547426944172</v>
      </c>
      <c r="AF371" s="1">
        <f t="shared" si="94"/>
        <v>0.10456116788785949</v>
      </c>
      <c r="AG371" s="1">
        <f t="shared" si="95"/>
        <v>31.437098209001608</v>
      </c>
    </row>
    <row r="372" spans="1:33">
      <c r="A372">
        <v>369</v>
      </c>
      <c r="B372" s="2">
        <f>IF(A372&lt;=入力・概要!$B$40,10^(LOG10(入力・概要!$B$38)+(A372-1)*(LOG10(入力・概要!$B$39)-LOG10(入力・概要!$B$38))/(入力・概要!$B$40-1)),"")</f>
        <v>1725376.3721742162</v>
      </c>
      <c r="C372" s="1">
        <f t="shared" si="80"/>
        <v>10840859.470999852</v>
      </c>
      <c r="D372" s="1">
        <f>IF(B372="","",ATANH(MIN(0.999999,入力・概要!$E$20/入力・概要!$E$9))+入力・概要!$B$20*SQRT(B372/1000000)+E372*入力・概要!$B$15/2)</f>
        <v>1.8981830384285352E-2</v>
      </c>
      <c r="E372" s="1">
        <f>IF(B372="","",C372*(入力・概要!$E$11*0.000000001))</f>
        <v>0.34994724005945643</v>
      </c>
      <c r="F372" s="1">
        <f t="shared" si="81"/>
        <v>2.1506636100619841E-2</v>
      </c>
      <c r="G372" s="1">
        <f t="shared" si="82"/>
        <v>0.36481973077671104</v>
      </c>
      <c r="H372" s="1">
        <f>IF(B372="","",ATANH(MIN(0.999999,入力・概要!$E$21/入力・概要!$E$15))+入力・概要!$B$21*SQRT(B372/1000000)+I372*入力・概要!$B$16/2)</f>
        <v>1.2210876513285071E-2</v>
      </c>
      <c r="I372" s="1">
        <f>IF(B372="","",C372*(入力・概要!$E$17*0.000000001))</f>
        <v>0.32181449584423821</v>
      </c>
      <c r="J372" s="1">
        <f t="shared" si="83"/>
        <v>1.3567319828462069E-2</v>
      </c>
      <c r="K372" s="1">
        <f t="shared" si="84"/>
        <v>0.33334914891966244</v>
      </c>
      <c r="L372" s="1">
        <f>IF(B372="","",入力・概要!$B$25)</f>
        <v>0.05</v>
      </c>
      <c r="M372" s="1">
        <f>IF(B372="","",C372*入力・概要!$B$26*0.000000001-1/(C372*入力・概要!$B$24*0.000001))</f>
        <v>0.20759282854090735</v>
      </c>
      <c r="N372" s="1">
        <f>IF(B372="","",入力・概要!$B$28)</f>
        <v>0.05</v>
      </c>
      <c r="O372" s="1">
        <f>IF(B372="","",C372*入力・概要!$B$29*0.000000001-1/(C372*入力・概要!$B$27*0.000001))</f>
        <v>0.20759282854090735</v>
      </c>
      <c r="P372" s="1">
        <f t="shared" si="85"/>
        <v>2.5000000000000001E-2</v>
      </c>
      <c r="Q372" s="1">
        <f t="shared" si="86"/>
        <v>0.10379641427045366</v>
      </c>
      <c r="R372" s="1">
        <f>IF(B372="","",入力・概要!$E$15*J372)</f>
        <v>1.3064444592840752</v>
      </c>
      <c r="S372" s="1">
        <f>IF(B372="","",入力・概要!$E$15*K372)</f>
        <v>32.099350064670922</v>
      </c>
      <c r="T372" s="1">
        <f t="shared" si="87"/>
        <v>1.3314444592840751</v>
      </c>
      <c r="U372" s="1">
        <f t="shared" si="88"/>
        <v>32.203146478941377</v>
      </c>
      <c r="V372" s="1">
        <f>IF(B372="","",T372+入力・概要!$E$9*F372)</f>
        <v>1.9099800731275565</v>
      </c>
      <c r="W372" s="1">
        <f>IF(B372="","",U372+入力・概要!$E$9*G372)</f>
        <v>42.016917721438716</v>
      </c>
      <c r="X372" s="1">
        <f>IF(B372="","",入力・概要!$E$9+T372*F372-U372*G372)</f>
        <v>15.180621920779114</v>
      </c>
      <c r="Y372" s="1">
        <f t="shared" si="89"/>
        <v>1.1783185617977092</v>
      </c>
      <c r="Z372" s="1">
        <f>IF(B372="","",入力・概要!$E$9*(V372*X372+W372*Y372)/(X372^2+Y372^2)+入力・概要!$B$36)</f>
        <v>9.1088082004241979</v>
      </c>
      <c r="AA372" s="1">
        <f>IF(B372="","",入力・概要!$E$9*(W372*X372-V372*Y372)/(X372^2+Y372^2)+C372*入力・概要!$B$37*0.000000001)</f>
        <v>74.114578615633533</v>
      </c>
      <c r="AB372" s="1">
        <f t="shared" si="90"/>
        <v>74.672224757302075</v>
      </c>
      <c r="AC372" s="1">
        <f t="shared" si="91"/>
        <v>82.993387823031711</v>
      </c>
      <c r="AD372" s="1">
        <f t="shared" si="92"/>
        <v>6.2368838463826206</v>
      </c>
      <c r="AE372" s="1">
        <f t="shared" si="93"/>
        <v>1.8731590907339932</v>
      </c>
      <c r="AF372" s="1">
        <f t="shared" si="94"/>
        <v>0.1067646740050455</v>
      </c>
      <c r="AG372" s="1">
        <f t="shared" si="95"/>
        <v>32.12592522713522</v>
      </c>
    </row>
    <row r="373" spans="1:33">
      <c r="A373">
        <v>370</v>
      </c>
      <c r="B373" s="2">
        <f>IF(A373&lt;=入力・概要!$B$40,10^(LOG10(入力・概要!$B$38)+(A373-1)*(LOG10(入力・概要!$B$39)-LOG10(入力・概要!$B$38))/(入力・概要!$B$40-1)),"")</f>
        <v>1760677.1434613506</v>
      </c>
      <c r="C373" s="1">
        <f t="shared" si="80"/>
        <v>11062660.758483283</v>
      </c>
      <c r="D373" s="1">
        <f>IF(B373="","",ATANH(MIN(0.999999,入力・概要!$E$20/入力・概要!$E$9))+入力・概要!$B$20*SQRT(B373/1000000)+E373*入力・概要!$B$15/2)</f>
        <v>1.9129335700307445E-2</v>
      </c>
      <c r="E373" s="1">
        <f>IF(B373="","",C373*(入力・概要!$E$11*0.000000001))</f>
        <v>0.35710707352137866</v>
      </c>
      <c r="F373" s="1">
        <f t="shared" si="81"/>
        <v>2.1788492859613311E-2</v>
      </c>
      <c r="G373" s="1">
        <f t="shared" si="82"/>
        <v>0.37294815084374627</v>
      </c>
      <c r="H373" s="1">
        <f>IF(B373="","",ATANH(MIN(0.999999,入力・概要!$E$21/入力・概要!$E$15))+入力・概要!$B$21*SQRT(B373/1000000)+I373*入力・概要!$B$16/2)</f>
        <v>1.2330196043892077E-2</v>
      </c>
      <c r="I373" s="1">
        <f>IF(B373="","",C373*(入力・概要!$E$17*0.000000001))</f>
        <v>0.32839874035917055</v>
      </c>
      <c r="J373" s="1">
        <f t="shared" si="83"/>
        <v>1.3760810223022743E-2</v>
      </c>
      <c r="K373" s="1">
        <f t="shared" si="84"/>
        <v>0.34067891100795933</v>
      </c>
      <c r="L373" s="1">
        <f>IF(B373="","",入力・概要!$B$25)</f>
        <v>0.05</v>
      </c>
      <c r="M373" s="1">
        <f>IF(B373="","",C373*入力・概要!$B$26*0.000000001-1/(C373*入力・概要!$B$24*0.000001))</f>
        <v>0.21221379850642613</v>
      </c>
      <c r="N373" s="1">
        <f>IF(B373="","",入力・概要!$B$28)</f>
        <v>0.05</v>
      </c>
      <c r="O373" s="1">
        <f>IF(B373="","",C373*入力・概要!$B$29*0.000000001-1/(C373*入力・概要!$B$27*0.000001))</f>
        <v>0.21221379850642613</v>
      </c>
      <c r="P373" s="1">
        <f t="shared" si="85"/>
        <v>2.5000000000000001E-2</v>
      </c>
      <c r="Q373" s="1">
        <f t="shared" si="86"/>
        <v>0.10610689925321307</v>
      </c>
      <c r="R373" s="1">
        <f>IF(B373="","",入力・概要!$E$15*J373)</f>
        <v>1.3250763229899913</v>
      </c>
      <c r="S373" s="1">
        <f>IF(B373="","",入力・概要!$E$15*K373)</f>
        <v>32.80515837384317</v>
      </c>
      <c r="T373" s="1">
        <f t="shared" si="87"/>
        <v>1.3500763229899913</v>
      </c>
      <c r="U373" s="1">
        <f t="shared" si="88"/>
        <v>32.911265273096383</v>
      </c>
      <c r="V373" s="1">
        <f>IF(B373="","",T373+入力・概要!$E$9*F373)</f>
        <v>1.9361939767358227</v>
      </c>
      <c r="W373" s="1">
        <f>IF(B373="","",U373+入力・概要!$E$9*G373)</f>
        <v>42.943693699872043</v>
      </c>
      <c r="X373" s="1">
        <f>IF(B373="","",入力・概要!$E$9+T373*F373-U373*G373)</f>
        <v>14.655550860709591</v>
      </c>
      <c r="Y373" s="1">
        <f t="shared" si="89"/>
        <v>1.2205953365607416</v>
      </c>
      <c r="Z373" s="1">
        <f>IF(B373="","",入力・概要!$E$9*(V373*X373+W373*Y373)/(X373^2+Y373^2)+入力・概要!$B$36)</f>
        <v>10.049032099839273</v>
      </c>
      <c r="AA373" s="1">
        <f>IF(B373="","",入力・概要!$E$9*(W373*X373-V373*Y373)/(X373^2+Y373^2)+C373*入力・概要!$B$37*0.000000001)</f>
        <v>78.360795407095111</v>
      </c>
      <c r="AB373" s="1">
        <f t="shared" si="90"/>
        <v>79.002514535780563</v>
      </c>
      <c r="AC373" s="1">
        <f t="shared" si="91"/>
        <v>82.692243344683334</v>
      </c>
      <c r="AD373" s="1">
        <f t="shared" si="92"/>
        <v>6.2456797263999642</v>
      </c>
      <c r="AE373" s="1">
        <f t="shared" si="93"/>
        <v>1.8976409144756907</v>
      </c>
      <c r="AF373" s="1">
        <f t="shared" si="94"/>
        <v>0.10901226568203923</v>
      </c>
      <c r="AG373" s="1">
        <f t="shared" si="95"/>
        <v>32.831908917921318</v>
      </c>
    </row>
    <row r="374" spans="1:33">
      <c r="A374">
        <v>371</v>
      </c>
      <c r="B374" s="2">
        <f>IF(A374&lt;=入力・概要!$B$40,10^(LOG10(入力・概要!$B$38)+(A374-1)*(LOG10(入力・概要!$B$39)-LOG10(入力・概要!$B$38))/(入力・概要!$B$40-1)),"")</f>
        <v>1796700.1597459095</v>
      </c>
      <c r="C374" s="1">
        <f t="shared" si="80"/>
        <v>11289000.045122715</v>
      </c>
      <c r="D374" s="1">
        <f>IF(B374="","",ATANH(MIN(0.999999,入力・概要!$E$20/入力・概要!$E$9))+入力・概要!$B$20*SQRT(B374/1000000)+E374*入力・概要!$B$15/2)</f>
        <v>1.9279446562996034E-2</v>
      </c>
      <c r="E374" s="1">
        <f>IF(B374="","",C374*(入力・概要!$E$11*0.000000001))</f>
        <v>0.36441339539450868</v>
      </c>
      <c r="F374" s="1">
        <f t="shared" si="81"/>
        <v>2.2080754625823672E-2</v>
      </c>
      <c r="G374" s="1">
        <f t="shared" si="82"/>
        <v>0.38128758510531652</v>
      </c>
      <c r="H374" s="1">
        <f>IF(B374="","",ATANH(MIN(0.999999,入力・概要!$E$21/入力・概要!$E$15))+入力・概要!$B$21*SQRT(B374/1000000)+I374*入力・概要!$B$16/2)</f>
        <v>1.2451406988542555E-2</v>
      </c>
      <c r="I374" s="1">
        <f>IF(B374="","",C374*(入力・概要!$E$17*0.000000001))</f>
        <v>0.33511769687866644</v>
      </c>
      <c r="J374" s="1">
        <f t="shared" si="83"/>
        <v>1.3960532272619853E-2</v>
      </c>
      <c r="K374" s="1">
        <f t="shared" si="84"/>
        <v>0.34819254752949025</v>
      </c>
      <c r="L374" s="1">
        <f>IF(B374="","",入力・概要!$B$25)</f>
        <v>0.05</v>
      </c>
      <c r="M374" s="1">
        <f>IF(B374="","",C374*入力・概要!$B$26*0.000000001-1/(C374*入力・概要!$B$24*0.000001))</f>
        <v>0.21692182040814173</v>
      </c>
      <c r="N374" s="1">
        <f>IF(B374="","",入力・概要!$B$28)</f>
        <v>0.05</v>
      </c>
      <c r="O374" s="1">
        <f>IF(B374="","",C374*入力・概要!$B$29*0.000000001-1/(C374*入力・概要!$B$27*0.000001))</f>
        <v>0.21692182040814173</v>
      </c>
      <c r="P374" s="1">
        <f t="shared" si="85"/>
        <v>2.5000000000000008E-2</v>
      </c>
      <c r="Q374" s="1">
        <f t="shared" si="86"/>
        <v>0.10846091020407087</v>
      </c>
      <c r="R374" s="1">
        <f>IF(B374="","",入力・概要!$E$15*J374)</f>
        <v>1.344308254454128</v>
      </c>
      <c r="S374" s="1">
        <f>IF(B374="","",入力・概要!$E$15*K374)</f>
        <v>33.528672592328377</v>
      </c>
      <c r="T374" s="1">
        <f t="shared" si="87"/>
        <v>1.369308254454128</v>
      </c>
      <c r="U374" s="1">
        <f t="shared" si="88"/>
        <v>33.63713350253245</v>
      </c>
      <c r="V374" s="1">
        <f>IF(B374="","",T374+入力・概要!$E$9*F374)</f>
        <v>1.9632878462327799</v>
      </c>
      <c r="W374" s="1">
        <f>IF(B374="","",U374+入力・概要!$E$9*G374)</f>
        <v>43.893895465108521</v>
      </c>
      <c r="X374" s="1">
        <f>IF(B374="","",入力・概要!$E$9+T374*F374-U374*G374)</f>
        <v>14.10514421444347</v>
      </c>
      <c r="Y374" s="1">
        <f t="shared" si="89"/>
        <v>1.2648335287910826</v>
      </c>
      <c r="Z374" s="1">
        <f>IF(B374="","",入力・概要!$E$9*(V374*X374+W374*Y374)/(X374^2+Y374^2)+入力・概要!$B$36)</f>
        <v>11.161041191645275</v>
      </c>
      <c r="AA374" s="1">
        <f>IF(B374="","",入力・概要!$E$9*(W374*X374-V374*Y374)/(X374^2+Y374^2)+C374*入力・概要!$B$37*0.000000001)</f>
        <v>83.092541732363387</v>
      </c>
      <c r="AB374" s="1">
        <f t="shared" si="90"/>
        <v>83.838769862314621</v>
      </c>
      <c r="AC374" s="1">
        <f t="shared" si="91"/>
        <v>82.349784913247547</v>
      </c>
      <c r="AD374" s="1">
        <f t="shared" si="92"/>
        <v>6.2544756064173095</v>
      </c>
      <c r="AE374" s="1">
        <f t="shared" si="93"/>
        <v>1.9234448974315397</v>
      </c>
      <c r="AF374" s="1">
        <f t="shared" si="94"/>
        <v>0.11130484734410952</v>
      </c>
      <c r="AG374" s="1">
        <f t="shared" si="95"/>
        <v>33.555611311471374</v>
      </c>
    </row>
    <row r="375" spans="1:33">
      <c r="A375">
        <v>372</v>
      </c>
      <c r="B375" s="2">
        <f>IF(A375&lt;=入力・概要!$B$40,10^(LOG10(入力・概要!$B$38)+(A375-1)*(LOG10(入力・概要!$B$39)-LOG10(入力・概要!$B$38))/(入力・概要!$B$40-1)),"")</f>
        <v>1833460.1979808274</v>
      </c>
      <c r="C375" s="1">
        <f t="shared" si="80"/>
        <v>11519970.17725171</v>
      </c>
      <c r="D375" s="1">
        <f>IF(B375="","",ATANH(MIN(0.999999,入力・概要!$E$20/入力・概要!$E$9))+入力・概要!$B$20*SQRT(B375/1000000)+E375*入力・概要!$B$15/2)</f>
        <v>1.9432212083998215E-2</v>
      </c>
      <c r="E375" s="1">
        <f>IF(B375="","",C375*(入力・概要!$E$11*0.000000001))</f>
        <v>0.3718692027952899</v>
      </c>
      <c r="F375" s="1">
        <f t="shared" si="81"/>
        <v>2.2383977852293842E-2</v>
      </c>
      <c r="G375" s="1">
        <f t="shared" si="82"/>
        <v>0.38984550232774173</v>
      </c>
      <c r="H375" s="1">
        <f>IF(B375="","",ATANH(MIN(0.999999,入力・概要!$E$21/入力・概要!$E$15))+入力・概要!$B$21*SQRT(B375/1000000)+I375*入力・概要!$B$16/2)</f>
        <v>1.2574542448844704E-2</v>
      </c>
      <c r="I375" s="1">
        <f>IF(B375="","",C375*(入力・概要!$E$17*0.000000001))</f>
        <v>0.3419741215768195</v>
      </c>
      <c r="J375" s="1">
        <f t="shared" si="83"/>
        <v>1.4166797275499347E-2</v>
      </c>
      <c r="K375" s="1">
        <f t="shared" si="84"/>
        <v>0.35589616840269339</v>
      </c>
      <c r="L375" s="1">
        <f>IF(B375="","",入力・概要!$B$25)</f>
        <v>0.05</v>
      </c>
      <c r="M375" s="1">
        <f>IF(B375="","",C375*入力・概要!$B$26*0.000000001-1/(C375*入力・概要!$B$24*0.000001))</f>
        <v>0.22171882551736985</v>
      </c>
      <c r="N375" s="1">
        <f>IF(B375="","",入力・概要!$B$28)</f>
        <v>0.05</v>
      </c>
      <c r="O375" s="1">
        <f>IF(B375="","",C375*入力・概要!$B$29*0.000000001-1/(C375*入力・概要!$B$27*0.000001))</f>
        <v>0.22171882551736985</v>
      </c>
      <c r="P375" s="1">
        <f t="shared" si="85"/>
        <v>2.4999999999999998E-2</v>
      </c>
      <c r="Q375" s="1">
        <f t="shared" si="86"/>
        <v>0.11085941275868492</v>
      </c>
      <c r="R375" s="1">
        <f>IF(B375="","",入力・概要!$E$15*J375)</f>
        <v>1.3641702296683347</v>
      </c>
      <c r="S375" s="1">
        <f>IF(B375="","",入力・概要!$E$15*K375)</f>
        <v>34.270481065443896</v>
      </c>
      <c r="T375" s="1">
        <f t="shared" si="87"/>
        <v>1.3891702296683346</v>
      </c>
      <c r="U375" s="1">
        <f t="shared" si="88"/>
        <v>34.381340478202581</v>
      </c>
      <c r="V375" s="1">
        <f>IF(B375="","",T375+入力・概要!$E$9*F375)</f>
        <v>1.9913066263809047</v>
      </c>
      <c r="W375" s="1">
        <f>IF(B375="","",U375+入力・概要!$E$9*G375)</f>
        <v>44.868313240381795</v>
      </c>
      <c r="X375" s="1">
        <f>IF(B375="","",入力・概要!$E$9+T375*F375-U375*G375)</f>
        <v>13.528014464143444</v>
      </c>
      <c r="Y375" s="1">
        <f t="shared" si="89"/>
        <v>1.3111529298000566</v>
      </c>
      <c r="Z375" s="1">
        <f>IF(B375="","",入力・概要!$E$9*(V375*X375+W375*Y375)/(X375^2+Y375^2)+入力・概要!$B$36)</f>
        <v>12.489710531614072</v>
      </c>
      <c r="AA375" s="1">
        <f>IF(B375="","",入力・概要!$E$9*(W375*X375-V375*Y375)/(X375^2+Y375^2)+C375*入力・概要!$B$37*0.000000001)</f>
        <v>88.399567986730432</v>
      </c>
      <c r="AB375" s="1">
        <f t="shared" si="90"/>
        <v>89.277525107969296</v>
      </c>
      <c r="AC375" s="1">
        <f t="shared" si="91"/>
        <v>81.958079779333971</v>
      </c>
      <c r="AD375" s="1">
        <f t="shared" si="92"/>
        <v>6.263271486434653</v>
      </c>
      <c r="AE375" s="1">
        <f t="shared" si="93"/>
        <v>1.950742142538284</v>
      </c>
      <c r="AF375" s="1">
        <f t="shared" si="94"/>
        <v>0.11364334295153621</v>
      </c>
      <c r="AG375" s="1">
        <f t="shared" si="95"/>
        <v>34.297621387968903</v>
      </c>
    </row>
    <row r="376" spans="1:33">
      <c r="A376">
        <v>373</v>
      </c>
      <c r="B376" s="2">
        <f>IF(A376&lt;=入力・概要!$B$40,10^(LOG10(入力・概要!$B$38)+(A376-1)*(LOG10(入力・概要!$B$39)-LOG10(入力・概要!$B$38))/(入力・概要!$B$40-1)),"")</f>
        <v>1870972.337451838</v>
      </c>
      <c r="C376" s="1">
        <f t="shared" si="80"/>
        <v>11755665.900816835</v>
      </c>
      <c r="D376" s="1">
        <f>IF(B376="","",ATANH(MIN(0.999999,入力・概要!$E$20/入力・概要!$E$9))+入力・概要!$B$20*SQRT(B376/1000000)+E376*入力・概要!$B$15/2)</f>
        <v>1.9587682337053922E-2</v>
      </c>
      <c r="E376" s="1">
        <f>IF(B376="","",C376*(入力・概要!$E$11*0.000000001))</f>
        <v>0.37947755416042617</v>
      </c>
      <c r="F376" s="1">
        <f t="shared" si="81"/>
        <v>2.269875788962462E-2</v>
      </c>
      <c r="G376" s="1">
        <f t="shared" si="82"/>
        <v>0.39862976253857679</v>
      </c>
      <c r="H376" s="1">
        <f>IF(B376="","",ATANH(MIN(0.999999,入力・概要!$E$21/入力・概要!$E$15))+入力・概要!$B$21*SQRT(B376/1000000)+I376*入力・概要!$B$16/2)</f>
        <v>1.2699636146698355E-2</v>
      </c>
      <c r="I376" s="1">
        <f>IF(B376="","",C376*(入力・概要!$E$17*0.000000001))</f>
        <v>0.34897082701836307</v>
      </c>
      <c r="J376" s="1">
        <f t="shared" si="83"/>
        <v>1.4379937214710776E-2</v>
      </c>
      <c r="K376" s="1">
        <f t="shared" si="84"/>
        <v>0.36379618143823916</v>
      </c>
      <c r="L376" s="1">
        <f>IF(B376="","",入力・概要!$B$25)</f>
        <v>0.05</v>
      </c>
      <c r="M376" s="1">
        <f>IF(B376="","",C376*入力・概要!$B$26*0.000000001-1/(C376*入力・概要!$B$24*0.000001))</f>
        <v>0.22660678160711029</v>
      </c>
      <c r="N376" s="1">
        <f>IF(B376="","",入力・概要!$B$28)</f>
        <v>0.05</v>
      </c>
      <c r="O376" s="1">
        <f>IF(B376="","",C376*入力・概要!$B$29*0.000000001-1/(C376*入力・概要!$B$27*0.000001))</f>
        <v>0.22660678160711029</v>
      </c>
      <c r="P376" s="1">
        <f t="shared" si="85"/>
        <v>2.5000000000000005E-2</v>
      </c>
      <c r="Q376" s="1">
        <f t="shared" si="86"/>
        <v>0.11330339080355514</v>
      </c>
      <c r="R376" s="1">
        <f>IF(B376="","",入力・概要!$E$15*J376)</f>
        <v>1.3846942164362119</v>
      </c>
      <c r="S376" s="1">
        <f>IF(B376="","",入力・概要!$E$15*K376)</f>
        <v>35.03120082358722</v>
      </c>
      <c r="T376" s="1">
        <f t="shared" si="87"/>
        <v>1.4096942164362118</v>
      </c>
      <c r="U376" s="1">
        <f t="shared" si="88"/>
        <v>35.144504214390778</v>
      </c>
      <c r="V376" s="1">
        <f>IF(B376="","",T376+入力・概要!$E$9*F376)</f>
        <v>2.0202983001115791</v>
      </c>
      <c r="W376" s="1">
        <f>IF(B376="","",U376+入力・概要!$E$9*G376)</f>
        <v>45.867776477312923</v>
      </c>
      <c r="X376" s="1">
        <f>IF(B376="","",入力・概要!$E$9+T376*F376-U376*G376)</f>
        <v>12.922683196114173</v>
      </c>
      <c r="Y376" s="1">
        <f t="shared" si="89"/>
        <v>1.3596826630633205</v>
      </c>
      <c r="Z376" s="1">
        <f>IF(B376="","",入力・概要!$E$9*(V376*X376+W376*Y376)/(X376^2+Y376^2)+入力・概要!$B$36)</f>
        <v>14.095580106863416</v>
      </c>
      <c r="AA376" s="1">
        <f>IF(B376="","",入力・概要!$E$9*(W376*X376-V376*Y376)/(X376^2+Y376^2)+C376*入力・概要!$B$37*0.000000001)</f>
        <v>94.394793418794777</v>
      </c>
      <c r="AB376" s="1">
        <f t="shared" si="90"/>
        <v>95.441408220572399</v>
      </c>
      <c r="AC376" s="1">
        <f t="shared" si="91"/>
        <v>81.507015687833587</v>
      </c>
      <c r="AD376" s="1">
        <f t="shared" si="92"/>
        <v>6.2720673664519966</v>
      </c>
      <c r="AE376" s="1">
        <f t="shared" si="93"/>
        <v>1.979736838645437</v>
      </c>
      <c r="AF376" s="1">
        <f t="shared" si="94"/>
        <v>0.11602869631079694</v>
      </c>
      <c r="AG376" s="1">
        <f t="shared" si="95"/>
        <v>35.058556861564192</v>
      </c>
    </row>
    <row r="377" spans="1:33">
      <c r="A377">
        <v>374</v>
      </c>
      <c r="B377" s="2">
        <f>IF(A377&lt;=入力・概要!$B$40,10^(LOG10(入力・概要!$B$38)+(A377-1)*(LOG10(入力・概要!$B$39)-LOG10(入力・概要!$B$38))/(入力・概要!$B$40-1)),"")</f>
        <v>1909251.9659631059</v>
      </c>
      <c r="C377" s="1">
        <f t="shared" si="80"/>
        <v>11996183.900243126</v>
      </c>
      <c r="D377" s="1">
        <f>IF(B377="","",ATANH(MIN(0.999999,入力・概要!$E$20/入力・概要!$E$9))+入力・概要!$B$20*SQRT(B377/1000000)+E377*入力・概要!$B$15/2)</f>
        <v>1.97459083772452E-2</v>
      </c>
      <c r="E377" s="1">
        <f>IF(B377="","",C377*(入力・概要!$E$11*0.000000001))</f>
        <v>0.38724157050147456</v>
      </c>
      <c r="F377" s="1">
        <f t="shared" si="81"/>
        <v>2.3025732319948124E-2</v>
      </c>
      <c r="G377" s="1">
        <f t="shared" si="82"/>
        <v>0.40764864495776498</v>
      </c>
      <c r="H377" s="1">
        <f>IF(B377="","",ATANH(MIN(0.999999,入力・概要!$E$21/入力・概要!$E$15))+入力・概要!$B$21*SQRT(B377/1000000)+I377*入力・概要!$B$16/2)</f>
        <v>1.282672243640617E-2</v>
      </c>
      <c r="I377" s="1">
        <f>IF(B377="","",C377*(入力・概要!$E$17*0.000000001))</f>
        <v>0.35611068331240442</v>
      </c>
      <c r="J377" s="1">
        <f t="shared" si="83"/>
        <v>1.4600306436153215E-2</v>
      </c>
      <c r="K377" s="1">
        <f t="shared" si="84"/>
        <v>0.37189931234036783</v>
      </c>
      <c r="L377" s="1">
        <f>IF(B377="","",入力・概要!$B$25)</f>
        <v>0.05</v>
      </c>
      <c r="M377" s="1">
        <f>IF(B377="","",C377*入力・概要!$B$26*0.000000001-1/(C377*入力・概要!$B$24*0.000001))</f>
        <v>0.23158769375924143</v>
      </c>
      <c r="N377" s="1">
        <f>IF(B377="","",入力・概要!$B$28)</f>
        <v>0.05</v>
      </c>
      <c r="O377" s="1">
        <f>IF(B377="","",C377*入力・概要!$B$29*0.000000001-1/(C377*入力・概要!$B$27*0.000001))</f>
        <v>0.23158769375924143</v>
      </c>
      <c r="P377" s="1">
        <f t="shared" si="85"/>
        <v>2.5000000000000001E-2</v>
      </c>
      <c r="Q377" s="1">
        <f t="shared" si="86"/>
        <v>0.11579384687962072</v>
      </c>
      <c r="R377" s="1">
        <f>IF(B377="","",入力・概要!$E$15*J377)</f>
        <v>1.4059143359579949</v>
      </c>
      <c r="S377" s="1">
        <f>IF(B377="","",入力・概要!$E$15*K377)</f>
        <v>35.811479508234363</v>
      </c>
      <c r="T377" s="1">
        <f t="shared" si="87"/>
        <v>1.4309143359579948</v>
      </c>
      <c r="U377" s="1">
        <f t="shared" si="88"/>
        <v>35.927273355113982</v>
      </c>
      <c r="V377" s="1">
        <f>IF(B377="","",T377+入力・概要!$E$9*F377)</f>
        <v>2.050314139794958</v>
      </c>
      <c r="W377" s="1">
        <f>IF(B377="","",U377+入力・概要!$E$9*G377)</f>
        <v>46.893156533669597</v>
      </c>
      <c r="X377" s="1">
        <f>IF(B377="","",入力・概要!$E$9+T377*F377-U377*G377)</f>
        <v>12.287573808148604</v>
      </c>
      <c r="Y377" s="1">
        <f t="shared" si="89"/>
        <v>1.4105620693643757</v>
      </c>
      <c r="Z377" s="1">
        <f>IF(B377="","",入力・概要!$E$9*(V377*X377+W377*Y377)/(X377^2+Y377^2)+入力・概要!$B$36)</f>
        <v>16.061875245918561</v>
      </c>
      <c r="AA377" s="1">
        <f>IF(B377="","",入力・概要!$E$9*(W377*X377-V377*Y377)/(X377^2+Y377^2)+C377*入力・概要!$B$37*0.000000001)</f>
        <v>101.22207041202893</v>
      </c>
      <c r="AB377" s="1">
        <f t="shared" si="90"/>
        <v>102.48849386596133</v>
      </c>
      <c r="AC377" s="1">
        <f t="shared" si="91"/>
        <v>80.983504524762054</v>
      </c>
      <c r="AD377" s="1">
        <f t="shared" si="92"/>
        <v>6.2808632464693401</v>
      </c>
      <c r="AE377" s="1">
        <f t="shared" si="93"/>
        <v>2.0106751109428571</v>
      </c>
      <c r="AF377" s="1">
        <f t="shared" si="94"/>
        <v>0.11846187139827333</v>
      </c>
      <c r="AG377" s="1">
        <f t="shared" si="95"/>
        <v>35.839066110722555</v>
      </c>
    </row>
    <row r="378" spans="1:33">
      <c r="A378">
        <v>375</v>
      </c>
      <c r="B378" s="2">
        <f>IF(A378&lt;=入力・概要!$B$40,10^(LOG10(入力・概要!$B$38)+(A378-1)*(LOG10(入力・概要!$B$39)-LOG10(入力・概要!$B$38))/(入力・概要!$B$40-1)),"")</f>
        <v>1948314.786149431</v>
      </c>
      <c r="C378" s="1">
        <f t="shared" si="80"/>
        <v>12241622.838094842</v>
      </c>
      <c r="D378" s="1">
        <f>IF(B378="","",ATANH(MIN(0.999999,入力・概要!$E$20/入力・概要!$E$9))+入力・概要!$B$20*SQRT(B378/1000000)+E378*入力・概要!$B$15/2)</f>
        <v>1.990694226063499E-2</v>
      </c>
      <c r="E378" s="1">
        <f>IF(B378="","",C378*(入力・概要!$E$11*0.000000001))</f>
        <v>0.39516443668511037</v>
      </c>
      <c r="F378" s="1">
        <f t="shared" si="81"/>
        <v>2.3365584630505316E-2</v>
      </c>
      <c r="G378" s="1">
        <f t="shared" si="82"/>
        <v>0.41691087838535101</v>
      </c>
      <c r="H378" s="1">
        <f>IF(B378="","",ATANH(MIN(0.999999,入力・概要!$E$21/入力・概要!$E$15))+入力・概要!$B$21*SQRT(B378/1000000)+I378*入力・概要!$B$16/2)</f>
        <v>1.2955836317026809E-2</v>
      </c>
      <c r="I378" s="1">
        <f>IF(B378="","",C378*(入力・概要!$E$17*0.000000001))</f>
        <v>0.36339661928976752</v>
      </c>
      <c r="J378" s="1">
        <f t="shared" si="83"/>
        <v>1.482828348771846E-2</v>
      </c>
      <c r="K378" s="1">
        <f t="shared" si="84"/>
        <v>0.38021262637131736</v>
      </c>
      <c r="L378" s="1">
        <f>IF(B378="","",入力・概要!$B$25)</f>
        <v>0.05</v>
      </c>
      <c r="M378" s="1">
        <f>IF(B378="","",C378*入力・概要!$B$26*0.000000001-1/(C378*入力・概要!$B$24*0.000001))</f>
        <v>0.23666360518702159</v>
      </c>
      <c r="N378" s="1">
        <f>IF(B378="","",入力・概要!$B$28)</f>
        <v>0.05</v>
      </c>
      <c r="O378" s="1">
        <f>IF(B378="","",C378*入力・概要!$B$29*0.000000001-1/(C378*入力・概要!$B$27*0.000001))</f>
        <v>0.23666360518702159</v>
      </c>
      <c r="P378" s="1">
        <f t="shared" si="85"/>
        <v>2.5000000000000001E-2</v>
      </c>
      <c r="Q378" s="1">
        <f t="shared" si="86"/>
        <v>0.1183318025935108</v>
      </c>
      <c r="R378" s="1">
        <f>IF(B378="","",入力・概要!$E$15*J378)</f>
        <v>1.4278670399280535</v>
      </c>
      <c r="S378" s="1">
        <f>IF(B378="","",入力・概要!$E$15*K378)</f>
        <v>36.611997458083103</v>
      </c>
      <c r="T378" s="1">
        <f t="shared" si="87"/>
        <v>1.4528670399280534</v>
      </c>
      <c r="U378" s="1">
        <f t="shared" si="88"/>
        <v>36.730329260676612</v>
      </c>
      <c r="V378" s="1">
        <f>IF(B378="","",T378+入力・概要!$E$9*F378)</f>
        <v>2.0814089831579206</v>
      </c>
      <c r="W378" s="1">
        <f>IF(B378="","",U378+入力・概要!$E$9*G378)</f>
        <v>47.945369577360196</v>
      </c>
      <c r="X378" s="1">
        <f>IF(B378="","",入力・概要!$E$9+T378*F378-U378*G378)</f>
        <v>11.621003510241954</v>
      </c>
      <c r="Y378" s="1">
        <f t="shared" si="89"/>
        <v>1.4639416906401947</v>
      </c>
      <c r="Z378" s="1">
        <f>IF(B378="","",入力・概要!$E$9*(V378*X378+W378*Y378)/(X378^2+Y378^2)+入力・概要!$B$36)</f>
        <v>18.50546312120154</v>
      </c>
      <c r="AA378" s="1">
        <f>IF(B378="","",入力・概要!$E$9*(W378*X378-V378*Y378)/(X378^2+Y378^2)+C378*入力・概要!$B$37*0.000000001)</f>
        <v>109.06715614586702</v>
      </c>
      <c r="AB378" s="1">
        <f t="shared" si="90"/>
        <v>110.62593147665284</v>
      </c>
      <c r="AC378" s="1">
        <f t="shared" si="91"/>
        <v>80.370312430352413</v>
      </c>
      <c r="AD378" s="1">
        <f t="shared" si="92"/>
        <v>6.2896591264866837</v>
      </c>
      <c r="AE378" s="1">
        <f t="shared" si="93"/>
        <v>2.0438569405055858</v>
      </c>
      <c r="AF378" s="1">
        <f t="shared" si="94"/>
        <v>0.12094385269632189</v>
      </c>
      <c r="AG378" s="1">
        <f t="shared" si="95"/>
        <v>36.639830269181054</v>
      </c>
    </row>
    <row r="379" spans="1:33">
      <c r="A379">
        <v>376</v>
      </c>
      <c r="B379" s="2">
        <f>IF(A379&lt;=入力・概要!$B$40,10^(LOG10(入力・概要!$B$38)+(A379-1)*(LOG10(入力・概要!$B$39)-LOG10(入力・概要!$B$38))/(入力・概要!$B$40-1)),"")</f>
        <v>1988176.8219176307</v>
      </c>
      <c r="C379" s="1">
        <f t="shared" si="80"/>
        <v>12492083.395547861</v>
      </c>
      <c r="D379" s="1">
        <f>IF(B379="","",ATANH(MIN(0.999999,入力・概要!$E$20/入力・概要!$E$9))+入力・概要!$B$20*SQRT(B379/1000000)+E379*入力・概要!$B$15/2)</f>
        <v>2.0070837064303348E-2</v>
      </c>
      <c r="E379" s="1">
        <f>IF(B379="","",C379*(入力・概要!$E$11*0.000000001))</f>
        <v>0.40324940273959176</v>
      </c>
      <c r="F379" s="1">
        <f t="shared" si="81"/>
        <v>2.3719048267115603E-2</v>
      </c>
      <c r="G379" s="1">
        <f t="shared" si="82"/>
        <v>0.42642567430049244</v>
      </c>
      <c r="H379" s="1">
        <f>IF(B379="","",ATANH(MIN(0.999999,入力・概要!$E$21/入力・概要!$E$15))+入力・概要!$B$21*SQRT(B379/1000000)+I379*入力・概要!$B$16/2)</f>
        <v>1.3087013444974942E-2</v>
      </c>
      <c r="I379" s="1">
        <f>IF(B379="","",C379*(入力・概要!$E$17*0.000000001))</f>
        <v>0.37083162370442918</v>
      </c>
      <c r="J379" s="1">
        <f t="shared" si="83"/>
        <v>1.506427313752221E-2</v>
      </c>
      <c r="K379" s="1">
        <f t="shared" si="84"/>
        <v>0.38874355184165321</v>
      </c>
      <c r="L379" s="1">
        <f>IF(B379="","",入力・概要!$B$25)</f>
        <v>0.05</v>
      </c>
      <c r="M379" s="1">
        <f>IF(B379="","",C379*入力・概要!$B$26*0.000000001-1/(C379*入力・概要!$B$24*0.000001))</f>
        <v>0.24183659807323588</v>
      </c>
      <c r="N379" s="1">
        <f>IF(B379="","",入力・概要!$B$28)</f>
        <v>0.05</v>
      </c>
      <c r="O379" s="1">
        <f>IF(B379="","",C379*入力・概要!$B$29*0.000000001-1/(C379*入力・概要!$B$27*0.000001))</f>
        <v>0.24183659807323588</v>
      </c>
      <c r="P379" s="1">
        <f t="shared" si="85"/>
        <v>2.5000000000000001E-2</v>
      </c>
      <c r="Q379" s="1">
        <f t="shared" si="86"/>
        <v>0.12091829903661792</v>
      </c>
      <c r="R379" s="1">
        <f>IF(B379="","",入力・概要!$E$15*J379)</f>
        <v>1.4505913048774004</v>
      </c>
      <c r="S379" s="1">
        <f>IF(B379="","",入力・概要!$E$15*K379)</f>
        <v>37.433469971018553</v>
      </c>
      <c r="T379" s="1">
        <f t="shared" si="87"/>
        <v>1.4755913048774003</v>
      </c>
      <c r="U379" s="1">
        <f t="shared" si="88"/>
        <v>37.554388270055171</v>
      </c>
      <c r="V379" s="1">
        <f>IF(B379="","",T379+入力・概要!$E$9*F379)</f>
        <v>2.1136415366662482</v>
      </c>
      <c r="W379" s="1">
        <f>IF(B379="","",U379+入力・概要!$E$9*G379)</f>
        <v>49.025379739192722</v>
      </c>
      <c r="X379" s="1">
        <f>IF(B379="","",入力・概要!$E$9+T379*F379-U379*G379)</f>
        <v>10.921174538297631</v>
      </c>
      <c r="Y379" s="1">
        <f t="shared" si="89"/>
        <v>1.5199843651937277</v>
      </c>
      <c r="Z379" s="1">
        <f>IF(B379="","",入力・概要!$E$9*(V379*X379+W379*Y379)/(X379^2+Y379^2)+入力・概要!$B$36)</f>
        <v>21.594457517835959</v>
      </c>
      <c r="AA379" s="1">
        <f>IF(B379="","",入力・概要!$E$9*(W379*X379-V379*Y379)/(X379^2+Y379^2)+C379*入力・概要!$B$37*0.000000001)</f>
        <v>118.17343917764141</v>
      </c>
      <c r="AB379" s="1">
        <f t="shared" si="90"/>
        <v>120.13027229870636</v>
      </c>
      <c r="AC379" s="1">
        <f t="shared" si="91"/>
        <v>79.644296886299031</v>
      </c>
      <c r="AD379" s="1">
        <f t="shared" si="92"/>
        <v>6.298455006504029</v>
      </c>
      <c r="AE379" s="1">
        <f t="shared" si="93"/>
        <v>2.0796524614881591</v>
      </c>
      <c r="AF379" s="1">
        <f t="shared" si="94"/>
        <v>0.12347564554157615</v>
      </c>
      <c r="AG379" s="1">
        <f t="shared" si="95"/>
        <v>37.461565493248322</v>
      </c>
    </row>
    <row r="380" spans="1:33">
      <c r="A380">
        <v>377</v>
      </c>
      <c r="B380" s="2">
        <f>IF(A380&lt;=入力・概要!$B$40,10^(LOG10(入力・概要!$B$38)+(A380-1)*(LOG10(入力・概要!$B$39)-LOG10(入力・概要!$B$38))/(入力・概要!$B$40-1)),"")</f>
        <v>2028854.4250196449</v>
      </c>
      <c r="C380" s="1">
        <f t="shared" si="80"/>
        <v>12747668.31368972</v>
      </c>
      <c r="D380" s="1">
        <f>IF(B380="","",ATANH(MIN(0.999999,入力・概要!$E$20/入力・概要!$E$9))+入力・概要!$B$20*SQRT(B380/1000000)+E380*入力・概要!$B$15/2)</f>
        <v>2.0237646906788816E-2</v>
      </c>
      <c r="E380" s="1">
        <f>IF(B380="","",C380*(入力・概要!$E$11*0.000000001))</f>
        <v>0.41149978518794172</v>
      </c>
      <c r="F380" s="1">
        <f t="shared" si="81"/>
        <v>2.4086911113299764E-2</v>
      </c>
      <c r="G380" s="1">
        <f t="shared" si="82"/>
        <v>0.43620276295708899</v>
      </c>
      <c r="H380" s="1">
        <f>IF(B380="","",ATANH(MIN(0.999999,入力・概要!$E$21/入力・概要!$E$15))+入力・概要!$B$21*SQRT(B380/1000000)+I380*入力・概要!$B$16/2)</f>
        <v>1.3220290146872853E-2</v>
      </c>
      <c r="I380" s="1">
        <f>IF(B380="","",C380*(入力・概要!$E$17*0.000000001))</f>
        <v>0.37841874645952445</v>
      </c>
      <c r="J380" s="1">
        <f t="shared" si="83"/>
        <v>1.5308708591514444E-2</v>
      </c>
      <c r="K380" s="1">
        <f t="shared" si="84"/>
        <v>0.39749990560772708</v>
      </c>
      <c r="L380" s="1">
        <f>IF(B380="","",入力・概要!$B$25)</f>
        <v>0.05</v>
      </c>
      <c r="M380" s="1">
        <f>IF(B380="","",C380*入力・概要!$B$26*0.000000001-1/(C380*入力・概要!$B$24*0.000001))</f>
        <v>0.2471087944243206</v>
      </c>
      <c r="N380" s="1">
        <f>IF(B380="","",入力・概要!$B$28)</f>
        <v>0.05</v>
      </c>
      <c r="O380" s="1">
        <f>IF(B380="","",C380*入力・概要!$B$29*0.000000001-1/(C380*入力・概要!$B$27*0.000001))</f>
        <v>0.2471087944243206</v>
      </c>
      <c r="P380" s="1">
        <f t="shared" si="85"/>
        <v>2.5000000000000008E-2</v>
      </c>
      <c r="Q380" s="1">
        <f t="shared" si="86"/>
        <v>0.1235543972121603</v>
      </c>
      <c r="R380" s="1">
        <f>IF(B380="","",入力・概要!$E$15*J380)</f>
        <v>1.4741288457151136</v>
      </c>
      <c r="S380" s="1">
        <f>IF(B380="","",入力・概要!$E$15*K380)</f>
        <v>38.276649759352267</v>
      </c>
      <c r="T380" s="1">
        <f t="shared" si="87"/>
        <v>1.4991288457151135</v>
      </c>
      <c r="U380" s="1">
        <f t="shared" si="88"/>
        <v>38.400204156564428</v>
      </c>
      <c r="V380" s="1">
        <f>IF(B380="","",T380+入力・概要!$E$9*F380)</f>
        <v>2.1470747095559322</v>
      </c>
      <c r="W380" s="1">
        <f>IF(B380="","",U380+入力・概要!$E$9*G380)</f>
        <v>50.134202539525347</v>
      </c>
      <c r="X380" s="1">
        <f>IF(B380="","",入力・概要!$E$9+T380*F380-U380*G380)</f>
        <v>10.186164489959918</v>
      </c>
      <c r="Y380" s="1">
        <f t="shared" si="89"/>
        <v>1.5788664487813358</v>
      </c>
      <c r="Z380" s="1">
        <f>IF(B380="","",入力・概要!$E$9*(V380*X380+W380*Y380)/(X380^2+Y380^2)+入力・概要!$B$36)</f>
        <v>25.577451234101595</v>
      </c>
      <c r="AA380" s="1">
        <f>IF(B380="","",入力・概要!$E$9*(W380*X380-V380*Y380)/(X380^2+Y380^2)+C380*入力・概要!$B$37*0.000000001)</f>
        <v>128.86476402841853</v>
      </c>
      <c r="AB380" s="1">
        <f t="shared" si="90"/>
        <v>131.37858813266658</v>
      </c>
      <c r="AC380" s="1">
        <f t="shared" si="91"/>
        <v>78.773672435153685</v>
      </c>
      <c r="AD380" s="1">
        <f t="shared" si="92"/>
        <v>6.3072508865213726</v>
      </c>
      <c r="AE380" s="1">
        <f t="shared" si="93"/>
        <v>2.118524590386917</v>
      </c>
      <c r="AF380" s="1">
        <f t="shared" si="94"/>
        <v>0.12605827648536325</v>
      </c>
      <c r="AG380" s="1">
        <f t="shared" si="95"/>
        <v>38.305025422963645</v>
      </c>
    </row>
    <row r="381" spans="1:33">
      <c r="A381">
        <v>378</v>
      </c>
      <c r="B381" s="2">
        <f>IF(A381&lt;=入力・概要!$B$40,10^(LOG10(入力・概要!$B$38)+(A381-1)*(LOG10(入力・概要!$B$39)-LOG10(入力・概要!$B$38))/(入力・概要!$B$40-1)),"")</f>
        <v>2070364.2817602181</v>
      </c>
      <c r="C381" s="1">
        <f t="shared" si="80"/>
        <v>13008482.43566522</v>
      </c>
      <c r="D381" s="1">
        <f>IF(B381="","",ATANH(MIN(0.999999,入力・概要!$E$20/入力・概要!$E$9))+入力・概要!$B$20*SQRT(B381/1000000)+E381*入力・概要!$B$15/2)</f>
        <v>2.0407426968943855E-2</v>
      </c>
      <c r="E381" s="1">
        <f>IF(B381="","",C381*(入力・概要!$E$11*0.000000001))</f>
        <v>0.4199189684084248</v>
      </c>
      <c r="F381" s="1">
        <f t="shared" si="81"/>
        <v>2.4470020447135671E-2</v>
      </c>
      <c r="G381" s="1">
        <f t="shared" si="82"/>
        <v>0.44625243279622906</v>
      </c>
      <c r="H381" s="1">
        <f>IF(B381="","",ATANH(MIN(0.999999,入力・概要!$E$21/入力・概要!$E$15))+入力・概要!$B$21*SQRT(B381/1000000)+I381*入力・概要!$B$16/2)</f>
        <v>1.3355703432659197E-2</v>
      </c>
      <c r="I381" s="1">
        <f>IF(B381="","",C381*(入力・概要!$E$17*0.000000001))</f>
        <v>0.38616109985845309</v>
      </c>
      <c r="J381" s="1">
        <f t="shared" si="83"/>
        <v>1.5562053933394698E-2</v>
      </c>
      <c r="K381" s="1">
        <f t="shared" si="84"/>
        <v>0.40648992077836132</v>
      </c>
      <c r="L381" s="1">
        <f>IF(B381="","",入力・概要!$B$25)</f>
        <v>0.05</v>
      </c>
      <c r="M381" s="1">
        <f>IF(B381="","",C381*入力・概要!$B$26*0.000000001-1/(C381*入力・概要!$B$24*0.000001))</f>
        <v>0.25248235694083515</v>
      </c>
      <c r="N381" s="1">
        <f>IF(B381="","",入力・概要!$B$28)</f>
        <v>0.05</v>
      </c>
      <c r="O381" s="1">
        <f>IF(B381="","",C381*入力・概要!$B$29*0.000000001-1/(C381*入力・概要!$B$27*0.000001))</f>
        <v>0.25248235694083515</v>
      </c>
      <c r="P381" s="1">
        <f t="shared" si="85"/>
        <v>2.5000000000000005E-2</v>
      </c>
      <c r="Q381" s="1">
        <f t="shared" si="86"/>
        <v>0.12624117847041758</v>
      </c>
      <c r="R381" s="1">
        <f>IF(B381="","",入力・概要!$E$15*J381)</f>
        <v>1.4985243506762733</v>
      </c>
      <c r="S381" s="1">
        <f>IF(B381="","",入力・概要!$E$15*K381)</f>
        <v>39.142329617795333</v>
      </c>
      <c r="T381" s="1">
        <f t="shared" si="87"/>
        <v>1.5235243506762732</v>
      </c>
      <c r="U381" s="1">
        <f t="shared" si="88"/>
        <v>39.268570796265749</v>
      </c>
      <c r="V381" s="1">
        <f>IF(B381="","",T381+入力・概要!$E$9*F381)</f>
        <v>2.1817759821221676</v>
      </c>
      <c r="W381" s="1">
        <f>IF(B381="","",U381+入力・概要!$E$9*G381)</f>
        <v>51.272908616882546</v>
      </c>
      <c r="X381" s="1">
        <f>IF(B381="","",入力・概要!$E$9+T381*F381-U381*G381)</f>
        <v>9.4139156796637025</v>
      </c>
      <c r="Y381" s="1">
        <f t="shared" si="89"/>
        <v>1.6407791782279997</v>
      </c>
      <c r="Z381" s="1">
        <f>IF(B381="","",入力・概要!$E$9*(V381*X381+W381*Y381)/(X381^2+Y381^2)+入力・概要!$B$36)</f>
        <v>30.833897852776385</v>
      </c>
      <c r="AA381" s="1">
        <f>IF(B381="","",入力・概要!$E$9*(W381*X381-V381*Y381)/(X381^2+Y381^2)+C381*入力・概要!$B$37*0.000000001)</f>
        <v>141.57880675937406</v>
      </c>
      <c r="AB381" s="1">
        <f t="shared" si="90"/>
        <v>144.89750784676605</v>
      </c>
      <c r="AC381" s="1">
        <f t="shared" si="91"/>
        <v>77.713628030794709</v>
      </c>
      <c r="AD381" s="1">
        <f t="shared" si="92"/>
        <v>6.3160467665387179</v>
      </c>
      <c r="AE381" s="1">
        <f t="shared" si="93"/>
        <v>2.1610609159217944</v>
      </c>
      <c r="AF381" s="1">
        <f t="shared" si="94"/>
        <v>0.12869279366615607</v>
      </c>
      <c r="AG381" s="1">
        <f t="shared" si="95"/>
        <v>39.171003856650238</v>
      </c>
    </row>
    <row r="382" spans="1:33">
      <c r="A382">
        <v>379</v>
      </c>
      <c r="B382" s="2">
        <f>IF(A382&lt;=入力・概要!$B$40,10^(LOG10(入力・概要!$B$38)+(A382-1)*(LOG10(入力・概要!$B$39)-LOG10(入力・概要!$B$38))/(入力・概要!$B$40-1)),"")</f>
        <v>2112723.4198417091</v>
      </c>
      <c r="C382" s="1">
        <f t="shared" si="80"/>
        <v>13274632.749683635</v>
      </c>
      <c r="D382" s="1">
        <f>IF(B382="","",ATANH(MIN(0.999999,入力・概要!$E$20/入力・概要!$E$9))+入力・概要!$B$20*SQRT(B382/1000000)+E382*入力・概要!$B$15/2)</f>
        <v>2.0580233515211901E-2</v>
      </c>
      <c r="E382" s="1">
        <f>IF(B382="","",C382*(入力・概要!$E$11*0.000000001))</f>
        <v>0.42851040602283674</v>
      </c>
      <c r="F382" s="1">
        <f t="shared" si="81"/>
        <v>2.4869288435223375E-2</v>
      </c>
      <c r="G382" s="1">
        <f t="shared" si="82"/>
        <v>0.45658557353524087</v>
      </c>
      <c r="H382" s="1">
        <f>IF(B382="","",ATANH(MIN(0.999999,入力・概要!$E$21/入力・概要!$E$15))+入力・概要!$B$21*SQRT(B382/1000000)+I382*入力・概要!$B$16/2)</f>
        <v>1.3493291008959442E-2</v>
      </c>
      <c r="I382" s="1">
        <f>IF(B382="","",C382*(入力・概要!$E$17*0.000000001))</f>
        <v>0.39406185988156239</v>
      </c>
      <c r="J382" s="1">
        <f t="shared" si="83"/>
        <v>1.5824806812775302E-2</v>
      </c>
      <c r="K382" s="1">
        <f t="shared" si="84"/>
        <v>0.4157222768563375</v>
      </c>
      <c r="L382" s="1">
        <f>IF(B382="","",入力・概要!$B$25)</f>
        <v>0.05</v>
      </c>
      <c r="M382" s="1">
        <f>IF(B382="","",C382*入力・概要!$B$26*0.000000001-1/(C382*入力・概要!$B$24*0.000001))</f>
        <v>0.25795948990461337</v>
      </c>
      <c r="N382" s="1">
        <f>IF(B382="","",入力・概要!$B$28)</f>
        <v>0.05</v>
      </c>
      <c r="O382" s="1">
        <f>IF(B382="","",C382*入力・概要!$B$29*0.000000001-1/(C382*入力・概要!$B$27*0.000001))</f>
        <v>0.25795948990461337</v>
      </c>
      <c r="P382" s="1">
        <f t="shared" si="85"/>
        <v>2.4999999999999994E-2</v>
      </c>
      <c r="Q382" s="1">
        <f t="shared" si="86"/>
        <v>0.12897974495230669</v>
      </c>
      <c r="R382" s="1">
        <f>IF(B382="","",入力・概要!$E$15*J382)</f>
        <v>1.5238257401745585</v>
      </c>
      <c r="S382" s="1">
        <f>IF(B382="","",入力・概要!$E$15*K382)</f>
        <v>40.031345325887244</v>
      </c>
      <c r="T382" s="1">
        <f t="shared" si="87"/>
        <v>1.5488257401745584</v>
      </c>
      <c r="U382" s="1">
        <f t="shared" si="88"/>
        <v>40.160325070839548</v>
      </c>
      <c r="V382" s="1">
        <f>IF(B382="","",T382+入力・概要!$E$9*F382)</f>
        <v>2.2178178123614254</v>
      </c>
      <c r="W382" s="1">
        <f>IF(B382="","",U382+入力・概要!$E$9*G382)</f>
        <v>52.442627789937283</v>
      </c>
      <c r="X382" s="1">
        <f>IF(B382="","",入力・概要!$E$9+T382*F382-U382*G382)</f>
        <v>8.6022233961527981</v>
      </c>
      <c r="Y382" s="1">
        <f t="shared" si="89"/>
        <v>1.705930196722786</v>
      </c>
      <c r="Z382" s="1">
        <f>IF(B382="","",入力・概要!$E$9*(V382*X382+W382*Y382)/(X382^2+Y382^2)+入力・概要!$B$36)</f>
        <v>37.964694194060272</v>
      </c>
      <c r="AA382" s="1">
        <f>IF(B382="","",入力・概要!$E$9*(W382*X382-V382*Y382)/(X382^2+Y382^2)+C382*入力・概要!$B$37*0.000000001)</f>
        <v>156.91564378582601</v>
      </c>
      <c r="AB382" s="1">
        <f t="shared" si="90"/>
        <v>161.44298457959934</v>
      </c>
      <c r="AC382" s="1">
        <f t="shared" si="91"/>
        <v>76.399032513891399</v>
      </c>
      <c r="AD382" s="1">
        <f t="shared" si="92"/>
        <v>6.3248426465560614</v>
      </c>
      <c r="AE382" s="1">
        <f t="shared" si="93"/>
        <v>2.208019177723791</v>
      </c>
      <c r="AF382" s="1">
        <f t="shared" si="94"/>
        <v>0.13138026719398194</v>
      </c>
      <c r="AG382" s="1">
        <f t="shared" si="95"/>
        <v>40.060337660669475</v>
      </c>
    </row>
    <row r="383" spans="1:33">
      <c r="A383">
        <v>380</v>
      </c>
      <c r="B383" s="2">
        <f>IF(A383&lt;=入力・概要!$B$40,10^(LOG10(入力・概要!$B$38)+(A383-1)*(LOG10(入力・概要!$B$39)-LOG10(入力・概要!$B$38))/(入力・概要!$B$40-1)),"")</f>
        <v>2155949.2153490521</v>
      </c>
      <c r="C383" s="1">
        <f t="shared" si="80"/>
        <v>13546228.432906521</v>
      </c>
      <c r="D383" s="1">
        <f>IF(B383="","",ATANH(MIN(0.999999,入力・概要!$E$20/入力・概要!$E$9))+入力・概要!$B$20*SQRT(B383/1000000)+E383*入力・概要!$B$15/2)</f>
        <v>2.0756123915335531E-2</v>
      </c>
      <c r="E383" s="1">
        <f>IF(B383="","",C383*(入力・概要!$E$11*0.000000001))</f>
        <v>0.43727762231322054</v>
      </c>
      <c r="F383" s="1">
        <f t="shared" si="81"/>
        <v>2.5285698231597993E-2</v>
      </c>
      <c r="G383" s="1">
        <f t="shared" si="82"/>
        <v>0.46721372333853523</v>
      </c>
      <c r="H383" s="1">
        <f>IF(B383="","",ATANH(MIN(0.999999,入力・概要!$E$21/入力・概要!$E$15))+入力・概要!$B$21*SQRT(B383/1000000)+I383*入力・概要!$B$16/2)</f>
        <v>1.3633091292724032E-2</v>
      </c>
      <c r="I383" s="1">
        <f>IF(B383="","",C383*(入力・概要!$E$17*0.000000001))</f>
        <v>0.40212426748897173</v>
      </c>
      <c r="J383" s="1">
        <f t="shared" si="83"/>
        <v>1.6097501411006573E-2</v>
      </c>
      <c r="K383" s="1">
        <f t="shared" si="84"/>
        <v>0.42520613256704737</v>
      </c>
      <c r="L383" s="1">
        <f>IF(B383="","",入力・概要!$B$25)</f>
        <v>0.05</v>
      </c>
      <c r="M383" s="1">
        <f>IF(B383="","",C383*入力・概要!$B$26*0.000000001-1/(C383*入力・概要!$B$24*0.000001))</f>
        <v>0.2635424400829855</v>
      </c>
      <c r="N383" s="1">
        <f>IF(B383="","",入力・概要!$B$28)</f>
        <v>0.05</v>
      </c>
      <c r="O383" s="1">
        <f>IF(B383="","",C383*入力・概要!$B$29*0.000000001-1/(C383*入力・概要!$B$27*0.000001))</f>
        <v>0.2635424400829855</v>
      </c>
      <c r="P383" s="1">
        <f t="shared" si="85"/>
        <v>2.5000000000000001E-2</v>
      </c>
      <c r="Q383" s="1">
        <f t="shared" si="86"/>
        <v>0.13177122004149272</v>
      </c>
      <c r="R383" s="1">
        <f>IF(B383="","",入力・概要!$E$15*J383)</f>
        <v>1.5500844523918795</v>
      </c>
      <c r="S383" s="1">
        <f>IF(B383="","",入力・概要!$E$15*K383)</f>
        <v>40.944578809180975</v>
      </c>
      <c r="T383" s="1">
        <f t="shared" si="87"/>
        <v>1.5750844523918794</v>
      </c>
      <c r="U383" s="1">
        <f t="shared" si="88"/>
        <v>41.076350029222468</v>
      </c>
      <c r="V383" s="1">
        <f>IF(B383="","",T383+入力・概要!$E$9*F383)</f>
        <v>2.2552780856238552</v>
      </c>
      <c r="W383" s="1">
        <f>IF(B383="","",U383+入力・概要!$E$9*G383)</f>
        <v>53.644553488059422</v>
      </c>
      <c r="X383" s="1">
        <f>IF(B383="","",入力・概要!$E$9+T383*F383-U383*G383)</f>
        <v>7.7487229297579709</v>
      </c>
      <c r="Y383" s="1">
        <f t="shared" si="89"/>
        <v>1.7745452628690583</v>
      </c>
      <c r="Z383" s="1">
        <f>IF(B383="","",入力・概要!$E$9*(V383*X383+W383*Y383)/(X383^2+Y383^2)+入力・概要!$B$36)</f>
        <v>47.963025010318106</v>
      </c>
      <c r="AA383" s="1">
        <f>IF(B383="","",入力・概要!$E$9*(W383*X383-V383*Y383)/(X383^2+Y383^2)+C383*入力・概要!$B$37*0.000000001)</f>
        <v>175.70585257324998</v>
      </c>
      <c r="AB383" s="1">
        <f t="shared" si="90"/>
        <v>182.13456123600776</v>
      </c>
      <c r="AC383" s="1">
        <f t="shared" si="91"/>
        <v>74.731756045648027</v>
      </c>
      <c r="AD383" s="1">
        <f t="shared" si="92"/>
        <v>6.333638526573405</v>
      </c>
      <c r="AE383" s="1">
        <f t="shared" si="93"/>
        <v>2.2603923638613441</v>
      </c>
      <c r="AF383" s="1">
        <f t="shared" si="94"/>
        <v>0.13412178954675297</v>
      </c>
      <c r="AG383" s="1">
        <f t="shared" si="95"/>
        <v>40.973909938774192</v>
      </c>
    </row>
    <row r="384" spans="1:33">
      <c r="A384">
        <v>381</v>
      </c>
      <c r="B384" s="2">
        <f>IF(A384&lt;=入力・概要!$B$40,10^(LOG10(入力・概要!$B$38)+(A384-1)*(LOG10(入力・概要!$B$39)-LOG10(入力・概要!$B$38))/(入力・概要!$B$40-1)),"")</f>
        <v>2200059.3998775533</v>
      </c>
      <c r="C384" s="1">
        <f t="shared" si="80"/>
        <v>13823380.896232981</v>
      </c>
      <c r="D384" s="1">
        <f>IF(B384="","",ATANH(MIN(0.999999,入力・概要!$E$20/入力・概要!$E$9))+入力・概要!$B$20*SQRT(B384/1000000)+E384*入力・概要!$B$15/2)</f>
        <v>2.0935156666503779E-2</v>
      </c>
      <c r="E384" s="1">
        <f>IF(B384="","",C384*(入力・概要!$E$11*0.000000001))</f>
        <v>0.44622421366755244</v>
      </c>
      <c r="F384" s="1">
        <f t="shared" si="81"/>
        <v>2.5720310759245218E-2</v>
      </c>
      <c r="G384" s="1">
        <f t="shared" si="82"/>
        <v>0.47814912052715175</v>
      </c>
      <c r="H384" s="1">
        <f>IF(B384="","",ATANH(MIN(0.999999,入力・概要!$E$21/入力・概要!$E$15))+入力・概要!$B$21*SQRT(B384/1000000)+I384*入力・概要!$B$16/2)</f>
        <v>1.3775143425139053E-2</v>
      </c>
      <c r="I384" s="1">
        <f>IF(B384="","",C384*(入力・概要!$E$17*0.000000001))</f>
        <v>0.41035162995003749</v>
      </c>
      <c r="J384" s="1">
        <f t="shared" si="83"/>
        <v>1.6380711718068253E-2</v>
      </c>
      <c r="K384" s="1">
        <f t="shared" si="84"/>
        <v>0.43495116165688369</v>
      </c>
      <c r="L384" s="1">
        <f>IF(B384="","",入力・概要!$B$25)</f>
        <v>0.05</v>
      </c>
      <c r="M384" s="1">
        <f>IF(B384="","",C384*入力・概要!$B$26*0.000000001-1/(C384*入力・概要!$B$24*0.000001))</f>
        <v>0.26923349765041826</v>
      </c>
      <c r="N384" s="1">
        <f>IF(B384="","",入力・概要!$B$28)</f>
        <v>0.05</v>
      </c>
      <c r="O384" s="1">
        <f>IF(B384="","",C384*入力・概要!$B$29*0.000000001-1/(C384*入力・概要!$B$27*0.000001))</f>
        <v>0.26923349765041826</v>
      </c>
      <c r="P384" s="1">
        <f t="shared" si="85"/>
        <v>2.5000000000000005E-2</v>
      </c>
      <c r="Q384" s="1">
        <f t="shared" si="86"/>
        <v>0.1346167488252091</v>
      </c>
      <c r="R384" s="1">
        <f>IF(B384="","",入力・概要!$E$15*J384)</f>
        <v>1.5773557588216636</v>
      </c>
      <c r="S384" s="1">
        <f>IF(B384="","",入力・概要!$E$15*K384)</f>
        <v>41.882961586394678</v>
      </c>
      <c r="T384" s="1">
        <f t="shared" si="87"/>
        <v>1.6023557588216635</v>
      </c>
      <c r="U384" s="1">
        <f t="shared" si="88"/>
        <v>42.017578335219888</v>
      </c>
      <c r="V384" s="1">
        <f>IF(B384="","",T384+入力・概要!$E$9*F384)</f>
        <v>2.2942406125815769</v>
      </c>
      <c r="W384" s="1">
        <f>IF(B384="","",U384+入力・概要!$E$9*G384)</f>
        <v>54.879947589932108</v>
      </c>
      <c r="X384" s="1">
        <f>IF(B384="","",入力・概要!$E$9+T384*F384-U384*G384)</f>
        <v>6.8508752183131527</v>
      </c>
      <c r="Y384" s="1">
        <f t="shared" si="89"/>
        <v>1.8468701689849802</v>
      </c>
      <c r="Z384" s="1">
        <f>IF(B384="","",入力・概要!$E$9*(V384*X384+W384*Y384)/(X384^2+Y384^2)+入力・概要!$B$36)</f>
        <v>62.55427002249094</v>
      </c>
      <c r="AA384" s="1">
        <f>IF(B384="","",入力・概要!$E$9*(W384*X384-V384*Y384)/(X384^2+Y384^2)+C384*入力・概要!$B$37*0.000000001)</f>
        <v>199.0934044712327</v>
      </c>
      <c r="AB384" s="1">
        <f t="shared" si="90"/>
        <v>208.68929153646712</v>
      </c>
      <c r="AC384" s="1">
        <f t="shared" si="91"/>
        <v>72.557511150507381</v>
      </c>
      <c r="AD384" s="1">
        <f t="shared" si="92"/>
        <v>6.3424344065907494</v>
      </c>
      <c r="AE384" s="1">
        <f t="shared" si="93"/>
        <v>2.3195001647054223</v>
      </c>
      <c r="AF384" s="1">
        <f t="shared" si="94"/>
        <v>0.13691847597847939</v>
      </c>
      <c r="AG384" s="1">
        <f t="shared" si="95"/>
        <v>41.912653488383434</v>
      </c>
    </row>
    <row r="385" spans="1:33">
      <c r="A385">
        <v>382</v>
      </c>
      <c r="B385" s="2">
        <f>IF(A385&lt;=入力・概要!$B$40,10^(LOG10(入力・概要!$B$38)+(A385-1)*(LOG10(入力・概要!$B$39)-LOG10(入力・概要!$B$38))/(入力・概要!$B$40-1)),"")</f>
        <v>2245072.0678065382</v>
      </c>
      <c r="C385" s="1">
        <f t="shared" si="80"/>
        <v>14106203.830001332</v>
      </c>
      <c r="D385" s="1">
        <f>IF(B385="","",ATANH(MIN(0.999999,入力・概要!$E$20/入力・概要!$E$9))+入力・概要!$B$20*SQRT(B385/1000000)+E385*入力・概要!$B$15/2)</f>
        <v>2.1117391415947893E-2</v>
      </c>
      <c r="E385" s="1">
        <f>IF(B385="","",C385*(入力・概要!$E$11*0.000000001))</f>
        <v>0.45535385005500983</v>
      </c>
      <c r="F385" s="1">
        <f t="shared" si="81"/>
        <v>2.6174272263304738E-2</v>
      </c>
      <c r="G385" s="1">
        <f t="shared" si="82"/>
        <v>0.48940476034339953</v>
      </c>
      <c r="H385" s="1">
        <f>IF(B385="","",ATANH(MIN(0.999999,入力・概要!$E$21/入力・概要!$E$15))+入力・概要!$B$21*SQRT(B385/1000000)+I385*入力・概要!$B$16/2)</f>
        <v>1.3919487285815237E-2</v>
      </c>
      <c r="I385" s="1">
        <f>IF(B385="","",C385*(入力・概要!$E$17*0.000000001))</f>
        <v>0.41874732220002253</v>
      </c>
      <c r="J385" s="1">
        <f t="shared" si="83"/>
        <v>1.6675055158538354E-2</v>
      </c>
      <c r="K385" s="1">
        <f t="shared" si="84"/>
        <v>0.44496759197847291</v>
      </c>
      <c r="L385" s="1">
        <f>IF(B385="","",入力・概要!$B$25)</f>
        <v>0.05</v>
      </c>
      <c r="M385" s="1">
        <f>IF(B385="","",C385*入力・概要!$B$26*0.000000001-1/(C385*入力・概要!$B$24*0.000001))</f>
        <v>0.27503499712796359</v>
      </c>
      <c r="N385" s="1">
        <f>IF(B385="","",入力・概要!$B$28)</f>
        <v>0.05</v>
      </c>
      <c r="O385" s="1">
        <f>IF(B385="","",C385*入力・概要!$B$29*0.000000001-1/(C385*入力・概要!$B$27*0.000001))</f>
        <v>0.27503499712796359</v>
      </c>
      <c r="P385" s="1">
        <f t="shared" si="85"/>
        <v>2.5000000000000008E-2</v>
      </c>
      <c r="Q385" s="1">
        <f t="shared" si="86"/>
        <v>0.13751749856398179</v>
      </c>
      <c r="R385" s="1">
        <f>IF(B385="","",入力・概要!$E$15*J385)</f>
        <v>1.605699113426017</v>
      </c>
      <c r="S385" s="1">
        <f>IF(B385="","",入力・概要!$E$15*K385)</f>
        <v>42.847478533064802</v>
      </c>
      <c r="T385" s="1">
        <f t="shared" si="87"/>
        <v>1.6306991134260169</v>
      </c>
      <c r="U385" s="1">
        <f t="shared" si="88"/>
        <v>42.984996031628782</v>
      </c>
      <c r="V385" s="1">
        <f>IF(B385="","",T385+入力・概要!$E$9*F385)</f>
        <v>2.3347956815695117</v>
      </c>
      <c r="W385" s="1">
        <f>IF(B385="","",U385+入力・概要!$E$9*G385)</f>
        <v>56.150145714662209</v>
      </c>
      <c r="X385" s="1">
        <f>IF(B385="","",入力・概要!$E$9+T385*F385-U385*G385)</f>
        <v>5.9059509392685676</v>
      </c>
      <c r="Y385" s="1">
        <f t="shared" si="89"/>
        <v>1.9231728981673792</v>
      </c>
      <c r="Z385" s="1">
        <f>IF(B385="","",入力・概要!$E$9*(V385*X385+W385*Y385)/(X385^2+Y385^2)+入力・概要!$B$36)</f>
        <v>84.911928364012681</v>
      </c>
      <c r="AA385" s="1">
        <f>IF(B385="","",入力・概要!$E$9*(W385*X385-V385*Y385)/(X385^2+Y385^2)+C385*入力・概要!$B$37*0.000000001)</f>
        <v>228.5790390860403</v>
      </c>
      <c r="AB385" s="1">
        <f t="shared" si="90"/>
        <v>243.8409577736947</v>
      </c>
      <c r="AC385" s="1">
        <f t="shared" si="91"/>
        <v>69.621110461157897</v>
      </c>
      <c r="AD385" s="1">
        <f t="shared" si="92"/>
        <v>6.351230286608093</v>
      </c>
      <c r="AE385" s="1">
        <f t="shared" si="93"/>
        <v>2.3871066555117606</v>
      </c>
      <c r="AF385" s="1">
        <f t="shared" si="94"/>
        <v>0.13977146493935996</v>
      </c>
      <c r="AG385" s="1">
        <f t="shared" si="95"/>
        <v>42.877554574442627</v>
      </c>
    </row>
    <row r="386" spans="1:33">
      <c r="A386">
        <v>383</v>
      </c>
      <c r="B386" s="2">
        <f>IF(A386&lt;=入力・概要!$B$40,10^(LOG10(入力・概要!$B$38)+(A386-1)*(LOG10(入力・概要!$B$39)-LOG10(入力・概要!$B$38))/(入力・概要!$B$40-1)),"")</f>
        <v>2291005.6837218311</v>
      </c>
      <c r="C386" s="1">
        <f t="shared" si="80"/>
        <v>14394813.250625931</v>
      </c>
      <c r="D386" s="1">
        <f>IF(B386="","",ATANH(MIN(0.999999,入力・概要!$E$20/入力・概要!$E$9))+入力・概要!$B$20*SQRT(B386/1000000)+E386*入力・概要!$B$15/2)</f>
        <v>2.1302888983994638E-2</v>
      </c>
      <c r="E386" s="1">
        <f>IF(B386="","",C386*(入力・概要!$E$11*0.000000001))</f>
        <v>0.46467027653142667</v>
      </c>
      <c r="F386" s="1">
        <f t="shared" si="81"/>
        <v>2.66488227383768E-2</v>
      </c>
      <c r="G386" s="1">
        <f t="shared" si="82"/>
        <v>0.50099445735520975</v>
      </c>
      <c r="H386" s="1">
        <f>IF(B386="","",ATANH(MIN(0.999999,入力・概要!$E$21/入力・概要!$E$15))+入力・概要!$B$21*SQRT(B386/1000000)+I386*入力・概要!$B$16/2)</f>
        <v>1.4066163507260927E-2</v>
      </c>
      <c r="I386" s="1">
        <f>IF(B386="","",C386*(入力・概要!$E$17*0.000000001))</f>
        <v>0.42731478822452551</v>
      </c>
      <c r="J386" s="1">
        <f t="shared" si="83"/>
        <v>1.6981196609972517E-2</v>
      </c>
      <c r="K386" s="1">
        <f t="shared" si="84"/>
        <v>0.45526624821910772</v>
      </c>
      <c r="L386" s="1">
        <f>IF(B386="","",入力・概要!$B$25)</f>
        <v>0.05</v>
      </c>
      <c r="M386" s="1">
        <f>IF(B386="","",C386*入力・概要!$B$26*0.000000001-1/(C386*入力・概要!$B$24*0.000001))</f>
        <v>0.28094931834090053</v>
      </c>
      <c r="N386" s="1">
        <f>IF(B386="","",入力・概要!$B$28)</f>
        <v>0.05</v>
      </c>
      <c r="O386" s="1">
        <f>IF(B386="","",C386*入力・概要!$B$29*0.000000001-1/(C386*入力・概要!$B$27*0.000001))</f>
        <v>0.28094931834090053</v>
      </c>
      <c r="P386" s="1">
        <f t="shared" si="85"/>
        <v>2.5000000000000001E-2</v>
      </c>
      <c r="Q386" s="1">
        <f t="shared" si="86"/>
        <v>0.14047465917045027</v>
      </c>
      <c r="R386" s="1">
        <f>IF(B386="","",入力・概要!$E$15*J386)</f>
        <v>1.6351785395794642</v>
      </c>
      <c r="S386" s="1">
        <f>IF(B386="","",入力・概要!$E$15*K386)</f>
        <v>43.839171996015608</v>
      </c>
      <c r="T386" s="1">
        <f t="shared" si="87"/>
        <v>1.6601785395794642</v>
      </c>
      <c r="U386" s="1">
        <f t="shared" si="88"/>
        <v>43.979646655186059</v>
      </c>
      <c r="V386" s="1">
        <f>IF(B386="","",T386+入力・概要!$E$9*F386)</f>
        <v>2.3770406722264479</v>
      </c>
      <c r="W386" s="1">
        <f>IF(B386="","",U386+入力・概要!$E$9*G386)</f>
        <v>57.456563015426354</v>
      </c>
      <c r="X386" s="1">
        <f>IF(B386="","",入力・概要!$E$9+T386*F386-U386*G386)</f>
        <v>4.9110128508419955</v>
      </c>
      <c r="Y386" s="1">
        <f t="shared" si="89"/>
        <v>2.0037460543598775</v>
      </c>
      <c r="Z386" s="1">
        <f>IF(B386="","",入力・概要!$E$9*(V386*X386+W386*Y386)/(X386^2+Y386^2)+入力・概要!$B$36)</f>
        <v>121.24591070678761</v>
      </c>
      <c r="AA386" s="1">
        <f>IF(B386="","",入力・概要!$E$9*(W386*X386-V386*Y386)/(X386^2+Y386^2)+C386*入力・概要!$B$37*0.000000001)</f>
        <v>265.73885761320628</v>
      </c>
      <c r="AB386" s="1">
        <f t="shared" si="90"/>
        <v>292.0919569394033</v>
      </c>
      <c r="AC386" s="1">
        <f t="shared" si="91"/>
        <v>65.474700806782806</v>
      </c>
      <c r="AD386" s="1">
        <f t="shared" si="92"/>
        <v>6.3600261666254365</v>
      </c>
      <c r="AE386" s="1">
        <f t="shared" si="93"/>
        <v>2.4655195983808524</v>
      </c>
      <c r="AF386" s="1">
        <f t="shared" si="94"/>
        <v>0.14268191850775686</v>
      </c>
      <c r="AG386" s="1">
        <f t="shared" si="95"/>
        <v>43.869657055333136</v>
      </c>
    </row>
    <row r="387" spans="1:33">
      <c r="A387">
        <v>384</v>
      </c>
      <c r="B387" s="2">
        <f>IF(A387&lt;=入力・概要!$B$40,10^(LOG10(入力・概要!$B$38)+(A387-1)*(LOG10(入力・概要!$B$39)-LOG10(入力・概要!$B$38))/(入力・概要!$B$40-1)),"")</f>
        <v>2337879.0899900976</v>
      </c>
      <c r="C387" s="1">
        <f t="shared" si="80"/>
        <v>14689327.548188163</v>
      </c>
      <c r="D387" s="1">
        <f>IF(B387="","",ATANH(MIN(0.999999,入力・概要!$E$20/入力・概要!$E$9))+入力・概要!$B$20*SQRT(B387/1000000)+E387*入力・概要!$B$15/2)</f>
        <v>2.149171138758647E-2</v>
      </c>
      <c r="E387" s="1">
        <f>IF(B387="","",C387*(入力・概要!$E$11*0.000000001))</f>
        <v>0.47417731477554914</v>
      </c>
      <c r="F387" s="1">
        <f t="shared" si="81"/>
        <v>2.7145305347934551E-2</v>
      </c>
      <c r="G387" s="1">
        <f t="shared" si="82"/>
        <v>0.51293291416338826</v>
      </c>
      <c r="H387" s="1">
        <f>IF(B387="","",ATANH(MIN(0.999999,入力・概要!$E$21/入力・概要!$E$15))+入力・概要!$B$21*SQRT(B387/1000000)+I387*入力・概要!$B$16/2)</f>
        <v>1.4215213489644683E-2</v>
      </c>
      <c r="I387" s="1">
        <f>IF(B387="","",C387*(入力・概要!$E$17*0.000000001))</f>
        <v>0.43605754247223538</v>
      </c>
      <c r="J387" s="1">
        <f t="shared" si="83"/>
        <v>1.7299852863192723E-2</v>
      </c>
      <c r="K387" s="1">
        <f t="shared" si="84"/>
        <v>0.46585859867357116</v>
      </c>
      <c r="L387" s="1">
        <f>IF(B387="","",入力・概要!$B$25)</f>
        <v>0.05</v>
      </c>
      <c r="M387" s="1">
        <f>IF(B387="","",C387*入力・概要!$B$26*0.000000001-1/(C387*入力・概要!$B$24*0.000001))</f>
        <v>0.2869788873949613</v>
      </c>
      <c r="N387" s="1">
        <f>IF(B387="","",入力・概要!$B$28)</f>
        <v>0.05</v>
      </c>
      <c r="O387" s="1">
        <f>IF(B387="","",C387*入力・概要!$B$29*0.000000001-1/(C387*入力・概要!$B$27*0.000001))</f>
        <v>0.2869788873949613</v>
      </c>
      <c r="P387" s="1">
        <f t="shared" si="85"/>
        <v>2.4999999999999998E-2</v>
      </c>
      <c r="Q387" s="1">
        <f t="shared" si="86"/>
        <v>0.14348944369748065</v>
      </c>
      <c r="R387" s="1">
        <f>IF(B387="","",入力・概要!$E$15*J387)</f>
        <v>1.6658630595656752</v>
      </c>
      <c r="S387" s="1">
        <f>IF(B387="","",入力・概要!$E$15*K387)</f>
        <v>44.859146297277263</v>
      </c>
      <c r="T387" s="1">
        <f t="shared" si="87"/>
        <v>1.6908630595656751</v>
      </c>
      <c r="U387" s="1">
        <f t="shared" si="88"/>
        <v>45.002635740974746</v>
      </c>
      <c r="V387" s="1">
        <f>IF(B387="","",T387+入力・概要!$E$9*F387)</f>
        <v>2.421080738377074</v>
      </c>
      <c r="W387" s="1">
        <f>IF(B387="","",U387+入力・概要!$E$9*G387)</f>
        <v>58.800700532124907</v>
      </c>
      <c r="X387" s="1">
        <f>IF(B387="","",入力・概要!$E$9+T387*F387-U387*G387)</f>
        <v>3.8628961563173121</v>
      </c>
      <c r="Y387" s="1">
        <f t="shared" si="89"/>
        <v>2.0889096052448766</v>
      </c>
      <c r="Z387" s="1">
        <f>IF(B387="","",入力・概要!$E$9*(V387*X387+W387*Y387)/(X387^2+Y387^2)+入力・概要!$B$36)</f>
        <v>184.37325352911017</v>
      </c>
      <c r="AA387" s="1">
        <f>IF(B387="","",入力・概要!$E$9*(W387*X387-V387*Y387)/(X387^2+Y387^2)+C387*入力・概要!$B$37*0.000000001)</f>
        <v>310.26967793038796</v>
      </c>
      <c r="AB387" s="1">
        <f t="shared" si="90"/>
        <v>360.91656883542515</v>
      </c>
      <c r="AC387" s="1">
        <f t="shared" si="91"/>
        <v>59.279715754814752</v>
      </c>
      <c r="AD387" s="1">
        <f t="shared" si="92"/>
        <v>6.3688220466427801</v>
      </c>
      <c r="AE387" s="1">
        <f t="shared" si="93"/>
        <v>2.5574068199609314</v>
      </c>
      <c r="AF387" s="1">
        <f t="shared" si="94"/>
        <v>0.1456510228340758</v>
      </c>
      <c r="AG387" s="1">
        <f t="shared" si="95"/>
        <v>44.890066899635492</v>
      </c>
    </row>
    <row r="388" spans="1:33">
      <c r="A388">
        <v>385</v>
      </c>
      <c r="B388" s="2">
        <f>IF(A388&lt;=入力・概要!$B$40,10^(LOG10(入力・概要!$B$38)+(A388-1)*(LOG10(入力・概要!$B$39)-LOG10(入力・概要!$B$38))/(入力・概要!$B$40-1)),"")</f>
        <v>2385711.5144881438</v>
      </c>
      <c r="C388" s="1">
        <f t="shared" ref="C388:C451" si="96">IF(B388="","",2*PI()*B388)</f>
        <v>14989867.535001064</v>
      </c>
      <c r="D388" s="1">
        <f>IF(B388="","",ATANH(MIN(0.999999,入力・概要!$E$20/入力・概要!$E$9))+入力・概要!$B$20*SQRT(B388/1000000)+E388*入力・概要!$B$15/2)</f>
        <v>2.1683921864277918E-2</v>
      </c>
      <c r="E388" s="1">
        <f>IF(B388="","",C388*(入力・概要!$E$11*0.000000001))</f>
        <v>0.48387886465672103</v>
      </c>
      <c r="F388" s="1">
        <f t="shared" ref="F388:F451" si="97">IF(B388="","",SINH(2*D388)/(COSH(2*D388)+COS(2*E388)))</f>
        <v>2.7665176972117966E-2</v>
      </c>
      <c r="G388" s="1">
        <f t="shared" ref="G388:G451" si="98">IF(B388="","",SIN(2*E388)/(COSH(2*D388)+COS(2*E388)))</f>
        <v>0.52523579716563384</v>
      </c>
      <c r="H388" s="1">
        <f>IF(B388="","",ATANH(MIN(0.999999,入力・概要!$E$21/入力・概要!$E$15))+入力・概要!$B$21*SQRT(B388/1000000)+I388*入力・概要!$B$16/2)</f>
        <v>1.4366679415853369E-2</v>
      </c>
      <c r="I388" s="1">
        <f>IF(B388="","",C388*(入力・概要!$E$17*0.000000001))</f>
        <v>0.44497917129658793</v>
      </c>
      <c r="J388" s="1">
        <f t="shared" ref="J388:J451" si="99">IF(B388="","",SINH(2*H388)/(COSH(2*H388)+COS(2*I388)))</f>
        <v>1.7631797581141306E-2</v>
      </c>
      <c r="K388" s="1">
        <f t="shared" ref="K388:K451" si="100">IF(B388="","",SIN(2*I388)/(COSH(2*H388)+COS(2*I388)))</f>
        <v>0.47675680651384422</v>
      </c>
      <c r="L388" s="1">
        <f>IF(B388="","",入力・概要!$B$25)</f>
        <v>0.05</v>
      </c>
      <c r="M388" s="1">
        <f>IF(B388="","",C388*入力・概要!$B$26*0.000000001-1/(C388*入力・概要!$B$24*0.000001))</f>
        <v>0.29312617767154042</v>
      </c>
      <c r="N388" s="1">
        <f>IF(B388="","",入力・概要!$B$28)</f>
        <v>0.05</v>
      </c>
      <c r="O388" s="1">
        <f>IF(B388="","",C388*入力・概要!$B$29*0.000000001-1/(C388*入力・概要!$B$27*0.000001))</f>
        <v>0.29312617767154042</v>
      </c>
      <c r="P388" s="1">
        <f t="shared" ref="P388:P451" si="101">IF(B388="","",((L388*N388-M388*O388)*(L388+N388)+(L388*O388+M388*N388)*(M388+O388))/((L388+N388)^2+(M388+O388)^2))</f>
        <v>2.5000000000000008E-2</v>
      </c>
      <c r="Q388" s="1">
        <f t="shared" ref="Q388:Q451" si="102">IF(B388="","",((L388*O388+M388*N388)*(L388+N388)-(L388*N388-M388*O388)*(M388+O388))/((L388+N388)^2+(M388+O388)^2))</f>
        <v>0.14656308883577018</v>
      </c>
      <c r="R388" s="1">
        <f>IF(B388="","",入力・概要!$E$15*J388)</f>
        <v>1.6978271720827824</v>
      </c>
      <c r="S388" s="1">
        <f>IF(B388="","",入力・概要!$E$15*K388)</f>
        <v>45.90857267102443</v>
      </c>
      <c r="T388" s="1">
        <f t="shared" ref="T388:T451" si="103">IF(B388="","",P388+R388)</f>
        <v>1.7228271720827824</v>
      </c>
      <c r="U388" s="1">
        <f t="shared" ref="U388:U451" si="104">IF(B388="","",Q388+S388)</f>
        <v>46.0551357598602</v>
      </c>
      <c r="V388" s="1">
        <f>IF(B388="","",T388+入力・概要!$E$9*F388)</f>
        <v>2.4670295692764341</v>
      </c>
      <c r="W388" s="1">
        <f>IF(B388="","",U388+入力・概要!$E$9*G388)</f>
        <v>60.184152166895259</v>
      </c>
      <c r="X388" s="1">
        <f>IF(B388="","",入力・概要!$E$9+T388*F388-U388*G388)</f>
        <v>2.7581866321218698</v>
      </c>
      <c r="Y388" s="1">
        <f t="shared" ref="Y388:Y451" si="105">IF(B388="","",T388*G388+U388*F388)</f>
        <v>2.1790139843789658</v>
      </c>
      <c r="Z388" s="1">
        <f>IF(B388="","",入力・概要!$E$9*(V388*X388+W388*Y388)/(X388^2+Y388^2)+入力・概要!$B$36)</f>
        <v>300.33194941096826</v>
      </c>
      <c r="AA388" s="1">
        <f>IF(B388="","",入力・概要!$E$9*(W388*X388-V388*Y388)/(X388^2+Y388^2)+C388*入力・概要!$B$37*0.000000001)</f>
        <v>350.21026431998399</v>
      </c>
      <c r="AB388" s="1">
        <f t="shared" ref="AB388:AB451" si="106">IF(B388="","",SQRT(Z388^2+AA388^2))</f>
        <v>461.35291163280357</v>
      </c>
      <c r="AC388" s="1">
        <f t="shared" ref="AC388:AC451" si="107">IF(B388="","",IF(Z388&gt;0,DEGREES(ATAN(AA388/Z388)),IF(Z388&lt;0,IF(AA388&gt;=0,DEGREES(ATAN(AA388/Z388))+180,DEGREES(ATAN(AA388/Z388))-180),IF(AA388&gt;0,90,IF(AA388&lt;0,-90,0)))))</f>
        <v>49.384399001788104</v>
      </c>
      <c r="AD388" s="1">
        <f t="shared" ref="AD388:AD451" si="108">IF(B388="","",LOG10(B388))</f>
        <v>6.3776179266601263</v>
      </c>
      <c r="AE388" s="1">
        <f t="shared" ref="AE388:AE451" si="109">IF(AB388="","",LOG10(MAX(AB388,0.000000000001)))</f>
        <v>2.6640332658208918</v>
      </c>
      <c r="AF388" s="1">
        <f t="shared" ref="AF388:AF451" si="110">IF(B388="","",SQRT(P388^2+Q388^2))</f>
        <v>0.1486799885965891</v>
      </c>
      <c r="AG388" s="1">
        <f t="shared" ref="AG388:AG451" si="111">IF(B388="","",SQRT(R388^2+S388^2))</f>
        <v>45.939957137518036</v>
      </c>
    </row>
    <row r="389" spans="1:33">
      <c r="A389">
        <v>386</v>
      </c>
      <c r="B389" s="2">
        <f>IF(A389&lt;=入力・概要!$B$40,10^(LOG10(入力・概要!$B$38)+(A389-1)*(LOG10(入力・概要!$B$39)-LOG10(入力・概要!$B$38))/(入力・概要!$B$40-1)),"")</f>
        <v>2434522.5784903145</v>
      </c>
      <c r="C389" s="1">
        <f t="shared" si="96"/>
        <v>15296556.495167306</v>
      </c>
      <c r="D389" s="1">
        <f>IF(B389="","",ATANH(MIN(0.999999,入力・概要!$E$20/入力・概要!$E$9))+入力・概要!$B$20*SQRT(B389/1000000)+E389*入力・概要!$B$15/2)</f>
        <v>2.1879584896717878E-2</v>
      </c>
      <c r="E389" s="1">
        <f>IF(B389="","",C389*(入力・概要!$E$11*0.000000001))</f>
        <v>0.49377890583463535</v>
      </c>
      <c r="F389" s="1">
        <f t="shared" si="97"/>
        <v>2.8210020041661274E-2</v>
      </c>
      <c r="G389" s="1">
        <f t="shared" si="98"/>
        <v>0.53791982023604235</v>
      </c>
      <c r="H389" s="1">
        <f>IF(B389="","",ATANH(MIN(0.999999,入力・概要!$E$21/入力・概要!$E$15))+入力・概要!$B$21*SQRT(B389/1000000)+I389*入力・概要!$B$16/2)</f>
        <v>1.4520604266851594E-2</v>
      </c>
      <c r="I389" s="1">
        <f>IF(B389="","",C389*(入力・概要!$E$17*0.000000001))</f>
        <v>0.45408333442691123</v>
      </c>
      <c r="J389" s="1">
        <f t="shared" si="99"/>
        <v>1.7977866821284317E-2</v>
      </c>
      <c r="K389" s="1">
        <f t="shared" si="100"/>
        <v>0.48797378606698716</v>
      </c>
      <c r="L389" s="1">
        <f>IF(B389="","",入力・概要!$B$25)</f>
        <v>0.05</v>
      </c>
      <c r="M389" s="1">
        <f>IF(B389="","",C389*入力・概要!$B$26*0.000000001-1/(C389*入力・概要!$B$24*0.000001))</f>
        <v>0.29939371084229188</v>
      </c>
      <c r="N389" s="1">
        <f>IF(B389="","",入力・概要!$B$28)</f>
        <v>0.05</v>
      </c>
      <c r="O389" s="1">
        <f>IF(B389="","",C389*入力・概要!$B$29*0.000000001-1/(C389*入力・概要!$B$27*0.000001))</f>
        <v>0.29939371084229188</v>
      </c>
      <c r="P389" s="1">
        <f t="shared" si="101"/>
        <v>2.4999999999999998E-2</v>
      </c>
      <c r="Q389" s="1">
        <f t="shared" si="102"/>
        <v>0.14969685542114594</v>
      </c>
      <c r="R389" s="1">
        <f>IF(B389="","",入力・概要!$E$15*J389)</f>
        <v>1.731151384014826</v>
      </c>
      <c r="S389" s="1">
        <f>IF(B389="","",入力・概要!$E$15*K389)</f>
        <v>46.988694682769435</v>
      </c>
      <c r="T389" s="1">
        <f t="shared" si="103"/>
        <v>1.756151384014826</v>
      </c>
      <c r="U389" s="1">
        <f t="shared" si="104"/>
        <v>47.138391538190582</v>
      </c>
      <c r="V389" s="1">
        <f>IF(B389="","",T389+入力・概要!$E$9*F389)</f>
        <v>2.5150102397179293</v>
      </c>
      <c r="W389" s="1">
        <f>IF(B389="","",U389+入力・概要!$E$9*G389)</f>
        <v>61.608612354818654</v>
      </c>
      <c r="X389" s="1">
        <f>IF(B389="","",入力・概要!$E$9+T389*F389-U389*G389)</f>
        <v>1.5931962212150808</v>
      </c>
      <c r="Y389" s="1">
        <f t="shared" si="105"/>
        <v>2.2744436068205647</v>
      </c>
      <c r="Z389" s="1">
        <f>IF(B389="","",入力・概要!$E$9*(V389*X389+W389*Y389)/(X389^2+Y389^2)+入力・概要!$B$36)</f>
        <v>502.79072927186968</v>
      </c>
      <c r="AA389" s="1">
        <f>IF(B389="","",入力・概要!$E$9*(W389*X389-V389*Y389)/(X389^2+Y389^2)+C389*入力・概要!$B$37*0.000000001)</f>
        <v>322.96562777050309</v>
      </c>
      <c r="AB389" s="1">
        <f t="shared" si="106"/>
        <v>597.58289313109833</v>
      </c>
      <c r="AC389" s="1">
        <f t="shared" si="107"/>
        <v>32.714500125806637</v>
      </c>
      <c r="AD389" s="1">
        <f t="shared" si="108"/>
        <v>6.3864138066774698</v>
      </c>
      <c r="AE389" s="1">
        <f t="shared" si="109"/>
        <v>2.7763981565364158</v>
      </c>
      <c r="AF389" s="1">
        <f t="shared" si="110"/>
        <v>0.15177005146925224</v>
      </c>
      <c r="AG389" s="1">
        <f t="shared" si="111"/>
        <v>47.020573296216845</v>
      </c>
    </row>
    <row r="390" spans="1:33">
      <c r="A390">
        <v>387</v>
      </c>
      <c r="B390" s="2">
        <f>IF(A390&lt;=入力・概要!$B$40,10^(LOG10(入力・概要!$B$38)+(A390-1)*(LOG10(入力・概要!$B$39)-LOG10(入力・概要!$B$38))/(入力・概要!$B$40-1)),"")</f>
        <v>2484332.304717388</v>
      </c>
      <c r="C390" s="1">
        <f t="shared" si="96"/>
        <v>15609520.235151891</v>
      </c>
      <c r="D390" s="1">
        <f>IF(B390="","",ATANH(MIN(0.999999,入力・概要!$E$20/入力・概要!$E$9))+入力・概要!$B$20*SQRT(B390/1000000)+E390*入力・概要!$B$15/2)</f>
        <v>2.2078766237628236E-2</v>
      </c>
      <c r="E390" s="1">
        <f>IF(B390="","",C390*(入力・概要!$E$11*0.000000001))</f>
        <v>0.50388149939184068</v>
      </c>
      <c r="F390" s="1">
        <f t="shared" si="97"/>
        <v>2.8781555841017301E-2</v>
      </c>
      <c r="G390" s="1">
        <f t="shared" si="98"/>
        <v>0.55100283730045763</v>
      </c>
      <c r="H390" s="1">
        <f>IF(B390="","",ATANH(MIN(0.999999,入力・概要!$E$21/入力・概要!$E$15))+入力・概要!$B$21*SQRT(B390/1000000)+I390*入力・概要!$B$16/2)</f>
        <v>1.467703183734911E-2</v>
      </c>
      <c r="I390" s="1">
        <f>IF(B390="","",C390*(入力・概要!$E$17*0.000000001))</f>
        <v>0.46337376646969253</v>
      </c>
      <c r="J390" s="1">
        <f t="shared" si="99"/>
        <v>1.833896519626229E-2</v>
      </c>
      <c r="K390" s="1">
        <f t="shared" si="100"/>
        <v>0.4995232646800814</v>
      </c>
      <c r="L390" s="1">
        <f>IF(B390="","",入力・概要!$B$25)</f>
        <v>0.05</v>
      </c>
      <c r="M390" s="1">
        <f>IF(B390="","",C390*入力・概要!$B$26*0.000000001-1/(C390*入力・概要!$B$24*0.000001))</f>
        <v>0.30578405790355034</v>
      </c>
      <c r="N390" s="1">
        <f>IF(B390="","",入力・概要!$B$28)</f>
        <v>0.05</v>
      </c>
      <c r="O390" s="1">
        <f>IF(B390="","",C390*入力・概要!$B$29*0.000000001-1/(C390*入力・概要!$B$27*0.000001))</f>
        <v>0.30578405790355034</v>
      </c>
      <c r="P390" s="1">
        <f t="shared" si="101"/>
        <v>2.5000000000000001E-2</v>
      </c>
      <c r="Q390" s="1">
        <f t="shared" si="102"/>
        <v>0.15289202895177517</v>
      </c>
      <c r="R390" s="1">
        <f>IF(B390="","",入力・概要!$E$15*J390)</f>
        <v>1.7659228036622636</v>
      </c>
      <c r="S390" s="1">
        <f>IF(B390="","",入力・概要!$E$15*K390)</f>
        <v>48.100834186552866</v>
      </c>
      <c r="T390" s="1">
        <f t="shared" si="103"/>
        <v>1.7909228036622635</v>
      </c>
      <c r="U390" s="1">
        <f t="shared" si="104"/>
        <v>48.253726215504642</v>
      </c>
      <c r="V390" s="1">
        <f>IF(B390="","",T390+入力・概要!$E$9*F390)</f>
        <v>2.5651561611222657</v>
      </c>
      <c r="W390" s="1">
        <f>IF(B390="","",U390+入力・概要!$E$9*G390)</f>
        <v>63.075884511935428</v>
      </c>
      <c r="X390" s="1">
        <f>IF(B390="","",入力・概要!$E$9+T390*F390-U390*G390)</f>
        <v>0.36393574753351388</v>
      </c>
      <c r="Y390" s="1">
        <f t="shared" si="105"/>
        <v>2.3756208618127048</v>
      </c>
      <c r="Z390" s="1">
        <f>IF(B390="","",入力・概要!$E$9*(V390*X390+W390*Y390)/(X390^2+Y390^2)+入力・概要!$B$36)</f>
        <v>702.20909126595973</v>
      </c>
      <c r="AA390" s="1">
        <f>IF(B390="","",入力・概要!$E$9*(W390*X390-V390*Y390)/(X390^2+Y390^2)+C390*入力・概要!$B$37*0.000000001)</f>
        <v>79.05739820543117</v>
      </c>
      <c r="AB390" s="1">
        <f t="shared" si="106"/>
        <v>706.64537079611375</v>
      </c>
      <c r="AC390" s="1">
        <f t="shared" si="107"/>
        <v>6.4235305069868973</v>
      </c>
      <c r="AD390" s="1">
        <f t="shared" si="108"/>
        <v>6.3952096866948143</v>
      </c>
      <c r="AE390" s="1">
        <f t="shared" si="109"/>
        <v>2.8492015182584822</v>
      </c>
      <c r="AF390" s="1">
        <f t="shared" si="110"/>
        <v>0.15492247260159017</v>
      </c>
      <c r="AG390" s="1">
        <f t="shared" si="111"/>
        <v>48.133239375620121</v>
      </c>
    </row>
    <row r="391" spans="1:33">
      <c r="A391">
        <v>388</v>
      </c>
      <c r="B391" s="2">
        <f>IF(A391&lt;=入力・概要!$B$40,10^(LOG10(入力・概要!$B$38)+(A391-1)*(LOG10(入力・概要!$B$39)-LOG10(入力・概要!$B$38))/(入力・概要!$B$40-1)),"")</f>
        <v>2535161.1255500014</v>
      </c>
      <c r="C391" s="1">
        <f t="shared" si="96"/>
        <v>15928887.135388631</v>
      </c>
      <c r="D391" s="1">
        <f>IF(B391="","",ATANH(MIN(0.999999,入力・概要!$E$20/入力・概要!$E$9))+入力・概要!$B$20*SQRT(B391/1000000)+E391*入力・概要!$B$15/2)</f>
        <v>2.2281532935287979E-2</v>
      </c>
      <c r="E391" s="1">
        <f>IF(B391="","",C391*(入力・概要!$E$11*0.000000001))</f>
        <v>0.51419078949961872</v>
      </c>
      <c r="F391" s="1">
        <f t="shared" si="97"/>
        <v>2.9381659493645802E-2</v>
      </c>
      <c r="G391" s="1">
        <f t="shared" si="98"/>
        <v>0.56450394492920952</v>
      </c>
      <c r="H391" s="1">
        <f>IF(B391="","",ATANH(MIN(0.999999,入力・概要!$E$21/入力・概要!$E$15))+入力・概要!$B$21*SQRT(B391/1000000)+I391*入力・概要!$B$16/2)</f>
        <v>1.4836006751781625E-2</v>
      </c>
      <c r="I391" s="1">
        <f>IF(B391="","",C391*(入力・概要!$E$17*0.000000001))</f>
        <v>0.47285427844053401</v>
      </c>
      <c r="J391" s="1">
        <f t="shared" si="99"/>
        <v>1.8716072758839214E-2</v>
      </c>
      <c r="K391" s="1">
        <f t="shared" si="100"/>
        <v>0.51141985082879282</v>
      </c>
      <c r="L391" s="1">
        <f>IF(B391="","",入力・概要!$B$25)</f>
        <v>0.05</v>
      </c>
      <c r="M391" s="1">
        <f>IF(B391="","",C391*入力・概要!$B$26*0.000000001-1/(C391*入力・概要!$B$24*0.000001))</f>
        <v>0.31229984023096785</v>
      </c>
      <c r="N391" s="1">
        <f>IF(B391="","",入力・概要!$B$28)</f>
        <v>0.05</v>
      </c>
      <c r="O391" s="1">
        <f>IF(B391="","",C391*入力・概要!$B$29*0.000000001-1/(C391*入力・概要!$B$27*0.000001))</f>
        <v>0.31229984023096785</v>
      </c>
      <c r="P391" s="1">
        <f t="shared" si="101"/>
        <v>2.5000000000000001E-2</v>
      </c>
      <c r="Q391" s="1">
        <f t="shared" si="102"/>
        <v>0.15614992011548393</v>
      </c>
      <c r="R391" s="1">
        <f>IF(B391="","",入力・概要!$E$15*J391)</f>
        <v>1.8022358037176762</v>
      </c>
      <c r="S391" s="1">
        <f>IF(B391="","",入力・概要!$E$15*K391)</f>
        <v>49.246397883354248</v>
      </c>
      <c r="T391" s="1">
        <f t="shared" si="103"/>
        <v>1.8272358037176761</v>
      </c>
      <c r="U391" s="1">
        <f t="shared" si="104"/>
        <v>49.40254780346973</v>
      </c>
      <c r="V391" s="1">
        <f>IF(B391="","",T391+入力・概要!$E$9*F391)</f>
        <v>2.6176121476223662</v>
      </c>
      <c r="W391" s="1">
        <f>IF(B391="","",U391+入力・概要!$E$9*G391)</f>
        <v>64.587890353961598</v>
      </c>
      <c r="X391" s="1">
        <f>IF(B391="","",入力・概要!$E$9+T391*F391-U391*G391)</f>
        <v>-0.93391564649759573</v>
      </c>
      <c r="Y391" s="1">
        <f t="shared" si="105"/>
        <v>2.48301065719463</v>
      </c>
      <c r="Z391" s="1">
        <f>IF(B391="","",入力・概要!$E$9*(V391*X391+W391*Y391)/(X391^2+Y391^2)+入力・概要!$B$36)</f>
        <v>603.66399650602148</v>
      </c>
      <c r="AA391" s="1">
        <f>IF(B391="","",入力・概要!$E$9*(W391*X391-V391*Y391)/(X391^2+Y391^2)+C391*入力・概要!$B$37*0.000000001)</f>
        <v>-254.87097762545693</v>
      </c>
      <c r="AB391" s="1">
        <f t="shared" si="106"/>
        <v>655.26287542739522</v>
      </c>
      <c r="AC391" s="1">
        <f t="shared" si="107"/>
        <v>-22.889796350081465</v>
      </c>
      <c r="AD391" s="1">
        <f t="shared" si="108"/>
        <v>6.4040055667121578</v>
      </c>
      <c r="AE391" s="1">
        <f t="shared" si="109"/>
        <v>2.8164155632655405</v>
      </c>
      <c r="AF391" s="1">
        <f t="shared" si="110"/>
        <v>0.15813853911071776</v>
      </c>
      <c r="AG391" s="1">
        <f t="shared" si="111"/>
        <v>49.279364427494798</v>
      </c>
    </row>
    <row r="392" spans="1:33">
      <c r="A392">
        <v>389</v>
      </c>
      <c r="B392" s="2">
        <f>IF(A392&lt;=入力・概要!$B$40,10^(LOG10(入力・概要!$B$38)+(A392-1)*(LOG10(入力・概要!$B$39)-LOG10(入力・概要!$B$38))/(入力・概要!$B$40-1)),"")</f>
        <v>2587029.8914102344</v>
      </c>
      <c r="C392" s="1">
        <f t="shared" si="96"/>
        <v>16254788.202943185</v>
      </c>
      <c r="D392" s="1">
        <f>IF(B392="","",ATANH(MIN(0.999999,入力・概要!$E$20/入力・概要!$E$9))+入力・概要!$B$20*SQRT(B392/1000000)+E392*入力・概要!$B$15/2)</f>
        <v>2.2487953359533998E-2</v>
      </c>
      <c r="E392" s="1">
        <f>IF(B392="","",C392*(入力・概要!$E$11*0.000000001))</f>
        <v>0.52471100511796842</v>
      </c>
      <c r="F392" s="1">
        <f t="shared" si="97"/>
        <v>3.0012376877884023E-2</v>
      </c>
      <c r="G392" s="1">
        <f t="shared" si="98"/>
        <v>0.57844359623357178</v>
      </c>
      <c r="H392" s="1">
        <f>IF(B392="","",ATANH(MIN(0.999999,入力・概要!$E$21/入力・概要!$E$15))+入力・概要!$B$21*SQRT(B392/1000000)+I392*入力・概要!$B$16/2)</f>
        <v>1.4997574480612039E-2</v>
      </c>
      <c r="I392" s="1">
        <f>IF(B392="","",C392*(入力・概要!$E$17*0.000000001))</f>
        <v>0.48252875932747191</v>
      </c>
      <c r="J392" s="1">
        <f t="shared" si="99"/>
        <v>1.9110252710512969E-2</v>
      </c>
      <c r="K392" s="1">
        <f t="shared" si="100"/>
        <v>0.52367910921597538</v>
      </c>
      <c r="L392" s="1">
        <f>IF(B392="","",入力・概要!$B$25)</f>
        <v>0.05</v>
      </c>
      <c r="M392" s="1">
        <f>IF(B392="","",C392*入力・概要!$B$26*0.000000001-1/(C392*入力・概要!$B$24*0.000001))</f>
        <v>0.31894373065482995</v>
      </c>
      <c r="N392" s="1">
        <f>IF(B392="","",入力・概要!$B$28)</f>
        <v>0.05</v>
      </c>
      <c r="O392" s="1">
        <f>IF(B392="","",C392*入力・概要!$B$29*0.000000001-1/(C392*入力・概要!$B$27*0.000001))</f>
        <v>0.31894373065482995</v>
      </c>
      <c r="P392" s="1">
        <f t="shared" si="101"/>
        <v>2.5000000000000001E-2</v>
      </c>
      <c r="Q392" s="1">
        <f t="shared" si="102"/>
        <v>0.15947186532741497</v>
      </c>
      <c r="R392" s="1">
        <f>IF(B392="","",入力・概要!$E$15*J392)</f>
        <v>1.8401927635547037</v>
      </c>
      <c r="S392" s="1">
        <f>IF(B392="","",入力・概要!$E$15*K392)</f>
        <v>50.42688455259804</v>
      </c>
      <c r="T392" s="1">
        <f t="shared" si="103"/>
        <v>1.8651927635547036</v>
      </c>
      <c r="U392" s="1">
        <f t="shared" si="104"/>
        <v>50.586356417925458</v>
      </c>
      <c r="V392" s="1">
        <f>IF(B392="","",T392+入力・概要!$E$9*F392)</f>
        <v>2.6725356133948104</v>
      </c>
      <c r="W392" s="1">
        <f>IF(B392="","",U392+入力・概要!$E$9*G392)</f>
        <v>66.14668019218486</v>
      </c>
      <c r="X392" s="1">
        <f>IF(B392="","",入力・概要!$E$9+T392*F392-U392*G392)</f>
        <v>-2.3050448006528299</v>
      </c>
      <c r="Y392" s="1">
        <f t="shared" si="105"/>
        <v>2.5971256035131631</v>
      </c>
      <c r="Z392" s="1">
        <f>IF(B392="","",入力・概要!$E$9*(V392*X392+W392*Y392)/(X392^2+Y392^2)+入力・概要!$B$36)</f>
        <v>369.49894466187999</v>
      </c>
      <c r="AA392" s="1">
        <f>IF(B392="","",入力・概要!$E$9*(W392*X392-V392*Y392)/(X392^2+Y392^2)+C392*入力・概要!$B$37*0.000000001)</f>
        <v>-355.0752494755568</v>
      </c>
      <c r="AB392" s="1">
        <f t="shared" si="106"/>
        <v>512.45282992327395</v>
      </c>
      <c r="AC392" s="1">
        <f t="shared" si="107"/>
        <v>-43.859595426726372</v>
      </c>
      <c r="AD392" s="1">
        <f t="shared" si="108"/>
        <v>6.4128014467295023</v>
      </c>
      <c r="AE392" s="1">
        <f t="shared" si="109"/>
        <v>2.7096538957827487</v>
      </c>
      <c r="AF392" s="1">
        <f t="shared" si="110"/>
        <v>0.1614195645856015</v>
      </c>
      <c r="AG392" s="1">
        <f t="shared" si="111"/>
        <v>50.460449810600082</v>
      </c>
    </row>
    <row r="393" spans="1:33">
      <c r="A393">
        <v>390</v>
      </c>
      <c r="B393" s="2">
        <f>IF(A393&lt;=入力・概要!$B$40,10^(LOG10(入力・概要!$B$38)+(A393-1)*(LOG10(入力・概要!$B$39)-LOG10(入力・概要!$B$38))/(入力・概要!$B$40-1)),"")</f>
        <v>2639959.8793145958</v>
      </c>
      <c r="C393" s="1">
        <f t="shared" si="96"/>
        <v>16587357.125253063</v>
      </c>
      <c r="D393" s="1">
        <f>IF(B393="","",ATANH(MIN(0.999999,入力・概要!$E$20/入力・概要!$E$9))+入力・概要!$B$20*SQRT(B393/1000000)+E393*入力・概要!$B$15/2)</f>
        <v>2.2698097228288427E-2</v>
      </c>
      <c r="E393" s="1">
        <f>IF(B393="","",C393*(入力・概要!$E$11*0.000000001))</f>
        <v>0.53544646173035404</v>
      </c>
      <c r="F393" s="1">
        <f t="shared" si="97"/>
        <v>3.0675943763944103E-2</v>
      </c>
      <c r="G393" s="1">
        <f t="shared" si="98"/>
        <v>0.59284372754450165</v>
      </c>
      <c r="H393" s="1">
        <f>IF(B393="","",ATANH(MIN(0.999999,入力・概要!$E$21/入力・概要!$E$15))+入力・概要!$B$21*SQRT(B393/1000000)+I393*入力・概要!$B$16/2)</f>
        <v>1.5161781356958176E-2</v>
      </c>
      <c r="I393" s="1">
        <f>IF(B393="","",C393*(入力・概要!$E$17*0.000000001))</f>
        <v>0.49240117768626684</v>
      </c>
      <c r="J393" s="1">
        <f t="shared" si="99"/>
        <v>1.9522660048787704E-2</v>
      </c>
      <c r="K393" s="1">
        <f t="shared" si="100"/>
        <v>0.53631764371042623</v>
      </c>
      <c r="L393" s="1">
        <f>IF(B393="","",入力・概要!$B$25)</f>
        <v>0.05</v>
      </c>
      <c r="M393" s="1">
        <f>IF(B393="","",C393*入力・概要!$B$26*0.000000001-1/(C393*入力・概要!$B$24*0.000001))</f>
        <v>0.32571845455646953</v>
      </c>
      <c r="N393" s="1">
        <f>IF(B393="","",入力・概要!$B$28)</f>
        <v>0.05</v>
      </c>
      <c r="O393" s="1">
        <f>IF(B393="","",C393*入力・概要!$B$29*0.000000001-1/(C393*入力・概要!$B$27*0.000001))</f>
        <v>0.32571845455646953</v>
      </c>
      <c r="P393" s="1">
        <f t="shared" si="101"/>
        <v>2.5000000000000001E-2</v>
      </c>
      <c r="Q393" s="1">
        <f t="shared" si="102"/>
        <v>0.16285922727823476</v>
      </c>
      <c r="R393" s="1">
        <f>IF(B393="","",入力・概要!$E$15*J393)</f>
        <v>1.8799049019040064</v>
      </c>
      <c r="S393" s="1">
        <f>IF(B393="","",入力・概要!$E$15*K393)</f>
        <v>51.643893038615111</v>
      </c>
      <c r="T393" s="1">
        <f t="shared" si="103"/>
        <v>1.9049049019040063</v>
      </c>
      <c r="U393" s="1">
        <f t="shared" si="104"/>
        <v>51.806752265893344</v>
      </c>
      <c r="V393" s="1">
        <f>IF(B393="","",T393+入力・概要!$E$9*F393)</f>
        <v>2.7300979201273456</v>
      </c>
      <c r="W393" s="1">
        <f>IF(B393="","",U393+入力・概要!$E$9*G393)</f>
        <v>67.754444328174102</v>
      </c>
      <c r="X393" s="1">
        <f>IF(B393="","",入力・概要!$E$9+T393*F393-U393*G393)</f>
        <v>-3.7545431117248107</v>
      </c>
      <c r="Y393" s="1">
        <f t="shared" si="105"/>
        <v>2.7185319417636924</v>
      </c>
      <c r="Z393" s="1">
        <f>IF(B393="","",入力・概要!$E$9*(V393*X393+W393*Y393)/(X393^2+Y393^2)+入力・概要!$B$36)</f>
        <v>217.76444018729026</v>
      </c>
      <c r="AA393" s="1">
        <f>IF(B393="","",入力・概要!$E$9*(W393*X393-V393*Y393)/(X393^2+Y393^2)+C393*入力・概要!$B$37*0.000000001)</f>
        <v>-327.20617602012459</v>
      </c>
      <c r="AB393" s="1">
        <f t="shared" si="106"/>
        <v>393.04609530664044</v>
      </c>
      <c r="AC393" s="1">
        <f t="shared" si="107"/>
        <v>-56.355175309836589</v>
      </c>
      <c r="AD393" s="1">
        <f t="shared" si="108"/>
        <v>6.4215973267468449</v>
      </c>
      <c r="AE393" s="1">
        <f t="shared" si="109"/>
        <v>2.5944434861601295</v>
      </c>
      <c r="AF393" s="1">
        <f t="shared" si="110"/>
        <v>0.1647668896036571</v>
      </c>
      <c r="AG393" s="1">
        <f t="shared" si="111"/>
        <v>51.678097203981125</v>
      </c>
    </row>
    <row r="394" spans="1:33">
      <c r="A394">
        <v>391</v>
      </c>
      <c r="B394" s="2">
        <f>IF(A394&lt;=入力・概要!$B$40,10^(LOG10(入力・概要!$B$38)+(A394-1)*(LOG10(入力・概要!$B$39)-LOG10(入力・概要!$B$38))/(入力・概要!$B$40-1)),"")</f>
        <v>2693972.801602073</v>
      </c>
      <c r="C394" s="1">
        <f t="shared" si="96"/>
        <v>16926730.324967571</v>
      </c>
      <c r="D394" s="1">
        <f>IF(B394="","",ATANH(MIN(0.999999,入力・概要!$E$20/入力・概要!$E$9))+入力・概要!$B$20*SQRT(B394/1000000)+E394*入力・概要!$B$15/2)</f>
        <v>2.2912035634623761E-2</v>
      </c>
      <c r="E394" s="1">
        <f>IF(B394="","",C394*(入力・概要!$E$11*0.000000001))</f>
        <v>0.54640156311396104</v>
      </c>
      <c r="F394" s="1">
        <f t="shared" si="97"/>
        <v>3.1374807512818396E-2</v>
      </c>
      <c r="G394" s="1">
        <f t="shared" si="98"/>
        <v>0.60772789957765438</v>
      </c>
      <c r="H394" s="1">
        <f>IF(B394="","",ATANH(MIN(0.999999,入力・概要!$E$21/入力・概要!$E$15))+入力・概要!$B$21*SQRT(B394/1000000)+I394*入力・概要!$B$16/2)</f>
        <v>1.532867459355393E-2</v>
      </c>
      <c r="I394" s="1">
        <f>IF(B394="","",C394*(入力・概要!$E$17*0.000000001))</f>
        <v>0.5024755832683454</v>
      </c>
      <c r="J394" s="1">
        <f t="shared" si="99"/>
        <v>1.9954551286537593E-2</v>
      </c>
      <c r="K394" s="1">
        <f t="shared" si="100"/>
        <v>0.54935318909630582</v>
      </c>
      <c r="L394" s="1">
        <f>IF(B394="","",入力・概要!$B$25)</f>
        <v>0.05</v>
      </c>
      <c r="M394" s="1">
        <f>IF(B394="","",C394*入力・概要!$B$26*0.000000001-1/(C394*入力・概要!$B$24*0.000001))</f>
        <v>0.3326267909862457</v>
      </c>
      <c r="N394" s="1">
        <f>IF(B394="","",入力・概要!$B$28)</f>
        <v>0.05</v>
      </c>
      <c r="O394" s="1">
        <f>IF(B394="","",C394*入力・概要!$B$29*0.000000001-1/(C394*入力・概要!$B$27*0.000001))</f>
        <v>0.3326267909862457</v>
      </c>
      <c r="P394" s="1">
        <f t="shared" si="101"/>
        <v>2.5000000000000001E-2</v>
      </c>
      <c r="Q394" s="1">
        <f t="shared" si="102"/>
        <v>0.16631339549312285</v>
      </c>
      <c r="R394" s="1">
        <f>IF(B394="","",入力・概要!$E$15*J394)</f>
        <v>1.9214932127646374</v>
      </c>
      <c r="S394" s="1">
        <f>IF(B394="","",入力・概要!$E$15*K394)</f>
        <v>52.899131085513794</v>
      </c>
      <c r="T394" s="1">
        <f t="shared" si="103"/>
        <v>1.9464932127646373</v>
      </c>
      <c r="U394" s="1">
        <f t="shared" si="104"/>
        <v>53.065444481006914</v>
      </c>
      <c r="V394" s="1">
        <f>IF(B394="","",T394+入力・概要!$E$9*F394)</f>
        <v>2.7904858966379802</v>
      </c>
      <c r="W394" s="1">
        <f>IF(B394="","",U394+入力・概要!$E$9*G394)</f>
        <v>69.413525686595108</v>
      </c>
      <c r="X394" s="1">
        <f>IF(B394="","",入力・概要!$E$9+T394*F394-U394*G394)</f>
        <v>-5.2879500068059748</v>
      </c>
      <c r="Y394" s="1">
        <f t="shared" si="105"/>
        <v>2.8478563379093567</v>
      </c>
      <c r="Z394" s="1">
        <f>IF(B394="","",入力・概要!$E$9*(V394*X394+W394*Y394)/(X394^2+Y394^2)+入力・概要!$B$36)</f>
        <v>136.4109277443718</v>
      </c>
      <c r="AA394" s="1">
        <f>IF(B394="","",入力・概要!$E$9*(W394*X394-V394*Y394)/(X394^2+Y394^2)+C394*入力・概要!$B$37*0.000000001)</f>
        <v>-279.07579765061354</v>
      </c>
      <c r="AB394" s="1">
        <f t="shared" si="106"/>
        <v>310.63039458882065</v>
      </c>
      <c r="AC394" s="1">
        <f t="shared" si="107"/>
        <v>-63.950834428752785</v>
      </c>
      <c r="AD394" s="1">
        <f t="shared" si="108"/>
        <v>6.4303932067641885</v>
      </c>
      <c r="AE394" s="1">
        <f t="shared" si="109"/>
        <v>2.492243948354472</v>
      </c>
      <c r="AF394" s="1">
        <f t="shared" si="110"/>
        <v>0.16818188225980793</v>
      </c>
      <c r="AG394" s="1">
        <f t="shared" si="111"/>
        <v>52.934017472406836</v>
      </c>
    </row>
    <row r="395" spans="1:33">
      <c r="A395">
        <v>392</v>
      </c>
      <c r="B395" s="2">
        <f>IF(A395&lt;=入力・概要!$B$40,10^(LOG10(入力・概要!$B$38)+(A395-1)*(LOG10(入力・概要!$B$39)-LOG10(入力・概要!$B$38))/(入力・概要!$B$40-1)),"")</f>
        <v>2749090.8148407163</v>
      </c>
      <c r="C395" s="1">
        <f t="shared" si="96"/>
        <v>17273047.015909545</v>
      </c>
      <c r="D395" s="1">
        <f>IF(B395="","",ATANH(MIN(0.999999,入力・概要!$E$20/入力・概要!$E$9))+入力・概要!$B$20*SQRT(B395/1000000)+E395*入力・概要!$B$15/2)</f>
        <v>2.3129841074376337E-2</v>
      </c>
      <c r="E395" s="1">
        <f>IF(B395="","",C395*(入力・概要!$E$11*0.000000001))</f>
        <v>0.5575808031461621</v>
      </c>
      <c r="F395" s="1">
        <f t="shared" si="97"/>
        <v>3.2111651737953432E-2</v>
      </c>
      <c r="G395" s="1">
        <f t="shared" si="98"/>
        <v>0.62312145505332617</v>
      </c>
      <c r="H395" s="1">
        <f>IF(B395="","",ATANH(MIN(0.999999,入力・概要!$E$21/入力・概要!$E$15))+入力・概要!$B$21*SQRT(B395/1000000)+I395*入力・概要!$B$16/2)</f>
        <v>1.5498302300050323E-2</v>
      </c>
      <c r="I395" s="1">
        <f>IF(B395="","",C395*(入力・概要!$E$17*0.000000001))</f>
        <v>0.5127561086820428</v>
      </c>
      <c r="J395" s="1">
        <f t="shared" si="99"/>
        <v>2.0407295398661714E-2</v>
      </c>
      <c r="K395" s="1">
        <f t="shared" si="100"/>
        <v>0.56280471274352539</v>
      </c>
      <c r="L395" s="1">
        <f>IF(B395="","",入力・概要!$B$25)</f>
        <v>0.05</v>
      </c>
      <c r="M395" s="1">
        <f>IF(B395="","",C395*入力・概要!$B$26*0.000000001-1/(C395*入力・概要!$B$24*0.000001))</f>
        <v>0.33967157380353413</v>
      </c>
      <c r="N395" s="1">
        <f>IF(B395="","",入力・概要!$B$28)</f>
        <v>0.05</v>
      </c>
      <c r="O395" s="1">
        <f>IF(B395="","",C395*入力・概要!$B$29*0.000000001-1/(C395*入力・概要!$B$27*0.000001))</f>
        <v>0.33967157380353413</v>
      </c>
      <c r="P395" s="1">
        <f t="shared" si="101"/>
        <v>2.5000000000000001E-2</v>
      </c>
      <c r="Q395" s="1">
        <f t="shared" si="102"/>
        <v>0.16983578690176704</v>
      </c>
      <c r="R395" s="1">
        <f>IF(B395="","",入力・概要!$E$15*J395)</f>
        <v>1.9650895194955513</v>
      </c>
      <c r="S395" s="1">
        <f>IF(B395="","",入力・概要!$E$15*K395)</f>
        <v>54.194425127375467</v>
      </c>
      <c r="T395" s="1">
        <f t="shared" si="103"/>
        <v>1.9900895194955512</v>
      </c>
      <c r="U395" s="1">
        <f t="shared" si="104"/>
        <v>54.364260914277232</v>
      </c>
      <c r="V395" s="1">
        <f>IF(B395="","",T395+入力・概要!$E$9*F395)</f>
        <v>2.8539035563736643</v>
      </c>
      <c r="W395" s="1">
        <f>IF(B395="","",U395+入力・概要!$E$9*G395)</f>
        <v>71.126433846004545</v>
      </c>
      <c r="X395" s="1">
        <f>IF(B395="","",入力・概要!$E$9+T395*F395-U395*G395)</f>
        <v>-6.9113020443102151</v>
      </c>
      <c r="Y395" s="1">
        <f t="shared" si="105"/>
        <v>2.9857936905449467</v>
      </c>
      <c r="Z395" s="1">
        <f>IF(B395="","",入力・概要!$E$9*(V395*X395+W395*Y395)/(X395^2+Y395^2)+入力・概要!$B$36)</f>
        <v>91.427457387331458</v>
      </c>
      <c r="AA395" s="1">
        <f>IF(B395="","",入力・概要!$E$9*(W395*X395-V395*Y395)/(X395^2+Y395^2)+C395*入力・概要!$B$37*0.000000001)</f>
        <v>-236.7572592908605</v>
      </c>
      <c r="AB395" s="1">
        <f t="shared" si="106"/>
        <v>253.79712329187672</v>
      </c>
      <c r="AC395" s="1">
        <f t="shared" si="107"/>
        <v>-68.885165257781054</v>
      </c>
      <c r="AD395" s="1">
        <f t="shared" si="108"/>
        <v>6.4391890867815347</v>
      </c>
      <c r="AE395" s="1">
        <f t="shared" si="109"/>
        <v>2.4044866951994095</v>
      </c>
      <c r="AF395" s="1">
        <f t="shared" si="110"/>
        <v>0.17166593870812702</v>
      </c>
      <c r="AG395" s="1">
        <f t="shared" si="111"/>
        <v>54.230040491468721</v>
      </c>
    </row>
    <row r="396" spans="1:33">
      <c r="A396">
        <v>393</v>
      </c>
      <c r="B396" s="2">
        <f>IF(A396&lt;=入力・概要!$B$40,10^(LOG10(入力・概要!$B$38)+(A396-1)*(LOG10(入力・概要!$B$39)-LOG10(入力・概要!$B$38))/(入力・概要!$B$40-1)),"")</f>
        <v>2805336.5289164013</v>
      </c>
      <c r="C396" s="1">
        <f t="shared" si="96"/>
        <v>17626449.260181714</v>
      </c>
      <c r="D396" s="1">
        <f>IF(B396="","",ATANH(MIN(0.999999,入力・概要!$E$20/入力・概要!$E$9))+入力・概要!$B$20*SQRT(B396/1000000)+E396*入力・概要!$B$15/2)</f>
        <v>2.3351587474319292E-2</v>
      </c>
      <c r="E396" s="1">
        <f>IF(B396="","",C396*(入力・概要!$E$11*0.000000001))</f>
        <v>0.56898876764793394</v>
      </c>
      <c r="F396" s="1">
        <f t="shared" si="97"/>
        <v>3.2889424402654105E-2</v>
      </c>
      <c r="G396" s="1">
        <f t="shared" si="98"/>
        <v>0.63905169505191695</v>
      </c>
      <c r="H396" s="1">
        <f>IF(B396="","",ATANH(MIN(0.999999,入力・概要!$E$21/入力・概要!$E$15))+入力・概要!$B$21*SQRT(B396/1000000)+I396*入力・概要!$B$16/2)</f>
        <v>1.5670713500663309E-2</v>
      </c>
      <c r="I396" s="1">
        <f>IF(B396="","",C396*(入力・概要!$E$17*0.000000001))</f>
        <v>0.52324697108782414</v>
      </c>
      <c r="J396" s="1">
        <f t="shared" si="99"/>
        <v>2.0882386177027066E-2</v>
      </c>
      <c r="K396" s="1">
        <f t="shared" si="100"/>
        <v>0.57669252747238331</v>
      </c>
      <c r="L396" s="1">
        <f>IF(B396="","",入力・概要!$B$25)</f>
        <v>0.05</v>
      </c>
      <c r="M396" s="1">
        <f>IF(B396="","",C396*入力・概要!$B$26*0.000000001-1/(C396*入力・概要!$B$24*0.000001))</f>
        <v>0.34685569283919304</v>
      </c>
      <c r="N396" s="1">
        <f>IF(B396="","",入力・概要!$B$28)</f>
        <v>0.05</v>
      </c>
      <c r="O396" s="1">
        <f>IF(B396="","",C396*入力・概要!$B$29*0.000000001-1/(C396*入力・概要!$B$27*0.000001))</f>
        <v>0.34685569283919304</v>
      </c>
      <c r="P396" s="1">
        <f t="shared" si="101"/>
        <v>2.5000000000000001E-2</v>
      </c>
      <c r="Q396" s="1">
        <f t="shared" si="102"/>
        <v>0.17342784641959652</v>
      </c>
      <c r="R396" s="1">
        <f>IF(B396="","",入力・概要!$E$15*J396)</f>
        <v>2.0108376645160799</v>
      </c>
      <c r="S396" s="1">
        <f>IF(B396="","",入力・概要!$E$15*K396)</f>
        <v>55.53173115638333</v>
      </c>
      <c r="T396" s="1">
        <f t="shared" si="103"/>
        <v>2.0358376645160798</v>
      </c>
      <c r="U396" s="1">
        <f t="shared" si="104"/>
        <v>55.70515900280293</v>
      </c>
      <c r="V396" s="1">
        <f>IF(B396="","",T396+入力・概要!$E$9*F396)</f>
        <v>2.92057404294022</v>
      </c>
      <c r="W396" s="1">
        <f>IF(B396="","",U396+入力・概要!$E$9*G396)</f>
        <v>72.895860651580193</v>
      </c>
      <c r="X396" s="1">
        <f>IF(B396="","",入力・概要!$E$9+T396*F396-U396*G396)</f>
        <v>-8.6311884969991013</v>
      </c>
      <c r="Y396" s="1">
        <f t="shared" si="105"/>
        <v>3.1331161262200502</v>
      </c>
      <c r="Z396" s="1">
        <f>IF(B396="","",入力・概要!$E$9*(V396*X396+W396*Y396)/(X396^2+Y396^2)+入力・概要!$B$36)</f>
        <v>64.825596415420392</v>
      </c>
      <c r="AA396" s="1">
        <f>IF(B396="","",入力・概要!$E$9*(W396*X396-V396*Y396)/(X396^2+Y396^2)+C396*入力・概要!$B$37*0.000000001)</f>
        <v>-203.06217217394615</v>
      </c>
      <c r="AB396" s="1">
        <f t="shared" si="106"/>
        <v>213.15863510216121</v>
      </c>
      <c r="AC396" s="1">
        <f t="shared" si="107"/>
        <v>-72.294829761954887</v>
      </c>
      <c r="AD396" s="1">
        <f t="shared" si="108"/>
        <v>6.4479849667988782</v>
      </c>
      <c r="AE396" s="1">
        <f t="shared" si="109"/>
        <v>2.3287029307024003</v>
      </c>
      <c r="AF396" s="1">
        <f t="shared" si="110"/>
        <v>0.17522048371620014</v>
      </c>
      <c r="AG396" s="1">
        <f t="shared" si="111"/>
        <v>55.568126055661367</v>
      </c>
    </row>
    <row r="397" spans="1:33">
      <c r="A397">
        <v>394</v>
      </c>
      <c r="B397" s="2">
        <f>IF(A397&lt;=入力・概要!$B$40,10^(LOG10(入力・概要!$B$38)+(A397-1)*(LOG10(入力・概要!$B$39)-LOG10(入力・概要!$B$38))/(入力・概要!$B$40-1)),"")</f>
        <v>2862733.016307693</v>
      </c>
      <c r="C397" s="1">
        <f t="shared" si="96"/>
        <v>17987082.026442394</v>
      </c>
      <c r="D397" s="1">
        <f>IF(B397="","",ATANH(MIN(0.999999,入力・概要!$E$20/入力・概要!$E$9))+入力・概要!$B$20*SQRT(B397/1000000)+E397*入力・概要!$B$15/2)</f>
        <v>2.3577350220907116E-2</v>
      </c>
      <c r="E397" s="1">
        <f>IF(B397="","",C397*(入力・概要!$E$11*0.000000001))</f>
        <v>0.58063013626501947</v>
      </c>
      <c r="F397" s="1">
        <f t="shared" si="97"/>
        <v>3.3711369913001457E-2</v>
      </c>
      <c r="G397" s="1">
        <f t="shared" si="98"/>
        <v>0.6555480767542009</v>
      </c>
      <c r="H397" s="1">
        <f>IF(B397="","",ATANH(MIN(0.999999,入力・概要!$E$21/入力・概要!$E$15))+入力・概要!$B$21*SQRT(B397/1000000)+I397*入力・概要!$B$16/2)</f>
        <v>1.584595815217596E-2</v>
      </c>
      <c r="I397" s="1">
        <f>IF(B397="","",C397*(入力・概要!$E$17*0.000000001))</f>
        <v>0.53395247392821743</v>
      </c>
      <c r="J397" s="1">
        <f t="shared" si="99"/>
        <v>2.1381456205355209E-2</v>
      </c>
      <c r="K397" s="1">
        <f t="shared" si="100"/>
        <v>0.5910384170761519</v>
      </c>
      <c r="L397" s="1">
        <f>IF(B397="","",入力・概要!$B$25)</f>
        <v>0.05</v>
      </c>
      <c r="M397" s="1">
        <f>IF(B397="","",C397*入力・概要!$B$26*0.000000001-1/(C397*入力・概要!$B$24*0.000001))</f>
        <v>0.35418209508100967</v>
      </c>
      <c r="N397" s="1">
        <f>IF(B397="","",入力・概要!$B$28)</f>
        <v>0.05</v>
      </c>
      <c r="O397" s="1">
        <f>IF(B397="","",C397*入力・概要!$B$29*0.000000001-1/(C397*入力・概要!$B$27*0.000001))</f>
        <v>0.35418209508100967</v>
      </c>
      <c r="P397" s="1">
        <f t="shared" si="101"/>
        <v>2.5000000000000001E-2</v>
      </c>
      <c r="Q397" s="1">
        <f t="shared" si="102"/>
        <v>0.17709104754050484</v>
      </c>
      <c r="R397" s="1">
        <f>IF(B397="","",入力・概要!$E$15*J397)</f>
        <v>2.0588948549964163</v>
      </c>
      <c r="S397" s="1">
        <f>IF(B397="","",入力・概要!$E$15*K397)</f>
        <v>56.913146809829229</v>
      </c>
      <c r="T397" s="1">
        <f t="shared" si="103"/>
        <v>2.0838948549964162</v>
      </c>
      <c r="U397" s="1">
        <f t="shared" si="104"/>
        <v>57.090237857369736</v>
      </c>
      <c r="V397" s="1">
        <f>IF(B397="","",T397+入力・概要!$E$9*F397)</f>
        <v>2.990741839102911</v>
      </c>
      <c r="W397" s="1">
        <f>IF(B397="","",U397+入力・概要!$E$9*G397)</f>
        <v>74.72469762199907</v>
      </c>
      <c r="X397" s="1">
        <f>IF(B397="","",入力・概要!$E$9+T397*F397-U397*G397)</f>
        <v>-10.454814420606528</v>
      </c>
      <c r="Y397" s="1">
        <f t="shared" si="105"/>
        <v>3.290683391181906</v>
      </c>
      <c r="Z397" s="1">
        <f>IF(B397="","",入力・概要!$E$9*(V397*X397+W397*Y397)/(X397^2+Y397^2)+入力・概要!$B$36)</f>
        <v>48.060197362965489</v>
      </c>
      <c r="AA397" s="1">
        <f>IF(B397="","",入力・概要!$E$9*(W397*X397-V397*Y397)/(X397^2+Y397^2)+C397*入力・概要!$B$37*0.000000001)</f>
        <v>-176.53149259906263</v>
      </c>
      <c r="AB397" s="1">
        <f t="shared" si="106"/>
        <v>182.95669009309304</v>
      </c>
      <c r="AC397" s="1">
        <f t="shared" si="107"/>
        <v>-74.770488463715708</v>
      </c>
      <c r="AD397" s="1">
        <f t="shared" si="108"/>
        <v>6.4567808468162227</v>
      </c>
      <c r="AE397" s="1">
        <f t="shared" si="109"/>
        <v>2.2623482947594482</v>
      </c>
      <c r="AF397" s="1">
        <f t="shared" si="110"/>
        <v>0.17884697123237325</v>
      </c>
      <c r="AG397" s="1">
        <f t="shared" si="111"/>
        <v>56.950376011235477</v>
      </c>
    </row>
    <row r="398" spans="1:33">
      <c r="A398">
        <v>395</v>
      </c>
      <c r="B398" s="2">
        <f>IF(A398&lt;=入力・概要!$B$40,10^(LOG10(入力・概要!$B$38)+(A398-1)*(LOG10(入力・概要!$B$39)-LOG10(入力・概要!$B$38))/(入力・概要!$B$40-1)),"")</f>
        <v>2921303.8215503022</v>
      </c>
      <c r="C398" s="1">
        <f t="shared" si="96"/>
        <v>18355093.249372434</v>
      </c>
      <c r="D398" s="1">
        <f>IF(B398="","",ATANH(MIN(0.999999,入力・概要!$E$20/入力・概要!$E$9))+入力・概要!$B$20*SQRT(B398/1000000)+E398*入力・概要!$B$15/2)</f>
        <v>2.380720618960222E-2</v>
      </c>
      <c r="E398" s="1">
        <f>IF(B398="","",C398*(入力・概要!$E$11*0.000000001))</f>
        <v>0.59250968438754437</v>
      </c>
      <c r="F398" s="1">
        <f t="shared" si="97"/>
        <v>3.4581065870972767E-2</v>
      </c>
      <c r="G398" s="1">
        <f t="shared" si="98"/>
        <v>0.67264243565259563</v>
      </c>
      <c r="H398" s="1">
        <f>IF(B398="","",ATANH(MIN(0.999999,入力・概要!$E$21/入力・概要!$E$15))+入力・概要!$B$21*SQRT(B398/1000000)+I398*入力・概要!$B$16/2)</f>
        <v>1.6024087162301196E-2</v>
      </c>
      <c r="I398" s="1">
        <f>IF(B398="","",C398*(入力・概要!$E$17*0.000000001))</f>
        <v>0.54487700869310995</v>
      </c>
      <c r="J398" s="1">
        <f t="shared" si="99"/>
        <v>2.1906292702246918E-2</v>
      </c>
      <c r="K398" s="1">
        <f t="shared" si="100"/>
        <v>0.60586577618822013</v>
      </c>
      <c r="L398" s="1">
        <f>IF(B398="","",入力・概要!$B$25)</f>
        <v>0.05</v>
      </c>
      <c r="M398" s="1">
        <f>IF(B398="","",C398*入力・概要!$B$26*0.000000001-1/(C398*入力・概要!$B$24*0.000001))</f>
        <v>0.36165378588257036</v>
      </c>
      <c r="N398" s="1">
        <f>IF(B398="","",入力・概要!$B$28)</f>
        <v>0.05</v>
      </c>
      <c r="O398" s="1">
        <f>IF(B398="","",C398*入力・概要!$B$29*0.000000001-1/(C398*入力・概要!$B$27*0.000001))</f>
        <v>0.36165378588257036</v>
      </c>
      <c r="P398" s="1">
        <f t="shared" si="101"/>
        <v>2.5000000000000001E-2</v>
      </c>
      <c r="Q398" s="1">
        <f t="shared" si="102"/>
        <v>0.18082689294128518</v>
      </c>
      <c r="R398" s="1">
        <f>IF(B398="","",入力・概要!$E$15*J398)</f>
        <v>2.1094331884376176</v>
      </c>
      <c r="S398" s="1">
        <f>IF(B398="","",入力・概要!$E$15*K398)</f>
        <v>58.340924838407823</v>
      </c>
      <c r="T398" s="1">
        <f t="shared" si="103"/>
        <v>2.1344331884376175</v>
      </c>
      <c r="U398" s="1">
        <f t="shared" si="104"/>
        <v>58.521751731349106</v>
      </c>
      <c r="V398" s="1">
        <f>IF(B398="","",T398+入力・概要!$E$9*F398)</f>
        <v>3.0646752810375149</v>
      </c>
      <c r="W398" s="1">
        <f>IF(B398="","",U398+入力・概要!$E$9*G398)</f>
        <v>76.616055395892602</v>
      </c>
      <c r="X398" s="1">
        <f>IF(B398="","",入力・概要!$E$9+T398*F398-U398*G398)</f>
        <v>-12.390072390629125</v>
      </c>
      <c r="Y398" s="1">
        <f t="shared" si="105"/>
        <v>3.4594548901149125</v>
      </c>
      <c r="Z398" s="1">
        <f>IF(B398="","",入力・概要!$E$9*(V398*X398+W398*Y398)/(X398^2+Y398^2)+入力・概要!$B$36)</f>
        <v>36.913319175317568</v>
      </c>
      <c r="AA398" s="1">
        <f>IF(B398="","",入力・概要!$E$9*(W398*X398-V398*Y398)/(X398^2+Y398^2)+C398*入力・概要!$B$37*0.000000001)</f>
        <v>-155.41480731416442</v>
      </c>
      <c r="AB398" s="1">
        <f t="shared" si="106"/>
        <v>159.73839696528108</v>
      </c>
      <c r="AC398" s="1">
        <f t="shared" si="107"/>
        <v>-76.638978055362671</v>
      </c>
      <c r="AD398" s="1">
        <f t="shared" si="108"/>
        <v>6.4655767268335671</v>
      </c>
      <c r="AE398" s="1">
        <f t="shared" si="109"/>
        <v>2.2034093218103252</v>
      </c>
      <c r="AF398" s="1">
        <f t="shared" si="110"/>
        <v>0.18254688496602459</v>
      </c>
      <c r="AG398" s="1">
        <f t="shared" si="111"/>
        <v>58.379047777239677</v>
      </c>
    </row>
    <row r="399" spans="1:33">
      <c r="A399">
        <v>396</v>
      </c>
      <c r="B399" s="2">
        <f>IF(A399&lt;=入力・概要!$B$40,10^(LOG10(入力・概要!$B$38)+(A399-1)*(LOG10(入力・概要!$B$39)-LOG10(入力・概要!$B$38))/(入力・概要!$B$40-1)),"")</f>
        <v>2981072.9708952811</v>
      </c>
      <c r="C399" s="1">
        <f t="shared" si="96"/>
        <v>18730633.890359428</v>
      </c>
      <c r="D399" s="1">
        <f>IF(B399="","",ATANH(MIN(0.999999,入力・概要!$E$20/入力・概要!$E$9))+入力・概要!$B$20*SQRT(B399/1000000)+E399*入力・概要!$B$15/2)</f>
        <v>2.4041233774796514E-2</v>
      </c>
      <c r="E399" s="1">
        <f>IF(B399="","",C399*(入力・概要!$E$11*0.000000001))</f>
        <v>0.60463228510892764</v>
      </c>
      <c r="F399" s="1">
        <f t="shared" si="97"/>
        <v>3.5502465279705915E-2</v>
      </c>
      <c r="G399" s="1">
        <f t="shared" si="98"/>
        <v>0.6903692358396234</v>
      </c>
      <c r="H399" s="1">
        <f>IF(B399="","",ATANH(MIN(0.999999,入力・概要!$E$21/入力・概要!$E$15))+入力・概要!$B$21*SQRT(B399/1000000)+I399*入力・概要!$B$16/2)</f>
        <v>1.6205152408413269E-2</v>
      </c>
      <c r="I399" s="1">
        <f>IF(B399="","",C399*(入力・概要!$E$17*0.000000001))</f>
        <v>0.55602505672117886</v>
      </c>
      <c r="J399" s="1">
        <f t="shared" si="99"/>
        <v>2.2458855524243568E-2</v>
      </c>
      <c r="K399" s="1">
        <f t="shared" si="100"/>
        <v>0.62119976644255426</v>
      </c>
      <c r="L399" s="1">
        <f>IF(B399="","",入力・概要!$B$25)</f>
        <v>0.05</v>
      </c>
      <c r="M399" s="1">
        <f>IF(B399="","",C399*入力・概要!$B$26*0.000000001-1/(C399*入力・概要!$B$24*0.000001))</f>
        <v>0.36927383019608506</v>
      </c>
      <c r="N399" s="1">
        <f>IF(B399="","",入力・概要!$B$28)</f>
        <v>0.05</v>
      </c>
      <c r="O399" s="1">
        <f>IF(B399="","",C399*入力・概要!$B$29*0.000000001-1/(C399*入力・概要!$B$27*0.000001))</f>
        <v>0.36927383019608506</v>
      </c>
      <c r="P399" s="1">
        <f t="shared" si="101"/>
        <v>2.5000000000000005E-2</v>
      </c>
      <c r="Q399" s="1">
        <f t="shared" si="102"/>
        <v>0.18463691509804253</v>
      </c>
      <c r="R399" s="1">
        <f>IF(B399="","",入力・概要!$E$15*J399)</f>
        <v>2.1626413862490588</v>
      </c>
      <c r="S399" s="1">
        <f>IF(B399="","",入力・概要!$E$15*K399)</f>
        <v>59.81748814345093</v>
      </c>
      <c r="T399" s="1">
        <f t="shared" si="103"/>
        <v>2.1876413862490587</v>
      </c>
      <c r="U399" s="1">
        <f t="shared" si="104"/>
        <v>60.00212505854897</v>
      </c>
      <c r="V399" s="1">
        <f>IF(B399="","",T399+入力・概要!$E$9*F399)</f>
        <v>3.1426694272433258</v>
      </c>
      <c r="W399" s="1">
        <f>IF(B399="","",U399+入力・概要!$E$9*G399)</f>
        <v>78.573285502539591</v>
      </c>
      <c r="X399" s="1">
        <f>IF(B399="","",入力・概要!$E$9+T399*F399-U399*G399)</f>
        <v>-14.44562430514873</v>
      </c>
      <c r="Y399" s="1">
        <f t="shared" si="105"/>
        <v>3.640503673715604</v>
      </c>
      <c r="Z399" s="1">
        <f>IF(B399="","",入力・概要!$E$9*(V399*X399+W399*Y399)/(X399^2+Y399^2)+入力・概要!$B$36)</f>
        <v>29.169305871834585</v>
      </c>
      <c r="AA399" s="1">
        <f>IF(B399="","",入力・概要!$E$9*(W399*X399-V399*Y399)/(X399^2+Y399^2)+C399*入力・概要!$B$37*0.000000001)</f>
        <v>-138.3325036542364</v>
      </c>
      <c r="AB399" s="1">
        <f t="shared" si="106"/>
        <v>141.37443181952659</v>
      </c>
      <c r="AC399" s="1">
        <f t="shared" si="107"/>
        <v>-78.092832008818064</v>
      </c>
      <c r="AD399" s="1">
        <f t="shared" si="108"/>
        <v>6.4743726068509106</v>
      </c>
      <c r="AE399" s="1">
        <f t="shared" si="109"/>
        <v>2.150370872517843</v>
      </c>
      <c r="AF399" s="1">
        <f t="shared" si="110"/>
        <v>0.18632173898104795</v>
      </c>
      <c r="AG399" s="1">
        <f t="shared" si="111"/>
        <v>59.856569443607519</v>
      </c>
    </row>
    <row r="400" spans="1:33">
      <c r="A400">
        <v>397</v>
      </c>
      <c r="B400" s="2">
        <f>IF(A400&lt;=入力・概要!$B$40,10^(LOG10(入力・概要!$B$38)+(A400-1)*(LOG10(入力・概要!$B$39)-LOG10(入力・概要!$B$38))/(入力・概要!$B$40-1)),"")</f>
        <v>3042064.9821648118</v>
      </c>
      <c r="C400" s="1">
        <f t="shared" si="96"/>
        <v>19113857.999423474</v>
      </c>
      <c r="D400" s="1">
        <f>IF(B400="","",ATANH(MIN(0.999999,入力・概要!$E$20/入力・概要!$E$9))+入力・概要!$B$20*SQRT(B400/1000000)+E400*入力・概要!$B$15/2)</f>
        <v>2.4279512920339461E-2</v>
      </c>
      <c r="E400" s="1">
        <f>IF(B400="","",C400*(入力・概要!$E$11*0.000000001))</f>
        <v>0.61700291122486961</v>
      </c>
      <c r="F400" s="1">
        <f t="shared" si="97"/>
        <v>3.6479945147769262E-2</v>
      </c>
      <c r="G400" s="1">
        <f t="shared" si="98"/>
        <v>0.7087658526001045</v>
      </c>
      <c r="H400" s="1">
        <f>IF(B400="","",ATANH(MIN(0.999999,入力・概要!$E$21/入力・概要!$E$15))+入力・概要!$B$21*SQRT(B400/1000000)+I400*入力・概要!$B$16/2)</f>
        <v>1.638920675665502E-2</v>
      </c>
      <c r="I400" s="1">
        <f>IF(B400="","",C400*(入力・概要!$E$17*0.000000001))</f>
        <v>0.56740119103817765</v>
      </c>
      <c r="J400" s="1">
        <f t="shared" si="99"/>
        <v>2.3041297673248303E-2</v>
      </c>
      <c r="K400" s="1">
        <f t="shared" si="100"/>
        <v>0.6370674911848816</v>
      </c>
      <c r="L400" s="1">
        <f>IF(B400="","",入力・概要!$B$25)</f>
        <v>0.05</v>
      </c>
      <c r="M400" s="1">
        <f>IF(B400="","",C400*入力・概要!$B$26*0.000000001-1/(C400*入力・概要!$B$24*0.000001))</f>
        <v>0.3770453538296597</v>
      </c>
      <c r="N400" s="1">
        <f>IF(B400="","",入力・概要!$B$28)</f>
        <v>0.05</v>
      </c>
      <c r="O400" s="1">
        <f>IF(B400="","",C400*入力・概要!$B$29*0.000000001-1/(C400*入力・概要!$B$27*0.000001))</f>
        <v>0.3770453538296597</v>
      </c>
      <c r="P400" s="1">
        <f t="shared" si="101"/>
        <v>2.5000000000000008E-2</v>
      </c>
      <c r="Q400" s="1">
        <f t="shared" si="102"/>
        <v>0.18852267691482985</v>
      </c>
      <c r="R400" s="1">
        <f>IF(B400="","",入力・概要!$E$15*J400)</f>
        <v>2.2187267684794119</v>
      </c>
      <c r="S400" s="1">
        <f>IF(B400="","",入力・概要!$E$15*K400)</f>
        <v>61.34544660047569</v>
      </c>
      <c r="T400" s="1">
        <f t="shared" si="103"/>
        <v>2.2437267684794118</v>
      </c>
      <c r="U400" s="1">
        <f t="shared" si="104"/>
        <v>61.533969277390518</v>
      </c>
      <c r="V400" s="1">
        <f>IF(B400="","",T400+入力・概要!$E$9*F400)</f>
        <v>3.2250493407450467</v>
      </c>
      <c r="W400" s="1">
        <f>IF(B400="","",U400+入力・概要!$E$9*G400)</f>
        <v>80.600004787866382</v>
      </c>
      <c r="X400" s="1">
        <f>IF(B400="","",入力・概要!$E$9+T400*F400-U400*G400)</f>
        <v>-16.630994911402126</v>
      </c>
      <c r="Y400" s="1">
        <f t="shared" si="105"/>
        <v>3.8350327400267124</v>
      </c>
      <c r="Z400" s="1">
        <f>IF(B400="","",入力・概要!$E$9*(V400*X400+W400*Y400)/(X400^2+Y400^2)+入力・概要!$B$36)</f>
        <v>23.591589517939106</v>
      </c>
      <c r="AA400" s="1">
        <f>IF(B400="","",入力・概要!$E$9*(W400*X400-V400*Y400)/(X400^2+Y400^2)+C400*入力・概要!$B$37*0.000000001)</f>
        <v>-124.28205699483587</v>
      </c>
      <c r="AB400" s="1">
        <f t="shared" si="106"/>
        <v>126.50135488148167</v>
      </c>
      <c r="AC400" s="1">
        <f t="shared" si="107"/>
        <v>-79.251822742329693</v>
      </c>
      <c r="AD400" s="1">
        <f t="shared" si="108"/>
        <v>6.4831684868682542</v>
      </c>
      <c r="AE400" s="1">
        <f t="shared" si="109"/>
        <v>2.1020951770090699</v>
      </c>
      <c r="AF400" s="1">
        <f t="shared" si="110"/>
        <v>0.19017307830272223</v>
      </c>
      <c r="AG400" s="1">
        <f t="shared" si="111"/>
        <v>61.385556665106343</v>
      </c>
    </row>
    <row r="401" spans="1:33">
      <c r="A401">
        <v>398</v>
      </c>
      <c r="B401" s="2">
        <f>IF(A401&lt;=入力・概要!$B$40,10^(LOG10(入力・概要!$B$38)+(A401-1)*(LOG10(入力・概要!$B$39)-LOG10(入力・概要!$B$38))/(入力・概要!$B$40-1)),"")</f>
        <v>3104304.874809619</v>
      </c>
      <c r="C401" s="1">
        <f t="shared" si="96"/>
        <v>19504922.778409764</v>
      </c>
      <c r="D401" s="1">
        <f>IF(B401="","",ATANH(MIN(0.999999,入力・概要!$E$20/入力・概要!$E$9))+入力・概要!$B$20*SQRT(B401/1000000)+E401*入力・概要!$B$15/2)</f>
        <v>2.452212515068521E-2</v>
      </c>
      <c r="E401" s="1">
        <f>IF(B401="","",C401*(入力・概要!$E$11*0.000000001))</f>
        <v>0.62962663727323354</v>
      </c>
      <c r="F401" s="1">
        <f t="shared" si="97"/>
        <v>3.7518362628677505E-2</v>
      </c>
      <c r="G401" s="1">
        <f t="shared" si="98"/>
        <v>0.72787289227677421</v>
      </c>
      <c r="H401" s="1">
        <f>IF(B401="","",ATANH(MIN(0.999999,入力・概要!$E$21/入力・概要!$E$15))+入力・概要!$B$21*SQRT(B401/1000000)+I401*入力・概要!$B$16/2)</f>
        <v>1.6576304081428593E-2</v>
      </c>
      <c r="I401" s="1">
        <f>IF(B401="","",C401*(入力・概要!$E$17*0.000000001))</f>
        <v>0.57901007823282957</v>
      </c>
      <c r="J401" s="1">
        <f t="shared" si="99"/>
        <v>2.3655988715746434E-2</v>
      </c>
      <c r="K401" s="1">
        <f t="shared" si="100"/>
        <v>0.65349819135691389</v>
      </c>
      <c r="L401" s="1">
        <f>IF(B401="","",入力・概要!$B$25)</f>
        <v>0.05</v>
      </c>
      <c r="M401" s="1">
        <f>IF(B401="","",C401*入力・概要!$B$26*0.000000001-1/(C401*入力・概要!$B$24*0.000001))</f>
        <v>0.38497154472952794</v>
      </c>
      <c r="N401" s="1">
        <f>IF(B401="","",入力・概要!$B$28)</f>
        <v>0.05</v>
      </c>
      <c r="O401" s="1">
        <f>IF(B401="","",C401*入力・概要!$B$29*0.000000001-1/(C401*入力・概要!$B$27*0.000001))</f>
        <v>0.38497154472952794</v>
      </c>
      <c r="P401" s="1">
        <f t="shared" si="101"/>
        <v>2.4999999999999994E-2</v>
      </c>
      <c r="Q401" s="1">
        <f t="shared" si="102"/>
        <v>0.19248577236476397</v>
      </c>
      <c r="R401" s="1">
        <f>IF(B401="","",入力・概要!$E$15*J401)</f>
        <v>2.2779175089349102</v>
      </c>
      <c r="S401" s="1">
        <f>IF(B401="","",入力・概要!$E$15*K401)</f>
        <v>62.927615921558377</v>
      </c>
      <c r="T401" s="1">
        <f t="shared" si="103"/>
        <v>2.3029175089349101</v>
      </c>
      <c r="U401" s="1">
        <f t="shared" si="104"/>
        <v>63.120101693923139</v>
      </c>
      <c r="V401" s="1">
        <f>IF(B401="","",T401+入力・概要!$E$9*F401)</f>
        <v>3.3121738543825692</v>
      </c>
      <c r="W401" s="1">
        <f>IF(B401="","",U401+入力・概要!$E$9*G401)</f>
        <v>82.70012288195251</v>
      </c>
      <c r="X401" s="1">
        <f>IF(B401="","",入力・概要!$E$9+T401*F401-U401*G401)</f>
        <v>-18.956679028640309</v>
      </c>
      <c r="Y401" s="1">
        <f t="shared" si="105"/>
        <v>4.0443940924148869</v>
      </c>
      <c r="Z401" s="1">
        <f>IF(B401="","",入力・概要!$E$9*(V401*X401+W401*Y401)/(X401^2+Y401^2)+入力・概要!$B$36)</f>
        <v>19.452068684330339</v>
      </c>
      <c r="AA401" s="1">
        <f>IF(B401="","",入力・概要!$E$9*(W401*X401-V401*Y401)/(X401^2+Y401^2)+C401*入力・概要!$B$37*0.000000001)</f>
        <v>-112.54479370979347</v>
      </c>
      <c r="AB401" s="1">
        <f t="shared" si="106"/>
        <v>114.21345615679385</v>
      </c>
      <c r="AC401" s="1">
        <f t="shared" si="107"/>
        <v>-80.193965512628409</v>
      </c>
      <c r="AD401" s="1">
        <f t="shared" si="108"/>
        <v>6.4919643668855977</v>
      </c>
      <c r="AE401" s="1">
        <f t="shared" si="109"/>
        <v>2.0577172737029605</v>
      </c>
      <c r="AF401" s="1">
        <f t="shared" si="110"/>
        <v>0.19410247953815463</v>
      </c>
      <c r="AG401" s="1">
        <f t="shared" si="111"/>
        <v>62.968831605395692</v>
      </c>
    </row>
    <row r="402" spans="1:33">
      <c r="A402">
        <v>399</v>
      </c>
      <c r="B402" s="2">
        <f>IF(A402&lt;=入力・概要!$B$40,10^(LOG10(入力・概要!$B$38)+(A402-1)*(LOG10(入力・概要!$B$39)-LOG10(入力・概要!$B$38))/(入力・概要!$B$40-1)),"")</f>
        <v>3167818.1801721519</v>
      </c>
      <c r="C402" s="1">
        <f t="shared" si="96"/>
        <v>19903988.645474039</v>
      </c>
      <c r="D402" s="1">
        <f>IF(B402="","",ATANH(MIN(0.999999,入力・概要!$E$20/入力・概要!$E$9))+入力・概要!$B$20*SQRT(B402/1000000)+E402*入力・概要!$B$15/2)</f>
        <v>2.4769153602671189E-2</v>
      </c>
      <c r="E402" s="1">
        <f>IF(B402="","",C402*(入力・概要!$E$11*0.000000001))</f>
        <v>0.64250864161566201</v>
      </c>
      <c r="F402" s="1">
        <f t="shared" si="97"/>
        <v>3.8623120064348669E-2</v>
      </c>
      <c r="G402" s="1">
        <f t="shared" si="98"/>
        <v>0.74773455527238009</v>
      </c>
      <c r="H402" s="1">
        <f>IF(B402="","",ATANH(MIN(0.999999,入力・概要!$E$21/入力・概要!$E$15))+入力・概要!$B$21*SQRT(B402/1000000)+I402*入力・概要!$B$16/2)</f>
        <v>1.6766499285277358E-2</v>
      </c>
      <c r="I402" s="1">
        <f>IF(B402="","",C402*(入力・概要!$E$17*0.000000001))</f>
        <v>0.59085648037109928</v>
      </c>
      <c r="J402" s="1">
        <f t="shared" si="99"/>
        <v>2.4305541597514729E-2</v>
      </c>
      <c r="K402" s="1">
        <f t="shared" si="100"/>
        <v>0.6705234656085588</v>
      </c>
      <c r="L402" s="1">
        <f>IF(B402="","",入力・概要!$B$25)</f>
        <v>0.05</v>
      </c>
      <c r="M402" s="1">
        <f>IF(B402="","",C402*入力・概要!$B$26*0.000000001-1/(C402*入力・概要!$B$24*0.000001))</f>
        <v>0.39305565428777234</v>
      </c>
      <c r="N402" s="1">
        <f>IF(B402="","",入力・概要!$B$28)</f>
        <v>0.05</v>
      </c>
      <c r="O402" s="1">
        <f>IF(B402="","",C402*入力・概要!$B$29*0.000000001-1/(C402*入力・概要!$B$27*0.000001))</f>
        <v>0.39305565428777234</v>
      </c>
      <c r="P402" s="1">
        <f t="shared" si="101"/>
        <v>2.5000000000000001E-2</v>
      </c>
      <c r="Q402" s="1">
        <f t="shared" si="102"/>
        <v>0.1965278271438862</v>
      </c>
      <c r="R402" s="1">
        <f>IF(B402="","",入力・概要!$E$15*J402)</f>
        <v>2.3404652172610572</v>
      </c>
      <c r="S402" s="1">
        <f>IF(B402="","",入力・概要!$E$15*K402)</f>
        <v>64.567038850705515</v>
      </c>
      <c r="T402" s="1">
        <f t="shared" si="103"/>
        <v>2.3654652172610571</v>
      </c>
      <c r="U402" s="1">
        <f t="shared" si="104"/>
        <v>64.763566677849397</v>
      </c>
      <c r="V402" s="1">
        <f>IF(B402="","",T402+入力・概要!$E$9*F402)</f>
        <v>3.4044399025831584</v>
      </c>
      <c r="W402" s="1">
        <f>IF(B402="","",U402+入力・概要!$E$9*G402)</f>
        <v>84.87787315993198</v>
      </c>
      <c r="X402" s="1">
        <f>IF(B402="","",入力・概要!$E$9+T402*F402-U402*G402)</f>
        <v>-21.434264822705053</v>
      </c>
      <c r="Y402" s="1">
        <f t="shared" si="105"/>
        <v>4.2701110938350082</v>
      </c>
      <c r="Z402" s="1">
        <f>IF(B402="","",入力・概要!$E$9*(V402*X402+W402*Y402)/(X402^2+Y402^2)+入力・概要!$B$36)</f>
        <v>16.301790355399312</v>
      </c>
      <c r="AA402" s="1">
        <f>IF(B402="","",入力・概要!$E$9*(W402*X402-V402*Y402)/(X402^2+Y402^2)+C402*入力・概要!$B$37*0.000000001)</f>
        <v>-102.60180133960907</v>
      </c>
      <c r="AB402" s="1">
        <f t="shared" si="106"/>
        <v>103.88877709802919</v>
      </c>
      <c r="AC402" s="1">
        <f t="shared" si="107"/>
        <v>-80.97207680996496</v>
      </c>
      <c r="AD402" s="1">
        <f t="shared" si="108"/>
        <v>6.5007602469029422</v>
      </c>
      <c r="AE402" s="1">
        <f t="shared" si="109"/>
        <v>2.0165686341052607</v>
      </c>
      <c r="AF402" s="1">
        <f t="shared" si="110"/>
        <v>0.19811155151049931</v>
      </c>
      <c r="AG402" s="1">
        <f t="shared" si="111"/>
        <v>64.609444227463555</v>
      </c>
    </row>
    <row r="403" spans="1:33">
      <c r="A403">
        <v>400</v>
      </c>
      <c r="B403" s="2">
        <f>IF(A403&lt;=入力・概要!$B$40,10^(LOG10(入力・概要!$B$38)+(A403-1)*(LOG10(入力・概要!$B$39)-LOG10(入力・概要!$B$38))/(入力・概要!$B$40-1)),"")</f>
        <v>3232630.9519597744</v>
      </c>
      <c r="C403" s="1">
        <f t="shared" si="96"/>
        <v>20311219.300887614</v>
      </c>
      <c r="D403" s="1">
        <f>IF(B403="","",ATANH(MIN(0.999999,入力・概要!$E$20/入力・概要!$E$9))+入力・概要!$B$20*SQRT(B403/1000000)+E403*入力・概要!$B$15/2)</f>
        <v>2.5020683057941404E-2</v>
      </c>
      <c r="E403" s="1">
        <f>IF(B403="","",C403*(入力・概要!$E$11*0.000000001))</f>
        <v>0.65565420856178902</v>
      </c>
      <c r="F403" s="1">
        <f t="shared" si="97"/>
        <v>3.9800240587764803E-2</v>
      </c>
      <c r="G403" s="1">
        <f t="shared" si="98"/>
        <v>0.7683990491293945</v>
      </c>
      <c r="H403" s="1">
        <f>IF(B403="","",ATANH(MIN(0.999999,入力・概要!$E$21/入力・概要!$E$15))+入力・概要!$B$21*SQRT(B403/1000000)+I403*入力・概要!$B$16/2)</f>
        <v>1.6959848319167144E-2</v>
      </c>
      <c r="I403" s="1">
        <f>IF(B403="","",C403*(入力・概要!$E$17*0.000000001))</f>
        <v>0.60294525694963663</v>
      </c>
      <c r="J403" s="1">
        <f t="shared" si="99"/>
        <v>2.4992843429968038E-2</v>
      </c>
      <c r="K403" s="1">
        <f t="shared" si="100"/>
        <v>0.68817751820770579</v>
      </c>
      <c r="L403" s="1">
        <f>IF(B403="","",入力・概要!$B$25)</f>
        <v>0.05</v>
      </c>
      <c r="M403" s="1">
        <f>IF(B403="","",C403*入力・概要!$B$26*0.000000001-1/(C403*入力・概要!$B$24*0.000001))</f>
        <v>0.40130099867607605</v>
      </c>
      <c r="N403" s="1">
        <f>IF(B403="","",入力・概要!$B$28)</f>
        <v>0.05</v>
      </c>
      <c r="O403" s="1">
        <f>IF(B403="","",C403*入力・概要!$B$29*0.000000001-1/(C403*入力・概要!$B$27*0.000001))</f>
        <v>0.40130099867607605</v>
      </c>
      <c r="P403" s="1">
        <f t="shared" si="101"/>
        <v>2.5000000000000001E-2</v>
      </c>
      <c r="Q403" s="1">
        <f t="shared" si="102"/>
        <v>0.20065049933803802</v>
      </c>
      <c r="R403" s="1">
        <f>IF(B403="","",入力・概要!$E$15*J403)</f>
        <v>2.4066479034671211</v>
      </c>
      <c r="S403" s="1">
        <f>IF(B403="","",入力・概要!$E$15*K403)</f>
        <v>66.267009035950252</v>
      </c>
      <c r="T403" s="1">
        <f t="shared" si="103"/>
        <v>2.431647903467121</v>
      </c>
      <c r="U403" s="1">
        <f t="shared" si="104"/>
        <v>66.467659535288291</v>
      </c>
      <c r="V403" s="1">
        <f>IF(B403="","",T403+入力・概要!$E$9*F403)</f>
        <v>3.5022875196224867</v>
      </c>
      <c r="W403" s="1">
        <f>IF(B403="","",U403+入力・概要!$E$9*G403)</f>
        <v>87.137847726737235</v>
      </c>
      <c r="X403" s="1">
        <f>IF(B403="","",入力・概要!$E$9+T403*F403-U403*G403)</f>
        <v>-24.07657595527364</v>
      </c>
      <c r="Y403" s="1">
        <f t="shared" si="105"/>
        <v>4.5139047776517351</v>
      </c>
      <c r="Z403" s="1">
        <f>IF(B403="","",入力・概要!$E$9*(V403*X403+W403*Y403)/(X403^2+Y403^2)+入力・概要!$B$36)</f>
        <v>13.852754659751934</v>
      </c>
      <c r="AA403" s="1">
        <f>IF(B403="","",入力・概要!$E$9*(W403*X403-V403*Y403)/(X403^2+Y403^2)+C403*入力・概要!$B$37*0.000000001)</f>
        <v>-94.073052677962608</v>
      </c>
      <c r="AB403" s="1">
        <f t="shared" si="106"/>
        <v>95.087528371569348</v>
      </c>
      <c r="AC403" s="1">
        <f t="shared" si="107"/>
        <v>-81.623095771720813</v>
      </c>
      <c r="AD403" s="1">
        <f t="shared" si="108"/>
        <v>6.5095561269202857</v>
      </c>
      <c r="AE403" s="1">
        <f t="shared" si="109"/>
        <v>1.9781235588449257</v>
      </c>
      <c r="AF403" s="1">
        <f t="shared" si="110"/>
        <v>0.20220193590716187</v>
      </c>
      <c r="AG403" s="1">
        <f t="shared" si="111"/>
        <v>66.310696276709194</v>
      </c>
    </row>
    <row r="404" spans="1:33">
      <c r="A404">
        <v>401</v>
      </c>
      <c r="B404" s="2">
        <f>IF(A404&lt;=入力・概要!$B$40,10^(LOG10(入力・概要!$B$38)+(A404-1)*(LOG10(入力・概要!$B$39)-LOG10(入力・概要!$B$38))/(入力・概要!$B$40-1)),"")</f>
        <v>3298769.7769322433</v>
      </c>
      <c r="C404" s="1">
        <f t="shared" si="96"/>
        <v>20726781.794188753</v>
      </c>
      <c r="D404" s="1">
        <f>IF(B404="","",ATANH(MIN(0.999999,入力・概要!$E$20/入力・概要!$E$9))+入力・概要!$B$20*SQRT(B404/1000000)+E404*入力・概要!$B$15/2)</f>
        <v>2.5276799976027293E-2</v>
      </c>
      <c r="E404" s="1">
        <f>IF(B404="","",C404*(入力・概要!$E$11*0.000000001))</f>
        <v>0.66906873053691318</v>
      </c>
      <c r="F404" s="1">
        <f t="shared" si="97"/>
        <v>4.1056456294968811E-2</v>
      </c>
      <c r="G404" s="1">
        <f t="shared" si="98"/>
        <v>0.78991905993463674</v>
      </c>
      <c r="H404" s="1">
        <f>IF(B404="","",ATANH(MIN(0.999999,入力・概要!$E$21/入力・概要!$E$15))+入力・概要!$B$21*SQRT(B404/1000000)+I404*入力・概要!$B$16/2)</f>
        <v>1.7156408203174694E-2</v>
      </c>
      <c r="I404" s="1">
        <f>IF(B404="","",C404*(入力・概要!$E$17*0.000000001))</f>
        <v>0.615281366889188</v>
      </c>
      <c r="J404" s="1">
        <f t="shared" si="99"/>
        <v>2.5721090936831833E-2</v>
      </c>
      <c r="K404" s="1">
        <f t="shared" si="100"/>
        <v>0.7064974389314187</v>
      </c>
      <c r="L404" s="1">
        <f>IF(B404="","",入力・概要!$B$25)</f>
        <v>0.05</v>
      </c>
      <c r="M404" s="1">
        <f>IF(B404="","",C404*入力・概要!$B$26*0.000000001-1/(C404*入力・概要!$B$24*0.000001))</f>
        <v>0.40971096020604697</v>
      </c>
      <c r="N404" s="1">
        <f>IF(B404="","",入力・概要!$B$28)</f>
        <v>0.05</v>
      </c>
      <c r="O404" s="1">
        <f>IF(B404="","",C404*入力・概要!$B$29*0.000000001-1/(C404*入力・概要!$B$27*0.000001))</f>
        <v>0.40971096020604697</v>
      </c>
      <c r="P404" s="1">
        <f t="shared" si="101"/>
        <v>2.4999999999999991E-2</v>
      </c>
      <c r="Q404" s="1">
        <f t="shared" si="102"/>
        <v>0.20485548010302349</v>
      </c>
      <c r="R404" s="1">
        <f>IF(B404="","",入力・概要!$E$15*J404)</f>
        <v>2.4767733912096399</v>
      </c>
      <c r="S404" s="1">
        <f>IF(B404="","",入力・概要!$E$15*K404)</f>
        <v>68.031097981049683</v>
      </c>
      <c r="T404" s="1">
        <f t="shared" si="103"/>
        <v>2.5017733912096398</v>
      </c>
      <c r="U404" s="1">
        <f t="shared" si="104"/>
        <v>68.235953461152704</v>
      </c>
      <c r="V404" s="1">
        <f>IF(B404="","",T404+入力・概要!$E$9*F404)</f>
        <v>3.606205624763974</v>
      </c>
      <c r="W404" s="1">
        <f>IF(B404="","",U404+入力・概要!$E$9*G404)</f>
        <v>89.485037050416565</v>
      </c>
      <c r="X404" s="1">
        <f>IF(B404="","",入力・概要!$E$9+T404*F404-U404*G404)</f>
        <v>-26.897836003965761</v>
      </c>
      <c r="Y404" s="1">
        <f t="shared" si="105"/>
        <v>4.7777249263771484</v>
      </c>
      <c r="Z404" s="1">
        <f>IF(B404="","",入力・概要!$E$9*(V404*X404+W404*Y404)/(X404^2+Y404^2)+入力・概要!$B$36)</f>
        <v>11.913814989806903</v>
      </c>
      <c r="AA404" s="1">
        <f>IF(B404="","",入力・概要!$E$9*(W404*X404-V404*Y404)/(X404^2+Y404^2)+C404*入力・概要!$B$37*0.000000001)</f>
        <v>-86.675696736319281</v>
      </c>
      <c r="AB404" s="1">
        <f t="shared" si="106"/>
        <v>87.49065888617902</v>
      </c>
      <c r="AC404" s="1">
        <f t="shared" si="107"/>
        <v>-82.173579126391957</v>
      </c>
      <c r="AD404" s="1">
        <f t="shared" si="108"/>
        <v>6.5183520069376311</v>
      </c>
      <c r="AE404" s="1">
        <f t="shared" si="109"/>
        <v>1.9419616871852228</v>
      </c>
      <c r="AF404" s="1">
        <f t="shared" si="110"/>
        <v>0.20637530794220577</v>
      </c>
      <c r="AG404" s="1">
        <f t="shared" si="111"/>
        <v>68.076168362640587</v>
      </c>
    </row>
    <row r="405" spans="1:33">
      <c r="A405">
        <v>402</v>
      </c>
      <c r="B405" s="2">
        <f>IF(A405&lt;=入力・概要!$B$40,10^(LOG10(入力・概要!$B$38)+(A405-1)*(LOG10(入力・概要!$B$39)-LOG10(入力・概要!$B$38))/(入力・概要!$B$40-1)),"")</f>
        <v>3366261.7858077702</v>
      </c>
      <c r="C405" s="1">
        <f t="shared" si="96"/>
        <v>21150846.592707496</v>
      </c>
      <c r="D405" s="1">
        <f>IF(B405="","",ATANH(MIN(0.999999,入力・概要!$E$20/入力・概要!$E$9))+入力・概要!$B$20*SQRT(B405/1000000)+E405*入力・概要!$B$15/2)</f>
        <v>2.5537592528099347E-2</v>
      </c>
      <c r="E405" s="1">
        <f>IF(B405="","",C405*(入力・概要!$E$11*0.000000001))</f>
        <v>0.68275771029400589</v>
      </c>
      <c r="F405" s="1">
        <f t="shared" si="97"/>
        <v>4.2399311438057467E-2</v>
      </c>
      <c r="G405" s="1">
        <f t="shared" si="98"/>
        <v>0.81235229188523805</v>
      </c>
      <c r="H405" s="1">
        <f>IF(B405="","",ATANH(MIN(0.999999,入力・概要!$E$21/入力・概要!$E$15))+入力・概要!$B$21*SQRT(B405/1000000)+I405*入力・概要!$B$16/2)</f>
        <v>1.7356237047591479E-2</v>
      </c>
      <c r="I405" s="1">
        <f>IF(B405="","",C405*(入力・概要!$E$17*0.000000001))</f>
        <v>0.62786987056877785</v>
      </c>
      <c r="J405" s="1">
        <f t="shared" si="99"/>
        <v>2.6493831387359685E-2</v>
      </c>
      <c r="K405" s="1">
        <f t="shared" si="100"/>
        <v>0.72552351985815611</v>
      </c>
      <c r="L405" s="1">
        <f>IF(B405="","",入力・概要!$B$25)</f>
        <v>0.05</v>
      </c>
      <c r="M405" s="1">
        <f>IF(B405="","",C405*入力・概要!$B$26*0.000000001-1/(C405*入力・概要!$B$24*0.000001))</f>
        <v>0.41828898871666448</v>
      </c>
      <c r="N405" s="1">
        <f>IF(B405="","",入力・概要!$B$28)</f>
        <v>0.05</v>
      </c>
      <c r="O405" s="1">
        <f>IF(B405="","",C405*入力・概要!$B$29*0.000000001-1/(C405*入力・概要!$B$27*0.000001))</f>
        <v>0.41828898871666448</v>
      </c>
      <c r="P405" s="1">
        <f t="shared" si="101"/>
        <v>2.5000000000000001E-2</v>
      </c>
      <c r="Q405" s="1">
        <f t="shared" si="102"/>
        <v>0.20914449435833221</v>
      </c>
      <c r="R405" s="1">
        <f>IF(B405="","",入力・概要!$E$15*J405)</f>
        <v>2.551183259394433</v>
      </c>
      <c r="S405" s="1">
        <f>IF(B405="","",入力・概要!$E$15*K405)</f>
        <v>69.863185550510636</v>
      </c>
      <c r="T405" s="1">
        <f t="shared" si="103"/>
        <v>2.5761832593944329</v>
      </c>
      <c r="U405" s="1">
        <f t="shared" si="104"/>
        <v>70.072330044868963</v>
      </c>
      <c r="V405" s="1">
        <f>IF(B405="","",T405+入力・概要!$E$9*F405)</f>
        <v>3.7167387397863925</v>
      </c>
      <c r="W405" s="1">
        <f>IF(B405="","",U405+入力・概要!$E$9*G405)</f>
        <v>91.924874982356428</v>
      </c>
      <c r="X405" s="1">
        <f>IF(B405="","",入力・概要!$E$9+T405*F405-U405*G405)</f>
        <v>-29.913859255436062</v>
      </c>
      <c r="Y405" s="1">
        <f t="shared" si="105"/>
        <v>5.0637869198482006</v>
      </c>
      <c r="Z405" s="1">
        <f>IF(B405="","",入力・概要!$E$9*(V405*X405+W405*Y405)/(X405^2+Y405^2)+入力・概要!$B$36)</f>
        <v>10.354313418281537</v>
      </c>
      <c r="AA405" s="1">
        <f>IF(B405="","",入力・概要!$E$9*(W405*X405-V405*Y405)/(X405^2+Y405^2)+C405*入力・概要!$B$37*0.000000001)</f>
        <v>-80.195774940208025</v>
      </c>
      <c r="AB405" s="1">
        <f t="shared" si="106"/>
        <v>80.861450176363419</v>
      </c>
      <c r="AC405" s="1">
        <f t="shared" si="107"/>
        <v>-82.643072856018364</v>
      </c>
      <c r="AD405" s="1">
        <f t="shared" si="108"/>
        <v>6.5271478869549755</v>
      </c>
      <c r="AE405" s="1">
        <f t="shared" si="109"/>
        <v>1.9077415257429549</v>
      </c>
      <c r="AF405" s="1">
        <f t="shared" si="110"/>
        <v>0.21063337703318166</v>
      </c>
      <c r="AG405" s="1">
        <f t="shared" si="111"/>
        <v>69.909750616692179</v>
      </c>
    </row>
    <row r="406" spans="1:33">
      <c r="A406">
        <v>403</v>
      </c>
      <c r="B406" s="2">
        <f>IF(A406&lt;=入力・概要!$B$40,10^(LOG10(入力・概要!$B$38)+(A406-1)*(LOG10(入力・概要!$B$39)-LOG10(入力・概要!$B$38))/(入力・概要!$B$40-1)),"")</f>
        <v>3435134.6643923284</v>
      </c>
      <c r="C406" s="1">
        <f t="shared" si="96"/>
        <v>21583587.651493158</v>
      </c>
      <c r="D406" s="1">
        <f>IF(B406="","",ATANH(MIN(0.999999,入力・概要!$E$20/入力・概要!$E$9))+入力・概要!$B$20*SQRT(B406/1000000)+E406*入力・概要!$B$15/2)</f>
        <v>2.5803150631403801E-2</v>
      </c>
      <c r="E406" s="1">
        <f>IF(B406="","",C406*(入力・概要!$E$11*0.000000001))</f>
        <v>0.69672676317099902</v>
      </c>
      <c r="F406" s="1">
        <f t="shared" si="97"/>
        <v>4.3837283642891071E-2</v>
      </c>
      <c r="G406" s="1">
        <f t="shared" si="98"/>
        <v>0.83576208679433028</v>
      </c>
      <c r="H406" s="1">
        <f>IF(B406="","",ATANH(MIN(0.999999,入力・概要!$E$21/入力・概要!$E$15))+入力・概要!$B$21*SQRT(B406/1000000)+I406*入力・概要!$B$16/2)</f>
        <v>1.7559394074451739E-2</v>
      </c>
      <c r="I406" s="1">
        <f>IF(B406="","",C406*(入力・概要!$E$17*0.000000001))</f>
        <v>0.64071593190152987</v>
      </c>
      <c r="J406" s="1">
        <f t="shared" si="99"/>
        <v>2.7315010011085588E-2</v>
      </c>
      <c r="K406" s="1">
        <f t="shared" si="100"/>
        <v>0.74529961486536966</v>
      </c>
      <c r="L406" s="1">
        <f>IF(B406="","",入力・概要!$B$25)</f>
        <v>0.05</v>
      </c>
      <c r="M406" s="1">
        <f>IF(B406="","",C406*入力・概要!$B$26*0.000000001-1/(C406*入力・概要!$B$24*0.000001))</f>
        <v>0.42703860298943969</v>
      </c>
      <c r="N406" s="1">
        <f>IF(B406="","",入力・概要!$B$28)</f>
        <v>0.05</v>
      </c>
      <c r="O406" s="1">
        <f>IF(B406="","",C406*入力・概要!$B$29*0.000000001-1/(C406*入力・概要!$B$27*0.000001))</f>
        <v>0.42703860298943969</v>
      </c>
      <c r="P406" s="1">
        <f t="shared" si="101"/>
        <v>2.5000000000000001E-2</v>
      </c>
      <c r="Q406" s="1">
        <f t="shared" si="102"/>
        <v>0.21351930149471987</v>
      </c>
      <c r="R406" s="1">
        <f>IF(B406="","",入力・概要!$E$15*J406)</f>
        <v>2.6302574079081733</v>
      </c>
      <c r="S406" s="1">
        <f>IF(B406="","",入力・概要!$E$15*K406)</f>
        <v>71.76749458686497</v>
      </c>
      <c r="T406" s="1">
        <f t="shared" si="103"/>
        <v>2.6552574079081732</v>
      </c>
      <c r="U406" s="1">
        <f t="shared" si="104"/>
        <v>71.981013888359684</v>
      </c>
      <c r="V406" s="1">
        <f>IF(B406="","",T406+入力・概要!$E$9*F406)</f>
        <v>3.8344948155118597</v>
      </c>
      <c r="W406" s="1">
        <f>IF(B406="","",U406+入力・概要!$E$9*G406)</f>
        <v>94.463290040171799</v>
      </c>
      <c r="X406" s="1">
        <f>IF(B406="","",入力・概要!$E$9+T406*F406-U406*G406)</f>
        <v>-33.142272846856315</v>
      </c>
      <c r="Y406" s="1">
        <f t="shared" si="105"/>
        <v>5.3746155949363441</v>
      </c>
      <c r="Z406" s="1">
        <f>IF(B406="","",入力・概要!$E$9*(V406*X406+W406*Y406)/(X406^2+Y406^2)+入力・概要!$B$36)</f>
        <v>9.0826162054932578</v>
      </c>
      <c r="AA406" s="1">
        <f>IF(B406="","",入力・概要!$E$9*(W406*X406-V406*Y406)/(X406^2+Y406^2)+C406*入力・概要!$B$37*0.000000001)</f>
        <v>-74.468927829059069</v>
      </c>
      <c r="AB406" s="1">
        <f t="shared" si="106"/>
        <v>75.020764653167163</v>
      </c>
      <c r="AC406" s="1">
        <f t="shared" si="107"/>
        <v>-83.046254363683843</v>
      </c>
      <c r="AD406" s="1">
        <f t="shared" si="108"/>
        <v>6.535943766972319</v>
      </c>
      <c r="AE406" s="1">
        <f t="shared" si="109"/>
        <v>1.8751814864070615</v>
      </c>
      <c r="AF406" s="1">
        <f t="shared" si="110"/>
        <v>0.21497788749262814</v>
      </c>
      <c r="AG406" s="1">
        <f t="shared" si="111"/>
        <v>71.8156774897205</v>
      </c>
    </row>
    <row r="407" spans="1:33">
      <c r="A407">
        <v>404</v>
      </c>
      <c r="B407" s="2">
        <f>IF(A407&lt;=入力・概要!$B$40,10^(LOG10(入力・概要!$B$38)+(A407-1)*(LOG10(入力・概要!$B$39)-LOG10(入力・概要!$B$38))/(入力・概要!$B$40-1)),"")</f>
        <v>3505416.6649365993</v>
      </c>
      <c r="C407" s="1">
        <f t="shared" si="96"/>
        <v>22025182.484672107</v>
      </c>
      <c r="D407" s="1">
        <f>IF(B407="","",ATANH(MIN(0.999999,入力・概要!$E$20/入力・概要!$E$9))+入力・概要!$B$20*SQRT(B407/1000000)+E407*入力・概要!$B$15/2)</f>
        <v>2.6073565984397688E-2</v>
      </c>
      <c r="E407" s="1">
        <f>IF(B407="","",C407*(入力・概要!$E$11*0.000000001))</f>
        <v>0.71098161939424243</v>
      </c>
      <c r="F407" s="1">
        <f t="shared" si="97"/>
        <v>4.5379926849042913E-2</v>
      </c>
      <c r="G407" s="1">
        <f t="shared" si="98"/>
        <v>0.86021813769835176</v>
      </c>
      <c r="H407" s="1">
        <f>IF(B407="","",ATANH(MIN(0.999999,入力・概要!$E$21/入力・概要!$E$15))+入力・概要!$B$21*SQRT(B407/1000000)+I407*入力・概要!$B$16/2)</f>
        <v>1.7765939639492891E-2</v>
      </c>
      <c r="I407" s="1">
        <f>IF(B407="","",C407*(入力・概要!$E$17*0.000000001))</f>
        <v>0.65382482045294621</v>
      </c>
      <c r="J407" s="1">
        <f t="shared" si="99"/>
        <v>2.8189025097091317E-2</v>
      </c>
      <c r="K407" s="1">
        <f t="shared" si="100"/>
        <v>0.76587354870444291</v>
      </c>
      <c r="L407" s="1">
        <f>IF(B407="","",入力・概要!$B$25)</f>
        <v>0.05</v>
      </c>
      <c r="M407" s="1">
        <f>IF(B407="","",C407*入力・概要!$B$26*0.000000001-1/(C407*入力・概要!$B$24*0.000001))</f>
        <v>0.43596339219184854</v>
      </c>
      <c r="N407" s="1">
        <f>IF(B407="","",入力・概要!$B$28)</f>
        <v>0.05</v>
      </c>
      <c r="O407" s="1">
        <f>IF(B407="","",C407*入力・概要!$B$29*0.000000001-1/(C407*入力・概要!$B$27*0.000001))</f>
        <v>0.43596339219184854</v>
      </c>
      <c r="P407" s="1">
        <f t="shared" si="101"/>
        <v>2.4999999999999994E-2</v>
      </c>
      <c r="Q407" s="1">
        <f t="shared" si="102"/>
        <v>0.21798169609592427</v>
      </c>
      <c r="R407" s="1">
        <f>IF(B407="","",入力・概要!$E$15*J407)</f>
        <v>2.7144193633186635</v>
      </c>
      <c r="S407" s="1">
        <f>IF(B407="","",入力・概要!$E$15*K407)</f>
        <v>73.748630301919547</v>
      </c>
      <c r="T407" s="1">
        <f t="shared" si="103"/>
        <v>2.7394193633186634</v>
      </c>
      <c r="U407" s="1">
        <f t="shared" si="104"/>
        <v>73.966611998015466</v>
      </c>
      <c r="V407" s="1">
        <f>IF(B407="","",T407+入力・概要!$E$9*F407)</f>
        <v>3.9601543826379642</v>
      </c>
      <c r="W407" s="1">
        <f>IF(B407="","",U407+入力・概要!$E$9*G407)</f>
        <v>97.106763995950146</v>
      </c>
      <c r="X407" s="1">
        <f>IF(B407="","",入力・概要!$E$9+T407*F407-U407*G407)</f>
        <v>-36.60277631655768</v>
      </c>
      <c r="Y407" s="1">
        <f t="shared" si="105"/>
        <v>5.7130976648302667</v>
      </c>
      <c r="Z407" s="1">
        <f>IF(B407="","",入力・概要!$E$9*(V407*X407+W407*Y407)/(X407^2+Y407^2)+入力・概要!$B$36)</f>
        <v>8.0329939023151695</v>
      </c>
      <c r="AA407" s="1">
        <f>IF(B407="","",入力・概要!$E$9*(W407*X407-V407*Y407)/(X407^2+Y407^2)+C407*入力・概要!$B$37*0.000000001)</f>
        <v>-69.367071826632326</v>
      </c>
      <c r="AB407" s="1">
        <f t="shared" si="106"/>
        <v>69.830649752353025</v>
      </c>
      <c r="AC407" s="1">
        <f t="shared" si="107"/>
        <v>-83.394335462743641</v>
      </c>
      <c r="AD407" s="1">
        <f t="shared" si="108"/>
        <v>6.5447396469896626</v>
      </c>
      <c r="AE407" s="1">
        <f t="shared" si="109"/>
        <v>1.8440460830341241</v>
      </c>
      <c r="AF407" s="1">
        <f t="shared" si="110"/>
        <v>0.21941061923447527</v>
      </c>
      <c r="AG407" s="1">
        <f t="shared" si="111"/>
        <v>73.798567356617198</v>
      </c>
    </row>
    <row r="408" spans="1:33">
      <c r="A408">
        <v>405</v>
      </c>
      <c r="B408" s="2">
        <f>IF(A408&lt;=入力・概要!$B$40,10^(LOG10(入力・概要!$B$38)+(A408-1)*(LOG10(入力・概要!$B$39)-LOG10(入力・概要!$B$38))/(入力・概要!$B$40-1)),"")</f>
        <v>3577136.6177252843</v>
      </c>
      <c r="C408" s="1">
        <f t="shared" si="96"/>
        <v>22475812.238265585</v>
      </c>
      <c r="D408" s="1">
        <f>IF(B408="","",ATANH(MIN(0.999999,入力・概要!$E$20/入力・概要!$E$9))+入力・概要!$B$20*SQRT(B408/1000000)+E408*入力・概要!$B$15/2)</f>
        <v>2.6348932102596846E-2</v>
      </c>
      <c r="E408" s="1">
        <f>IF(B408="","",C408*(入力・概要!$E$11*0.000000001))</f>
        <v>0.72552812642909159</v>
      </c>
      <c r="F408" s="1">
        <f t="shared" si="97"/>
        <v>4.7038040546183608E-2</v>
      </c>
      <c r="G408" s="1">
        <f t="shared" si="98"/>
        <v>0.88579731366779002</v>
      </c>
      <c r="H408" s="1">
        <f>IF(B408="","",ATANH(MIN(0.999999,入力・概要!$E$21/入力・概要!$E$15))+入力・概要!$B$21*SQRT(B408/1000000)+I408*入力・概要!$B$16/2)</f>
        <v>1.797593525455727E-2</v>
      </c>
      <c r="I408" s="1">
        <f>IF(B408="","",C408*(入力・概要!$E$17*0.000000001))</f>
        <v>0.66720191360252867</v>
      </c>
      <c r="J408" s="1">
        <f t="shared" si="99"/>
        <v>2.9120792238265938E-2</v>
      </c>
      <c r="K408" s="1">
        <f t="shared" si="100"/>
        <v>0.78729758381884296</v>
      </c>
      <c r="L408" s="1">
        <f>IF(B408="","",入力・概要!$B$25)</f>
        <v>0.05</v>
      </c>
      <c r="M408" s="1">
        <f>IF(B408="","",C408*入力・概要!$B$26*0.000000001-1/(C408*入力・概要!$B$24*0.000001))</f>
        <v>0.44506701734963922</v>
      </c>
      <c r="N408" s="1">
        <f>IF(B408="","",入力・概要!$B$28)</f>
        <v>0.05</v>
      </c>
      <c r="O408" s="1">
        <f>IF(B408="","",C408*入力・概要!$B$29*0.000000001-1/(C408*入力・概要!$B$27*0.000001))</f>
        <v>0.44506701734963922</v>
      </c>
      <c r="P408" s="1">
        <f t="shared" si="101"/>
        <v>2.5000000000000001E-2</v>
      </c>
      <c r="Q408" s="1">
        <f t="shared" si="102"/>
        <v>0.22253350867481961</v>
      </c>
      <c r="R408" s="1">
        <f>IF(B408="","",入力・概要!$E$15*J408)</f>
        <v>2.8041424651782392</v>
      </c>
      <c r="S408" s="1">
        <f>IF(B408="","",入力・概要!$E$15*K408)</f>
        <v>75.811625228301267</v>
      </c>
      <c r="T408" s="1">
        <f t="shared" si="103"/>
        <v>2.8291424651782391</v>
      </c>
      <c r="U408" s="1">
        <f t="shared" si="104"/>
        <v>76.034158736976082</v>
      </c>
      <c r="V408" s="1">
        <f>IF(B408="","",T408+入力・概要!$E$9*F408)</f>
        <v>4.0944812905557981</v>
      </c>
      <c r="W408" s="1">
        <f>IF(B408="","",U408+入力・概要!$E$9*G408)</f>
        <v>99.862399016213999</v>
      </c>
      <c r="X408" s="1">
        <f>IF(B408="","",入力・概要!$E$9+T408*F408-U408*G408)</f>
        <v>-40.317445980300278</v>
      </c>
      <c r="Y408" s="1">
        <f t="shared" si="105"/>
        <v>6.0825446372031955</v>
      </c>
      <c r="Z408" s="1">
        <f>IF(B408="","",入力・概要!$E$9*(V408*X408+W408*Y408)/(X408^2+Y408^2)+入力・概要!$B$36)</f>
        <v>7.1573505823317678</v>
      </c>
      <c r="AA408" s="1">
        <f>IF(B408="","",入力・概要!$E$9*(W408*X408-V408*Y408)/(X408^2+Y408^2)+C408*入力・概要!$B$37*0.000000001)</f>
        <v>-64.789062895318281</v>
      </c>
      <c r="AB408" s="1">
        <f t="shared" si="106"/>
        <v>65.183205952238282</v>
      </c>
      <c r="AC408" s="1">
        <f t="shared" si="107"/>
        <v>-83.69600598240288</v>
      </c>
      <c r="AD408" s="1">
        <f t="shared" si="108"/>
        <v>6.553535527007007</v>
      </c>
      <c r="AE408" s="1">
        <f t="shared" si="109"/>
        <v>1.814135716870547</v>
      </c>
      <c r="AF408" s="1">
        <f t="shared" si="110"/>
        <v>0.22393338849561048</v>
      </c>
      <c r="AG408" s="1">
        <f t="shared" si="111"/>
        <v>75.863467721436393</v>
      </c>
    </row>
    <row r="409" spans="1:33">
      <c r="A409">
        <v>406</v>
      </c>
      <c r="B409" s="2">
        <f>IF(A409&lt;=入力・概要!$B$40,10^(LOG10(入力・概要!$B$38)+(A409-1)*(LOG10(入力・概要!$B$39)-LOG10(入力・概要!$B$38))/(入力・概要!$B$40-1)),"")</f>
        <v>3650323.9429035233</v>
      </c>
      <c r="C409" s="1">
        <f t="shared" si="96"/>
        <v>22935661.764497273</v>
      </c>
      <c r="D409" s="1">
        <f>IF(B409="","",ATANH(MIN(0.999999,入力・概要!$E$20/入力・概要!$E$9))+入力・概要!$B$20*SQRT(B409/1000000)+E409*入力・概要!$B$15/2)</f>
        <v>2.6629344355151172E-2</v>
      </c>
      <c r="E409" s="1">
        <f>IF(B409="","",C409*(入力・概要!$E$11*0.000000001))</f>
        <v>0.74037225137858564</v>
      </c>
      <c r="F409" s="1">
        <f t="shared" si="97"/>
        <v>4.882387099508248E-2</v>
      </c>
      <c r="G409" s="1">
        <f t="shared" si="98"/>
        <v>0.91258461656705303</v>
      </c>
      <c r="H409" s="1">
        <f>IF(B409="","",ATANH(MIN(0.999999,入力・概要!$E$21/入力・概要!$E$15))+入力・概要!$B$21*SQRT(B409/1000000)+I409*入力・概要!$B$16/2)</f>
        <v>1.8189443610444098E-2</v>
      </c>
      <c r="I409" s="1">
        <f>IF(B409="","",C409*(入力・概要!$E$17*0.000000001))</f>
        <v>0.68085269874962306</v>
      </c>
      <c r="J409" s="1">
        <f t="shared" si="99"/>
        <v>3.011581950130859E-2</v>
      </c>
      <c r="K409" s="1">
        <f t="shared" si="100"/>
        <v>0.80962895464576445</v>
      </c>
      <c r="L409" s="1">
        <f>IF(B409="","",入力・概要!$B$25)</f>
        <v>0.05</v>
      </c>
      <c r="M409" s="1">
        <f>IF(B409="","",C409*入力・概要!$B$26*0.000000001-1/(C409*入力・概要!$B$24*0.000001))</f>
        <v>0.45435321284861385</v>
      </c>
      <c r="N409" s="1">
        <f>IF(B409="","",入力・概要!$B$28)</f>
        <v>0.05</v>
      </c>
      <c r="O409" s="1">
        <f>IF(B409="","",C409*入力・概要!$B$29*0.000000001-1/(C409*入力・概要!$B$27*0.000001))</f>
        <v>0.45435321284861385</v>
      </c>
      <c r="P409" s="1">
        <f t="shared" si="101"/>
        <v>2.5000000000000001E-2</v>
      </c>
      <c r="Q409" s="1">
        <f t="shared" si="102"/>
        <v>0.2271766064243069</v>
      </c>
      <c r="R409" s="1">
        <f>IF(B409="","",入力・概要!$E$15*J409)</f>
        <v>2.8999571044050367</v>
      </c>
      <c r="S409" s="1">
        <f>IF(B409="","",入力・概要!$E$15*K409)</f>
        <v>77.961990669222459</v>
      </c>
      <c r="T409" s="1">
        <f t="shared" si="103"/>
        <v>2.9249571044050366</v>
      </c>
      <c r="U409" s="1">
        <f t="shared" si="104"/>
        <v>78.189167275646767</v>
      </c>
      <c r="V409" s="1">
        <f>IF(B409="","",T409+入力・概要!$E$9*F409)</f>
        <v>4.2383353586426162</v>
      </c>
      <c r="W409" s="1">
        <f>IF(B409="","",U409+入力・概要!$E$9*G409)</f>
        <v>102.73799484959366</v>
      </c>
      <c r="X409" s="1">
        <f>IF(B409="","",入力・概要!$E$9+T409*F409-U409*G409)</f>
        <v>-44.311093251696171</v>
      </c>
      <c r="Y409" s="1">
        <f t="shared" si="105"/>
        <v>6.4867686738776502</v>
      </c>
      <c r="Z409" s="1">
        <f>IF(B409="","",入力・概要!$E$9*(V409*X409+W409*Y409)/(X409^2+Y409^2)+入力・概要!$B$36)</f>
        <v>6.4198650922767007</v>
      </c>
      <c r="AA409" s="1">
        <f>IF(B409="","",入力・概要!$E$9*(W409*X409-V409*Y409)/(X409^2+Y409^2)+C409*入力・概要!$B$37*0.000000001)</f>
        <v>-60.654053611486702</v>
      </c>
      <c r="AB409" s="1">
        <f t="shared" si="106"/>
        <v>60.992859314088044</v>
      </c>
      <c r="AC409" s="1">
        <f t="shared" si="107"/>
        <v>-83.958083335141268</v>
      </c>
      <c r="AD409" s="1">
        <f t="shared" si="108"/>
        <v>6.5623314070243506</v>
      </c>
      <c r="AE409" s="1">
        <f t="shared" si="109"/>
        <v>1.7852789933384012</v>
      </c>
      <c r="AF409" s="1">
        <f t="shared" si="110"/>
        <v>0.22854804857286451</v>
      </c>
      <c r="AG409" s="1">
        <f t="shared" si="111"/>
        <v>78.015906969766874</v>
      </c>
    </row>
    <row r="410" spans="1:33">
      <c r="A410">
        <v>407</v>
      </c>
      <c r="B410" s="2">
        <f>IF(A410&lt;=入力・概要!$B$40,10^(LOG10(入力・概要!$B$38)+(A410-1)*(LOG10(入力・概要!$B$39)-LOG10(入力・概要!$B$38))/(入力・概要!$B$40-1)),"")</f>
        <v>3725008.6625453061</v>
      </c>
      <c r="C410" s="1">
        <f t="shared" si="96"/>
        <v>23404919.697621349</v>
      </c>
      <c r="D410" s="1">
        <f>IF(B410="","",ATANH(MIN(0.999999,入力・概要!$E$20/入力・概要!$E$9))+入力・概要!$B$20*SQRT(B410/1000000)+E410*入力・概要!$B$15/2)</f>
        <v>2.6914900002162276E-2</v>
      </c>
      <c r="E410" s="1">
        <f>IF(B410="","",C410*(入力・概要!$E$11*0.000000001))</f>
        <v>0.75552008343120702</v>
      </c>
      <c r="F410" s="1">
        <f t="shared" si="97"/>
        <v>5.0751351545370353E-2</v>
      </c>
      <c r="G410" s="1">
        <f t="shared" si="98"/>
        <v>0.94067429504935551</v>
      </c>
      <c r="H410" s="1">
        <f>IF(B410="","",ATANH(MIN(0.999999,入力・概要!$E$21/入力・概要!$E$15))+入力・概要!$B$21*SQRT(B410/1000000)+I410*入力・概要!$B$16/2)</f>
        <v>1.840652860022092E-2</v>
      </c>
      <c r="I410" s="1">
        <f>IF(B410="","",C410*(入力・概要!$E$17*0.000000001))</f>
        <v>0.69478277556440038</v>
      </c>
      <c r="J410" s="1">
        <f t="shared" si="99"/>
        <v>3.1180295703548425E-2</v>
      </c>
      <c r="K410" s="1">
        <f t="shared" si="100"/>
        <v>0.832930481065841</v>
      </c>
      <c r="L410" s="1">
        <f>IF(B410="","",入力・概要!$B$25)</f>
        <v>0.05</v>
      </c>
      <c r="M410" s="1">
        <f>IF(B410="","",C410*入力・概要!$B$26*0.000000001-1/(C410*入力・概要!$B$24*0.000001))</f>
        <v>0.46382578796650842</v>
      </c>
      <c r="N410" s="1">
        <f>IF(B410="","",入力・概要!$B$28)</f>
        <v>0.05</v>
      </c>
      <c r="O410" s="1">
        <f>IF(B410="","",C410*入力・概要!$B$29*0.000000001-1/(C410*入力・概要!$B$27*0.000001))</f>
        <v>0.46382578796650842</v>
      </c>
      <c r="P410" s="1">
        <f t="shared" si="101"/>
        <v>2.5000000000000001E-2</v>
      </c>
      <c r="Q410" s="1">
        <f t="shared" si="102"/>
        <v>0.23191289398325421</v>
      </c>
      <c r="R410" s="1">
        <f>IF(B410="","",入力・概要!$E$15*J410)</f>
        <v>3.0024592237653076</v>
      </c>
      <c r="S410" s="1">
        <f>IF(B410="","",入力・概要!$E$15*K410)</f>
        <v>80.205775769689225</v>
      </c>
      <c r="T410" s="1">
        <f t="shared" si="103"/>
        <v>3.0274592237653075</v>
      </c>
      <c r="U410" s="1">
        <f t="shared" si="104"/>
        <v>80.437688663672475</v>
      </c>
      <c r="V410" s="1">
        <f>IF(B410="","",T410+入力・概要!$E$9*F410)</f>
        <v>4.3926873413713396</v>
      </c>
      <c r="W410" s="1">
        <f>IF(B410="","",U410+入力・概要!$E$9*G410)</f>
        <v>105.74213786563197</v>
      </c>
      <c r="X410" s="1">
        <f>IF(B410="","",入力・概要!$E$9+T410*F410-U410*G410)</f>
        <v>-48.611688173829563</v>
      </c>
      <c r="Y410" s="1">
        <f t="shared" si="105"/>
        <v>6.9301744859731933</v>
      </c>
      <c r="Z410" s="1">
        <f>IF(B410="","",入力・概要!$E$9*(V410*X410+W410*Y410)/(X410^2+Y410^2)+入力・概要!$B$36)</f>
        <v>5.793433095693282</v>
      </c>
      <c r="AA410" s="1">
        <f>IF(B410="","",入力・概要!$E$9*(W410*X410-V410*Y410)/(X410^2+Y410^2)+C410*入力・概要!$B$37*0.000000001)</f>
        <v>-56.896695331048797</v>
      </c>
      <c r="AB410" s="1">
        <f t="shared" si="106"/>
        <v>57.190889192496947</v>
      </c>
      <c r="AC410" s="1">
        <f t="shared" si="107"/>
        <v>-84.185968840583314</v>
      </c>
      <c r="AD410" s="1">
        <f t="shared" si="108"/>
        <v>6.5711272870416941</v>
      </c>
      <c r="AE410" s="1">
        <f t="shared" si="109"/>
        <v>1.7573268489228342</v>
      </c>
      <c r="AF410" s="1">
        <f t="shared" si="110"/>
        <v>0.23325649057569248</v>
      </c>
      <c r="AG410" s="1">
        <f t="shared" si="111"/>
        <v>80.261953802583463</v>
      </c>
    </row>
    <row r="411" spans="1:33">
      <c r="A411">
        <v>408</v>
      </c>
      <c r="B411" s="2">
        <f>IF(A411&lt;=入力・概要!$B$40,10^(LOG10(入力・概要!$B$38)+(A411-1)*(LOG10(入力・概要!$B$39)-LOG10(入力・概要!$B$38))/(入力・概要!$B$40-1)),"")</f>
        <v>3801221.412968806</v>
      </c>
      <c r="C411" s="1">
        <f t="shared" si="96"/>
        <v>23883778.531302027</v>
      </c>
      <c r="D411" s="1">
        <f>IF(B411="","",ATANH(MIN(0.999999,入力・概要!$E$20/入力・概要!$E$9))+入力・概要!$B$20*SQRT(B411/1000000)+E411*入力・概要!$B$15/2)</f>
        <v>2.7205698232758438E-2</v>
      </c>
      <c r="E411" s="1">
        <f>IF(B411="","",C411*(入力・概要!$E$11*0.000000001))</f>
        <v>0.77097783635872363</v>
      </c>
      <c r="F411" s="1">
        <f t="shared" si="97"/>
        <v>5.2836390993745465E-2</v>
      </c>
      <c r="G411" s="1">
        <f t="shared" si="98"/>
        <v>0.97017114676038441</v>
      </c>
      <c r="H411" s="1">
        <f>IF(B411="","",ATANH(MIN(0.999999,入力・概要!$E$21/入力・概要!$E$15))+入力・概要!$B$21*SQRT(B411/1000000)+I411*入力・概要!$B$16/2)</f>
        <v>1.8627255343003742E-2</v>
      </c>
      <c r="I411" s="1">
        <f>IF(B411="","",C411*(入力・概要!$E$17*0.000000001))</f>
        <v>0.70899785828489381</v>
      </c>
      <c r="J411" s="1">
        <f t="shared" si="99"/>
        <v>3.2321194480606309E-2</v>
      </c>
      <c r="K411" s="1">
        <f t="shared" si="100"/>
        <v>0.85727127502810863</v>
      </c>
      <c r="L411" s="1">
        <f>IF(B411="","",入力・概要!$B$25)</f>
        <v>0.05</v>
      </c>
      <c r="M411" s="1">
        <f>IF(B411="","",C411*入力・概要!$B$26*0.000000001-1/(C411*入力・概要!$B$24*0.000001))</f>
        <v>0.47348862843559364</v>
      </c>
      <c r="N411" s="1">
        <f>IF(B411="","",入力・概要!$B$28)</f>
        <v>0.05</v>
      </c>
      <c r="O411" s="1">
        <f>IF(B411="","",C411*入力・概要!$B$29*0.000000001-1/(C411*入力・概要!$B$27*0.000001))</f>
        <v>0.47348862843559364</v>
      </c>
      <c r="P411" s="1">
        <f t="shared" si="101"/>
        <v>2.5000000000000001E-2</v>
      </c>
      <c r="Q411" s="1">
        <f t="shared" si="102"/>
        <v>0.23674431421779685</v>
      </c>
      <c r="R411" s="1">
        <f>IF(B411="","",入力・概要!$E$15*J411)</f>
        <v>3.1123203389108629</v>
      </c>
      <c r="S411" s="1">
        <f>IF(B411="","",入力・概要!$E$15*K411)</f>
        <v>82.549635559879221</v>
      </c>
      <c r="T411" s="1">
        <f t="shared" si="103"/>
        <v>3.1373203389108628</v>
      </c>
      <c r="U411" s="1">
        <f t="shared" si="104"/>
        <v>82.786379874097022</v>
      </c>
      <c r="V411" s="1">
        <f>IF(B411="","",T411+入力・概要!$E$9*F411)</f>
        <v>4.5586367062789677</v>
      </c>
      <c r="W411" s="1">
        <f>IF(B411="","",U411+入力・概要!$E$9*G411)</f>
        <v>108.88430412865196</v>
      </c>
      <c r="X411" s="1">
        <f>IF(B411="","",入力・概要!$E$9+T411*F411-U411*G411)</f>
        <v>-53.250862156578705</v>
      </c>
      <c r="Y411" s="1">
        <f t="shared" si="105"/>
        <v>7.4178712069403607</v>
      </c>
      <c r="Z411" s="1">
        <f>IF(B411="","",入力・概要!$E$9*(V411*X411+W411*Y411)/(X411^2+Y411^2)+入力・概要!$B$36)</f>
        <v>5.2572523934172102</v>
      </c>
      <c r="AA411" s="1">
        <f>IF(B411="","",入力・概要!$E$9*(W411*X411-V411*Y411)/(X411^2+Y411^2)+C411*入力・概要!$B$37*0.000000001)</f>
        <v>-53.463622930536324</v>
      </c>
      <c r="AB411" s="1">
        <f t="shared" si="106"/>
        <v>53.72148247755883</v>
      </c>
      <c r="AC411" s="1">
        <f t="shared" si="107"/>
        <v>-84.383973970622023</v>
      </c>
      <c r="AD411" s="1">
        <f t="shared" si="108"/>
        <v>6.5799231670590386</v>
      </c>
      <c r="AE411" s="1">
        <f t="shared" si="109"/>
        <v>1.7301479887870685</v>
      </c>
      <c r="AF411" s="1">
        <f t="shared" si="110"/>
        <v>0.2380606441948247</v>
      </c>
      <c r="AG411" s="1">
        <f t="shared" si="111"/>
        <v>82.608285716148799</v>
      </c>
    </row>
    <row r="412" spans="1:33">
      <c r="A412">
        <v>409</v>
      </c>
      <c r="B412" s="2">
        <f>IF(A412&lt;=入力・概要!$B$40,10^(LOG10(入力・概要!$B$38)+(A412-1)*(LOG10(入力・概要!$B$39)-LOG10(入力・概要!$B$38))/(入力・概要!$B$40-1)),"")</f>
        <v>3878993.4573036316</v>
      </c>
      <c r="C412" s="1">
        <f t="shared" si="96"/>
        <v>24372434.697575923</v>
      </c>
      <c r="D412" s="1">
        <f>IF(B412="","",ATANH(MIN(0.999999,入力・概要!$E$20/入力・概要!$E$9))+入力・概要!$B$20*SQRT(B412/1000000)+E412*入力・概要!$B$15/2)</f>
        <v>2.7501840203942148E-2</v>
      </c>
      <c r="E412" s="1">
        <f>IF(B412="","",C412*(入力・概要!$E$11*0.000000001))</f>
        <v>0.78675185106512513</v>
      </c>
      <c r="F412" s="1">
        <f t="shared" si="97"/>
        <v>5.5097221297545962E-2</v>
      </c>
      <c r="G412" s="1">
        <f t="shared" si="98"/>
        <v>1.0011920468912727</v>
      </c>
      <c r="H412" s="1">
        <f>IF(B412="","",ATANH(MIN(0.999999,入力・概要!$E$21/入力・概要!$E$15))+入力・概要!$B$21*SQRT(B412/1000000)+I412*入力・概要!$B$16/2)</f>
        <v>1.8851690208215276E-2</v>
      </c>
      <c r="I412" s="1">
        <f>IF(B412="","",C412*(入力・概要!$E$17*0.000000001))</f>
        <v>0.72350377806102273</v>
      </c>
      <c r="J412" s="1">
        <f t="shared" si="99"/>
        <v>3.3546397464217594E-2</v>
      </c>
      <c r="K412" s="1">
        <f t="shared" si="100"/>
        <v>0.8827275572921518</v>
      </c>
      <c r="L412" s="1">
        <f>IF(B412="","",入力・概要!$B$25)</f>
        <v>0.05</v>
      </c>
      <c r="M412" s="1">
        <f>IF(B412="","",C412*入力・概要!$B$26*0.000000001-1/(C412*入力・概要!$B$24*0.000001))</f>
        <v>0.48334569803663169</v>
      </c>
      <c r="N412" s="1">
        <f>IF(B412="","",入力・概要!$B$28)</f>
        <v>0.05</v>
      </c>
      <c r="O412" s="1">
        <f>IF(B412="","",C412*入力・概要!$B$29*0.000000001-1/(C412*入力・概要!$B$27*0.000001))</f>
        <v>0.48334569803663169</v>
      </c>
      <c r="P412" s="1">
        <f t="shared" si="101"/>
        <v>2.5000000000000001E-2</v>
      </c>
      <c r="Q412" s="1">
        <f t="shared" si="102"/>
        <v>0.24167284901831587</v>
      </c>
      <c r="R412" s="1">
        <f>IF(B412="","",入力・概要!$E$15*J412)</f>
        <v>3.2302993996004585</v>
      </c>
      <c r="S412" s="1">
        <f>IF(B412="","",入力・概要!$E$15*K412)</f>
        <v>85.000909602086324</v>
      </c>
      <c r="T412" s="1">
        <f t="shared" si="103"/>
        <v>3.2552993996004584</v>
      </c>
      <c r="U412" s="1">
        <f t="shared" si="104"/>
        <v>85.242582451104639</v>
      </c>
      <c r="V412" s="1">
        <f>IF(B412="","",T412+入力・概要!$E$9*F412)</f>
        <v>4.7374328487978996</v>
      </c>
      <c r="W412" s="1">
        <f>IF(B412="","",U412+入力・概要!$E$9*G412)</f>
        <v>112.17497916407828</v>
      </c>
      <c r="X412" s="1">
        <f>IF(B412="","",入力・概要!$E$9+T412*F412-U412*G412)</f>
        <v>-58.264507397194492</v>
      </c>
      <c r="Y412" s="1">
        <f t="shared" si="105"/>
        <v>7.9558092984127349</v>
      </c>
      <c r="Z412" s="1">
        <f>IF(B412="","",入力・概要!$E$9*(V412*X412+W412*Y412)/(X412^2+Y412^2)+入力・概要!$B$36)</f>
        <v>4.7951514622782518</v>
      </c>
      <c r="AA412" s="1">
        <f>IF(B412="","",入力・概要!$E$9*(W412*X412-V412*Y412)/(X412^2+Y412^2)+C412*入力・概要!$B$37*0.000000001)</f>
        <v>-50.310844154501567</v>
      </c>
      <c r="AB412" s="1">
        <f t="shared" si="106"/>
        <v>50.538841667421842</v>
      </c>
      <c r="AC412" s="1">
        <f t="shared" si="107"/>
        <v>-84.555557081187672</v>
      </c>
      <c r="AD412" s="1">
        <f t="shared" si="108"/>
        <v>6.5887190470763839</v>
      </c>
      <c r="AE412" s="1">
        <f t="shared" si="109"/>
        <v>1.7036252838203065</v>
      </c>
      <c r="AF412" s="1">
        <f t="shared" si="110"/>
        <v>0.24296247848717237</v>
      </c>
      <c r="AG412" s="1">
        <f t="shared" si="111"/>
        <v>85.062268176866226</v>
      </c>
    </row>
    <row r="413" spans="1:33">
      <c r="A413">
        <v>410</v>
      </c>
      <c r="B413" s="2">
        <f>IF(A413&lt;=入力・概要!$B$40,10^(LOG10(入力・概要!$B$38)+(A413-1)*(LOG10(入力・概要!$B$39)-LOG10(入力・概要!$B$38))/(入力・概要!$B$40-1)),"")</f>
        <v>3958356.6983152218</v>
      </c>
      <c r="C413" s="1">
        <f t="shared" si="96"/>
        <v>24871088.6474301</v>
      </c>
      <c r="D413" s="1">
        <f>IF(B413="","",ATANH(MIN(0.999999,入力・概要!$E$20/入力・概要!$E$9))+入力・概要!$B$20*SQRT(B413/1000000)+E413*入力・概要!$B$15/2)</f>
        <v>2.7803429080226205E-2</v>
      </c>
      <c r="E413" s="1">
        <f>IF(B413="","",C413*(入力・概要!$E$11*0.000000001))</f>
        <v>0.80284859818771481</v>
      </c>
      <c r="F413" s="1">
        <f t="shared" si="97"/>
        <v>5.7554819049820245E-2</v>
      </c>
      <c r="G413" s="1">
        <f t="shared" si="98"/>
        <v>1.0338677503063161</v>
      </c>
      <c r="H413" s="1">
        <f>IF(B413="","",ATANH(MIN(0.999999,入力・概要!$E$21/入力・概要!$E$15))+入力・概要!$B$21*SQRT(B413/1000000)+I413*入力・概要!$B$16/2)</f>
        <v>1.9079900840331124E-2</v>
      </c>
      <c r="I413" s="1">
        <f>IF(B413="","",C413*(入力・概要!$E$17*0.000000001))</f>
        <v>0.73830648534657894</v>
      </c>
      <c r="J413" s="1">
        <f t="shared" si="99"/>
        <v>3.4864840696534567E-2</v>
      </c>
      <c r="K413" s="1">
        <f t="shared" si="100"/>
        <v>0.90938360484335357</v>
      </c>
      <c r="L413" s="1">
        <f>IF(B413="","",入力・概要!$B$25)</f>
        <v>0.05</v>
      </c>
      <c r="M413" s="1">
        <f>IF(B413="","",C413*入力・概要!$B$26*0.000000001-1/(C413*入力・概要!$B$24*0.000001))</f>
        <v>0.49340104022485237</v>
      </c>
      <c r="N413" s="1">
        <f>IF(B413="","",入力・概要!$B$28)</f>
        <v>0.05</v>
      </c>
      <c r="O413" s="1">
        <f>IF(B413="","",C413*入力・概要!$B$29*0.000000001-1/(C413*入力・概要!$B$27*0.000001))</f>
        <v>0.49340104022485237</v>
      </c>
      <c r="P413" s="1">
        <f t="shared" si="101"/>
        <v>2.5000000000000001E-2</v>
      </c>
      <c r="Q413" s="1">
        <f t="shared" si="102"/>
        <v>0.24670052011242619</v>
      </c>
      <c r="R413" s="1">
        <f>IF(B413="","",入力・概要!$E$15*J413)</f>
        <v>3.3572568884427003</v>
      </c>
      <c r="S413" s="1">
        <f>IF(B413="","",入力・概要!$E$15*K413)</f>
        <v>87.56771322063328</v>
      </c>
      <c r="T413" s="1">
        <f t="shared" si="103"/>
        <v>3.3822568884427002</v>
      </c>
      <c r="U413" s="1">
        <f t="shared" si="104"/>
        <v>87.814413740745707</v>
      </c>
      <c r="V413" s="1">
        <f>IF(B413="","",T413+入力・概要!$E$9*F413)</f>
        <v>4.9305005288174311</v>
      </c>
      <c r="W413" s="1">
        <f>IF(B413="","",U413+入力・概要!$E$9*G413)</f>
        <v>115.62579766699372</v>
      </c>
      <c r="X413" s="1">
        <f>IF(B413="","",入力・概要!$E$9+T413*F413-U413*G413)</f>
        <v>-63.69349493750299</v>
      </c>
      <c r="Y413" s="1">
        <f t="shared" si="105"/>
        <v>8.5509490130269619</v>
      </c>
      <c r="Z413" s="1">
        <f>IF(B413="","",入力・概要!$E$9*(V413*X413+W413*Y413)/(X413^2+Y413^2)+入力・概要!$B$36)</f>
        <v>4.394411590178815</v>
      </c>
      <c r="AA413" s="1">
        <f>IF(B413="","",入力・概要!$E$9*(W413*X413-V413*Y413)/(X413^2+Y413^2)+C413*入力・概要!$B$37*0.000000001)</f>
        <v>-47.401776009451034</v>
      </c>
      <c r="AB413" s="1">
        <f t="shared" si="106"/>
        <v>47.60503357917171</v>
      </c>
      <c r="AC413" s="1">
        <f t="shared" si="107"/>
        <v>-84.703497250644403</v>
      </c>
      <c r="AD413" s="1">
        <f t="shared" si="108"/>
        <v>6.5975149270937274</v>
      </c>
      <c r="AE413" s="1">
        <f t="shared" si="109"/>
        <v>1.6776528758314537</v>
      </c>
      <c r="AF413" s="1">
        <f t="shared" si="110"/>
        <v>0.24796400267728702</v>
      </c>
      <c r="AG413" s="1">
        <f t="shared" si="111"/>
        <v>87.63204649274185</v>
      </c>
    </row>
    <row r="414" spans="1:33">
      <c r="A414">
        <v>411</v>
      </c>
      <c r="B414" s="2">
        <f>IF(A414&lt;=入力・概要!$B$40,10^(LOG10(入力・概要!$B$38)+(A414-1)*(LOG10(入力・概要!$B$39)-LOG10(入力・概要!$B$38))/(入力・概要!$B$40-1)),"")</f>
        <v>4039343.6914917026</v>
      </c>
      <c r="C414" s="1">
        <f t="shared" si="96"/>
        <v>25379944.933029216</v>
      </c>
      <c r="D414" s="1">
        <f>IF(B414="","",ATANH(MIN(0.999999,入力・概要!$E$20/入力・概要!$E$9))+入力・概要!$B$20*SQRT(B414/1000000)+E414*入力・概要!$B$15/2)</f>
        <v>2.811057007407472E-2</v>
      </c>
      <c r="E414" s="1">
        <f>IF(B414="","",C414*(入力・概要!$E$11*0.000000001))</f>
        <v>0.81927468075143373</v>
      </c>
      <c r="F414" s="1">
        <f t="shared" si="97"/>
        <v>6.0233419181187881E-2</v>
      </c>
      <c r="G414" s="1">
        <f t="shared" si="98"/>
        <v>1.0683450260605989</v>
      </c>
      <c r="H414" s="1">
        <f>IF(B414="","",ATANH(MIN(0.999999,入力・概要!$E$21/入力・概要!$E$15))+入力・概要!$B$21*SQRT(B414/1000000)+I414*入力・概要!$B$16/2)</f>
        <v>1.9311956184123964E-2</v>
      </c>
      <c r="I414" s="1">
        <f>IF(B414="","",C414*(入力・概要!$E$17*0.000000001))</f>
        <v>0.75341205234016606</v>
      </c>
      <c r="J414" s="1">
        <f t="shared" si="99"/>
        <v>3.6286689438411339E-2</v>
      </c>
      <c r="K414" s="1">
        <f t="shared" si="100"/>
        <v>0.93733285404169908</v>
      </c>
      <c r="L414" s="1">
        <f>IF(B414="","",入力・概要!$B$25)</f>
        <v>0.05</v>
      </c>
      <c r="M414" s="1">
        <f>IF(B414="","",C414*入力・概要!$B$26*0.000000001-1/(C414*入力・概要!$B$24*0.000001))</f>
        <v>0.50365877978862184</v>
      </c>
      <c r="N414" s="1">
        <f>IF(B414="","",入力・概要!$B$28)</f>
        <v>0.05</v>
      </c>
      <c r="O414" s="1">
        <f>IF(B414="","",C414*入力・概要!$B$29*0.000000001-1/(C414*入力・概要!$B$27*0.000001))</f>
        <v>0.50365877978862184</v>
      </c>
      <c r="P414" s="1">
        <f t="shared" si="101"/>
        <v>2.5000000000000001E-2</v>
      </c>
      <c r="Q414" s="1">
        <f t="shared" si="102"/>
        <v>0.25182938989431092</v>
      </c>
      <c r="R414" s="1">
        <f>IF(B414="","",入力・概要!$E$15*J414)</f>
        <v>3.4941716537943699</v>
      </c>
      <c r="S414" s="1">
        <f>IF(B414="","",入力・概要!$E$15*K414)</f>
        <v>90.259043727910594</v>
      </c>
      <c r="T414" s="1">
        <f t="shared" si="103"/>
        <v>3.5191716537943698</v>
      </c>
      <c r="U414" s="1">
        <f t="shared" si="104"/>
        <v>90.510873117804906</v>
      </c>
      <c r="V414" s="1">
        <f>IF(B414="","",T414+入力・概要!$E$9*F414)</f>
        <v>5.1394705223317851</v>
      </c>
      <c r="W414" s="1">
        <f>IF(B414="","",U414+入力・概要!$E$9*G414)</f>
        <v>119.24970714823634</v>
      </c>
      <c r="X414" s="1">
        <f>IF(B414="","",入力・概要!$E$9+T414*F414-U414*G414)</f>
        <v>-69.584539100499796</v>
      </c>
      <c r="Y414" s="1">
        <f t="shared" si="105"/>
        <v>9.2114688931447191</v>
      </c>
      <c r="Z414" s="1">
        <f>IF(B414="","",入力・概要!$E$9*(V414*X414+W414*Y414)/(X414^2+Y414^2)+入力・概要!$B$36)</f>
        <v>4.0449232533744528</v>
      </c>
      <c r="AA414" s="1">
        <f>IF(B414="","",入力・概要!$E$9*(W414*X414-V414*Y414)/(X414^2+Y414^2)+C414*入力・概要!$B$37*0.000000001)</f>
        <v>-44.705750206968702</v>
      </c>
      <c r="AB414" s="1">
        <f t="shared" si="106"/>
        <v>44.888367153345769</v>
      </c>
      <c r="AC414" s="1">
        <f t="shared" si="107"/>
        <v>-84.830023021636734</v>
      </c>
      <c r="AD414" s="1">
        <f t="shared" si="108"/>
        <v>6.6063108071110719</v>
      </c>
      <c r="AE414" s="1">
        <f t="shared" si="109"/>
        <v>1.6521338079147017</v>
      </c>
      <c r="AF414" s="1">
        <f t="shared" si="110"/>
        <v>0.25306726697568155</v>
      </c>
      <c r="AG414" s="1">
        <f t="shared" si="111"/>
        <v>90.326652823090129</v>
      </c>
    </row>
    <row r="415" spans="1:33">
      <c r="A415">
        <v>412</v>
      </c>
      <c r="B415" s="2">
        <f>IF(A415&lt;=入力・概要!$B$40,10^(LOG10(入力・概要!$B$38)+(A415-1)*(LOG10(入力・概要!$B$39)-LOG10(入力・概要!$B$38))/(入力・概要!$B$40-1)),"")</f>
        <v>4121987.6583983502</v>
      </c>
      <c r="C415" s="1">
        <f t="shared" si="96"/>
        <v>25899212.291624103</v>
      </c>
      <c r="D415" s="1">
        <f>IF(B415="","",ATANH(MIN(0.999999,入力・概要!$E$20/入力・概要!$E$9))+入力・概要!$B$20*SQRT(B415/1000000)+E415*入力・概要!$B$15/2)</f>
        <v>2.8423370487164486E-2</v>
      </c>
      <c r="E415" s="1">
        <f>IF(B415="","",C415*(入力・概要!$E$11*0.000000001))</f>
        <v>0.83603683687746322</v>
      </c>
      <c r="F415" s="1">
        <f t="shared" si="97"/>
        <v>6.3161144725053547E-2</v>
      </c>
      <c r="G415" s="1">
        <f t="shared" si="98"/>
        <v>1.104789198007222</v>
      </c>
      <c r="H415" s="1">
        <f>IF(B415="","",ATANH(MIN(0.999999,入力・概要!$E$21/入力・概要!$E$15))+入力・概要!$B$21*SQRT(B415/1000000)+I415*入力・概要!$B$16/2)</f>
        <v>1.9547926510415276E-2</v>
      </c>
      <c r="I415" s="1">
        <f>IF(B415="","",C415*(入力・概要!$E$17*0.000000001))</f>
        <v>0.76882667547605377</v>
      </c>
      <c r="J415" s="1">
        <f t="shared" si="99"/>
        <v>3.782354785502718E-2</v>
      </c>
      <c r="K415" s="1">
        <f t="shared" si="100"/>
        <v>0.96667919021005122</v>
      </c>
      <c r="L415" s="1">
        <f>IF(B415="","",入力・概要!$B$25)</f>
        <v>0.05</v>
      </c>
      <c r="M415" s="1">
        <f>IF(B415="","",C415*入力・概要!$B$26*0.000000001-1/(C415*入力・概要!$B$24*0.000001))</f>
        <v>0.5141231245414557</v>
      </c>
      <c r="N415" s="1">
        <f>IF(B415="","",入力・概要!$B$28)</f>
        <v>0.05</v>
      </c>
      <c r="O415" s="1">
        <f>IF(B415="","",C415*入力・概要!$B$29*0.000000001-1/(C415*入力・概要!$B$27*0.000001))</f>
        <v>0.5141231245414557</v>
      </c>
      <c r="P415" s="1">
        <f t="shared" si="101"/>
        <v>2.5000000000000001E-2</v>
      </c>
      <c r="Q415" s="1">
        <f t="shared" si="102"/>
        <v>0.25706156227072779</v>
      </c>
      <c r="R415" s="1">
        <f>IF(B415="","",入力・概要!$E$15*J415)</f>
        <v>3.6421611011190933</v>
      </c>
      <c r="S415" s="1">
        <f>IF(B415="","",入力・概要!$E$15*K415)</f>
        <v>93.08490460332105</v>
      </c>
      <c r="T415" s="1">
        <f t="shared" si="103"/>
        <v>3.6671611011190932</v>
      </c>
      <c r="U415" s="1">
        <f t="shared" si="104"/>
        <v>93.341966165591771</v>
      </c>
      <c r="V415" s="1">
        <f>IF(B415="","",T415+入力・概要!$E$9*F415)</f>
        <v>5.3662167536910301</v>
      </c>
      <c r="W415" s="1">
        <f>IF(B415="","",U415+入力・概要!$E$9*G415)</f>
        <v>123.06116045736363</v>
      </c>
      <c r="X415" s="1">
        <f>IF(B415="","",入力・概要!$E$9+T415*F415-U415*G415)</f>
        <v>-75.99124358954802</v>
      </c>
      <c r="Y415" s="1">
        <f t="shared" si="105"/>
        <v>9.9470254057746388</v>
      </c>
      <c r="Z415" s="1">
        <f>IF(B415="","",入力・概要!$E$9*(V415*X415+W415*Y415)/(X415^2+Y415^2)+入力・概要!$B$36)</f>
        <v>3.7385728696046412</v>
      </c>
      <c r="AA415" s="1">
        <f>IF(B415="","",入力・概要!$E$9*(W415*X415-V415*Y415)/(X415^2+Y415^2)+C415*入力・概要!$B$37*0.000000001)</f>
        <v>-42.196862944030109</v>
      </c>
      <c r="AB415" s="1">
        <f t="shared" si="106"/>
        <v>42.362154919439654</v>
      </c>
      <c r="AC415" s="1">
        <f t="shared" si="107"/>
        <v>-84.936908127308214</v>
      </c>
      <c r="AD415" s="1">
        <f t="shared" si="108"/>
        <v>6.6151066871284154</v>
      </c>
      <c r="AE415" s="1">
        <f t="shared" si="109"/>
        <v>1.6269780441129218</v>
      </c>
      <c r="AF415" s="1">
        <f t="shared" si="110"/>
        <v>0.25827436341431037</v>
      </c>
      <c r="AG415" s="1">
        <f t="shared" si="111"/>
        <v>93.156131319929159</v>
      </c>
    </row>
    <row r="416" spans="1:33">
      <c r="A416">
        <v>413</v>
      </c>
      <c r="B416" s="2">
        <f>IF(A416&lt;=入力・概要!$B$40,10^(LOG10(入力・概要!$B$38)+(A416-1)*(LOG10(入力・概要!$B$39)-LOG10(入力・概要!$B$38))/(入力・概要!$B$40-1)),"")</f>
        <v>4206322.50030543</v>
      </c>
      <c r="C416" s="1">
        <f t="shared" si="96"/>
        <v>26429103.731177978</v>
      </c>
      <c r="D416" s="1">
        <f>IF(B416="","",ATANH(MIN(0.999999,入力・概要!$E$20/入力・概要!$E$9))+入力・概要!$B$20*SQRT(B416/1000000)+E416*入力・概要!$B$15/2)</f>
        <v>2.8741939752484666E-2</v>
      </c>
      <c r="E416" s="1">
        <f>IF(B416="","",C416*(入力・概要!$E$11*0.000000001))</f>
        <v>0.85314194254727294</v>
      </c>
      <c r="F416" s="1">
        <f t="shared" si="97"/>
        <v>6.637078364823995E-2</v>
      </c>
      <c r="G416" s="1">
        <f t="shared" si="98"/>
        <v>1.1433871844460288</v>
      </c>
      <c r="H416" s="1">
        <f>IF(B416="","",ATANH(MIN(0.999999,入力・概要!$E$21/入力・概要!$E$15))+入力・概要!$B$21*SQRT(B416/1000000)+I416*入力・概要!$B$16/2)</f>
        <v>1.9787883442345652E-2</v>
      </c>
      <c r="I416" s="1">
        <f>IF(B416="","",C416*(入力・概要!$E$17*0.000000001))</f>
        <v>0.78455667796602069</v>
      </c>
      <c r="J416" s="1">
        <f t="shared" si="99"/>
        <v>3.9488711778125858E-2</v>
      </c>
      <c r="K416" s="1">
        <f t="shared" si="100"/>
        <v>0.9975384614848305</v>
      </c>
      <c r="L416" s="1">
        <f>IF(B416="","",入力・概要!$B$25)</f>
        <v>0.05</v>
      </c>
      <c r="M416" s="1">
        <f>IF(B416="","",C416*入力・概要!$B$26*0.000000001-1/(C416*入力・概要!$B$24*0.000001))</f>
        <v>0.52479836704811011</v>
      </c>
      <c r="N416" s="1">
        <f>IF(B416="","",入力・概要!$B$28)</f>
        <v>0.05</v>
      </c>
      <c r="O416" s="1">
        <f>IF(B416="","",C416*入力・概要!$B$29*0.000000001-1/(C416*入力・概要!$B$27*0.000001))</f>
        <v>0.52479836704811011</v>
      </c>
      <c r="P416" s="1">
        <f t="shared" si="101"/>
        <v>2.5000000000000001E-2</v>
      </c>
      <c r="Q416" s="1">
        <f t="shared" si="102"/>
        <v>0.26239918352405506</v>
      </c>
      <c r="R416" s="1">
        <f>IF(B416="","",入力・概要!$E$15*J416)</f>
        <v>3.8025055323433259</v>
      </c>
      <c r="S416" s="1">
        <f>IF(B416="","",入力・概要!$E$15*K416)</f>
        <v>96.056451267232021</v>
      </c>
      <c r="T416" s="1">
        <f t="shared" si="103"/>
        <v>3.8275055323433258</v>
      </c>
      <c r="U416" s="1">
        <f t="shared" si="104"/>
        <v>96.318850450756074</v>
      </c>
      <c r="V416" s="1">
        <f>IF(B416="","",T416+入力・概要!$E$9*F416)</f>
        <v>5.6129015319576379</v>
      </c>
      <c r="W416" s="1">
        <f>IF(B416="","",U416+入力・概要!$E$9*G416)</f>
        <v>127.07634332502238</v>
      </c>
      <c r="X416" s="1">
        <f>IF(B416="","",入力・概要!$E$9+T416*F416-U416*G416)</f>
        <v>-82.975374426453001</v>
      </c>
      <c r="Y416" s="1">
        <f t="shared" si="105"/>
        <v>10.769078358591944</v>
      </c>
      <c r="Z416" s="1">
        <f>IF(B416="","",入力・概要!$E$9*(V416*X416+W416*Y416)/(X416^2+Y416^2)+入力・概要!$B$36)</f>
        <v>3.4687909292712886</v>
      </c>
      <c r="AA416" s="1">
        <f>IF(B416="","",入力・概要!$E$9*(W416*X416-V416*Y416)/(X416^2+Y416^2)+C416*入力・概要!$B$37*0.000000001)</f>
        <v>-39.853080483710144</v>
      </c>
      <c r="AB416" s="1">
        <f t="shared" si="106"/>
        <v>40.003756505509244</v>
      </c>
      <c r="AC416" s="1">
        <f t="shared" si="107"/>
        <v>-85.02554249252556</v>
      </c>
      <c r="AD416" s="1">
        <f t="shared" si="108"/>
        <v>6.6239025671457599</v>
      </c>
      <c r="AE416" s="1">
        <f t="shared" si="109"/>
        <v>1.6021007751532816</v>
      </c>
      <c r="AF416" s="1">
        <f t="shared" si="110"/>
        <v>0.26358742669955015</v>
      </c>
      <c r="AG416" s="1">
        <f t="shared" si="111"/>
        <v>96.131685090700572</v>
      </c>
    </row>
    <row r="417" spans="1:33">
      <c r="A417">
        <v>414</v>
      </c>
      <c r="B417" s="2">
        <f>IF(A417&lt;=入力・概要!$B$40,10^(LOG10(入力・概要!$B$38)+(A417-1)*(LOG10(入力・概要!$B$39)-LOG10(入力・概要!$B$38))/(入力・概要!$B$40-1)),"")</f>
        <v>4292382.8120947331</v>
      </c>
      <c r="C417" s="1">
        <f t="shared" si="96"/>
        <v>26969836.617743824</v>
      </c>
      <c r="D417" s="1">
        <f>IF(B417="","",ATANH(MIN(0.999999,入力・概要!$E$20/入力・概要!$E$9))+入力・概要!$B$20*SQRT(B417/1000000)+E417*入力・概要!$B$15/2)</f>
        <v>2.9066389477290726E-2</v>
      </c>
      <c r="E417" s="1">
        <f>IF(B417="","",C417*(入力・概要!$E$11*0.000000001))</f>
        <v>0.87059701442319759</v>
      </c>
      <c r="F417" s="1">
        <f t="shared" si="97"/>
        <v>6.9900753390708531E-2</v>
      </c>
      <c r="G417" s="1">
        <f t="shared" si="98"/>
        <v>1.1843511548533041</v>
      </c>
      <c r="H417" s="1">
        <f>IF(B417="","",ATANH(MIN(0.999999,入力・概要!$E$21/入力・概要!$E$15))+入力・概要!$B$21*SQRT(B417/1000000)+I417*入力・概要!$B$16/2)</f>
        <v>2.0031899982173498E-2</v>
      </c>
      <c r="I417" s="1">
        <f>IF(B417="","",C417*(入力・概要!$E$17*0.000000001))</f>
        <v>0.80060851239317954</v>
      </c>
      <c r="J417" s="1">
        <f t="shared" si="99"/>
        <v>4.1297474980194218E-2</v>
      </c>
      <c r="K417" s="1">
        <f t="shared" si="100"/>
        <v>1.030040263778297</v>
      </c>
      <c r="L417" s="1">
        <f>IF(B417="","",入力・概要!$B$25)</f>
        <v>0.05</v>
      </c>
      <c r="M417" s="1">
        <f>IF(B417="","",C417*入力・概要!$B$26*0.000000001-1/(C417*入力・概要!$B$24*0.000001))</f>
        <v>0.53568888638542012</v>
      </c>
      <c r="N417" s="1">
        <f>IF(B417="","",入力・概要!$B$28)</f>
        <v>0.05</v>
      </c>
      <c r="O417" s="1">
        <f>IF(B417="","",C417*入力・概要!$B$29*0.000000001-1/(C417*入力・概要!$B$27*0.000001))</f>
        <v>0.53568888638542012</v>
      </c>
      <c r="P417" s="1">
        <f t="shared" si="101"/>
        <v>2.4999999999999994E-2</v>
      </c>
      <c r="Q417" s="1">
        <f t="shared" si="102"/>
        <v>0.26784444319271006</v>
      </c>
      <c r="R417" s="1">
        <f>IF(B417="","",入力・概要!$E$15*J417)</f>
        <v>3.9766776380632658</v>
      </c>
      <c r="S417" s="1">
        <f>IF(B417="","",入力・概要!$E$15*K417)</f>
        <v>99.1861629612077</v>
      </c>
      <c r="T417" s="1">
        <f t="shared" si="103"/>
        <v>4.0016776380632662</v>
      </c>
      <c r="U417" s="1">
        <f t="shared" si="104"/>
        <v>99.454007404400414</v>
      </c>
      <c r="V417" s="1">
        <f>IF(B417="","",T417+入力・概要!$E$9*F417)</f>
        <v>5.8820309895504312</v>
      </c>
      <c r="W417" s="1">
        <f>IF(B417="","",U417+入力・概要!$E$9*G417)</f>
        <v>131.31344461129791</v>
      </c>
      <c r="X417" s="1">
        <f>IF(B417="","",入力・概要!$E$9+T417*F417-U417*G417)</f>
        <v>-90.608417984547827</v>
      </c>
      <c r="Y417" s="1">
        <f t="shared" si="105"/>
        <v>11.691301577283564</v>
      </c>
      <c r="Z417" s="1">
        <f>IF(B417="","",入力・概要!$E$9*(V417*X417+W417*Y417)/(X417^2+Y417^2)+入力・概要!$B$36)</f>
        <v>3.2302148649055584</v>
      </c>
      <c r="AA417" s="1">
        <f>IF(B417="","",入力・概要!$E$9*(W417*X417-V417*Y417)/(X417^2+Y417^2)+C417*入力・概要!$B$37*0.000000001)</f>
        <v>-37.65553688837678</v>
      </c>
      <c r="AB417" s="1">
        <f t="shared" si="106"/>
        <v>37.793832121463439</v>
      </c>
      <c r="AC417" s="1">
        <f t="shared" si="107"/>
        <v>-85.096984224682487</v>
      </c>
      <c r="AD417" s="1">
        <f t="shared" si="108"/>
        <v>6.6326984471631034</v>
      </c>
      <c r="AE417" s="1">
        <f t="shared" si="109"/>
        <v>1.5774209296208532</v>
      </c>
      <c r="AF417" s="1">
        <f t="shared" si="110"/>
        <v>0.26900863508298928</v>
      </c>
      <c r="AG417" s="1">
        <f t="shared" si="111"/>
        <v>99.265849555646895</v>
      </c>
    </row>
    <row r="418" spans="1:33">
      <c r="A418">
        <v>415</v>
      </c>
      <c r="B418" s="2">
        <f>IF(A418&lt;=入力・概要!$B$40,10^(LOG10(入力・概要!$B$38)+(A418-1)*(LOG10(入力・概要!$B$39)-LOG10(入力・概要!$B$38))/(入力・概要!$B$40-1)),"")</f>
        <v>4380203.8964507533</v>
      </c>
      <c r="C418" s="1">
        <f t="shared" si="96"/>
        <v>27521632.764630146</v>
      </c>
      <c r="D418" s="1">
        <f>IF(B418="","",ATANH(MIN(0.999999,入力・概要!$E$20/入力・概要!$E$9))+入力・概要!$B$20*SQRT(B418/1000000)+E418*入力・概要!$B$15/2)</f>
        <v>2.9396833486931041E-2</v>
      </c>
      <c r="E418" s="1">
        <f>IF(B418="","",C418*(入力・概要!$E$11*0.000000001))</f>
        <v>0.88840921272674245</v>
      </c>
      <c r="F418" s="1">
        <f t="shared" si="97"/>
        <v>7.3796306850476723E-2</v>
      </c>
      <c r="G418" s="1">
        <f t="shared" si="98"/>
        <v>1.2279229546845249</v>
      </c>
      <c r="H418" s="1">
        <f>IF(B418="","",ATANH(MIN(0.999999,入力・概要!$E$21/入力・概要!$E$15))+入力・概要!$B$21*SQRT(B418/1000000)+I418*入力・概要!$B$16/2)</f>
        <v>2.0280050538613491E-2</v>
      </c>
      <c r="I418" s="1">
        <f>IF(B418="","",C418*(入力・概要!$E$17*0.000000001))</f>
        <v>0.81698876335889359</v>
      </c>
      <c r="J418" s="1">
        <f t="shared" si="99"/>
        <v>4.3267502331006583E-2</v>
      </c>
      <c r="K418" s="1">
        <f t="shared" si="100"/>
        <v>1.0643300552241257</v>
      </c>
      <c r="L418" s="1">
        <f>IF(B418="","",入力・概要!$B$25)</f>
        <v>0.05</v>
      </c>
      <c r="M418" s="1">
        <f>IF(B418="","",C418*入力・概要!$B$26*0.000000001-1/(C418*入力・概要!$B$24*0.000001))</f>
        <v>0.54679914993864309</v>
      </c>
      <c r="N418" s="1">
        <f>IF(B418="","",入力・概要!$B$28)</f>
        <v>0.05</v>
      </c>
      <c r="O418" s="1">
        <f>IF(B418="","",C418*入力・概要!$B$29*0.000000001-1/(C418*入力・概要!$B$27*0.000001))</f>
        <v>0.54679914993864309</v>
      </c>
      <c r="P418" s="1">
        <f t="shared" si="101"/>
        <v>2.5000000000000001E-2</v>
      </c>
      <c r="Q418" s="1">
        <f t="shared" si="102"/>
        <v>0.27339957496932155</v>
      </c>
      <c r="R418" s="1">
        <f>IF(B418="","",入力・概要!$E$15*J418)</f>
        <v>4.1663784300876143</v>
      </c>
      <c r="S418" s="1">
        <f>IF(B418="","",入力・概要!$E$15*K418)</f>
        <v>102.48804635533473</v>
      </c>
      <c r="T418" s="1">
        <f t="shared" si="103"/>
        <v>4.1913784300876147</v>
      </c>
      <c r="U418" s="1">
        <f t="shared" si="104"/>
        <v>102.76144593030405</v>
      </c>
      <c r="V418" s="1">
        <f>IF(B418="","",T418+入力・概要!$E$9*F418)</f>
        <v>6.1765234561799094</v>
      </c>
      <c r="W418" s="1">
        <f>IF(B418="","",U418+入力・概要!$E$9*G418)</f>
        <v>135.79297894259315</v>
      </c>
      <c r="X418" s="1">
        <f>IF(B418="","",入力・概要!$E$9+T418*F418-U418*G418)</f>
        <v>-98.973499807724295</v>
      </c>
      <c r="Y418" s="1">
        <f t="shared" si="105"/>
        <v>12.730104982345559</v>
      </c>
      <c r="Z418" s="1">
        <f>IF(B418="","",入力・概要!$E$9*(V418*X418+W418*Y418)/(X418^2+Y418^2)+入力・概要!$B$36)</f>
        <v>3.0184346235770438</v>
      </c>
      <c r="AA418" s="1">
        <f>IF(B418="","",入力・概要!$E$9*(W418*X418-V418*Y418)/(X418^2+Y418^2)+C418*入力・概要!$B$37*0.000000001)</f>
        <v>-35.587977603045736</v>
      </c>
      <c r="AB418" s="1">
        <f t="shared" si="106"/>
        <v>35.715754191276623</v>
      </c>
      <c r="AC418" s="1">
        <f t="shared" si="107"/>
        <v>-85.151996507040522</v>
      </c>
      <c r="AD418" s="1">
        <f t="shared" si="108"/>
        <v>6.641494327180447</v>
      </c>
      <c r="AE418" s="1">
        <f t="shared" si="109"/>
        <v>1.5528598253313843</v>
      </c>
      <c r="AF418" s="1">
        <f t="shared" si="110"/>
        <v>0.27454021125038436</v>
      </c>
      <c r="AG418" s="1">
        <f t="shared" si="111"/>
        <v>102.57269790229728</v>
      </c>
    </row>
    <row r="419" spans="1:33">
      <c r="A419">
        <v>416</v>
      </c>
      <c r="B419" s="2">
        <f>IF(A419&lt;=入力・概要!$B$40,10^(LOG10(入力・概要!$B$38)+(A419-1)*(LOG10(入力・概要!$B$39)-LOG10(入力・概要!$B$38))/(入力・概要!$B$40-1)),"")</f>
        <v>4469821.7783421045</v>
      </c>
      <c r="C419" s="1">
        <f t="shared" si="96"/>
        <v>28084718.523390442</v>
      </c>
      <c r="D419" s="1">
        <f>IF(B419="","",ATANH(MIN(0.999999,入力・概要!$E$20/入力・概要!$E$9))+入力・概要!$B$20*SQRT(B419/1000000)+E419*入力・概要!$B$15/2)</f>
        <v>2.9733387869563036E-2</v>
      </c>
      <c r="E419" s="1">
        <f>IF(B419="","",C419*(入力・概要!$E$11*0.000000001))</f>
        <v>0.90658584417575949</v>
      </c>
      <c r="F419" s="1">
        <f t="shared" si="97"/>
        <v>7.8111051501580223E-2</v>
      </c>
      <c r="G419" s="1">
        <f t="shared" si="98"/>
        <v>1.2743794928896099</v>
      </c>
      <c r="H419" s="1">
        <f>IF(B419="","",ATANH(MIN(0.999999,入力・概要!$E$21/入力・概要!$E$15))+入力・概要!$B$21*SQRT(B419/1000000)+I419*入力・概要!$B$16/2)</f>
        <v>2.0532410954725158E-2</v>
      </c>
      <c r="I419" s="1">
        <f>IF(B419="","",C419*(入力・概要!$E$17*0.000000001))</f>
        <v>0.83370415018382782</v>
      </c>
      <c r="J419" s="1">
        <f t="shared" si="99"/>
        <v>4.5419287089279829E-2</v>
      </c>
      <c r="K419" s="1">
        <f t="shared" si="100"/>
        <v>1.10057167328634</v>
      </c>
      <c r="L419" s="1">
        <f>IF(B419="","",入力・概要!$B$25)</f>
        <v>0.05</v>
      </c>
      <c r="M419" s="1">
        <f>IF(B419="","",C419*入力・概要!$B$26*0.000000001-1/(C419*入力・概要!$B$24*0.000001))</f>
        <v>0.55813371523401278</v>
      </c>
      <c r="N419" s="1">
        <f>IF(B419="","",入力・概要!$B$28)</f>
        <v>0.05</v>
      </c>
      <c r="O419" s="1">
        <f>IF(B419="","",C419*入力・概要!$B$29*0.000000001-1/(C419*入力・概要!$B$27*0.000001))</f>
        <v>0.55813371523401278</v>
      </c>
      <c r="P419" s="1">
        <f t="shared" si="101"/>
        <v>2.5000000000000005E-2</v>
      </c>
      <c r="Q419" s="1">
        <f t="shared" si="102"/>
        <v>0.27906685761700639</v>
      </c>
      <c r="R419" s="1">
        <f>IF(B419="","",入力・概要!$E$15*J419)</f>
        <v>4.3735812756430477</v>
      </c>
      <c r="S419" s="1">
        <f>IF(B419="","",入力・概要!$E$15*K419)</f>
        <v>105.97787792940449</v>
      </c>
      <c r="T419" s="1">
        <f t="shared" si="103"/>
        <v>4.398581275643048</v>
      </c>
      <c r="U419" s="1">
        <f t="shared" si="104"/>
        <v>106.2569447870215</v>
      </c>
      <c r="V419" s="1">
        <f>IF(B419="","",T419+入力・概要!$E$9*F419)</f>
        <v>6.4997943578286019</v>
      </c>
      <c r="W419" s="1">
        <f>IF(B419="","",U419+入力・概要!$E$9*G419)</f>
        <v>140.53817401966688</v>
      </c>
      <c r="X419" s="1">
        <f>IF(B419="","",入力・概要!$E$9+T419*F419-U419*G419)</f>
        <v>-108.1677633472126</v>
      </c>
      <c r="Y419" s="1">
        <f t="shared" si="105"/>
        <v>13.905303462147323</v>
      </c>
      <c r="Z419" s="1">
        <f>IF(B419="","",入力・概要!$E$9*(V419*X419+W419*Y419)/(X419^2+Y419^2)+入力・概要!$B$36)</f>
        <v>2.8297986109590667</v>
      </c>
      <c r="AA419" s="1">
        <f>IF(B419="","",入力・概要!$E$9*(W419*X419-V419*Y419)/(X419^2+Y419^2)+C419*入力・概要!$B$37*0.000000001)</f>
        <v>-33.636314824832432</v>
      </c>
      <c r="AB419" s="1">
        <f t="shared" si="106"/>
        <v>33.755139389044565</v>
      </c>
      <c r="AC419" s="1">
        <f t="shared" si="107"/>
        <v>-85.191072000288074</v>
      </c>
      <c r="AD419" s="1">
        <f t="shared" si="108"/>
        <v>6.6502902071977914</v>
      </c>
      <c r="AE419" s="1">
        <f t="shared" si="109"/>
        <v>1.5283399057115346</v>
      </c>
      <c r="AF419" s="1">
        <f t="shared" si="110"/>
        <v>0.28018442322911263</v>
      </c>
      <c r="AG419" s="1">
        <f t="shared" si="111"/>
        <v>106.06808579207232</v>
      </c>
    </row>
    <row r="420" spans="1:33">
      <c r="A420">
        <v>417</v>
      </c>
      <c r="B420" s="2">
        <f>IF(A420&lt;=入力・概要!$B$40,10^(LOG10(入力・概要!$B$38)+(A420-1)*(LOG10(入力・概要!$B$39)-LOG10(入力・概要!$B$38))/(入力・概要!$B$40-1)),"")</f>
        <v>4561273.2197993007</v>
      </c>
      <c r="C420" s="1">
        <f t="shared" si="96"/>
        <v>28659324.876674689</v>
      </c>
      <c r="D420" s="1">
        <f>IF(B420="","",ATANH(MIN(0.999999,入力・概要!$E$20/入力・概要!$E$9))+入力・概要!$B$20*SQRT(B420/1000000)+E420*入力・概要!$B$15/2)</f>
        <v>3.0076171021777773E-2</v>
      </c>
      <c r="E420" s="1">
        <f>IF(B420="","",C420*(入力・概要!$E$11*0.000000001))</f>
        <v>0.92513436498173074</v>
      </c>
      <c r="F420" s="1">
        <f t="shared" si="97"/>
        <v>8.2908878203558342E-2</v>
      </c>
      <c r="G420" s="1">
        <f t="shared" si="98"/>
        <v>1.3240393451120849</v>
      </c>
      <c r="H420" s="1">
        <f>IF(B420="","",ATANH(MIN(0.999999,入力・概要!$E$21/入力・概要!$E$15))+入力・概要!$B$21*SQRT(B420/1000000)+I420*入力・概要!$B$16/2)</f>
        <v>2.0789058536363203E-2</v>
      </c>
      <c r="I420" s="1">
        <f>IF(B420="","",C420*(入力・概要!$E$17*0.000000001))</f>
        <v>0.85076152966427698</v>
      </c>
      <c r="J420" s="1">
        <f t="shared" si="99"/>
        <v>4.7776714759282933E-2</v>
      </c>
      <c r="K420" s="1">
        <f t="shared" si="100"/>
        <v>1.1389503468808464</v>
      </c>
      <c r="L420" s="1">
        <f>IF(B420="","",入力・概要!$B$25)</f>
        <v>0.05</v>
      </c>
      <c r="M420" s="1">
        <f>IF(B420="","",C420*入力・概要!$B$26*0.000000001-1/(C420*入力・概要!$B$24*0.000001))</f>
        <v>0.56969723180827825</v>
      </c>
      <c r="N420" s="1">
        <f>IF(B420="","",入力・概要!$B$28)</f>
        <v>0.05</v>
      </c>
      <c r="O420" s="1">
        <f>IF(B420="","",C420*入力・概要!$B$29*0.000000001-1/(C420*入力・概要!$B$27*0.000001))</f>
        <v>0.56969723180827825</v>
      </c>
      <c r="P420" s="1">
        <f t="shared" si="101"/>
        <v>2.5000000000000001E-2</v>
      </c>
      <c r="Q420" s="1">
        <f t="shared" si="102"/>
        <v>0.28484861590413912</v>
      </c>
      <c r="R420" s="1">
        <f>IF(B420="","",入力・概要!$E$15*J420)</f>
        <v>4.6005861930901544</v>
      </c>
      <c r="S420" s="1">
        <f>IF(B420="","",入力・概要!$E$15*K420)</f>
        <v>109.6734940205819</v>
      </c>
      <c r="T420" s="1">
        <f t="shared" si="103"/>
        <v>4.6255861930901547</v>
      </c>
      <c r="U420" s="1">
        <f t="shared" si="104"/>
        <v>109.95834263648604</v>
      </c>
      <c r="V420" s="1">
        <f>IF(B420="","",T420+入力・概要!$E$9*F420)</f>
        <v>6.8558623980791653</v>
      </c>
      <c r="W420" s="1">
        <f>IF(B420="","",U420+入力・概要!$E$9*G420)</f>
        <v>145.57543829447525</v>
      </c>
      <c r="X420" s="1">
        <f>IF(B420="","",入力・概要!$E$9+T420*F420-U420*G420)</f>
        <v>-118.30533955380474</v>
      </c>
      <c r="Y420" s="1">
        <f t="shared" si="105"/>
        <v>15.240980950972148</v>
      </c>
      <c r="Z420" s="1">
        <f>IF(B420="","",入力・概要!$E$9*(V420*X420+W420*Y420)/(X420^2+Y420^2)+入力・概要!$B$36)</f>
        <v>2.6612642263437589</v>
      </c>
      <c r="AA420" s="1">
        <f>IF(B420="","",入力・概要!$E$9*(W420*X420-V420*Y420)/(X420^2+Y420^2)+C420*入力・概要!$B$37*0.000000001)</f>
        <v>-31.788269330819393</v>
      </c>
      <c r="AB420" s="1">
        <f t="shared" si="106"/>
        <v>31.899473261029403</v>
      </c>
      <c r="AC420" s="1">
        <f t="shared" si="107"/>
        <v>-85.214446359623508</v>
      </c>
      <c r="AD420" s="1">
        <f t="shared" si="108"/>
        <v>6.6590860872151358</v>
      </c>
      <c r="AE420" s="1">
        <f t="shared" si="109"/>
        <v>1.5037835118434815</v>
      </c>
      <c r="AF420" s="1">
        <f t="shared" si="110"/>
        <v>0.28594358531448782</v>
      </c>
      <c r="AG420" s="1">
        <f t="shared" si="111"/>
        <v>109.76994435637957</v>
      </c>
    </row>
    <row r="421" spans="1:33">
      <c r="A421">
        <v>418</v>
      </c>
      <c r="B421" s="2">
        <f>IF(A421&lt;=入力・概要!$B$40,10^(LOG10(入力・概要!$B$38)+(A421-1)*(LOG10(入力・概要!$B$39)-LOG10(入力・概要!$B$38))/(入力・概要!$B$40-1)),"")</f>
        <v>4654595.7349948557</v>
      </c>
      <c r="C421" s="1">
        <f t="shared" si="96"/>
        <v>29245687.532980446</v>
      </c>
      <c r="D421" s="1">
        <f>IF(B421="","",ATANH(MIN(0.999999,入力・概要!$E$20/入力・概要!$E$9))+入力・概要!$B$20*SQRT(B421/1000000)+E421*入力・概要!$B$15/2)</f>
        <v>3.0425303695151003E-2</v>
      </c>
      <c r="E421" s="1">
        <f>IF(B421="","",C421*(入力・概要!$E$11*0.000000001))</f>
        <v>0.94406238390837083</v>
      </c>
      <c r="F421" s="1">
        <f t="shared" si="97"/>
        <v>8.8266431099679896E-2</v>
      </c>
      <c r="G421" s="1">
        <f t="shared" si="98"/>
        <v>1.3772709042431004</v>
      </c>
      <c r="H421" s="1">
        <f>IF(B421="","",ATANH(MIN(0.999999,入力・概要!$E$21/入力・概要!$E$15))+入力・概要!$B$21*SQRT(B421/1000000)+I421*入力・概要!$B$16/2)</f>
        <v>2.1050072081200771E-2</v>
      </c>
      <c r="I421" s="1">
        <f>IF(B421="","",C421*(入力・概要!$E$17*0.000000001))</f>
        <v>0.86816789888488288</v>
      </c>
      <c r="J421" s="1">
        <f t="shared" si="99"/>
        <v>5.0367762905515596E-2</v>
      </c>
      <c r="K421" s="1">
        <f t="shared" si="100"/>
        <v>1.1796763208613716</v>
      </c>
      <c r="L421" s="1">
        <f>IF(B421="","",入力・概要!$B$25)</f>
        <v>0.05</v>
      </c>
      <c r="M421" s="1">
        <f>IF(B421="","",C421*入力・概要!$B$26*0.000000001-1/(C421*入力・概要!$B$24*0.000001))</f>
        <v>0.58149444311598475</v>
      </c>
      <c r="N421" s="1">
        <f>IF(B421="","",入力・概要!$B$28)</f>
        <v>0.05</v>
      </c>
      <c r="O421" s="1">
        <f>IF(B421="","",C421*入力・概要!$B$29*0.000000001-1/(C421*入力・概要!$B$27*0.000001))</f>
        <v>0.58149444311598475</v>
      </c>
      <c r="P421" s="1">
        <f t="shared" si="101"/>
        <v>2.5000000000000001E-2</v>
      </c>
      <c r="Q421" s="1">
        <f t="shared" si="102"/>
        <v>0.29074722155799237</v>
      </c>
      <c r="R421" s="1">
        <f>IF(B421="","",入力・概要!$E$15*J421)</f>
        <v>4.8500872395151546</v>
      </c>
      <c r="S421" s="1">
        <f>IF(B421="","",入力・概要!$E$15*K421)</f>
        <v>113.59513983777467</v>
      </c>
      <c r="T421" s="1">
        <f t="shared" si="103"/>
        <v>4.875087239515155</v>
      </c>
      <c r="U421" s="1">
        <f t="shared" si="104"/>
        <v>113.88588705933266</v>
      </c>
      <c r="V421" s="1">
        <f>IF(B421="","",T421+入力・概要!$E$9*F421)</f>
        <v>7.2494833867840871</v>
      </c>
      <c r="W421" s="1">
        <f>IF(B421="","",U421+入力・概要!$E$9*G421)</f>
        <v>150.93492923808995</v>
      </c>
      <c r="X421" s="1">
        <f>IF(B421="","",入力・概要!$E$9+T421*F421-U421*G421)</f>
        <v>-129.52108184088763</v>
      </c>
      <c r="Y421" s="1">
        <f t="shared" si="105"/>
        <v>16.766616613979551</v>
      </c>
      <c r="Z421" s="1">
        <f>IF(B421="","",入力・概要!$E$9*(V421*X421+W421*Y421)/(X421^2+Y421^2)+入力・概要!$B$36)</f>
        <v>2.5102816949730022</v>
      </c>
      <c r="AA421" s="1">
        <f>IF(B421="","",入力・概要!$E$9*(W421*X421-V421*Y421)/(X421^2+Y421^2)+C421*入力・概要!$B$37*0.000000001)</f>
        <v>-30.03307974273871</v>
      </c>
      <c r="AB421" s="1">
        <f t="shared" si="106"/>
        <v>30.137806705562017</v>
      </c>
      <c r="AC421" s="1">
        <f t="shared" si="107"/>
        <v>-85.222101655135191</v>
      </c>
      <c r="AD421" s="1">
        <f t="shared" si="108"/>
        <v>6.6678819672324803</v>
      </c>
      <c r="AE421" s="1">
        <f t="shared" si="109"/>
        <v>1.4791116431235565</v>
      </c>
      <c r="AF421" s="1">
        <f t="shared" si="110"/>
        <v>0.29182005901529851</v>
      </c>
      <c r="AG421" s="1">
        <f t="shared" si="111"/>
        <v>113.69863297768575</v>
      </c>
    </row>
    <row r="422" spans="1:33">
      <c r="A422">
        <v>419</v>
      </c>
      <c r="B422" s="2">
        <f>IF(A422&lt;=入力・概要!$B$40,10^(LOG10(入力・概要!$B$38)+(A422-1)*(LOG10(入力・概要!$B$39)-LOG10(入力・概要!$B$38))/(入力・概要!$B$40-1)),"")</f>
        <v>4749827.6056319186</v>
      </c>
      <c r="C422" s="1">
        <f t="shared" si="96"/>
        <v>29844047.023342464</v>
      </c>
      <c r="D422" s="1">
        <f>IF(B422="","",ATANH(MIN(0.999999,入力・概要!$E$20/入力・概要!$E$9))+入力・概要!$B$20*SQRT(B422/1000000)+E422*入力・概要!$B$15/2)</f>
        <v>3.0780909043739778E-2</v>
      </c>
      <c r="E422" s="1">
        <f>IF(B422="","",C422*(入力・概要!$E$11*0.000000001))</f>
        <v>0.96337766539280645</v>
      </c>
      <c r="F422" s="1">
        <f t="shared" si="97"/>
        <v>9.4276299383365902E-2</v>
      </c>
      <c r="G422" s="1">
        <f t="shared" si="98"/>
        <v>1.434502517259834</v>
      </c>
      <c r="H422" s="1">
        <f>IF(B422="","",ATANH(MIN(0.999999,入力・概要!$E$21/入力・概要!$E$15))+入力・概要!$B$21*SQRT(B422/1000000)+I422*入力・概要!$B$16/2)</f>
        <v>2.1315531908337237E-2</v>
      </c>
      <c r="I422" s="1">
        <f>IF(B422="","",C422*(入力・概要!$E$17*0.000000001))</f>
        <v>0.8859303980888974</v>
      </c>
      <c r="J422" s="1">
        <f t="shared" si="99"/>
        <v>5.3225375770190625E-2</v>
      </c>
      <c r="K422" s="1">
        <f t="shared" si="100"/>
        <v>1.2229892430970557</v>
      </c>
      <c r="L422" s="1">
        <f>IF(B422="","",入力・概要!$B$25)</f>
        <v>0.05</v>
      </c>
      <c r="M422" s="1">
        <f>IF(B422="","",C422*入力・概要!$B$26*0.000000001-1/(C422*入力・概要!$B$24*0.000001))</f>
        <v>0.5935301884752785</v>
      </c>
      <c r="N422" s="1">
        <f>IF(B422="","",入力・概要!$B$28)</f>
        <v>0.05</v>
      </c>
      <c r="O422" s="1">
        <f>IF(B422="","",C422*入力・概要!$B$29*0.000000001-1/(C422*入力・概要!$B$27*0.000001))</f>
        <v>0.5935301884752785</v>
      </c>
      <c r="P422" s="1">
        <f t="shared" si="101"/>
        <v>2.5000000000000001E-2</v>
      </c>
      <c r="Q422" s="1">
        <f t="shared" si="102"/>
        <v>0.29676509423763925</v>
      </c>
      <c r="R422" s="1">
        <f>IF(B422="","",入力・概要!$E$15*J422)</f>
        <v>5.1252567306921586</v>
      </c>
      <c r="S422" s="1">
        <f>IF(B422="","",入力・概要!$E$15*K422)</f>
        <v>117.76589190860764</v>
      </c>
      <c r="T422" s="1">
        <f t="shared" si="103"/>
        <v>5.1502567306921589</v>
      </c>
      <c r="U422" s="1">
        <f t="shared" si="104"/>
        <v>118.06265700284528</v>
      </c>
      <c r="V422" s="1">
        <f>IF(B422="","",T422+入力・概要!$E$9*F422)</f>
        <v>7.6863203195988161</v>
      </c>
      <c r="W422" s="1">
        <f>IF(B422="","",U422+入力・概要!$E$9*G422)</f>
        <v>156.65124847294592</v>
      </c>
      <c r="X422" s="1">
        <f>IF(B422="","",入力・概要!$E$9+T422*F422-U422*G422)</f>
        <v>-141.97530126160652</v>
      </c>
      <c r="Y422" s="1">
        <f t="shared" si="105"/>
        <v>18.518566642308187</v>
      </c>
      <c r="Z422" s="1">
        <f>IF(B422="","",入力・概要!$E$9*(V422*X422+W422*Y422)/(X422^2+Y422^2)+入力・概要!$B$36)</f>
        <v>2.3747030197553141</v>
      </c>
      <c r="AA422" s="1">
        <f>IF(B422="","",入力・概要!$E$9*(W422*X422-V422*Y422)/(X422^2+Y422^2)+C422*入力・概要!$B$37*0.000000001)</f>
        <v>-28.361264806602637</v>
      </c>
      <c r="AB422" s="1">
        <f t="shared" si="106"/>
        <v>28.460508707018437</v>
      </c>
      <c r="AC422" s="1">
        <f t="shared" si="107"/>
        <v>-85.213759742641429</v>
      </c>
      <c r="AD422" s="1">
        <f t="shared" si="108"/>
        <v>6.6766778472498247</v>
      </c>
      <c r="AE422" s="1">
        <f t="shared" si="109"/>
        <v>1.4542426584565069</v>
      </c>
      <c r="AF422" s="1">
        <f t="shared" si="110"/>
        <v>0.29781625401894185</v>
      </c>
      <c r="AG422" s="1">
        <f t="shared" si="111"/>
        <v>117.87736658742155</v>
      </c>
    </row>
    <row r="423" spans="1:33">
      <c r="A423">
        <v>420</v>
      </c>
      <c r="B423" s="2">
        <f>IF(A423&lt;=入力・概要!$B$40,10^(LOG10(入力・概要!$B$38)+(A423-1)*(LOG10(入力・概要!$B$39)-LOG10(入力・概要!$B$38))/(入力・概要!$B$40-1)),"")</f>
        <v>4847007.8966477495</v>
      </c>
      <c r="C423" s="1">
        <f t="shared" si="96"/>
        <v>30454648.800000571</v>
      </c>
      <c r="D423" s="1">
        <f>IF(B423="","",ATANH(MIN(0.999999,入力・概要!$E$20/入力・概要!$E$9))+入力・概要!$B$20*SQRT(B423/1000000)+E423*入力・概要!$B$15/2)</f>
        <v>3.1143112672543782E-2</v>
      </c>
      <c r="E423" s="1">
        <f>IF(B423="","",C423*(入力・概要!$E$11*0.000000001))</f>
        <v>0.98308813273061402</v>
      </c>
      <c r="F423" s="1">
        <f t="shared" si="97"/>
        <v>0.10105118260195955</v>
      </c>
      <c r="G423" s="1">
        <f t="shared" si="98"/>
        <v>1.4962351950461432</v>
      </c>
      <c r="H423" s="1">
        <f>IF(B423="","",ATANH(MIN(0.999999,入力・概要!$E$21/入力・概要!$E$15))+入力・概要!$B$21*SQRT(B423/1000000)+I423*入力・概要!$B$16/2)</f>
        <v>2.1585519888502498E-2</v>
      </c>
      <c r="I423" s="1">
        <f>IF(B423="","",C423*(入力・概要!$E$17*0.000000001))</f>
        <v>0.90405631360717154</v>
      </c>
      <c r="J423" s="1">
        <f t="shared" si="99"/>
        <v>5.6388565492593884E-2</v>
      </c>
      <c r="K423" s="1">
        <f t="shared" si="100"/>
        <v>1.2691635079672894</v>
      </c>
      <c r="L423" s="1">
        <f>IF(B423="","",入力・概要!$B$25)</f>
        <v>0.05</v>
      </c>
      <c r="M423" s="1">
        <f>IF(B423="","",C423*入力・概要!$B$26*0.000000001-1/(C423*入力・概要!$B$24*0.000001))</f>
        <v>0.60580940505303671</v>
      </c>
      <c r="N423" s="1">
        <f>IF(B423="","",入力・概要!$B$28)</f>
        <v>0.05</v>
      </c>
      <c r="O423" s="1">
        <f>IF(B423="","",C423*入力・概要!$B$29*0.000000001-1/(C423*入力・概要!$B$27*0.000001))</f>
        <v>0.60580940505303671</v>
      </c>
      <c r="P423" s="1">
        <f t="shared" si="101"/>
        <v>2.5000000000000001E-2</v>
      </c>
      <c r="Q423" s="1">
        <f t="shared" si="102"/>
        <v>0.30290470252651835</v>
      </c>
      <c r="R423" s="1">
        <f>IF(B423="","",入力・概要!$E$15*J423)</f>
        <v>5.4298512813290998</v>
      </c>
      <c r="S423" s="1">
        <f>IF(B423="","",入力・概要!$E$15*K423)</f>
        <v>122.21217262314359</v>
      </c>
      <c r="T423" s="1">
        <f t="shared" si="103"/>
        <v>5.4548512813291001</v>
      </c>
      <c r="U423" s="1">
        <f t="shared" si="104"/>
        <v>122.51507732567011</v>
      </c>
      <c r="V423" s="1">
        <f>IF(B423="","",T423+入力・概要!$E$9*F423)</f>
        <v>8.1731614662747365</v>
      </c>
      <c r="W423" s="1">
        <f>IF(B423="","",U423+入力・概要!$E$9*G423)</f>
        <v>162.76429821592797</v>
      </c>
      <c r="X423" s="1">
        <f>IF(B423="","",入力・概要!$E$9+T423*F423-U423*G423)</f>
        <v>-155.85982118765571</v>
      </c>
      <c r="Y423" s="1">
        <f t="shared" si="105"/>
        <v>20.542033921196634</v>
      </c>
      <c r="Z423" s="1">
        <f>IF(B423="","",入力・概要!$E$9*(V423*X423+W423*Y423)/(X423^2+Y423^2)+入力・概要!$B$36)</f>
        <v>2.2527100655303687</v>
      </c>
      <c r="AA423" s="1">
        <f>IF(B423="","",入力・概要!$E$9*(W423*X423-V423*Y423)/(X423^2+Y423^2)+C423*入力・概要!$B$37*0.000000001)</f>
        <v>-26.764427653786957</v>
      </c>
      <c r="AB423" s="1">
        <f t="shared" si="106"/>
        <v>26.85906346606556</v>
      </c>
      <c r="AC423" s="1">
        <f t="shared" si="107"/>
        <v>-85.188864882637702</v>
      </c>
      <c r="AD423" s="1">
        <f t="shared" si="108"/>
        <v>6.6854737272671683</v>
      </c>
      <c r="AE423" s="1">
        <f t="shared" si="109"/>
        <v>1.4290908654209018</v>
      </c>
      <c r="AF423" s="1">
        <f t="shared" si="110"/>
        <v>0.30393462917653624</v>
      </c>
      <c r="AG423" s="1">
        <f t="shared" si="111"/>
        <v>122.33273651074106</v>
      </c>
    </row>
    <row r="424" spans="1:33">
      <c r="A424">
        <v>421</v>
      </c>
      <c r="B424" s="2">
        <f>IF(A424&lt;=入力・概要!$B$40,10^(LOG10(入力・概要!$B$38)+(A424-1)*(LOG10(入力・概要!$B$39)-LOG10(入力・概要!$B$38))/(入力・概要!$B$40-1)),"")</f>
        <v>4946176.4722385248</v>
      </c>
      <c r="C424" s="1">
        <f t="shared" si="96"/>
        <v>31077743.337086458</v>
      </c>
      <c r="D424" s="1">
        <f>IF(B424="","",ATANH(MIN(0.999999,入力・概要!$E$20/入力・概要!$E$9))+入力・概要!$B$20*SQRT(B424/1000000)+E424*入力・概要!$B$15/2)</f>
        <v>3.1512042686951292E-2</v>
      </c>
      <c r="E424" s="1">
        <f>IF(B424="","",C424*(入力・概要!$E$11*0.000000001))</f>
        <v>1.00320187132603</v>
      </c>
      <c r="F424" s="1">
        <f t="shared" si="97"/>
        <v>0.10872938432758436</v>
      </c>
      <c r="G424" s="1">
        <f t="shared" si="98"/>
        <v>1.5630586878365562</v>
      </c>
      <c r="H424" s="1">
        <f>IF(B424="","",ATANH(MIN(0.999999,入力・概要!$E$21/入力・概要!$E$15))+入力・概要!$B$21*SQRT(B424/1000000)+I424*入力・概要!$B$16/2)</f>
        <v>2.1860119474869905E-2</v>
      </c>
      <c r="I424" s="1">
        <f>IF(B424="","",C424*(入力・概要!$E$17*0.000000001))</f>
        <v>0.92255308084707555</v>
      </c>
      <c r="J424" s="1">
        <f t="shared" si="99"/>
        <v>5.9903809669230153E-2</v>
      </c>
      <c r="K424" s="1">
        <f t="shared" si="100"/>
        <v>1.3185148084469289</v>
      </c>
      <c r="L424" s="1">
        <f>IF(B424="","",入力・概要!$B$25)</f>
        <v>0.05</v>
      </c>
      <c r="M424" s="1">
        <f>IF(B424="","",C424*入力・概要!$B$26*0.000000001-1/(C424*入力・概要!$B$24*0.000001))</f>
        <v>0.61833712989013923</v>
      </c>
      <c r="N424" s="1">
        <f>IF(B424="","",入力・概要!$B$28)</f>
        <v>0.05</v>
      </c>
      <c r="O424" s="1">
        <f>IF(B424="","",C424*入力・概要!$B$29*0.000000001-1/(C424*入力・概要!$B$27*0.000001))</f>
        <v>0.61833712989013923</v>
      </c>
      <c r="P424" s="1">
        <f t="shared" si="101"/>
        <v>2.5000000000000001E-2</v>
      </c>
      <c r="Q424" s="1">
        <f t="shared" si="102"/>
        <v>0.30916856494506961</v>
      </c>
      <c r="R424" s="1">
        <f>IF(B424="","",入力・概要!$E$15*J424)</f>
        <v>5.7683463809996178</v>
      </c>
      <c r="S424" s="1">
        <f>IF(B424="","",入力・概要!$E$15*K424)</f>
        <v>126.96438115697876</v>
      </c>
      <c r="T424" s="1">
        <f t="shared" si="103"/>
        <v>5.7933463809996182</v>
      </c>
      <c r="U424" s="1">
        <f t="shared" si="104"/>
        <v>127.27354972192383</v>
      </c>
      <c r="V424" s="1">
        <f>IF(B424="","",T424+入力・概要!$E$9*F424)</f>
        <v>8.7182027281514571</v>
      </c>
      <c r="W424" s="1">
        <f>IF(B424="","",U424+入力・概要!$E$9*G424)</f>
        <v>169.32034463723122</v>
      </c>
      <c r="X424" s="1">
        <f>IF(B424="","",入力・概要!$E$9+T424*F424-U424*G424)</f>
        <v>-171.40579038153294</v>
      </c>
      <c r="Y424" s="1">
        <f t="shared" si="105"/>
        <v>22.893715094918896</v>
      </c>
      <c r="Z424" s="1">
        <f>IF(B424="","",入力・概要!$E$9*(V424*X424+W424*Y424)/(X424^2+Y424^2)+入力・概要!$B$36)</f>
        <v>2.1427573483103939</v>
      </c>
      <c r="AA424" s="1">
        <f>IF(B424="","",入力・概要!$E$9*(W424*X424-V424*Y424)/(X424^2+Y424^2)+C424*入力・概要!$B$37*0.000000001)</f>
        <v>-25.2350935293315</v>
      </c>
      <c r="AB424" s="1">
        <f t="shared" si="106"/>
        <v>25.325902836579129</v>
      </c>
      <c r="AC424" s="1">
        <f t="shared" si="107"/>
        <v>-85.146554055415365</v>
      </c>
      <c r="AD424" s="1">
        <f t="shared" si="108"/>
        <v>6.6942696072845118</v>
      </c>
      <c r="AE424" s="1">
        <f t="shared" si="109"/>
        <v>1.4035649363602711</v>
      </c>
      <c r="AF424" s="1">
        <f t="shared" si="110"/>
        <v>0.31017769350840452</v>
      </c>
      <c r="AG424" s="1">
        <f t="shared" si="111"/>
        <v>127.09534964956732</v>
      </c>
    </row>
    <row r="425" spans="1:33">
      <c r="A425">
        <v>422</v>
      </c>
      <c r="B425" s="2">
        <f>IF(A425&lt;=入力・概要!$B$40,10^(LOG10(入力・概要!$B$38)+(A425-1)*(LOG10(入力・概要!$B$39)-LOG10(入力・概要!$B$38))/(入力・概要!$B$40-1)),"")</f>
        <v>5047374.0122119645</v>
      </c>
      <c r="C425" s="1">
        <f t="shared" si="96"/>
        <v>31713586.233370293</v>
      </c>
      <c r="D425" s="1">
        <f>IF(B425="","",ATANH(MIN(0.999999,入力・概要!$E$20/入力・概要!$E$9))+入力・概要!$B$20*SQRT(B425/1000000)+E425*入力・概要!$B$15/2)</f>
        <v>3.1887829743189544E-2</v>
      </c>
      <c r="E425" s="1">
        <f>IF(B425="","",C425*(入力・概要!$E$11*0.000000001))</f>
        <v>1.0237271320086516</v>
      </c>
      <c r="F425" s="1">
        <f t="shared" si="97"/>
        <v>0.11748214136881661</v>
      </c>
      <c r="G425" s="1">
        <f t="shared" si="98"/>
        <v>1.6356720095213895</v>
      </c>
      <c r="H425" s="1">
        <f>IF(B425="","",ATANH(MIN(0.999999,入力・概要!$E$21/入力・概要!$E$15))+入力・概要!$B$21*SQRT(B425/1000000)+I425*入力・概要!$B$16/2)</f>
        <v>2.2139415734490041E-2</v>
      </c>
      <c r="I425" s="1">
        <f>IF(B425="","",C425*(入力・概要!$E$17*0.000000001))</f>
        <v>0.94142828734256667</v>
      </c>
      <c r="J425" s="1">
        <f t="shared" si="99"/>
        <v>6.3826840113742733E-2</v>
      </c>
      <c r="K425" s="1">
        <f t="shared" si="100"/>
        <v>1.371408227802756</v>
      </c>
      <c r="L425" s="1">
        <f>IF(B425="","",入力・概要!$B$25)</f>
        <v>0.05</v>
      </c>
      <c r="M425" s="1">
        <f>IF(B425="","",C425*入力・概要!$B$26*0.000000001-1/(C425*入力・概要!$B$24*0.000001))</f>
        <v>0.63111850196770447</v>
      </c>
      <c r="N425" s="1">
        <f>IF(B425="","",入力・概要!$B$28)</f>
        <v>0.05</v>
      </c>
      <c r="O425" s="1">
        <f>IF(B425="","",C425*入力・概要!$B$29*0.000000001-1/(C425*入力・概要!$B$27*0.000001))</f>
        <v>0.63111850196770447</v>
      </c>
      <c r="P425" s="1">
        <f t="shared" si="101"/>
        <v>2.4999999999999994E-2</v>
      </c>
      <c r="Q425" s="1">
        <f t="shared" si="102"/>
        <v>0.31555925098385224</v>
      </c>
      <c r="R425" s="1">
        <f>IF(B425="","",入力・概要!$E$15*J425)</f>
        <v>6.14610864006307</v>
      </c>
      <c r="S425" s="1">
        <f>IF(B425="","",入力・概要!$E$15*K425)</f>
        <v>132.05767264886529</v>
      </c>
      <c r="T425" s="1">
        <f t="shared" si="103"/>
        <v>6.1711086400630704</v>
      </c>
      <c r="U425" s="1">
        <f t="shared" si="104"/>
        <v>132.37323189984915</v>
      </c>
      <c r="V425" s="1">
        <f>IF(B425="","",T425+入力・概要!$E$9*F425)</f>
        <v>9.3314170422913527</v>
      </c>
      <c r="W425" s="1">
        <f>IF(B425="","",U425+入力・概要!$E$9*G425)</f>
        <v>176.3733491496028</v>
      </c>
      <c r="X425" s="1">
        <f>IF(B425="","",入力・概要!$E$9+T425*F425-U425*G425)</f>
        <v>-188.89386491289744</v>
      </c>
      <c r="Y425" s="1">
        <f t="shared" si="105"/>
        <v>25.645400413771995</v>
      </c>
      <c r="Z425" s="1">
        <f>IF(B425="","",入力・概要!$E$9*(V425*X425+W425*Y425)/(X425^2+Y425^2)+入力・概要!$B$36)</f>
        <v>2.0435262240030712</v>
      </c>
      <c r="AA425" s="1">
        <f>IF(B425="","",入力・概要!$E$9*(W425*X425-V425*Y425)/(X425^2+Y425^2)+C425*入力・概要!$B$37*0.000000001)</f>
        <v>-23.766574362603784</v>
      </c>
      <c r="AB425" s="1">
        <f t="shared" si="106"/>
        <v>23.854267047246783</v>
      </c>
      <c r="AC425" s="1">
        <f t="shared" si="107"/>
        <v>-85.085612359711973</v>
      </c>
      <c r="AD425" s="1">
        <f t="shared" si="108"/>
        <v>6.7030654873018571</v>
      </c>
      <c r="AE425" s="1">
        <f t="shared" si="109"/>
        <v>1.3775660768485596</v>
      </c>
      <c r="AF425" s="1">
        <f t="shared" si="110"/>
        <v>0.31654800723032495</v>
      </c>
      <c r="AG425" s="1">
        <f t="shared" si="111"/>
        <v>132.20061859480961</v>
      </c>
    </row>
    <row r="426" spans="1:33">
      <c r="A426">
        <v>423</v>
      </c>
      <c r="B426" s="2">
        <f>IF(A426&lt;=入力・概要!$B$40,10^(LOG10(入力・概要!$B$38)+(A426-1)*(LOG10(入力・概要!$B$39)-LOG10(入力・概要!$B$38))/(入力・概要!$B$40-1)),"")</f>
        <v>5150642.0286744786</v>
      </c>
      <c r="C426" s="1">
        <f t="shared" si="96"/>
        <v>32362438.317109141</v>
      </c>
      <c r="D426" s="1">
        <f>IF(B426="","",ATANH(MIN(0.999999,入力・概要!$E$20/入力・概要!$E$9))+入力・概要!$B$20*SQRT(B426/1000000)+E426*入力・概要!$B$15/2)</f>
        <v>3.2270607099799814E-2</v>
      </c>
      <c r="E426" s="1">
        <f>IF(B426="","",C426*(入力・概要!$E$11*0.000000001))</f>
        <v>1.0446723344179856</v>
      </c>
      <c r="F426" s="1">
        <f t="shared" si="97"/>
        <v>0.12752352427603922</v>
      </c>
      <c r="G426" s="1">
        <f t="shared" si="98"/>
        <v>1.7149099095865257</v>
      </c>
      <c r="H426" s="1">
        <f>IF(B426="","",ATANH(MIN(0.999999,入力・概要!$E$21/入力・概要!$E$15))+入力・概要!$B$21*SQRT(B426/1000000)+I426*入力・概要!$B$16/2)</f>
        <v>2.2423495380357879E-2</v>
      </c>
      <c r="I426" s="1">
        <f>IF(B426="","",C426*(入力・概要!$E$17*0.000000001))</f>
        <v>0.96068967586664855</v>
      </c>
      <c r="J426" s="1">
        <f t="shared" si="99"/>
        <v>6.8224953268319483E-2</v>
      </c>
      <c r="K426" s="1">
        <f t="shared" si="100"/>
        <v>1.4282683095832158</v>
      </c>
      <c r="L426" s="1">
        <f>IF(B426="","",入力・概要!$B$25)</f>
        <v>0.05</v>
      </c>
      <c r="M426" s="1">
        <f>IF(B426="","",C426*入力・概要!$B$26*0.000000001-1/(C426*入力・概要!$B$24*0.000001))</f>
        <v>0.64415876431513741</v>
      </c>
      <c r="N426" s="1">
        <f>IF(B426="","",入力・概要!$B$28)</f>
        <v>0.05</v>
      </c>
      <c r="O426" s="1">
        <f>IF(B426="","",C426*入力・概要!$B$29*0.000000001-1/(C426*入力・概要!$B$27*0.000001))</f>
        <v>0.64415876431513741</v>
      </c>
      <c r="P426" s="1">
        <f t="shared" si="101"/>
        <v>2.4999999999999994E-2</v>
      </c>
      <c r="Q426" s="1">
        <f t="shared" si="102"/>
        <v>0.32207938215756871</v>
      </c>
      <c r="R426" s="1">
        <f>IF(B426="","",入力・概要!$E$15*J426)</f>
        <v>6.569618267222241</v>
      </c>
      <c r="S426" s="1">
        <f>IF(B426="","",入力・概要!$E$15*K426)</f>
        <v>137.53292787508056</v>
      </c>
      <c r="T426" s="1">
        <f t="shared" si="103"/>
        <v>6.5946182672222413</v>
      </c>
      <c r="U426" s="1">
        <f t="shared" si="104"/>
        <v>137.85500725723813</v>
      </c>
      <c r="V426" s="1">
        <f>IF(B426="","",T426+入力・概要!$E$9*F426)</f>
        <v>10.025043185901</v>
      </c>
      <c r="W426" s="1">
        <f>IF(B426="","",U426+入力・概要!$E$9*G426)</f>
        <v>183.98665018768764</v>
      </c>
      <c r="X426" s="1">
        <f>IF(B426="","",入力・概要!$E$9+T426*F426-U426*G426)</f>
        <v>-208.66761881095329</v>
      </c>
      <c r="Y426" s="1">
        <f t="shared" si="105"/>
        <v>28.888932580941713</v>
      </c>
      <c r="Z426" s="1">
        <f>IF(B426="","",入力・概要!$E$9*(V426*X426+W426*Y426)/(X426^2+Y426^2)+入力・概要!$B$36)</f>
        <v>1.9538879871218688</v>
      </c>
      <c r="AA426" s="1">
        <f>IF(B426="","",入力・概要!$E$9*(W426*X426-V426*Y426)/(X426^2+Y426^2)+C426*入力・概要!$B$37*0.000000001)</f>
        <v>-22.352854983911353</v>
      </c>
      <c r="AB426" s="1">
        <f t="shared" si="106"/>
        <v>22.438088247397321</v>
      </c>
      <c r="AC426" s="1">
        <f t="shared" si="107"/>
        <v>-85.004409457522769</v>
      </c>
      <c r="AD426" s="1">
        <f t="shared" si="108"/>
        <v>6.7118613673191998</v>
      </c>
      <c r="AE426" s="1">
        <f t="shared" si="109"/>
        <v>1.3509858517385427</v>
      </c>
      <c r="AF426" s="1">
        <f t="shared" si="110"/>
        <v>0.32304818280095804</v>
      </c>
      <c r="AG426" s="1">
        <f t="shared" si="111"/>
        <v>137.68974592927802</v>
      </c>
    </row>
    <row r="427" spans="1:33">
      <c r="A427">
        <v>424</v>
      </c>
      <c r="B427" s="2">
        <f>IF(A427&lt;=入力・概要!$B$40,10^(LOG10(入力・概要!$B$38)+(A427-1)*(LOG10(入力・概要!$B$39)-LOG10(入力・概要!$B$38))/(入力・概要!$B$40-1)),"")</f>
        <v>5256022.8830599003</v>
      </c>
      <c r="C427" s="1">
        <f t="shared" si="96"/>
        <v>33024565.753041655</v>
      </c>
      <c r="D427" s="1">
        <f>IF(B427="","",ATANH(MIN(0.999999,入力・概要!$E$20/入力・概要!$E$9))+入力・概要!$B$20*SQRT(B427/1000000)+E427*入力・概要!$B$15/2)</f>
        <v>3.2660510670159168E-2</v>
      </c>
      <c r="E427" s="1">
        <f>IF(B427="","",C427*(入力・概要!$E$11*0.000000001))</f>
        <v>1.0660460704572794</v>
      </c>
      <c r="F427" s="1">
        <f t="shared" si="97"/>
        <v>0.13912399381850038</v>
      </c>
      <c r="G427" s="1">
        <f t="shared" si="98"/>
        <v>1.8017773942137161</v>
      </c>
      <c r="H427" s="1">
        <f>IF(B427="","",ATANH(MIN(0.999999,入力・概要!$E$21/入力・概要!$E$15))+入力・概要!$B$21*SQRT(B427/1000000)+I427*入力・概要!$B$16/2)</f>
        <v>2.2712446804126776E-2</v>
      </c>
      <c r="I427" s="1">
        <f>IF(B427="","",C427*(入力・概要!$E$17*0.000000001))</f>
        <v>0.98034514760754432</v>
      </c>
      <c r="J427" s="1">
        <f t="shared" si="99"/>
        <v>7.3180023793983681E-2</v>
      </c>
      <c r="K427" s="1">
        <f t="shared" si="100"/>
        <v>1.4895916932285516</v>
      </c>
      <c r="L427" s="1">
        <f>IF(B427="","",入力・概要!$B$25)</f>
        <v>0.05</v>
      </c>
      <c r="M427" s="1">
        <f>IF(B427="","",C427*入力・概要!$B$26*0.000000001-1/(C427*入力・概要!$B$24*0.000001))</f>
        <v>0.6574632661608778</v>
      </c>
      <c r="N427" s="1">
        <f>IF(B427="","",入力・概要!$B$28)</f>
        <v>0.05</v>
      </c>
      <c r="O427" s="1">
        <f>IF(B427="","",C427*入力・概要!$B$29*0.000000001-1/(C427*入力・概要!$B$27*0.000001))</f>
        <v>0.6574632661608778</v>
      </c>
      <c r="P427" s="1">
        <f t="shared" si="101"/>
        <v>2.5000000000000001E-2</v>
      </c>
      <c r="Q427" s="1">
        <f t="shared" si="102"/>
        <v>0.3287316330804389</v>
      </c>
      <c r="R427" s="1">
        <f>IF(B427="","",入力・概要!$E$15*J427)</f>
        <v>7.0467592586239034</v>
      </c>
      <c r="S427" s="1">
        <f>IF(B427="","",入力・概要!$E$15*K427)</f>
        <v>143.43796997631642</v>
      </c>
      <c r="T427" s="1">
        <f t="shared" si="103"/>
        <v>7.0717592586239038</v>
      </c>
      <c r="U427" s="1">
        <f t="shared" si="104"/>
        <v>143.76670160939688</v>
      </c>
      <c r="V427" s="1">
        <f>IF(B427="","",T427+入力・概要!$E$9*F427)</f>
        <v>10.814240639141756</v>
      </c>
      <c r="W427" s="1">
        <f>IF(B427="","",U427+入力・概要!$E$9*G427)</f>
        <v>192.23510856499223</v>
      </c>
      <c r="X427" s="1">
        <f>IF(B427="","",入力・概要!$E$9+T427*F427-U427*G427)</f>
        <v>-231.15141135118179</v>
      </c>
      <c r="Y427" s="1">
        <f t="shared" si="105"/>
        <v>32.743133675522017</v>
      </c>
      <c r="Z427" s="1">
        <f>IF(B427="","",入力・概要!$E$9*(V427*X427+W427*Y427)/(X427^2+Y427^2)+入力・概要!$B$36)</f>
        <v>1.8728739893616895</v>
      </c>
      <c r="AA427" s="1">
        <f>IF(B427="","",入力・概要!$E$9*(W427*X427-V427*Y427)/(X427^2+Y427^2)+C427*入力・概要!$B$37*0.000000001)</f>
        <v>-20.988496878611713</v>
      </c>
      <c r="AB427" s="1">
        <f t="shared" si="106"/>
        <v>21.071892610857741</v>
      </c>
      <c r="AC427" s="1">
        <f t="shared" si="107"/>
        <v>-84.900811010675739</v>
      </c>
      <c r="AD427" s="1">
        <f t="shared" si="108"/>
        <v>6.7206572473365433</v>
      </c>
      <c r="AE427" s="1">
        <f t="shared" si="109"/>
        <v>1.3237035443189833</v>
      </c>
      <c r="AF427" s="1">
        <f t="shared" si="110"/>
        <v>0.32968088599088102</v>
      </c>
      <c r="AG427" s="1">
        <f t="shared" si="111"/>
        <v>143.61096074804198</v>
      </c>
    </row>
    <row r="428" spans="1:33">
      <c r="A428">
        <v>425</v>
      </c>
      <c r="B428" s="2">
        <f>IF(A428&lt;=入力・概要!$B$40,10^(LOG10(入力・概要!$B$38)+(A428-1)*(LOG10(入力・概要!$B$39)-LOG10(入力・概要!$B$38))/(入力・概要!$B$40-1)),"")</f>
        <v>5363559.8035064619</v>
      </c>
      <c r="C428" s="1">
        <f t="shared" si="96"/>
        <v>33700240.151570827</v>
      </c>
      <c r="D428" s="1">
        <f>IF(B428="","",ATANH(MIN(0.999999,入力・概要!$E$20/入力・概要!$E$9))+入力・概要!$B$20*SQRT(B428/1000000)+E428*入力・概要!$B$15/2)</f>
        <v>3.3057679076068762E-2</v>
      </c>
      <c r="E428" s="1">
        <f>IF(B428="","",C428*(入力・概要!$E$11*0.000000001))</f>
        <v>1.0878571078179831</v>
      </c>
      <c r="F428" s="1">
        <f t="shared" si="97"/>
        <v>0.15262924082918328</v>
      </c>
      <c r="G428" s="1">
        <f t="shared" si="98"/>
        <v>1.8974952859712007</v>
      </c>
      <c r="H428" s="1">
        <f>IF(B428="","",ATANH(MIN(0.999999,入力・概要!$E$21/入力・概要!$E$15))+入力・概要!$B$21*SQRT(B428/1000000)+I428*入力・概要!$B$16/2)</f>
        <v>2.3006360109481601E-2</v>
      </c>
      <c r="I428" s="1">
        <f>IF(B428="","",C428*(入力・概要!$E$17*0.000000001))</f>
        <v>1.0004027654098226</v>
      </c>
      <c r="J428" s="1">
        <f t="shared" si="99"/>
        <v>7.8792477168658018E-2</v>
      </c>
      <c r="K428" s="1">
        <f t="shared" si="100"/>
        <v>1.5559631103177942</v>
      </c>
      <c r="L428" s="1">
        <f>IF(B428="","",入力・概要!$B$25)</f>
        <v>0.05</v>
      </c>
      <c r="M428" s="1">
        <f>IF(B428="","",C428*入力・概要!$B$26*0.000000001-1/(C428*入力・概要!$B$24*0.000001))</f>
        <v>0.67103746512669438</v>
      </c>
      <c r="N428" s="1">
        <f>IF(B428="","",入力・概要!$B$28)</f>
        <v>0.05</v>
      </c>
      <c r="O428" s="1">
        <f>IF(B428="","",C428*入力・概要!$B$29*0.000000001-1/(C428*入力・概要!$B$27*0.000001))</f>
        <v>0.67103746512669438</v>
      </c>
      <c r="P428" s="1">
        <f t="shared" si="101"/>
        <v>2.5000000000000008E-2</v>
      </c>
      <c r="Q428" s="1">
        <f t="shared" si="102"/>
        <v>0.33551873256334713</v>
      </c>
      <c r="R428" s="1">
        <f>IF(B428="","",入力・概要!$E$15*J428)</f>
        <v>7.5872019331565239</v>
      </c>
      <c r="S428" s="1">
        <f>IF(B428="","",入力・概要!$E$15*K428)</f>
        <v>149.82910479199083</v>
      </c>
      <c r="T428" s="1">
        <f t="shared" si="103"/>
        <v>7.6122019331565243</v>
      </c>
      <c r="U428" s="1">
        <f t="shared" si="104"/>
        <v>150.16462352455417</v>
      </c>
      <c r="V428" s="1">
        <f>IF(B428="","",T428+入力・概要!$E$9*F428)</f>
        <v>11.717978918476472</v>
      </c>
      <c r="W428" s="1">
        <f>IF(B428="","",U428+入力・概要!$E$9*G428)</f>
        <v>201.20787338001725</v>
      </c>
      <c r="X428" s="1">
        <f>IF(B428="","",入力・概要!$E$9+T428*F428-U428*G428)</f>
        <v>-256.87449039746997</v>
      </c>
      <c r="Y428" s="1">
        <f t="shared" si="105"/>
        <v>37.363629771978182</v>
      </c>
      <c r="Z428" s="1">
        <f>IF(B428="","",入力・概要!$E$9*(V428*X428+W428*Y428)/(X428^2+Y428^2)+入力・概要!$B$36)</f>
        <v>1.7996513324034711</v>
      </c>
      <c r="AA428" s="1">
        <f>IF(B428="","",入力・概要!$E$9*(W428*X428-V428*Y428)/(X428^2+Y428^2)+C428*入力・概要!$B$37*0.000000001)</f>
        <v>-19.668556204451349</v>
      </c>
      <c r="AB428" s="1">
        <f t="shared" si="106"/>
        <v>19.750717660021451</v>
      </c>
      <c r="AC428" s="1">
        <f t="shared" si="107"/>
        <v>-84.772056086271149</v>
      </c>
      <c r="AD428" s="1">
        <f t="shared" si="108"/>
        <v>6.7294531273538887</v>
      </c>
      <c r="AE428" s="1">
        <f t="shared" si="109"/>
        <v>1.2955828807282825</v>
      </c>
      <c r="AF428" s="1">
        <f t="shared" si="110"/>
        <v>0.33644883697363981</v>
      </c>
      <c r="AG428" s="1">
        <f t="shared" si="111"/>
        <v>150.02108610440021</v>
      </c>
    </row>
    <row r="429" spans="1:33">
      <c r="A429">
        <v>426</v>
      </c>
      <c r="B429" s="2">
        <f>IF(A429&lt;=入力・概要!$B$40,10^(LOG10(入力・概要!$B$38)+(A429-1)*(LOG10(入力・概要!$B$39)-LOG10(入力・概要!$B$38))/(入力・概要!$B$40-1)),"")</f>
        <v>5473296.9025892979</v>
      </c>
      <c r="C429" s="1">
        <f t="shared" si="96"/>
        <v>34389738.680180617</v>
      </c>
      <c r="D429" s="1">
        <f>IF(B429="","",ATANH(MIN(0.999999,入力・概要!$E$20/入力・概要!$E$9))+入力・概要!$B$20*SQRT(B429/1000000)+E429*入力・概要!$B$15/2)</f>
        <v>3.3462253702431138E-2</v>
      </c>
      <c r="E429" s="1">
        <f>IF(B429="","",C429*(入力・概要!$E$11*0.000000001))</f>
        <v>1.1101143935763231</v>
      </c>
      <c r="F429" s="1">
        <f t="shared" si="97"/>
        <v>0.16848679843482853</v>
      </c>
      <c r="G429" s="1">
        <f t="shared" si="98"/>
        <v>2.0035611414421135</v>
      </c>
      <c r="H429" s="1">
        <f>IF(B429="","",ATANH(MIN(0.999999,入力・概要!$E$21/入力・概要!$E$15))+入力・概要!$B$21*SQRT(B429/1000000)+I429*入力・概要!$B$16/2)</f>
        <v>2.3305327146184773E-2</v>
      </c>
      <c r="I429" s="1">
        <f>IF(B429="","",C429*(入力・概要!$E$17*0.000000001))</f>
        <v>1.0208707570818372</v>
      </c>
      <c r="J429" s="1">
        <f t="shared" si="99"/>
        <v>8.5186586815064511E-2</v>
      </c>
      <c r="K429" s="1">
        <f t="shared" si="100"/>
        <v>1.62807583040091</v>
      </c>
      <c r="L429" s="1">
        <f>IF(B429="","",入力・概要!$B$25)</f>
        <v>0.05</v>
      </c>
      <c r="M429" s="1">
        <f>IF(B429="","",C429*入力・概要!$B$26*0.000000001-1/(C429*入力・概要!$B$24*0.000001))</f>
        <v>0.68488692946644147</v>
      </c>
      <c r="N429" s="1">
        <f>IF(B429="","",入力・概要!$B$28)</f>
        <v>0.05</v>
      </c>
      <c r="O429" s="1">
        <f>IF(B429="","",C429*入力・概要!$B$29*0.000000001-1/(C429*入力・概要!$B$27*0.000001))</f>
        <v>0.68488692946644147</v>
      </c>
      <c r="P429" s="1">
        <f t="shared" si="101"/>
        <v>2.5000000000000008E-2</v>
      </c>
      <c r="Q429" s="1">
        <f t="shared" si="102"/>
        <v>0.34244346473322074</v>
      </c>
      <c r="R429" s="1">
        <f>IF(B429="","",入力・概要!$E$15*J429)</f>
        <v>8.2029130113370652</v>
      </c>
      <c r="S429" s="1">
        <f>IF(B429="","",入力・概要!$E$15*K429)</f>
        <v>156.77308966060502</v>
      </c>
      <c r="T429" s="1">
        <f t="shared" si="103"/>
        <v>8.2279130113370655</v>
      </c>
      <c r="U429" s="1">
        <f t="shared" si="104"/>
        <v>157.11553312533823</v>
      </c>
      <c r="V429" s="1">
        <f>IF(B429="","",T429+入力・概要!$E$9*F429)</f>
        <v>12.760263533332791</v>
      </c>
      <c r="W429" s="1">
        <f>IF(B429="","",U429+入力・概要!$E$9*G429)</f>
        <v>211.01198952205721</v>
      </c>
      <c r="X429" s="1">
        <f>IF(B429="","",入力・概要!$E$9+T429*F429-U429*G429)</f>
        <v>-286.50395190789294</v>
      </c>
      <c r="Y429" s="1">
        <f t="shared" si="105"/>
        <v>42.957019945350396</v>
      </c>
      <c r="Z429" s="1">
        <f>IF(B429="","",入力・概要!$E$9*(V429*X429+W429*Y429)/(X429^2+Y429^2)+入力・概要!$B$36)</f>
        <v>1.7335030220119241</v>
      </c>
      <c r="AA429" s="1">
        <f>IF(B429="","",入力・概要!$E$9*(W429*X429-V429*Y429)/(X429^2+Y429^2)+C429*入力・概要!$B$37*0.000000001)</f>
        <v>-18.388513441135089</v>
      </c>
      <c r="AB429" s="1">
        <f t="shared" si="106"/>
        <v>18.470042211704072</v>
      </c>
      <c r="AC429" s="1">
        <f t="shared" si="107"/>
        <v>-84.614587001200846</v>
      </c>
      <c r="AD429" s="1">
        <f t="shared" si="108"/>
        <v>6.7382490073712331</v>
      </c>
      <c r="AE429" s="1">
        <f t="shared" si="109"/>
        <v>1.2664678879843239</v>
      </c>
      <c r="AF429" s="1">
        <f t="shared" si="110"/>
        <v>0.34335481143926411</v>
      </c>
      <c r="AG429" s="1">
        <f t="shared" si="111"/>
        <v>156.98754544104341</v>
      </c>
    </row>
    <row r="430" spans="1:33">
      <c r="A430">
        <v>427</v>
      </c>
      <c r="B430" s="2">
        <f>IF(A430&lt;=入力・概要!$B$40,10^(LOG10(入力・概要!$B$38)+(A430-1)*(LOG10(入力・概要!$B$39)-LOG10(入力・概要!$B$38))/(入力・概要!$B$40-1)),"")</f>
        <v>5585279.1954158833</v>
      </c>
      <c r="C430" s="1">
        <f t="shared" si="96"/>
        <v>35093344.177132897</v>
      </c>
      <c r="D430" s="1">
        <f>IF(B430="","",ATANH(MIN(0.999999,入力・概要!$E$20/入力・概要!$E$9))+入力・概要!$B$20*SQRT(B430/1000000)+E430*入力・概要!$B$15/2)</f>
        <v>3.3874378753039211E-2</v>
      </c>
      <c r="E430" s="1">
        <f>IF(B430="","",C430*(入力・概要!$E$11*0.000000001))</f>
        <v>1.1328270578634845</v>
      </c>
      <c r="F430" s="1">
        <f t="shared" si="97"/>
        <v>0.18728431469878454</v>
      </c>
      <c r="G430" s="1">
        <f t="shared" si="98"/>
        <v>2.1218318742942062</v>
      </c>
      <c r="H430" s="1">
        <f>IF(B430="","",ATANH(MIN(0.999999,入力・概要!$E$21/入力・概要!$E$15))+入力・概要!$B$21*SQRT(B430/1000000)+I430*入力・概要!$B$16/2)</f>
        <v>2.3609441544809186E-2</v>
      </c>
      <c r="I430" s="1">
        <f>IF(B430="","",C430*(入力・概要!$E$17*0.000000001))</f>
        <v>1.0417575187708574</v>
      </c>
      <c r="J430" s="1">
        <f t="shared" si="99"/>
        <v>9.2517625825766864E-2</v>
      </c>
      <c r="K430" s="1">
        <f t="shared" si="100"/>
        <v>1.7067580671407319</v>
      </c>
      <c r="L430" s="1">
        <f>IF(B430="","",入力・概要!$B$25)</f>
        <v>0.05</v>
      </c>
      <c r="M430" s="1">
        <f>IF(B430="","",C430*入力・概要!$B$26*0.000000001-1/(C430*入力・概要!$B$24*0.000001))</f>
        <v>0.69901734035021523</v>
      </c>
      <c r="N430" s="1">
        <f>IF(B430="","",入力・概要!$B$28)</f>
        <v>0.05</v>
      </c>
      <c r="O430" s="1">
        <f>IF(B430="","",C430*入力・概要!$B$29*0.000000001-1/(C430*入力・概要!$B$27*0.000001))</f>
        <v>0.69901734035021523</v>
      </c>
      <c r="P430" s="1">
        <f t="shared" si="101"/>
        <v>2.5000000000000001E-2</v>
      </c>
      <c r="Q430" s="1">
        <f t="shared" si="102"/>
        <v>0.34950867017510762</v>
      </c>
      <c r="R430" s="1">
        <f>IF(B430="","",入力・概要!$E$15*J430)</f>
        <v>8.9088442798131897</v>
      </c>
      <c r="S430" s="1">
        <f>IF(B430="","",入力・概要!$E$15*K430)</f>
        <v>164.34967615908005</v>
      </c>
      <c r="T430" s="1">
        <f t="shared" si="103"/>
        <v>8.9338442798131901</v>
      </c>
      <c r="U430" s="1">
        <f t="shared" si="104"/>
        <v>164.69918482925516</v>
      </c>
      <c r="V430" s="1">
        <f>IF(B430="","",T430+入力・概要!$E$9*F430)</f>
        <v>13.971854197337869</v>
      </c>
      <c r="W430" s="1">
        <f>IF(B430="","",U430+入力・概要!$E$9*G430)</f>
        <v>221.77716299954113</v>
      </c>
      <c r="X430" s="1">
        <f>IF(B430="","",入力・概要!$E$9+T430*F430-U430*G430)</f>
        <v>-320.89048087950039</v>
      </c>
      <c r="Y430" s="1">
        <f t="shared" si="105"/>
        <v>49.801689515084092</v>
      </c>
      <c r="Z430" s="1">
        <f>IF(B430="","",入力・概要!$E$9*(V430*X430+W430*Y430)/(X430^2+Y430^2)+入力・概要!$B$36)</f>
        <v>1.6738117218245847</v>
      </c>
      <c r="AA430" s="1">
        <f>IF(B430="","",入力・概要!$E$9*(W430*X430-V430*Y430)/(X430^2+Y430^2)+C430*入力・概要!$B$37*0.000000001)</f>
        <v>-17.144212539494326</v>
      </c>
      <c r="AB430" s="1">
        <f t="shared" si="106"/>
        <v>17.225726959390474</v>
      </c>
      <c r="AC430" s="1">
        <f t="shared" si="107"/>
        <v>-84.423811040974641</v>
      </c>
      <c r="AD430" s="1">
        <f t="shared" si="108"/>
        <v>6.7470448873885767</v>
      </c>
      <c r="AE430" s="1">
        <f t="shared" si="109"/>
        <v>1.2361775590435167</v>
      </c>
      <c r="AF430" s="1">
        <f t="shared" si="110"/>
        <v>0.35040164173070332</v>
      </c>
      <c r="AG430" s="1">
        <f t="shared" si="111"/>
        <v>164.59095831787494</v>
      </c>
    </row>
    <row r="431" spans="1:33">
      <c r="A431">
        <v>428</v>
      </c>
      <c r="B431" s="2">
        <f>IF(A431&lt;=入力・概要!$B$40,10^(LOG10(入力・概要!$B$38)+(A431-1)*(LOG10(入力・概要!$B$39)-LOG10(入力・概要!$B$38))/(入力・概要!$B$40-1)),"")</f>
        <v>5699552.6180916037</v>
      </c>
      <c r="C431" s="1">
        <f t="shared" si="96"/>
        <v>35811345.267490111</v>
      </c>
      <c r="D431" s="1">
        <f>IF(B431="","",ATANH(MIN(0.999999,入力・概要!$E$20/入力・概要!$E$9))+入力・概要!$B$20*SQRT(B431/1000000)+E431*入力・概要!$B$15/2)</f>
        <v>3.4294201307498814E-2</v>
      </c>
      <c r="E431" s="1">
        <f>IF(B431="","",C431*(入力・概要!$E$11*0.000000001))</f>
        <v>1.1560044176108675</v>
      </c>
      <c r="F431" s="1">
        <f t="shared" si="97"/>
        <v>0.20980570223153538</v>
      </c>
      <c r="G431" s="1">
        <f t="shared" si="98"/>
        <v>2.2546375851196854</v>
      </c>
      <c r="H431" s="1">
        <f>IF(B431="","",ATANH(MIN(0.999999,入力・概要!$E$21/入力・概要!$E$15))+入力・概要!$B$21*SQRT(B431/1000000)+I431*入力・概要!$B$16/2)</f>
        <v>2.3918798752171497E-2</v>
      </c>
      <c r="I431" s="1">
        <f>IF(B431="","",C431*(入力・概要!$E$17*0.000000001))</f>
        <v>1.0630716184072406</v>
      </c>
      <c r="J431" s="1">
        <f t="shared" si="99"/>
        <v>0.1009816544883345</v>
      </c>
      <c r="K431" s="1">
        <f t="shared" si="100"/>
        <v>1.793007469835463</v>
      </c>
      <c r="L431" s="1">
        <f>IF(B431="","",入力・概要!$B$25)</f>
        <v>0.05</v>
      </c>
      <c r="M431" s="1">
        <f>IF(B431="","",C431*入力・概要!$B$26*0.000000001-1/(C431*入力・概要!$B$24*0.000001))</f>
        <v>0.71343449419481608</v>
      </c>
      <c r="N431" s="1">
        <f>IF(B431="","",入力・概要!$B$28)</f>
        <v>0.05</v>
      </c>
      <c r="O431" s="1">
        <f>IF(B431="","",C431*入力・概要!$B$29*0.000000001-1/(C431*入力・概要!$B$27*0.000001))</f>
        <v>0.71343449419481608</v>
      </c>
      <c r="P431" s="1">
        <f t="shared" si="101"/>
        <v>2.4999999999999991E-2</v>
      </c>
      <c r="Q431" s="1">
        <f t="shared" si="102"/>
        <v>0.35671724709740815</v>
      </c>
      <c r="R431" s="1">
        <f>IF(B431="","",入力・概要!$E$15*J431)</f>
        <v>9.723875066235399</v>
      </c>
      <c r="S431" s="1">
        <f>IF(B431="","",入力・概要!$E$15*K431)</f>
        <v>172.65493141153658</v>
      </c>
      <c r="T431" s="1">
        <f t="shared" si="103"/>
        <v>9.7488750662353993</v>
      </c>
      <c r="U431" s="1">
        <f t="shared" si="104"/>
        <v>173.01164865863399</v>
      </c>
      <c r="V431" s="1">
        <f>IF(B431="","",T431+入力・概要!$E$9*F431)</f>
        <v>15.392717746257578</v>
      </c>
      <c r="W431" s="1">
        <f>IF(B431="","",U431+入力・概要!$E$9*G431)</f>
        <v>233.66214431026256</v>
      </c>
      <c r="X431" s="1">
        <f>IF(B431="","",入力・概要!$E$9+T431*F431-U431*G431)</f>
        <v>-361.1328658921235</v>
      </c>
      <c r="Y431" s="1">
        <f t="shared" si="105"/>
        <v>58.279010578030878</v>
      </c>
      <c r="Z431" s="1">
        <f>IF(B431="","",入力・概要!$E$9*(V431*X431+W431*Y431)/(X431^2+Y431^2)+入力・概要!$B$36)</f>
        <v>1.6200464368902996</v>
      </c>
      <c r="AA431" s="1">
        <f>IF(B431="","",入力・概要!$E$9*(W431*X431-V431*Y431)/(X431^2+Y431^2)+C431*入力・概要!$B$37*0.000000001)</f>
        <v>-15.931807824912289</v>
      </c>
      <c r="AB431" s="1">
        <f t="shared" si="106"/>
        <v>16.013964250853611</v>
      </c>
      <c r="AC431" s="1">
        <f t="shared" si="107"/>
        <v>-84.193762205019254</v>
      </c>
      <c r="AD431" s="1">
        <f t="shared" si="108"/>
        <v>6.7558407674059202</v>
      </c>
      <c r="AE431" s="1">
        <f t="shared" si="109"/>
        <v>1.2044988546648232</v>
      </c>
      <c r="AF431" s="1">
        <f t="shared" si="110"/>
        <v>0.35759221800362678</v>
      </c>
      <c r="AG431" s="1">
        <f t="shared" si="111"/>
        <v>172.92853751485367</v>
      </c>
    </row>
    <row r="432" spans="1:33">
      <c r="A432">
        <v>429</v>
      </c>
      <c r="B432" s="2">
        <f>IF(A432&lt;=入力・概要!$B$40,10^(LOG10(入力・概要!$B$38)+(A432-1)*(LOG10(入力・概要!$B$39)-LOG10(入力・概要!$B$38))/(入力・概要!$B$40-1)),"")</f>
        <v>5816164.046563142</v>
      </c>
      <c r="C432" s="1">
        <f t="shared" si="96"/>
        <v>36544036.481511697</v>
      </c>
      <c r="D432" s="1">
        <f>IF(B432="","",ATANH(MIN(0.999999,入力・概要!$E$20/入力・概要!$E$9))+入力・概要!$B$20*SQRT(B432/1000000)+E432*入力・概要!$B$15/2)</f>
        <v>3.4721871379308135E-2</v>
      </c>
      <c r="E432" s="1">
        <f>IF(B432="","",C432*(入力・概要!$E$11*0.000000001))</f>
        <v>1.1796559803719719</v>
      </c>
      <c r="F432" s="1">
        <f t="shared" si="97"/>
        <v>0.23711536467955963</v>
      </c>
      <c r="G432" s="1">
        <f t="shared" si="98"/>
        <v>2.4049411080722698</v>
      </c>
      <c r="H432" s="1">
        <f>IF(B432="","",ATANH(MIN(0.999999,入力・概要!$E$21/入力・概要!$E$15))+入力・概要!$B$21*SQRT(B432/1000000)+I432*入力・概要!$B$16/2)</f>
        <v>2.4233496067480112E-2</v>
      </c>
      <c r="I432" s="1">
        <f>IF(B432="","",C432*(入力・概要!$E$17*0.000000001))</f>
        <v>1.0848217992190683</v>
      </c>
      <c r="J432" s="1">
        <f t="shared" si="99"/>
        <v>0.11082911540484293</v>
      </c>
      <c r="K432" s="1">
        <f t="shared" si="100"/>
        <v>1.8880367348688945</v>
      </c>
      <c r="L432" s="1">
        <f>IF(B432="","",入力・概要!$B$25)</f>
        <v>0.05</v>
      </c>
      <c r="M432" s="1">
        <f>IF(B432="","",C432*入力・概要!$B$26*0.000000001-1/(C432*入力・概要!$B$24*0.000001))</f>
        <v>0.72814430504148919</v>
      </c>
      <c r="N432" s="1">
        <f>IF(B432="","",入力・概要!$B$28)</f>
        <v>0.05</v>
      </c>
      <c r="O432" s="1">
        <f>IF(B432="","",C432*入力・概要!$B$29*0.000000001-1/(C432*入力・概要!$B$27*0.000001))</f>
        <v>0.72814430504148919</v>
      </c>
      <c r="P432" s="1">
        <f t="shared" si="101"/>
        <v>2.4999999999999998E-2</v>
      </c>
      <c r="Q432" s="1">
        <f t="shared" si="102"/>
        <v>0.36407215252074465</v>
      </c>
      <c r="R432" s="1">
        <f>IF(B432="","",入力・概要!$E$15*J432)</f>
        <v>10.672121360643516</v>
      </c>
      <c r="S432" s="1">
        <f>IF(B432="","",入力・概要!$E$15*K432)</f>
        <v>181.80563017462734</v>
      </c>
      <c r="T432" s="1">
        <f t="shared" si="103"/>
        <v>10.697121360643516</v>
      </c>
      <c r="U432" s="1">
        <f t="shared" si="104"/>
        <v>182.16970232714809</v>
      </c>
      <c r="V432" s="1">
        <f>IF(B432="","",T432+入力・概要!$E$9*F432)</f>
        <v>17.075602979749739</v>
      </c>
      <c r="W432" s="1">
        <f>IF(B432="","",U432+入力・概要!$E$9*G432)</f>
        <v>246.86341238512938</v>
      </c>
      <c r="X432" s="1">
        <f>IF(B432="","",入力・概要!$E$9+T432*F432-U432*G432)</f>
        <v>-408.67062368148112</v>
      </c>
      <c r="Y432" s="1">
        <f t="shared" si="105"/>
        <v>68.921182299118101</v>
      </c>
      <c r="Z432" s="1">
        <f>IF(B432="","",入力・概要!$E$9*(V432*X432+W432*Y432)/(X432^2+Y432^2)+入力・概要!$B$36)</f>
        <v>1.5717516046375666</v>
      </c>
      <c r="AA432" s="1">
        <f>IF(B432="","",入力・概要!$E$9*(W432*X432-V432*Y432)/(X432^2+Y432^2)+C432*入力・概要!$B$37*0.000000001)</f>
        <v>-14.74771721088738</v>
      </c>
      <c r="AB432" s="1">
        <f t="shared" si="106"/>
        <v>14.831236160178443</v>
      </c>
      <c r="AC432" s="1">
        <f t="shared" si="107"/>
        <v>-83.9166125158211</v>
      </c>
      <c r="AD432" s="1">
        <f t="shared" si="108"/>
        <v>6.7646366474232655</v>
      </c>
      <c r="AE432" s="1">
        <f t="shared" si="109"/>
        <v>1.17117735029814</v>
      </c>
      <c r="AF432" s="1">
        <f t="shared" si="110"/>
        <v>0.3649294894100617</v>
      </c>
      <c r="AG432" s="1">
        <f t="shared" si="111"/>
        <v>182.11859141100797</v>
      </c>
    </row>
    <row r="433" spans="1:33">
      <c r="A433">
        <v>430</v>
      </c>
      <c r="B433" s="2">
        <f>IF(A433&lt;=入力・概要!$B$40,10^(LOG10(入力・概要!$B$38)+(A433-1)*(LOG10(入力・概要!$B$39)-LOG10(入力・概要!$B$38))/(入力・概要!$B$40-1)),"")</f>
        <v>5935161.3158473233</v>
      </c>
      <c r="C433" s="1">
        <f t="shared" si="96"/>
        <v>37291718.375472561</v>
      </c>
      <c r="D433" s="1">
        <f>IF(B433="","",ATANH(MIN(0.999999,入力・概要!$E$20/入力・概要!$E$9))+入力・概要!$B$20*SQRT(B433/1000000)+E433*入力・概要!$B$15/2)</f>
        <v>3.5157541975117633E-2</v>
      </c>
      <c r="E433" s="1">
        <f>IF(B433="","",C433*(入力・概要!$E$11*0.000000001))</f>
        <v>1.2037914482224652</v>
      </c>
      <c r="F433" s="1">
        <f t="shared" si="97"/>
        <v>0.27068772536372121</v>
      </c>
      <c r="G433" s="1">
        <f t="shared" si="98"/>
        <v>2.5765659218048684</v>
      </c>
      <c r="H433" s="1">
        <f>IF(B433="","",ATANH(MIN(0.999999,入力・概要!$E$21/入力・概要!$E$15))+入力・概要!$B$21*SQRT(B433/1000000)+I433*入力・概要!$B$16/2)</f>
        <v>2.455363267921238E-2</v>
      </c>
      <c r="I433" s="1">
        <f>IF(B433="","",C433*(入力・概要!$E$17*0.000000001))</f>
        <v>1.1070169833186816</v>
      </c>
      <c r="J433" s="1">
        <f t="shared" si="99"/>
        <v>0.12238402814950348</v>
      </c>
      <c r="K433" s="1">
        <f t="shared" si="100"/>
        <v>1.9933347420097676</v>
      </c>
      <c r="L433" s="1">
        <f>IF(B433="","",入力・概要!$B$25)</f>
        <v>0.05</v>
      </c>
      <c r="M433" s="1">
        <f>IF(B433="","",C433*入力・概要!$B$26*0.000000001-1/(C433*入力・概要!$B$24*0.000001))</f>
        <v>0.743152806981906</v>
      </c>
      <c r="N433" s="1">
        <f>IF(B433="","",入力・概要!$B$28)</f>
        <v>0.05</v>
      </c>
      <c r="O433" s="1">
        <f>IF(B433="","",C433*入力・概要!$B$29*0.000000001-1/(C433*入力・概要!$B$27*0.000001))</f>
        <v>0.743152806981906</v>
      </c>
      <c r="P433" s="1">
        <f t="shared" si="101"/>
        <v>2.4999999999999994E-2</v>
      </c>
      <c r="Q433" s="1">
        <f t="shared" si="102"/>
        <v>0.37157640349095306</v>
      </c>
      <c r="R433" s="1">
        <f>IF(B433="","",入力・概要!$E$15*J433)</f>
        <v>11.784784135873746</v>
      </c>
      <c r="S433" s="1">
        <f>IF(B433="","",入力・概要!$E$15*K433)</f>
        <v>191.94514186464124</v>
      </c>
      <c r="T433" s="1">
        <f t="shared" si="103"/>
        <v>11.809784135873747</v>
      </c>
      <c r="U433" s="1">
        <f t="shared" si="104"/>
        <v>192.31671826813221</v>
      </c>
      <c r="V433" s="1">
        <f>IF(B433="","",T433+入力・概要!$E$9*F433)</f>
        <v>19.091373344921774</v>
      </c>
      <c r="W433" s="1">
        <f>IF(B433="","",U433+入力・概要!$E$9*G433)</f>
        <v>261.62719249597365</v>
      </c>
      <c r="X433" s="1">
        <f>IF(B433="","",入力・概要!$E$9+T433*F433-U433*G433)</f>
        <v>-465.4196086203255</v>
      </c>
      <c r="Y433" s="1">
        <f t="shared" si="105"/>
        <v>82.486462365780369</v>
      </c>
      <c r="Z433" s="1">
        <f>IF(B433="","",入力・概要!$E$9*(V433*X433+W433*Y433)/(X433^2+Y433^2)+入力・概要!$B$36)</f>
        <v>1.5285381859358469</v>
      </c>
      <c r="AA433" s="1">
        <f>IF(B433="","",入力・概要!$E$9*(W433*X433-V433*Y433)/(X433^2+Y433^2)+C433*入力・概要!$B$37*0.000000001)</f>
        <v>-13.58858051232288</v>
      </c>
      <c r="AB433" s="1">
        <f t="shared" si="106"/>
        <v>13.674280577995509</v>
      </c>
      <c r="AC433" s="1">
        <f t="shared" si="107"/>
        <v>-83.581950764446489</v>
      </c>
      <c r="AD433" s="1">
        <f t="shared" si="108"/>
        <v>6.7734325274406091</v>
      </c>
      <c r="AE433" s="1">
        <f t="shared" si="109"/>
        <v>1.1359044867988479</v>
      </c>
      <c r="AF433" s="1">
        <f t="shared" si="110"/>
        <v>0.37241646530634426</v>
      </c>
      <c r="AG433" s="1">
        <f t="shared" si="111"/>
        <v>192.30657456927051</v>
      </c>
    </row>
    <row r="434" spans="1:33">
      <c r="A434">
        <v>431</v>
      </c>
      <c r="B434" s="2">
        <f>IF(A434&lt;=入力・概要!$B$40,10^(LOG10(入力・概要!$B$38)+(A434-1)*(LOG10(入力・概要!$B$39)-LOG10(入力・概要!$B$38))/(入力・概要!$B$40-1)),"")</f>
        <v>6056593.239653579</v>
      </c>
      <c r="C434" s="1">
        <f t="shared" si="96"/>
        <v>38054697.654954575</v>
      </c>
      <c r="D434" s="1">
        <f>IF(B434="","",ATANH(MIN(0.999999,入力・概要!$E$20/入力・概要!$E$9))+入力・概要!$B$20*SQRT(B434/1000000)+E434*入力・概要!$B$15/2)</f>
        <v>3.560136915519517E-2</v>
      </c>
      <c r="E434" s="1">
        <f>IF(B434="","",C434*(入力・概要!$E$11*0.000000001))</f>
        <v>1.2284207217400802</v>
      </c>
      <c r="F434" s="1">
        <f t="shared" si="97"/>
        <v>0.31261210431861952</v>
      </c>
      <c r="G434" s="1">
        <f t="shared" si="98"/>
        <v>2.7745286196809191</v>
      </c>
      <c r="H434" s="1">
        <f>IF(B434="","",ATANH(MIN(0.999999,入力・概要!$E$21/入力・概要!$E$15))+入力・概要!$B$21*SQRT(B434/1000000)+I434*入力・概要!$B$16/2)</f>
        <v>2.4879309702736302E-2</v>
      </c>
      <c r="I434" s="1">
        <f>IF(B434="","",C434*(入力・概要!$E$17*0.000000001))</f>
        <v>1.1296662753626323</v>
      </c>
      <c r="J434" s="1">
        <f t="shared" si="99"/>
        <v>0.1360715826035053</v>
      </c>
      <c r="K434" s="1">
        <f t="shared" si="100"/>
        <v>2.1107497255328473</v>
      </c>
      <c r="L434" s="1">
        <f>IF(B434="","",入力・概要!$B$25)</f>
        <v>0.05</v>
      </c>
      <c r="M434" s="1">
        <f>IF(B434="","",C434*入力・概要!$B$26*0.000000001-1/(C434*入力・概要!$B$24*0.000001))</f>
        <v>0.7584661566334171</v>
      </c>
      <c r="N434" s="1">
        <f>IF(B434="","",入力・概要!$B$28)</f>
        <v>0.05</v>
      </c>
      <c r="O434" s="1">
        <f>IF(B434="","",C434*入力・概要!$B$29*0.000000001-1/(C434*入力・概要!$B$27*0.000001))</f>
        <v>0.7584661566334171</v>
      </c>
      <c r="P434" s="1">
        <f t="shared" si="101"/>
        <v>2.5000000000000008E-2</v>
      </c>
      <c r="Q434" s="1">
        <f t="shared" si="102"/>
        <v>0.37923307831670861</v>
      </c>
      <c r="R434" s="1">
        <f>IF(B434="","",入力・概要!$E$15*J434)</f>
        <v>13.102806405833512</v>
      </c>
      <c r="S434" s="1">
        <f>IF(B434="","",入力・概要!$E$15*K434)</f>
        <v>203.25143939430203</v>
      </c>
      <c r="T434" s="1">
        <f t="shared" si="103"/>
        <v>13.127806405833512</v>
      </c>
      <c r="U434" s="1">
        <f t="shared" si="104"/>
        <v>203.63067247261873</v>
      </c>
      <c r="V434" s="1">
        <f>IF(B434="","",T434+入力・概要!$E$9*F434)</f>
        <v>21.537175254626305</v>
      </c>
      <c r="W434" s="1">
        <f>IF(B434="","",U434+入力・概要!$E$9*G434)</f>
        <v>278.26640865207384</v>
      </c>
      <c r="X434" s="1">
        <f>IF(B434="","",入力・概要!$E$9+T434*F434-U434*G434)</f>
        <v>-533.97488717662168</v>
      </c>
      <c r="Y434" s="1">
        <f t="shared" si="105"/>
        <v>100.08088761209652</v>
      </c>
      <c r="Z434" s="1">
        <f>IF(B434="","",入力・概要!$E$9*(V434*X434+W434*Y434)/(X434^2+Y434^2)+入力・概要!$B$36)</f>
        <v>1.4900764396686867</v>
      </c>
      <c r="AA434" s="1">
        <f>IF(B434="","",入力・概要!$E$9*(W434*X434-V434*Y434)/(X434^2+Y434^2)+C434*入力・概要!$B$37*0.000000001)</f>
        <v>-12.45122182804203</v>
      </c>
      <c r="AB434" s="1">
        <f t="shared" si="106"/>
        <v>12.540065901228989</v>
      </c>
      <c r="AC434" s="1">
        <f t="shared" si="107"/>
        <v>-83.175690842157778</v>
      </c>
      <c r="AD434" s="1">
        <f t="shared" si="108"/>
        <v>6.7822284074579526</v>
      </c>
      <c r="AE434" s="1">
        <f t="shared" si="109"/>
        <v>1.0982998188284214</v>
      </c>
      <c r="AF434" s="1">
        <f t="shared" si="110"/>
        <v>0.38005621648588628</v>
      </c>
      <c r="AG434" s="1">
        <f t="shared" si="111"/>
        <v>203.67334423425268</v>
      </c>
    </row>
    <row r="435" spans="1:33">
      <c r="A435">
        <v>432</v>
      </c>
      <c r="B435" s="2">
        <f>IF(A435&lt;=入力・概要!$B$40,10^(LOG10(入力・概要!$B$38)+(A435-1)*(LOG10(入力・概要!$B$39)-LOG10(入力・概要!$B$38))/(入力・概要!$B$40-1)),"")</f>
        <v>6180509.6304076808</v>
      </c>
      <c r="C435" s="1">
        <f t="shared" si="96"/>
        <v>38833287.300659478</v>
      </c>
      <c r="D435" s="1">
        <f>IF(B435="","",ATANH(MIN(0.999999,入力・概要!$E$20/入力・概要!$E$9))+入力・概要!$B$20*SQRT(B435/1000000)+E435*入力・概要!$B$15/2)</f>
        <v>3.6053512095119755E-2</v>
      </c>
      <c r="E435" s="1">
        <f>IF(B435="","",C435*(入力・概要!$E$11*0.000000001))</f>
        <v>1.2535539040659067</v>
      </c>
      <c r="F435" s="1">
        <f t="shared" si="97"/>
        <v>0.36592730540671659</v>
      </c>
      <c r="G435" s="1">
        <f t="shared" si="98"/>
        <v>3.0055352800771633</v>
      </c>
      <c r="H435" s="1">
        <f>IF(B435="","",ATANH(MIN(0.999999,入力・概要!$E$21/入力・概要!$E$15))+入力・概要!$B$21*SQRT(B435/1000000)+I435*入力・概要!$B$16/2)</f>
        <v>2.5210630218691001E-2</v>
      </c>
      <c r="I435" s="1">
        <f>IF(B435="","",C435*(入力・概要!$E$17*0.000000001))</f>
        <v>1.1527789662864782</v>
      </c>
      <c r="J435" s="1">
        <f t="shared" si="99"/>
        <v>0.15245860734844832</v>
      </c>
      <c r="K435" s="1">
        <f t="shared" si="100"/>
        <v>2.2426042927983003</v>
      </c>
      <c r="L435" s="1">
        <f>IF(B435="","",入力・概要!$B$25)</f>
        <v>0.05</v>
      </c>
      <c r="M435" s="1">
        <f>IF(B435="","",C435*入力・概要!$B$26*0.000000001-1/(C435*入力・概要!$B$24*0.000001))</f>
        <v>0.77409063566454028</v>
      </c>
      <c r="N435" s="1">
        <f>IF(B435="","",入力・概要!$B$28)</f>
        <v>0.05</v>
      </c>
      <c r="O435" s="1">
        <f>IF(B435="","",C435*入力・概要!$B$29*0.000000001-1/(C435*入力・概要!$B$27*0.000001))</f>
        <v>0.77409063566454028</v>
      </c>
      <c r="P435" s="1">
        <f t="shared" si="101"/>
        <v>2.5000000000000005E-2</v>
      </c>
      <c r="Q435" s="1">
        <f t="shared" si="102"/>
        <v>0.3870453178322702</v>
      </c>
      <c r="R435" s="1">
        <f>IF(B435="","",入力・概要!$E$15*J435)</f>
        <v>14.680770067990995</v>
      </c>
      <c r="S435" s="1">
        <f>IF(B435="","",入力・概要!$E$15*K435)</f>
        <v>215.94817471219991</v>
      </c>
      <c r="T435" s="1">
        <f t="shared" si="103"/>
        <v>14.705770067990995</v>
      </c>
      <c r="U435" s="1">
        <f t="shared" si="104"/>
        <v>216.33522003003219</v>
      </c>
      <c r="V435" s="1">
        <f>IF(B435="","",T435+入力・概要!$E$9*F435)</f>
        <v>24.549335433820776</v>
      </c>
      <c r="W435" s="1">
        <f>IF(B435="","",U435+入力・概要!$E$9*G435)</f>
        <v>297.18511166592441</v>
      </c>
      <c r="X435" s="1">
        <f>IF(B435="","",入力・概要!$E$9+T435*F435-U435*G435)</f>
        <v>-617.92156305069136</v>
      </c>
      <c r="Y435" s="1">
        <f t="shared" si="105"/>
        <v>123.3616748902085</v>
      </c>
      <c r="Z435" s="1">
        <f>IF(B435="","",入力・概要!$E$9*(V435*X435+W435*Y435)/(X435^2+Y435^2)+入力・概要!$B$36)</f>
        <v>1.4560901370705861</v>
      </c>
      <c r="AA435" s="1">
        <f>IF(B435="","",入力・概要!$E$9*(W435*X435-V435*Y435)/(X435^2+Y435^2)+C435*入力・概要!$B$37*0.000000001)</f>
        <v>-11.33261509822519</v>
      </c>
      <c r="AB435" s="1">
        <f t="shared" si="106"/>
        <v>11.425776273487758</v>
      </c>
      <c r="AC435" s="1">
        <f t="shared" si="107"/>
        <v>-82.67836992784764</v>
      </c>
      <c r="AD435" s="1">
        <f t="shared" si="108"/>
        <v>6.7910242874752962</v>
      </c>
      <c r="AE435" s="1">
        <f t="shared" si="109"/>
        <v>1.0578857159488444</v>
      </c>
      <c r="AF435" s="1">
        <f t="shared" si="110"/>
        <v>0.38785187643723351</v>
      </c>
      <c r="AG435" s="1">
        <f t="shared" si="111"/>
        <v>216.44661968097361</v>
      </c>
    </row>
    <row r="436" spans="1:33">
      <c r="A436">
        <v>433</v>
      </c>
      <c r="B436" s="2">
        <f>IF(A436&lt;=入力・概要!$B$40,10^(LOG10(入力・概要!$B$38)+(A436-1)*(LOG10(入力・概要!$B$39)-LOG10(入力・概要!$B$38))/(入力・概要!$B$40-1)),"")</f>
        <v>6306961.3196852254</v>
      </c>
      <c r="C436" s="1">
        <f t="shared" si="96"/>
        <v>39627806.696796179</v>
      </c>
      <c r="D436" s="1">
        <f>IF(B436="","",ATANH(MIN(0.999999,入力・概要!$E$20/入力・概要!$E$9))+入力・概要!$B$20*SQRT(B436/1000000)+E436*入力・概要!$B$15/2)</f>
        <v>3.6514133148729699E-2</v>
      </c>
      <c r="E436" s="1">
        <f>IF(B436="","",C436*(入力・概要!$E$11*0.000000001))</f>
        <v>1.2792013050487829</v>
      </c>
      <c r="F436" s="1">
        <f t="shared" si="97"/>
        <v>0.4351884468075492</v>
      </c>
      <c r="G436" s="1">
        <f t="shared" si="98"/>
        <v>3.2787416949877612</v>
      </c>
      <c r="H436" s="1">
        <f>IF(B436="","",ATANH(MIN(0.999999,入力・概要!$E$21/入力・概要!$E$15))+入力・概要!$B$21*SQRT(B436/1000000)+I436*入力・概要!$B$16/2)</f>
        <v>2.5547699312141993E-2</v>
      </c>
      <c r="I436" s="1">
        <f>IF(B436="","",C436*(入力・概要!$E$17*0.000000001))</f>
        <v>1.1763645371160039</v>
      </c>
      <c r="J436" s="1">
        <f t="shared" si="99"/>
        <v>0.17231426116299312</v>
      </c>
      <c r="K436" s="1">
        <f t="shared" si="100"/>
        <v>2.3918574064085103</v>
      </c>
      <c r="L436" s="1">
        <f>IF(B436="","",入力・概要!$B$25)</f>
        <v>0.05</v>
      </c>
      <c r="M436" s="1">
        <f>IF(B436="","",C436*入力・概要!$B$26*0.000000001-1/(C436*入力・概要!$B$24*0.000001))</f>
        <v>0.79003265337175488</v>
      </c>
      <c r="N436" s="1">
        <f>IF(B436="","",入力・概要!$B$28)</f>
        <v>0.05</v>
      </c>
      <c r="O436" s="1">
        <f>IF(B436="","",C436*入力・概要!$B$29*0.000000001-1/(C436*入力・概要!$B$27*0.000001))</f>
        <v>0.79003265337175488</v>
      </c>
      <c r="P436" s="1">
        <f t="shared" si="101"/>
        <v>2.5000000000000012E-2</v>
      </c>
      <c r="Q436" s="1">
        <f t="shared" si="102"/>
        <v>0.39501632668587749</v>
      </c>
      <c r="R436" s="1">
        <f>IF(B436="","",入力・概要!$E$15*J436)</f>
        <v>16.592740098877726</v>
      </c>
      <c r="S436" s="1">
        <f>IF(B436="","",入力・概要!$E$15*K436)</f>
        <v>230.32027662859284</v>
      </c>
      <c r="T436" s="1">
        <f t="shared" si="103"/>
        <v>16.617740098877725</v>
      </c>
      <c r="U436" s="1">
        <f t="shared" si="104"/>
        <v>230.71529295527873</v>
      </c>
      <c r="V436" s="1">
        <f>IF(B436="","",T436+入力・概要!$E$9*F436)</f>
        <v>28.324453042430086</v>
      </c>
      <c r="W436" s="1">
        <f>IF(B436="","",U436+入力・概要!$E$9*G436)</f>
        <v>318.91452738084712</v>
      </c>
      <c r="X436" s="1">
        <f>IF(B436="","",入力・概要!$E$9+T436*F436-U436*G436)</f>
        <v>-722.32367192279082</v>
      </c>
      <c r="Y436" s="1">
        <f t="shared" si="105"/>
        <v>154.88990733461688</v>
      </c>
      <c r="Z436" s="1">
        <f>IF(B436="","",入力・概要!$E$9*(V436*X436+W436*Y436)/(X436^2+Y436^2)+入力・概要!$B$36)</f>
        <v>1.4263520318089475</v>
      </c>
      <c r="AA436" s="1">
        <f>IF(B436="","",入力・概要!$E$9*(W436*X436-V436*Y436)/(X436^2+Y436^2)+C436*入力・概要!$B$37*0.000000001)</f>
        <v>-10.229852042179314</v>
      </c>
      <c r="AB436" s="1">
        <f t="shared" si="106"/>
        <v>10.32881178662511</v>
      </c>
      <c r="AC436" s="1">
        <f t="shared" si="107"/>
        <v>-82.06240223410218</v>
      </c>
      <c r="AD436" s="1">
        <f t="shared" si="108"/>
        <v>6.7998201674926415</v>
      </c>
      <c r="AE436" s="1">
        <f t="shared" si="109"/>
        <v>1.0140503637081126</v>
      </c>
      <c r="AF436" s="1">
        <f t="shared" si="110"/>
        <v>0.39580664262794263</v>
      </c>
      <c r="AG436" s="1">
        <f t="shared" si="111"/>
        <v>230.91719046069403</v>
      </c>
    </row>
    <row r="437" spans="1:33">
      <c r="A437">
        <v>434</v>
      </c>
      <c r="B437" s="2">
        <f>IF(A437&lt;=入力・概要!$B$40,10^(LOG10(入力・概要!$B$38)+(A437-1)*(LOG10(入力・概要!$B$39)-LOG10(入力・概要!$B$38))/(入力・概要!$B$40-1)),"")</f>
        <v>6436000.1790631665</v>
      </c>
      <c r="C437" s="1">
        <f t="shared" si="96"/>
        <v>40438581.76209487</v>
      </c>
      <c r="D437" s="1">
        <f>IF(B437="","",ATANH(MIN(0.999999,入力・概要!$E$20/入力・概要!$E$9))+入力・概要!$B$20*SQRT(B437/1000000)+E437*入力・概要!$B$15/2)</f>
        <v>3.6983397912350717E-2</v>
      </c>
      <c r="E437" s="1">
        <f>IF(B437="","",C437*(入力・概要!$E$11*0.000000001))</f>
        <v>1.3053734454744841</v>
      </c>
      <c r="F437" s="1">
        <f t="shared" si="97"/>
        <v>0.52746887918407404</v>
      </c>
      <c r="G437" s="1">
        <f t="shared" si="98"/>
        <v>3.606950574689006</v>
      </c>
      <c r="H437" s="1">
        <f>IF(B437="","",ATANH(MIN(0.999999,入力・概要!$E$21/入力・概要!$E$15))+入力・概要!$B$21*SQRT(B437/1000000)+I437*入力・概要!$B$16/2)</f>
        <v>2.5890624112526801E-2</v>
      </c>
      <c r="I437" s="1">
        <f>IF(B437="","",C437*(入力・概要!$E$17*0.000000001))</f>
        <v>1.2004326628564175</v>
      </c>
      <c r="J437" s="1">
        <f t="shared" si="99"/>
        <v>0.19670336704452623</v>
      </c>
      <c r="K437" s="1">
        <f t="shared" si="100"/>
        <v>2.5623371838442495</v>
      </c>
      <c r="L437" s="1">
        <f>IF(B437="","",入力・概要!$B$25)</f>
        <v>0.05</v>
      </c>
      <c r="M437" s="1">
        <f>IF(B437="","",C437*入力・概要!$B$26*0.000000001-1/(C437*入力・概要!$B$24*0.000001))</f>
        <v>0.80629874930864898</v>
      </c>
      <c r="N437" s="1">
        <f>IF(B437="","",入力・概要!$B$28)</f>
        <v>0.05</v>
      </c>
      <c r="O437" s="1">
        <f>IF(B437="","",C437*入力・概要!$B$29*0.000000001-1/(C437*入力・概要!$B$27*0.000001))</f>
        <v>0.80629874930864898</v>
      </c>
      <c r="P437" s="1">
        <f t="shared" si="101"/>
        <v>2.5000000000000005E-2</v>
      </c>
      <c r="Q437" s="1">
        <f t="shared" si="102"/>
        <v>0.40314937465432454</v>
      </c>
      <c r="R437" s="1">
        <f>IF(B437="","",入力・概要!$E$15*J437)</f>
        <v>18.941252011965975</v>
      </c>
      <c r="S437" s="1">
        <f>IF(B437="","",入力・概要!$E$15*K437)</f>
        <v>246.73636790283757</v>
      </c>
      <c r="T437" s="1">
        <f t="shared" si="103"/>
        <v>18.966252011965974</v>
      </c>
      <c r="U437" s="1">
        <f t="shared" si="104"/>
        <v>247.1395172774919</v>
      </c>
      <c r="V437" s="1">
        <f>IF(B437="","",T437+入力・概要!$E$9*F437)</f>
        <v>33.155339062790091</v>
      </c>
      <c r="W437" s="1">
        <f>IF(B437="","",U437+入力・概要!$E$9*G437)</f>
        <v>344.16767896060423</v>
      </c>
      <c r="X437" s="1">
        <f>IF(B437="","",入力・概要!$E$9+T437*F437-U437*G437)</f>
        <v>-854.51558592342303</v>
      </c>
      <c r="Y437" s="1">
        <f t="shared" si="105"/>
        <v>198.76873777470894</v>
      </c>
      <c r="Z437" s="1">
        <f>IF(B437="","",入力・概要!$E$9*(V437*X437+W437*Y437)/(X437^2+Y437^2)+入力・概要!$B$36)</f>
        <v>1.4006804522073761</v>
      </c>
      <c r="AA437" s="1">
        <f>IF(B437="","",入力・概要!$E$9*(W437*X437-V437*Y437)/(X437^2+Y437^2)+C437*入力・概要!$B$37*0.000000001)</f>
        <v>-9.1401117500742863</v>
      </c>
      <c r="AB437" s="1">
        <f t="shared" si="106"/>
        <v>9.2468128851535596</v>
      </c>
      <c r="AC437" s="1">
        <f t="shared" si="107"/>
        <v>-81.287463303804287</v>
      </c>
      <c r="AD437" s="1">
        <f t="shared" si="108"/>
        <v>6.8086160475099851</v>
      </c>
      <c r="AE437" s="1">
        <f t="shared" si="109"/>
        <v>0.96599206950642136</v>
      </c>
      <c r="AF437" s="1">
        <f t="shared" si="110"/>
        <v>0.40392377781479133</v>
      </c>
      <c r="AG437" s="1">
        <f t="shared" si="111"/>
        <v>247.46233304013202</v>
      </c>
    </row>
    <row r="438" spans="1:33">
      <c r="A438">
        <v>435</v>
      </c>
      <c r="B438" s="2">
        <f>IF(A438&lt;=入力・概要!$B$40,10^(LOG10(入力・概要!$B$38)+(A438-1)*(LOG10(入力・概要!$B$39)-LOG10(入力・概要!$B$38))/(入力・概要!$B$40-1)),"")</f>
        <v>6567679.1413980834</v>
      </c>
      <c r="C438" s="1">
        <f t="shared" si="96"/>
        <v>41265945.083502278</v>
      </c>
      <c r="D438" s="1">
        <f>IF(B438="","",ATANH(MIN(0.999999,入力・概要!$E$20/入力・概要!$E$9))+入力・概要!$B$20*SQRT(B438/1000000)+E438*入力・概要!$B$15/2)</f>
        <v>3.7461475290330309E-2</v>
      </c>
      <c r="E438" s="1">
        <f>IF(B438="","",C438*(入力・概要!$E$11*0.000000001))</f>
        <v>1.3320810613814584</v>
      </c>
      <c r="F438" s="1">
        <f t="shared" si="97"/>
        <v>0.65422125518150764</v>
      </c>
      <c r="G438" s="1">
        <f t="shared" si="98"/>
        <v>4.0085534764944581</v>
      </c>
      <c r="H438" s="1">
        <f>IF(B438="","",ATANH(MIN(0.999999,入力・概要!$E$21/入力・概要!$E$15))+入力・概要!$B$21*SQRT(B438/1000000)+I438*入力・概要!$B$16/2)</f>
        <v>2.623951383440732E-2</v>
      </c>
      <c r="I438" s="1">
        <f>IF(B438="","",C438*(入力・概要!$E$17*0.000000001))</f>
        <v>1.2249932164611386</v>
      </c>
      <c r="J438" s="1">
        <f t="shared" si="99"/>
        <v>0.22713408144390312</v>
      </c>
      <c r="K438" s="1">
        <f t="shared" si="100"/>
        <v>2.7590831795432131</v>
      </c>
      <c r="L438" s="1">
        <f>IF(B438="","",入力・概要!$B$25)</f>
        <v>0.05</v>
      </c>
      <c r="M438" s="1">
        <f>IF(B438="","",C438*入力・概要!$B$26*0.000000001-1/(C438*入力・概要!$B$24*0.000001))</f>
        <v>0.82289559596851258</v>
      </c>
      <c r="N438" s="1">
        <f>IF(B438="","",入力・概要!$B$28)</f>
        <v>0.05</v>
      </c>
      <c r="O438" s="1">
        <f>IF(B438="","",C438*入力・概要!$B$29*0.000000001-1/(C438*入力・概要!$B$27*0.000001))</f>
        <v>0.82289559596851258</v>
      </c>
      <c r="P438" s="1">
        <f t="shared" si="101"/>
        <v>2.4999999999999998E-2</v>
      </c>
      <c r="Q438" s="1">
        <f t="shared" si="102"/>
        <v>0.41144779798425635</v>
      </c>
      <c r="R438" s="1">
        <f>IF(B438="","",入力・概要!$E$15*J438)</f>
        <v>21.871531442374938</v>
      </c>
      <c r="S438" s="1">
        <f>IF(B438="","",入力・概要!$E$15*K438)</f>
        <v>265.6817247763459</v>
      </c>
      <c r="T438" s="1">
        <f t="shared" si="103"/>
        <v>21.896531442374936</v>
      </c>
      <c r="U438" s="1">
        <f t="shared" si="104"/>
        <v>266.09317257433014</v>
      </c>
      <c r="V438" s="1">
        <f>IF(B438="","",T438+入力・概要!$E$9*F438)</f>
        <v>39.495299268505498</v>
      </c>
      <c r="W438" s="1">
        <f>IF(B438="","",U438+入力・概要!$E$9*G438)</f>
        <v>373.92458494854634</v>
      </c>
      <c r="X438" s="1">
        <f>IF(B438="","",入力・概要!$E$9+T438*F438-U438*G438)</f>
        <v>-1025.4232054520035</v>
      </c>
      <c r="Y438" s="1">
        <f t="shared" si="105"/>
        <v>261.85722659331009</v>
      </c>
      <c r="Z438" s="1">
        <f>IF(B438="","",入力・概要!$E$9*(V438*X438+W438*Y438)/(X438^2+Y438^2)+入力・概要!$B$36)</f>
        <v>1.3789369262052005</v>
      </c>
      <c r="AA438" s="1">
        <f>IF(B438="","",入力・概要!$E$9*(W438*X438-V438*Y438)/(X438^2+Y438^2)+C438*入力・概要!$B$37*0.000000001)</f>
        <v>-8.0606312420710839</v>
      </c>
      <c r="AB438" s="1">
        <f t="shared" si="106"/>
        <v>8.1777284784409829</v>
      </c>
      <c r="AC438" s="1">
        <f t="shared" si="107"/>
        <v>-80.292348013414923</v>
      </c>
      <c r="AD438" s="1">
        <f t="shared" si="108"/>
        <v>6.8174119275273295</v>
      </c>
      <c r="AE438" s="1">
        <f t="shared" si="109"/>
        <v>0.912632686767057</v>
      </c>
      <c r="AF438" s="1">
        <f t="shared" si="110"/>
        <v>0.41220661138086251</v>
      </c>
      <c r="AG438" s="1">
        <f t="shared" si="111"/>
        <v>266.58046208934519</v>
      </c>
    </row>
    <row r="439" spans="1:33">
      <c r="A439">
        <v>436</v>
      </c>
      <c r="B439" s="2">
        <f>IF(A439&lt;=入力・概要!$B$40,10^(LOG10(入力・概要!$B$38)+(A439-1)*(LOG10(入力・概要!$B$39)-LOG10(入力・概要!$B$38))/(入力・概要!$B$40-1)),"")</f>
        <v>6702052.222539586</v>
      </c>
      <c r="C439" s="1">
        <f t="shared" si="96"/>
        <v>42110236.052611016</v>
      </c>
      <c r="D439" s="1">
        <f>IF(B439="","",ATANH(MIN(0.999999,入力・概要!$E$20/入力・概要!$E$9))+入力・概要!$B$20*SQRT(B439/1000000)+E439*入力・概要!$B$15/2)</f>
        <v>3.7948537561904007E-2</v>
      </c>
      <c r="E439" s="1">
        <f>IF(B439="","",C439*(入力・概要!$E$11*0.000000001))</f>
        <v>1.3593351084648191</v>
      </c>
      <c r="F439" s="1">
        <f t="shared" si="97"/>
        <v>0.83494322390058595</v>
      </c>
      <c r="G439" s="1">
        <f t="shared" si="98"/>
        <v>4.5107745381040552</v>
      </c>
      <c r="H439" s="1">
        <f>IF(B439="","",ATANH(MIN(0.999999,入力・概要!$E$21/入力・概要!$E$15))+入力・概要!$B$21*SQRT(B439/1000000)+I439*入力・概要!$B$16/2)</f>
        <v>2.6594479819044461E-2</v>
      </c>
      <c r="I439" s="1">
        <f>IF(B439="","",C439*(入力・概要!$E$17*0.000000001))</f>
        <v>1.2500562728817484</v>
      </c>
      <c r="J439" s="1">
        <f t="shared" si="99"/>
        <v>0.2657992291531287</v>
      </c>
      <c r="K439" s="1">
        <f t="shared" si="100"/>
        <v>2.9888627256607565</v>
      </c>
      <c r="L439" s="1">
        <f>IF(B439="","",入力・概要!$B$25)</f>
        <v>0.05</v>
      </c>
      <c r="M439" s="1">
        <f>IF(B439="","",C439*入力・概要!$B$26*0.000000001-1/(C439*入力・概要!$B$24*0.000001))</f>
        <v>0.83983000152143783</v>
      </c>
      <c r="N439" s="1">
        <f>IF(B439="","",入力・概要!$B$28)</f>
        <v>0.05</v>
      </c>
      <c r="O439" s="1">
        <f>IF(B439="","",C439*入力・概要!$B$29*0.000000001-1/(C439*入力・概要!$B$27*0.000001))</f>
        <v>0.83983000152143783</v>
      </c>
      <c r="P439" s="1">
        <f t="shared" si="101"/>
        <v>2.5000000000000008E-2</v>
      </c>
      <c r="Q439" s="1">
        <f t="shared" si="102"/>
        <v>0.41991500076071897</v>
      </c>
      <c r="R439" s="1">
        <f>IF(B439="","",入力・概要!$E$15*J439)</f>
        <v>25.594733123384039</v>
      </c>
      <c r="S439" s="1">
        <f>IF(B439="","",入力・概要!$E$15*K439)</f>
        <v>287.80799722201454</v>
      </c>
      <c r="T439" s="1">
        <f t="shared" si="103"/>
        <v>25.619733123384037</v>
      </c>
      <c r="U439" s="1">
        <f t="shared" si="104"/>
        <v>288.22791222277527</v>
      </c>
      <c r="V439" s="1">
        <f>IF(B439="","",T439+入力・概要!$E$9*F439)</f>
        <v>48.079981592918472</v>
      </c>
      <c r="W439" s="1">
        <f>IF(B439="","",U439+入力・概要!$E$9*G439)</f>
        <v>409.56923701677056</v>
      </c>
      <c r="X439" s="1">
        <f>IF(B439="","",入力・概要!$E$9+T439*F439-U439*G439)</f>
        <v>-1251.8397747979589</v>
      </c>
      <c r="Y439" s="1">
        <f t="shared" si="105"/>
        <v>356.21878209540091</v>
      </c>
      <c r="Z439" s="1">
        <f>IF(B439="","",入力・概要!$E$9*(V439*X439+W439*Y439)/(X439^2+Y439^2)+入力・概要!$B$36)</f>
        <v>1.3610247903120885</v>
      </c>
      <c r="AA439" s="1">
        <f>IF(B439="","",入力・概要!$E$9*(W439*X439-V439*Y439)/(X439^2+Y439^2)+C439*入力・概要!$B$37*0.000000001)</f>
        <v>-6.9886763209903915</v>
      </c>
      <c r="AB439" s="1">
        <f t="shared" si="106"/>
        <v>7.1199708706859095</v>
      </c>
      <c r="AC439" s="1">
        <f t="shared" si="107"/>
        <v>-78.979748243068386</v>
      </c>
      <c r="AD439" s="1">
        <f t="shared" si="108"/>
        <v>6.8262078075446739</v>
      </c>
      <c r="AE439" s="1">
        <f t="shared" si="109"/>
        <v>0.85247821684946179</v>
      </c>
      <c r="AF439" s="1">
        <f t="shared" si="110"/>
        <v>0.42065854070002501</v>
      </c>
      <c r="AG439" s="1">
        <f t="shared" si="111"/>
        <v>288.94382434757864</v>
      </c>
    </row>
    <row r="440" spans="1:33">
      <c r="A440">
        <v>437</v>
      </c>
      <c r="B440" s="2">
        <f>IF(A440&lt;=入力・概要!$B$40,10^(LOG10(入力・概要!$B$38)+(A440-1)*(LOG10(入力・概要!$B$39)-LOG10(入力・概要!$B$38))/(入力・概要!$B$40-1)),"")</f>
        <v>6839174.5434881262</v>
      </c>
      <c r="C440" s="1">
        <f t="shared" si="96"/>
        <v>42971801.004881248</v>
      </c>
      <c r="D440" s="1">
        <f>IF(B440="","",ATANH(MIN(0.999999,入力・概要!$E$20/入力・概要!$E$9))+入力・概要!$B$20*SQRT(B440/1000000)+E440*入力・概要!$B$15/2)</f>
        <v>3.8444760449421994E-2</v>
      </c>
      <c r="E440" s="1">
        <f>IF(B440="","",C440*(入力・概要!$E$11*0.000000001))</f>
        <v>1.3871467665704764</v>
      </c>
      <c r="F440" s="1">
        <f t="shared" si="97"/>
        <v>1.10492112014605</v>
      </c>
      <c r="G440" s="1">
        <f t="shared" si="98"/>
        <v>5.155215945957603</v>
      </c>
      <c r="H440" s="1">
        <f>IF(B440="","",ATANH(MIN(0.999999,入力・概要!$E$21/入力・概要!$E$15))+入力・概要!$B$21*SQRT(B440/1000000)+I440*入力・概要!$B$16/2)</f>
        <v>2.6955635576812804E-2</v>
      </c>
      <c r="I440" s="1">
        <f>IF(B440="","",C440*(入力・概要!$E$17*0.000000001))</f>
        <v>1.2756321132008313</v>
      </c>
      <c r="J440" s="1">
        <f t="shared" si="99"/>
        <v>0.31598572318800183</v>
      </c>
      <c r="K440" s="1">
        <f t="shared" si="100"/>
        <v>3.2609728609110076</v>
      </c>
      <c r="L440" s="1">
        <f>IF(B440="","",入力・概要!$B$25)</f>
        <v>0.05</v>
      </c>
      <c r="M440" s="1">
        <f>IF(B440="","",C440*入力・概要!$B$26*0.000000001-1/(C440*入力・概要!$B$24*0.000001))</f>
        <v>0.85710891260709565</v>
      </c>
      <c r="N440" s="1">
        <f>IF(B440="","",入力・概要!$B$28)</f>
        <v>0.05</v>
      </c>
      <c r="O440" s="1">
        <f>IF(B440="","",C440*入力・概要!$B$29*0.000000001-1/(C440*入力・概要!$B$27*0.000001))</f>
        <v>0.85710891260709565</v>
      </c>
      <c r="P440" s="1">
        <f t="shared" si="101"/>
        <v>2.5000000000000005E-2</v>
      </c>
      <c r="Q440" s="1">
        <f t="shared" si="102"/>
        <v>0.42855445630354783</v>
      </c>
      <c r="R440" s="1">
        <f>IF(B440="","",入力・概要!$E$15*J440)</f>
        <v>30.427365352279136</v>
      </c>
      <c r="S440" s="1">
        <f>IF(B440="","",入力・概要!$E$15*K440)</f>
        <v>314.01042946415532</v>
      </c>
      <c r="T440" s="1">
        <f t="shared" si="103"/>
        <v>30.452365352279134</v>
      </c>
      <c r="U440" s="1">
        <f t="shared" si="104"/>
        <v>314.4389839204589</v>
      </c>
      <c r="V440" s="1">
        <f>IF(B440="","",T440+入力・概要!$E$9*F440)</f>
        <v>60.175108393153799</v>
      </c>
      <c r="W440" s="1">
        <f>IF(B440="","",U440+入力・概要!$E$9*G440)</f>
        <v>453.11599541759063</v>
      </c>
      <c r="X440" s="1">
        <f>IF(B440="","",入力・概要!$E$9+T440*F440-U440*G440)</f>
        <v>-1560.4530720434034</v>
      </c>
      <c r="Y440" s="1">
        <f t="shared" si="105"/>
        <v>504.41879378717545</v>
      </c>
      <c r="Z440" s="1">
        <f>IF(B440="","",入力・概要!$E$9*(V440*X440+W440*Y440)/(X440^2+Y440^2)+入力・概要!$B$36)</f>
        <v>1.3468887734412351</v>
      </c>
      <c r="AA440" s="1">
        <f>IF(B440="","",入力・概要!$E$9*(W440*X440-V440*Y440)/(X440^2+Y440^2)+C440*入力・概要!$B$37*0.000000001)</f>
        <v>-5.9215120300069177</v>
      </c>
      <c r="AB440" s="1">
        <f t="shared" si="106"/>
        <v>6.0727600059230635</v>
      </c>
      <c r="AC440" s="1">
        <f t="shared" si="107"/>
        <v>-77.185700266227101</v>
      </c>
      <c r="AD440" s="1">
        <f t="shared" si="108"/>
        <v>6.8350036875620175</v>
      </c>
      <c r="AE440" s="1">
        <f t="shared" si="109"/>
        <v>0.78338611824378668</v>
      </c>
      <c r="AF440" s="1">
        <f t="shared" si="110"/>
        <v>0.42928303252939021</v>
      </c>
      <c r="AG440" s="1">
        <f t="shared" si="111"/>
        <v>315.48117911302467</v>
      </c>
    </row>
    <row r="441" spans="1:33">
      <c r="A441">
        <v>438</v>
      </c>
      <c r="B441" s="2">
        <f>IF(A441&lt;=入力・概要!$B$40,10^(LOG10(入力・概要!$B$38)+(A441-1)*(LOG10(入力・概要!$B$39)-LOG10(入力・概要!$B$38))/(入力・概要!$B$40-1)),"")</f>
        <v>6979102.3530061468</v>
      </c>
      <c r="C441" s="1">
        <f t="shared" si="96"/>
        <v>43850993.361710697</v>
      </c>
      <c r="D441" s="1">
        <f>IF(B441="","",ATANH(MIN(0.999999,入力・概要!$E$20/入力・概要!$E$9))+入力・概要!$B$20*SQRT(B441/1000000)+E441*入力・概要!$B$15/2)</f>
        <v>3.8950323187963223E-2</v>
      </c>
      <c r="E441" s="1">
        <f>IF(B441="","",C441*(入力・概要!$E$11*0.000000001))</f>
        <v>1.4155274442812131</v>
      </c>
      <c r="F441" s="1">
        <f t="shared" si="97"/>
        <v>1.5330247176008749</v>
      </c>
      <c r="G441" s="1">
        <f t="shared" si="98"/>
        <v>6.0073187251458346</v>
      </c>
      <c r="H441" s="1">
        <f>IF(B441="","",ATANH(MIN(0.999999,入力・概要!$E$21/入力・概要!$E$15))+入力・概要!$B$21*SQRT(B441/1000000)+I441*入力・概要!$B$16/2)</f>
        <v>2.7323096830471759E-2</v>
      </c>
      <c r="I441" s="1">
        <f>IF(B441="","",C441*(入力・概要!$E$17*0.000000001))</f>
        <v>1.3017312288493696</v>
      </c>
      <c r="J441" s="1">
        <f t="shared" si="99"/>
        <v>0.38280000408944065</v>
      </c>
      <c r="K441" s="1">
        <f t="shared" si="100"/>
        <v>3.5885278551575848</v>
      </c>
      <c r="L441" s="1">
        <f>IF(B441="","",入力・概要!$B$25)</f>
        <v>0.05</v>
      </c>
      <c r="M441" s="1">
        <f>IF(B441="","",C441*入力・概要!$B$26*0.000000001-1/(C441*入力・概要!$B$24*0.000001))</f>
        <v>0.87473941718431125</v>
      </c>
      <c r="N441" s="1">
        <f>IF(B441="","",入力・概要!$B$28)</f>
        <v>0.05</v>
      </c>
      <c r="O441" s="1">
        <f>IF(B441="","",C441*入力・概要!$B$29*0.000000001-1/(C441*入力・概要!$B$27*0.000001))</f>
        <v>0.87473941718431125</v>
      </c>
      <c r="P441" s="1">
        <f t="shared" si="101"/>
        <v>2.5000000000000005E-2</v>
      </c>
      <c r="Q441" s="1">
        <f t="shared" si="102"/>
        <v>0.43736970859215563</v>
      </c>
      <c r="R441" s="1">
        <f>IF(B441="","",入力・概要!$E$15*J441)</f>
        <v>36.861145066207293</v>
      </c>
      <c r="S441" s="1">
        <f>IF(B441="","",入力・概要!$E$15*K441)</f>
        <v>345.5518402036983</v>
      </c>
      <c r="T441" s="1">
        <f t="shared" si="103"/>
        <v>36.886145066207291</v>
      </c>
      <c r="U441" s="1">
        <f t="shared" si="104"/>
        <v>345.98920991229045</v>
      </c>
      <c r="V441" s="1">
        <f>IF(B441="","",T441+入力・概要!$E$9*F441)</f>
        <v>78.125016263218455</v>
      </c>
      <c r="W441" s="1">
        <f>IF(B441="","",U441+入力・概要!$E$9*G441)</f>
        <v>507.58806758327324</v>
      </c>
      <c r="X441" s="1">
        <f>IF(B441="","",入力・概要!$E$9+T441*F441-U441*G441)</f>
        <v>-1995.0197570230921</v>
      </c>
      <c r="Y441" s="1">
        <f t="shared" si="105"/>
        <v>751.99684077341158</v>
      </c>
      <c r="Z441" s="1">
        <f>IF(B441="","",入力・概要!$E$9*(V441*X441+W441*Y441)/(X441^2+Y441^2)+入力・概要!$B$36)</f>
        <v>1.3365155876244934</v>
      </c>
      <c r="AA441" s="1">
        <f>IF(B441="","",入力・概要!$E$9*(W441*X441-V441*Y441)/(X441^2+Y441^2)+C441*入力・概要!$B$37*0.000000001)</f>
        <v>-4.8563719827612797</v>
      </c>
      <c r="AB441" s="1">
        <f t="shared" si="106"/>
        <v>5.0369259227143663</v>
      </c>
      <c r="AC441" s="1">
        <f t="shared" si="107"/>
        <v>-74.612634981350922</v>
      </c>
      <c r="AD441" s="1">
        <f t="shared" si="108"/>
        <v>6.8437995675793619</v>
      </c>
      <c r="AE441" s="1">
        <f t="shared" si="109"/>
        <v>0.70216556380332296</v>
      </c>
      <c r="AF441" s="1">
        <f t="shared" si="110"/>
        <v>0.43808362443029886</v>
      </c>
      <c r="AG441" s="1">
        <f t="shared" si="111"/>
        <v>347.51232824714901</v>
      </c>
    </row>
    <row r="442" spans="1:33">
      <c r="A442">
        <v>439</v>
      </c>
      <c r="B442" s="2">
        <f>IF(A442&lt;=入力・概要!$B$40,10^(LOG10(入力・概要!$B$38)+(A442-1)*(LOG10(入力・概要!$B$39)-LOG10(入力・概要!$B$38))/(入力・概要!$B$40-1)),"")</f>
        <v>7121893.0506917266</v>
      </c>
      <c r="C442" s="1">
        <f t="shared" si="96"/>
        <v>44748173.77541066</v>
      </c>
      <c r="D442" s="1">
        <f>IF(B442="","",ATANH(MIN(0.999999,入力・概要!$E$20/入力・概要!$E$9))+入力・概要!$B$20*SQRT(B442/1000000)+E442*入力・概要!$B$15/2)</f>
        <v>3.9465408596364888E-2</v>
      </c>
      <c r="E442" s="1">
        <f>IF(B442="","",C442*(入力・概要!$E$11*0.000000001))</f>
        <v>1.4444887835965678</v>
      </c>
      <c r="F442" s="1">
        <f t="shared" si="97"/>
        <v>2.2669307282741564</v>
      </c>
      <c r="G442" s="1">
        <f t="shared" si="98"/>
        <v>7.1708588679019121</v>
      </c>
      <c r="H442" s="1">
        <f>IF(B442="","",ATANH(MIN(0.999999,入力・概要!$E$21/入力・概要!$E$15))+入力・概要!$B$21*SQRT(B442/1000000)+I442*入力・概要!$B$16/2)</f>
        <v>2.7696981559310559E-2</v>
      </c>
      <c r="I442" s="1">
        <f>IF(B442="","",C442*(入力・概要!$E$17*0.000000001))</f>
        <v>1.3283643259104045</v>
      </c>
      <c r="J442" s="1">
        <f t="shared" si="99"/>
        <v>0.47452102392617795</v>
      </c>
      <c r="K442" s="1">
        <f t="shared" si="100"/>
        <v>3.990606439347208</v>
      </c>
      <c r="L442" s="1">
        <f>IF(B442="","",入力・概要!$B$25)</f>
        <v>0.05</v>
      </c>
      <c r="M442" s="1">
        <f>IF(B442="","",C442*入力・概要!$B$26*0.000000001-1/(C442*入力・概要!$B$24*0.000001))</f>
        <v>0.89272874743859643</v>
      </c>
      <c r="N442" s="1">
        <f>IF(B442="","",入力・概要!$B$28)</f>
        <v>0.05</v>
      </c>
      <c r="O442" s="1">
        <f>IF(B442="","",C442*入力・概要!$B$29*0.000000001-1/(C442*入力・概要!$B$27*0.000001))</f>
        <v>0.89272874743859643</v>
      </c>
      <c r="P442" s="1">
        <f t="shared" si="101"/>
        <v>2.4999999999999994E-2</v>
      </c>
      <c r="Q442" s="1">
        <f t="shared" si="102"/>
        <v>0.44636437371929832</v>
      </c>
      <c r="R442" s="1">
        <f>IF(B442="","",入力・概要!$E$15*J442)</f>
        <v>45.69328138204834</v>
      </c>
      <c r="S442" s="1">
        <f>IF(B442="","",入力・概要!$E$15*K442)</f>
        <v>384.26938686382329</v>
      </c>
      <c r="T442" s="1">
        <f t="shared" si="103"/>
        <v>45.718281382048339</v>
      </c>
      <c r="U442" s="1">
        <f t="shared" si="104"/>
        <v>384.71575123754258</v>
      </c>
      <c r="V442" s="1">
        <f>IF(B442="","",T442+入力・概要!$E$9*F442)</f>
        <v>106.69946664444002</v>
      </c>
      <c r="W442" s="1">
        <f>IF(B442="","",U442+入力・概要!$E$9*G442)</f>
        <v>577.614223017006</v>
      </c>
      <c r="X442" s="1">
        <f>IF(B442="","",入力・概要!$E$9+T442*F442-U442*G442)</f>
        <v>-2628.201849216513</v>
      </c>
      <c r="Y442" s="1">
        <f t="shared" si="105"/>
        <v>1199.9633016051578</v>
      </c>
      <c r="Z442" s="1">
        <f>IF(B442="","",入力・概要!$E$9*(V442*X442+W442*Y442)/(X442^2+Y442^2)+入力・概要!$B$36)</f>
        <v>1.3299356030387031</v>
      </c>
      <c r="AA442" s="1">
        <f>IF(B442="","",入力・概要!$E$9*(W442*X442-V442*Y442)/(X442^2+Y442^2)+C442*入力・概要!$B$37*0.000000001)</f>
        <v>-3.7904257556545717</v>
      </c>
      <c r="AB442" s="1">
        <f t="shared" si="106"/>
        <v>4.0169710127606661</v>
      </c>
      <c r="AC442" s="1">
        <f t="shared" si="107"/>
        <v>-70.665707564100188</v>
      </c>
      <c r="AD442" s="1">
        <f t="shared" si="108"/>
        <v>6.8525954475967055</v>
      </c>
      <c r="AE442" s="1">
        <f t="shared" si="109"/>
        <v>0.60389869779004568</v>
      </c>
      <c r="AF442" s="1">
        <f t="shared" si="110"/>
        <v>0.44706392621841162</v>
      </c>
      <c r="AG442" s="1">
        <f t="shared" si="111"/>
        <v>386.97653371252079</v>
      </c>
    </row>
    <row r="443" spans="1:33">
      <c r="A443">
        <v>440</v>
      </c>
      <c r="B443" s="2">
        <f>IF(A443&lt;=入力・概要!$B$40,10^(LOG10(入力・概要!$B$38)+(A443-1)*(LOG10(入力・概要!$B$39)-LOG10(入力・概要!$B$38))/(入力・概要!$B$40-1)),"")</f>
        <v>7267605.2105244901</v>
      </c>
      <c r="C443" s="1">
        <f t="shared" si="96"/>
        <v>45663710.277149282</v>
      </c>
      <c r="D443" s="1">
        <f>IF(B443="","",ATANH(MIN(0.999999,入力・概要!$E$20/入力・概要!$E$9))+入力・概要!$B$20*SQRT(B443/1000000)+E443*入力・概要!$B$15/2)</f>
        <v>3.9990203149697257E-2</v>
      </c>
      <c r="E443" s="1">
        <f>IF(B443="","",C443*(入力・概要!$E$11*0.000000001))</f>
        <v>1.4740426647085025</v>
      </c>
      <c r="F443" s="1">
        <f t="shared" si="97"/>
        <v>3.6619325115226329</v>
      </c>
      <c r="G443" s="1">
        <f t="shared" si="98"/>
        <v>8.7952352274413599</v>
      </c>
      <c r="H443" s="1">
        <f>IF(B443="","",ATANH(MIN(0.999999,入力・概要!$E$21/入力・概要!$E$15))+入力・概要!$B$21*SQRT(B443/1000000)+I443*入力・概要!$B$16/2)</f>
        <v>2.8077410044185451E-2</v>
      </c>
      <c r="I443" s="1">
        <f>IF(B443="","",C443*(入力・概要!$E$17*0.000000001))</f>
        <v>1.3555423295107811</v>
      </c>
      <c r="J443" s="1">
        <f t="shared" si="99"/>
        <v>0.60528314203843747</v>
      </c>
      <c r="K443" s="1">
        <f t="shared" si="100"/>
        <v>4.4959918912300552</v>
      </c>
      <c r="L443" s="1">
        <f>IF(B443="","",入力・概要!$B$25)</f>
        <v>0.05</v>
      </c>
      <c r="M443" s="1">
        <f>IF(B443="","",C443*入力・概要!$B$26*0.000000001-1/(C443*入力・概要!$B$24*0.000001))</f>
        <v>0.91108428274886621</v>
      </c>
      <c r="N443" s="1">
        <f>IF(B443="","",入力・概要!$B$28)</f>
        <v>0.05</v>
      </c>
      <c r="O443" s="1">
        <f>IF(B443="","",C443*入力・概要!$B$29*0.000000001-1/(C443*入力・概要!$B$27*0.000001))</f>
        <v>0.91108428274886621</v>
      </c>
      <c r="P443" s="1">
        <f t="shared" si="101"/>
        <v>2.5000000000000005E-2</v>
      </c>
      <c r="Q443" s="1">
        <f t="shared" si="102"/>
        <v>0.45554214137443316</v>
      </c>
      <c r="R443" s="1">
        <f>IF(B443="","",入力・概要!$E$15*J443)</f>
        <v>58.284820967754136</v>
      </c>
      <c r="S443" s="1">
        <f>IF(B443="","",入力・概要!$E$15*K443)</f>
        <v>432.93471146463412</v>
      </c>
      <c r="T443" s="1">
        <f t="shared" si="103"/>
        <v>58.309820967754135</v>
      </c>
      <c r="U443" s="1">
        <f t="shared" si="104"/>
        <v>433.39025360600857</v>
      </c>
      <c r="V443" s="1">
        <f>IF(B443="","",T443+入力・概要!$E$9*F443)</f>
        <v>156.81701490991088</v>
      </c>
      <c r="W443" s="1">
        <f>IF(B443="","",U443+入力・概要!$E$9*G443)</f>
        <v>669.98498592023361</v>
      </c>
      <c r="X443" s="1">
        <f>IF(B443="","",入力・概要!$E$9+T443*F443-U443*G443)</f>
        <v>-3571.3422663445131</v>
      </c>
      <c r="Y443" s="1">
        <f t="shared" si="105"/>
        <v>2099.8944513382721</v>
      </c>
      <c r="Z443" s="1">
        <f>IF(B443="","",入力・概要!$E$9*(V443*X443+W443*Y443)/(X443^2+Y443^2)+入力・概要!$B$36)</f>
        <v>1.3272257378817496</v>
      </c>
      <c r="AA443" s="1">
        <f>IF(B443="","",入力・概要!$E$9*(W443*X443-V443*Y443)/(X443^2+Y443^2)+C443*入力・概要!$B$37*0.000000001)</f>
        <v>-2.7207434143538469</v>
      </c>
      <c r="AB443" s="1">
        <f t="shared" si="106"/>
        <v>3.0272054581817835</v>
      </c>
      <c r="AC443" s="1">
        <f t="shared" si="107"/>
        <v>-63.996078701594975</v>
      </c>
      <c r="AD443" s="1">
        <f t="shared" si="108"/>
        <v>6.861391327614049</v>
      </c>
      <c r="AE443" s="1">
        <f t="shared" si="109"/>
        <v>0.48104189777405498</v>
      </c>
      <c r="AF443" s="1">
        <f t="shared" si="110"/>
        <v>0.45622762144351153</v>
      </c>
      <c r="AG443" s="1">
        <f t="shared" si="111"/>
        <v>436.84045685605764</v>
      </c>
    </row>
    <row r="444" spans="1:33">
      <c r="A444">
        <v>441</v>
      </c>
      <c r="B444" s="2">
        <f>IF(A444&lt;=入力・概要!$B$40,10^(LOG10(入力・概要!$B$38)+(A444-1)*(LOG10(入力・概要!$B$39)-LOG10(入力・概要!$B$38))/(入力・概要!$B$40-1)),"")</f>
        <v>7416298.6048930585</v>
      </c>
      <c r="C444" s="1">
        <f t="shared" si="96"/>
        <v>46597978.427920528</v>
      </c>
      <c r="D444" s="1">
        <f>IF(B444="","",ATANH(MIN(0.999999,入力・概要!$E$20/入力・概要!$E$9))+入力・概要!$B$20*SQRT(B444/1000000)+E444*入力・概要!$B$15/2)</f>
        <v>4.0524897053212001E-2</v>
      </c>
      <c r="E444" s="1">
        <f>IF(B444="","",C444*(入力・概要!$E$11*0.000000001))</f>
        <v>1.5042012108747407</v>
      </c>
      <c r="F444" s="1">
        <f t="shared" si="97"/>
        <v>6.6818943919279699</v>
      </c>
      <c r="G444" s="1">
        <f t="shared" si="98"/>
        <v>10.936034894209643</v>
      </c>
      <c r="H444" s="1">
        <f>IF(B444="","",ATANH(MIN(0.999999,入力・概要!$E$21/入力・概要!$E$15))+入力・概要!$B$21*SQRT(B444/1000000)+I444*入力・概要!$B$16/2)</f>
        <v>2.8464504913466332E-2</v>
      </c>
      <c r="I444" s="1">
        <f>IF(B444="","",C444*(入力・概要!$E$17*0.000000001))</f>
        <v>1.3832763883027126</v>
      </c>
      <c r="J444" s="1">
        <f t="shared" si="99"/>
        <v>0.80080787414983434</v>
      </c>
      <c r="K444" s="1">
        <f t="shared" si="100"/>
        <v>5.150014911749639</v>
      </c>
      <c r="L444" s="1">
        <f>IF(B444="","",入力・概要!$B$25)</f>
        <v>0.05</v>
      </c>
      <c r="M444" s="1">
        <f>IF(B444="","",C444*入力・概要!$B$26*0.000000001-1/(C444*入力・概要!$B$24*0.000001))</f>
        <v>0.92981355271451116</v>
      </c>
      <c r="N444" s="1">
        <f>IF(B444="","",入力・概要!$B$28)</f>
        <v>0.05</v>
      </c>
      <c r="O444" s="1">
        <f>IF(B444="","",C444*入力・概要!$B$29*0.000000001-1/(C444*入力・概要!$B$27*0.000001))</f>
        <v>0.92981355271451116</v>
      </c>
      <c r="P444" s="1">
        <f t="shared" si="101"/>
        <v>2.5000000000000005E-2</v>
      </c>
      <c r="Q444" s="1">
        <f t="shared" si="102"/>
        <v>0.46490677635725564</v>
      </c>
      <c r="R444" s="1">
        <f>IF(B444="","",入力・概要!$E$15*J444)</f>
        <v>77.112578118732515</v>
      </c>
      <c r="S444" s="1">
        <f>IF(B444="","",入力・概要!$E$15*K444)</f>
        <v>495.91286501339596</v>
      </c>
      <c r="T444" s="1">
        <f t="shared" si="103"/>
        <v>77.13757811873252</v>
      </c>
      <c r="U444" s="1">
        <f t="shared" si="104"/>
        <v>496.37777178975324</v>
      </c>
      <c r="V444" s="1">
        <f>IF(B444="","",T444+入力・概要!$E$9*F444)</f>
        <v>256.8827440101083</v>
      </c>
      <c r="W444" s="1">
        <f>IF(B444="","",U444+入力・概要!$E$9*G444)</f>
        <v>790.56072215608049</v>
      </c>
      <c r="X444" s="1">
        <f>IF(B444="","",入力・概要!$E$9+T444*F444-U444*G444)</f>
        <v>-4886.079152106392</v>
      </c>
      <c r="Y444" s="1">
        <f t="shared" si="105"/>
        <v>4160.3230955609351</v>
      </c>
      <c r="Z444" s="1">
        <f>IF(B444="","",入力・概要!$E$9*(V444*X444+W444*Y444)/(X444^2+Y444^2)+入力・概要!$B$36)</f>
        <v>1.3285137587518181</v>
      </c>
      <c r="AA444" s="1">
        <f>IF(B444="","",入力・概要!$E$9*(W444*X444-V444*Y444)/(X444^2+Y444^2)+C444*入力・概要!$B$37*0.000000001)</f>
        <v>-1.6442560788828038</v>
      </c>
      <c r="AB444" s="1">
        <f t="shared" si="106"/>
        <v>2.113889036855042</v>
      </c>
      <c r="AC444" s="1">
        <f t="shared" si="107"/>
        <v>-51.062740726055708</v>
      </c>
      <c r="AD444" s="1">
        <f t="shared" si="108"/>
        <v>6.8701872076313926</v>
      </c>
      <c r="AE444" s="1">
        <f t="shared" si="109"/>
        <v>0.32508218640265135</v>
      </c>
      <c r="AF444" s="1">
        <f t="shared" si="110"/>
        <v>0.46557846889959942</v>
      </c>
      <c r="AG444" s="1">
        <f t="shared" si="111"/>
        <v>501.8724134577555</v>
      </c>
    </row>
    <row r="445" spans="1:33">
      <c r="A445">
        <v>442</v>
      </c>
      <c r="B445" s="2">
        <f>IF(A445&lt;=入力・概要!$B$40,10^(LOG10(入力・概要!$B$38)+(A445-1)*(LOG10(入力・概要!$B$39)-LOG10(入力・概要!$B$38))/(入力・概要!$B$40-1)),"")</f>
        <v>7568034.2291143192</v>
      </c>
      <c r="C445" s="1">
        <f t="shared" si="96"/>
        <v>47551361.472603276</v>
      </c>
      <c r="D445" s="1">
        <f>IF(B445="","",ATANH(MIN(0.999999,入力・概要!$E$20/入力・概要!$E$9))+入力・概要!$B$20*SQRT(B445/1000000)+E445*入力・概要!$B$15/2)</f>
        <v>4.1069684317795549E-2</v>
      </c>
      <c r="E445" s="1">
        <f>IF(B445="","",C445*(入力・概要!$E$11*0.000000001))</f>
        <v>1.5349767933918561</v>
      </c>
      <c r="F445" s="1">
        <f t="shared" si="97"/>
        <v>13.842995502110188</v>
      </c>
      <c r="G445" s="1">
        <f t="shared" si="98"/>
        <v>12.049495133886291</v>
      </c>
      <c r="H445" s="1">
        <f>IF(B445="","",ATANH(MIN(0.999999,入力・概要!$E$21/入力・概要!$E$15))+入力・概要!$B$21*SQRT(B445/1000000)+I445*入力・概要!$B$16/2)</f>
        <v>2.8858391189912382E-2</v>
      </c>
      <c r="I445" s="1">
        <f>IF(B445="","",C445*(入力・概要!$E$17*0.000000001))</f>
        <v>1.4115778790370748</v>
      </c>
      <c r="J445" s="1">
        <f t="shared" si="99"/>
        <v>1.1118348471284636</v>
      </c>
      <c r="K445" s="1">
        <f t="shared" si="100"/>
        <v>6.0277573348422901</v>
      </c>
      <c r="L445" s="1">
        <f>IF(B445="","",入力・概要!$B$25)</f>
        <v>0.05</v>
      </c>
      <c r="M445" s="1">
        <f>IF(B445="","",C445*入力・概要!$B$26*0.000000001-1/(C445*入力・概要!$B$24*0.000001))</f>
        <v>0.94892424024412003</v>
      </c>
      <c r="N445" s="1">
        <f>IF(B445="","",入力・概要!$B$28)</f>
        <v>0.05</v>
      </c>
      <c r="O445" s="1">
        <f>IF(B445="","",C445*入力・概要!$B$29*0.000000001-1/(C445*入力・概要!$B$27*0.000001))</f>
        <v>0.94892424024412003</v>
      </c>
      <c r="P445" s="1">
        <f t="shared" si="101"/>
        <v>2.4999999999999998E-2</v>
      </c>
      <c r="Q445" s="1">
        <f t="shared" si="102"/>
        <v>0.47446212012206007</v>
      </c>
      <c r="R445" s="1">
        <f>IF(B445="","",入力・概要!$E$15*J445)</f>
        <v>107.06244815005533</v>
      </c>
      <c r="S445" s="1">
        <f>IF(B445="","",入力・概要!$E$15*K445)</f>
        <v>580.43373868826382</v>
      </c>
      <c r="T445" s="1">
        <f t="shared" si="103"/>
        <v>107.08744815005534</v>
      </c>
      <c r="U445" s="1">
        <f t="shared" si="104"/>
        <v>580.90820080838591</v>
      </c>
      <c r="V445" s="1">
        <f>IF(B445="","",T445+入力・概要!$E$9*F445)</f>
        <v>479.46859891565805</v>
      </c>
      <c r="W445" s="1">
        <f>IF(B445="","",U445+入力・概要!$E$9*G445)</f>
        <v>905.04359935107277</v>
      </c>
      <c r="X445" s="1">
        <f>IF(B445="","",入力・概要!$E$9+T445*F445-U445*G445)</f>
        <v>-5490.3391455436968</v>
      </c>
      <c r="Y445" s="1">
        <f t="shared" si="105"/>
        <v>9331.8592963137999</v>
      </c>
      <c r="Z445" s="1">
        <f>IF(B445="","",入力・概要!$E$9*(V445*X445+W445*Y445)/(X445^2+Y445^2)+入力・概要!$B$36)</f>
        <v>1.3339842701012832</v>
      </c>
      <c r="AA445" s="1">
        <f>IF(B445="","",入力・概要!$E$9*(W445*X445-V445*Y445)/(X445^2+Y445^2)+C445*入力・概要!$B$37*0.000000001)</f>
        <v>-0.55771119989241602</v>
      </c>
      <c r="AB445" s="1">
        <f t="shared" si="106"/>
        <v>1.4458754494641273</v>
      </c>
      <c r="AC445" s="1">
        <f t="shared" si="107"/>
        <v>-22.688794841900819</v>
      </c>
      <c r="AD445" s="1">
        <f t="shared" si="108"/>
        <v>6.8789830876487379</v>
      </c>
      <c r="AE445" s="1">
        <f t="shared" si="109"/>
        <v>0.16013088359463981</v>
      </c>
      <c r="AF445" s="1">
        <f t="shared" si="110"/>
        <v>0.47512030416592405</v>
      </c>
      <c r="AG445" s="1">
        <f t="shared" si="111"/>
        <v>590.22512045110295</v>
      </c>
    </row>
    <row r="446" spans="1:33">
      <c r="A446">
        <v>443</v>
      </c>
      <c r="B446" s="2">
        <f>IF(A446&lt;=入力・概要!$B$40,10^(LOG10(入力・概要!$B$38)+(A446-1)*(LOG10(入力・概要!$B$39)-LOG10(入力・概要!$B$38))/(入力・概要!$B$40-1)),"")</f>
        <v>7722874.3264540881</v>
      </c>
      <c r="C446" s="1">
        <f t="shared" si="96"/>
        <v>48524250.497170769</v>
      </c>
      <c r="D446" s="1">
        <f>IF(B446="","",ATANH(MIN(0.999999,入力・概要!$E$20/入力・概要!$E$9))+入力・概要!$B$20*SQRT(B446/1000000)+E446*入力・概要!$B$15/2)</f>
        <v>4.1624762836956417E-2</v>
      </c>
      <c r="E446" s="1">
        <f>IF(B446="","",C446*(入力・概要!$E$11*0.000000001))</f>
        <v>1.5663820366700563</v>
      </c>
      <c r="F446" s="1">
        <f t="shared" si="97"/>
        <v>23.77085092748607</v>
      </c>
      <c r="G446" s="1">
        <f t="shared" si="98"/>
        <v>2.5179474304581086</v>
      </c>
      <c r="H446" s="1">
        <f>IF(B446="","",ATANH(MIN(0.999999,入力・概要!$E$21/入力・概要!$E$15))+入力・概要!$B$21*SQRT(B446/1000000)+I446*入力・概要!$B$16/2)</f>
        <v>2.9259196338494324E-2</v>
      </c>
      <c r="I446" s="1">
        <f>IF(B446="","",C446*(入力・概要!$E$17*0.000000001))</f>
        <v>1.4404584112302206</v>
      </c>
      <c r="J446" s="1">
        <f t="shared" si="99"/>
        <v>1.6495008664509949</v>
      </c>
      <c r="K446" s="1">
        <f t="shared" si="100"/>
        <v>7.2607816567290717</v>
      </c>
      <c r="L446" s="1">
        <f>IF(B446="","",入力・概要!$B$25)</f>
        <v>0.05</v>
      </c>
      <c r="M446" s="1">
        <f>IF(B446="","",C446*入力・概要!$B$26*0.000000001-1/(C446*入力・概要!$B$24*0.000001))</f>
        <v>0.96842418470705594</v>
      </c>
      <c r="N446" s="1">
        <f>IF(B446="","",入力・概要!$B$28)</f>
        <v>0.05</v>
      </c>
      <c r="O446" s="1">
        <f>IF(B446="","",C446*入力・概要!$B$29*0.000000001-1/(C446*入力・概要!$B$27*0.000001))</f>
        <v>0.96842418470705594</v>
      </c>
      <c r="P446" s="1">
        <f t="shared" si="101"/>
        <v>2.5000000000000005E-2</v>
      </c>
      <c r="Q446" s="1">
        <f t="shared" si="102"/>
        <v>0.48421209235352802</v>
      </c>
      <c r="R446" s="1">
        <f>IF(B446="","",入力・概要!$E$15*J446)</f>
        <v>158.83618097056848</v>
      </c>
      <c r="S446" s="1">
        <f>IF(B446="","",入力・概要!$E$15*K446)</f>
        <v>699.16594326946085</v>
      </c>
      <c r="T446" s="1">
        <f t="shared" si="103"/>
        <v>158.86118097056848</v>
      </c>
      <c r="U446" s="1">
        <f t="shared" si="104"/>
        <v>699.65015536181443</v>
      </c>
      <c r="V446" s="1">
        <f>IF(B446="","",T446+入力・概要!$E$9*F446)</f>
        <v>798.30492143162053</v>
      </c>
      <c r="W446" s="1">
        <f>IF(B446="","",U446+入力・概要!$E$9*G446)</f>
        <v>767.3837728132072</v>
      </c>
      <c r="X446" s="1">
        <f>IF(B446="","",入力・概要!$E$9+T446*F446-U446*G446)</f>
        <v>2041.4834703607887</v>
      </c>
      <c r="Y446" s="1">
        <f t="shared" si="105"/>
        <v>17031.283646922544</v>
      </c>
      <c r="Z446" s="1">
        <f>IF(B446="","",入力・概要!$E$9*(V446*X446+W446*Y446)/(X446^2+Y446^2)+入力・概要!$B$36)</f>
        <v>1.3438867801017758</v>
      </c>
      <c r="AA446" s="1">
        <f>IF(B446="","",入力・概要!$E$9*(W446*X446-V446*Y446)/(X446^2+Y446^2)+C446*入力・概要!$B$37*0.000000001)</f>
        <v>0.54237909743381163</v>
      </c>
      <c r="AB446" s="1">
        <f t="shared" si="106"/>
        <v>1.4492090128982207</v>
      </c>
      <c r="AC446" s="1">
        <f t="shared" si="107"/>
        <v>21.97850407739671</v>
      </c>
      <c r="AD446" s="1">
        <f t="shared" si="108"/>
        <v>6.8877789676660823</v>
      </c>
      <c r="AE446" s="1">
        <f t="shared" si="109"/>
        <v>0.16113102632840554</v>
      </c>
      <c r="AF446" s="1">
        <f t="shared" si="110"/>
        <v>0.48485704117954348</v>
      </c>
      <c r="AG446" s="1">
        <f t="shared" si="111"/>
        <v>716.98113546535524</v>
      </c>
    </row>
    <row r="447" spans="1:33">
      <c r="A447">
        <v>444</v>
      </c>
      <c r="B447" s="2">
        <f>IF(A447&lt;=入力・概要!$B$40,10^(LOG10(入力・概要!$B$38)+(A447-1)*(LOG10(入力・概要!$B$39)-LOG10(入力・概要!$B$38))/(入力・概要!$B$40-1)),"")</f>
        <v>7880882.4136599498</v>
      </c>
      <c r="C447" s="1">
        <f t="shared" si="96"/>
        <v>49517044.58911819</v>
      </c>
      <c r="D447" s="1">
        <f>IF(B447="","",ATANH(MIN(0.999999,入力・概要!$E$20/入力・概要!$E$9))+入力・概要!$B$20*SQRT(B447/1000000)+E447*入力・概要!$B$15/2)</f>
        <v>4.2190334465379703E-2</v>
      </c>
      <c r="E447" s="1">
        <f>IF(B447="","",C447*(入力・概要!$E$11*0.000000001))</f>
        <v>1.5984298234118479</v>
      </c>
      <c r="F447" s="1">
        <f t="shared" si="97"/>
        <v>16.600698193432802</v>
      </c>
      <c r="G447" s="1">
        <f t="shared" si="98"/>
        <v>-10.854576153653829</v>
      </c>
      <c r="H447" s="1">
        <f>IF(B447="","",ATANH(MIN(0.999999,入力・概要!$E$21/入力・概要!$E$15))+入力・概要!$B$21*SQRT(B447/1000000)+I447*入力・概要!$B$16/2)</f>
        <v>2.9667050315183931E-2</v>
      </c>
      <c r="I447" s="1">
        <f>IF(B447="","",C447*(入力・概要!$E$17*0.000000001))</f>
        <v>1.4699298319263261</v>
      </c>
      <c r="J447" s="1">
        <f t="shared" si="99"/>
        <v>2.6936934063828124</v>
      </c>
      <c r="K447" s="1">
        <f t="shared" si="100"/>
        <v>9.0910957924290496</v>
      </c>
      <c r="L447" s="1">
        <f>IF(B447="","",入力・概要!$B$25)</f>
        <v>0.05</v>
      </c>
      <c r="M447" s="1">
        <f>IF(B447="","",C447*入力・概要!$B$26*0.000000001-1/(C447*入力・概要!$B$24*0.000001))</f>
        <v>0.98832138514924839</v>
      </c>
      <c r="N447" s="1">
        <f>IF(B447="","",入力・概要!$B$28)</f>
        <v>0.05</v>
      </c>
      <c r="O447" s="1">
        <f>IF(B447="","",C447*入力・概要!$B$29*0.000000001-1/(C447*入力・概要!$B$27*0.000001))</f>
        <v>0.98832138514924839</v>
      </c>
      <c r="P447" s="1">
        <f t="shared" si="101"/>
        <v>2.4999999999999998E-2</v>
      </c>
      <c r="Q447" s="1">
        <f t="shared" si="102"/>
        <v>0.49416069257462425</v>
      </c>
      <c r="R447" s="1">
        <f>IF(B447="","",入力・概要!$E$15*J447)</f>
        <v>259.38511587205562</v>
      </c>
      <c r="S447" s="1">
        <f>IF(B447="","",入力・概要!$E$15*K447)</f>
        <v>875.41326341578724</v>
      </c>
      <c r="T447" s="1">
        <f t="shared" si="103"/>
        <v>259.4101158720556</v>
      </c>
      <c r="U447" s="1">
        <f t="shared" si="104"/>
        <v>875.90742410836185</v>
      </c>
      <c r="V447" s="1">
        <f>IF(B447="","",T447+入力・概要!$E$9*F447)</f>
        <v>705.97437978737901</v>
      </c>
      <c r="W447" s="1">
        <f>IF(B447="","",U447+入力・概要!$E$9*G447)</f>
        <v>583.91574076537984</v>
      </c>
      <c r="X447" s="1">
        <f>IF(B447="","",入力・概要!$E$9+T447*F447-U447*G447)</f>
        <v>13840.893210708316</v>
      </c>
      <c r="Y447" s="1">
        <f t="shared" si="105"/>
        <v>11724.887935248669</v>
      </c>
      <c r="Z447" s="1">
        <f>IF(B447="","",入力・概要!$E$9*(V447*X447+W447*Y447)/(X447^2+Y447^2)+入力・概要!$B$36)</f>
        <v>1.3585463763188783</v>
      </c>
      <c r="AA447" s="1">
        <f>IF(B447="","",入力・概要!$E$9*(W447*X447-V447*Y447)/(X447^2+Y447^2)+C447*入力・概要!$B$37*0.000000001)</f>
        <v>1.6597986747746769</v>
      </c>
      <c r="AB447" s="1">
        <f t="shared" si="106"/>
        <v>2.144896243969141</v>
      </c>
      <c r="AC447" s="1">
        <f t="shared" si="107"/>
        <v>50.699650605484081</v>
      </c>
      <c r="AD447" s="1">
        <f t="shared" si="108"/>
        <v>6.8965748476834259</v>
      </c>
      <c r="AE447" s="1">
        <f t="shared" si="109"/>
        <v>0.33140628870651523</v>
      </c>
      <c r="AF447" s="1">
        <f t="shared" si="110"/>
        <v>0.49479267384009668</v>
      </c>
      <c r="AG447" s="1">
        <f t="shared" si="111"/>
        <v>913.0328691236906</v>
      </c>
    </row>
    <row r="448" spans="1:33">
      <c r="A448">
        <v>445</v>
      </c>
      <c r="B448" s="2">
        <f>IF(A448&lt;=入力・概要!$B$40,10^(LOG10(入力・概要!$B$38)+(A448-1)*(LOG10(入力・概要!$B$39)-LOG10(入力・概要!$B$38))/(入力・概要!$B$40-1)),"")</f>
        <v>8042123.3070163727</v>
      </c>
      <c r="C448" s="1">
        <f t="shared" si="96"/>
        <v>50530151.001171775</v>
      </c>
      <c r="D448" s="1">
        <f>IF(B448="","",ATANH(MIN(0.999999,入力・概要!$E$20/入力・概要!$E$9))+入力・概要!$B$20*SQRT(B448/1000000)+E448*入力・概要!$B$15/2)</f>
        <v>4.2766605099079438E-2</v>
      </c>
      <c r="E448" s="1">
        <f>IF(B448="","",C448*(入力・概要!$E$11*0.000000001))</f>
        <v>1.6311332998966317</v>
      </c>
      <c r="F448" s="1">
        <f t="shared" si="97"/>
        <v>7.8333241203764041</v>
      </c>
      <c r="G448" s="1">
        <f t="shared" si="98"/>
        <v>-11.011357545325382</v>
      </c>
      <c r="H448" s="1">
        <f>IF(B448="","",ATANH(MIN(0.999999,入力・概要!$E$21/入力・概要!$E$15))+入力・概要!$B$21*SQRT(B448/1000000)+I448*入力・概要!$B$16/2)</f>
        <v>3.0082085616729461E-2</v>
      </c>
      <c r="I448" s="1">
        <f>IF(B448="","",C448*(入力・概要!$E$17*0.000000001))</f>
        <v>1.5000042305571497</v>
      </c>
      <c r="J448" s="1">
        <f t="shared" si="99"/>
        <v>5.0945167894438423</v>
      </c>
      <c r="K448" s="1">
        <f t="shared" si="100"/>
        <v>11.941692934310868</v>
      </c>
      <c r="L448" s="1">
        <f>IF(B448="","",入力・概要!$B$25)</f>
        <v>0.05</v>
      </c>
      <c r="M448" s="1">
        <f>IF(B448="","",C448*入力・概要!$B$26*0.000000001-1/(C448*入力・概要!$B$24*0.000001))</f>
        <v>1.0086240035744707</v>
      </c>
      <c r="N448" s="1">
        <f>IF(B448="","",入力・概要!$B$28)</f>
        <v>0.05</v>
      </c>
      <c r="O448" s="1">
        <f>IF(B448="","",C448*入力・概要!$B$29*0.000000001-1/(C448*入力・概要!$B$27*0.000001))</f>
        <v>1.0086240035744707</v>
      </c>
      <c r="P448" s="1">
        <f t="shared" si="101"/>
        <v>2.5000000000000005E-2</v>
      </c>
      <c r="Q448" s="1">
        <f t="shared" si="102"/>
        <v>0.50431200178723545</v>
      </c>
      <c r="R448" s="1">
        <f>IF(B448="","",入力・概要!$E$15*J448)</f>
        <v>490.56875760649501</v>
      </c>
      <c r="S448" s="1">
        <f>IF(B448="","",入力・概要!$E$15*K448)</f>
        <v>1149.9071862206331</v>
      </c>
      <c r="T448" s="1">
        <f t="shared" si="103"/>
        <v>490.59375760649499</v>
      </c>
      <c r="U448" s="1">
        <f t="shared" si="104"/>
        <v>1150.4114982224203</v>
      </c>
      <c r="V448" s="1">
        <f>IF(B448="","",T448+入力・概要!$E$9*F448)</f>
        <v>701.31276346191567</v>
      </c>
      <c r="W448" s="1">
        <f>IF(B448="","",U448+入力・概要!$E$9*G448)</f>
        <v>854.20234366517798</v>
      </c>
      <c r="X448" s="1">
        <f>IF(B448="","",入力・概要!$E$9+T448*F448-U448*G448)</f>
        <v>16537.47257620349</v>
      </c>
      <c r="Y448" s="1">
        <f t="shared" si="105"/>
        <v>3609.4428628742307</v>
      </c>
      <c r="Z448" s="1">
        <f>IF(B448="","",入力・概要!$E$9*(V448*X448+W448*Y448)/(X448^2+Y448^2)+入力・概要!$B$36)</f>
        <v>1.3783777445780094</v>
      </c>
      <c r="AA448" s="1">
        <f>IF(B448="","",入力・概要!$E$9*(W448*X448-V448*Y448)/(X448^2+Y448^2)+C448*入力・概要!$B$37*0.000000001)</f>
        <v>2.7986997042000921</v>
      </c>
      <c r="AB448" s="1">
        <f t="shared" si="106"/>
        <v>3.1197187759536344</v>
      </c>
      <c r="AC448" s="1">
        <f t="shared" si="107"/>
        <v>63.779454887649194</v>
      </c>
      <c r="AD448" s="1">
        <f t="shared" si="108"/>
        <v>6.9053707277007703</v>
      </c>
      <c r="AE448" s="1">
        <f t="shared" si="109"/>
        <v>0.49411544672479601</v>
      </c>
      <c r="AF448" s="1">
        <f t="shared" si="110"/>
        <v>0.50493127764741264</v>
      </c>
      <c r="AG448" s="1">
        <f t="shared" si="111"/>
        <v>1250.1776845158586</v>
      </c>
    </row>
    <row r="449" spans="1:33">
      <c r="A449">
        <v>446</v>
      </c>
      <c r="B449" s="2">
        <f>IF(A449&lt;=入力・概要!$B$40,10^(LOG10(入力・概要!$B$38)+(A449-1)*(LOG10(入力・概要!$B$39)-LOG10(入力・概要!$B$38))/(入力・概要!$B$40-1)),"")</f>
        <v>8206663.1489328332</v>
      </c>
      <c r="C449" s="1">
        <f t="shared" si="96"/>
        <v>51563985.318346933</v>
      </c>
      <c r="D449" s="1">
        <f>IF(B449="","",ATANH(MIN(0.999999,入力・概要!$E$20/入力・概要!$E$9))+入力・概要!$B$20*SQRT(B449/1000000)+E449*入力・概要!$B$15/2)</f>
        <v>4.3353784757181386E-2</v>
      </c>
      <c r="E449" s="1">
        <f>IF(B449="","",C449*(入力・概要!$E$11*0.000000001))</f>
        <v>1.6645058813734057</v>
      </c>
      <c r="F449" s="1">
        <f t="shared" si="97"/>
        <v>4.08104061391324</v>
      </c>
      <c r="G449" s="1">
        <f t="shared" si="98"/>
        <v>-8.7586715650161064</v>
      </c>
      <c r="H449" s="1">
        <f>IF(B449="","",ATANH(MIN(0.999999,入力・概要!$E$21/入力・概要!$E$15))+入力・概要!$B$21*SQRT(B449/1000000)+I449*入力・概要!$B$16/2)</f>
        <v>3.0504437331437158E-2</v>
      </c>
      <c r="I449" s="1">
        <f>IF(B449="","",C449*(入力・概要!$E$17*0.000000001))</f>
        <v>1.5306939439012073</v>
      </c>
      <c r="J449" s="1">
        <f t="shared" si="99"/>
        <v>12.02583835613402</v>
      </c>
      <c r="K449" s="1">
        <f t="shared" si="100"/>
        <v>15.782922390210821</v>
      </c>
      <c r="L449" s="1">
        <f>IF(B449="","",入力・概要!$B$25)</f>
        <v>0.05</v>
      </c>
      <c r="M449" s="1">
        <f>IF(B449="","",C449*入力・概要!$B$26*0.000000001-1/(C449*入力・概要!$B$24*0.000001))</f>
        <v>1.0293403682924547</v>
      </c>
      <c r="N449" s="1">
        <f>IF(B449="","",入力・概要!$B$28)</f>
        <v>0.05</v>
      </c>
      <c r="O449" s="1">
        <f>IF(B449="","",C449*入力・概要!$B$29*0.000000001-1/(C449*入力・概要!$B$27*0.000001))</f>
        <v>1.0293403682924547</v>
      </c>
      <c r="P449" s="1">
        <f t="shared" si="101"/>
        <v>2.4999999999999998E-2</v>
      </c>
      <c r="Q449" s="1">
        <f t="shared" si="102"/>
        <v>0.51467018414622745</v>
      </c>
      <c r="R449" s="1">
        <f>IF(B449="","",入力・概要!$E$15*J449)</f>
        <v>1158.0098418302075</v>
      </c>
      <c r="S449" s="1">
        <f>IF(B449="","",入力・概要!$E$15*K449)</f>
        <v>1519.7925433102164</v>
      </c>
      <c r="T449" s="1">
        <f t="shared" si="103"/>
        <v>1158.0348418302076</v>
      </c>
      <c r="U449" s="1">
        <f t="shared" si="104"/>
        <v>1520.3072134943627</v>
      </c>
      <c r="V449" s="1">
        <f>IF(B449="","",T449+入力・概要!$E$9*F449)</f>
        <v>1267.8161821404399</v>
      </c>
      <c r="W449" s="1">
        <f>IF(B449="","",U449+入力・概要!$E$9*G449)</f>
        <v>1284.6960557748159</v>
      </c>
      <c r="X449" s="1">
        <f>IF(B449="","",入力・概要!$E$9+T449*F449-U449*G449)</f>
        <v>18068.759113015534</v>
      </c>
      <c r="Y449" s="1">
        <f t="shared" si="105"/>
        <v>-3938.4113565404014</v>
      </c>
      <c r="Z449" s="1">
        <f>IF(B449="","",入力・概要!$E$9*(V449*X449+W449*Y449)/(X449^2+Y449^2)+入力・概要!$B$36)</f>
        <v>1.4039035428790823</v>
      </c>
      <c r="AA449" s="1">
        <f>IF(B449="","",入力・概要!$E$9*(W449*X449-V449*Y449)/(X449^2+Y449^2)+C449*入力・概要!$B$37*0.000000001)</f>
        <v>3.9636901085932346</v>
      </c>
      <c r="AB449" s="1">
        <f t="shared" si="106"/>
        <v>4.204971395225928</v>
      </c>
      <c r="AC449" s="1">
        <f t="shared" si="107"/>
        <v>70.496310387170212</v>
      </c>
      <c r="AD449" s="1">
        <f t="shared" si="108"/>
        <v>6.9141666077181148</v>
      </c>
      <c r="AE449" s="1">
        <f t="shared" si="109"/>
        <v>0.62376304580865405</v>
      </c>
      <c r="AF449" s="1">
        <f t="shared" si="110"/>
        <v>0.51527701137263215</v>
      </c>
      <c r="AG449" s="1">
        <f t="shared" si="111"/>
        <v>1910.6952055408938</v>
      </c>
    </row>
    <row r="450" spans="1:33">
      <c r="A450">
        <v>447</v>
      </c>
      <c r="B450" s="2">
        <f>IF(A450&lt;=入力・概要!$B$40,10^(LOG10(入力・概要!$B$38)+(A450-1)*(LOG10(入力・概要!$B$39)-LOG10(入力・概要!$B$38))/(入力・概要!$B$40-1)),"")</f>
        <v>8374569.4350760514</v>
      </c>
      <c r="C450" s="1">
        <f t="shared" si="96"/>
        <v>52618971.628425092</v>
      </c>
      <c r="D450" s="1">
        <f>IF(B450="","",ATANH(MIN(0.999999,入力・概要!$E$20/入力・概要!$E$9))+入力・概要!$B$20*SQRT(B450/1000000)+E450*入力・概要!$B$15/2)</f>
        <v>4.3952087665370496E-2</v>
      </c>
      <c r="E450" s="1">
        <f>IF(B450="","",C450*(入力・概要!$E$11*0.000000001))</f>
        <v>1.6985612575638243</v>
      </c>
      <c r="F450" s="1">
        <f t="shared" si="97"/>
        <v>2.4222831569018188</v>
      </c>
      <c r="G450" s="1">
        <f t="shared" si="98"/>
        <v>-6.9560280312341023</v>
      </c>
      <c r="H450" s="1">
        <f>IF(B450="","",ATANH(MIN(0.999999,入力・概要!$E$21/入力・概要!$E$15))+入力・概要!$B$21*SQRT(B450/1000000)+I450*入力・概要!$B$16/2)</f>
        <v>3.0934243190979857E-2</v>
      </c>
      <c r="I450" s="1">
        <f>IF(B450="","",C450*(入力・概要!$E$17*0.000000001))</f>
        <v>1.5620115611444334</v>
      </c>
      <c r="J450" s="1">
        <f t="shared" si="99"/>
        <v>29.924495103833564</v>
      </c>
      <c r="K450" s="1">
        <f t="shared" si="100"/>
        <v>8.4921596304919635</v>
      </c>
      <c r="L450" s="1">
        <f>IF(B450="","",入力・概要!$B$25)</f>
        <v>0.05</v>
      </c>
      <c r="M450" s="1">
        <f>IF(B450="","",C450*入力・概要!$B$26*0.000000001-1/(C450*入力・概要!$B$24*0.000001))</f>
        <v>1.0504789773352419</v>
      </c>
      <c r="N450" s="1">
        <f>IF(B450="","",入力・概要!$B$28)</f>
        <v>0.05</v>
      </c>
      <c r="O450" s="1">
        <f>IF(B450="","",C450*入力・概要!$B$29*0.000000001-1/(C450*入力・概要!$B$27*0.000001))</f>
        <v>1.0504789773352419</v>
      </c>
      <c r="P450" s="1">
        <f t="shared" si="101"/>
        <v>2.4999999999999998E-2</v>
      </c>
      <c r="Q450" s="1">
        <f t="shared" si="102"/>
        <v>0.52523948866762105</v>
      </c>
      <c r="R450" s="1">
        <f>IF(B450="","",入力・概要!$E$15*J450)</f>
        <v>2881.5338120991573</v>
      </c>
      <c r="S450" s="1">
        <f>IF(B450="","",入力・概要!$E$15*K450)</f>
        <v>817.7396152582445</v>
      </c>
      <c r="T450" s="1">
        <f t="shared" si="103"/>
        <v>2881.5588120991574</v>
      </c>
      <c r="U450" s="1">
        <f t="shared" si="104"/>
        <v>818.26485474691208</v>
      </c>
      <c r="V450" s="1">
        <f>IF(B450="","",T450+入力・概要!$E$9*F450)</f>
        <v>2946.7190289980026</v>
      </c>
      <c r="W450" s="1">
        <f>IF(B450="","",U450+入力・概要!$E$9*G450)</f>
        <v>631.14540342339706</v>
      </c>
      <c r="X450" s="1">
        <f>IF(B450="","",入力・概要!$E$9+T450*F450-U450*G450)</f>
        <v>12698.724973020939</v>
      </c>
      <c r="Y450" s="1">
        <f t="shared" si="105"/>
        <v>-18062.134695073222</v>
      </c>
      <c r="Z450" s="1">
        <f>IF(B450="","",入力・概要!$E$9*(V450*X450+W450*Y450)/(X450^2+Y450^2)+入力・概要!$B$36)</f>
        <v>1.4357785360956699</v>
      </c>
      <c r="AA450" s="1">
        <f>IF(B450="","",入力・概要!$E$9*(W450*X450-V450*Y450)/(X450^2+Y450^2)+C450*入力・概要!$B$37*0.000000001)</f>
        <v>5.1599406722635948</v>
      </c>
      <c r="AB450" s="1">
        <f t="shared" si="106"/>
        <v>5.3559730904844089</v>
      </c>
      <c r="AC450" s="1">
        <f t="shared" si="107"/>
        <v>74.450515751786909</v>
      </c>
      <c r="AD450" s="1">
        <f t="shared" si="108"/>
        <v>6.9229624877354583</v>
      </c>
      <c r="AE450" s="1">
        <f t="shared" si="109"/>
        <v>0.72883838636023091</v>
      </c>
      <c r="AF450" s="1">
        <f t="shared" si="110"/>
        <v>0.52583411876353559</v>
      </c>
      <c r="AG450" s="1">
        <f t="shared" si="111"/>
        <v>2995.3188792903843</v>
      </c>
    </row>
    <row r="451" spans="1:33">
      <c r="A451">
        <v>448</v>
      </c>
      <c r="B451" s="2">
        <f>IF(A451&lt;=入力・概要!$B$40,10^(LOG10(入力・概要!$B$38)+(A451-1)*(LOG10(入力・概要!$B$39)-LOG10(入力・概要!$B$38))/(入力・概要!$B$40-1)),"")</f>
        <v>8545911.0420573223</v>
      </c>
      <c r="C451" s="1">
        <f t="shared" si="96"/>
        <v>53695542.695918351</v>
      </c>
      <c r="D451" s="1">
        <f>IF(B451="","",ATANH(MIN(0.999999,入力・概要!$E$20/入力・概要!$E$9))+入力・概要!$B$20*SQRT(B451/1000000)+E451*入力・概要!$B$15/2)</f>
        <v>4.4561732341036185E-2</v>
      </c>
      <c r="E451" s="1">
        <f>IF(B451="","",C451*(入力・概要!$E$11*0.000000001))</f>
        <v>1.7333133982778466</v>
      </c>
      <c r="F451" s="1">
        <f t="shared" si="97"/>
        <v>1.584141335875948</v>
      </c>
      <c r="G451" s="1">
        <f t="shared" si="98"/>
        <v>-5.6686802057138044</v>
      </c>
      <c r="H451" s="1">
        <f>IF(B451="","",ATANH(MIN(0.999999,入力・概要!$E$21/入力・概要!$E$15))+入力・概要!$B$21*SQRT(B451/1000000)+I451*入力・概要!$B$16/2)</f>
        <v>3.1371643623253134E-2</v>
      </c>
      <c r="I451" s="1">
        <f>IF(B451="","",C451*(入力・概要!$E$17*0.000000001))</f>
        <v>1.5939699290443803</v>
      </c>
      <c r="J451" s="1">
        <f t="shared" si="99"/>
        <v>20.6334716552361</v>
      </c>
      <c r="K451" s="1">
        <f t="shared" si="100"/>
        <v>-15.226082418286817</v>
      </c>
      <c r="L451" s="1">
        <f>IF(B451="","",入力・概要!$B$25)</f>
        <v>0.05</v>
      </c>
      <c r="M451" s="1">
        <f>IF(B451="","",C451*入力・概要!$B$26*0.000000001-1/(C451*入力・概要!$B$24*0.000001))</f>
        <v>1.0720485019431518</v>
      </c>
      <c r="N451" s="1">
        <f>IF(B451="","",入力・概要!$B$28)</f>
        <v>0.05</v>
      </c>
      <c r="O451" s="1">
        <f>IF(B451="","",C451*入力・概要!$B$29*0.000000001-1/(C451*入力・概要!$B$27*0.000001))</f>
        <v>1.0720485019431518</v>
      </c>
      <c r="P451" s="1">
        <f t="shared" si="101"/>
        <v>2.5000000000000005E-2</v>
      </c>
      <c r="Q451" s="1">
        <f t="shared" si="102"/>
        <v>0.53602425097157591</v>
      </c>
      <c r="R451" s="1">
        <f>IF(B451="","",入力・概要!$E$15*J451)</f>
        <v>1986.8688186466879</v>
      </c>
      <c r="S451" s="1">
        <f>IF(B451="","",入力・概要!$E$15*K451)</f>
        <v>-1466.1724838418845</v>
      </c>
      <c r="T451" s="1">
        <f t="shared" si="103"/>
        <v>1986.893818646688</v>
      </c>
      <c r="U451" s="1">
        <f t="shared" si="104"/>
        <v>-1465.6364595909129</v>
      </c>
      <c r="V451" s="1">
        <f>IF(B451="","",T451+入力・概要!$E$9*F451)</f>
        <v>2029.5077437569664</v>
      </c>
      <c r="W451" s="1">
        <f>IF(B451="","",U451+入力・概要!$E$9*G451)</f>
        <v>-1618.1258292511225</v>
      </c>
      <c r="X451" s="1">
        <f>IF(B451="","",入力・概要!$E$9+T451*F451-U451*G451)</f>
        <v>-5133.8034288829249</v>
      </c>
      <c r="Y451" s="1">
        <f t="shared" si="105"/>
        <v>-13584.840959622437</v>
      </c>
      <c r="Z451" s="1">
        <f>IF(B451="","",入力・概要!$E$9*(V451*X451+W451*Y451)/(X451^2+Y451^2)+入力・概要!$B$36)</f>
        <v>1.4748214628171035</v>
      </c>
      <c r="AA451" s="1">
        <f>IF(B451="","",入力・概要!$E$9*(W451*X451-V451*Y451)/(X451^2+Y451^2)+C451*入力・概要!$B$37*0.000000001)</f>
        <v>6.3933179017094854</v>
      </c>
      <c r="AB451" s="1">
        <f t="shared" si="106"/>
        <v>6.5612203239568903</v>
      </c>
      <c r="AC451" s="1">
        <f t="shared" si="107"/>
        <v>77.010144692993649</v>
      </c>
      <c r="AD451" s="1">
        <f t="shared" si="108"/>
        <v>6.931758367752801</v>
      </c>
      <c r="AE451" s="1">
        <f t="shared" si="109"/>
        <v>0.81698462149028905</v>
      </c>
      <c r="AF451" s="1">
        <f t="shared" si="110"/>
        <v>0.53660693028476536</v>
      </c>
      <c r="AG451" s="1">
        <f t="shared" si="111"/>
        <v>2469.273062033757</v>
      </c>
    </row>
    <row r="452" spans="1:33">
      <c r="A452">
        <v>449</v>
      </c>
      <c r="B452" s="2">
        <f>IF(A452&lt;=入力・概要!$B$40,10^(LOG10(入力・概要!$B$38)+(A452-1)*(LOG10(入力・概要!$B$39)-LOG10(入力・概要!$B$38))/(入力・概要!$B$40-1)),"")</f>
        <v>8720758.2556862719</v>
      </c>
      <c r="C452" s="1">
        <f t="shared" ref="C452:C515" si="112">IF(B452="","",2*PI()*B452)</f>
        <v>54794140.139593065</v>
      </c>
      <c r="D452" s="1">
        <f>IF(B452="","",ATANH(MIN(0.999999,入力・概要!$E$20/入力・概要!$E$9))+入力・概要!$B$20*SQRT(B452/1000000)+E452*入力・概要!$B$15/2)</f>
        <v>4.5182941680150246E-2</v>
      </c>
      <c r="E452" s="1">
        <f>IF(B452="","",C452*(入力・概要!$E$11*0.000000001))</f>
        <v>1.7687765591442683</v>
      </c>
      <c r="F452" s="1">
        <f t="shared" ref="F452:F515" si="113">IF(B452="","",SINH(2*D452)/(COSH(2*D452)+COS(2*E452)))</f>
        <v>1.1108491892347854</v>
      </c>
      <c r="G452" s="1">
        <f t="shared" ref="G452:G515" si="114">IF(B452="","",SIN(2*E452)/(COSH(2*D452)+COS(2*E452)))</f>
        <v>-4.7348165325761391</v>
      </c>
      <c r="H452" s="1">
        <f>IF(B452="","",ATANH(MIN(0.999999,入力・概要!$E$21/入力・概要!$E$15))+入力・概要!$B$21*SQRT(B452/1000000)+I452*入力・概要!$B$16/2)</f>
        <v>3.1816781806300286E-2</v>
      </c>
      <c r="I452" s="1">
        <f>IF(B452="","",C452*(入力・概要!$E$17*0.000000001))</f>
        <v>1.6265821572000634</v>
      </c>
      <c r="J452" s="1">
        <f t="shared" ref="J452:J515" si="115">IF(B452="","",SINH(2*H452)/(COSH(2*H452)+COS(2*I452)))</f>
        <v>7.7249554826436073</v>
      </c>
      <c r="K452" s="1">
        <f t="shared" ref="K452:K515" si="116">IF(B452="","",SIN(2*I452)/(COSH(2*H452)+COS(2*I452)))</f>
        <v>-13.507319629134033</v>
      </c>
      <c r="L452" s="1">
        <f>IF(B452="","",入力・概要!$B$25)</f>
        <v>0.05</v>
      </c>
      <c r="M452" s="1">
        <f>IF(B452="","",C452*入力・概要!$B$26*0.000000001-1/(C452*入力・概要!$B$24*0.000001))</f>
        <v>1.0940577901217978</v>
      </c>
      <c r="N452" s="1">
        <f>IF(B452="","",入力・概要!$B$28)</f>
        <v>0.05</v>
      </c>
      <c r="O452" s="1">
        <f>IF(B452="","",C452*入力・概要!$B$29*0.000000001-1/(C452*入力・概要!$B$27*0.000001))</f>
        <v>1.0940577901217978</v>
      </c>
      <c r="P452" s="1">
        <f t="shared" ref="P452:P515" si="117">IF(B452="","",((L452*N452-M452*O452)*(L452+N452)+(L452*O452+M452*N452)*(M452+O452))/((L452+N452)^2+(M452+O452)^2))</f>
        <v>2.5000000000000001E-2</v>
      </c>
      <c r="Q452" s="1">
        <f t="shared" ref="Q452:Q515" si="118">IF(B452="","",((L452*O452+M452*N452)*(L452+N452)-(L452*N452-M452*O452)*(M452+O452))/((L452+N452)^2+(M452+O452)^2))</f>
        <v>0.54702889506089902</v>
      </c>
      <c r="R452" s="1">
        <f>IF(B452="","",入力・概要!$E$15*J452)</f>
        <v>743.86285693243576</v>
      </c>
      <c r="S452" s="1">
        <f>IF(B452="","",入力・概要!$E$15*K452)</f>
        <v>-1300.66683120726</v>
      </c>
      <c r="T452" s="1">
        <f t="shared" ref="T452:T515" si="119">IF(B452="","",P452+R452)</f>
        <v>743.88785693243574</v>
      </c>
      <c r="U452" s="1">
        <f t="shared" ref="U452:U515" si="120">IF(B452="","",Q452+S452)</f>
        <v>-1300.119802312199</v>
      </c>
      <c r="V452" s="1">
        <f>IF(B452="","",T452+入力・概要!$E$9*F452)</f>
        <v>773.77006698958917</v>
      </c>
      <c r="W452" s="1">
        <f>IF(B452="","",U452+入力・概要!$E$9*G452)</f>
        <v>-1427.4879307491353</v>
      </c>
      <c r="X452" s="1">
        <f>IF(B452="","",入力・概要!$E$9+T452*F452-U452*G452)</f>
        <v>-5302.5811813045075</v>
      </c>
      <c r="Y452" s="1">
        <f t="shared" ref="Y452:Y515" si="121">IF(B452="","",T452*G452+U452*F452)</f>
        <v>-4966.4095516929265</v>
      </c>
      <c r="Z452" s="1">
        <f>IF(B452="","",入力・概要!$E$9*(V452*X452+W452*Y452)/(X452^2+Y452^2)+入力・概要!$B$36)</f>
        <v>1.5220574305304486</v>
      </c>
      <c r="AA452" s="1">
        <f>IF(B452="","",入力・概要!$E$9*(W452*X452-V452*Y452)/(X452^2+Y452^2)+C452*入力・概要!$B$37*0.000000001)</f>
        <v>7.670550861561253</v>
      </c>
      <c r="AB452" s="1">
        <f t="shared" ref="AB452:AB515" si="122">IF(B452="","",SQRT(Z452^2+AA452^2))</f>
        <v>7.8201028984042811</v>
      </c>
      <c r="AC452" s="1">
        <f t="shared" ref="AC452:AC515" si="123">IF(B452="","",IF(Z452&gt;0,DEGREES(ATAN(AA452/Z452)),IF(Z452&lt;0,IF(AA452&gt;=0,DEGREES(ATAN(AA452/Z452))+180,DEGREES(ATAN(AA452/Z452))-180),IF(AA452&gt;0,90,IF(AA452&lt;0,-90,0)))))</f>
        <v>78.776659873351051</v>
      </c>
      <c r="AD452" s="1">
        <f t="shared" ref="AD452:AD515" si="124">IF(B452="","",LOG10(B452))</f>
        <v>6.9405542477701454</v>
      </c>
      <c r="AE452" s="1">
        <f t="shared" ref="AE452:AE515" si="125">IF(AB452="","",LOG10(MAX(AB452,0.000000000001)))</f>
        <v>0.8932124676270049</v>
      </c>
      <c r="AF452" s="1">
        <f t="shared" ref="AF452:AF515" si="126">IF(B452="","",SQRT(P452^2+Q452^2))</f>
        <v>0.54759986489365398</v>
      </c>
      <c r="AG452" s="1">
        <f t="shared" ref="AG452:AG515" si="127">IF(B452="","",SQRT(R452^2+S452^2))</f>
        <v>1498.3544826663749</v>
      </c>
    </row>
    <row r="453" spans="1:33">
      <c r="A453">
        <v>450</v>
      </c>
      <c r="B453" s="2">
        <f>IF(A453&lt;=入力・概要!$B$40,10^(LOG10(入力・概要!$B$38)+(A453-1)*(LOG10(入力・概要!$B$39)-LOG10(入力・概要!$B$38))/(入力・概要!$B$40-1)),"")</f>
        <v>8899182.7998026907</v>
      </c>
      <c r="C453" s="1">
        <f t="shared" si="112"/>
        <v>55915214.613625556</v>
      </c>
      <c r="D453" s="1">
        <f>IF(B453="","",ATANH(MIN(0.999999,入力・概要!$E$20/入力・概要!$E$9))+入力・概要!$B$20*SQRT(B453/1000000)+E453*入力・概要!$B$15/2)</f>
        <v>4.5815943045912765E-2</v>
      </c>
      <c r="E453" s="1">
        <f>IF(B453="","",C453*(入力・概要!$E$11*0.000000001))</f>
        <v>1.8049652874585</v>
      </c>
      <c r="F453" s="1">
        <f t="shared" si="113"/>
        <v>0.820156077530098</v>
      </c>
      <c r="G453" s="1">
        <f t="shared" si="114"/>
        <v>-4.0346653088667859</v>
      </c>
      <c r="H453" s="1">
        <f>IF(B453="","",ATANH(MIN(0.999999,入力・概要!$E$21/入力・概要!$E$15))+入力・概要!$B$21*SQRT(B453/1000000)+I453*入力・概要!$B$16/2)</f>
        <v>3.2269803723328001E-2</v>
      </c>
      <c r="I453" s="1">
        <f>IF(B453="","",C453*(入力・概要!$E$17*0.000000001))</f>
        <v>1.6598616234296295</v>
      </c>
      <c r="J453" s="1">
        <f t="shared" si="115"/>
        <v>3.6067080063858912</v>
      </c>
      <c r="K453" s="1">
        <f t="shared" si="116"/>
        <v>-9.8951539817719905</v>
      </c>
      <c r="L453" s="1">
        <f>IF(B453="","",入力・概要!$B$25)</f>
        <v>0.05</v>
      </c>
      <c r="M453" s="1">
        <f>IF(B453="","",C453*入力・概要!$B$26*0.000000001-1/(C453*入力・概要!$B$24*0.000001))</f>
        <v>1.116515870271612</v>
      </c>
      <c r="N453" s="1">
        <f>IF(B453="","",入力・概要!$B$28)</f>
        <v>0.05</v>
      </c>
      <c r="O453" s="1">
        <f>IF(B453="","",C453*入力・概要!$B$29*0.000000001-1/(C453*入力・概要!$B$27*0.000001))</f>
        <v>1.116515870271612</v>
      </c>
      <c r="P453" s="1">
        <f t="shared" si="117"/>
        <v>2.5000000000000005E-2</v>
      </c>
      <c r="Q453" s="1">
        <f t="shared" si="118"/>
        <v>0.55825793513580602</v>
      </c>
      <c r="R453" s="1">
        <f>IF(B453="","",入力・概要!$E$15*J453)</f>
        <v>347.30247025749424</v>
      </c>
      <c r="S453" s="1">
        <f>IF(B453="","",入力・概要!$E$15*K453)</f>
        <v>-952.83882570004766</v>
      </c>
      <c r="T453" s="1">
        <f t="shared" si="119"/>
        <v>347.32747025749421</v>
      </c>
      <c r="U453" s="1">
        <f t="shared" si="120"/>
        <v>-952.28056776491189</v>
      </c>
      <c r="V453" s="1">
        <f>IF(B453="","",T453+入力・概要!$E$9*F453)</f>
        <v>369.38993960609037</v>
      </c>
      <c r="W453" s="1">
        <f>IF(B453="","",U453+入力・概要!$E$9*G453)</f>
        <v>-1060.814397053583</v>
      </c>
      <c r="X453" s="1">
        <f>IF(B453="","",入力・概要!$E$9+T453*F453-U453*G453)</f>
        <v>-3530.3703051863026</v>
      </c>
      <c r="Y453" s="1">
        <f t="shared" si="121"/>
        <v>-2182.3687902305769</v>
      </c>
      <c r="Z453" s="1">
        <f>IF(B453="","",入力・概要!$E$9*(V453*X453+W453*Y453)/(X453^2+Y453^2)+入力・概要!$B$36)</f>
        <v>1.5787748575512033</v>
      </c>
      <c r="AA453" s="1">
        <f>IF(B453="","",入力・概要!$E$9*(W453*X453-V453*Y453)/(X453^2+Y453^2)+C453*入力・概要!$B$37*0.000000001)</f>
        <v>8.9994432622994101</v>
      </c>
      <c r="AB453" s="1">
        <f t="shared" si="122"/>
        <v>9.1368763306822789</v>
      </c>
      <c r="AC453" s="1">
        <f t="shared" si="123"/>
        <v>80.049835546121102</v>
      </c>
      <c r="AD453" s="1">
        <f t="shared" si="124"/>
        <v>6.9493501277874907</v>
      </c>
      <c r="AE453" s="1">
        <f t="shared" si="125"/>
        <v>0.96079774669509632</v>
      </c>
      <c r="AF453" s="1">
        <f t="shared" si="126"/>
        <v>0.55881743185238397</v>
      </c>
      <c r="AG453" s="1">
        <f t="shared" si="127"/>
        <v>1014.160161714314</v>
      </c>
    </row>
    <row r="454" spans="1:33">
      <c r="A454">
        <v>451</v>
      </c>
      <c r="B454" s="2">
        <f>IF(A454&lt;=入力・概要!$B$40,10^(LOG10(入力・概要!$B$38)+(A454-1)*(LOG10(入力・概要!$B$39)-LOG10(入力・概要!$B$38))/(入力・概要!$B$40-1)),"")</f>
        <v>9081257.8656982351</v>
      </c>
      <c r="C454" s="1">
        <f t="shared" si="112"/>
        <v>57059225.9924642</v>
      </c>
      <c r="D454" s="1">
        <f>IF(B454="","",ATANH(MIN(0.999999,入力・概要!$E$20/入力・概要!$E$9))+入力・概要!$B$20*SQRT(B454/1000000)+E454*入力・概要!$B$15/2)</f>
        <v>4.646096835920209E-2</v>
      </c>
      <c r="E454" s="1">
        <f>IF(B454="","",C454*(入力・概要!$E$11*0.000000001))</f>
        <v>1.8418944281499874</v>
      </c>
      <c r="F454" s="1">
        <f t="shared" si="113"/>
        <v>0.62984906218147529</v>
      </c>
      <c r="G454" s="1">
        <f t="shared" si="114"/>
        <v>-3.492678901929207</v>
      </c>
      <c r="H454" s="1">
        <f>IF(B454="","",ATANH(MIN(0.999999,入力・概要!$E$21/入力・概要!$E$15))+入力・概要!$B$21*SQRT(B454/1000000)+I454*入力・概要!$B$16/2)</f>
        <v>3.2730858218834868E-2</v>
      </c>
      <c r="I454" s="1">
        <f>IF(B454="","",C454*(入力・概要!$E$17*0.000000001))</f>
        <v>1.6938219792580473</v>
      </c>
      <c r="J454" s="1">
        <f t="shared" si="115"/>
        <v>2.0305406252016587</v>
      </c>
      <c r="K454" s="1">
        <f t="shared" si="116"/>
        <v>-7.5500327706940551</v>
      </c>
      <c r="L454" s="1">
        <f>IF(B454="","",入力・概要!$B$25)</f>
        <v>0.05</v>
      </c>
      <c r="M454" s="1">
        <f>IF(B454="","",C454*入力・概要!$B$26*0.000000001-1/(C454*入力・概要!$B$24*0.000001))</f>
        <v>1.1394319548913716</v>
      </c>
      <c r="N454" s="1">
        <f>IF(B454="","",入力・概要!$B$28)</f>
        <v>0.05</v>
      </c>
      <c r="O454" s="1">
        <f>IF(B454="","",C454*入力・概要!$B$29*0.000000001-1/(C454*入力・概要!$B$27*0.000001))</f>
        <v>1.1394319548913716</v>
      </c>
      <c r="P454" s="1">
        <f t="shared" si="117"/>
        <v>2.5000000000000001E-2</v>
      </c>
      <c r="Q454" s="1">
        <f t="shared" si="118"/>
        <v>0.56971597744568581</v>
      </c>
      <c r="R454" s="1">
        <f>IF(B454="","",入力・概要!$E$15*J454)</f>
        <v>195.52782588502131</v>
      </c>
      <c r="S454" s="1">
        <f>IF(B454="","",入力・概要!$E$15*K454)</f>
        <v>-727.0189400263107</v>
      </c>
      <c r="T454" s="1">
        <f t="shared" si="119"/>
        <v>195.55282588502132</v>
      </c>
      <c r="U454" s="1">
        <f t="shared" si="120"/>
        <v>-726.44922404886506</v>
      </c>
      <c r="V454" s="1">
        <f>IF(B454="","",T454+入力・概要!$E$9*F454)</f>
        <v>212.49597367034136</v>
      </c>
      <c r="W454" s="1">
        <f>IF(B454="","",U454+入力・概要!$E$9*G454)</f>
        <v>-820.40343999561435</v>
      </c>
      <c r="X454" s="1">
        <f>IF(B454="","",入力・概要!$E$9+T454*F454-U454*G454)</f>
        <v>-2387.1847839097809</v>
      </c>
      <c r="Y454" s="1">
        <f t="shared" si="121"/>
        <v>-1140.5565916708879</v>
      </c>
      <c r="Z454" s="1">
        <f>IF(B454="","",入力・概要!$E$9*(V454*X454+W454*Y454)/(X454^2+Y454^2)+入力・概要!$B$36)</f>
        <v>1.6466028220717155</v>
      </c>
      <c r="AA454" s="1">
        <f>IF(B454="","",入力・概要!$E$9*(W454*X454-V454*Y454)/(X454^2+Y454^2)+C454*入力・概要!$B$37*0.000000001)</f>
        <v>10.3891464775486</v>
      </c>
      <c r="AB454" s="1">
        <f t="shared" si="122"/>
        <v>10.518824334763606</v>
      </c>
      <c r="AC454" s="1">
        <f t="shared" si="123"/>
        <v>80.993954742142179</v>
      </c>
      <c r="AD454" s="1">
        <f t="shared" si="124"/>
        <v>6.9581460078048343</v>
      </c>
      <c r="AE454" s="1">
        <f t="shared" si="125"/>
        <v>1.0219672024168522</v>
      </c>
      <c r="AF454" s="1">
        <f t="shared" si="126"/>
        <v>0.57026423257722658</v>
      </c>
      <c r="AG454" s="1">
        <f t="shared" si="127"/>
        <v>752.85302008579572</v>
      </c>
    </row>
    <row r="455" spans="1:33">
      <c r="A455">
        <v>452</v>
      </c>
      <c r="B455" s="2">
        <f>IF(A455&lt;=入力・概要!$B$40,10^(LOG10(入力・概要!$B$38)+(A455-1)*(LOG10(入力・概要!$B$39)-LOG10(入力・概要!$B$38))/(入力・概要!$B$40-1)),"")</f>
        <v>9267058.1421402581</v>
      </c>
      <c r="C455" s="1">
        <f t="shared" si="112"/>
        <v>58226643.559474625</v>
      </c>
      <c r="D455" s="1">
        <f>IF(B455="","",ATANH(MIN(0.999999,入力・概要!$E$20/入力・概要!$E$9))+入力・概要!$B$20*SQRT(B455/1000000)+E455*入力・概要!$B$15/2)</f>
        <v>4.7118254190866349E-2</v>
      </c>
      <c r="E455" s="1">
        <f>IF(B455="","",C455*(入力・概要!$E$11*0.000000001))</f>
        <v>1.8795791298717544</v>
      </c>
      <c r="F455" s="1">
        <f t="shared" si="113"/>
        <v>0.4989401766038955</v>
      </c>
      <c r="G455" s="1">
        <f t="shared" si="114"/>
        <v>-3.0612891891545937</v>
      </c>
      <c r="H455" s="1">
        <f>IF(B455="","",ATANH(MIN(0.999999,入力・概要!$E$21/入力・概要!$E$15))+入力・概要!$B$21*SQRT(B455/1000000)+I455*入力・概要!$B$16/2)</f>
        <v>3.3200097055875774E-2</v>
      </c>
      <c r="I455" s="1">
        <f>IF(B455="","",C455*(入力・概要!$E$17*0.000000001))</f>
        <v>1.7284771555171043</v>
      </c>
      <c r="J455" s="1">
        <f t="shared" si="115"/>
        <v>1.289745043036681</v>
      </c>
      <c r="K455" s="1">
        <f t="shared" si="116"/>
        <v>-6.0200716378233903</v>
      </c>
      <c r="L455" s="1">
        <f>IF(B455="","",入力・概要!$B$25)</f>
        <v>0.05</v>
      </c>
      <c r="M455" s="1">
        <f>IF(B455="","",C455*入力・概要!$B$26*0.000000001-1/(C455*入力・概要!$B$24*0.000001))</f>
        <v>1.1628154443572578</v>
      </c>
      <c r="N455" s="1">
        <f>IF(B455="","",入力・概要!$B$28)</f>
        <v>0.05</v>
      </c>
      <c r="O455" s="1">
        <f>IF(B455="","",C455*入力・概要!$B$29*0.000000001-1/(C455*入力・概要!$B$27*0.000001))</f>
        <v>1.1628154443572578</v>
      </c>
      <c r="P455" s="1">
        <f t="shared" si="117"/>
        <v>2.5000000000000005E-2</v>
      </c>
      <c r="Q455" s="1">
        <f t="shared" si="118"/>
        <v>0.58140772217862891</v>
      </c>
      <c r="R455" s="1">
        <f>IF(B455="","",入力・概要!$E$15*J455)</f>
        <v>124.1940402871283</v>
      </c>
      <c r="S455" s="1">
        <f>IF(B455="","",入力・概要!$E$15*K455)</f>
        <v>-579.69365616547896</v>
      </c>
      <c r="T455" s="1">
        <f t="shared" si="119"/>
        <v>124.21904028712831</v>
      </c>
      <c r="U455" s="1">
        <f t="shared" si="120"/>
        <v>-579.11224844330036</v>
      </c>
      <c r="V455" s="1">
        <f>IF(B455="","",T455+入力・概要!$E$9*F455)</f>
        <v>137.64069581671578</v>
      </c>
      <c r="W455" s="1">
        <f>IF(B455="","",U455+入力・概要!$E$9*G455)</f>
        <v>-661.46193864654526</v>
      </c>
      <c r="X455" s="1">
        <f>IF(B455="","",入力・概要!$E$9+T455*F455-U455*G455)</f>
        <v>-1683.9518653101427</v>
      </c>
      <c r="Y455" s="1">
        <f t="shared" si="121"/>
        <v>-669.21277262992407</v>
      </c>
      <c r="Z455" s="1">
        <f>IF(B455="","",入力・概要!$E$9*(V455*X455+W455*Y455)/(X455^2+Y455^2)+入力・概要!$B$36)</f>
        <v>1.7276175055764296</v>
      </c>
      <c r="AA455" s="1">
        <f>IF(B455="","",入力・概要!$E$9*(W455*X455-V455*Y455)/(X455^2+Y455^2)+C455*入力・概要!$B$37*0.000000001)</f>
        <v>11.850515613156425</v>
      </c>
      <c r="AB455" s="1">
        <f t="shared" si="122"/>
        <v>11.975783170350001</v>
      </c>
      <c r="AC455" s="1">
        <f t="shared" si="123"/>
        <v>81.705613606858904</v>
      </c>
      <c r="AD455" s="1">
        <f t="shared" si="124"/>
        <v>6.9669418878221778</v>
      </c>
      <c r="AE455" s="1">
        <f t="shared" si="125"/>
        <v>1.0783039242109989</v>
      </c>
      <c r="AF455" s="1">
        <f t="shared" si="126"/>
        <v>0.581944962525617</v>
      </c>
      <c r="AG455" s="1">
        <f t="shared" si="127"/>
        <v>592.84812105744368</v>
      </c>
    </row>
    <row r="456" spans="1:33">
      <c r="A456">
        <v>453</v>
      </c>
      <c r="B456" s="2">
        <f>IF(A456&lt;=入力・概要!$B$40,10^(LOG10(入力・概要!$B$38)+(A456-1)*(LOG10(入力・概要!$B$39)-LOG10(入力・概要!$B$38))/(入力・概要!$B$40-1)),"")</f>
        <v>9456659.8460097108</v>
      </c>
      <c r="C456" s="1">
        <f t="shared" si="112"/>
        <v>59417946.199443385</v>
      </c>
      <c r="D456" s="1">
        <f>IF(B456="","",ATANH(MIN(0.999999,入力・概要!$E$20/入力・概要!$E$9))+入力・概要!$B$20*SQRT(B456/1000000)+E456*入力・概要!$B$15/2)</f>
        <v>4.7788041855892735E-2</v>
      </c>
      <c r="E456" s="1">
        <f>IF(B456="","",C456*(入力・概要!$E$11*0.000000001))</f>
        <v>1.918034851214498</v>
      </c>
      <c r="F456" s="1">
        <f t="shared" si="113"/>
        <v>0.40528704755945549</v>
      </c>
      <c r="G456" s="1">
        <f t="shared" si="114"/>
        <v>-2.7097012257432507</v>
      </c>
      <c r="H456" s="1">
        <f>IF(B456="","",ATANH(MIN(0.999999,入力・概要!$E$21/入力・概要!$E$15))+入力・概要!$B$21*SQRT(B456/1000000)+I456*入力・概要!$B$16/2)</f>
        <v>3.3677674974484449E-2</v>
      </c>
      <c r="I456" s="1">
        <f>IF(B456="","",C456*(入力・概要!$E$17*0.000000001))</f>
        <v>1.7638413680599405</v>
      </c>
      <c r="J456" s="1">
        <f t="shared" si="115"/>
        <v>0.88831886169634411</v>
      </c>
      <c r="K456" s="1">
        <f t="shared" si="116"/>
        <v>-4.9626454865471432</v>
      </c>
      <c r="L456" s="1">
        <f>IF(B456="","",入力・概要!$B$25)</f>
        <v>0.05</v>
      </c>
      <c r="M456" s="1">
        <f>IF(B456="","",C456*入力・概要!$B$26*0.000000001-1/(C456*入力・概要!$B$24*0.000001))</f>
        <v>1.1866759307789656</v>
      </c>
      <c r="N456" s="1">
        <f>IF(B456="","",入力・概要!$B$28)</f>
        <v>0.05</v>
      </c>
      <c r="O456" s="1">
        <f>IF(B456="","",C456*入力・概要!$B$29*0.000000001-1/(C456*入力・概要!$B$27*0.000001))</f>
        <v>1.1866759307789656</v>
      </c>
      <c r="P456" s="1">
        <f t="shared" si="117"/>
        <v>2.5000000000000005E-2</v>
      </c>
      <c r="Q456" s="1">
        <f t="shared" si="118"/>
        <v>0.5933379653894828</v>
      </c>
      <c r="R456" s="1">
        <f>IF(B456="","",入力・概要!$E$15*J456)</f>
        <v>85.539315768623609</v>
      </c>
      <c r="S456" s="1">
        <f>IF(B456="","",入力・概要!$E$15*K456)</f>
        <v>-477.87041075640138</v>
      </c>
      <c r="T456" s="1">
        <f t="shared" si="119"/>
        <v>85.564315768623615</v>
      </c>
      <c r="U456" s="1">
        <f t="shared" si="120"/>
        <v>-477.2770727910119</v>
      </c>
      <c r="V456" s="1">
        <f>IF(B456="","",T456+入力・概要!$E$9*F456)</f>
        <v>96.466671197228465</v>
      </c>
      <c r="W456" s="1">
        <f>IF(B456="","",U456+入力・概要!$E$9*G456)</f>
        <v>-550.16893066378373</v>
      </c>
      <c r="X456" s="1">
        <f>IF(B456="","",入力・概要!$E$9+T456*F456-U456*G456)</f>
        <v>-1231.6998299887298</v>
      </c>
      <c r="Y456" s="1">
        <f t="shared" si="121"/>
        <v>-425.28794701741049</v>
      </c>
      <c r="Z456" s="1">
        <f>IF(B456="","",入力・概要!$E$9*(V456*X456+W456*Y456)/(X456^2+Y456^2)+入力・概要!$B$36)</f>
        <v>1.8244908426077548</v>
      </c>
      <c r="AA456" s="1">
        <f>IF(B456="","",入力・概要!$E$9*(W456*X456-V456*Y456)/(X456^2+Y456^2)+C456*入力・概要!$B$37*0.000000001)</f>
        <v>13.3965803438221</v>
      </c>
      <c r="AB456" s="1">
        <f t="shared" si="122"/>
        <v>13.520248952709421</v>
      </c>
      <c r="AC456" s="1">
        <f t="shared" si="123"/>
        <v>82.244556856301188</v>
      </c>
      <c r="AD456" s="1">
        <f t="shared" si="124"/>
        <v>6.9757377678395232</v>
      </c>
      <c r="AE456" s="1">
        <f t="shared" si="125"/>
        <v>1.1309846884837633</v>
      </c>
      <c r="AF456" s="1">
        <f t="shared" si="126"/>
        <v>0.59386441312182625</v>
      </c>
      <c r="AG456" s="1">
        <f t="shared" si="127"/>
        <v>485.4658628767383</v>
      </c>
    </row>
    <row r="457" spans="1:33">
      <c r="A457">
        <v>454</v>
      </c>
      <c r="B457" s="2">
        <f>IF(A457&lt;=入力・概要!$B$40,10^(LOG10(入力・概要!$B$38)+(A457-1)*(LOG10(入力・概要!$B$39)-LOG10(入力・概要!$B$38))/(入力・概要!$B$40-1)),"")</f>
        <v>9650140.7535658665</v>
      </c>
      <c r="C457" s="1">
        <f t="shared" si="112"/>
        <v>60633622.595019996</v>
      </c>
      <c r="D457" s="1">
        <f>IF(B457="","",ATANH(MIN(0.999999,入力・概要!$E$20/入力・概要!$E$9))+入力・概要!$B$20*SQRT(B457/1000000)+E457*入力・概要!$B$15/2)</f>
        <v>4.8470577509493518E-2</v>
      </c>
      <c r="E457" s="1">
        <f>IF(B457="","",C457*(入力・概要!$E$11*0.000000001))</f>
        <v>1.9572773670478136</v>
      </c>
      <c r="F457" s="1">
        <f t="shared" si="113"/>
        <v>0.3361285178388953</v>
      </c>
      <c r="G457" s="1">
        <f t="shared" si="114"/>
        <v>-2.4173164824376032</v>
      </c>
      <c r="H457" s="1">
        <f>IF(B457="","",ATANH(MIN(0.999999,入力・概要!$E$21/入力・概要!$E$15))+入力・概要!$B$21*SQRT(B457/1000000)+I457*入力・概要!$B$16/2)</f>
        <v>3.4163749751278061E-2</v>
      </c>
      <c r="I457" s="1">
        <f>IF(B457="","",C457*(入力・概要!$E$17*0.000000001))</f>
        <v>1.7999291235924957</v>
      </c>
      <c r="J457" s="1">
        <f t="shared" si="115"/>
        <v>0.64807149590440982</v>
      </c>
      <c r="K457" s="1">
        <f t="shared" si="116"/>
        <v>-4.1927414183980662</v>
      </c>
      <c r="L457" s="1">
        <f>IF(B457="","",入力・概要!$B$25)</f>
        <v>0.05</v>
      </c>
      <c r="M457" s="1">
        <f>IF(B457="","",C457*入力・概要!$B$26*0.000000001-1/(C457*入力・概要!$B$24*0.000001))</f>
        <v>1.2110232019344542</v>
      </c>
      <c r="N457" s="1">
        <f>IF(B457="","",入力・概要!$B$28)</f>
        <v>0.05</v>
      </c>
      <c r="O457" s="1">
        <f>IF(B457="","",C457*入力・概要!$B$29*0.000000001-1/(C457*入力・概要!$B$27*0.000001))</f>
        <v>1.2110232019344542</v>
      </c>
      <c r="P457" s="1">
        <f t="shared" si="117"/>
        <v>2.5000000000000001E-2</v>
      </c>
      <c r="Q457" s="1">
        <f t="shared" si="118"/>
        <v>0.60551160096722711</v>
      </c>
      <c r="R457" s="1">
        <f>IF(B457="","",入力・概要!$E$15*J457)</f>
        <v>62.405060524045524</v>
      </c>
      <c r="S457" s="1">
        <f>IF(B457="","",入力・概要!$E$15*K457)</f>
        <v>-403.73366770538655</v>
      </c>
      <c r="T457" s="1">
        <f t="shared" si="119"/>
        <v>62.430060524045523</v>
      </c>
      <c r="U457" s="1">
        <f t="shared" si="120"/>
        <v>-403.1281561044193</v>
      </c>
      <c r="V457" s="1">
        <f>IF(B457="","",T457+入力・概要!$E$9*F457)</f>
        <v>71.472028663015436</v>
      </c>
      <c r="W457" s="1">
        <f>IF(B457="","",U457+入力・概要!$E$9*G457)</f>
        <v>-468.15476781989338</v>
      </c>
      <c r="X457" s="1">
        <f>IF(B457="","",入力・概要!$E$9+T457*F457-U457*G457)</f>
        <v>-926.60348231543651</v>
      </c>
      <c r="Y457" s="1">
        <f t="shared" si="121"/>
        <v>-286.41608391485772</v>
      </c>
      <c r="Z457" s="1">
        <f>IF(B457="","",入力・概要!$E$9*(V457*X457+W457*Y457)/(X457^2+Y457^2)+入力・概要!$B$36)</f>
        <v>1.9407015650465256</v>
      </c>
      <c r="AA457" s="1">
        <f>IF(B457="","",入力・概要!$E$9*(W457*X457-V457*Y457)/(X457^2+Y457^2)+C457*入力・概要!$B$37*0.000000001)</f>
        <v>15.043176775605696</v>
      </c>
      <c r="AB457" s="1">
        <f t="shared" si="122"/>
        <v>15.16784394918067</v>
      </c>
      <c r="AC457" s="1">
        <f t="shared" si="123"/>
        <v>82.64894499999474</v>
      </c>
      <c r="AD457" s="1">
        <f t="shared" si="124"/>
        <v>6.9845336478568667</v>
      </c>
      <c r="AE457" s="1">
        <f t="shared" si="125"/>
        <v>1.1809238518796477</v>
      </c>
      <c r="AF457" s="1">
        <f t="shared" si="126"/>
        <v>0.6060274737220207</v>
      </c>
      <c r="AG457" s="1">
        <f t="shared" si="127"/>
        <v>408.5281704091571</v>
      </c>
    </row>
    <row r="458" spans="1:33">
      <c r="A458">
        <v>455</v>
      </c>
      <c r="B458" s="2">
        <f>IF(A458&lt;=入力・概要!$B$40,10^(LOG10(入力・概要!$B$38)+(A458-1)*(LOG10(入力・概要!$B$39)-LOG10(入力・概要!$B$38))/(入力・概要!$B$40-1)),"")</f>
        <v>9847580.2323510125</v>
      </c>
      <c r="C458" s="1">
        <f t="shared" si="112"/>
        <v>61874171.427180015</v>
      </c>
      <c r="D458" s="1">
        <f>IF(B458="","",ATANH(MIN(0.999999,入力・概要!$E$20/入力・概要!$E$9))+入力・概要!$B$20*SQRT(B458/1000000)+E458*入力・概要!$B$15/2)</f>
        <v>4.9166112245149086E-2</v>
      </c>
      <c r="E458" s="1">
        <f>IF(B458="","",C458*(入力・概要!$E$11*0.000000001))</f>
        <v>1.9973227749912248</v>
      </c>
      <c r="F458" s="1">
        <f t="shared" si="113"/>
        <v>0.28371077302091208</v>
      </c>
      <c r="G458" s="1">
        <f t="shared" si="114"/>
        <v>-2.1699190078338737</v>
      </c>
      <c r="H458" s="1">
        <f>IF(B458="","",ATANH(MIN(0.999999,入力・概要!$E$21/入力・概要!$E$15))+入力・概要!$B$21*SQRT(B458/1000000)+I458*入力・概要!$B$16/2)</f>
        <v>3.4658482260268866E-2</v>
      </c>
      <c r="I458" s="1">
        <f>IF(B458="","",C458*(入力・概要!$E$17*0.000000001))</f>
        <v>1.8367552256243223</v>
      </c>
      <c r="J458" s="1">
        <f t="shared" si="115"/>
        <v>0.49351757853972739</v>
      </c>
      <c r="K458" s="1">
        <f t="shared" si="116"/>
        <v>-3.6081414826982319</v>
      </c>
      <c r="L458" s="1">
        <f>IF(B458="","",入力・概要!$B$25)</f>
        <v>0.05</v>
      </c>
      <c r="M458" s="1">
        <f>IF(B458="","",C458*入力・概要!$B$26*0.000000001-1/(C458*入力・概要!$B$24*0.000001))</f>
        <v>1.2358672452850061</v>
      </c>
      <c r="N458" s="1">
        <f>IF(B458="","",入力・概要!$B$28)</f>
        <v>0.05</v>
      </c>
      <c r="O458" s="1">
        <f>IF(B458="","",C458*入力・概要!$B$29*0.000000001-1/(C458*入力・概要!$B$27*0.000001))</f>
        <v>1.2358672452850061</v>
      </c>
      <c r="P458" s="1">
        <f t="shared" si="117"/>
        <v>2.4999999999999998E-2</v>
      </c>
      <c r="Q458" s="1">
        <f t="shared" si="118"/>
        <v>0.61793362264250318</v>
      </c>
      <c r="R458" s="1">
        <f>IF(B458="","",入力・概要!$E$15*J458)</f>
        <v>47.522525760020102</v>
      </c>
      <c r="S458" s="1">
        <f>IF(B458="","",入力・概要!$E$15*K458)</f>
        <v>-347.44050468208587</v>
      </c>
      <c r="T458" s="1">
        <f t="shared" si="119"/>
        <v>47.5475257600201</v>
      </c>
      <c r="U458" s="1">
        <f t="shared" si="120"/>
        <v>-346.82257105944336</v>
      </c>
      <c r="V458" s="1">
        <f>IF(B458="","",T458+入力・概要!$E$9*F458)</f>
        <v>55.179439252011136</v>
      </c>
      <c r="W458" s="1">
        <f>IF(B458="","",U458+入力・概要!$E$9*G458)</f>
        <v>-405.19410900310288</v>
      </c>
      <c r="X458" s="1">
        <f>IF(B458="","",入力・概要!$E$9+T458*F458-U458*G458)</f>
        <v>-712.18681374117796</v>
      </c>
      <c r="Y458" s="1">
        <f t="shared" si="121"/>
        <v>-201.57157965851326</v>
      </c>
      <c r="Z458" s="1">
        <f>IF(B458="","",入力・概要!$E$9*(V458*X458+W458*Y458)/(X458^2+Y458^2)+入力・概要!$B$36)</f>
        <v>2.0808404156672031</v>
      </c>
      <c r="AA458" s="1">
        <f>IF(B458="","",入力・概要!$E$9*(W458*X458-V458*Y458)/(X458^2+Y458^2)+C458*入力・概要!$B$37*0.000000001)</f>
        <v>16.809809078889213</v>
      </c>
      <c r="AB458" s="1">
        <f t="shared" si="122"/>
        <v>16.938110228245073</v>
      </c>
      <c r="AC458" s="1">
        <f t="shared" si="123"/>
        <v>82.943409016797943</v>
      </c>
      <c r="AD458" s="1">
        <f t="shared" si="124"/>
        <v>6.9933295278742102</v>
      </c>
      <c r="AE458" s="1">
        <f t="shared" si="125"/>
        <v>1.2288649548006549</v>
      </c>
      <c r="AF458" s="1">
        <f t="shared" si="126"/>
        <v>0.61843913361954017</v>
      </c>
      <c r="AG458" s="1">
        <f t="shared" si="127"/>
        <v>350.67548352908034</v>
      </c>
    </row>
    <row r="459" spans="1:33">
      <c r="A459">
        <v>456</v>
      </c>
      <c r="B459" s="2">
        <f>IF(A459&lt;=入力・概要!$B$40,10^(LOG10(入力・概要!$B$38)+(A459-1)*(LOG10(入力・概要!$B$39)-LOG10(入力・概要!$B$38))/(入力・概要!$B$40-1)),"")</f>
        <v>10049059.273747604</v>
      </c>
      <c r="C459" s="1">
        <f t="shared" si="112"/>
        <v>63140101.579787709</v>
      </c>
      <c r="D459" s="1">
        <f>IF(B459="","",ATANH(MIN(0.999999,入力・概要!$E$20/入力・概要!$E$9))+入力・概要!$B$20*SQRT(B459/1000000)+E459*入力・概要!$B$15/2)</f>
        <v>4.9874902194645826E-2</v>
      </c>
      <c r="E459" s="1">
        <f>IF(B459="","",C459*(入力・概要!$E$11*0.000000001))</f>
        <v>2.0381875020175451</v>
      </c>
      <c r="F459" s="1">
        <f t="shared" si="113"/>
        <v>0.24311144778407326</v>
      </c>
      <c r="G459" s="1">
        <f t="shared" si="114"/>
        <v>-1.9574160369183351</v>
      </c>
      <c r="H459" s="1">
        <f>IF(B459="","",ATANH(MIN(0.999999,入力・概要!$E$21/入力・概要!$E$15))+入力・概要!$B$21*SQRT(B459/1000000)+I459*入力・概要!$B$16/2)</f>
        <v>3.5162036534905843E-2</v>
      </c>
      <c r="I459" s="1">
        <f>IF(B459="","",C459*(入力・概要!$E$17*0.000000001))</f>
        <v>1.8743347805410959</v>
      </c>
      <c r="J459" s="1">
        <f t="shared" si="115"/>
        <v>0.38851905191791286</v>
      </c>
      <c r="K459" s="1">
        <f t="shared" si="116"/>
        <v>-3.1490715596734322</v>
      </c>
      <c r="L459" s="1">
        <f>IF(B459="","",入力・概要!$B$25)</f>
        <v>0.05</v>
      </c>
      <c r="M459" s="1">
        <f>IF(B459="","",C459*入力・概要!$B$26*0.000000001-1/(C459*入力・概要!$B$24*0.000001))</f>
        <v>1.2612182520721558</v>
      </c>
      <c r="N459" s="1">
        <f>IF(B459="","",入力・概要!$B$28)</f>
        <v>0.05</v>
      </c>
      <c r="O459" s="1">
        <f>IF(B459="","",C459*入力・概要!$B$29*0.000000001-1/(C459*入力・概要!$B$27*0.000001))</f>
        <v>1.2612182520721558</v>
      </c>
      <c r="P459" s="1">
        <f t="shared" si="117"/>
        <v>2.4999999999999994E-2</v>
      </c>
      <c r="Q459" s="1">
        <f t="shared" si="118"/>
        <v>0.63060912603607788</v>
      </c>
      <c r="R459" s="1">
        <f>IF(B459="","",入力・概要!$E$15*J459)</f>
        <v>37.411852091791957</v>
      </c>
      <c r="S459" s="1">
        <f>IF(B459="","",入力・概要!$E$15*K459)</f>
        <v>-303.23506359699127</v>
      </c>
      <c r="T459" s="1">
        <f t="shared" si="119"/>
        <v>37.436852091791955</v>
      </c>
      <c r="U459" s="1">
        <f t="shared" si="120"/>
        <v>-302.6044544709552</v>
      </c>
      <c r="V459" s="1">
        <f>IF(B459="","",T459+入力・概要!$E$9*F459)</f>
        <v>43.976630326663503</v>
      </c>
      <c r="W459" s="1">
        <f>IF(B459="","",U459+入力・概要!$E$9*G459)</f>
        <v>-355.25959231619851</v>
      </c>
      <c r="X459" s="1">
        <f>IF(B459="","",入力・概要!$E$9+T459*F459-U459*G459)</f>
        <v>-556.32115445394265</v>
      </c>
      <c r="Y459" s="1">
        <f t="shared" si="121"/>
        <v>-146.84610168855687</v>
      </c>
      <c r="Z459" s="1">
        <f>IF(B459="","",入力・概要!$E$9*(V459*X459+W459*Y459)/(X459^2+Y459^2)+入力・概要!$B$36)</f>
        <v>2.2510607784691539</v>
      </c>
      <c r="AA459" s="1">
        <f>IF(B459="","",入力・概要!$E$9*(W459*X459-V459*Y459)/(X459^2+Y459^2)+C459*入力・概要!$B$37*0.000000001)</f>
        <v>18.720845170795634</v>
      </c>
      <c r="AB459" s="1">
        <f t="shared" si="122"/>
        <v>18.855697243466345</v>
      </c>
      <c r="AC459" s="1">
        <f t="shared" si="123"/>
        <v>83.143471000884261</v>
      </c>
      <c r="AD459" s="1">
        <f t="shared" si="124"/>
        <v>7.0021254078915547</v>
      </c>
      <c r="AE459" s="1">
        <f t="shared" si="125"/>
        <v>1.2754425963221903</v>
      </c>
      <c r="AF459" s="1">
        <f t="shared" si="126"/>
        <v>0.63110448409117326</v>
      </c>
      <c r="AG459" s="1">
        <f t="shared" si="127"/>
        <v>305.53420507630477</v>
      </c>
    </row>
    <row r="460" spans="1:33">
      <c r="A460">
        <v>457</v>
      </c>
      <c r="B460" s="2">
        <f>IF(A460&lt;=入力・概要!$B$40,10^(LOG10(入力・概要!$B$38)+(A460-1)*(LOG10(入力・概要!$B$39)-LOG10(入力・概要!$B$38))/(入力・概要!$B$40-1)),"")</f>
        <v>10254660.526201524</v>
      </c>
      <c r="C460" s="1">
        <f t="shared" si="112"/>
        <v>64431932.348343901</v>
      </c>
      <c r="D460" s="1">
        <f>IF(B460="","",ATANH(MIN(0.999999,入力・概要!$E$20/入力・概要!$E$9))+入力・概要!$B$20*SQRT(B460/1000000)+E460*入力・概要!$B$15/2)</f>
        <v>5.0597208630150534E-2</v>
      </c>
      <c r="E460" s="1">
        <f>IF(B460="","",C460*(入力・概要!$E$11*0.000000001))</f>
        <v>2.0798883111913433</v>
      </c>
      <c r="F460" s="1">
        <f t="shared" si="113"/>
        <v>0.21108847658105798</v>
      </c>
      <c r="G460" s="1">
        <f t="shared" si="114"/>
        <v>-1.7724592415486538</v>
      </c>
      <c r="H460" s="1">
        <f>IF(B460="","",ATANH(MIN(0.999999,入力・概要!$E$21/入力・概要!$E$15))+入力・概要!$B$21*SQRT(B460/1000000)+I460*入力・概要!$B$16/2)</f>
        <v>3.5674579831372177E-2</v>
      </c>
      <c r="I460" s="1">
        <f>IF(B460="","",C460*(入力・概要!$E$17*0.000000001))</f>
        <v>1.9126832038013639</v>
      </c>
      <c r="J460" s="1">
        <f t="shared" si="115"/>
        <v>0.31409296142807475</v>
      </c>
      <c r="K460" s="1">
        <f t="shared" si="116"/>
        <v>-2.778609734118358</v>
      </c>
      <c r="L460" s="1">
        <f>IF(B460="","",入力・概要!$B$25)</f>
        <v>0.05</v>
      </c>
      <c r="M460" s="1">
        <f>IF(B460="","",C460*入力・概要!$B$26*0.000000001-1/(C460*入力・概要!$B$24*0.000001))</f>
        <v>1.287086621498212</v>
      </c>
      <c r="N460" s="1">
        <f>IF(B460="","",入力・概要!$B$28)</f>
        <v>0.05</v>
      </c>
      <c r="O460" s="1">
        <f>IF(B460="","",C460*入力・概要!$B$29*0.000000001-1/(C460*入力・概要!$B$27*0.000001))</f>
        <v>1.287086621498212</v>
      </c>
      <c r="P460" s="1">
        <f t="shared" si="117"/>
        <v>2.5000000000000005E-2</v>
      </c>
      <c r="Q460" s="1">
        <f t="shared" si="118"/>
        <v>0.64354331074910598</v>
      </c>
      <c r="R460" s="1">
        <f>IF(B460="","",入力・概要!$E$15*J460)</f>
        <v>30.245104732992043</v>
      </c>
      <c r="S460" s="1">
        <f>IF(B460="","",入力・概要!$E$15*K460)</f>
        <v>-267.56200469575111</v>
      </c>
      <c r="T460" s="1">
        <f t="shared" si="119"/>
        <v>30.270104732992042</v>
      </c>
      <c r="U460" s="1">
        <f t="shared" si="120"/>
        <v>-266.91846138500199</v>
      </c>
      <c r="V460" s="1">
        <f>IF(B460="","",T460+入力・概要!$E$9*F460)</f>
        <v>35.94845446666276</v>
      </c>
      <c r="W460" s="1">
        <f>IF(B460="","",U460+入力・概要!$E$9*G460)</f>
        <v>-314.59820035135516</v>
      </c>
      <c r="X460" s="1">
        <f>IF(B460="","",入力・概要!$E$9+T460*F460-U460*G460)</f>
        <v>-439.81209306984243</v>
      </c>
      <c r="Y460" s="1">
        <f t="shared" si="121"/>
        <v>-109.9959382617574</v>
      </c>
      <c r="Z460" s="1">
        <f>IF(B460="","",入力・概要!$E$9*(V460*X460+W460*Y460)/(X460^2+Y460^2)+入力・概要!$B$36)</f>
        <v>2.4597596606622227</v>
      </c>
      <c r="AA460" s="1">
        <f>IF(B460="","",入力・概要!$E$9*(W460*X460-V460*Y460)/(X460^2+Y460^2)+C460*入力・概要!$B$37*0.000000001)</f>
        <v>20.807208242331008</v>
      </c>
      <c r="AB460" s="1">
        <f t="shared" si="122"/>
        <v>20.952096134467038</v>
      </c>
      <c r="AC460" s="1">
        <f t="shared" si="123"/>
        <v>83.257972407747303</v>
      </c>
      <c r="AD460" s="1">
        <f t="shared" si="124"/>
        <v>7.0109212879088982</v>
      </c>
      <c r="AE460" s="1">
        <f t="shared" si="125"/>
        <v>1.3212274780943796</v>
      </c>
      <c r="AF460" s="1">
        <f t="shared" si="126"/>
        <v>0.64402872048529047</v>
      </c>
      <c r="AG460" s="1">
        <f t="shared" si="127"/>
        <v>269.26602592439843</v>
      </c>
    </row>
    <row r="461" spans="1:33">
      <c r="A461">
        <v>458</v>
      </c>
      <c r="B461" s="2">
        <f>IF(A461&lt;=入力・概要!$B$40,10^(LOG10(入力・概要!$B$38)+(A461-1)*(LOG10(入力・概要!$B$39)-LOG10(入力・概要!$B$38))/(入力・概要!$B$40-1)),"")</f>
        <v>10464468.32912544</v>
      </c>
      <c r="C461" s="1">
        <f t="shared" si="112"/>
        <v>65750193.653007075</v>
      </c>
      <c r="D461" s="1">
        <f>IF(B461="","",ATANH(MIN(0.999999,入力・概要!$E$20/入力・概要!$E$9))+入力・概要!$B$20*SQRT(B461/1000000)+E461*入力・概要!$B$15/2)</f>
        <v>5.13332980683643E-2</v>
      </c>
      <c r="E461" s="1">
        <f>IF(B461="","",C461*(入力・概要!$E$11*0.000000001))</f>
        <v>2.122442308545347</v>
      </c>
      <c r="F461" s="1">
        <f t="shared" si="113"/>
        <v>0.1854386371527762</v>
      </c>
      <c r="G461" s="1">
        <f t="shared" si="114"/>
        <v>-1.6095773678114014</v>
      </c>
      <c r="H461" s="1">
        <f>IF(B461="","",ATANH(MIN(0.999999,入力・概要!$E$21/入力・概要!$E$15))+入力・概要!$B$21*SQRT(B461/1000000)+I461*入力・概要!$B$16/2)</f>
        <v>3.6196282693164945E-2</v>
      </c>
      <c r="I461" s="1">
        <f>IF(B461="","",C461*(入力・概要!$E$17*0.000000001))</f>
        <v>1.9518162262601468</v>
      </c>
      <c r="J461" s="1">
        <f t="shared" si="115"/>
        <v>0.25951943386310267</v>
      </c>
      <c r="K461" s="1">
        <f t="shared" si="116"/>
        <v>-2.4728428026322287</v>
      </c>
      <c r="L461" s="1">
        <f>IF(B461="","",入力・概要!$B$25)</f>
        <v>0.05</v>
      </c>
      <c r="M461" s="1">
        <f>IF(B461="","",C461*入力・概要!$B$26*0.000000001-1/(C461*入力・概要!$B$24*0.000001))</f>
        <v>1.3134829649921329</v>
      </c>
      <c r="N461" s="1">
        <f>IF(B461="","",入力・概要!$B$28)</f>
        <v>0.05</v>
      </c>
      <c r="O461" s="1">
        <f>IF(B461="","",C461*入力・概要!$B$29*0.000000001-1/(C461*入力・概要!$B$27*0.000001))</f>
        <v>1.3134829649921329</v>
      </c>
      <c r="P461" s="1">
        <f t="shared" si="117"/>
        <v>2.4999999999999994E-2</v>
      </c>
      <c r="Q461" s="1">
        <f t="shared" si="118"/>
        <v>0.65674148249606656</v>
      </c>
      <c r="R461" s="1">
        <f>IF(B461="","",入力・概要!$E$15*J461)</f>
        <v>24.990029772551132</v>
      </c>
      <c r="S461" s="1">
        <f>IF(B461="","",入力・概要!$E$15*K461)</f>
        <v>-238.11864237194655</v>
      </c>
      <c r="T461" s="1">
        <f t="shared" si="119"/>
        <v>25.015029772551131</v>
      </c>
      <c r="U461" s="1">
        <f t="shared" si="120"/>
        <v>-237.46190088945048</v>
      </c>
      <c r="V461" s="1">
        <f>IF(B461="","",T461+入力・概要!$E$9*F461)</f>
        <v>30.003390354538567</v>
      </c>
      <c r="W461" s="1">
        <f>IF(B461="","",U461+入力・概要!$E$9*G461)</f>
        <v>-280.76006365924349</v>
      </c>
      <c r="X461" s="1">
        <f>IF(B461="","",入力・概要!$E$9+T461*F461-U461*G461)</f>
        <v>-350.67421810186005</v>
      </c>
      <c r="Y461" s="1">
        <f t="shared" si="121"/>
        <v>-84.298237053674001</v>
      </c>
      <c r="Z461" s="1">
        <f>IF(B461="","",入力・概要!$E$9*(V461*X461+W461*Y461)/(X461^2+Y461^2)+入力・概要!$B$36)</f>
        <v>2.7186341558801805</v>
      </c>
      <c r="AA461" s="1">
        <f>IF(B461="","",入力・概要!$E$9*(W461*X461-V461*Y461)/(X461^2+Y461^2)+C461*入力・概要!$B$37*0.000000001)</f>
        <v>23.108821517202212</v>
      </c>
      <c r="AB461" s="1">
        <f t="shared" si="122"/>
        <v>23.268188661505786</v>
      </c>
      <c r="AC461" s="1">
        <f t="shared" si="123"/>
        <v>83.290287250923782</v>
      </c>
      <c r="AD461" s="1">
        <f t="shared" si="124"/>
        <v>7.0197171679262436</v>
      </c>
      <c r="AE461" s="1">
        <f t="shared" si="125"/>
        <v>1.3667625764568589</v>
      </c>
      <c r="AF461" s="1">
        <f t="shared" si="126"/>
        <v>0.65721714435271028</v>
      </c>
      <c r="AG461" s="1">
        <f t="shared" si="127"/>
        <v>239.42637580912421</v>
      </c>
    </row>
    <row r="462" spans="1:33">
      <c r="A462">
        <v>459</v>
      </c>
      <c r="B462" s="2">
        <f>IF(A462&lt;=入力・概要!$B$40,10^(LOG10(入力・概要!$B$38)+(A462-1)*(LOG10(入力・概要!$B$39)-LOG10(入力・概要!$B$38))/(入力・概要!$B$40-1)),"")</f>
        <v>10678568.747495269</v>
      </c>
      <c r="C462" s="1">
        <f t="shared" si="112"/>
        <v>67095426.25596939</v>
      </c>
      <c r="D462" s="1">
        <f>IF(B462="","",ATANH(MIN(0.999999,入力・概要!$E$20/入力・概要!$E$9))+入力・概要!$B$20*SQRT(B462/1000000)+E462*入力・概要!$B$15/2)</f>
        <v>5.2083442376795047E-2</v>
      </c>
      <c r="E462" s="1">
        <f>IF(B462="","",C462*(入力・概要!$E$11*0.000000001))</f>
        <v>2.165866950097429</v>
      </c>
      <c r="F462" s="1">
        <f t="shared" si="113"/>
        <v>0.16462393927107982</v>
      </c>
      <c r="G462" s="1">
        <f t="shared" si="114"/>
        <v>-1.4646146099610651</v>
      </c>
      <c r="H462" s="1">
        <f>IF(B462="","",ATANH(MIN(0.999999,入力・概要!$E$21/入力・概要!$E$15))+入力・概要!$B$21*SQRT(B462/1000000)+I462*入力・概要!$B$16/2)</f>
        <v>3.6727319016981022E-2</v>
      </c>
      <c r="I462" s="1">
        <f>IF(B462="","",C462*(入力・概要!$E$17*0.000000001))</f>
        <v>1.9917499006218182</v>
      </c>
      <c r="J462" s="1">
        <f t="shared" si="115"/>
        <v>0.21838427171518646</v>
      </c>
      <c r="K462" s="1">
        <f t="shared" si="116"/>
        <v>-2.2156483484523477</v>
      </c>
      <c r="L462" s="1">
        <f>IF(B462="","",入力・概要!$B$25)</f>
        <v>0.05</v>
      </c>
      <c r="M462" s="1">
        <f>IF(B462="","",C462*入力・概要!$B$26*0.000000001-1/(C462*入力・概要!$B$24*0.000001))</f>
        <v>1.340418110562388</v>
      </c>
      <c r="N462" s="1">
        <f>IF(B462="","",入力・概要!$B$28)</f>
        <v>0.05</v>
      </c>
      <c r="O462" s="1">
        <f>IF(B462="","",C462*入力・概要!$B$29*0.000000001-1/(C462*入力・概要!$B$27*0.000001))</f>
        <v>1.340418110562388</v>
      </c>
      <c r="P462" s="1">
        <f t="shared" si="117"/>
        <v>2.4999999999999994E-2</v>
      </c>
      <c r="Q462" s="1">
        <f t="shared" si="118"/>
        <v>0.67020905528119412</v>
      </c>
      <c r="R462" s="1">
        <f>IF(B462="","",入力・概要!$E$15*J462)</f>
        <v>21.028981802180631</v>
      </c>
      <c r="S462" s="1">
        <f>IF(B462="","",入力・概要!$E$15*K462)</f>
        <v>-213.35249298723156</v>
      </c>
      <c r="T462" s="1">
        <f t="shared" si="119"/>
        <v>21.05398180218063</v>
      </c>
      <c r="U462" s="1">
        <f t="shared" si="120"/>
        <v>-212.68228393195037</v>
      </c>
      <c r="V462" s="1">
        <f>IF(B462="","",T462+入力・概要!$E$9*F462)</f>
        <v>25.482420136931701</v>
      </c>
      <c r="W462" s="1">
        <f>IF(B462="","",U462+入力・概要!$E$9*G462)</f>
        <v>-252.0809006404711</v>
      </c>
      <c r="X462" s="1">
        <f>IF(B462="","",入力・概要!$E$9+T462*F462-U462*G462)</f>
        <v>-281.1312606470899</v>
      </c>
      <c r="Y462" s="1">
        <f t="shared" si="121"/>
        <v>-65.848564739376101</v>
      </c>
      <c r="Z462" s="1">
        <f>IF(B462="","",入力・概要!$E$9*(V462*X462+W462*Y462)/(X462^2+Y462^2)+入力・概要!$B$36)</f>
        <v>3.0443700671947882</v>
      </c>
      <c r="AA462" s="1">
        <f>IF(B462="","",入力・概要!$E$9*(W462*X462-V462*Y462)/(X462^2+Y462^2)+C462*入力・概要!$B$37*0.000000001)</f>
        <v>25.678227221863068</v>
      </c>
      <c r="AB462" s="1">
        <f t="shared" si="122"/>
        <v>25.858065325226114</v>
      </c>
      <c r="AC462" s="1">
        <f t="shared" si="123"/>
        <v>83.238664322841103</v>
      </c>
      <c r="AD462" s="1">
        <f t="shared" si="124"/>
        <v>7.0285130479435871</v>
      </c>
      <c r="AE462" s="1">
        <f t="shared" si="125"/>
        <v>1.4125960282779424</v>
      </c>
      <c r="AF462" s="1">
        <f t="shared" si="126"/>
        <v>0.67067516562111551</v>
      </c>
      <c r="AG462" s="1">
        <f t="shared" si="127"/>
        <v>214.38634364040809</v>
      </c>
    </row>
    <row r="463" spans="1:33">
      <c r="A463">
        <v>460</v>
      </c>
      <c r="B463" s="2">
        <f>IF(A463&lt;=入力・概要!$B$40,10^(LOG10(入力・概要!$B$38)+(A463-1)*(LOG10(入力・概要!$B$39)-LOG10(入力・概要!$B$38))/(入力・概要!$B$40-1)),"")</f>
        <v>10897049.607155036</v>
      </c>
      <c r="C463" s="1">
        <f t="shared" si="112"/>
        <v>68468181.983283609</v>
      </c>
      <c r="D463" s="1">
        <f>IF(B463="","",ATANH(MIN(0.999999,入力・概要!$E$20/入力・概要!$E$9))+入力・概要!$B$20*SQRT(B463/1000000)+E463*入力・概要!$B$15/2)</f>
        <v>5.284791888219588E-2</v>
      </c>
      <c r="E463" s="1">
        <f>IF(B463="","",C463*(入力・概要!$E$11*0.000000001))</f>
        <v>2.210180049011266</v>
      </c>
      <c r="F463" s="1">
        <f t="shared" si="113"/>
        <v>0.14754556717361647</v>
      </c>
      <c r="G463" s="1">
        <f t="shared" si="114"/>
        <v>-1.3343571612850427</v>
      </c>
      <c r="H463" s="1">
        <f>IF(B463="","",ATANH(MIN(0.999999,入力・概要!$E$21/入力・概要!$E$15))+入力・概要!$B$21*SQRT(B463/1000000)+I463*入力・概要!$B$16/2)</f>
        <v>3.7267866119938306E-2</v>
      </c>
      <c r="I463" s="1">
        <f>IF(B463="","",C463*(入力・概要!$E$17*0.000000001))</f>
        <v>2.0325006080251096</v>
      </c>
      <c r="J463" s="1">
        <f t="shared" si="115"/>
        <v>0.18666391171343882</v>
      </c>
      <c r="K463" s="1">
        <f t="shared" si="116"/>
        <v>-1.9957800432655188</v>
      </c>
      <c r="L463" s="1">
        <f>IF(B463="","",入力・概要!$B$25)</f>
        <v>0.05</v>
      </c>
      <c r="M463" s="1">
        <f>IF(B463="","",C463*入力・概要!$B$26*0.000000001-1/(C463*入力・概要!$B$24*0.000001))</f>
        <v>1.3679031072387355</v>
      </c>
      <c r="N463" s="1">
        <f>IF(B463="","",入力・概要!$B$28)</f>
        <v>0.05</v>
      </c>
      <c r="O463" s="1">
        <f>IF(B463="","",C463*入力・概要!$B$29*0.000000001-1/(C463*入力・概要!$B$27*0.000001))</f>
        <v>1.3679031072387355</v>
      </c>
      <c r="P463" s="1">
        <f t="shared" si="117"/>
        <v>2.5000000000000005E-2</v>
      </c>
      <c r="Q463" s="1">
        <f t="shared" si="118"/>
        <v>0.68395155361936788</v>
      </c>
      <c r="R463" s="1">
        <f>IF(B463="","",入力・概要!$E$15*J463)</f>
        <v>17.974517906972455</v>
      </c>
      <c r="S463" s="1">
        <f>IF(B463="","",入力・概要!$E$15*K463)</f>
        <v>-192.18060843558143</v>
      </c>
      <c r="T463" s="1">
        <f t="shared" si="119"/>
        <v>17.999517906972454</v>
      </c>
      <c r="U463" s="1">
        <f t="shared" si="120"/>
        <v>-191.49665688196205</v>
      </c>
      <c r="V463" s="1">
        <f>IF(B463="","",T463+入力・概要!$E$9*F463)</f>
        <v>21.968542392034191</v>
      </c>
      <c r="W463" s="1">
        <f>IF(B463="","",U463+入力・概要!$E$9*G463)</f>
        <v>-227.39130520254429</v>
      </c>
      <c r="X463" s="1">
        <f>IF(B463="","",入力・概要!$E$9+T463*F463-U463*G463)</f>
        <v>-225.96885613623931</v>
      </c>
      <c r="Y463" s="1">
        <f t="shared" si="121"/>
        <v>-52.272268470347569</v>
      </c>
      <c r="Z463" s="1">
        <f>IF(B463="","",入力・概要!$E$9*(V463*X463+W463*Y463)/(X463^2+Y463^2)+入力・概要!$B$36)</f>
        <v>3.4614348024494985</v>
      </c>
      <c r="AA463" s="1">
        <f>IF(B463="","",入力・概要!$E$9*(W463*X463-V463*Y463)/(X463^2+Y463^2)+C463*入力・概要!$B$37*0.000000001)</f>
        <v>28.586089949186615</v>
      </c>
      <c r="AB463" s="1">
        <f t="shared" si="122"/>
        <v>28.794896587322494</v>
      </c>
      <c r="AC463" s="1">
        <f t="shared" si="123"/>
        <v>83.095777005114243</v>
      </c>
      <c r="AD463" s="1">
        <f t="shared" si="124"/>
        <v>7.0373089279609307</v>
      </c>
      <c r="AE463" s="1">
        <f t="shared" si="125"/>
        <v>1.4593155231633432</v>
      </c>
      <c r="AF463" s="1">
        <f t="shared" si="126"/>
        <v>0.68440830481398096</v>
      </c>
      <c r="AG463" s="1">
        <f t="shared" si="127"/>
        <v>193.01935020266322</v>
      </c>
    </row>
    <row r="464" spans="1:33">
      <c r="A464">
        <v>461</v>
      </c>
      <c r="B464" s="2">
        <f>IF(A464&lt;=入力・概要!$B$40,10^(LOG10(入力・概要!$B$38)+(A464-1)*(LOG10(入力・概要!$B$39)-LOG10(入力・概要!$B$38))/(入力・概要!$B$40-1)),"")</f>
        <v>11120000.530843642</v>
      </c>
      <c r="C464" s="1">
        <f t="shared" si="112"/>
        <v>69869023.951225966</v>
      </c>
      <c r="D464" s="1">
        <f>IF(B464="","",ATANH(MIN(0.999999,入力・概要!$E$20/入力・概要!$E$9))+入力・概要!$B$20*SQRT(B464/1000000)+E464*入力・概要!$B$15/2)</f>
        <v>5.3627010481209984E-2</v>
      </c>
      <c r="E464" s="1">
        <f>IF(B464="","",C464*(入力・概要!$E$11*0.000000001))</f>
        <v>2.2553997829034231</v>
      </c>
      <c r="F464" s="1">
        <f t="shared" si="113"/>
        <v>0.13340249906034773</v>
      </c>
      <c r="G464" s="1">
        <f t="shared" si="114"/>
        <v>-1.2162788038837862</v>
      </c>
      <c r="H464" s="1">
        <f>IF(B464="","",ATANH(MIN(0.999999,入力・概要!$E$21/入力・概要!$E$15))+入力・概要!$B$21*SQRT(B464/1000000)+I464*入力・概要!$B$16/2)</f>
        <v>3.7818104808157213E-2</v>
      </c>
      <c r="I464" s="1">
        <f>IF(B464="","",C464*(入力・概要!$E$17*0.000000001))</f>
        <v>2.0740850647627673</v>
      </c>
      <c r="J464" s="1">
        <f t="shared" si="115"/>
        <v>0.16173338279024876</v>
      </c>
      <c r="K464" s="1">
        <f t="shared" si="116"/>
        <v>-1.8051612258663885</v>
      </c>
      <c r="L464" s="1">
        <f>IF(B464="","",入力・概要!$B$25)</f>
        <v>0.05</v>
      </c>
      <c r="M464" s="1">
        <f>IF(B464="","",C464*入力・概要!$B$26*0.000000001-1/(C464*入力・概要!$B$24*0.000001))</f>
        <v>1.3959492296046077</v>
      </c>
      <c r="N464" s="1">
        <f>IF(B464="","",入力・概要!$B$28)</f>
        <v>0.05</v>
      </c>
      <c r="O464" s="1">
        <f>IF(B464="","",C464*入力・概要!$B$29*0.000000001-1/(C464*入力・概要!$B$27*0.000001))</f>
        <v>1.3959492296046077</v>
      </c>
      <c r="P464" s="1">
        <f t="shared" si="117"/>
        <v>2.5000000000000001E-2</v>
      </c>
      <c r="Q464" s="1">
        <f t="shared" si="118"/>
        <v>0.69797461480230383</v>
      </c>
      <c r="R464" s="1">
        <f>IF(B464="","",入力・概要!$E$15*J464)</f>
        <v>15.573870484303487</v>
      </c>
      <c r="S464" s="1">
        <f>IF(B464="","",入力・概要!$E$15*K464)</f>
        <v>-173.82525889160254</v>
      </c>
      <c r="T464" s="1">
        <f t="shared" si="119"/>
        <v>15.598870484303488</v>
      </c>
      <c r="U464" s="1">
        <f t="shared" si="120"/>
        <v>-173.12728427680025</v>
      </c>
      <c r="V464" s="1">
        <f>IF(B464="","",T464+入力・概要!$E$9*F464)</f>
        <v>19.187441766258104</v>
      </c>
      <c r="W464" s="1">
        <f>IF(B464="","",U464+入力・概要!$E$9*G464)</f>
        <v>-205.84558578697653</v>
      </c>
      <c r="X464" s="1">
        <f>IF(B464="","",入力・概要!$E$9+T464*F464-U464*G464)</f>
        <v>-181.58978767679457</v>
      </c>
      <c r="Y464" s="1">
        <f t="shared" si="121"/>
        <v>-42.06818791264314</v>
      </c>
      <c r="Z464" s="1">
        <f>IF(B464="","",入力・概要!$E$9*(V464*X464+W464*Y464)/(X464^2+Y464^2)+入力・概要!$B$36)</f>
        <v>4.0068828589325545</v>
      </c>
      <c r="AA464" s="1">
        <f>IF(B464="","",入力・概要!$E$9*(W464*X464-V464*Y464)/(X464^2+Y464^2)+C464*入力・概要!$B$37*0.000000001)</f>
        <v>31.929824583537318</v>
      </c>
      <c r="AB464" s="1">
        <f t="shared" si="122"/>
        <v>32.180254942754438</v>
      </c>
      <c r="AC464" s="1">
        <f t="shared" si="123"/>
        <v>82.847326107065541</v>
      </c>
      <c r="AD464" s="1">
        <f t="shared" si="124"/>
        <v>7.0461048079782742</v>
      </c>
      <c r="AE464" s="1">
        <f t="shared" si="125"/>
        <v>1.5075894804029384</v>
      </c>
      <c r="AF464" s="1">
        <f t="shared" si="126"/>
        <v>0.69842219531485705</v>
      </c>
      <c r="AG464" s="1">
        <f t="shared" si="127"/>
        <v>174.5215346901193</v>
      </c>
    </row>
    <row r="465" spans="1:33">
      <c r="A465">
        <v>462</v>
      </c>
      <c r="B465" s="2">
        <f>IF(A465&lt;=入力・概要!$B$40,10^(LOG10(入力・概要!$B$38)+(A465-1)*(LOG10(入力・概要!$B$39)-LOG10(入力・概要!$B$38))/(入力・概要!$B$40-1)),"")</f>
        <v>11347512.974958969</v>
      </c>
      <c r="C465" s="1">
        <f t="shared" si="112"/>
        <v>71298526.797291905</v>
      </c>
      <c r="D465" s="1">
        <f>IF(B465="","",ATANH(MIN(0.999999,入力・概要!$E$20/入力・概要!$E$9))+入力・概要!$B$20*SQRT(B465/1000000)+E465*入力・概要!$B$15/2)</f>
        <v>5.4421005753269518E-2</v>
      </c>
      <c r="E465" s="1">
        <f>IF(B465="","",C465*(入力・概要!$E$11*0.000000001))</f>
        <v>2.3015447012999877</v>
      </c>
      <c r="F465" s="1">
        <f t="shared" si="113"/>
        <v>0.12160048809978494</v>
      </c>
      <c r="G465" s="1">
        <f t="shared" si="114"/>
        <v>-1.1083637260236783</v>
      </c>
      <c r="H465" s="1">
        <f>IF(B465="","",ATANH(MIN(0.999999,入力・概要!$E$21/入力・概要!$E$15))+入力・概要!$B$21*SQRT(B465/1000000)+I465*入力・概要!$B$16/2)</f>
        <v>3.8378219446731657E-2</v>
      </c>
      <c r="I465" s="1">
        <f>IF(B465="","",C465*(入力・概要!$E$17*0.000000001))</f>
        <v>2.1165203291387371</v>
      </c>
      <c r="J465" s="1">
        <f t="shared" si="115"/>
        <v>0.14182256024967732</v>
      </c>
      <c r="K465" s="1">
        <f t="shared" si="116"/>
        <v>-1.6378438821215198</v>
      </c>
      <c r="L465" s="1">
        <f>IF(B465="","",入力・概要!$B$25)</f>
        <v>0.05</v>
      </c>
      <c r="M465" s="1">
        <f>IF(B465="","",C465*入力・概要!$B$26*0.000000001-1/(C465*入力・概要!$B$24*0.000001))</f>
        <v>1.4245679824220563</v>
      </c>
      <c r="N465" s="1">
        <f>IF(B465="","",入力・概要!$B$28)</f>
        <v>0.05</v>
      </c>
      <c r="O465" s="1">
        <f>IF(B465="","",C465*入力・概要!$B$29*0.000000001-1/(C465*入力・概要!$B$27*0.000001))</f>
        <v>1.4245679824220563</v>
      </c>
      <c r="P465" s="1">
        <f t="shared" si="117"/>
        <v>2.5000000000000001E-2</v>
      </c>
      <c r="Q465" s="1">
        <f t="shared" si="118"/>
        <v>0.71228399121102826</v>
      </c>
      <c r="R465" s="1">
        <f>IF(B465="","",入力・概要!$E$15*J465)</f>
        <v>13.65658806472433</v>
      </c>
      <c r="S465" s="1">
        <f>IF(B465="","",入力・概要!$E$15*K465)</f>
        <v>-157.71368936708643</v>
      </c>
      <c r="T465" s="1">
        <f t="shared" si="119"/>
        <v>13.68158806472433</v>
      </c>
      <c r="U465" s="1">
        <f t="shared" si="120"/>
        <v>-157.00140537587541</v>
      </c>
      <c r="V465" s="1">
        <f>IF(B465="","",T465+入力・概要!$E$9*F465)</f>
        <v>16.952681354132267</v>
      </c>
      <c r="W465" s="1">
        <f>IF(B465="","",U465+入力・概要!$E$9*G465)</f>
        <v>-186.81675565180612</v>
      </c>
      <c r="X465" s="1">
        <f>IF(B465="","",入力・概要!$E$9+T465*F465-U465*G465)</f>
        <v>-145.45064460879306</v>
      </c>
      <c r="Y465" s="1">
        <f t="shared" si="121"/>
        <v>-34.255623451397597</v>
      </c>
      <c r="Z465" s="1">
        <f>IF(B465="","",入力・概要!$E$9*(V465*X465+W465*Y465)/(X465^2+Y465^2)+入力・概要!$B$36)</f>
        <v>4.7390150057888638</v>
      </c>
      <c r="AA465" s="1">
        <f>IF(B465="","",入力・概要!$E$9*(W465*X465-V465*Y465)/(X465^2+Y465^2)+C465*入力・概要!$B$37*0.000000001)</f>
        <v>35.847599505160289</v>
      </c>
      <c r="AB465" s="1">
        <f t="shared" si="122"/>
        <v>36.159489121217689</v>
      </c>
      <c r="AC465" s="1">
        <f t="shared" si="123"/>
        <v>82.469226197319429</v>
      </c>
      <c r="AD465" s="1">
        <f t="shared" si="124"/>
        <v>7.0549006879956195</v>
      </c>
      <c r="AE465" s="1">
        <f t="shared" si="125"/>
        <v>1.5582222859238062</v>
      </c>
      <c r="AF465" s="1">
        <f t="shared" si="126"/>
        <v>0.71272258567798463</v>
      </c>
      <c r="AG465" s="1">
        <f t="shared" si="127"/>
        <v>158.30385406346682</v>
      </c>
    </row>
    <row r="466" spans="1:33">
      <c r="A466">
        <v>463</v>
      </c>
      <c r="B466" s="2">
        <f>IF(A466&lt;=入力・概要!$B$40,10^(LOG10(入力・概要!$B$38)+(A466-1)*(LOG10(入力・概要!$B$39)-LOG10(入力・概要!$B$38))/(入力・概要!$B$40-1)),"")</f>
        <v>11579680.267073926</v>
      </c>
      <c r="C466" s="1">
        <f t="shared" si="112"/>
        <v>72757276.915916279</v>
      </c>
      <c r="D466" s="1">
        <f>IF(B466="","",ATANH(MIN(0.999999,入力・概要!$E$20/入力・概要!$E$9))+入力・概要!$B$20*SQRT(B466/1000000)+E466*入力・概要!$B$15/2)</f>
        <v>5.5230199075792678E-2</v>
      </c>
      <c r="E466" s="1">
        <f>IF(B466="","",C466*(入力・概要!$E$11*0.000000001))</f>
        <v>2.3486337332457108</v>
      </c>
      <c r="F466" s="1">
        <f t="shared" si="113"/>
        <v>0.11169195493452268</v>
      </c>
      <c r="G466" s="1">
        <f t="shared" si="114"/>
        <v>-1.0089806052260972</v>
      </c>
      <c r="H466" s="1">
        <f>IF(B466="","",ATANH(MIN(0.999999,入力・概要!$E$21/入力・概要!$E$15))+入力・概要!$B$21*SQRT(B466/1000000)+I466*入力・概要!$B$16/2)</f>
        <v>3.8948398031116674E-2</v>
      </c>
      <c r="I466" s="1">
        <f>IF(B466="","",C466*(入力・概要!$E$17*0.000000001))</f>
        <v>2.1598238084655961</v>
      </c>
      <c r="J466" s="1">
        <f t="shared" si="115"/>
        <v>0.1257036352835843</v>
      </c>
      <c r="K466" s="1">
        <f t="shared" si="116"/>
        <v>-1.4893503105573864</v>
      </c>
      <c r="L466" s="1">
        <f>IF(B466="","",入力・概要!$B$25)</f>
        <v>0.05</v>
      </c>
      <c r="M466" s="1">
        <f>IF(B466="","",C466*入力・概要!$B$26*0.000000001-1/(C466*入力・概要!$B$24*0.000001))</f>
        <v>1.4537711053510836</v>
      </c>
      <c r="N466" s="1">
        <f>IF(B466="","",入力・概要!$B$28)</f>
        <v>0.05</v>
      </c>
      <c r="O466" s="1">
        <f>IF(B466="","",C466*入力・概要!$B$29*0.000000001-1/(C466*入力・概要!$B$27*0.000001))</f>
        <v>1.4537711053510836</v>
      </c>
      <c r="P466" s="1">
        <f t="shared" si="117"/>
        <v>2.4999999999999998E-2</v>
      </c>
      <c r="Q466" s="1">
        <f t="shared" si="118"/>
        <v>0.72688555267554189</v>
      </c>
      <c r="R466" s="1">
        <f>IF(B466="","",入力・概要!$E$15*J466)</f>
        <v>12.104440663629632</v>
      </c>
      <c r="S466" s="1">
        <f>IF(B466="","",入力・概要!$E$15*K466)</f>
        <v>-143.41472639856502</v>
      </c>
      <c r="T466" s="1">
        <f t="shared" si="119"/>
        <v>12.129440663629632</v>
      </c>
      <c r="U466" s="1">
        <f t="shared" si="120"/>
        <v>-142.68784084588947</v>
      </c>
      <c r="V466" s="1">
        <f>IF(B466="","",T466+入力・概要!$E$9*F466)</f>
        <v>15.133991138520505</v>
      </c>
      <c r="W466" s="1">
        <f>IF(B466="","",U466+入力・概要!$E$9*G466)</f>
        <v>-169.82975235030293</v>
      </c>
      <c r="X466" s="1">
        <f>IF(B466="","",入力・概要!$E$9+T466*F466-U466*G466)</f>
        <v>-115.71417281719202</v>
      </c>
      <c r="Y466" s="1">
        <f t="shared" si="121"/>
        <v>-28.175454271306492</v>
      </c>
      <c r="Z466" s="1">
        <f>IF(B466="","",入力・概要!$E$9*(V466*X466+W466*Y466)/(X466^2+Y466^2)+入力・概要!$B$36)</f>
        <v>5.7538584093513991</v>
      </c>
      <c r="AA466" s="1">
        <f>IF(B466="","",入力・概要!$E$9*(W466*X466-V466*Y466)/(X466^2+Y466^2)+C466*入力・概要!$B$37*0.000000001)</f>
        <v>40.541977534374638</v>
      </c>
      <c r="AB466" s="1">
        <f t="shared" si="122"/>
        <v>40.948245737669907</v>
      </c>
      <c r="AC466" s="1">
        <f t="shared" si="123"/>
        <v>81.922329704996571</v>
      </c>
      <c r="AD466" s="1">
        <f t="shared" si="124"/>
        <v>7.0636965680129631</v>
      </c>
      <c r="AE466" s="1">
        <f t="shared" si="125"/>
        <v>1.612235300900611</v>
      </c>
      <c r="AF466" s="1">
        <f t="shared" si="126"/>
        <v>0.72731534198614833</v>
      </c>
      <c r="AG466" s="1">
        <f t="shared" si="127"/>
        <v>143.92463733410827</v>
      </c>
    </row>
    <row r="467" spans="1:33">
      <c r="A467">
        <v>464</v>
      </c>
      <c r="B467" s="2">
        <f>IF(A467&lt;=入力・概要!$B$40,10^(LOG10(入力・概要!$B$38)+(A467-1)*(LOG10(入力・概要!$B$39)-LOG10(入力・概要!$B$38))/(入力・概要!$B$40-1)),"")</f>
        <v>11816597.644220503</v>
      </c>
      <c r="C467" s="1">
        <f t="shared" si="112"/>
        <v>74245872.699019179</v>
      </c>
      <c r="D467" s="1">
        <f>IF(B467="","",ATANH(MIN(0.999999,入力・概要!$E$20/入力・概要!$E$9))+入力・概要!$B$20*SQRT(B467/1000000)+E467*入力・概要!$B$15/2)</f>
        <v>5.6054890741728321E-2</v>
      </c>
      <c r="E467" s="1">
        <f>IF(B467="","",C467*(入力・概要!$E$11*0.000000001))</f>
        <v>2.3966861950689209</v>
      </c>
      <c r="F467" s="1">
        <f t="shared" si="113"/>
        <v>0.10333539342980136</v>
      </c>
      <c r="G467" s="1">
        <f t="shared" si="114"/>
        <v>-0.91679143515038286</v>
      </c>
      <c r="H467" s="1">
        <f>IF(B467="","",ATANH(MIN(0.999999,入力・概要!$E$21/入力・概要!$E$15))+入力・概要!$B$21*SQRT(B467/1000000)+I467*入力・概要!$B$16/2)</f>
        <v>3.9528832259963051E-2</v>
      </c>
      <c r="I467" s="1">
        <f>IF(B467="","",C467*(入力・概要!$E$17*0.000000001))</f>
        <v>2.2040132662052354</v>
      </c>
      <c r="J467" s="1">
        <f t="shared" si="115"/>
        <v>0.11250405502668591</v>
      </c>
      <c r="K467" s="1">
        <f t="shared" si="116"/>
        <v>-1.3562434725349555</v>
      </c>
      <c r="L467" s="1">
        <f>IF(B467="","",入力・概要!$B$25)</f>
        <v>0.05</v>
      </c>
      <c r="M467" s="1">
        <f>IF(B467="","",C467*入力・概要!$B$26*0.000000001-1/(C467*入力・概要!$B$24*0.000001))</f>
        <v>1.4835705777653869</v>
      </c>
      <c r="N467" s="1">
        <f>IF(B467="","",入力・概要!$B$28)</f>
        <v>0.05</v>
      </c>
      <c r="O467" s="1">
        <f>IF(B467="","",C467*入力・概要!$B$29*0.000000001-1/(C467*入力・概要!$B$27*0.000001))</f>
        <v>1.4835705777653869</v>
      </c>
      <c r="P467" s="1">
        <f t="shared" si="117"/>
        <v>2.5000000000000005E-2</v>
      </c>
      <c r="Q467" s="1">
        <f t="shared" si="118"/>
        <v>0.74178528888269346</v>
      </c>
      <c r="R467" s="1">
        <f>IF(B467="","",入力・概要!$E$15*J467)</f>
        <v>10.833407127932764</v>
      </c>
      <c r="S467" s="1">
        <f>IF(B467="","",入力・概要!$E$15*K467)</f>
        <v>-130.59740556984687</v>
      </c>
      <c r="T467" s="1">
        <f t="shared" si="119"/>
        <v>10.858407127932765</v>
      </c>
      <c r="U467" s="1">
        <f t="shared" si="120"/>
        <v>-129.85562028096419</v>
      </c>
      <c r="V467" s="1">
        <f>IF(B467="","",T467+入力・概要!$E$9*F467)</f>
        <v>13.638163338526052</v>
      </c>
      <c r="W467" s="1">
        <f>IF(B467="","",U467+入力・概要!$E$9*G467)</f>
        <v>-154.5176126641378</v>
      </c>
      <c r="X467" s="1">
        <f>IF(B467="","",入力・概要!$E$9+T467*F467-U467*G467)</f>
        <v>-91.028132449226945</v>
      </c>
      <c r="Y467" s="1">
        <f t="shared" si="121"/>
        <v>-23.373576265068955</v>
      </c>
      <c r="Z467" s="1">
        <f>IF(B467="","",入力・概要!$E$9*(V467*X467+W467*Y467)/(X467^2+Y467^2)+入力・概要!$B$36)</f>
        <v>7.2186611653381165</v>
      </c>
      <c r="AA467" s="1">
        <f>IF(B467="","",入力・概要!$E$9*(W467*X467-V467*Y467)/(X467^2+Y467^2)+C467*入力・概要!$B$37*0.000000001)</f>
        <v>46.32164571307149</v>
      </c>
      <c r="AB467" s="1">
        <f t="shared" si="122"/>
        <v>46.880741574630356</v>
      </c>
      <c r="AC467" s="1">
        <f t="shared" si="123"/>
        <v>81.142399415513353</v>
      </c>
      <c r="AD467" s="1">
        <f t="shared" si="124"/>
        <v>7.0724924480303075</v>
      </c>
      <c r="AE467" s="1">
        <f t="shared" si="125"/>
        <v>1.6709944728739983</v>
      </c>
      <c r="AF467" s="1">
        <f t="shared" si="126"/>
        <v>0.74220645025678733</v>
      </c>
      <c r="AG467" s="1">
        <f t="shared" si="127"/>
        <v>131.04596541509628</v>
      </c>
    </row>
    <row r="468" spans="1:33">
      <c r="A468">
        <v>465</v>
      </c>
      <c r="B468" s="2">
        <f>IF(A468&lt;=入力・概要!$B$40,10^(LOG10(入力・概要!$B$38)+(A468-1)*(LOG10(入力・概要!$B$39)-LOG10(入力・概要!$B$38))/(入力・概要!$B$40-1)),"")</f>
        <v>12058362.291956505</v>
      </c>
      <c r="C468" s="1">
        <f t="shared" si="112"/>
        <v>75764924.781469464</v>
      </c>
      <c r="D468" s="1">
        <f>IF(B468="","",ATANH(MIN(0.999999,入力・概要!$E$20/入力・概要!$E$9))+入力・概要!$B$20*SQRT(B468/1000000)+E468*入力・概要!$B$15/2)</f>
        <v>5.6895387079492411E-2</v>
      </c>
      <c r="E468" s="1">
        <f>IF(B468="","",C468*(入力・概要!$E$11*0.000000001))</f>
        <v>2.4457217983051849</v>
      </c>
      <c r="F468" s="1">
        <f t="shared" si="113"/>
        <v>9.6267409457501465E-2</v>
      </c>
      <c r="G468" s="1">
        <f t="shared" si="114"/>
        <v>-0.83068433873254932</v>
      </c>
      <c r="H468" s="1">
        <f>IF(B468="","",ATANH(MIN(0.999999,入力・概要!$E$21/入力・概要!$E$15))+入力・概要!$B$21*SQRT(B468/1000000)+I468*入力・概要!$B$16/2)</f>
        <v>4.0119717609426148E-2</v>
      </c>
      <c r="I468" s="1">
        <f>IF(B468="","",C468*(入力・概要!$E$17*0.000000001))</f>
        <v>2.2491068292555267</v>
      </c>
      <c r="J468" s="1">
        <f t="shared" si="115"/>
        <v>0.10159058194854675</v>
      </c>
      <c r="K468" s="1">
        <f t="shared" si="116"/>
        <v>-1.2358386912855106</v>
      </c>
      <c r="L468" s="1">
        <f>IF(B468="","",入力・概要!$B$25)</f>
        <v>0.05</v>
      </c>
      <c r="M468" s="1">
        <f>IF(B468="","",C468*入力・概要!$B$26*0.000000001-1/(C468*入力・概要!$B$24*0.000001))</f>
        <v>1.5139786236663613</v>
      </c>
      <c r="N468" s="1">
        <f>IF(B468="","",入力・概要!$B$28)</f>
        <v>0.05</v>
      </c>
      <c r="O468" s="1">
        <f>IF(B468="","",C468*入力・概要!$B$29*0.000000001-1/(C468*入力・概要!$B$27*0.000001))</f>
        <v>1.5139786236663613</v>
      </c>
      <c r="P468" s="1">
        <f t="shared" si="117"/>
        <v>2.5000000000000005E-2</v>
      </c>
      <c r="Q468" s="1">
        <f t="shared" si="118"/>
        <v>0.75698931183318063</v>
      </c>
      <c r="R468" s="1">
        <f>IF(B468="","",入力・概要!$E$15*J468)</f>
        <v>9.7825108112873682</v>
      </c>
      <c r="S468" s="1">
        <f>IF(B468="","",入力・概要!$E$15*K468)</f>
        <v>-119.00321000849115</v>
      </c>
      <c r="T468" s="1">
        <f t="shared" si="119"/>
        <v>9.8075108112873686</v>
      </c>
      <c r="U468" s="1">
        <f t="shared" si="120"/>
        <v>-118.24622069665797</v>
      </c>
      <c r="V468" s="1">
        <f>IF(B468="","",T468+入力・概要!$E$9*F468)</f>
        <v>12.397135918768136</v>
      </c>
      <c r="W468" s="1">
        <f>IF(B468="","",U468+入力・概要!$E$9*G468)</f>
        <v>-140.5919037486417</v>
      </c>
      <c r="X468" s="1">
        <f>IF(B468="","",入力・概要!$E$9+T468*F468-U468*G468)</f>
        <v>-70.38080973008185</v>
      </c>
      <c r="Y468" s="1">
        <f t="shared" si="121"/>
        <v>-19.530202977493833</v>
      </c>
      <c r="Z468" s="1">
        <f>IF(B468="","",入力・概要!$E$9*(V468*X468+W468*Y468)/(X468^2+Y468^2)+入力・概要!$B$36)</f>
        <v>9.4456592320029813</v>
      </c>
      <c r="AA468" s="1">
        <f>IF(B468="","",入力・概要!$E$9*(W468*X468-V468*Y468)/(X468^2+Y468^2)+C468*入力・概要!$B$37*0.000000001)</f>
        <v>53.678768785037398</v>
      </c>
      <c r="AB468" s="1">
        <f t="shared" si="122"/>
        <v>54.503492517494955</v>
      </c>
      <c r="AC468" s="1">
        <f t="shared" si="123"/>
        <v>80.020038503830492</v>
      </c>
      <c r="AD468" s="1">
        <f t="shared" si="124"/>
        <v>7.0812883280476511</v>
      </c>
      <c r="AE468" s="1">
        <f t="shared" si="125"/>
        <v>1.7364243322303714</v>
      </c>
      <c r="AF468" s="1">
        <f t="shared" si="126"/>
        <v>0.75740201889727776</v>
      </c>
      <c r="AG468" s="1">
        <f t="shared" si="127"/>
        <v>119.40461259975682</v>
      </c>
    </row>
    <row r="469" spans="1:33">
      <c r="A469">
        <v>466</v>
      </c>
      <c r="B469" s="2">
        <f>IF(A469&lt;=入力・概要!$B$40,10^(LOG10(入力・概要!$B$38)+(A469-1)*(LOG10(入力・概要!$B$39)-LOG10(入力・概要!$B$38))/(入力・概要!$B$40-1)),"")</f>
        <v>12305073.38423219</v>
      </c>
      <c r="C469" s="1">
        <f t="shared" si="112"/>
        <v>77315056.291574284</v>
      </c>
      <c r="D469" s="1">
        <f>IF(B469="","",ATANH(MIN(0.999999,入力・概要!$E$20/入力・概要!$E$9))+入力・概要!$B$20*SQRT(B469/1000000)+E469*入力・概要!$B$15/2)</f>
        <v>5.7752000575349433E-2</v>
      </c>
      <c r="E469" s="1">
        <f>IF(B469="","",C469*(入力・概要!$E$11*0.000000001))</f>
        <v>2.4957606577832103</v>
      </c>
      <c r="F469" s="1">
        <f t="shared" si="113"/>
        <v>9.0283129127571637E-2</v>
      </c>
      <c r="G469" s="1">
        <f t="shared" si="114"/>
        <v>-0.74972321213087534</v>
      </c>
      <c r="H469" s="1">
        <f>IF(B469="","",ATANH(MIN(0.999999,入力・概要!$E$21/入力・概要!$E$15))+入力・概要!$B$21*SQRT(B469/1000000)+I469*入力・概要!$B$16/2)</f>
        <v>4.072125340898157E-2</v>
      </c>
      <c r="I469" s="1">
        <f>IF(B469="","",C469*(入力・概要!$E$17*0.000000001))</f>
        <v>2.2951229953861851</v>
      </c>
      <c r="J469" s="1">
        <f t="shared" si="115"/>
        <v>9.2495217123800419E-2</v>
      </c>
      <c r="K469" s="1">
        <f t="shared" si="116"/>
        <v>-1.1260053601023889</v>
      </c>
      <c r="L469" s="1">
        <f>IF(B469="","",入力・概要!$B$25)</f>
        <v>0.05</v>
      </c>
      <c r="M469" s="1">
        <f>IF(B469="","",C469*入力・概要!$B$26*0.000000001-1/(C469*入力・概要!$B$24*0.000001))</f>
        <v>1.5450077166975278</v>
      </c>
      <c r="N469" s="1">
        <f>IF(B469="","",入力・概要!$B$28)</f>
        <v>0.05</v>
      </c>
      <c r="O469" s="1">
        <f>IF(B469="","",C469*入力・概要!$B$29*0.000000001-1/(C469*入力・概要!$B$27*0.000001))</f>
        <v>1.5450077166975278</v>
      </c>
      <c r="P469" s="1">
        <f t="shared" si="117"/>
        <v>2.5000000000000001E-2</v>
      </c>
      <c r="Q469" s="1">
        <f t="shared" si="118"/>
        <v>0.77250385834876389</v>
      </c>
      <c r="R469" s="1">
        <f>IF(B469="","",入力・概要!$E$15*J469)</f>
        <v>8.9066864678876243</v>
      </c>
      <c r="S469" s="1">
        <f>IF(B469="","",入力・概要!$E$15*K469)</f>
        <v>-108.42697617726087</v>
      </c>
      <c r="T469" s="1">
        <f t="shared" si="119"/>
        <v>8.9316864678876247</v>
      </c>
      <c r="U469" s="1">
        <f t="shared" si="120"/>
        <v>-107.6544723189121</v>
      </c>
      <c r="V469" s="1">
        <f>IF(B469="","",T469+入力・概要!$E$9*F469)</f>
        <v>11.360332458137332</v>
      </c>
      <c r="W469" s="1">
        <f>IF(B469="","",U469+入力・概要!$E$9*G469)</f>
        <v>-127.82227432725787</v>
      </c>
      <c r="X469" s="1">
        <f>IF(B469="","",入力・概要!$E$9+T469*F469-U469*G469)</f>
        <v>-53.004345926566408</v>
      </c>
      <c r="Y469" s="1">
        <f t="shared" si="121"/>
        <v>-16.415675293979511</v>
      </c>
      <c r="Z469" s="1">
        <f>IF(B469="","",入力・概要!$E$9*(V469*X469+W469*Y469)/(X469^2+Y469^2)+入力・概要!$B$36)</f>
        <v>13.071634100249216</v>
      </c>
      <c r="AA469" s="1">
        <f>IF(B469="","",入力・概要!$E$9*(W469*X469-V469*Y469)/(X469^2+Y469^2)+C469*入力・概要!$B$37*0.000000001)</f>
        <v>63.439512195450952</v>
      </c>
      <c r="AB469" s="1">
        <f t="shared" si="122"/>
        <v>64.772211060358032</v>
      </c>
      <c r="AC469" s="1">
        <f t="shared" si="123"/>
        <v>78.357218479714078</v>
      </c>
      <c r="AD469" s="1">
        <f t="shared" si="124"/>
        <v>7.0900842080649946</v>
      </c>
      <c r="AE469" s="1">
        <f t="shared" si="125"/>
        <v>1.8113887223576284</v>
      </c>
      <c r="AF469" s="1">
        <f t="shared" si="126"/>
        <v>0.77290828121047261</v>
      </c>
      <c r="AG469" s="1">
        <f t="shared" si="127"/>
        <v>108.79217906992004</v>
      </c>
    </row>
    <row r="470" spans="1:33">
      <c r="A470">
        <v>467</v>
      </c>
      <c r="B470" s="2">
        <f>IF(A470&lt;=入力・概要!$B$40,10^(LOG10(入力・概要!$B$38)+(A470-1)*(LOG10(入力・概要!$B$39)-LOG10(入力・概要!$B$38))/(入力・概要!$B$40-1)),"")</f>
        <v>12556832.124072174</v>
      </c>
      <c r="C470" s="1">
        <f t="shared" si="112"/>
        <v>78896903.106690913</v>
      </c>
      <c r="D470" s="1">
        <f>IF(B470="","",ATANH(MIN(0.999999,入力・概要!$E$20/入力・概要!$E$9))+入力・概要!$B$20*SQRT(B470/1000000)+E470*入力・概要!$B$15/2)</f>
        <v>5.8625049998284801E-2</v>
      </c>
      <c r="E470" s="1">
        <f>IF(B470="","",C470*(入力・概要!$E$11*0.000000001))</f>
        <v>2.5468232998760931</v>
      </c>
      <c r="F470" s="1">
        <f t="shared" si="113"/>
        <v>8.5222272182981854E-2</v>
      </c>
      <c r="G470" s="1">
        <f t="shared" si="114"/>
        <v>-0.67310934265356381</v>
      </c>
      <c r="H470" s="1">
        <f>IF(B470="","",ATANH(MIN(0.999999,入力・概要!$E$21/入力・概要!$E$15))+入力・概要!$B$21*SQRT(B470/1000000)+I470*入力・概要!$B$16/2)</f>
        <v>4.1333642918776156E-2</v>
      </c>
      <c r="I470" s="1">
        <f>IF(B470="","",C470*(入力・概要!$E$17*0.000000001))</f>
        <v>2.3420806408266919</v>
      </c>
      <c r="J470" s="1">
        <f t="shared" si="115"/>
        <v>8.4866595723955995E-2</v>
      </c>
      <c r="K470" s="1">
        <f t="shared" si="116"/>
        <v>-1.0250274974337823</v>
      </c>
      <c r="L470" s="1">
        <f>IF(B470="","",入力・概要!$B$25)</f>
        <v>0.05</v>
      </c>
      <c r="M470" s="1">
        <f>IF(B470="","",C470*入力・概要!$B$26*0.000000001-1/(C470*入力・概要!$B$24*0.000001))</f>
        <v>1.5766705852613132</v>
      </c>
      <c r="N470" s="1">
        <f>IF(B470="","",入力・概要!$B$28)</f>
        <v>0.05</v>
      </c>
      <c r="O470" s="1">
        <f>IF(B470="","",C470*入力・概要!$B$29*0.000000001-1/(C470*入力・概要!$B$27*0.000001))</f>
        <v>1.5766705852613132</v>
      </c>
      <c r="P470" s="1">
        <f t="shared" si="117"/>
        <v>2.5000000000000001E-2</v>
      </c>
      <c r="Q470" s="1">
        <f t="shared" si="118"/>
        <v>0.7883352926306566</v>
      </c>
      <c r="R470" s="1">
        <f>IF(B470="","",入力・概要!$E$15*J470)</f>
        <v>8.1720999551635103</v>
      </c>
      <c r="S470" s="1">
        <f>IF(B470="","",入力・概要!$E$15*K470)</f>
        <v>-98.703466238547819</v>
      </c>
      <c r="T470" s="1">
        <f t="shared" si="119"/>
        <v>8.1970999551635106</v>
      </c>
      <c r="U470" s="1">
        <f t="shared" si="120"/>
        <v>-97.915130945917156</v>
      </c>
      <c r="V470" s="1">
        <f>IF(B470="","",T470+入力・概要!$E$9*F470)</f>
        <v>10.489607222215687</v>
      </c>
      <c r="W470" s="1">
        <f>IF(B470="","",U470+入力・概要!$E$9*G470)</f>
        <v>-116.02199456298642</v>
      </c>
      <c r="X470" s="1">
        <f>IF(B470="","",入力・概要!$E$9+T470*F470-U470*G470)</f>
        <v>-38.308683685438382</v>
      </c>
      <c r="Y470" s="1">
        <f t="shared" si="121"/>
        <v>-13.86209450279093</v>
      </c>
      <c r="Z470" s="1">
        <f>IF(B470="","",入力・概要!$E$9*(V470*X470+W470*Y470)/(X470^2+Y470^2)+入力・概要!$B$36)</f>
        <v>19.554166018159592</v>
      </c>
      <c r="AA470" s="1">
        <f>IF(B470="","",入力・概要!$E$9*(W470*X470-V470*Y470)/(X470^2+Y470^2)+C470*入力・概要!$B$37*0.000000001)</f>
        <v>77.064913823271397</v>
      </c>
      <c r="AB470" s="1">
        <f t="shared" si="122"/>
        <v>79.507020767061789</v>
      </c>
      <c r="AC470" s="1">
        <f t="shared" si="123"/>
        <v>75.762452765968035</v>
      </c>
      <c r="AD470" s="1">
        <f t="shared" si="124"/>
        <v>7.0988800880823399</v>
      </c>
      <c r="AE470" s="1">
        <f t="shared" si="125"/>
        <v>1.9004054801755534</v>
      </c>
      <c r="AF470" s="1">
        <f t="shared" si="126"/>
        <v>0.78873159795145964</v>
      </c>
      <c r="AG470" s="1">
        <f t="shared" si="127"/>
        <v>99.041190750017392</v>
      </c>
    </row>
    <row r="471" spans="1:33">
      <c r="A471">
        <v>468</v>
      </c>
      <c r="B471" s="2">
        <f>IF(A471&lt;=入力・概要!$B$40,10^(LOG10(入力・概要!$B$38)+(A471-1)*(LOG10(入力・概要!$B$39)-LOG10(入力・概要!$B$38))/(入力・概要!$B$40-1)),"")</f>
        <v>12813741.785089632</v>
      </c>
      <c r="C471" s="1">
        <f t="shared" si="112"/>
        <v>80511114.1140683</v>
      </c>
      <c r="D471" s="1">
        <f>IF(B471="","",ATANH(MIN(0.999999,入力・概要!$E$20/入力・概要!$E$9))+入力・概要!$B$20*SQRT(B471/1000000)+E471*入力・概要!$B$15/2)</f>
        <v>5.9514860527421054E-2</v>
      </c>
      <c r="E471" s="1">
        <f>IF(B471="","",C471*(入力・概要!$E$11*0.000000001))</f>
        <v>2.5989306709213902</v>
      </c>
      <c r="F471" s="1">
        <f t="shared" si="113"/>
        <v>8.0959140129069018E-2</v>
      </c>
      <c r="G471" s="1">
        <f t="shared" si="114"/>
        <v>-0.60015163832504215</v>
      </c>
      <c r="H471" s="1">
        <f>IF(B471="","",ATANH(MIN(0.999999,入力・概要!$E$21/入力・概要!$E$15))+入力・概要!$B$21*SQRT(B471/1000000)+I471*入力・概要!$B$16/2)</f>
        <v>4.1957093408546246E-2</v>
      </c>
      <c r="I471" s="1">
        <f>IF(B471="","",C471*(入力・概要!$E$17*0.000000001))</f>
        <v>2.3899990280094623</v>
      </c>
      <c r="J471" s="1">
        <f t="shared" si="115"/>
        <v>7.8437342068861826E-2</v>
      </c>
      <c r="K471" s="1">
        <f t="shared" si="116"/>
        <v>-0.93150368286695195</v>
      </c>
      <c r="L471" s="1">
        <f>IF(B471="","",入力・概要!$B$25)</f>
        <v>0.05</v>
      </c>
      <c r="M471" s="1">
        <f>IF(B471="","",C471*入力・概要!$B$26*0.000000001-1/(C471*入力・概要!$B$24*0.000001))</f>
        <v>1.6089802177403347</v>
      </c>
      <c r="N471" s="1">
        <f>IF(B471="","",入力・概要!$B$28)</f>
        <v>0.05</v>
      </c>
      <c r="O471" s="1">
        <f>IF(B471="","",C471*入力・概要!$B$29*0.000000001-1/(C471*入力・概要!$B$27*0.000001))</f>
        <v>1.6089802177403347</v>
      </c>
      <c r="P471" s="1">
        <f t="shared" si="117"/>
        <v>2.4999999999999998E-2</v>
      </c>
      <c r="Q471" s="1">
        <f t="shared" si="118"/>
        <v>0.80449010887016725</v>
      </c>
      <c r="R471" s="1">
        <f>IF(B471="","",入力・概要!$E$15*J471)</f>
        <v>7.5530047380367691</v>
      </c>
      <c r="S471" s="1">
        <f>IF(B471="","",入力・概要!$E$15*K471)</f>
        <v>-89.697732541931856</v>
      </c>
      <c r="T471" s="1">
        <f t="shared" si="119"/>
        <v>7.5780047380367694</v>
      </c>
      <c r="U471" s="1">
        <f t="shared" si="120"/>
        <v>-88.893242433061687</v>
      </c>
      <c r="V471" s="1">
        <f>IF(B471="","",T471+入力・概要!$E$9*F471)</f>
        <v>9.7558323449055848</v>
      </c>
      <c r="W471" s="1">
        <f>IF(B471="","",U471+入力・概要!$E$9*G471)</f>
        <v>-105.03751970883437</v>
      </c>
      <c r="X471" s="1">
        <f>IF(B471="","",入力・概要!$E$9+T471*F471-U471*G471)</f>
        <v>-25.835586076826171</v>
      </c>
      <c r="Y471" s="1">
        <f t="shared" si="121"/>
        <v>-11.744672429433244</v>
      </c>
      <c r="Z471" s="1">
        <f>IF(B471="","",入力・概要!$E$9*(V471*X471+W471*Y471)/(X471^2+Y471^2)+入力・概要!$B$36)</f>
        <v>32.784252503266437</v>
      </c>
      <c r="AA471" s="1">
        <f>IF(B471="","",入力・概要!$E$9*(W471*X471-V471*Y471)/(X471^2+Y471^2)+C471*入力・概要!$B$37*0.000000001)</f>
        <v>97.187578156424394</v>
      </c>
      <c r="AB471" s="1">
        <f t="shared" si="122"/>
        <v>102.56818493133741</v>
      </c>
      <c r="AC471" s="1">
        <f t="shared" si="123"/>
        <v>71.359223545485989</v>
      </c>
      <c r="AD471" s="1">
        <f t="shared" si="124"/>
        <v>7.1076759680996835</v>
      </c>
      <c r="AE471" s="1">
        <f t="shared" si="125"/>
        <v>2.0110126702156905</v>
      </c>
      <c r="AF471" s="1">
        <f t="shared" si="126"/>
        <v>0.80487845993661278</v>
      </c>
      <c r="AG471" s="1">
        <f t="shared" si="127"/>
        <v>90.015171519787415</v>
      </c>
    </row>
    <row r="472" spans="1:33">
      <c r="A472">
        <v>469</v>
      </c>
      <c r="B472" s="2">
        <f>IF(A472&lt;=入力・概要!$B$40,10^(LOG10(入力・概要!$B$38)+(A472-1)*(LOG10(入力・概要!$B$39)-LOG10(入力・概要!$B$38))/(入力・概要!$B$40-1)),"")</f>
        <v>13075907.753850363</v>
      </c>
      <c r="C472" s="1">
        <f t="shared" si="112"/>
        <v>82158351.477028221</v>
      </c>
      <c r="D472" s="1">
        <f>IF(B472="","",ATANH(MIN(0.999999,入力・概要!$E$20/入力・概要!$E$9))+入力・概要!$B$20*SQRT(B472/1000000)+E472*入力・概要!$B$15/2)</f>
        <v>6.0421763882030757E-2</v>
      </c>
      <c r="E472" s="1">
        <f>IF(B472="","",C472*(入力・概要!$E$11*0.000000001))</f>
        <v>2.6521041458135497</v>
      </c>
      <c r="F472" s="1">
        <f t="shared" si="113"/>
        <v>7.739536666705929E-2</v>
      </c>
      <c r="G472" s="1">
        <f t="shared" si="114"/>
        <v>-0.53024309394290881</v>
      </c>
      <c r="H472" s="1">
        <f>IF(B472="","",ATANH(MIN(0.999999,入力・概要!$E$21/入力・概要!$E$15))+入力・概要!$B$21*SQRT(B472/1000000)+I472*入力・概要!$B$16/2)</f>
        <v>4.2591816238136571E-2</v>
      </c>
      <c r="I472" s="1">
        <f>IF(B472="","",C472*(入力・概要!$E$17*0.000000001))</f>
        <v>2.4388978134715202</v>
      </c>
      <c r="J472" s="1">
        <f t="shared" si="115"/>
        <v>7.3001689893305688E-2</v>
      </c>
      <c r="K472" s="1">
        <f t="shared" si="116"/>
        <v>-0.84427389476707393</v>
      </c>
      <c r="L472" s="1">
        <f>IF(B472="","",入力・概要!$B$25)</f>
        <v>0.05</v>
      </c>
      <c r="M472" s="1">
        <f>IF(B472="","",C472*入力・概要!$B$26*0.000000001-1/(C472*入力・概要!$B$24*0.000001))</f>
        <v>1.6419498678253863</v>
      </c>
      <c r="N472" s="1">
        <f>IF(B472="","",入力・概要!$B$28)</f>
        <v>0.05</v>
      </c>
      <c r="O472" s="1">
        <f>IF(B472="","",C472*入力・概要!$B$29*0.000000001-1/(C472*入力・概要!$B$27*0.000001))</f>
        <v>1.6419498678253863</v>
      </c>
      <c r="P472" s="1">
        <f t="shared" si="117"/>
        <v>2.4999999999999994E-2</v>
      </c>
      <c r="Q472" s="1">
        <f t="shared" si="118"/>
        <v>0.82097493391269316</v>
      </c>
      <c r="R472" s="1">
        <f>IF(B472="","",入力・概要!$E$15*J472)</f>
        <v>7.0295868664794714</v>
      </c>
      <c r="S472" s="1">
        <f>IF(B472="","",入力・概要!$E$15*K472)</f>
        <v>-81.298072565719181</v>
      </c>
      <c r="T472" s="1">
        <f t="shared" si="119"/>
        <v>7.0545868664794718</v>
      </c>
      <c r="U472" s="1">
        <f t="shared" si="120"/>
        <v>-80.477097631806487</v>
      </c>
      <c r="V472" s="1">
        <f>IF(B472="","",T472+入力・概要!$E$9*F472)</f>
        <v>9.1365477902558307</v>
      </c>
      <c r="W472" s="1">
        <f>IF(B472="","",U472+入力・概要!$E$9*G472)</f>
        <v>-94.740811975849638</v>
      </c>
      <c r="X472" s="1">
        <f>IF(B472="","",入力・概要!$E$9+T472*F472-U472*G472)</f>
        <v>-15.226102644703321</v>
      </c>
      <c r="Y472" s="1">
        <f t="shared" si="121"/>
        <v>-9.9692004460854768</v>
      </c>
      <c r="Z472" s="1">
        <f>IF(B472="","",入力・概要!$E$9*(V472*X472+W472*Y472)/(X472^2+Y472^2)+入力・概要!$B$36)</f>
        <v>65.409512965268831</v>
      </c>
      <c r="AA472" s="1">
        <f>IF(B472="","",入力・概要!$E$9*(W472*X472-V472*Y472)/(X472^2+Y472^2)+C472*入力・概要!$B$37*0.000000001)</f>
        <v>127.334886097313</v>
      </c>
      <c r="AB472" s="1">
        <f t="shared" si="122"/>
        <v>143.15228815415193</v>
      </c>
      <c r="AC472" s="1">
        <f t="shared" si="123"/>
        <v>62.811295143929655</v>
      </c>
      <c r="AD472" s="1">
        <f t="shared" si="124"/>
        <v>7.1164718481170288</v>
      </c>
      <c r="AE472" s="1">
        <f t="shared" si="125"/>
        <v>2.1557982942002996</v>
      </c>
      <c r="AF472" s="1">
        <f t="shared" si="126"/>
        <v>0.82135549070603464</v>
      </c>
      <c r="AG472" s="1">
        <f t="shared" si="127"/>
        <v>81.601419683816303</v>
      </c>
    </row>
    <row r="473" spans="1:33">
      <c r="A473">
        <v>470</v>
      </c>
      <c r="B473" s="2">
        <f>IF(A473&lt;=入力・概要!$B$40,10^(LOG10(入力・概要!$B$38)+(A473-1)*(LOG10(入力・概要!$B$39)-LOG10(入力・概要!$B$38))/(入力・概要!$B$40-1)),"")</f>
        <v>13343437.573102884</v>
      </c>
      <c r="C473" s="1">
        <f t="shared" si="112"/>
        <v>83839290.906588078</v>
      </c>
      <c r="D473" s="1">
        <f>IF(B473="","",ATANH(MIN(0.999999,入力・概要!$E$20/入力・概要!$E$9))+入力・概要!$B$20*SQRT(B473/1000000)+E473*入力・概要!$B$15/2)</f>
        <v>6.1346098454195676E-2</v>
      </c>
      <c r="E473" s="1">
        <f>IF(B473="","",C473*(入力・概要!$E$11*0.000000001))</f>
        <v>2.7063655367720045</v>
      </c>
      <c r="F473" s="1">
        <f t="shared" si="113"/>
        <v>7.4454662055674567E-2</v>
      </c>
      <c r="G473" s="1">
        <f t="shared" si="114"/>
        <v>-0.46284177843007979</v>
      </c>
      <c r="H473" s="1">
        <f>IF(B473="","",ATANH(MIN(0.999999,入力・概要!$E$21/入力・概要!$E$15))+入力・概要!$B$21*SQRT(B473/1000000)+I473*入力・概要!$B$16/2)</f>
        <v>4.3238026939649274E-2</v>
      </c>
      <c r="I473" s="1">
        <f>IF(B473="","",C473*(入力・概要!$E$17*0.000000001))</f>
        <v>2.4887970559177113</v>
      </c>
      <c r="J473" s="1">
        <f t="shared" si="115"/>
        <v>6.839986432249745E-2</v>
      </c>
      <c r="K473" s="1">
        <f t="shared" si="116"/>
        <v>-0.76236505769051488</v>
      </c>
      <c r="L473" s="1">
        <f>IF(B473="","",入力・概要!$B$25)</f>
        <v>0.05</v>
      </c>
      <c r="M473" s="1">
        <f>IF(B473="","",C473*入力・概要!$B$26*0.000000001-1/(C473*入力・概要!$B$24*0.000001))</f>
        <v>1.67559305995217</v>
      </c>
      <c r="N473" s="1">
        <f>IF(B473="","",入力・概要!$B$28)</f>
        <v>0.05</v>
      </c>
      <c r="O473" s="1">
        <f>IF(B473="","",C473*入力・概要!$B$29*0.000000001-1/(C473*入力・概要!$B$27*0.000001))</f>
        <v>1.67559305995217</v>
      </c>
      <c r="P473" s="1">
        <f t="shared" si="117"/>
        <v>2.5000000000000005E-2</v>
      </c>
      <c r="Q473" s="1">
        <f t="shared" si="118"/>
        <v>0.837796529976085</v>
      </c>
      <c r="R473" s="1">
        <f>IF(B473="","",入力・概要!$E$15*J473)</f>
        <v>6.5864610615609553</v>
      </c>
      <c r="S473" s="1">
        <f>IF(B473="","",入力・概要!$E$15*K473)</f>
        <v>-73.410785487796531</v>
      </c>
      <c r="T473" s="1">
        <f t="shared" si="119"/>
        <v>6.6114610615609557</v>
      </c>
      <c r="U473" s="1">
        <f t="shared" si="120"/>
        <v>-72.572988957820442</v>
      </c>
      <c r="V473" s="1">
        <f>IF(B473="","",T473+入力・概要!$E$9*F473)</f>
        <v>8.6143160601000908</v>
      </c>
      <c r="W473" s="1">
        <f>IF(B473="","",U473+入力・概要!$E$9*G473)</f>
        <v>-85.023585654750534</v>
      </c>
      <c r="X473" s="1">
        <f>IF(B473="","",入力・概要!$E$9+T473*F473-U473*G473)</f>
        <v>-6.197226918275895</v>
      </c>
      <c r="Y473" s="1">
        <f t="shared" si="121"/>
        <v>-8.4634577629788197</v>
      </c>
      <c r="Z473" s="1">
        <f>IF(B473="","",入力・概要!$E$9*(V473*X473+W473*Y473)/(X473^2+Y473^2)+入力・概要!$B$36)</f>
        <v>162.86738317731584</v>
      </c>
      <c r="AA473" s="1">
        <f>IF(B473="","",入力・概要!$E$9*(W473*X473-V473*Y473)/(X473^2+Y473^2)+C473*入力・概要!$B$37*0.000000001)</f>
        <v>149.47410654276399</v>
      </c>
      <c r="AB473" s="1">
        <f t="shared" si="122"/>
        <v>221.06174031203179</v>
      </c>
      <c r="AC473" s="1">
        <f t="shared" si="123"/>
        <v>42.544647641747872</v>
      </c>
      <c r="AD473" s="1">
        <f t="shared" si="124"/>
        <v>7.1252677281343724</v>
      </c>
      <c r="AE473" s="1">
        <f t="shared" si="125"/>
        <v>2.3445135846901382</v>
      </c>
      <c r="AF473" s="1">
        <f t="shared" si="126"/>
        <v>0.83816944924040815</v>
      </c>
      <c r="AG473" s="1">
        <f t="shared" si="127"/>
        <v>73.705663929244523</v>
      </c>
    </row>
    <row r="474" spans="1:33">
      <c r="A474">
        <v>471</v>
      </c>
      <c r="B474" s="2">
        <f>IF(A474&lt;=入力・概要!$B$40,10^(LOG10(入力・概要!$B$38)+(A474-1)*(LOG10(入力・概要!$B$39)-LOG10(入力・概要!$B$38))/(入力・概要!$B$40-1)),"")</f>
        <v>13616440.985893736</v>
      </c>
      <c r="C474" s="1">
        <f t="shared" si="112"/>
        <v>85554621.938645437</v>
      </c>
      <c r="D474" s="1">
        <f>IF(B474="","",ATANH(MIN(0.999999,入力・概要!$E$20/入力・概要!$E$9))+入力・概要!$B$20*SQRT(B474/1000000)+E474*入力・概要!$B$15/2)</f>
        <v>6.2288209444170739E-2</v>
      </c>
      <c r="E474" s="1">
        <f>IF(B474="","",C474*(入力・概要!$E$11*0.000000001))</f>
        <v>2.7617371022887971</v>
      </c>
      <c r="F474" s="1">
        <f t="shared" si="113"/>
        <v>7.2079036080003586E-2</v>
      </c>
      <c r="G474" s="1">
        <f t="shared" si="114"/>
        <v>-0.39745507201115304</v>
      </c>
      <c r="H474" s="1">
        <f>IF(B474="","",ATANH(MIN(0.999999,入力・概要!$E$21/入力・概要!$E$15))+入力・概要!$B$21*SQRT(B474/1000000)+I474*入力・概要!$B$16/2)</f>
        <v>4.3895945301259898E-2</v>
      </c>
      <c r="I474" s="1">
        <f>IF(B474="","",C474*(入力・概要!$E$17*0.000000001))</f>
        <v>2.5397172244490172</v>
      </c>
      <c r="J474" s="1">
        <f t="shared" si="115"/>
        <v>6.4507017057235397E-2</v>
      </c>
      <c r="K474" s="1">
        <f t="shared" si="116"/>
        <v>-0.68494980246057202</v>
      </c>
      <c r="L474" s="1">
        <f>IF(B474="","",入力・概要!$B$25)</f>
        <v>0.05</v>
      </c>
      <c r="M474" s="1">
        <f>IF(B474="","",C474*入力・概要!$B$26*0.000000001-1/(C474*入力・概要!$B$24*0.000001))</f>
        <v>1.7099235948491787</v>
      </c>
      <c r="N474" s="1">
        <f>IF(B474="","",入力・概要!$B$28)</f>
        <v>0.05</v>
      </c>
      <c r="O474" s="1">
        <f>IF(B474="","",C474*入力・概要!$B$29*0.000000001-1/(C474*入力・概要!$B$27*0.000001))</f>
        <v>1.7099235948491787</v>
      </c>
      <c r="P474" s="1">
        <f t="shared" si="117"/>
        <v>2.4999999999999998E-2</v>
      </c>
      <c r="Q474" s="1">
        <f t="shared" si="118"/>
        <v>0.85496179742458933</v>
      </c>
      <c r="R474" s="1">
        <f>IF(B474="","",入力・概要!$E$15*J474)</f>
        <v>6.2116052459066653</v>
      </c>
      <c r="S474" s="1">
        <f>IF(B474="","",入力・概要!$E$15*K474)</f>
        <v>-65.956201049752366</v>
      </c>
      <c r="T474" s="1">
        <f t="shared" si="119"/>
        <v>6.2366052459066657</v>
      </c>
      <c r="U474" s="1">
        <f t="shared" si="120"/>
        <v>-65.101239252327773</v>
      </c>
      <c r="V474" s="1">
        <f>IF(B474="","",T474+入力・概要!$E$9*F474)</f>
        <v>8.1755551211309676</v>
      </c>
      <c r="W474" s="1">
        <f>IF(B474="","",U474+入力・概要!$E$9*G474)</f>
        <v>-75.792911952111368</v>
      </c>
      <c r="X474" s="1">
        <f>IF(B474="","",入力・概要!$E$9+T474*F474-U474*G474)</f>
        <v>1.4750410174026953</v>
      </c>
      <c r="Y474" s="1">
        <f t="shared" si="121"/>
        <v>-7.1712049600384482</v>
      </c>
      <c r="Z474" s="1">
        <f>IF(B474="","",入力・概要!$E$9*(V474*X474+W474*Y474)/(X474^2+Y474^2)+入力・概要!$B$36)</f>
        <v>278.82283461476987</v>
      </c>
      <c r="AA474" s="1">
        <f>IF(B474="","",入力・概要!$E$9*(W474*X474-V474*Y474)/(X474^2+Y474^2)+C474*入力・概要!$B$37*0.000000001)</f>
        <v>-23.787709289479327</v>
      </c>
      <c r="AB474" s="1">
        <f t="shared" si="122"/>
        <v>279.8357164763928</v>
      </c>
      <c r="AC474" s="1">
        <f t="shared" si="123"/>
        <v>-4.8763687370797886</v>
      </c>
      <c r="AD474" s="1">
        <f t="shared" si="124"/>
        <v>7.1340636081517159</v>
      </c>
      <c r="AE474" s="1">
        <f t="shared" si="125"/>
        <v>2.4469031443183358</v>
      </c>
      <c r="AF474" s="1">
        <f t="shared" si="126"/>
        <v>0.85532723273346356</v>
      </c>
      <c r="AG474" s="1">
        <f t="shared" si="127"/>
        <v>66.248052776261517</v>
      </c>
    </row>
    <row r="475" spans="1:33">
      <c r="A475">
        <v>472</v>
      </c>
      <c r="B475" s="2">
        <f>IF(A475&lt;=入力・概要!$B$40,10^(LOG10(入力・概要!$B$38)+(A475-1)*(LOG10(入力・概要!$B$39)-LOG10(入力・概要!$B$38))/(入力・概要!$B$40-1)),"")</f>
        <v>13895029.980584888</v>
      </c>
      <c r="C475" s="1">
        <f t="shared" si="112"/>
        <v>87305048.21683082</v>
      </c>
      <c r="D475" s="1">
        <f>IF(B475="","",ATANH(MIN(0.999999,入力・概要!$E$20/入力・概要!$E$9))+入力・概要!$B$20*SQRT(B475/1000000)+E475*入力・概要!$B$15/2)</f>
        <v>6.3248448998504153E-2</v>
      </c>
      <c r="E475" s="1">
        <f>IF(B475="","",C475*(入力・概要!$E$11*0.000000001))</f>
        <v>2.8182415562591818</v>
      </c>
      <c r="F475" s="1">
        <f t="shared" si="113"/>
        <v>7.022615624022148E-2</v>
      </c>
      <c r="G475" s="1">
        <f t="shared" si="114"/>
        <v>-0.33362617842091202</v>
      </c>
      <c r="H475" s="1">
        <f>IF(B475="","",ATANH(MIN(0.999999,入力・概要!$E$21/入力・概要!$E$15))+入力・概要!$B$21*SQRT(B475/1000000)+I475*入力・概要!$B$16/2)</f>
        <v>4.4565795452731261E-2</v>
      </c>
      <c r="I475" s="1">
        <f>IF(B475="","",C475*(入力・概要!$E$17*0.000000001))</f>
        <v>2.5916792069591343</v>
      </c>
      <c r="J475" s="1">
        <f t="shared" si="115"/>
        <v>6.1225292774884824E-2</v>
      </c>
      <c r="K475" s="1">
        <f t="shared" si="116"/>
        <v>-0.61131467173734977</v>
      </c>
      <c r="L475" s="1">
        <f>IF(B475="","",入力・概要!$B$25)</f>
        <v>0.05</v>
      </c>
      <c r="M475" s="1">
        <f>IF(B475="","",C475*入力・概要!$B$26*0.000000001-1/(C475*入力・概要!$B$24*0.000001))</f>
        <v>1.744955555198858</v>
      </c>
      <c r="N475" s="1">
        <f>IF(B475="","",入力・概要!$B$28)</f>
        <v>0.05</v>
      </c>
      <c r="O475" s="1">
        <f>IF(B475="","",C475*入力・概要!$B$29*0.000000001-1/(C475*入力・概要!$B$27*0.000001))</f>
        <v>1.744955555198858</v>
      </c>
      <c r="P475" s="1">
        <f t="shared" si="117"/>
        <v>2.5000000000000008E-2</v>
      </c>
      <c r="Q475" s="1">
        <f t="shared" si="118"/>
        <v>0.87247777759942913</v>
      </c>
      <c r="R475" s="1">
        <f>IF(B475="","",入力・概要!$E$15*J475)</f>
        <v>5.8955965898285019</v>
      </c>
      <c r="S475" s="1">
        <f>IF(B475="","",入力・概要!$E$15*K475)</f>
        <v>-58.865617960511734</v>
      </c>
      <c r="T475" s="1">
        <f t="shared" si="119"/>
        <v>5.9205965898285022</v>
      </c>
      <c r="U475" s="1">
        <f t="shared" si="120"/>
        <v>-57.993140182912306</v>
      </c>
      <c r="V475" s="1">
        <f>IF(B475="","",T475+入力・概要!$E$9*F475)</f>
        <v>7.8097033854344327</v>
      </c>
      <c r="W475" s="1">
        <f>IF(B475="","",U475+入力・概要!$E$9*G475)</f>
        <v>-66.967794565121082</v>
      </c>
      <c r="X475" s="1">
        <f>IF(B475="","",入力・概要!$E$9+T475*F475-U475*G475)</f>
        <v>7.9680812652148454</v>
      </c>
      <c r="Y475" s="1">
        <f t="shared" si="121"/>
        <v>-6.0479013375826334</v>
      </c>
      <c r="Z475" s="1">
        <f>IF(B475="","",入力・概要!$E$9*(V475*X475+W475*Y475)/(X475^2+Y475^2)+入力・概要!$B$36)</f>
        <v>125.60520570613518</v>
      </c>
      <c r="AA475" s="1">
        <f>IF(B475="","",入力・概要!$E$9*(W475*X475-V475*Y475)/(X475^2+Y475^2)+C475*入力・概要!$B$37*0.000000001)</f>
        <v>-127.79301929482318</v>
      </c>
      <c r="AB475" s="1">
        <f t="shared" si="122"/>
        <v>179.18628150884649</v>
      </c>
      <c r="AC475" s="1">
        <f t="shared" si="123"/>
        <v>-45.494673434937177</v>
      </c>
      <c r="AD475" s="1">
        <f t="shared" si="124"/>
        <v>7.1428594881690604</v>
      </c>
      <c r="AE475" s="1">
        <f t="shared" si="125"/>
        <v>2.2533047570388907</v>
      </c>
      <c r="AF475" s="1">
        <f t="shared" si="126"/>
        <v>0.8728358794211194</v>
      </c>
      <c r="AG475" s="1">
        <f t="shared" si="127"/>
        <v>59.160113564993424</v>
      </c>
    </row>
    <row r="476" spans="1:33">
      <c r="A476">
        <v>473</v>
      </c>
      <c r="B476" s="2">
        <f>IF(A476&lt;=入力・概要!$B$40,10^(LOG10(入力・概要!$B$38)+(A476-1)*(LOG10(入力・概要!$B$39)-LOG10(入力・概要!$B$38))/(入力・概要!$B$40-1)),"")</f>
        <v>14179318.836792182</v>
      </c>
      <c r="C476" s="1">
        <f t="shared" si="112"/>
        <v>89091287.781147376</v>
      </c>
      <c r="D476" s="1">
        <f>IF(B476="","",ATANH(MIN(0.999999,入力・概要!$E$20/入力・概要!$E$9))+入力・概要!$B$20*SQRT(B476/1000000)+E476*入力・概要!$B$15/2)</f>
        <v>6.4227176350971332E-2</v>
      </c>
      <c r="E476" s="1">
        <f>IF(B476="","",C476*(入力・概要!$E$11*0.000000001))</f>
        <v>2.8759020772990262</v>
      </c>
      <c r="F476" s="1">
        <f t="shared" si="113"/>
        <v>6.8867619595626414E-2</v>
      </c>
      <c r="G476" s="1">
        <f t="shared" si="114"/>
        <v>-0.27092213003080889</v>
      </c>
      <c r="H476" s="1">
        <f>IF(B476="","",ATANH(MIN(0.999999,入力・概要!$E$21/入力・概要!$E$15))+入力・概要!$B$21*SQRT(B476/1000000)+I476*入力・概要!$B$16/2)</f>
        <v>4.5247805952661008E-2</v>
      </c>
      <c r="I476" s="1">
        <f>IF(B476="","",C476*(入力・概要!$E$17*0.000000001))</f>
        <v>2.6447043187028387</v>
      </c>
      <c r="J476" s="1">
        <f t="shared" si="115"/>
        <v>5.847809463405515E-2</v>
      </c>
      <c r="K476" s="1">
        <f t="shared" si="116"/>
        <v>-0.54083513465939914</v>
      </c>
      <c r="L476" s="1">
        <f>IF(B476="","",入力・概要!$B$25)</f>
        <v>0.05</v>
      </c>
      <c r="M476" s="1">
        <f>IF(B476="","",C476*入力・概要!$B$26*0.000000001-1/(C476*入力・概要!$B$24*0.000001))</f>
        <v>1.7807033114144224</v>
      </c>
      <c r="N476" s="1">
        <f>IF(B476="","",入力・概要!$B$28)</f>
        <v>0.05</v>
      </c>
      <c r="O476" s="1">
        <f>IF(B476="","",C476*入力・概要!$B$29*0.000000001-1/(C476*入力・概要!$B$27*0.000001))</f>
        <v>1.7807033114144224</v>
      </c>
      <c r="P476" s="1">
        <f t="shared" si="117"/>
        <v>2.4999999999999998E-2</v>
      </c>
      <c r="Q476" s="1">
        <f t="shared" si="118"/>
        <v>0.8903516557072112</v>
      </c>
      <c r="R476" s="1">
        <f>IF(B476="","",入力・概要!$E$15*J476)</f>
        <v>5.6310593168062235</v>
      </c>
      <c r="S476" s="1">
        <f>IF(B476="","",入力・概要!$E$15*K476)</f>
        <v>-52.078897969196206</v>
      </c>
      <c r="T476" s="1">
        <f t="shared" si="119"/>
        <v>5.6560593168062239</v>
      </c>
      <c r="U476" s="1">
        <f t="shared" si="120"/>
        <v>-51.188546313488992</v>
      </c>
      <c r="V476" s="1">
        <f>IF(B476="","",T476+入力・概要!$E$9*F476)</f>
        <v>7.5086210280050665</v>
      </c>
      <c r="W476" s="1">
        <f>IF(B476="","",U476+入力・概要!$E$9*G476)</f>
        <v>-58.476441085495672</v>
      </c>
      <c r="X476" s="1">
        <f>IF(B476="","",入力・概要!$E$9+T476*F476-U476*G476)</f>
        <v>13.42173959892445</v>
      </c>
      <c r="Y476" s="1">
        <f t="shared" si="121"/>
        <v>-5.0575849728602087</v>
      </c>
      <c r="Z476" s="1">
        <f>IF(B476="","",入力・概要!$E$9*(V476*X476+W476*Y476)/(X476^2+Y476^2)+入力・概要!$B$36)</f>
        <v>51.85021272216396</v>
      </c>
      <c r="AA476" s="1">
        <f>IF(B476="","",入力・概要!$E$9*(W476*X476-V476*Y476)/(X476^2+Y476^2)+C476*入力・概要!$B$37*0.000000001)</f>
        <v>-94.64727523070475</v>
      </c>
      <c r="AB476" s="1">
        <f t="shared" si="122"/>
        <v>107.91918859929605</v>
      </c>
      <c r="AC476" s="1">
        <f t="shared" si="123"/>
        <v>-61.284938167329685</v>
      </c>
      <c r="AD476" s="1">
        <f t="shared" si="124"/>
        <v>7.1516553681864039</v>
      </c>
      <c r="AE476" s="1">
        <f t="shared" si="125"/>
        <v>2.0330986713916732</v>
      </c>
      <c r="AF476" s="1">
        <f t="shared" si="126"/>
        <v>0.89070257146848542</v>
      </c>
      <c r="AG476" s="1">
        <f t="shared" si="127"/>
        <v>52.38244403152013</v>
      </c>
    </row>
    <row r="477" spans="1:33">
      <c r="A477">
        <v>474</v>
      </c>
      <c r="B477" s="2">
        <f>IF(A477&lt;=入力・概要!$B$40,10^(LOG10(入力・概要!$B$38)+(A477-1)*(LOG10(入力・概要!$B$39)-LOG10(入力・概要!$B$38))/(入力・概要!$B$40-1)),"")</f>
        <v>14469424.172264121</v>
      </c>
      <c r="C477" s="1">
        <f t="shared" si="112"/>
        <v>90914073.362519071</v>
      </c>
      <c r="D477" s="1">
        <f>IF(B477="","",ATANH(MIN(0.999999,入力・概要!$E$20/入力・概要!$E$9))+入力・概要!$B$20*SQRT(B477/1000000)+E477*入力・概要!$B$15/2)</f>
        <v>6.5224757966381997E-2</v>
      </c>
      <c r="E477" s="1">
        <f>IF(B477="","",C477*(入力・概要!$E$11*0.000000001))</f>
        <v>2.9347423182529444</v>
      </c>
      <c r="F477" s="1">
        <f t="shared" si="113"/>
        <v>6.7988008632705238E-2</v>
      </c>
      <c r="G477" s="1">
        <f t="shared" si="114"/>
        <v>-0.20892261846807758</v>
      </c>
      <c r="H477" s="1">
        <f>IF(B477="","",ATANH(MIN(0.999999,入力・概要!$E$21/入力・概要!$E$15))+入力・概要!$B$21*SQRT(B477/1000000)+I477*入力・概要!$B$16/2)</f>
        <v>4.5942209877499245E-2</v>
      </c>
      <c r="I477" s="1">
        <f>IF(B477="","",C477*(入力・概要!$E$17*0.000000001))</f>
        <v>2.6988143110397451</v>
      </c>
      <c r="J477" s="1">
        <f t="shared" si="115"/>
        <v>5.6205929462082423E-2</v>
      </c>
      <c r="K477" s="1">
        <f t="shared" si="116"/>
        <v>-0.47295552369037624</v>
      </c>
      <c r="L477" s="1">
        <f>IF(B477="","",入力・概要!$B$25)</f>
        <v>0.05</v>
      </c>
      <c r="M477" s="1">
        <f>IF(B477="","",C477*入力・概要!$B$26*0.000000001-1/(C477*入力・概要!$B$24*0.000001))</f>
        <v>1.817181527534764</v>
      </c>
      <c r="N477" s="1">
        <f>IF(B477="","",入力・概要!$B$28)</f>
        <v>0.05</v>
      </c>
      <c r="O477" s="1">
        <f>IF(B477="","",C477*入力・概要!$B$29*0.000000001-1/(C477*入力・概要!$B$27*0.000001))</f>
        <v>1.817181527534764</v>
      </c>
      <c r="P477" s="1">
        <f t="shared" si="117"/>
        <v>2.4999999999999998E-2</v>
      </c>
      <c r="Q477" s="1">
        <f t="shared" si="118"/>
        <v>0.90859076376738213</v>
      </c>
      <c r="R477" s="1">
        <f>IF(B477="","",入力・概要!$E$15*J477)</f>
        <v>5.4122646221256527</v>
      </c>
      <c r="S477" s="1">
        <f>IF(B477="","",入力・概要!$E$15*K477)</f>
        <v>-45.542533914241147</v>
      </c>
      <c r="T477" s="1">
        <f t="shared" si="119"/>
        <v>5.4372646221256531</v>
      </c>
      <c r="U477" s="1">
        <f t="shared" si="120"/>
        <v>-44.633943150473762</v>
      </c>
      <c r="V477" s="1">
        <f>IF(B477="","",T477+入力・概要!$E$9*F477)</f>
        <v>7.2661645079234329</v>
      </c>
      <c r="W477" s="1">
        <f>IF(B477="","",U477+入力・概要!$E$9*G477)</f>
        <v>-50.254030585613521</v>
      </c>
      <c r="X477" s="1">
        <f>IF(B477="","",入力・概要!$E$9+T477*F477-U477*G477)</f>
        <v>17.944958776430575</v>
      </c>
      <c r="Y477" s="1">
        <f t="shared" si="121"/>
        <v>-4.1705404743844188</v>
      </c>
      <c r="Z477" s="1">
        <f>IF(B477="","",入力・概要!$E$9*(V477*X477+W477*Y477)/(X477^2+Y477^2)+入力・概要!$B$36)</f>
        <v>26.944914186527356</v>
      </c>
      <c r="AA477" s="1">
        <f>IF(B477="","",入力・概要!$E$9*(W477*X477-V477*Y477)/(X477^2+Y477^2)+C477*入力・概要!$B$37*0.000000001)</f>
        <v>-65.994170303766452</v>
      </c>
      <c r="AB477" s="1">
        <f t="shared" si="122"/>
        <v>71.282949676636235</v>
      </c>
      <c r="AC477" s="1">
        <f t="shared" si="123"/>
        <v>-67.790182457270674</v>
      </c>
      <c r="AD477" s="1">
        <f t="shared" si="124"/>
        <v>7.1604512482037475</v>
      </c>
      <c r="AE477" s="1">
        <f t="shared" si="125"/>
        <v>1.8529856624342866</v>
      </c>
      <c r="AF477" s="1">
        <f t="shared" si="126"/>
        <v>0.90893463791594764</v>
      </c>
      <c r="AG477" s="1">
        <f t="shared" si="127"/>
        <v>45.863002558377246</v>
      </c>
    </row>
    <row r="478" spans="1:33">
      <c r="A478">
        <v>475</v>
      </c>
      <c r="B478" s="2">
        <f>IF(A478&lt;=入力・概要!$B$40,10^(LOG10(入力・概要!$B$38)+(A478-1)*(LOG10(入力・概要!$B$39)-LOG10(入力・概要!$B$38))/(入力・概要!$B$40-1)),"")</f>
        <v>14765464.990719322</v>
      </c>
      <c r="C478" s="1">
        <f t="shared" si="112"/>
        <v>92774152.683362216</v>
      </c>
      <c r="D478" s="1">
        <f>IF(B478="","",ATANH(MIN(0.999999,入力・概要!$E$20/入力・概要!$E$9))+入力・概要!$B$20*SQRT(B478/1000000)+E478*入力・概要!$B$15/2)</f>
        <v>6.6241567687315484E-2</v>
      </c>
      <c r="E478" s="1">
        <f>IF(B478="","",C478*(入力・概要!$E$11*0.000000001))</f>
        <v>2.9947864158968645</v>
      </c>
      <c r="F478" s="1">
        <f t="shared" si="113"/>
        <v>6.7584677833568876E-2</v>
      </c>
      <c r="G478" s="1">
        <f t="shared" si="114"/>
        <v>-0.14720903409792266</v>
      </c>
      <c r="H478" s="1">
        <f>IF(B478="","",ATANH(MIN(0.999999,入力・概要!$E$21/入力・概要!$E$15))+入力・概要!$B$21*SQRT(B478/1000000)+I478*入力・概要!$B$16/2)</f>
        <v>4.6649244912370089E-2</v>
      </c>
      <c r="I478" s="1">
        <f>IF(B478="","",C478*(入力・概要!$E$17*0.000000001))</f>
        <v>2.7540313803568717</v>
      </c>
      <c r="J478" s="1">
        <f t="shared" si="115"/>
        <v>5.4363417962629751E-2</v>
      </c>
      <c r="K478" s="1">
        <f t="shared" si="116"/>
        <v>-0.40717250772842922</v>
      </c>
      <c r="L478" s="1">
        <f>IF(B478="","",入力・概要!$B$25)</f>
        <v>0.05</v>
      </c>
      <c r="M478" s="1">
        <f>IF(B478="","",C478*入力・概要!$B$26*0.000000001-1/(C478*入力・概要!$B$24*0.000001))</f>
        <v>1.8544051672397468</v>
      </c>
      <c r="N478" s="1">
        <f>IF(B478="","",入力・概要!$B$28)</f>
        <v>0.05</v>
      </c>
      <c r="O478" s="1">
        <f>IF(B478="","",C478*入力・概要!$B$29*0.000000001-1/(C478*入力・概要!$B$27*0.000001))</f>
        <v>1.8544051672397468</v>
      </c>
      <c r="P478" s="1">
        <f t="shared" si="117"/>
        <v>2.5000000000000005E-2</v>
      </c>
      <c r="Q478" s="1">
        <f t="shared" si="118"/>
        <v>0.92720258361987351</v>
      </c>
      <c r="R478" s="1">
        <f>IF(B478="","",入力・概要!$E$15*J478)</f>
        <v>5.2348427753599163</v>
      </c>
      <c r="S478" s="1">
        <f>IF(B478="","",入力・概要!$E$15*K478)</f>
        <v>-39.20805829156221</v>
      </c>
      <c r="T478" s="1">
        <f t="shared" si="119"/>
        <v>5.2598427753599166</v>
      </c>
      <c r="U478" s="1">
        <f t="shared" si="120"/>
        <v>-38.280855707942337</v>
      </c>
      <c r="V478" s="1">
        <f>IF(B478="","",T478+入力・概要!$E$9*F478)</f>
        <v>7.0778929294577395</v>
      </c>
      <c r="W478" s="1">
        <f>IF(B478="","",U478+入力・概要!$E$9*G478)</f>
        <v>-42.240827342125201</v>
      </c>
      <c r="X478" s="1">
        <f>IF(B478="","",入力・概要!$E$9+T478*F478-U478*G478)</f>
        <v>21.620527244135275</v>
      </c>
      <c r="Y478" s="1">
        <f t="shared" si="121"/>
        <v>-3.3614956746822893</v>
      </c>
      <c r="Z478" s="1">
        <f>IF(B478="","",入力・概要!$E$9*(V478*X478+W478*Y478)/(X478^2+Y478^2)+入力・概要!$B$36)</f>
        <v>16.576900815465777</v>
      </c>
      <c r="AA478" s="1">
        <f>IF(B478="","",入力・概要!$E$9*(W478*X478-V478*Y478)/(X478^2+Y478^2)+C478*入力・概要!$B$37*0.000000001)</f>
        <v>-46.839127842276902</v>
      </c>
      <c r="AB478" s="1">
        <f t="shared" si="122"/>
        <v>49.685989349825263</v>
      </c>
      <c r="AC478" s="1">
        <f t="shared" si="123"/>
        <v>-70.510548684976243</v>
      </c>
      <c r="AD478" s="1">
        <f t="shared" si="124"/>
        <v>7.1692471282210928</v>
      </c>
      <c r="AE478" s="1">
        <f t="shared" si="125"/>
        <v>1.6962339419349679</v>
      </c>
      <c r="AF478" s="1">
        <f t="shared" si="126"/>
        <v>0.92753955768547602</v>
      </c>
      <c r="AG478" s="1">
        <f t="shared" si="127"/>
        <v>39.5559782318334</v>
      </c>
    </row>
    <row r="479" spans="1:33">
      <c r="A479">
        <v>476</v>
      </c>
      <c r="B479" s="2">
        <f>IF(A479&lt;=入力・概要!$B$40,10^(LOG10(入力・概要!$B$38)+(A479-1)*(LOG10(入力・概要!$B$39)-LOG10(入力・概要!$B$38))/(入力・概要!$B$40-1)),"")</f>
        <v>15067562.73066272</v>
      </c>
      <c r="C479" s="1">
        <f t="shared" si="112"/>
        <v>94672288.764306724</v>
      </c>
      <c r="D479" s="1">
        <f>IF(B479="","",ATANH(MIN(0.999999,入力・概要!$E$20/入力・概要!$E$9))+入力・概要!$B$20*SQRT(B479/1000000)+E479*入力・概要!$B$15/2)</f>
        <v>6.7277986883846147E-2</v>
      </c>
      <c r="E479" s="1">
        <f>IF(B479="","",C479*(入力・概要!$E$11*0.000000001))</f>
        <v>3.0560590008391113</v>
      </c>
      <c r="F479" s="1">
        <f t="shared" si="113"/>
        <v>6.7668289788537769E-2</v>
      </c>
      <c r="G479" s="1">
        <f t="shared" si="114"/>
        <v>-8.5353089357545459E-2</v>
      </c>
      <c r="H479" s="1">
        <f>IF(B479="","",ATANH(MIN(0.999999,入力・概要!$E$21/入力・概要!$E$15))+入力・概要!$B$21*SQRT(B479/1000000)+I479*入力・概要!$B$16/2)</f>
        <v>4.7369153443734976E-2</v>
      </c>
      <c r="I479" s="1">
        <f>IF(B479="","",C479*(入力・概要!$E$17*0.000000001))</f>
        <v>2.8103781771737646</v>
      </c>
      <c r="J479" s="1">
        <f t="shared" si="115"/>
        <v>5.2917193430947709E-2</v>
      </c>
      <c r="K479" s="1">
        <f t="shared" si="116"/>
        <v>-0.34302104955413992</v>
      </c>
      <c r="L479" s="1">
        <f>IF(B479="","",入力・概要!$B$25)</f>
        <v>0.05</v>
      </c>
      <c r="M479" s="1">
        <f>IF(B479="","",C479*入力・概要!$B$26*0.000000001-1/(C479*入力・概要!$B$24*0.000001))</f>
        <v>1.8923894999884183</v>
      </c>
      <c r="N479" s="1">
        <f>IF(B479="","",入力・概要!$B$28)</f>
        <v>0.05</v>
      </c>
      <c r="O479" s="1">
        <f>IF(B479="","",C479*入力・概要!$B$29*0.000000001-1/(C479*入力・概要!$B$27*0.000001))</f>
        <v>1.8923894999884183</v>
      </c>
      <c r="P479" s="1">
        <f t="shared" si="117"/>
        <v>2.5000000000000005E-2</v>
      </c>
      <c r="Q479" s="1">
        <f t="shared" si="118"/>
        <v>0.94619474999420916</v>
      </c>
      <c r="R479" s="1">
        <f>IF(B479="","",入力・概要!$E$15*J479)</f>
        <v>5.0955807803464994</v>
      </c>
      <c r="S479" s="1">
        <f>IF(B479="","",入力・概要!$E$15*K479)</f>
        <v>-33.030691048330155</v>
      </c>
      <c r="T479" s="1">
        <f t="shared" si="119"/>
        <v>5.1205807803464998</v>
      </c>
      <c r="U479" s="1">
        <f t="shared" si="120"/>
        <v>-32.084496298335949</v>
      </c>
      <c r="V479" s="1">
        <f>IF(B479="","",T479+入力・概要!$E$9*F479)</f>
        <v>6.9408801236464956</v>
      </c>
      <c r="W479" s="1">
        <f>IF(B479="","",U479+入力・概要!$E$9*G479)</f>
        <v>-34.38052259058729</v>
      </c>
      <c r="X479" s="1">
        <f>IF(B479="","",入力・概要!$E$9+T479*F479-U479*G479)</f>
        <v>24.508320322501888</v>
      </c>
      <c r="Y479" s="1">
        <f t="shared" si="121"/>
        <v>-2.608160382142509</v>
      </c>
      <c r="Z479" s="1">
        <f>IF(B479="","",入力・概要!$E$9*(V479*X479+W479*Y479)/(X479^2+Y479^2)+入力・概要!$B$36)</f>
        <v>11.503875208982182</v>
      </c>
      <c r="AA479" s="1">
        <f>IF(B479="","",入力・概要!$E$9*(W479*X479-V479*Y479)/(X479^2+Y479^2)+C479*入力・概要!$B$37*0.000000001)</f>
        <v>-33.307866144072513</v>
      </c>
      <c r="AB479" s="1">
        <f t="shared" si="122"/>
        <v>35.238517163684499</v>
      </c>
      <c r="AC479" s="1">
        <f t="shared" si="123"/>
        <v>-70.946104585567312</v>
      </c>
      <c r="AD479" s="1">
        <f t="shared" si="124"/>
        <v>7.1780430082384363</v>
      </c>
      <c r="AE479" s="1">
        <f t="shared" si="125"/>
        <v>1.547017625018708</v>
      </c>
      <c r="AF479" s="1">
        <f t="shared" si="126"/>
        <v>0.94652496264842578</v>
      </c>
      <c r="AG479" s="1">
        <f t="shared" si="127"/>
        <v>33.421422689934587</v>
      </c>
    </row>
    <row r="480" spans="1:33">
      <c r="A480">
        <v>477</v>
      </c>
      <c r="B480" s="2">
        <f>IF(A480&lt;=入力・概要!$B$40,10^(LOG10(入力・概要!$B$38)+(A480-1)*(LOG10(入力・概要!$B$39)-LOG10(入力・概要!$B$38))/(入力・概要!$B$40-1)),"")</f>
        <v>15375841.315201009</v>
      </c>
      <c r="C480" s="1">
        <f t="shared" si="112"/>
        <v>96609260.23719582</v>
      </c>
      <c r="D480" s="1">
        <f>IF(B480="","",ATANH(MIN(0.999999,入力・概要!$E$20/入力・概要!$E$9))+入力・概要!$B$20*SQRT(B480/1000000)+E480*入力・概要!$B$15/2)</f>
        <v>6.8334404606321369E-2</v>
      </c>
      <c r="E480" s="1">
        <f>IF(B480="","",C480*(入力・概要!$E$11*0.000000001))</f>
        <v>3.1185852076241645</v>
      </c>
      <c r="F480" s="1">
        <f t="shared" si="113"/>
        <v>6.8264198921115432E-2</v>
      </c>
      <c r="G480" s="1">
        <f t="shared" si="114"/>
        <v>-2.2904329281729346E-2</v>
      </c>
      <c r="H480" s="1">
        <f>IF(B480="","",ATANH(MIN(0.999999,入力・概要!$E$21/入力・概要!$E$15))+入力・概要!$B$21*SQRT(B480/1000000)+I480*入力・概要!$B$16/2)</f>
        <v>4.8102182653936496E-2</v>
      </c>
      <c r="I480" s="1">
        <f>IF(B480="","",C480*(入力・概要!$E$17*0.000000001))</f>
        <v>2.8678778154339941</v>
      </c>
      <c r="J480" s="1">
        <f t="shared" si="115"/>
        <v>5.1844509483319298E-2</v>
      </c>
      <c r="K480" s="1">
        <f t="shared" si="116"/>
        <v>-0.28006201334281156</v>
      </c>
      <c r="L480" s="1">
        <f>IF(B480="","",入力・概要!$B$25)</f>
        <v>0.05</v>
      </c>
      <c r="M480" s="1">
        <f>IF(B480="","",C480*入力・概要!$B$26*0.000000001-1/(C480*入力・概要!$B$24*0.000001))</f>
        <v>1.9311501072827157</v>
      </c>
      <c r="N480" s="1">
        <f>IF(B480="","",入力・概要!$B$28)</f>
        <v>0.05</v>
      </c>
      <c r="O480" s="1">
        <f>IF(B480="","",C480*入力・概要!$B$29*0.000000001-1/(C480*入力・概要!$B$27*0.000001))</f>
        <v>1.9311501072827157</v>
      </c>
      <c r="P480" s="1">
        <f t="shared" si="117"/>
        <v>2.5000000000000005E-2</v>
      </c>
      <c r="Q480" s="1">
        <f t="shared" si="118"/>
        <v>0.96557505364135787</v>
      </c>
      <c r="R480" s="1">
        <f>IF(B480="","",入力・概要!$E$15*J480)</f>
        <v>4.9922883086084786</v>
      </c>
      <c r="S480" s="1">
        <f>IF(B480="","",入力・概要!$E$15*K480)</f>
        <v>-26.968146267186064</v>
      </c>
      <c r="T480" s="1">
        <f t="shared" si="119"/>
        <v>5.017288308608479</v>
      </c>
      <c r="U480" s="1">
        <f t="shared" si="120"/>
        <v>-26.002571213544705</v>
      </c>
      <c r="V480" s="1">
        <f>IF(B480="","",T480+入力・概要!$E$9*F480)</f>
        <v>6.8536178043785227</v>
      </c>
      <c r="W480" s="1">
        <f>IF(B480="","",U480+入力・概要!$E$9*G480)</f>
        <v>-26.618705235559268</v>
      </c>
      <c r="X480" s="1">
        <f>IF(B480="","",入力・概要!$E$9+T480*F480-U480*G480)</f>
        <v>26.647259971812279</v>
      </c>
      <c r="Y480" s="1">
        <f t="shared" si="121"/>
        <v>-1.8899623173036251</v>
      </c>
      <c r="Z480" s="1">
        <f>IF(B480="","",入力・概要!$E$9*(V480*X480+W480*Y480)/(X480^2+Y480^2)+入力・概要!$B$36)</f>
        <v>8.7804050182189215</v>
      </c>
      <c r="AA480" s="1">
        <f>IF(B480="","",入力・概要!$E$9*(W480*X480-V480*Y480)/(X480^2+Y480^2)+C480*入力・概要!$B$37*0.000000001)</f>
        <v>-22.979243025208731</v>
      </c>
      <c r="AB480" s="1">
        <f t="shared" si="122"/>
        <v>24.59961630382816</v>
      </c>
      <c r="AC480" s="1">
        <f t="shared" si="123"/>
        <v>-69.088064423529588</v>
      </c>
      <c r="AD480" s="1">
        <f t="shared" si="124"/>
        <v>7.1868388882557799</v>
      </c>
      <c r="AE480" s="1">
        <f t="shared" si="125"/>
        <v>1.3909283331834716</v>
      </c>
      <c r="AF480" s="1">
        <f t="shared" si="126"/>
        <v>0.96589864075611531</v>
      </c>
      <c r="AG480" s="1">
        <f t="shared" si="127"/>
        <v>27.426335074971476</v>
      </c>
    </row>
    <row r="481" spans="1:33">
      <c r="A481">
        <v>478</v>
      </c>
      <c r="B481" s="2">
        <f>IF(A481&lt;=入力・概要!$B$40,10^(LOG10(入力・概要!$B$38)+(A481-1)*(LOG10(入力・概要!$B$39)-LOG10(入力・概要!$B$38))/(入力・概要!$B$40-1)),"")</f>
        <v>15690427.20287681</v>
      </c>
      <c r="C481" s="1">
        <f t="shared" si="112"/>
        <v>98585861.664486468</v>
      </c>
      <c r="D481" s="1">
        <f>IF(B481="","",ATANH(MIN(0.999999,入力・概要!$E$20/入力・概要!$E$9))+入力・概要!$B$20*SQRT(B481/1000000)+E481*入力・概要!$B$15/2)</f>
        <v>6.9411217741250794E-2</v>
      </c>
      <c r="E481" s="1">
        <f>IF(B481="","",C481*(入力・概要!$E$11*0.000000001))</f>
        <v>3.1823906850430275</v>
      </c>
      <c r="F481" s="1">
        <f t="shared" si="113"/>
        <v>6.941488062756411E-2</v>
      </c>
      <c r="G481" s="1">
        <f t="shared" si="114"/>
        <v>4.0624316574138508E-2</v>
      </c>
      <c r="H481" s="1">
        <f>IF(B481="","",ATANH(MIN(0.999999,入力・概要!$E$21/入力・概要!$E$15))+入力・概要!$B$21*SQRT(B481/1000000)+I481*入力・概要!$B$16/2)</f>
        <v>4.8848584617658522E-2</v>
      </c>
      <c r="I481" s="1">
        <f>IF(B481="","",C481*(入力・概要!$E$17*0.000000001))</f>
        <v>2.9265538819866652</v>
      </c>
      <c r="J481" s="1">
        <f t="shared" si="115"/>
        <v>5.1132449623296911E-2</v>
      </c>
      <c r="K481" s="1">
        <f t="shared" si="116"/>
        <v>-0.21787071984450715</v>
      </c>
      <c r="L481" s="1">
        <f>IF(B481="","",入力・概要!$B$25)</f>
        <v>0.05</v>
      </c>
      <c r="M481" s="1">
        <f>IF(B481="","",C481*入力・概要!$B$26*0.000000001-1/(C481*入力・概要!$B$24*0.000001))</f>
        <v>1.9707028890591103</v>
      </c>
      <c r="N481" s="1">
        <f>IF(B481="","",入力・概要!$B$28)</f>
        <v>0.05</v>
      </c>
      <c r="O481" s="1">
        <f>IF(B481="","",C481*入力・概要!$B$29*0.000000001-1/(C481*入力・概要!$B$27*0.000001))</f>
        <v>1.9707028890591103</v>
      </c>
      <c r="P481" s="1">
        <f t="shared" si="117"/>
        <v>2.5000000000000001E-2</v>
      </c>
      <c r="Q481" s="1">
        <f t="shared" si="118"/>
        <v>0.98535144452955514</v>
      </c>
      <c r="R481" s="1">
        <f>IF(B481="","",入力・概要!$E$15*J481)</f>
        <v>4.9237215857356755</v>
      </c>
      <c r="S481" s="1">
        <f>IF(B481="","",入力・概要!$E$15*K481)</f>
        <v>-20.979530104683498</v>
      </c>
      <c r="T481" s="1">
        <f t="shared" si="119"/>
        <v>4.9487215857356759</v>
      </c>
      <c r="U481" s="1">
        <f t="shared" si="120"/>
        <v>-19.994178660153942</v>
      </c>
      <c r="V481" s="1">
        <f>IF(B481="","",T481+入力・概要!$E$9*F481)</f>
        <v>6.8160047994309299</v>
      </c>
      <c r="W481" s="1">
        <f>IF(B481="","",U481+入力・概要!$E$9*G481)</f>
        <v>-18.901371127807508</v>
      </c>
      <c r="X481" s="1">
        <f>IF(B481="","",入力・概要!$E$9+T481*F481-U481*G481)</f>
        <v>28.056095019578361</v>
      </c>
      <c r="Y481" s="1">
        <f t="shared" si="121"/>
        <v>-1.1868550926045767</v>
      </c>
      <c r="Z481" s="1">
        <f>IF(B481="","",入力・概要!$E$9*(V481*X481+W481*Y481)/(X481^2+Y481^2)+入力・概要!$B$36)</f>
        <v>7.2888220922087159</v>
      </c>
      <c r="AA481" s="1">
        <f>IF(B481="","",入力・概要!$E$9*(W481*X481-V481*Y481)/(X481^2+Y481^2)+C481*入力・概要!$B$37*0.000000001)</f>
        <v>-14.477992035532855</v>
      </c>
      <c r="AB481" s="1">
        <f t="shared" si="122"/>
        <v>16.209231347378029</v>
      </c>
      <c r="AC481" s="1">
        <f t="shared" si="123"/>
        <v>-63.277419130588875</v>
      </c>
      <c r="AD481" s="1">
        <f t="shared" si="124"/>
        <v>7.1956347682731252</v>
      </c>
      <c r="AE481" s="1">
        <f t="shared" si="125"/>
        <v>1.2097624208011912</v>
      </c>
      <c r="AF481" s="1">
        <f t="shared" si="126"/>
        <v>0.98566853923440256</v>
      </c>
      <c r="AG481" s="1">
        <f t="shared" si="127"/>
        <v>21.549564210609006</v>
      </c>
    </row>
    <row r="482" spans="1:33">
      <c r="A482">
        <v>479</v>
      </c>
      <c r="B482" s="2">
        <f>IF(A482&lt;=入力・概要!$B$40,10^(LOG10(入力・概要!$B$38)+(A482-1)*(LOG10(入力・概要!$B$39)-LOG10(入力・概要!$B$38))/(入力・概要!$B$40-1)),"")</f>
        <v>16011449.439542895</v>
      </c>
      <c r="C482" s="1">
        <f t="shared" si="112"/>
        <v>100602903.86518474</v>
      </c>
      <c r="D482" s="1">
        <f>IF(B482="","",ATANH(MIN(0.999999,入力・概要!$E$20/入力・概要!$E$9))+入力・概要!$B$20*SQRT(B482/1000000)+E482*入力・概要!$B$15/2)</f>
        <v>7.0508831170372682E-2</v>
      </c>
      <c r="E482" s="1">
        <f>IF(B482="","",C482*(入力・概要!$E$11*0.000000001))</f>
        <v>3.2475016066545508</v>
      </c>
      <c r="F482" s="1">
        <f t="shared" si="113"/>
        <v>7.1183742987407234E-2</v>
      </c>
      <c r="G482" s="1">
        <f t="shared" si="114"/>
        <v>0.10577404126809879</v>
      </c>
      <c r="H482" s="1">
        <f>IF(B482="","",ATANH(MIN(0.999999,入力・概要!$E$21/入力・概要!$E$15))+入力・概要!$B$21*SQRT(B482/1000000)+I482*入力・概要!$B$16/2)</f>
        <v>4.9608616400343072E-2</v>
      </c>
      <c r="I482" s="1">
        <f>IF(B482="","",C482*(入力・概要!$E$17*0.000000001))</f>
        <v>2.9864304462619145</v>
      </c>
      <c r="J482" s="1">
        <f t="shared" si="115"/>
        <v>5.0777690477798787E-2</v>
      </c>
      <c r="K482" s="1">
        <f t="shared" si="116"/>
        <v>-0.15602580992445989</v>
      </c>
      <c r="L482" s="1">
        <f>IF(B482="","",入力・概要!$B$25)</f>
        <v>0.05</v>
      </c>
      <c r="M482" s="1">
        <f>IF(B482="","",C482*入力・概要!$B$26*0.000000001-1/(C482*入力・概要!$B$24*0.000001))</f>
        <v>2.0110640702108773</v>
      </c>
      <c r="N482" s="1">
        <f>IF(B482="","",入力・概要!$B$28)</f>
        <v>0.05</v>
      </c>
      <c r="O482" s="1">
        <f>IF(B482="","",C482*入力・概要!$B$29*0.000000001-1/(C482*入力・概要!$B$27*0.000001))</f>
        <v>2.0110640702108773</v>
      </c>
      <c r="P482" s="1">
        <f t="shared" si="117"/>
        <v>2.4999999999999998E-2</v>
      </c>
      <c r="Q482" s="1">
        <f t="shared" si="118"/>
        <v>1.0055320351054382</v>
      </c>
      <c r="R482" s="1">
        <f>IF(B482="","",入力・概要!$E$15*J482)</f>
        <v>4.8895605925641226</v>
      </c>
      <c r="S482" s="1">
        <f>IF(B482="","",入力・概要!$E$15*K482)</f>
        <v>-15.024268422824315</v>
      </c>
      <c r="T482" s="1">
        <f t="shared" si="119"/>
        <v>4.9145605925641229</v>
      </c>
      <c r="U482" s="1">
        <f t="shared" si="120"/>
        <v>-14.018736387718878</v>
      </c>
      <c r="V482" s="1">
        <f>IF(B482="","",T482+入力・概要!$E$9*F482)</f>
        <v>6.8294267879199531</v>
      </c>
      <c r="W482" s="1">
        <f>IF(B482="","",U482+入力・概要!$E$9*G482)</f>
        <v>-11.173379744892639</v>
      </c>
      <c r="X482" s="1">
        <f>IF(B482="","",入力・概要!$E$9+T482*F482-U482*G482)</f>
        <v>28.73298547723379</v>
      </c>
      <c r="Y482" s="1">
        <f t="shared" si="121"/>
        <v>-0.47807319309914464</v>
      </c>
      <c r="Z482" s="1">
        <f>IF(B482="","",入力・概要!$E$9*(V482*X482+W482*Y482)/(X482^2+Y482^2)+入力・概要!$B$36)</f>
        <v>6.5660630714533079</v>
      </c>
      <c r="AA482" s="1">
        <f>IF(B482="","",入力・概要!$E$9*(W482*X482-V482*Y482)/(X482^2+Y482^2)+C482*入力・概要!$B$37*0.000000001)</f>
        <v>-6.9468022246944994</v>
      </c>
      <c r="AB482" s="1">
        <f t="shared" si="122"/>
        <v>9.5588307552400629</v>
      </c>
      <c r="AC482" s="1">
        <f t="shared" si="123"/>
        <v>-46.613941677945171</v>
      </c>
      <c r="AD482" s="1">
        <f t="shared" si="124"/>
        <v>7.2044306482904688</v>
      </c>
      <c r="AE482" s="1">
        <f t="shared" si="125"/>
        <v>0.98040477223394173</v>
      </c>
      <c r="AF482" s="1">
        <f t="shared" si="126"/>
        <v>1.005842767843605</v>
      </c>
      <c r="AG482" s="1">
        <f t="shared" si="127"/>
        <v>15.799887481543399</v>
      </c>
    </row>
    <row r="483" spans="1:33">
      <c r="A483">
        <v>480</v>
      </c>
      <c r="B483" s="2">
        <f>IF(A483&lt;=入力・概要!$B$40,10^(LOG10(入力・概要!$B$38)+(A483-1)*(LOG10(入力・概要!$B$39)-LOG10(入力・概要!$B$38))/(入力・概要!$B$40-1)),"")</f>
        <v>16339039.711298309</v>
      </c>
      <c r="C483" s="1">
        <f t="shared" si="112"/>
        <v>102661214.24745333</v>
      </c>
      <c r="D483" s="1">
        <f>IF(B483="","",ATANH(MIN(0.999999,入力・概要!$E$20/入力・概要!$E$9))+入力・概要!$B$20*SQRT(B483/1000000)+E483*入力・概要!$B$15/2)</f>
        <v>7.1627657932963731E-2</v>
      </c>
      <c r="E483" s="1">
        <f>IF(B483="","",C483*(入力・概要!$E$11*0.000000001))</f>
        <v>3.3139446815221363</v>
      </c>
      <c r="F483" s="1">
        <f t="shared" si="113"/>
        <v>7.3660867420574275E-2</v>
      </c>
      <c r="G483" s="1">
        <f t="shared" si="114"/>
        <v>0.17316223650569726</v>
      </c>
      <c r="H483" s="1">
        <f>IF(B483="","",ATANH(MIN(0.999999,入力・概要!$E$21/入力・概要!$E$15))+入力・概要!$B$21*SQRT(B483/1000000)+I483*入力・概要!$B$16/2)</f>
        <v>5.0382540158605021E-2</v>
      </c>
      <c r="I483" s="1">
        <f>IF(B483="","",C483*(入力・概要!$E$17*0.000000001))</f>
        <v>3.047532070144475</v>
      </c>
      <c r="J483" s="1">
        <f t="shared" si="115"/>
        <v>5.0786825192228845E-2</v>
      </c>
      <c r="K483" s="1">
        <f t="shared" si="116"/>
        <v>-9.4097778060412543E-2</v>
      </c>
      <c r="L483" s="1">
        <f>IF(B483="","",入力・概要!$B$25)</f>
        <v>0.05</v>
      </c>
      <c r="M483" s="1">
        <f>IF(B483="","",C483*入力・概要!$B$26*0.000000001-1/(C483*入力・概要!$B$24*0.000001))</f>
        <v>2.0522502072437421</v>
      </c>
      <c r="N483" s="1">
        <f>IF(B483="","",入力・概要!$B$28)</f>
        <v>0.05</v>
      </c>
      <c r="O483" s="1">
        <f>IF(B483="","",C483*入力・概要!$B$29*0.000000001-1/(C483*入力・概要!$B$27*0.000001))</f>
        <v>2.0522502072437421</v>
      </c>
      <c r="P483" s="1">
        <f t="shared" si="117"/>
        <v>2.4999999999999994E-2</v>
      </c>
      <c r="Q483" s="1">
        <f t="shared" si="118"/>
        <v>1.026125103621871</v>
      </c>
      <c r="R483" s="1">
        <f>IF(B483="","",入力・概要!$E$15*J483)</f>
        <v>4.8904402060180088</v>
      </c>
      <c r="S483" s="1">
        <f>IF(B483="","",入力・概要!$E$15*K483)</f>
        <v>-9.0610026395982555</v>
      </c>
      <c r="T483" s="1">
        <f t="shared" si="119"/>
        <v>4.9154402060180091</v>
      </c>
      <c r="U483" s="1">
        <f t="shared" si="120"/>
        <v>-8.0348775359763849</v>
      </c>
      <c r="V483" s="1">
        <f>IF(B483="","",T483+入力・概要!$E$9*F483)</f>
        <v>6.8969418667159843</v>
      </c>
      <c r="W483" s="1">
        <f>IF(B483="","",U483+入力・概要!$E$9*G483)</f>
        <v>-3.3767561857738588</v>
      </c>
      <c r="X483" s="1">
        <f>IF(B483="","",入力・概要!$E$9+T483*F483-U483*G483)</f>
        <v>28.653743211423802</v>
      </c>
      <c r="Y483" s="1">
        <f t="shared" si="121"/>
        <v>0.25931257056599677</v>
      </c>
      <c r="Z483" s="1">
        <f>IF(B483="","",入力・概要!$E$9*(V483*X483+W483*Y483)/(X483^2+Y483^2)+入力・概要!$B$36)</f>
        <v>6.4456791499197879</v>
      </c>
      <c r="AA483" s="1">
        <f>IF(B483="","",入力・概要!$E$9*(W483*X483-V483*Y483)/(X483^2+Y483^2)+C483*入力・概要!$B$37*0.000000001)</f>
        <v>0.24586884937951803</v>
      </c>
      <c r="AB483" s="1">
        <f t="shared" si="122"/>
        <v>6.4503667488605547</v>
      </c>
      <c r="AC483" s="1">
        <f t="shared" si="123"/>
        <v>2.1844743733869945</v>
      </c>
      <c r="AD483" s="1">
        <f t="shared" si="124"/>
        <v>7.2132265283078132</v>
      </c>
      <c r="AE483" s="1">
        <f t="shared" si="125"/>
        <v>0.80958440804275411</v>
      </c>
      <c r="AF483" s="1">
        <f t="shared" si="126"/>
        <v>1.0264296022051369</v>
      </c>
      <c r="AG483" s="1">
        <f t="shared" si="127"/>
        <v>10.296512722443653</v>
      </c>
    </row>
    <row r="484" spans="1:33">
      <c r="A484">
        <v>481</v>
      </c>
      <c r="B484" s="2">
        <f>IF(A484&lt;=入力・概要!$B$40,10^(LOG10(入力・概要!$B$38)+(A484-1)*(LOG10(入力・概要!$B$39)-LOG10(入力・概要!$B$38))/(入力・概要!$B$40-1)),"")</f>
        <v>16673332.398506679</v>
      </c>
      <c r="C484" s="1">
        <f t="shared" si="112"/>
        <v>104761637.14801854</v>
      </c>
      <c r="D484" s="1">
        <f>IF(B484="","",ATANH(MIN(0.999999,入力・概要!$E$20/入力・概要!$E$9))+入力・概要!$B$20*SQRT(B484/1000000)+E484*入力・概要!$B$15/2)</f>
        <v>7.2768119391453667E-2</v>
      </c>
      <c r="E484" s="1">
        <f>IF(B484="","",C484*(入力・概要!$E$11*0.000000001))</f>
        <v>3.3817471651699278</v>
      </c>
      <c r="F484" s="1">
        <f t="shared" si="113"/>
        <v>7.6971554892036498E-2</v>
      </c>
      <c r="G484" s="1">
        <f t="shared" si="114"/>
        <v>0.2435112954760919</v>
      </c>
      <c r="H484" s="1">
        <f>IF(B484="","",ATANH(MIN(0.999999,入力・概要!$E$21/入力・概要!$E$15))+入力・概要!$B$21*SQRT(B484/1000000)+I484*入力・概要!$B$16/2)</f>
        <v>5.1170623242681873E-2</v>
      </c>
      <c r="I484" s="1">
        <f>IF(B484="","",C484*(入力・概要!$E$17*0.000000001))</f>
        <v>3.1098838180490849</v>
      </c>
      <c r="J484" s="1">
        <f t="shared" si="115"/>
        <v>5.1177312237201941E-2</v>
      </c>
      <c r="K484" s="1">
        <f t="shared" si="116"/>
        <v>-3.1636473314460609E-2</v>
      </c>
      <c r="L484" s="1">
        <f>IF(B484="","",入力・概要!$B$25)</f>
        <v>0.05</v>
      </c>
      <c r="M484" s="1">
        <f>IF(B484="","",C484*入力・概要!$B$26*0.000000001-1/(C484*入力・概要!$B$24*0.000001))</f>
        <v>2.0942781950674365</v>
      </c>
      <c r="N484" s="1">
        <f>IF(B484="","",入力・概要!$B$28)</f>
        <v>0.05</v>
      </c>
      <c r="O484" s="1">
        <f>IF(B484="","",C484*入力・概要!$B$29*0.000000001-1/(C484*入力・概要!$B$27*0.000001))</f>
        <v>2.0942781950674365</v>
      </c>
      <c r="P484" s="1">
        <f t="shared" si="117"/>
        <v>2.5000000000000005E-2</v>
      </c>
      <c r="Q484" s="1">
        <f t="shared" si="118"/>
        <v>1.047139097533718</v>
      </c>
      <c r="R484" s="1">
        <f>IF(B484="","",入力・概要!$E$15*J484)</f>
        <v>4.9280415630124166</v>
      </c>
      <c r="S484" s="1">
        <f>IF(B484="","",入力・概要!$E$15*K484)</f>
        <v>-3.0463861540478399</v>
      </c>
      <c r="T484" s="1">
        <f t="shared" si="119"/>
        <v>4.9530415630124169</v>
      </c>
      <c r="U484" s="1">
        <f t="shared" si="120"/>
        <v>-1.9992470565141218</v>
      </c>
      <c r="V484" s="1">
        <f>IF(B484="","",T484+入力・概要!$E$9*F484)</f>
        <v>7.023601810073469</v>
      </c>
      <c r="W484" s="1">
        <f>IF(B484="","",U484+入力・概要!$E$9*G484)</f>
        <v>4.5512872133255922</v>
      </c>
      <c r="X484" s="1">
        <f>IF(B484="","",入力・概要!$E$9+T484*F484-U484*G484)</f>
        <v>27.768412809173952</v>
      </c>
      <c r="Y484" s="1">
        <f t="shared" si="121"/>
        <v>1.0522364130028616</v>
      </c>
      <c r="Z484" s="1">
        <f>IF(B484="","",入力・概要!$E$9*(V484*X484+W484*Y484)/(X484^2+Y484^2)+入力・概要!$B$36)</f>
        <v>6.9611097048999202</v>
      </c>
      <c r="AA484" s="1">
        <f>IF(B484="","",入力・概要!$E$9*(W484*X484-V484*Y484)/(X484^2+Y484^2)+C484*入力・概要!$B$37*0.000000001)</f>
        <v>7.6906347732390419</v>
      </c>
      <c r="AB484" s="1">
        <f t="shared" si="122"/>
        <v>10.373182324581276</v>
      </c>
      <c r="AC484" s="1">
        <f t="shared" si="123"/>
        <v>47.850460376499697</v>
      </c>
      <c r="AD484" s="1">
        <f t="shared" si="124"/>
        <v>7.2220224083251567</v>
      </c>
      <c r="AE484" s="1">
        <f t="shared" si="125"/>
        <v>1.0159120113539244</v>
      </c>
      <c r="AF484" s="1">
        <f t="shared" si="126"/>
        <v>1.0474374871961236</v>
      </c>
      <c r="AG484" s="1">
        <f t="shared" si="127"/>
        <v>5.7936225495239375</v>
      </c>
    </row>
    <row r="485" spans="1:33">
      <c r="A485">
        <v>482</v>
      </c>
      <c r="B485" s="2">
        <f>IF(A485&lt;=入力・概要!$B$40,10^(LOG10(入力・概要!$B$38)+(A485-1)*(LOG10(入力・概要!$B$39)-LOG10(入力・概要!$B$38))/(入力・概要!$B$40-1)),"")</f>
        <v>17014464.630920615</v>
      </c>
      <c r="C485" s="1">
        <f t="shared" si="112"/>
        <v>106905034.17852715</v>
      </c>
      <c r="D485" s="1">
        <f>IF(B485="","",ATANH(MIN(0.999999,入力・概要!$E$20/入力・概要!$E$9))+入力・概要!$B$20*SQRT(B485/1000000)+E485*入力・概要!$B$15/2)</f>
        <v>7.3930645400418438E-2</v>
      </c>
      <c r="E485" s="1">
        <f>IF(B485="","",C485*(入力・概要!$E$11*0.000000001))</f>
        <v>3.4509368707633481</v>
      </c>
      <c r="F485" s="1">
        <f t="shared" si="113"/>
        <v>8.1289095988418131E-2</v>
      </c>
      <c r="G485" s="1">
        <f t="shared" si="114"/>
        <v>0.31768733076602934</v>
      </c>
      <c r="H485" s="1">
        <f>IF(B485="","",ATANH(MIN(0.999999,入力・概要!$E$21/入力・概要!$E$15))+入力・概要!$B$21*SQRT(B485/1000000)+I485*入力・概要!$B$16/2)</f>
        <v>5.1973138300964353E-2</v>
      </c>
      <c r="I485" s="1">
        <f>IF(B485="","",C485*(入力・概要!$E$17*0.000000001))</f>
        <v>3.1735112672022052</v>
      </c>
      <c r="J485" s="1">
        <f t="shared" si="115"/>
        <v>5.1979187637259852E-2</v>
      </c>
      <c r="K485" s="1">
        <f t="shared" si="116"/>
        <v>3.1843277037165912E-2</v>
      </c>
      <c r="L485" s="1">
        <f>IF(B485="","",入力・概要!$B$25)</f>
        <v>0.05</v>
      </c>
      <c r="M485" s="1">
        <f>IF(B485="","",C485*入力・概要!$B$26*0.000000001-1/(C485*入力・概要!$B$24*0.000001))</f>
        <v>2.1371652739261946</v>
      </c>
      <c r="N485" s="1">
        <f>IF(B485="","",入力・概要!$B$28)</f>
        <v>0.05</v>
      </c>
      <c r="O485" s="1">
        <f>IF(B485="","",C485*入力・概要!$B$29*0.000000001-1/(C485*入力・概要!$B$27*0.000001))</f>
        <v>2.1371652739261946</v>
      </c>
      <c r="P485" s="1">
        <f t="shared" si="117"/>
        <v>2.5000000000000001E-2</v>
      </c>
      <c r="Q485" s="1">
        <f t="shared" si="118"/>
        <v>1.0685826369630971</v>
      </c>
      <c r="R485" s="1">
        <f>IF(B485="","",入力・概要!$E$15*J485)</f>
        <v>5.0052569369173012</v>
      </c>
      <c r="S485" s="1">
        <f>IF(B485="","",入力・概要!$E$15*K485)</f>
        <v>3.0663000044695621</v>
      </c>
      <c r="T485" s="1">
        <f t="shared" si="119"/>
        <v>5.0302569369173016</v>
      </c>
      <c r="U485" s="1">
        <f t="shared" si="120"/>
        <v>4.1348826414326592</v>
      </c>
      <c r="V485" s="1">
        <f>IF(B485="","",T485+入力・概要!$E$9*F485)</f>
        <v>7.216960465373143</v>
      </c>
      <c r="W485" s="1">
        <f>IF(B485="","",U485+入力・概要!$E$9*G485)</f>
        <v>12.680776757794485</v>
      </c>
      <c r="X485" s="1">
        <f>IF(B485="","",入力・概要!$E$9+T485*F485-U485*G485)</f>
        <v>25.995635467519435</v>
      </c>
      <c r="Y485" s="1">
        <f t="shared" si="121"/>
        <v>1.9341697712968238</v>
      </c>
      <c r="Z485" s="1">
        <f>IF(B485="","",入力・概要!$E$9*(V485*X485+W485*Y485)/(X485^2+Y485^2)+入力・概要!$B$36)</f>
        <v>8.397964583737453</v>
      </c>
      <c r="AA485" s="1">
        <f>IF(B485="","",入力・概要!$E$9*(W485*X485-V485*Y485)/(X485^2+Y485^2)+C485*入力・概要!$B$37*0.000000001)</f>
        <v>16.115196610458511</v>
      </c>
      <c r="AB485" s="1">
        <f t="shared" si="122"/>
        <v>18.172104196912422</v>
      </c>
      <c r="AC485" s="1">
        <f t="shared" si="123"/>
        <v>62.475041620462775</v>
      </c>
      <c r="AD485" s="1">
        <f t="shared" si="124"/>
        <v>7.2308182883425003</v>
      </c>
      <c r="AE485" s="1">
        <f t="shared" si="125"/>
        <v>1.2594052183480893</v>
      </c>
      <c r="AF485" s="1">
        <f t="shared" si="126"/>
        <v>1.068875040413521</v>
      </c>
      <c r="AG485" s="1">
        <f t="shared" si="127"/>
        <v>5.8698205016822111</v>
      </c>
    </row>
    <row r="486" spans="1:33">
      <c r="A486">
        <v>483</v>
      </c>
      <c r="B486" s="2">
        <f>IF(A486&lt;=入力・概要!$B$40,10^(LOG10(入力・概要!$B$38)+(A486-1)*(LOG10(入力・概要!$B$39)-LOG10(入力・概要!$B$38))/(入力・概要!$B$40-1)),"")</f>
        <v>17362576.343933355</v>
      </c>
      <c r="C486" s="1">
        <f t="shared" si="112"/>
        <v>109092284.57898591</v>
      </c>
      <c r="D486" s="1">
        <f>IF(B486="","",ATANH(MIN(0.999999,入力・概要!$E$20/入力・概要!$E$9))+入力・概要!$B$20*SQRT(B486/1000000)+E486*入力・概要!$B$15/2)</f>
        <v>7.5115674479015571E-2</v>
      </c>
      <c r="E486" s="1">
        <f>IF(B486="","",C486*(入力・概要!$E$11*0.000000001))</f>
        <v>3.5215421805182667</v>
      </c>
      <c r="F486" s="1">
        <f t="shared" si="113"/>
        <v>8.6854102705537284E-2</v>
      </c>
      <c r="G486" s="1">
        <f t="shared" si="114"/>
        <v>0.39675365827094389</v>
      </c>
      <c r="H486" s="1">
        <f>IF(B486="","",ATANH(MIN(0.999999,入力・概要!$E$21/入力・概要!$E$15))+入力・概要!$B$21*SQRT(B486/1000000)+I486*入力・概要!$B$16/2)</f>
        <v>5.2790363386646659E-2</v>
      </c>
      <c r="I486" s="1">
        <f>IF(B486="","",C486*(入力・概要!$E$17*0.000000001))</f>
        <v>3.2384405181339884</v>
      </c>
      <c r="J486" s="1">
        <f t="shared" si="115"/>
        <v>5.3237779173489305E-2</v>
      </c>
      <c r="K486" s="1">
        <f t="shared" si="116"/>
        <v>9.6879013920361939E-2</v>
      </c>
      <c r="L486" s="1">
        <f>IF(B486="","",入力・概要!$B$25)</f>
        <v>0.05</v>
      </c>
      <c r="M486" s="1">
        <f>IF(B486="","",C486*入力・概要!$B$26*0.000000001-1/(C486*入力・概要!$B$24*0.000001))</f>
        <v>2.1809290364708267</v>
      </c>
      <c r="N486" s="1">
        <f>IF(B486="","",入力・概要!$B$28)</f>
        <v>0.05</v>
      </c>
      <c r="O486" s="1">
        <f>IF(B486="","",C486*入力・概要!$B$29*0.000000001-1/(C486*入力・概要!$B$27*0.000001))</f>
        <v>2.1809290364708267</v>
      </c>
      <c r="P486" s="1">
        <f t="shared" si="117"/>
        <v>2.4999999999999998E-2</v>
      </c>
      <c r="Q486" s="1">
        <f t="shared" si="118"/>
        <v>1.0904645182354131</v>
      </c>
      <c r="R486" s="1">
        <f>IF(B486="","",入力・概要!$E$15*J486)</f>
        <v>5.1264510975767532</v>
      </c>
      <c r="S486" s="1">
        <f>IF(B486="","",入力・概要!$E$15*K486)</f>
        <v>9.3288175230928214</v>
      </c>
      <c r="T486" s="1">
        <f t="shared" si="119"/>
        <v>5.1514510975767536</v>
      </c>
      <c r="U486" s="1">
        <f t="shared" si="120"/>
        <v>10.419282041328234</v>
      </c>
      <c r="V486" s="1">
        <f>IF(B486="","",T486+入力・概要!$E$9*F486)</f>
        <v>7.4878551446106183</v>
      </c>
      <c r="W486" s="1">
        <f>IF(B486="","",U486+入力・概要!$E$9*G486)</f>
        <v>21.092086479852767</v>
      </c>
      <c r="X486" s="1">
        <f>IF(B486="","",入力・概要!$E$9+T486*F486-U486*G486)</f>
        <v>23.213866654173248</v>
      </c>
      <c r="Y486" s="1">
        <f t="shared" si="121"/>
        <v>2.9488144609029288</v>
      </c>
      <c r="Z486" s="1">
        <f>IF(B486="","",入力・概要!$E$9*(V486*X486+W486*Y486)/(X486^2+Y486^2)+入力・概要!$B$36)</f>
        <v>11.594637909755702</v>
      </c>
      <c r="AA486" s="1">
        <f>IF(B486="","",入力・概要!$E$9*(W486*X486-V486*Y486)/(X486^2+Y486^2)+C486*入力・概要!$B$37*0.000000001)</f>
        <v>26.660724142333663</v>
      </c>
      <c r="AB486" s="1">
        <f t="shared" si="122"/>
        <v>29.072836807782572</v>
      </c>
      <c r="AC486" s="1">
        <f t="shared" si="123"/>
        <v>66.495978501966661</v>
      </c>
      <c r="AD486" s="1">
        <f t="shared" si="124"/>
        <v>7.2396141683598456</v>
      </c>
      <c r="AE486" s="1">
        <f t="shared" si="125"/>
        <v>1.4634874105064788</v>
      </c>
      <c r="AF486" s="1">
        <f t="shared" si="126"/>
        <v>1.090751055709043</v>
      </c>
      <c r="AG486" s="1">
        <f t="shared" si="127"/>
        <v>10.644591924306425</v>
      </c>
    </row>
    <row r="487" spans="1:33">
      <c r="A487">
        <v>484</v>
      </c>
      <c r="B487" s="2">
        <f>IF(A487&lt;=入力・概要!$B$40,10^(LOG10(入力・概要!$B$38)+(A487-1)*(LOG10(入力・概要!$B$39)-LOG10(入力・概要!$B$38))/(入力・概要!$B$40-1)),"")</f>
        <v>17717810.335981272</v>
      </c>
      <c r="C487" s="1">
        <f t="shared" si="112"/>
        <v>111324285.57843214</v>
      </c>
      <c r="D487" s="1">
        <f>IF(B487="","",ATANH(MIN(0.999999,入力・概要!$E$20/入力・概要!$E$9))+入力・概要!$B$20*SQRT(B487/1000000)+E487*入力・概要!$B$15/2)</f>
        <v>7.6323653986934151E-2</v>
      </c>
      <c r="E487" s="1">
        <f>IF(B487="","",C487*(入力・概要!$E$11*0.000000001))</f>
        <v>3.5935920573435878</v>
      </c>
      <c r="F487" s="1">
        <f t="shared" si="113"/>
        <v>9.4004354090536507E-2</v>
      </c>
      <c r="G487" s="1">
        <f t="shared" si="114"/>
        <v>0.48204663849853024</v>
      </c>
      <c r="H487" s="1">
        <f>IF(B487="","",ATANH(MIN(0.999999,入力・概要!$E$21/入力・概要!$E$15))+入力・概要!$B$21*SQRT(B487/1000000)+I487*入力・概要!$B$16/2)</f>
        <v>5.3622582066540816E-2</v>
      </c>
      <c r="I487" s="1">
        <f>IF(B487="","",C487*(入力・概要!$E$17*0.000000001))</f>
        <v>3.3046982053849026</v>
      </c>
      <c r="J487" s="1">
        <f t="shared" si="115"/>
        <v>5.5017811043861227E-2</v>
      </c>
      <c r="K487" s="1">
        <f t="shared" si="116"/>
        <v>0.16408245769382931</v>
      </c>
      <c r="L487" s="1">
        <f>IF(B487="","",入力・概要!$B$25)</f>
        <v>0.05</v>
      </c>
      <c r="M487" s="1">
        <f>IF(B487="","",C487*入力・概要!$B$26*0.000000001-1/(C487*入力・概要!$B$24*0.000001))</f>
        <v>2.2255874349753513</v>
      </c>
      <c r="N487" s="1">
        <f>IF(B487="","",入力・概要!$B$28)</f>
        <v>0.05</v>
      </c>
      <c r="O487" s="1">
        <f>IF(B487="","",C487*入力・概要!$B$29*0.000000001-1/(C487*入力・概要!$B$27*0.000001))</f>
        <v>2.2255874349753513</v>
      </c>
      <c r="P487" s="1">
        <f t="shared" si="117"/>
        <v>2.4999999999999994E-2</v>
      </c>
      <c r="Q487" s="1">
        <f t="shared" si="118"/>
        <v>1.1127937174876754</v>
      </c>
      <c r="R487" s="1">
        <f>IF(B487="","",入力・概要!$E$15*J487)</f>
        <v>5.2978565633429477</v>
      </c>
      <c r="S487" s="1">
        <f>IF(B487="","",入力・概要!$E$15*K487)</f>
        <v>15.800071084792609</v>
      </c>
      <c r="T487" s="1">
        <f t="shared" si="119"/>
        <v>5.3228565633429481</v>
      </c>
      <c r="U487" s="1">
        <f t="shared" si="120"/>
        <v>16.912864802280286</v>
      </c>
      <c r="V487" s="1">
        <f>IF(B487="","",T487+入力・概要!$E$9*F487)</f>
        <v>7.8516047340604089</v>
      </c>
      <c r="W487" s="1">
        <f>IF(B487="","",U487+入力・概要!$E$9*G487)</f>
        <v>29.880078577608749</v>
      </c>
      <c r="X487" s="1">
        <f>IF(B487="","",入力・概要!$E$9+T487*F487-U487*G487)</f>
        <v>19.247912325749795</v>
      </c>
      <c r="Y487" s="1">
        <f t="shared" si="121"/>
        <v>4.1557480451282354</v>
      </c>
      <c r="Z487" s="1">
        <f>IF(B487="","",入力・概要!$E$9*(V487*X487+W487*Y487)/(X487^2+Y487^2)+入力・概要!$B$36)</f>
        <v>19.099019036735847</v>
      </c>
      <c r="AA487" s="1">
        <f>IF(B487="","",入力・概要!$E$9*(W487*X487-V487*Y487)/(X487^2+Y487^2)+C487*入力・概要!$B$37*0.000000001)</f>
        <v>41.403444002035172</v>
      </c>
      <c r="AB487" s="1">
        <f t="shared" si="122"/>
        <v>45.596246593280682</v>
      </c>
      <c r="AC487" s="1">
        <f t="shared" si="123"/>
        <v>65.236568605371758</v>
      </c>
      <c r="AD487" s="1">
        <f t="shared" si="124"/>
        <v>7.2484100483771892</v>
      </c>
      <c r="AE487" s="1">
        <f t="shared" si="125"/>
        <v>1.6589290937408037</v>
      </c>
      <c r="AF487" s="1">
        <f t="shared" si="126"/>
        <v>1.1130745067963961</v>
      </c>
      <c r="AG487" s="1">
        <f t="shared" si="127"/>
        <v>16.664619121067709</v>
      </c>
    </row>
    <row r="488" spans="1:33">
      <c r="A488">
        <v>485</v>
      </c>
      <c r="B488" s="2">
        <f>IF(A488&lt;=入力・概要!$B$40,10^(LOG10(入力・概要!$B$38)+(A488-1)*(LOG10(入力・概要!$B$39)-LOG10(入力・概要!$B$38))/(入力・概要!$B$40-1)),"")</f>
        <v>18080312.327121411</v>
      </c>
      <c r="C488" s="1">
        <f t="shared" si="112"/>
        <v>113601952.7629872</v>
      </c>
      <c r="D488" s="1">
        <f>IF(B488="","",ATANH(MIN(0.999999,入力・概要!$E$20/入力・概要!$E$9))+入力・概要!$B$20*SQRT(B488/1000000)+E488*入力・概要!$B$15/2)</f>
        <v>7.7555040303933204E-2</v>
      </c>
      <c r="E488" s="1">
        <f>IF(B488="","",C488*(入力・概要!$E$11*0.000000001))</f>
        <v>3.6671160567221648</v>
      </c>
      <c r="F488" s="1">
        <f t="shared" si="113"/>
        <v>0.10322204517645754</v>
      </c>
      <c r="G488" s="1">
        <f t="shared" si="114"/>
        <v>0.57528610250114953</v>
      </c>
      <c r="H488" s="1">
        <f>IF(B488="","",ATANH(MIN(0.999999,入力・概要!$E$21/入力・概要!$E$15))+入力・概要!$B$21*SQRT(B488/1000000)+I488*入力・概要!$B$16/2)</f>
        <v>5.4470083532100907E-2</v>
      </c>
      <c r="I488" s="1">
        <f>IF(B488="","",C488*(入力・概要!$E$17*0.000000001))</f>
        <v>3.3723115084315243</v>
      </c>
      <c r="J488" s="1">
        <f t="shared" si="115"/>
        <v>5.7409523134227307E-2</v>
      </c>
      <c r="K488" s="1">
        <f t="shared" si="116"/>
        <v>0.23416791881687593</v>
      </c>
      <c r="L488" s="1">
        <f>IF(B488="","",入力・概要!$B$25)</f>
        <v>0.05</v>
      </c>
      <c r="M488" s="1">
        <f>IF(B488="","",C488*入力・概要!$B$26*0.000000001-1/(C488*入力・概要!$B$24*0.000001))</f>
        <v>2.2711587887012223</v>
      </c>
      <c r="N488" s="1">
        <f>IF(B488="","",入力・概要!$B$28)</f>
        <v>0.05</v>
      </c>
      <c r="O488" s="1">
        <f>IF(B488="","",C488*入力・概要!$B$29*0.000000001-1/(C488*入力・概要!$B$27*0.000001))</f>
        <v>2.2711587887012223</v>
      </c>
      <c r="P488" s="1">
        <f t="shared" si="117"/>
        <v>2.4999999999999998E-2</v>
      </c>
      <c r="Q488" s="1">
        <f t="shared" si="118"/>
        <v>1.1355793943506112</v>
      </c>
      <c r="R488" s="1">
        <f>IF(B488="","",入力・概要!$E$15*J488)</f>
        <v>5.528162846983915</v>
      </c>
      <c r="S488" s="1">
        <f>IF(B488="","",入力・概要!$E$15*K488)</f>
        <v>22.548844130482124</v>
      </c>
      <c r="T488" s="1">
        <f t="shared" si="119"/>
        <v>5.5531628469839154</v>
      </c>
      <c r="U488" s="1">
        <f t="shared" si="120"/>
        <v>23.684423524832734</v>
      </c>
      <c r="V488" s="1">
        <f>IF(B488="","",T488+入力・概要!$E$9*F488)</f>
        <v>8.3298699521280959</v>
      </c>
      <c r="W488" s="1">
        <f>IF(B488="","",U488+入力・概要!$E$9*G488)</f>
        <v>39.159809674902675</v>
      </c>
      <c r="X488" s="1">
        <f>IF(B488="","",入力・概要!$E$9+T488*F488-U488*G488)</f>
        <v>13.848219384591525</v>
      </c>
      <c r="Y488" s="1">
        <f t="shared" si="121"/>
        <v>5.6394120458542023</v>
      </c>
      <c r="Z488" s="1">
        <f>IF(B488="","",入力・概要!$E$9*(V488*X488+W488*Y488)/(X488^2+Y488^2)+入力・概要!$B$36)</f>
        <v>40.450112596467022</v>
      </c>
      <c r="AA488" s="1">
        <f>IF(B488="","",入力・概要!$E$9*(W488*X488-V488*Y488)/(X488^2+Y488^2)+C488*入力・概要!$B$37*0.000000001)</f>
        <v>63.44047645708963</v>
      </c>
      <c r="AB488" s="1">
        <f t="shared" si="122"/>
        <v>75.238990305355657</v>
      </c>
      <c r="AC488" s="1">
        <f t="shared" si="123"/>
        <v>57.478117201560039</v>
      </c>
      <c r="AD488" s="1">
        <f t="shared" si="124"/>
        <v>7.2572059283945327</v>
      </c>
      <c r="AE488" s="1">
        <f t="shared" si="125"/>
        <v>1.8764429587582621</v>
      </c>
      <c r="AF488" s="1">
        <f t="shared" si="126"/>
        <v>1.135854550932337</v>
      </c>
      <c r="AG488" s="1">
        <f t="shared" si="127"/>
        <v>23.216609487251826</v>
      </c>
    </row>
    <row r="489" spans="1:33">
      <c r="A489">
        <v>486</v>
      </c>
      <c r="B489" s="2">
        <f>IF(A489&lt;=入力・概要!$B$40,10^(LOG10(入力・概要!$B$38)+(A489-1)*(LOG10(入力・概要!$B$39)-LOG10(入力・概要!$B$38))/(入力・概要!$B$40-1)),"")</f>
        <v>18450231.018806923</v>
      </c>
      <c r="C489" s="1">
        <f t="shared" si="112"/>
        <v>115926220.45143671</v>
      </c>
      <c r="D489" s="1">
        <f>IF(B489="","",ATANH(MIN(0.999999,入力・概要!$E$20/入力・概要!$E$9))+入力・概要!$B$20*SQRT(B489/1000000)+E489*入力・概要!$B$15/2)</f>
        <v>7.8810299013037821E-2</v>
      </c>
      <c r="E489" s="1">
        <f>IF(B489="","",C489*(入力・概要!$E$11*0.000000001))</f>
        <v>3.7421443388346773</v>
      </c>
      <c r="F489" s="1">
        <f t="shared" si="113"/>
        <v>0.11521088826312309</v>
      </c>
      <c r="G489" s="1">
        <f t="shared" si="114"/>
        <v>0.67874067098447932</v>
      </c>
      <c r="H489" s="1">
        <f>IF(B489="","",ATANH(MIN(0.999999,入力・概要!$E$21/入力・概要!$E$15))+入力・概要!$B$21*SQRT(B489/1000000)+I489*入力・概要!$B$16/2)</f>
        <v>5.5333162712699141E-2</v>
      </c>
      <c r="I489" s="1">
        <f>IF(B489="","",C489*(入力・概要!$E$17*0.000000001))</f>
        <v>3.4413081628357576</v>
      </c>
      <c r="J489" s="1">
        <f t="shared" si="115"/>
        <v>6.0537814591166306E-2</v>
      </c>
      <c r="K489" s="1">
        <f t="shared" si="116"/>
        <v>0.3079904641929665</v>
      </c>
      <c r="L489" s="1">
        <f>IF(B489="","",入力・概要!$B$25)</f>
        <v>0.05</v>
      </c>
      <c r="M489" s="1">
        <f>IF(B489="","",C489*入力・概要!$B$26*0.000000001-1/(C489*入力・概要!$B$24*0.000001))</f>
        <v>2.3176617914120246</v>
      </c>
      <c r="N489" s="1">
        <f>IF(B489="","",入力・概要!$B$28)</f>
        <v>0.05</v>
      </c>
      <c r="O489" s="1">
        <f>IF(B489="","",C489*入力・概要!$B$29*0.000000001-1/(C489*入力・概要!$B$27*0.000001))</f>
        <v>2.3176617914120246</v>
      </c>
      <c r="P489" s="1">
        <f t="shared" si="117"/>
        <v>2.4999999999999998E-2</v>
      </c>
      <c r="Q489" s="1">
        <f t="shared" si="118"/>
        <v>1.1588308957060121</v>
      </c>
      <c r="R489" s="1">
        <f>IF(B489="","",入力・概要!$E$15*J489)</f>
        <v>5.8293969221451647</v>
      </c>
      <c r="S489" s="1">
        <f>IF(B489="","",入力・概要!$E$15*K489)</f>
        <v>29.657474029109146</v>
      </c>
      <c r="T489" s="1">
        <f t="shared" si="119"/>
        <v>5.854396922145165</v>
      </c>
      <c r="U489" s="1">
        <f t="shared" si="120"/>
        <v>30.816304924815157</v>
      </c>
      <c r="V489" s="1">
        <f>IF(B489="","",T489+入力・概要!$E$9*F489)</f>
        <v>8.9536078657309766</v>
      </c>
      <c r="W489" s="1">
        <f>IF(B489="","",U489+入力・概要!$E$9*G489)</f>
        <v>49.074653133776806</v>
      </c>
      <c r="X489" s="1">
        <f>IF(B489="","",入力・概要!$E$9+T489*F489-U489*G489)</f>
        <v>6.6585410456293737</v>
      </c>
      <c r="Y489" s="1">
        <f t="shared" si="121"/>
        <v>7.523991158521488</v>
      </c>
      <c r="Z489" s="1">
        <f>IF(B489="","",入力・概要!$E$9*(V489*X489+W489*Y489)/(X489^2+Y489^2)+入力・概要!$B$36)</f>
        <v>114.28166722506539</v>
      </c>
      <c r="AA489" s="1">
        <f>IF(B489="","",入力・概要!$E$9*(W489*X489-V489*Y489)/(X489^2+Y489^2)+C489*入力・概要!$B$37*0.000000001)</f>
        <v>73.048016287674344</v>
      </c>
      <c r="AB489" s="1">
        <f t="shared" si="122"/>
        <v>135.63300537592212</v>
      </c>
      <c r="AC489" s="1">
        <f t="shared" si="123"/>
        <v>32.58642000360031</v>
      </c>
      <c r="AD489" s="1">
        <f t="shared" si="124"/>
        <v>7.266001808411878</v>
      </c>
      <c r="AE489" s="1">
        <f t="shared" si="125"/>
        <v>2.132365385021068</v>
      </c>
      <c r="AF489" s="1">
        <f t="shared" si="126"/>
        <v>1.1591005326729853</v>
      </c>
      <c r="AG489" s="1">
        <f t="shared" si="127"/>
        <v>30.224950525405312</v>
      </c>
    </row>
    <row r="490" spans="1:33">
      <c r="A490">
        <v>487</v>
      </c>
      <c r="B490" s="2">
        <f>IF(A490&lt;=入力・概要!$B$40,10^(LOG10(入力・概要!$B$38)+(A490-1)*(LOG10(入力・概要!$B$39)-LOG10(入力・概要!$B$38))/(入力・概要!$B$40-1)),"")</f>
        <v>18827718.154885501</v>
      </c>
      <c r="C490" s="1">
        <f t="shared" si="112"/>
        <v>118298042.07849492</v>
      </c>
      <c r="D490" s="1">
        <f>IF(B490="","",ATANH(MIN(0.999999,入力・概要!$E$20/入力・概要!$E$9))+入力・概要!$B$20*SQRT(B490/1000000)+E490*入力・概要!$B$15/2)</f>
        <v>8.0089905087469535E-2</v>
      </c>
      <c r="E490" s="1">
        <f>IF(B490="","",C490*(入力・概要!$E$11*0.000000001))</f>
        <v>3.8187076809315563</v>
      </c>
      <c r="F490" s="1">
        <f t="shared" si="113"/>
        <v>0.13102651764770387</v>
      </c>
      <c r="G490" s="1">
        <f t="shared" si="114"/>
        <v>0.79548285012688946</v>
      </c>
      <c r="H490" s="1">
        <f>IF(B490="","",ATANH(MIN(0.999999,入力・概要!$E$21/入力・概要!$E$15))+入力・概要!$B$21*SQRT(B490/1000000)+I490*入力・概要!$B$16/2)</f>
        <v>5.6212120391201242E-2</v>
      </c>
      <c r="I490" s="1">
        <f>IF(B490="","",C490*(入力・概要!$E$17*0.000000001))</f>
        <v>3.5117164716221638</v>
      </c>
      <c r="J490" s="1">
        <f t="shared" si="115"/>
        <v>6.4576074428285626E-2</v>
      </c>
      <c r="K490" s="1">
        <f t="shared" si="116"/>
        <v>0.38659865093449775</v>
      </c>
      <c r="L490" s="1">
        <f>IF(B490="","",入力・概要!$B$25)</f>
        <v>0.05</v>
      </c>
      <c r="M490" s="1">
        <f>IF(B490="","",C490*入力・概要!$B$26*0.000000001-1/(C490*入力・概要!$B$24*0.000001))</f>
        <v>2.3651155190417912</v>
      </c>
      <c r="N490" s="1">
        <f>IF(B490="","",入力・概要!$B$28)</f>
        <v>0.05</v>
      </c>
      <c r="O490" s="1">
        <f>IF(B490="","",C490*入力・概要!$B$29*0.000000001-1/(C490*入力・概要!$B$27*0.000001))</f>
        <v>2.3651155190417912</v>
      </c>
      <c r="P490" s="1">
        <f t="shared" si="117"/>
        <v>2.5000000000000008E-2</v>
      </c>
      <c r="Q490" s="1">
        <f t="shared" si="118"/>
        <v>1.1825577595208954</v>
      </c>
      <c r="R490" s="1">
        <f>IF(B490="","",入力・概要!$E$15*J490)</f>
        <v>6.2182550205800702</v>
      </c>
      <c r="S490" s="1">
        <f>IF(B490="","",入力・概要!$E$15*K490)</f>
        <v>37.226929995452551</v>
      </c>
      <c r="T490" s="1">
        <f t="shared" si="119"/>
        <v>6.2432550205800705</v>
      </c>
      <c r="U490" s="1">
        <f t="shared" si="120"/>
        <v>38.409487754973448</v>
      </c>
      <c r="V490" s="1">
        <f>IF(B490="","",T490+入力・概要!$E$9*F490)</f>
        <v>9.7679116178478971</v>
      </c>
      <c r="W490" s="1">
        <f>IF(B490="","",U490+入力・概要!$E$9*G490)</f>
        <v>59.80823913789466</v>
      </c>
      <c r="X490" s="1">
        <f>IF(B490="","",入力・概要!$E$9+T490*F490-U490*G490)</f>
        <v>-2.8357265691915003</v>
      </c>
      <c r="Y490" s="1">
        <f t="shared" si="121"/>
        <v>9.9990637230063406</v>
      </c>
      <c r="Z490" s="1">
        <f>IF(B490="","",入力・概要!$E$9*(V490*X490+W490*Y490)/(X490^2+Y490^2)+入力・概要!$B$36)</f>
        <v>142.02573300122657</v>
      </c>
      <c r="AA490" s="1">
        <f>IF(B490="","",入力・概要!$E$9*(W490*X490-V490*Y490)/(X490^2+Y490^2)+C490*入力・概要!$B$37*0.000000001)</f>
        <v>-62.553336626052129</v>
      </c>
      <c r="AB490" s="1">
        <f t="shared" si="122"/>
        <v>155.1909428980567</v>
      </c>
      <c r="AC490" s="1">
        <f t="shared" si="123"/>
        <v>-23.770450925184306</v>
      </c>
      <c r="AD490" s="1">
        <f t="shared" si="124"/>
        <v>7.2747976884292216</v>
      </c>
      <c r="AE490" s="1">
        <f t="shared" si="125"/>
        <v>2.1908663717921835</v>
      </c>
      <c r="AF490" s="1">
        <f t="shared" si="126"/>
        <v>1.1828219877069752</v>
      </c>
      <c r="AG490" s="1">
        <f t="shared" si="127"/>
        <v>37.742694821478956</v>
      </c>
    </row>
    <row r="491" spans="1:33">
      <c r="A491">
        <v>488</v>
      </c>
      <c r="B491" s="2">
        <f>IF(A491&lt;=入力・概要!$B$40,10^(LOG10(入力・概要!$B$38)+(A491-1)*(LOG10(入力・概要!$B$39)-LOG10(入力・概要!$B$38))/(入力・概要!$B$40-1)),"")</f>
        <v>19212928.583846476</v>
      </c>
      <c r="C491" s="1">
        <f t="shared" si="112"/>
        <v>120718390.58591487</v>
      </c>
      <c r="D491" s="1">
        <f>IF(B491="","",ATANH(MIN(0.999999,入力・概要!$E$20/入力・概要!$E$9))+入力・概要!$B$20*SQRT(B491/1000000)+E491*入力・概要!$B$15/2)</f>
        <v>8.1394343081389833E-2</v>
      </c>
      <c r="E491" s="1">
        <f>IF(B491="","",C491*(入力・概要!$E$11*0.000000001))</f>
        <v>3.8968374899581755</v>
      </c>
      <c r="F491" s="1">
        <f t="shared" si="113"/>
        <v>0.1523065601515641</v>
      </c>
      <c r="G491" s="1">
        <f t="shared" si="114"/>
        <v>0.92979609421286979</v>
      </c>
      <c r="H491" s="1">
        <f>IF(B491="","",ATANH(MIN(0.999999,入力・概要!$E$21/入力・概要!$E$15))+入力・概要!$B$21*SQRT(B491/1000000)+I491*入力・概要!$B$16/2)</f>
        <v>5.7107263321889618E-2</v>
      </c>
      <c r="I491" s="1">
        <f>IF(B491="","",C491*(入力・概要!$E$17*0.000000001))</f>
        <v>3.5835653168881993</v>
      </c>
      <c r="J491" s="1">
        <f t="shared" si="115"/>
        <v>6.9767506373770119E-2</v>
      </c>
      <c r="K491" s="1">
        <f t="shared" si="116"/>
        <v>0.47130938151780394</v>
      </c>
      <c r="L491" s="1">
        <f>IF(B491="","",入力・概要!$B$25)</f>
        <v>0.05</v>
      </c>
      <c r="M491" s="1">
        <f>IF(B491="","",C491*入力・概要!$B$26*0.000000001-1/(C491*入力・概要!$B$24*0.000001))</f>
        <v>2.4135394375201775</v>
      </c>
      <c r="N491" s="1">
        <f>IF(B491="","",入力・概要!$B$28)</f>
        <v>0.05</v>
      </c>
      <c r="O491" s="1">
        <f>IF(B491="","",C491*入力・概要!$B$29*0.000000001-1/(C491*入力・概要!$B$27*0.000001))</f>
        <v>2.4135394375201775</v>
      </c>
      <c r="P491" s="1">
        <f t="shared" si="117"/>
        <v>2.4999999999999998E-2</v>
      </c>
      <c r="Q491" s="1">
        <f t="shared" si="118"/>
        <v>1.2067697187600885</v>
      </c>
      <c r="R491" s="1">
        <f>IF(B491="","",入力・概要!$E$15*J491)</f>
        <v>6.7181560759602448</v>
      </c>
      <c r="S491" s="1">
        <f>IF(B491="","",入力・概要!$E$15*K491)</f>
        <v>45.384021153597047</v>
      </c>
      <c r="T491" s="1">
        <f t="shared" si="119"/>
        <v>6.7431560759602451</v>
      </c>
      <c r="U491" s="1">
        <f t="shared" si="120"/>
        <v>46.590790872357132</v>
      </c>
      <c r="V491" s="1">
        <f>IF(B491="","",T491+入力・概要!$E$9*F491)</f>
        <v>10.84025284448439</v>
      </c>
      <c r="W491" s="1">
        <f>IF(B491="","",U491+入力・概要!$E$9*G491)</f>
        <v>71.602612879203235</v>
      </c>
      <c r="X491" s="1">
        <f>IF(B491="","",入力・概要!$E$9+T491*F491-U491*G491)</f>
        <v>-15.392578214996178</v>
      </c>
      <c r="Y491" s="1">
        <f t="shared" si="121"/>
        <v>13.365843274605222</v>
      </c>
      <c r="Z491" s="1">
        <f>IF(B491="","",入力・概要!$E$9*(V491*X491+W491*Y491)/(X491^2+Y491^2)+入力・概要!$B$36)</f>
        <v>51.147725827440418</v>
      </c>
      <c r="AA491" s="1">
        <f>IF(B491="","",入力・概要!$E$9*(W491*X491-V491*Y491)/(X491^2+Y491^2)+C491*入力・概要!$B$37*0.000000001)</f>
        <v>-76.635389076687133</v>
      </c>
      <c r="AB491" s="1">
        <f t="shared" si="122"/>
        <v>92.136163997934233</v>
      </c>
      <c r="AC491" s="1">
        <f t="shared" si="123"/>
        <v>-56.280198262953007</v>
      </c>
      <c r="AD491" s="1">
        <f t="shared" si="124"/>
        <v>7.283593568446566</v>
      </c>
      <c r="AE491" s="1">
        <f t="shared" si="125"/>
        <v>1.9644301268529591</v>
      </c>
      <c r="AF491" s="1">
        <f t="shared" si="126"/>
        <v>1.207028646767053</v>
      </c>
      <c r="AG491" s="1">
        <f t="shared" si="127"/>
        <v>45.87856794987291</v>
      </c>
    </row>
    <row r="492" spans="1:33">
      <c r="A492">
        <v>489</v>
      </c>
      <c r="B492" s="2">
        <f>IF(A492&lt;=入力・概要!$B$40,10^(LOG10(入力・概要!$B$38)+(A492-1)*(LOG10(入力・概要!$B$39)-LOG10(入力・概要!$B$38))/(入力・概要!$B$40-1)),"")</f>
        <v>19606020.322340462</v>
      </c>
      <c r="C492" s="1">
        <f t="shared" si="112"/>
        <v>123188258.82159397</v>
      </c>
      <c r="D492" s="1">
        <f>IF(B492="","",ATANH(MIN(0.999999,入力・概要!$E$20/入力・概要!$E$9))+入力・概要!$B$20*SQRT(B492/1000000)+E492*入力・概要!$B$15/2)</f>
        <v>8.2724107324528506E-2</v>
      </c>
      <c r="E492" s="1">
        <f>IF(B492="","",C492*(入力・概要!$E$11*0.000000001))</f>
        <v>3.9765658154381391</v>
      </c>
      <c r="F492" s="1">
        <f t="shared" si="113"/>
        <v>0.18169735439555701</v>
      </c>
      <c r="G492" s="1">
        <f t="shared" si="114"/>
        <v>1.087849385129892</v>
      </c>
      <c r="H492" s="1">
        <f>IF(B492="","",ATANH(MIN(0.999999,入力・概要!$E$21/入力・概要!$E$15))+入力・概要!$B$21*SQRT(B492/1000000)+I492*入力・概要!$B$16/2)</f>
        <v>5.8018904350777847E-2</v>
      </c>
      <c r="I492" s="1">
        <f>IF(B492="","",C492*(入力・概要!$E$17*0.000000001))</f>
        <v>3.6568841716517935</v>
      </c>
      <c r="J492" s="1">
        <f t="shared" si="115"/>
        <v>7.6458834380241009E-2</v>
      </c>
      <c r="K492" s="1">
        <f t="shared" si="116"/>
        <v>0.56381710202445268</v>
      </c>
      <c r="L492" s="1">
        <f>IF(B492="","",入力・概要!$B$25)</f>
        <v>0.05</v>
      </c>
      <c r="M492" s="1">
        <f>IF(B492="","",C492*入力・概要!$B$26*0.000000001-1/(C492*入力・概要!$B$24*0.000001))</f>
        <v>2.4629534107574838</v>
      </c>
      <c r="N492" s="1">
        <f>IF(B492="","",入力・概要!$B$28)</f>
        <v>0.05</v>
      </c>
      <c r="O492" s="1">
        <f>IF(B492="","",C492*入力・概要!$B$29*0.000000001-1/(C492*入力・概要!$B$27*0.000001))</f>
        <v>2.4629534107574838</v>
      </c>
      <c r="P492" s="1">
        <f t="shared" si="117"/>
        <v>2.4999999999999998E-2</v>
      </c>
      <c r="Q492" s="1">
        <f t="shared" si="118"/>
        <v>1.2314767053787419</v>
      </c>
      <c r="R492" s="1">
        <f>IF(B492="","",入力・概要!$E$15*J492)</f>
        <v>7.3624873447615631</v>
      </c>
      <c r="S492" s="1">
        <f>IF(B492="","",入力・概要!$E$15*K492)</f>
        <v>54.29191161574817</v>
      </c>
      <c r="T492" s="1">
        <f t="shared" si="119"/>
        <v>7.3874873447615634</v>
      </c>
      <c r="U492" s="1">
        <f t="shared" si="120"/>
        <v>55.523388321126909</v>
      </c>
      <c r="V492" s="1">
        <f>IF(B492="","",T492+入力・概要!$E$9*F492)</f>
        <v>12.275206184991561</v>
      </c>
      <c r="W492" s="1">
        <f>IF(B492="","",U492+入力・概要!$E$9*G492)</f>
        <v>84.786896051991306</v>
      </c>
      <c r="X492" s="1">
        <f>IF(B492="","",入力・概要!$E$9+T492*F492-U492*G492)</f>
        <v>-32.158466681376815</v>
      </c>
      <c r="Y492" s="1">
        <f t="shared" si="121"/>
        <v>18.124926330679653</v>
      </c>
      <c r="Z492" s="1">
        <f>IF(B492="","",入力・概要!$E$9*(V492*X492+W492*Y492)/(X492^2+Y492^2)+入力・概要!$B$36)</f>
        <v>22.544029388723956</v>
      </c>
      <c r="AA492" s="1">
        <f>IF(B492="","",入力・概要!$E$9*(W492*X492-V492*Y492)/(X492^2+Y492^2)+C492*入力・概要!$B$37*0.000000001)</f>
        <v>-54.04852225941513</v>
      </c>
      <c r="AB492" s="1">
        <f t="shared" si="122"/>
        <v>58.561728283121411</v>
      </c>
      <c r="AC492" s="1">
        <f t="shared" si="123"/>
        <v>-67.358630097653148</v>
      </c>
      <c r="AD492" s="1">
        <f t="shared" si="124"/>
        <v>7.2923894484639096</v>
      </c>
      <c r="AE492" s="1">
        <f t="shared" si="125"/>
        <v>1.7676138852079006</v>
      </c>
      <c r="AF492" s="1">
        <f t="shared" si="126"/>
        <v>1.2317304396216247</v>
      </c>
      <c r="AG492" s="1">
        <f t="shared" si="127"/>
        <v>54.788848197365724</v>
      </c>
    </row>
    <row r="493" spans="1:33">
      <c r="A493">
        <v>490</v>
      </c>
      <c r="B493" s="2">
        <f>IF(A493&lt;=入力・概要!$B$40,10^(LOG10(入力・概要!$B$38)+(A493-1)*(LOG10(入力・概要!$B$39)-LOG10(入力・概要!$B$38))/(入力・概要!$B$40-1)),"")</f>
        <v>20007154.619999643</v>
      </c>
      <c r="C493" s="1">
        <f t="shared" si="112"/>
        <v>125708659.94685194</v>
      </c>
      <c r="D493" s="1">
        <f>IF(B493="","",ATANH(MIN(0.999999,入力・概要!$E$20/入力・概要!$E$9))+入力・概要!$B$20*SQRT(B493/1000000)+E493*入力・概要!$B$15/2)</f>
        <v>8.4079702120783528E-2</v>
      </c>
      <c r="E493" s="1">
        <f>IF(B493="","",C493*(入力・概要!$E$11*0.000000001))</f>
        <v>4.057925362620372</v>
      </c>
      <c r="F493" s="1">
        <f t="shared" si="113"/>
        <v>0.22369420445174706</v>
      </c>
      <c r="G493" s="1">
        <f t="shared" si="114"/>
        <v>1.2788640052650291</v>
      </c>
      <c r="H493" s="1">
        <f>IF(B493="","",ATANH(MIN(0.999999,入力・概要!$E$21/入力・概要!$E$15))+入力・概要!$B$21*SQRT(B493/1000000)+I493*入力・概要!$B$16/2)</f>
        <v>5.8947362538370573E-2</v>
      </c>
      <c r="I493" s="1">
        <f>IF(B493="","",C493*(入力・概要!$E$17*0.000000001))</f>
        <v>3.731703111941528</v>
      </c>
      <c r="J493" s="1">
        <f t="shared" si="115"/>
        <v>8.5155205398004891E-2</v>
      </c>
      <c r="K493" s="1">
        <f t="shared" si="116"/>
        <v>0.66635776858797358</v>
      </c>
      <c r="L493" s="1">
        <f>IF(B493="","",入力・概要!$B$25)</f>
        <v>0.05</v>
      </c>
      <c r="M493" s="1">
        <f>IF(B493="","",C493*入力・概要!$B$26*0.000000001-1/(C493*入力・概要!$B$24*0.000001))</f>
        <v>2.513377708793064</v>
      </c>
      <c r="N493" s="1">
        <f>IF(B493="","",入力・概要!$B$28)</f>
        <v>0.05</v>
      </c>
      <c r="O493" s="1">
        <f>IF(B493="","",C493*入力・概要!$B$29*0.000000001-1/(C493*入力・概要!$B$27*0.000001))</f>
        <v>2.513377708793064</v>
      </c>
      <c r="P493" s="1">
        <f t="shared" si="117"/>
        <v>2.5000000000000005E-2</v>
      </c>
      <c r="Q493" s="1">
        <f t="shared" si="118"/>
        <v>1.2566888543965318</v>
      </c>
      <c r="R493" s="1">
        <f>IF(B493="","",入力・概要!$E$15*J493)</f>
        <v>8.1998911854377443</v>
      </c>
      <c r="S493" s="1">
        <f>IF(B493="","",入力・概要!$E$15*K493)</f>
        <v>64.165909382217365</v>
      </c>
      <c r="T493" s="1">
        <f t="shared" si="119"/>
        <v>8.2248911854377447</v>
      </c>
      <c r="U493" s="1">
        <f t="shared" si="120"/>
        <v>65.422598236613894</v>
      </c>
      <c r="V493" s="1">
        <f>IF(B493="","",T493+入力・概要!$E$9*F493)</f>
        <v>14.24233916197141</v>
      </c>
      <c r="W493" s="1">
        <f>IF(B493="","",U493+入力・概要!$E$9*G493)</f>
        <v>99.824462333203741</v>
      </c>
      <c r="X493" s="1">
        <f>IF(B493="","",入力・概要!$E$9+T493*F493-U493*G493)</f>
        <v>-54.926415267376697</v>
      </c>
      <c r="Y493" s="1">
        <f t="shared" si="121"/>
        <v>25.153173349983561</v>
      </c>
      <c r="Z493" s="1">
        <f>IF(B493="","",入力・概要!$E$9*(V493*X493+W493*Y493)/(X493^2+Y493^2)+入力・概要!$B$36)</f>
        <v>12.741279070214484</v>
      </c>
      <c r="AA493" s="1">
        <f>IF(B493="","",入力・概要!$E$9*(W493*X493-V493*Y493)/(X493^2+Y493^2)+C493*入力・概要!$B$37*0.000000001)</f>
        <v>-38.800155754911039</v>
      </c>
      <c r="AB493" s="1">
        <f t="shared" si="122"/>
        <v>40.838612598256098</v>
      </c>
      <c r="AC493" s="1">
        <f t="shared" si="123"/>
        <v>-71.820742322456425</v>
      </c>
      <c r="AD493" s="1">
        <f t="shared" si="124"/>
        <v>7.3011853284812531</v>
      </c>
      <c r="AE493" s="1">
        <f t="shared" si="125"/>
        <v>1.6110709794688285</v>
      </c>
      <c r="AF493" s="1">
        <f t="shared" si="126"/>
        <v>1.2569374991480156</v>
      </c>
      <c r="AG493" s="1">
        <f t="shared" si="127"/>
        <v>64.687727911095706</v>
      </c>
    </row>
    <row r="494" spans="1:33">
      <c r="A494">
        <v>491</v>
      </c>
      <c r="B494" s="2">
        <f>IF(A494&lt;=入力・概要!$B$40,10^(LOG10(入力・概要!$B$38)+(A494-1)*(LOG10(入力・概要!$B$39)-LOG10(入力・概要!$B$38))/(入力・概要!$B$40-1)),"")</f>
        <v>20416496.025583483</v>
      </c>
      <c r="C494" s="1">
        <f t="shared" si="112"/>
        <v>128280627.85203657</v>
      </c>
      <c r="D494" s="1">
        <f>IF(B494="","",ATANH(MIN(0.999999,入力・概要!$E$20/入力・概要!$E$9))+入力・概要!$B$20*SQRT(B494/1000000)+E494*入力・概要!$B$15/2)</f>
        <v>8.5461641950867334E-2</v>
      </c>
      <c r="E494" s="1">
        <f>IF(B494="","",C494*(入力・概要!$E$11*0.000000001))</f>
        <v>4.1409495058950432</v>
      </c>
      <c r="F494" s="1">
        <f t="shared" si="113"/>
        <v>0.28642063264886153</v>
      </c>
      <c r="G494" s="1">
        <f t="shared" si="114"/>
        <v>1.5172309066454748</v>
      </c>
      <c r="H494" s="1">
        <f>IF(B494="","",ATANH(MIN(0.999999,入力・概要!$E$21/入力・概要!$E$15))+入力・概要!$B$21*SQRT(B494/1000000)+I494*入力・概要!$B$16/2)</f>
        <v>5.9892963284913933E-2</v>
      </c>
      <c r="I494" s="1">
        <f>IF(B494="","",C494*(入力・概要!$E$17*0.000000001))</f>
        <v>3.8080528291340352</v>
      </c>
      <c r="J494" s="1">
        <f t="shared" si="115"/>
        <v>9.6612875221024658E-2</v>
      </c>
      <c r="K494" s="1">
        <f t="shared" si="116"/>
        <v>0.78196296544022015</v>
      </c>
      <c r="L494" s="1">
        <f>IF(B494="","",入力・概要!$B$25)</f>
        <v>0.05</v>
      </c>
      <c r="M494" s="1">
        <f>IF(B494="","",C494*入力・概要!$B$26*0.000000001-1/(C494*入力・概要!$B$24*0.000001))</f>
        <v>2.5648330161102386</v>
      </c>
      <c r="N494" s="1">
        <f>IF(B494="","",入力・概要!$B$28)</f>
        <v>0.05</v>
      </c>
      <c r="O494" s="1">
        <f>IF(B494="","",C494*入力・概要!$B$29*0.000000001-1/(C494*入力・概要!$B$27*0.000001))</f>
        <v>2.5648330161102386</v>
      </c>
      <c r="P494" s="1">
        <f t="shared" si="117"/>
        <v>2.5000000000000005E-2</v>
      </c>
      <c r="Q494" s="1">
        <f t="shared" si="118"/>
        <v>1.2824165080551191</v>
      </c>
      <c r="R494" s="1">
        <f>IF(B494="","",入力・概要!$E$15*J494)</f>
        <v>9.3031901012035796</v>
      </c>
      <c r="S494" s="1">
        <f>IF(B494="","",入力・概要!$E$15*K494)</f>
        <v>75.297936252787764</v>
      </c>
      <c r="T494" s="1">
        <f t="shared" si="119"/>
        <v>9.3281901012035799</v>
      </c>
      <c r="U494" s="1">
        <f t="shared" si="120"/>
        <v>76.580352760842885</v>
      </c>
      <c r="V494" s="1">
        <f>IF(B494="","",T494+入力・概要!$E$9*F494)</f>
        <v>17.032999712139045</v>
      </c>
      <c r="W494" s="1">
        <f>IF(B494="","",U494+入力・概要!$E$9*G494)</f>
        <v>117.39436522712271</v>
      </c>
      <c r="X494" s="1">
        <f>IF(B494="","",入力・概要!$E$9+T494*F494-U494*G494)</f>
        <v>-86.617961682392874</v>
      </c>
      <c r="Y494" s="1">
        <f t="shared" si="121"/>
        <v>36.087211410844063</v>
      </c>
      <c r="Z494" s="1">
        <f>IF(B494="","",入力・概要!$E$9*(V494*X494+W494*Y494)/(X494^2+Y494^2)+入力・概要!$B$36)</f>
        <v>8.4354446520601503</v>
      </c>
      <c r="AA494" s="1">
        <f>IF(B494="","",入力・概要!$E$9*(W494*X494-V494*Y494)/(X494^2+Y494^2)+C494*入力・概要!$B$37*0.000000001)</f>
        <v>-28.602572720780248</v>
      </c>
      <c r="AB494" s="1">
        <f t="shared" si="122"/>
        <v>29.820528042365257</v>
      </c>
      <c r="AC494" s="1">
        <f t="shared" si="123"/>
        <v>-73.568205660112866</v>
      </c>
      <c r="AD494" s="1">
        <f t="shared" si="124"/>
        <v>7.3099812084985967</v>
      </c>
      <c r="AE494" s="1">
        <f t="shared" si="125"/>
        <v>1.4745153293870983</v>
      </c>
      <c r="AF494" s="1">
        <f t="shared" si="126"/>
        <v>1.2826601654890064</v>
      </c>
      <c r="AG494" s="1">
        <f t="shared" si="127"/>
        <v>75.870472187722825</v>
      </c>
    </row>
    <row r="495" spans="1:33">
      <c r="A495">
        <v>492</v>
      </c>
      <c r="B495" s="2">
        <f>IF(A495&lt;=入力・概要!$B$40,10^(LOG10(入力・概要!$B$38)+(A495-1)*(LOG10(入力・概要!$B$39)-LOG10(入力・概要!$B$38))/(入力・概要!$B$40-1)),"")</f>
        <v>20834212.454478201</v>
      </c>
      <c r="C495" s="1">
        <f t="shared" si="112"/>
        <v>130905217.58063537</v>
      </c>
      <c r="D495" s="1">
        <f>IF(B495="","",ATANH(MIN(0.999999,入力・概要!$E$20/入力・概要!$E$9))+入力・概要!$B$20*SQRT(B495/1000000)+E495*入力・概要!$B$15/2)</f>
        <v>8.6870451679085914E-2</v>
      </c>
      <c r="E495" s="1">
        <f>IF(B495="","",C495*(入力・概要!$E$11*0.000000001))</f>
        <v>4.2256723024840515</v>
      </c>
      <c r="F495" s="1">
        <f t="shared" si="113"/>
        <v>0.38575014051702183</v>
      </c>
      <c r="G495" s="1">
        <f t="shared" si="114"/>
        <v>1.8265567134110858</v>
      </c>
      <c r="H495" s="1">
        <f>IF(B495="","",ATANH(MIN(0.999999,入力・概要!$E$21/入力・概要!$E$15))+入力・概要!$B$21*SQRT(B495/1000000)+I495*入力・概要!$B$16/2)</f>
        <v>6.0856038458190431E-2</v>
      </c>
      <c r="I495" s="1">
        <f>IF(B495="","",C495*(入力・概要!$E$17*0.000000001))</f>
        <v>3.8859646425438896</v>
      </c>
      <c r="J495" s="1">
        <f t="shared" si="115"/>
        <v>0.11200243217485735</v>
      </c>
      <c r="K495" s="1">
        <f t="shared" si="116"/>
        <v>0.91486801045458266</v>
      </c>
      <c r="L495" s="1">
        <f>IF(B495="","",入力・概要!$B$25)</f>
        <v>0.05</v>
      </c>
      <c r="M495" s="1">
        <f>IF(B495="","",C495*入力・概要!$B$26*0.000000001-1/(C495*入力・概要!$B$24*0.000001))</f>
        <v>2.6173404401212617</v>
      </c>
      <c r="N495" s="1">
        <f>IF(B495="","",入力・概要!$B$28)</f>
        <v>0.05</v>
      </c>
      <c r="O495" s="1">
        <f>IF(B495="","",C495*入力・概要!$B$29*0.000000001-1/(C495*入力・概要!$B$27*0.000001))</f>
        <v>2.6173404401212617</v>
      </c>
      <c r="P495" s="1">
        <f t="shared" si="117"/>
        <v>2.4999999999999998E-2</v>
      </c>
      <c r="Q495" s="1">
        <f t="shared" si="118"/>
        <v>1.3086702200606306</v>
      </c>
      <c r="R495" s="1">
        <f>IF(B495="","",入力・概要!$E$15*J495)</f>
        <v>10.785104117190222</v>
      </c>
      <c r="S495" s="1">
        <f>IF(B495="","",入力・概要!$E$15*K495)</f>
        <v>88.09582573024079</v>
      </c>
      <c r="T495" s="1">
        <f t="shared" si="119"/>
        <v>10.810104117190223</v>
      </c>
      <c r="U495" s="1">
        <f t="shared" si="120"/>
        <v>89.404495950301424</v>
      </c>
      <c r="V495" s="1">
        <f>IF(B495="","",T495+入力・概要!$E$9*F495)</f>
        <v>21.186910294135416</v>
      </c>
      <c r="W495" s="1">
        <f>IF(B495="","",U495+入力・概要!$E$9*G495)</f>
        <v>138.53947477587232</v>
      </c>
      <c r="X495" s="1">
        <f>IF(B495="","",入力・概要!$E$9+T495*F495-U495*G495)</f>
        <v>-132.23205284703207</v>
      </c>
      <c r="Y495" s="1">
        <f t="shared" si="121"/>
        <v>54.23306512360891</v>
      </c>
      <c r="Z495" s="1">
        <f>IF(B495="","",入力・概要!$E$9*(V495*X495+W495*Y495)/(X495^2+Y495^2)+入力・概要!$B$36)</f>
        <v>6.2051537914594936</v>
      </c>
      <c r="AA495" s="1">
        <f>IF(B495="","",入力・概要!$E$9*(W495*X495-V495*Y495)/(X495^2+Y495^2)+C495*入力・概要!$B$37*0.000000001)</f>
        <v>-21.208338378644633</v>
      </c>
      <c r="AB495" s="1">
        <f t="shared" si="122"/>
        <v>22.097455744016212</v>
      </c>
      <c r="AC495" s="1">
        <f t="shared" si="123"/>
        <v>-73.691534514673137</v>
      </c>
      <c r="AD495" s="1">
        <f t="shared" si="124"/>
        <v>7.318777088515942</v>
      </c>
      <c r="AE495" s="1">
        <f t="shared" si="125"/>
        <v>1.344342272782709</v>
      </c>
      <c r="AF495" s="1">
        <f t="shared" si="126"/>
        <v>1.3089089902944129</v>
      </c>
      <c r="AG495" s="1">
        <f t="shared" si="127"/>
        <v>88.753551939691903</v>
      </c>
    </row>
    <row r="496" spans="1:33">
      <c r="A496">
        <v>493</v>
      </c>
      <c r="B496" s="2">
        <f>IF(A496&lt;=入力・概要!$B$40,10^(LOG10(入力・概要!$B$38)+(A496-1)*(LOG10(入力・概要!$B$39)-LOG10(入力・概要!$B$38))/(入力・概要!$B$40-1)),"")</f>
        <v>21260475.257576816</v>
      </c>
      <c r="C496" s="1">
        <f t="shared" si="112"/>
        <v>133583505.76206177</v>
      </c>
      <c r="D496" s="1">
        <f>IF(B496="","",ATANH(MIN(0.999999,入力・概要!$E$20/入力・概要!$E$9))+入力・概要!$B$20*SQRT(B496/1000000)+E496*入力・概要!$B$15/2)</f>
        <v>8.8306666764332881E-2</v>
      </c>
      <c r="E496" s="1">
        <f>IF(B496="","",C496*(入力・概要!$E$11*0.000000001))</f>
        <v>4.3121285064115424</v>
      </c>
      <c r="F496" s="1">
        <f t="shared" si="113"/>
        <v>0.55600003613583715</v>
      </c>
      <c r="G496" s="1">
        <f t="shared" si="114"/>
        <v>2.2477619283972619</v>
      </c>
      <c r="H496" s="1">
        <f>IF(B496="","",ATANH(MIN(0.999999,入力・概要!$E$21/入力・概要!$E$15))+入力・概要!$B$21*SQRT(B496/1000000)+I496*入力・概要!$B$16/2)</f>
        <v>6.1836926523907765E-2</v>
      </c>
      <c r="I496" s="1">
        <f>IF(B496="","",C496*(入力・概要!$E$17*0.000000001))</f>
        <v>3.9654705122710086</v>
      </c>
      <c r="J496" s="1">
        <f t="shared" si="115"/>
        <v>0.13321104249188626</v>
      </c>
      <c r="K496" s="1">
        <f t="shared" si="116"/>
        <v>1.0711946983445713</v>
      </c>
      <c r="L496" s="1">
        <f>IF(B496="","",入力・概要!$B$25)</f>
        <v>0.05</v>
      </c>
      <c r="M496" s="1">
        <f>IF(B496="","",C496*入力・概要!$B$26*0.000000001-1/(C496*入力・概要!$B$24*0.000001))</f>
        <v>2.6709215198257352</v>
      </c>
      <c r="N496" s="1">
        <f>IF(B496="","",入力・概要!$B$28)</f>
        <v>0.05</v>
      </c>
      <c r="O496" s="1">
        <f>IF(B496="","",C496*入力・概要!$B$29*0.000000001-1/(C496*入力・概要!$B$27*0.000001))</f>
        <v>2.6709215198257352</v>
      </c>
      <c r="P496" s="1">
        <f t="shared" si="117"/>
        <v>2.5000000000000001E-2</v>
      </c>
      <c r="Q496" s="1">
        <f t="shared" si="118"/>
        <v>1.3354607599128676</v>
      </c>
      <c r="R496" s="1">
        <f>IF(B496="","",入力・概要!$E$15*J496)</f>
        <v>12.827355039857409</v>
      </c>
      <c r="S496" s="1">
        <f>IF(B496="","",入力・概要!$E$15*K496)</f>
        <v>103.14906673983651</v>
      </c>
      <c r="T496" s="1">
        <f t="shared" si="119"/>
        <v>12.852355039857409</v>
      </c>
      <c r="U496" s="1">
        <f t="shared" si="120"/>
        <v>104.48452749974938</v>
      </c>
      <c r="V496" s="1">
        <f>IF(B496="","",T496+入力・概要!$E$9*F496)</f>
        <v>27.808939635324375</v>
      </c>
      <c r="W496" s="1">
        <f>IF(B496="","",U496+入力・概要!$E$9*G496)</f>
        <v>164.95006571480471</v>
      </c>
      <c r="X496" s="1">
        <f>IF(B496="","",入力・概要!$E$9+T496*F496-U496*G496)</f>
        <v>-200.81010289600658</v>
      </c>
      <c r="Y496" s="1">
        <f t="shared" si="121"/>
        <v>86.982435414332684</v>
      </c>
      <c r="Z496" s="1">
        <f>IF(B496="","",入力・概要!$E$9*(V496*X496+W496*Y496)/(X496^2+Y496^2)+入力・概要!$B$36)</f>
        <v>4.9224543169531758</v>
      </c>
      <c r="AA496" s="1">
        <f>IF(B496="","",入力・概要!$E$9*(W496*X496-V496*Y496)/(X496^2+Y496^2)+C496*入力・概要!$B$37*0.000000001)</f>
        <v>-15.443540792124102</v>
      </c>
      <c r="AB496" s="1">
        <f t="shared" si="122"/>
        <v>16.209056379089194</v>
      </c>
      <c r="AC496" s="1">
        <f t="shared" si="123"/>
        <v>-72.320906074149221</v>
      </c>
      <c r="AD496" s="1">
        <f t="shared" si="124"/>
        <v>7.3275729685332855</v>
      </c>
      <c r="AE496" s="1">
        <f t="shared" si="125"/>
        <v>1.2097577328446283</v>
      </c>
      <c r="AF496" s="1">
        <f t="shared" si="126"/>
        <v>1.3356947410494113</v>
      </c>
      <c r="AG496" s="1">
        <f t="shared" si="127"/>
        <v>103.94359531312068</v>
      </c>
    </row>
    <row r="497" spans="1:33">
      <c r="A497">
        <v>494</v>
      </c>
      <c r="B497" s="2">
        <f>IF(A497&lt;=入力・概要!$B$40,10^(LOG10(入力・概要!$B$38)+(A497-1)*(LOG10(入力・概要!$B$39)-LOG10(入力・概要!$B$38))/(入力・概要!$B$40-1)),"")</f>
        <v>21695459.291569285</v>
      </c>
      <c r="C497" s="1">
        <f t="shared" si="112"/>
        <v>136316591.05330098</v>
      </c>
      <c r="D497" s="1">
        <f>IF(B497="","",ATANH(MIN(0.999999,入力・概要!$E$20/入力・概要!$E$9))+入力・概要!$B$20*SQRT(B497/1000000)+E497*入力・概要!$B$15/2)</f>
        <v>8.9770833475387973E-2</v>
      </c>
      <c r="E497" s="1">
        <f>IF(B497="","",C497*(入力・概要!$E$11*0.000000001))</f>
        <v>4.4003535827604052</v>
      </c>
      <c r="F497" s="1">
        <f t="shared" si="113"/>
        <v>0.88201243454715739</v>
      </c>
      <c r="G497" s="1">
        <f t="shared" si="114"/>
        <v>2.855268074389258</v>
      </c>
      <c r="H497" s="1">
        <f>IF(B497="","",ATANH(MIN(0.999999,入力・概要!$E$21/入力・概要!$E$15))+入力・概要!$B$21*SQRT(B497/1000000)+I497*入力・概要!$B$16/2)</f>
        <v>6.2835972678737806E-2</v>
      </c>
      <c r="I497" s="1">
        <f>IF(B497="","",C497*(入力・概要!$E$17*0.000000001))</f>
        <v>4.0466030523110579</v>
      </c>
      <c r="J497" s="1">
        <f t="shared" si="115"/>
        <v>0.16343695462134925</v>
      </c>
      <c r="K497" s="1">
        <f t="shared" si="116"/>
        <v>1.2601493208232237</v>
      </c>
      <c r="L497" s="1">
        <f>IF(B497="","",入力・概要!$B$25)</f>
        <v>0.05</v>
      </c>
      <c r="M497" s="1">
        <f>IF(B497="","",C497*入力・概要!$B$26*0.000000001-1/(C497*入力・概要!$B$24*0.000001))</f>
        <v>2.7255982346461471</v>
      </c>
      <c r="N497" s="1">
        <f>IF(B497="","",入力・概要!$B$28)</f>
        <v>0.05</v>
      </c>
      <c r="O497" s="1">
        <f>IF(B497="","",C497*入力・概要!$B$29*0.000000001-1/(C497*入力・概要!$B$27*0.000001))</f>
        <v>2.7255982346461471</v>
      </c>
      <c r="P497" s="1">
        <f t="shared" si="117"/>
        <v>2.4999999999999994E-2</v>
      </c>
      <c r="Q497" s="1">
        <f t="shared" si="118"/>
        <v>1.3627991173230734</v>
      </c>
      <c r="R497" s="1">
        <f>IF(B497="","",入力・概要!$E$15*J497)</f>
        <v>15.737913346701752</v>
      </c>
      <c r="S497" s="1">
        <f>IF(B497="","",入力・概要!$E$15*K497)</f>
        <v>121.34416516122697</v>
      </c>
      <c r="T497" s="1">
        <f t="shared" si="119"/>
        <v>15.762913346701753</v>
      </c>
      <c r="U497" s="1">
        <f t="shared" si="120"/>
        <v>122.70696427855005</v>
      </c>
      <c r="V497" s="1">
        <f>IF(B497="","",T497+入力・概要!$E$9*F497)</f>
        <v>39.489339127608353</v>
      </c>
      <c r="W497" s="1">
        <f>IF(B497="","",U497+入力・概要!$E$9*G497)</f>
        <v>199.51461845450348</v>
      </c>
      <c r="X497" s="1">
        <f>IF(B497="","",入力・概要!$E$9+T497*F497-U497*G497)</f>
        <v>-309.55786177537129</v>
      </c>
      <c r="Y497" s="1">
        <f t="shared" si="121"/>
        <v>153.23641153741684</v>
      </c>
      <c r="Z497" s="1">
        <f>IF(B497="","",入力・概要!$E$9*(V497*X497+W497*Y497)/(X497^2+Y497^2)+入力・概要!$B$36)</f>
        <v>4.1370859708531542</v>
      </c>
      <c r="AA497" s="1">
        <f>IF(B497="","",入力・概要!$E$9*(W497*X497-V497*Y497)/(X497^2+Y497^2)+C497*入力・概要!$B$37*0.000000001)</f>
        <v>-10.676423635014366</v>
      </c>
      <c r="AB497" s="1">
        <f t="shared" si="122"/>
        <v>11.449956417581831</v>
      </c>
      <c r="AC497" s="1">
        <f t="shared" si="123"/>
        <v>-68.818782022291899</v>
      </c>
      <c r="AD497" s="1">
        <f t="shared" si="124"/>
        <v>7.3363688485506309</v>
      </c>
      <c r="AE497" s="1">
        <f t="shared" si="125"/>
        <v>1.0588038336069339</v>
      </c>
      <c r="AF497" s="1">
        <f t="shared" si="126"/>
        <v>1.3630284054914439</v>
      </c>
      <c r="AG497" s="1">
        <f t="shared" si="127"/>
        <v>122.36048518694024</v>
      </c>
    </row>
    <row r="498" spans="1:33">
      <c r="A498">
        <v>495</v>
      </c>
      <c r="B498" s="2">
        <f>IF(A498&lt;=入力・概要!$B$40,10^(LOG10(入力・概要!$B$38)+(A498-1)*(LOG10(入力・概要!$B$39)-LOG10(入力・概要!$B$38))/(入力・概要!$B$40-1)),"")</f>
        <v>22139342.990669627</v>
      </c>
      <c r="C498" s="1">
        <f t="shared" si="112"/>
        <v>139105594.58958477</v>
      </c>
      <c r="D498" s="1">
        <f>IF(B498="","",ATANH(MIN(0.999999,入力・概要!$E$20/入力・概要!$E$9))+入力・概要!$B$20*SQRT(B498/1000000)+E498*入力・概要!$B$15/2)</f>
        <v>9.126350911060202E-2</v>
      </c>
      <c r="E498" s="1">
        <f>IF(B498="","",C498*(入力・概要!$E$11*0.000000001))</f>
        <v>4.4903837222202387</v>
      </c>
      <c r="F498" s="1">
        <f t="shared" si="113"/>
        <v>1.614719160599186</v>
      </c>
      <c r="G498" s="1">
        <f t="shared" si="114"/>
        <v>3.7791092439189264</v>
      </c>
      <c r="H498" s="1">
        <f>IF(B498="","",ATANH(MIN(0.999999,入力・概要!$E$21/入力・概要!$E$15))+入力・概要!$B$21*SQRT(B498/1000000)+I498*入力・概要!$B$16/2)</f>
        <v>6.3853528986054758E-2</v>
      </c>
      <c r="I498" s="1">
        <f>IF(B498="","",C498*(入力・概要!$E$17*0.000000001))</f>
        <v>4.1293955439338816</v>
      </c>
      <c r="J498" s="1">
        <f t="shared" si="115"/>
        <v>0.20844845117307612</v>
      </c>
      <c r="K498" s="1">
        <f t="shared" si="116"/>
        <v>1.4962469833983849</v>
      </c>
      <c r="L498" s="1">
        <f>IF(B498="","",入力・概要!$B$25)</f>
        <v>0.05</v>
      </c>
      <c r="M498" s="1">
        <f>IF(B498="","",C498*入力・概要!$B$26*0.000000001-1/(C498*入力・概要!$B$24*0.000001))</f>
        <v>2.7813930134439553</v>
      </c>
      <c r="N498" s="1">
        <f>IF(B498="","",入力・概要!$B$28)</f>
        <v>0.05</v>
      </c>
      <c r="O498" s="1">
        <f>IF(B498="","",C498*入力・概要!$B$29*0.000000001-1/(C498*入力・概要!$B$27*0.000001))</f>
        <v>2.7813930134439553</v>
      </c>
      <c r="P498" s="1">
        <f t="shared" si="117"/>
        <v>2.4999999999999998E-2</v>
      </c>
      <c r="Q498" s="1">
        <f t="shared" si="118"/>
        <v>1.3906965067219774</v>
      </c>
      <c r="R498" s="1">
        <f>IF(B498="","",入力・概要!$E$15*J498)</f>
        <v>20.072227051809836</v>
      </c>
      <c r="S498" s="1">
        <f>IF(B498="","",入力・概要!$E$15*K498)</f>
        <v>144.07883103636649</v>
      </c>
      <c r="T498" s="1">
        <f t="shared" si="119"/>
        <v>20.097227051809835</v>
      </c>
      <c r="U498" s="1">
        <f t="shared" si="120"/>
        <v>145.46952754308847</v>
      </c>
      <c r="V498" s="1">
        <f>IF(B498="","",T498+入力・概要!$E$9*F498)</f>
        <v>63.533705745712012</v>
      </c>
      <c r="W498" s="1">
        <f>IF(B498="","",U498+入力・概要!$E$9*G498)</f>
        <v>247.12881428524889</v>
      </c>
      <c r="X498" s="1">
        <f>IF(B498="","",入力・概要!$E$9+T498*F498-U498*G498)</f>
        <v>-490.39352839321947</v>
      </c>
      <c r="Y498" s="1">
        <f t="shared" si="121"/>
        <v>310.84204993576805</v>
      </c>
      <c r="Z498" s="1">
        <f>IF(B498="","",入力・概要!$E$9*(V498*X498+W498*Y498)/(X498^2+Y498^2)+入力・概要!$B$36)</f>
        <v>3.6436617203436139</v>
      </c>
      <c r="AA498" s="1">
        <f>IF(B498="","",入力・概要!$E$9*(W498*X498-V498*Y498)/(X498^2+Y498^2)+C498*入力・概要!$B$37*0.000000001)</f>
        <v>-6.5388704474455226</v>
      </c>
      <c r="AB498" s="1">
        <f t="shared" si="122"/>
        <v>7.4855258640107438</v>
      </c>
      <c r="AC498" s="1">
        <f t="shared" si="123"/>
        <v>-60.872090037319623</v>
      </c>
      <c r="AD498" s="1">
        <f t="shared" si="124"/>
        <v>7.3451647285679744</v>
      </c>
      <c r="AE498" s="1">
        <f t="shared" si="125"/>
        <v>0.87422231527572836</v>
      </c>
      <c r="AF498" s="1">
        <f t="shared" si="126"/>
        <v>1.3909211961174188</v>
      </c>
      <c r="AG498" s="1">
        <f t="shared" si="127"/>
        <v>145.47028511563883</v>
      </c>
    </row>
    <row r="499" spans="1:33">
      <c r="A499">
        <v>496</v>
      </c>
      <c r="B499" s="2">
        <f>IF(A499&lt;=入力・概要!$B$40,10^(LOG10(入力・概要!$B$38)+(A499-1)*(LOG10(入力・概要!$B$39)-LOG10(入力・概要!$B$38))/(入力・概要!$B$40-1)),"")</f>
        <v>22592308.439811718</v>
      </c>
      <c r="C499" s="1">
        <f t="shared" si="112"/>
        <v>141951660.44429433</v>
      </c>
      <c r="D499" s="1">
        <f>IF(B499="","",ATANH(MIN(0.999999,入力・概要!$E$20/入力・概要!$E$9))+入力・概要!$B$20*SQRT(B499/1000000)+E499*入力・概要!$B$15/2)</f>
        <v>9.2785262222065401E-2</v>
      </c>
      <c r="E499" s="1">
        <f>IF(B499="","",C499*(入力・概要!$E$11*0.000000001))</f>
        <v>4.5822558559331954</v>
      </c>
      <c r="F499" s="1">
        <f t="shared" si="113"/>
        <v>3.6634232349243492</v>
      </c>
      <c r="G499" s="1">
        <f t="shared" si="114"/>
        <v>5.0511704131946349</v>
      </c>
      <c r="H499" s="1">
        <f>IF(B499="","",ATANH(MIN(0.999999,入力・概要!$E$21/入力・概要!$E$15))+入力・概要!$B$21*SQRT(B499/1000000)+I499*入力・概要!$B$16/2)</f>
        <v>6.4889954514433315E-2</v>
      </c>
      <c r="I499" s="1">
        <f>IF(B499="","",C499*(入力・概要!$E$17*0.000000001))</f>
        <v>4.2138819493358683</v>
      </c>
      <c r="J499" s="1">
        <f t="shared" si="115"/>
        <v>0.2795075642176072</v>
      </c>
      <c r="K499" s="1">
        <f t="shared" si="116"/>
        <v>1.803729535294142</v>
      </c>
      <c r="L499" s="1">
        <f>IF(B499="","",入力・概要!$B$25)</f>
        <v>0.05</v>
      </c>
      <c r="M499" s="1">
        <f>IF(B499="","",C499*入力・概要!$B$26*0.000000001-1/(C499*入力・概要!$B$24*0.000001))</f>
        <v>2.8383287437201608</v>
      </c>
      <c r="N499" s="1">
        <f>IF(B499="","",入力・概要!$B$28)</f>
        <v>0.05</v>
      </c>
      <c r="O499" s="1">
        <f>IF(B499="","",C499*入力・概要!$B$29*0.000000001-1/(C499*入力・概要!$B$27*0.000001))</f>
        <v>2.8383287437201608</v>
      </c>
      <c r="P499" s="1">
        <f t="shared" si="117"/>
        <v>2.5000000000000001E-2</v>
      </c>
      <c r="Q499" s="1">
        <f t="shared" si="118"/>
        <v>1.4191643718600806</v>
      </c>
      <c r="R499" s="1">
        <f>IF(B499="","",入力・概要!$E$15*J499)</f>
        <v>26.914756430671815</v>
      </c>
      <c r="S499" s="1">
        <f>IF(B499="","",入力・概要!$E$15*K499)</f>
        <v>173.68739642214143</v>
      </c>
      <c r="T499" s="1">
        <f t="shared" si="119"/>
        <v>26.939756430671814</v>
      </c>
      <c r="U499" s="1">
        <f t="shared" si="120"/>
        <v>175.10656079400152</v>
      </c>
      <c r="V499" s="1">
        <f>IF(B499="","",T499+入力・概要!$E$9*F499)</f>
        <v>125.48705132465793</v>
      </c>
      <c r="W499" s="1">
        <f>IF(B499="","",U499+入力・概要!$E$9*G499)</f>
        <v>310.98471309794866</v>
      </c>
      <c r="X499" s="1">
        <f>IF(B499="","",入力・概要!$E$9+T499*F499-U499*G499)</f>
        <v>-758.90101912968692</v>
      </c>
      <c r="Y499" s="1">
        <f t="shared" si="121"/>
        <v>777.56674402171768</v>
      </c>
      <c r="Z499" s="1">
        <f>IF(B499="","",入力・概要!$E$9*(V499*X499+W499*Y499)/(X499^2+Y499^2)+入力・概要!$B$36)</f>
        <v>3.3400173325645639</v>
      </c>
      <c r="AA499" s="1">
        <f>IF(B499="","",入力・概要!$E$9*(W499*X499-V499*Y499)/(X499^2+Y499^2)+C499*入力・概要!$B$37*0.000000001)</f>
        <v>-2.7971153410483849</v>
      </c>
      <c r="AB499" s="1">
        <f t="shared" si="122"/>
        <v>4.356554833002785</v>
      </c>
      <c r="AC499" s="1">
        <f t="shared" si="123"/>
        <v>-39.944669868302164</v>
      </c>
      <c r="AD499" s="1">
        <f t="shared" si="124"/>
        <v>7.353960608585318</v>
      </c>
      <c r="AE499" s="1">
        <f t="shared" si="125"/>
        <v>0.63914318457476993</v>
      </c>
      <c r="AF499" s="1">
        <f t="shared" si="126"/>
        <v>1.4193845547831696</v>
      </c>
      <c r="AG499" s="1">
        <f t="shared" si="127"/>
        <v>175.76039311979392</v>
      </c>
    </row>
    <row r="500" spans="1:33">
      <c r="A500">
        <v>497</v>
      </c>
      <c r="B500" s="2">
        <f>IF(A500&lt;=入力・概要!$B$40,10^(LOG10(入力・概要!$B$38)+(A500-1)*(LOG10(入力・概要!$B$39)-LOG10(入力・概要!$B$38))/(入力・概要!$B$40-1)),"")</f>
        <v>23054541.449341886</v>
      </c>
      <c r="C500" s="1">
        <f t="shared" si="112"/>
        <v>144855956.0982677</v>
      </c>
      <c r="D500" s="1">
        <f>IF(B500="","",ATANH(MIN(0.999999,入力・概要!$E$20/入力・概要!$E$9))+入力・概要!$B$20*SQRT(B500/1000000)+E500*入力・概要!$B$15/2)</f>
        <v>9.4336672844345063E-2</v>
      </c>
      <c r="E500" s="1">
        <f>IF(B500="","",C500*(入力・概要!$E$11*0.000000001))</f>
        <v>4.6760076706434104</v>
      </c>
      <c r="F500" s="1">
        <f t="shared" si="113"/>
        <v>9.2593138509300239</v>
      </c>
      <c r="G500" s="1">
        <f t="shared" si="114"/>
        <v>3.5466611588396275</v>
      </c>
      <c r="H500" s="1">
        <f>IF(B500="","",ATANH(MIN(0.999999,入力・概要!$E$21/入力・概要!$E$15))+入力・概要!$B$21*SQRT(B500/1000000)+I500*入力・概要!$B$16/2)</f>
        <v>6.5945615478958219E-2</v>
      </c>
      <c r="I500" s="1">
        <f>IF(B500="","",C500*(入力・概要!$E$17*0.000000001))</f>
        <v>4.3000969255714985</v>
      </c>
      <c r="J500" s="1">
        <f t="shared" si="115"/>
        <v>0.40101500919646943</v>
      </c>
      <c r="K500" s="1">
        <f t="shared" si="116"/>
        <v>2.226073259729386</v>
      </c>
      <c r="L500" s="1">
        <f>IF(B500="","",入力・概要!$B$25)</f>
        <v>0.05</v>
      </c>
      <c r="M500" s="1">
        <f>IF(B500="","",C500*入力・概要!$B$26*0.000000001-1/(C500*入力・概要!$B$24*0.000001))</f>
        <v>2.8964287810039364</v>
      </c>
      <c r="N500" s="1">
        <f>IF(B500="","",入力・概要!$B$28)</f>
        <v>0.05</v>
      </c>
      <c r="O500" s="1">
        <f>IF(B500="","",C500*入力・概要!$B$29*0.000000001-1/(C500*入力・概要!$B$27*0.000001))</f>
        <v>2.8964287810039364</v>
      </c>
      <c r="P500" s="1">
        <f t="shared" si="117"/>
        <v>2.5000000000000001E-2</v>
      </c>
      <c r="Q500" s="1">
        <f t="shared" si="118"/>
        <v>1.4482143905019684</v>
      </c>
      <c r="R500" s="1">
        <f>IF(B500="","",入力・概要!$E$15*J500)</f>
        <v>38.615131321325038</v>
      </c>
      <c r="S500" s="1">
        <f>IF(B500="","",入力・概要!$E$15*K500)</f>
        <v>214.35634398717946</v>
      </c>
      <c r="T500" s="1">
        <f t="shared" si="119"/>
        <v>38.640131321325036</v>
      </c>
      <c r="U500" s="1">
        <f t="shared" si="120"/>
        <v>215.80455837768142</v>
      </c>
      <c r="V500" s="1">
        <f>IF(B500="","",T500+入力・概要!$E$9*F500)</f>
        <v>287.71873187303396</v>
      </c>
      <c r="W500" s="1">
        <f>IF(B500="","",U500+入力・概要!$E$9*G500)</f>
        <v>311.21091486338867</v>
      </c>
      <c r="X500" s="1">
        <f>IF(B500="","",入力・概要!$E$9+T500*F500-U500*G500)</f>
        <v>-380.70421169544619</v>
      </c>
      <c r="Y500" s="1">
        <f t="shared" si="121"/>
        <v>2135.2455894101086</v>
      </c>
      <c r="Z500" s="1">
        <f>IF(B500="","",入力・概要!$E$9*(V500*X500+W500*Y500)/(X500^2+Y500^2)+入力・概要!$B$36)</f>
        <v>3.1735486983785073</v>
      </c>
      <c r="AA500" s="1">
        <f>IF(B500="","",入力・概要!$E$9*(W500*X500-V500*Y500)/(X500^2+Y500^2)+C500*入力・概要!$B$37*0.000000001)</f>
        <v>0.71172574435002556</v>
      </c>
      <c r="AB500" s="1">
        <f t="shared" si="122"/>
        <v>3.2523783414834315</v>
      </c>
      <c r="AC500" s="1">
        <f t="shared" si="123"/>
        <v>12.640463241826394</v>
      </c>
      <c r="AD500" s="1">
        <f t="shared" si="124"/>
        <v>7.3627564886026624</v>
      </c>
      <c r="AE500" s="1">
        <f t="shared" si="125"/>
        <v>0.51220106031107349</v>
      </c>
      <c r="AF500" s="1">
        <f t="shared" si="126"/>
        <v>1.448430157396962</v>
      </c>
      <c r="AG500" s="1">
        <f t="shared" si="127"/>
        <v>217.80672756945134</v>
      </c>
    </row>
    <row r="501" spans="1:33">
      <c r="A501">
        <v>498</v>
      </c>
      <c r="B501" s="2">
        <f>IF(A501&lt;=入力・概要!$B$40,10^(LOG10(入力・概要!$B$38)+(A501-1)*(LOG10(入力・概要!$B$39)-LOG10(入力・概要!$B$38))/(入力・概要!$B$40-1)),"")</f>
        <v>23526231.63123966</v>
      </c>
      <c r="C501" s="1">
        <f t="shared" si="112"/>
        <v>147819672.91870865</v>
      </c>
      <c r="D501" s="1">
        <f>IF(B501="","",ATANH(MIN(0.999999,入力・概要!$E$20/入力・概要!$E$9))+入力・概要!$B$20*SQRT(B501/1000000)+E501*入力・概要!$B$15/2)</f>
        <v>9.591833272788601E-2</v>
      </c>
      <c r="E501" s="1">
        <f>IF(B501="","",C501*(入力・概要!$E$11*0.000000001))</f>
        <v>4.7716776241563714</v>
      </c>
      <c r="F501" s="1">
        <f t="shared" si="113"/>
        <v>7.5754115952968517</v>
      </c>
      <c r="G501" s="1">
        <f t="shared" si="114"/>
        <v>-4.6429863428897438</v>
      </c>
      <c r="H501" s="1">
        <f>IF(B501="","",ATANH(MIN(0.999999,入力・概要!$E$21/入力・概要!$E$15))+入力・概要!$B$21*SQRT(B501/1000000)+I501*入力・概要!$B$16/2)</f>
        <v>6.7020885385404391E-2</v>
      </c>
      <c r="I501" s="1">
        <f>IF(B501="","",C501*(入力・概要!$E$17*0.000000001))</f>
        <v>4.3880758387699119</v>
      </c>
      <c r="J501" s="1">
        <f t="shared" si="115"/>
        <v>0.63392041119383391</v>
      </c>
      <c r="K501" s="1">
        <f t="shared" si="116"/>
        <v>2.8483811693011027</v>
      </c>
      <c r="L501" s="1">
        <f>IF(B501="","",入力・概要!$B$25)</f>
        <v>0.05</v>
      </c>
      <c r="M501" s="1">
        <f>IF(B501="","",C501*入力・概要!$B$26*0.000000001-1/(C501*入力・概要!$B$24*0.000001))</f>
        <v>2.9557169584332286</v>
      </c>
      <c r="N501" s="1">
        <f>IF(B501="","",入力・概要!$B$28)</f>
        <v>0.05</v>
      </c>
      <c r="O501" s="1">
        <f>IF(B501="","",C501*入力・概要!$B$29*0.000000001-1/(C501*入力・概要!$B$27*0.000001))</f>
        <v>2.9557169584332286</v>
      </c>
      <c r="P501" s="1">
        <f t="shared" si="117"/>
        <v>2.5000000000000001E-2</v>
      </c>
      <c r="Q501" s="1">
        <f t="shared" si="118"/>
        <v>1.4778584792166143</v>
      </c>
      <c r="R501" s="1">
        <f>IF(B501="","",入力・概要!$E$15*J501)</f>
        <v>61.042403311955077</v>
      </c>
      <c r="S501" s="1">
        <f>IF(B501="","",入力・概要!$E$15*K501)</f>
        <v>274.28053909040523</v>
      </c>
      <c r="T501" s="1">
        <f t="shared" si="119"/>
        <v>61.067403311955076</v>
      </c>
      <c r="U501" s="1">
        <f t="shared" si="120"/>
        <v>275.75839756962182</v>
      </c>
      <c r="V501" s="1">
        <f>IF(B501="","",T501+入力・概要!$E$9*F501)</f>
        <v>264.84847706508282</v>
      </c>
      <c r="W501" s="1">
        <f>IF(B501="","",U501+入力・概要!$E$9*G501)</f>
        <v>150.86053156289648</v>
      </c>
      <c r="X501" s="1">
        <f>IF(B501="","",入力・概要!$E$9+T501*F501-U501*G501)</f>
        <v>1769.8535192548838</v>
      </c>
      <c r="Y501" s="1">
        <f t="shared" si="121"/>
        <v>1805.4482428762449</v>
      </c>
      <c r="Z501" s="1">
        <f>IF(B501="","",入力・概要!$E$9*(V501*X501+W501*Y501)/(X501^2+Y501^2)+入力・概要!$B$36)</f>
        <v>3.1189191108450873</v>
      </c>
      <c r="AA501" s="1">
        <f>IF(B501="","",入力・概要!$E$9*(W501*X501-V501*Y501)/(X501^2+Y501^2)+C501*入力・概要!$B$37*0.000000001)</f>
        <v>4.1139144690408447</v>
      </c>
      <c r="AB501" s="1">
        <f t="shared" si="122"/>
        <v>5.1625525351882207</v>
      </c>
      <c r="AC501" s="1">
        <f t="shared" si="123"/>
        <v>52.832814061385342</v>
      </c>
      <c r="AD501" s="1">
        <f t="shared" si="124"/>
        <v>7.371552368620006</v>
      </c>
      <c r="AE501" s="1">
        <f t="shared" si="125"/>
        <v>0.71286448415622705</v>
      </c>
      <c r="AF501" s="1">
        <f t="shared" si="126"/>
        <v>1.4780699187090047</v>
      </c>
      <c r="AG501" s="1">
        <f t="shared" si="127"/>
        <v>280.99108371231762</v>
      </c>
    </row>
    <row r="502" spans="1:33">
      <c r="A502">
        <v>499</v>
      </c>
      <c r="B502" s="2">
        <f>IF(A502&lt;=入力・概要!$B$40,10^(LOG10(入力・概要!$B$38)+(A502-1)*(LOG10(入力・概要!$B$39)-LOG10(入力・概要!$B$38))/(入力・概要!$B$40-1)),"")</f>
        <v>24007572.476898741</v>
      </c>
      <c r="C502" s="1">
        <f t="shared" si="112"/>
        <v>150844026.64789921</v>
      </c>
      <c r="D502" s="1">
        <f>IF(B502="","",ATANH(MIN(0.999999,入力・概要!$E$20/入力・概要!$E$9))+入力・概要!$B$20*SQRT(B502/1000000)+E502*入力・概要!$B$15/2)</f>
        <v>9.7530845577175077E-2</v>
      </c>
      <c r="E502" s="1">
        <f>IF(B502="","",C502*(入力・概要!$E$11*0.000000001))</f>
        <v>4.8693049611147528</v>
      </c>
      <c r="F502" s="1">
        <f t="shared" si="113"/>
        <v>2.8898685387806906</v>
      </c>
      <c r="G502" s="1">
        <f t="shared" si="114"/>
        <v>-4.5446468625690892</v>
      </c>
      <c r="H502" s="1">
        <f>IF(B502="","",ATANH(MIN(0.999999,入力・概要!$E$21/入力・概要!$E$15))+入力・概要!$B$21*SQRT(B502/1000000)+I502*入力・概要!$B$16/2)</f>
        <v>6.8116145177348084E-2</v>
      </c>
      <c r="I502" s="1">
        <f>IF(B502="","",C502*(入力・概要!$E$17*0.000000001))</f>
        <v>4.4778547786425023</v>
      </c>
      <c r="J502" s="1">
        <f t="shared" si="115"/>
        <v>1.1649549654524729</v>
      </c>
      <c r="K502" s="1">
        <f t="shared" si="116"/>
        <v>3.8537036182842845</v>
      </c>
      <c r="L502" s="1">
        <f>IF(B502="","",入力・概要!$B$25)</f>
        <v>0.05</v>
      </c>
      <c r="M502" s="1">
        <f>IF(B502="","",C502*入力・概要!$B$26*0.000000001-1/(C502*入力・概要!$B$24*0.000001))</f>
        <v>3.0162175965313835</v>
      </c>
      <c r="N502" s="1">
        <f>IF(B502="","",入力・概要!$B$28)</f>
        <v>0.05</v>
      </c>
      <c r="O502" s="1">
        <f>IF(B502="","",C502*入力・概要!$B$29*0.000000001-1/(C502*入力・概要!$B$27*0.000001))</f>
        <v>3.0162175965313835</v>
      </c>
      <c r="P502" s="1">
        <f t="shared" si="117"/>
        <v>2.5000000000000001E-2</v>
      </c>
      <c r="Q502" s="1">
        <f t="shared" si="118"/>
        <v>1.508108798265692</v>
      </c>
      <c r="R502" s="1">
        <f>IF(B502="","",入力・概要!$E$15*J502)</f>
        <v>112.17756927481348</v>
      </c>
      <c r="S502" s="1">
        <f>IF(B502="","",入力・概要!$E$15*K502)</f>
        <v>371.08653761287508</v>
      </c>
      <c r="T502" s="1">
        <f t="shared" si="119"/>
        <v>112.20256927481348</v>
      </c>
      <c r="U502" s="1">
        <f t="shared" si="120"/>
        <v>372.59464641114079</v>
      </c>
      <c r="V502" s="1">
        <f>IF(B502="","",T502+入力・概要!$E$9*F502)</f>
        <v>189.9409873699737</v>
      </c>
      <c r="W502" s="1">
        <f>IF(B502="","",U502+入力・概要!$E$9*G502)</f>
        <v>250.34214490243284</v>
      </c>
      <c r="X502" s="1">
        <f>IF(B502="","",入力・概要!$E$9+T502*F502-U502*G502)</f>
        <v>2044.46209599799</v>
      </c>
      <c r="Y502" s="1">
        <f t="shared" si="121"/>
        <v>566.82849195469953</v>
      </c>
      <c r="Z502" s="1">
        <f>IF(B502="","",入力・概要!$E$9*(V502*X502+W502*Y502)/(X502^2+Y502^2)+入力・概要!$B$36)</f>
        <v>3.1688367741051731</v>
      </c>
      <c r="AA502" s="1">
        <f>IF(B502="","",入力・概要!$E$9*(W502*X502-V502*Y502)/(X502^2+Y502^2)+C502*入力・概要!$B$37*0.000000001)</f>
        <v>7.5203090883920858</v>
      </c>
      <c r="AB502" s="1">
        <f t="shared" si="122"/>
        <v>8.1606724775519499</v>
      </c>
      <c r="AC502" s="1">
        <f t="shared" si="123"/>
        <v>67.150875237329913</v>
      </c>
      <c r="AD502" s="1">
        <f t="shared" si="124"/>
        <v>7.3803482486373495</v>
      </c>
      <c r="AE502" s="1">
        <f t="shared" si="125"/>
        <v>0.91172594812351893</v>
      </c>
      <c r="AF502" s="1">
        <f t="shared" si="126"/>
        <v>1.5083159971989919</v>
      </c>
      <c r="AG502" s="1">
        <f t="shared" si="127"/>
        <v>387.67128529969477</v>
      </c>
    </row>
    <row r="503" spans="1:33">
      <c r="A503">
        <v>500</v>
      </c>
      <c r="B503" s="2">
        <f>IF(A503&lt;=入力・概要!$B$40,10^(LOG10(入力・概要!$B$38)+(A503-1)*(LOG10(入力・概要!$B$39)-LOG10(入力・概要!$B$38))/(入力・概要!$B$40-1)),"")</f>
        <v>24498761.436498526</v>
      </c>
      <c r="C503" s="1">
        <f t="shared" si="112"/>
        <v>153930257.90190539</v>
      </c>
      <c r="D503" s="1">
        <f>IF(B503="","",ATANH(MIN(0.999999,入力・概要!$E$20/入力・概要!$E$9))+入力・概要!$B$20*SQRT(B503/1000000)+E503*入力・概要!$B$15/2)</f>
        <v>9.9174827293759024E-2</v>
      </c>
      <c r="E503" s="1">
        <f>IF(B503="","",C503*(入力・概要!$E$11*0.000000001))</f>
        <v>4.9689297290968328</v>
      </c>
      <c r="F503" s="1">
        <f t="shared" si="113"/>
        <v>1.3444650092073873</v>
      </c>
      <c r="G503" s="1">
        <f t="shared" si="114"/>
        <v>-3.3054873794295507</v>
      </c>
      <c r="H503" s="1">
        <f>IF(B503="","",ATANH(MIN(0.999999,入力・概要!$E$21/入力・概要!$E$15))+入力・概要!$B$21*SQRT(B503/1000000)+I503*入力・概要!$B$16/2)</f>
        <v>6.9231783386265011E-2</v>
      </c>
      <c r="I503" s="1">
        <f>IF(B503="","",C503*(入力・概要!$E$17*0.000000001))</f>
        <v>4.5694705732871617</v>
      </c>
      <c r="J503" s="1">
        <f t="shared" si="115"/>
        <v>2.7684189752428825</v>
      </c>
      <c r="K503" s="1">
        <f t="shared" si="116"/>
        <v>5.619498978027563</v>
      </c>
      <c r="L503" s="1">
        <f>IF(B503="","",入力・概要!$B$25)</f>
        <v>0.05</v>
      </c>
      <c r="M503" s="1">
        <f>IF(B503="","",C503*入力・概要!$B$26*0.000000001-1/(C503*入力・概要!$B$24*0.000001))</f>
        <v>3.0779555131835941</v>
      </c>
      <c r="N503" s="1">
        <f>IF(B503="","",入力・概要!$B$28)</f>
        <v>0.05</v>
      </c>
      <c r="O503" s="1">
        <f>IF(B503="","",C503*入力・概要!$B$29*0.000000001-1/(C503*入力・概要!$B$27*0.000001))</f>
        <v>3.0779555131835941</v>
      </c>
      <c r="P503" s="1">
        <f t="shared" si="117"/>
        <v>2.5000000000000008E-2</v>
      </c>
      <c r="Q503" s="1">
        <f t="shared" si="118"/>
        <v>1.5389777565917973</v>
      </c>
      <c r="R503" s="1">
        <f>IF(B503="","",入力・概要!$E$15*J503)</f>
        <v>266.58070104572329</v>
      </c>
      <c r="S503" s="1">
        <f>IF(B503="","",入力・概要!$E$15*K503)</f>
        <v>541.12112020792824</v>
      </c>
      <c r="T503" s="1">
        <f t="shared" si="119"/>
        <v>266.60570104572326</v>
      </c>
      <c r="U503" s="1">
        <f t="shared" si="120"/>
        <v>542.66009796451999</v>
      </c>
      <c r="V503" s="1">
        <f>IF(B503="","",T503+入力・概要!$E$9*F503)</f>
        <v>302.77225381361336</v>
      </c>
      <c r="W503" s="1">
        <f>IF(B503="","",U503+入力・概要!$E$9*G503)</f>
        <v>453.74139579449349</v>
      </c>
      <c r="X503" s="1">
        <f>IF(B503="","",入力・概要!$E$9+T503*F503-U503*G503)</f>
        <v>2179.0984717108204</v>
      </c>
      <c r="Y503" s="1">
        <f t="shared" si="121"/>
        <v>-151.67426648425601</v>
      </c>
      <c r="Z503" s="1">
        <f>IF(B503="","",入力・概要!$E$9*(V503*X503+W503*Y503)/(X503^2+Y503^2)+入力・概要!$B$36)</f>
        <v>3.3316197410205346</v>
      </c>
      <c r="AA503" s="1">
        <f>IF(B503="","",入力・概要!$E$9*(W503*X503-V503*Y503)/(X503^2+Y503^2)+C503*入力・概要!$B$37*0.000000001)</f>
        <v>11.04260005012323</v>
      </c>
      <c r="AB503" s="1">
        <f t="shared" si="122"/>
        <v>11.534240589034862</v>
      </c>
      <c r="AC503" s="1">
        <f t="shared" si="123"/>
        <v>73.211117151249212</v>
      </c>
      <c r="AD503" s="1">
        <f t="shared" si="124"/>
        <v>7.3891441286546931</v>
      </c>
      <c r="AE503" s="1">
        <f t="shared" si="125"/>
        <v>1.0619890059790327</v>
      </c>
      <c r="AF503" s="1">
        <f t="shared" si="126"/>
        <v>1.5391808000635667</v>
      </c>
      <c r="AG503" s="1">
        <f t="shared" si="127"/>
        <v>603.22246054429411</v>
      </c>
    </row>
    <row r="504" spans="1:33">
      <c r="A504">
        <v>501</v>
      </c>
      <c r="B504" s="2">
        <f>IF(A504&lt;=入力・概要!$B$40,10^(LOG10(入力・概要!$B$38)+(A504-1)*(LOG10(入力・概要!$B$39)-LOG10(入力・概要!$B$38))/(入力・概要!$B$40-1)),"")</f>
        <v>25000000.000000127</v>
      </c>
      <c r="C504" s="1">
        <f t="shared" si="112"/>
        <v>157079632.67949045</v>
      </c>
      <c r="D504" s="1">
        <f>IF(B504="","",ATANH(MIN(0.999999,入力・概要!$E$20/入力・概要!$E$9))+入力・概要!$B$20*SQRT(B504/1000000)+E504*入力・概要!$B$15/2)</f>
        <v>0.10085090622422095</v>
      </c>
      <c r="E504" s="1">
        <f>IF(B504="","",C504*(入力・概要!$E$11*0.000000001))</f>
        <v>5.0705927950444174</v>
      </c>
      <c r="F504" s="1">
        <f t="shared" si="113"/>
        <v>0.7627377929236443</v>
      </c>
      <c r="G504" s="1">
        <f t="shared" si="114"/>
        <v>-2.4664836052988957</v>
      </c>
      <c r="H504" s="1">
        <f>IF(B504="","",ATANH(MIN(0.999999,入力・概要!$E$21/入力・概要!$E$15))+入力・概要!$B$21*SQRT(B504/1000000)+I504*入力・概要!$B$16/2)</f>
        <v>7.0368196284679621E-2</v>
      </c>
      <c r="I504" s="1">
        <f>IF(B504="","",C504*(入力・概要!$E$17*0.000000001))</f>
        <v>4.6629608042955351</v>
      </c>
      <c r="J504" s="1">
        <f t="shared" si="115"/>
        <v>9.5393267704235676</v>
      </c>
      <c r="K504" s="1">
        <f t="shared" si="116"/>
        <v>6.6676928369511357</v>
      </c>
      <c r="L504" s="1">
        <f>IF(B504="","",入力・概要!$B$25)</f>
        <v>0.05</v>
      </c>
      <c r="M504" s="1">
        <f>IF(B504="","",C504*入力・概要!$B$26*0.000000001-1/(C504*入力・概要!$B$24*0.000001))</f>
        <v>3.1409560338174414</v>
      </c>
      <c r="N504" s="1">
        <f>IF(B504="","",入力・概要!$B$28)</f>
        <v>0.05</v>
      </c>
      <c r="O504" s="1">
        <f>IF(B504="","",C504*入力・概要!$B$29*0.000000001-1/(C504*入力・概要!$B$27*0.000001))</f>
        <v>3.1409560338174414</v>
      </c>
      <c r="P504" s="1">
        <f t="shared" si="117"/>
        <v>2.5000000000000001E-2</v>
      </c>
      <c r="Q504" s="1">
        <f t="shared" si="118"/>
        <v>1.5704780169087209</v>
      </c>
      <c r="R504" s="1">
        <f>IF(B504="","",入力・概要!$E$15*J504)</f>
        <v>918.5749847494252</v>
      </c>
      <c r="S504" s="1">
        <f>IF(B504="","",入力・概要!$E$15*K504)</f>
        <v>642.05535604524505</v>
      </c>
      <c r="T504" s="1">
        <f t="shared" si="119"/>
        <v>918.59998474942518</v>
      </c>
      <c r="U504" s="1">
        <f t="shared" si="120"/>
        <v>643.62583406215379</v>
      </c>
      <c r="V504" s="1">
        <f>IF(B504="","",T504+入力・概要!$E$9*F504)</f>
        <v>939.11788327926479</v>
      </c>
      <c r="W504" s="1">
        <f>IF(B504="","",U504+入力・概要!$E$9*G504)</f>
        <v>577.2766105038794</v>
      </c>
      <c r="X504" s="1">
        <f>IF(B504="","",入力・概要!$E$9+T504*F504-U504*G504)</f>
        <v>2315.0438228665153</v>
      </c>
      <c r="Y504" s="1">
        <f t="shared" si="121"/>
        <v>-1774.7940540710658</v>
      </c>
      <c r="Z504" s="1">
        <f>IF(B504="","",入力・概要!$E$9*(V504*X504+W504*Y504)/(X504^2+Y504^2)+入力・概要!$B$36)</f>
        <v>3.6340530931240549</v>
      </c>
      <c r="AA504" s="1">
        <f>IF(B504="","",入力・概要!$E$9*(W504*X504-V504*Y504)/(X504^2+Y504^2)+C504*入力・概要!$B$37*0.000000001)</f>
        <v>14.809812155345593</v>
      </c>
      <c r="AB504" s="1">
        <f t="shared" si="122"/>
        <v>15.24915990998411</v>
      </c>
      <c r="AC504" s="1">
        <f t="shared" si="123"/>
        <v>76.213083566864924</v>
      </c>
      <c r="AD504" s="1">
        <f t="shared" si="124"/>
        <v>7.3979400086720402</v>
      </c>
      <c r="AE504" s="1">
        <f t="shared" si="125"/>
        <v>1.1832459186658946</v>
      </c>
      <c r="AF504" s="1">
        <f t="shared" si="126"/>
        <v>1.5706769883058542</v>
      </c>
      <c r="AG504" s="1">
        <f t="shared" si="127"/>
        <v>1120.720787187332</v>
      </c>
    </row>
    <row r="505" spans="1:33">
      <c r="A505">
        <v>502</v>
      </c>
      <c r="B505" s="2" t="str">
        <f>IF(A505&lt;=入力・概要!$B$40,10^(LOG10(入力・概要!$B$38)+(A505-1)*(LOG10(入力・概要!$B$39)-LOG10(入力・概要!$B$38))/(入力・概要!$B$40-1)),"")</f>
        <v/>
      </c>
      <c r="C505" s="1" t="str">
        <f t="shared" si="112"/>
        <v/>
      </c>
      <c r="D505" s="1" t="str">
        <f>IF(B505="","",ATANH(MIN(0.999999,入力・概要!$E$20/入力・概要!$E$9))+入力・概要!$B$20*SQRT(B505/1000000)+E505*入力・概要!$B$15/2)</f>
        <v/>
      </c>
      <c r="E505" s="1" t="str">
        <f>IF(B505="","",C505*(入力・概要!$E$11*0.000000001))</f>
        <v/>
      </c>
      <c r="F505" s="1" t="str">
        <f t="shared" si="113"/>
        <v/>
      </c>
      <c r="G505" s="1" t="str">
        <f t="shared" si="114"/>
        <v/>
      </c>
      <c r="H505" s="1" t="str">
        <f>IF(B505="","",ATANH(MIN(0.999999,入力・概要!$E$21/入力・概要!$E$15))+入力・概要!$B$21*SQRT(B505/1000000)+I505*入力・概要!$B$16/2)</f>
        <v/>
      </c>
      <c r="I505" s="1" t="str">
        <f>IF(B505="","",C505*(入力・概要!$E$17*0.000000001))</f>
        <v/>
      </c>
      <c r="J505" s="1" t="str">
        <f t="shared" si="115"/>
        <v/>
      </c>
      <c r="K505" s="1" t="str">
        <f t="shared" si="116"/>
        <v/>
      </c>
      <c r="L505" s="1" t="str">
        <f>IF(B505="","",入力・概要!$B$25)</f>
        <v/>
      </c>
      <c r="M505" s="1" t="str">
        <f>IF(B505="","",C505*入力・概要!$B$26*0.000000001-1/(C505*入力・概要!$B$24*0.000001))</f>
        <v/>
      </c>
      <c r="N505" s="1" t="str">
        <f>IF(B505="","",入力・概要!$B$28)</f>
        <v/>
      </c>
      <c r="O505" s="1" t="str">
        <f>IF(B505="","",C505*入力・概要!$B$29*0.000000001-1/(C505*入力・概要!$B$27*0.000001))</f>
        <v/>
      </c>
      <c r="P505" s="1" t="str">
        <f t="shared" si="117"/>
        <v/>
      </c>
      <c r="Q505" s="1" t="str">
        <f t="shared" si="118"/>
        <v/>
      </c>
      <c r="R505" s="1" t="str">
        <f>IF(B505="","",入力・概要!$E$15*J505)</f>
        <v/>
      </c>
      <c r="S505" s="1" t="str">
        <f>IF(B505="","",入力・概要!$E$15*K505)</f>
        <v/>
      </c>
      <c r="T505" s="1" t="str">
        <f t="shared" si="119"/>
        <v/>
      </c>
      <c r="U505" s="1" t="str">
        <f t="shared" si="120"/>
        <v/>
      </c>
      <c r="V505" s="1" t="str">
        <f>IF(B505="","",T505+入力・概要!$E$9*F505)</f>
        <v/>
      </c>
      <c r="W505" s="1" t="str">
        <f>IF(B505="","",U505+入力・概要!$E$9*G505)</f>
        <v/>
      </c>
      <c r="X505" s="1" t="str">
        <f>IF(B505="","",入力・概要!$E$9+T505*F505-U505*G505)</f>
        <v/>
      </c>
      <c r="Y505" s="1" t="str">
        <f t="shared" si="121"/>
        <v/>
      </c>
      <c r="Z505" s="1" t="str">
        <f>IF(B505="","",入力・概要!$E$9*(V505*X505+W505*Y505)/(X505^2+Y505^2)+入力・概要!$B$36)</f>
        <v/>
      </c>
      <c r="AA505" s="1" t="str">
        <f>IF(B505="","",入力・概要!$E$9*(W505*X505-V505*Y505)/(X505^2+Y505^2)+C505*入力・概要!$B$37*0.000000001)</f>
        <v/>
      </c>
      <c r="AB505" s="1" t="str">
        <f t="shared" si="122"/>
        <v/>
      </c>
      <c r="AC505" s="1" t="str">
        <f t="shared" si="123"/>
        <v/>
      </c>
      <c r="AD505" s="1" t="str">
        <f t="shared" si="124"/>
        <v/>
      </c>
      <c r="AE505" s="1" t="str">
        <f t="shared" si="125"/>
        <v/>
      </c>
      <c r="AF505" s="1" t="str">
        <f t="shared" si="126"/>
        <v/>
      </c>
      <c r="AG505" s="1" t="str">
        <f t="shared" si="127"/>
        <v/>
      </c>
    </row>
    <row r="506" spans="1:33">
      <c r="A506">
        <v>503</v>
      </c>
      <c r="B506" s="2" t="str">
        <f>IF(A506&lt;=入力・概要!$B$40,10^(LOG10(入力・概要!$B$38)+(A506-1)*(LOG10(入力・概要!$B$39)-LOG10(入力・概要!$B$38))/(入力・概要!$B$40-1)),"")</f>
        <v/>
      </c>
      <c r="C506" s="1" t="str">
        <f t="shared" si="112"/>
        <v/>
      </c>
      <c r="D506" s="1" t="str">
        <f>IF(B506="","",ATANH(MIN(0.999999,入力・概要!$E$20/入力・概要!$E$9))+入力・概要!$B$20*SQRT(B506/1000000)+E506*入力・概要!$B$15/2)</f>
        <v/>
      </c>
      <c r="E506" s="1" t="str">
        <f>IF(B506="","",C506*(入力・概要!$E$11*0.000000001))</f>
        <v/>
      </c>
      <c r="F506" s="1" t="str">
        <f t="shared" si="113"/>
        <v/>
      </c>
      <c r="G506" s="1" t="str">
        <f t="shared" si="114"/>
        <v/>
      </c>
      <c r="H506" s="1" t="str">
        <f>IF(B506="","",ATANH(MIN(0.999999,入力・概要!$E$21/入力・概要!$E$15))+入力・概要!$B$21*SQRT(B506/1000000)+I506*入力・概要!$B$16/2)</f>
        <v/>
      </c>
      <c r="I506" s="1" t="str">
        <f>IF(B506="","",C506*(入力・概要!$E$17*0.000000001))</f>
        <v/>
      </c>
      <c r="J506" s="1" t="str">
        <f t="shared" si="115"/>
        <v/>
      </c>
      <c r="K506" s="1" t="str">
        <f t="shared" si="116"/>
        <v/>
      </c>
      <c r="L506" s="1" t="str">
        <f>IF(B506="","",入力・概要!$B$25)</f>
        <v/>
      </c>
      <c r="M506" s="1" t="str">
        <f>IF(B506="","",C506*入力・概要!$B$26*0.000000001-1/(C506*入力・概要!$B$24*0.000001))</f>
        <v/>
      </c>
      <c r="N506" s="1" t="str">
        <f>IF(B506="","",入力・概要!$B$28)</f>
        <v/>
      </c>
      <c r="O506" s="1" t="str">
        <f>IF(B506="","",C506*入力・概要!$B$29*0.000000001-1/(C506*入力・概要!$B$27*0.000001))</f>
        <v/>
      </c>
      <c r="P506" s="1" t="str">
        <f t="shared" si="117"/>
        <v/>
      </c>
      <c r="Q506" s="1" t="str">
        <f t="shared" si="118"/>
        <v/>
      </c>
      <c r="R506" s="1" t="str">
        <f>IF(B506="","",入力・概要!$E$15*J506)</f>
        <v/>
      </c>
      <c r="S506" s="1" t="str">
        <f>IF(B506="","",入力・概要!$E$15*K506)</f>
        <v/>
      </c>
      <c r="T506" s="1" t="str">
        <f t="shared" si="119"/>
        <v/>
      </c>
      <c r="U506" s="1" t="str">
        <f t="shared" si="120"/>
        <v/>
      </c>
      <c r="V506" s="1" t="str">
        <f>IF(B506="","",T506+入力・概要!$E$9*F506)</f>
        <v/>
      </c>
      <c r="W506" s="1" t="str">
        <f>IF(B506="","",U506+入力・概要!$E$9*G506)</f>
        <v/>
      </c>
      <c r="X506" s="1" t="str">
        <f>IF(B506="","",入力・概要!$E$9+T506*F506-U506*G506)</f>
        <v/>
      </c>
      <c r="Y506" s="1" t="str">
        <f t="shared" si="121"/>
        <v/>
      </c>
      <c r="Z506" s="1" t="str">
        <f>IF(B506="","",入力・概要!$E$9*(V506*X506+W506*Y506)/(X506^2+Y506^2)+入力・概要!$B$36)</f>
        <v/>
      </c>
      <c r="AA506" s="1" t="str">
        <f>IF(B506="","",入力・概要!$E$9*(W506*X506-V506*Y506)/(X506^2+Y506^2)+C506*入力・概要!$B$37*0.000000001)</f>
        <v/>
      </c>
      <c r="AB506" s="1" t="str">
        <f t="shared" si="122"/>
        <v/>
      </c>
      <c r="AC506" s="1" t="str">
        <f t="shared" si="123"/>
        <v/>
      </c>
      <c r="AD506" s="1" t="str">
        <f t="shared" si="124"/>
        <v/>
      </c>
      <c r="AE506" s="1" t="str">
        <f t="shared" si="125"/>
        <v/>
      </c>
      <c r="AF506" s="1" t="str">
        <f t="shared" si="126"/>
        <v/>
      </c>
      <c r="AG506" s="1" t="str">
        <f t="shared" si="127"/>
        <v/>
      </c>
    </row>
    <row r="507" spans="1:33">
      <c r="A507">
        <v>504</v>
      </c>
      <c r="B507" s="2" t="str">
        <f>IF(A507&lt;=入力・概要!$B$40,10^(LOG10(入力・概要!$B$38)+(A507-1)*(LOG10(入力・概要!$B$39)-LOG10(入力・概要!$B$38))/(入力・概要!$B$40-1)),"")</f>
        <v/>
      </c>
      <c r="C507" s="1" t="str">
        <f t="shared" si="112"/>
        <v/>
      </c>
      <c r="D507" s="1" t="str">
        <f>IF(B507="","",ATANH(MIN(0.999999,入力・概要!$E$20/入力・概要!$E$9))+入力・概要!$B$20*SQRT(B507/1000000)+E507*入力・概要!$B$15/2)</f>
        <v/>
      </c>
      <c r="E507" s="1" t="str">
        <f>IF(B507="","",C507*(入力・概要!$E$11*0.000000001))</f>
        <v/>
      </c>
      <c r="F507" s="1" t="str">
        <f t="shared" si="113"/>
        <v/>
      </c>
      <c r="G507" s="1" t="str">
        <f t="shared" si="114"/>
        <v/>
      </c>
      <c r="H507" s="1" t="str">
        <f>IF(B507="","",ATANH(MIN(0.999999,入力・概要!$E$21/入力・概要!$E$15))+入力・概要!$B$21*SQRT(B507/1000000)+I507*入力・概要!$B$16/2)</f>
        <v/>
      </c>
      <c r="I507" s="1" t="str">
        <f>IF(B507="","",C507*(入力・概要!$E$17*0.000000001))</f>
        <v/>
      </c>
      <c r="J507" s="1" t="str">
        <f t="shared" si="115"/>
        <v/>
      </c>
      <c r="K507" s="1" t="str">
        <f t="shared" si="116"/>
        <v/>
      </c>
      <c r="L507" s="1" t="str">
        <f>IF(B507="","",入力・概要!$B$25)</f>
        <v/>
      </c>
      <c r="M507" s="1" t="str">
        <f>IF(B507="","",C507*入力・概要!$B$26*0.000000001-1/(C507*入力・概要!$B$24*0.000001))</f>
        <v/>
      </c>
      <c r="N507" s="1" t="str">
        <f>IF(B507="","",入力・概要!$B$28)</f>
        <v/>
      </c>
      <c r="O507" s="1" t="str">
        <f>IF(B507="","",C507*入力・概要!$B$29*0.000000001-1/(C507*入力・概要!$B$27*0.000001))</f>
        <v/>
      </c>
      <c r="P507" s="1" t="str">
        <f t="shared" si="117"/>
        <v/>
      </c>
      <c r="Q507" s="1" t="str">
        <f t="shared" si="118"/>
        <v/>
      </c>
      <c r="R507" s="1" t="str">
        <f>IF(B507="","",入力・概要!$E$15*J507)</f>
        <v/>
      </c>
      <c r="S507" s="1" t="str">
        <f>IF(B507="","",入力・概要!$E$15*K507)</f>
        <v/>
      </c>
      <c r="T507" s="1" t="str">
        <f t="shared" si="119"/>
        <v/>
      </c>
      <c r="U507" s="1" t="str">
        <f t="shared" si="120"/>
        <v/>
      </c>
      <c r="V507" s="1" t="str">
        <f>IF(B507="","",T507+入力・概要!$E$9*F507)</f>
        <v/>
      </c>
      <c r="W507" s="1" t="str">
        <f>IF(B507="","",U507+入力・概要!$E$9*G507)</f>
        <v/>
      </c>
      <c r="X507" s="1" t="str">
        <f>IF(B507="","",入力・概要!$E$9+T507*F507-U507*G507)</f>
        <v/>
      </c>
      <c r="Y507" s="1" t="str">
        <f t="shared" si="121"/>
        <v/>
      </c>
      <c r="Z507" s="1" t="str">
        <f>IF(B507="","",入力・概要!$E$9*(V507*X507+W507*Y507)/(X507^2+Y507^2)+入力・概要!$B$36)</f>
        <v/>
      </c>
      <c r="AA507" s="1" t="str">
        <f>IF(B507="","",入力・概要!$E$9*(W507*X507-V507*Y507)/(X507^2+Y507^2)+C507*入力・概要!$B$37*0.000000001)</f>
        <v/>
      </c>
      <c r="AB507" s="1" t="str">
        <f t="shared" si="122"/>
        <v/>
      </c>
      <c r="AC507" s="1" t="str">
        <f t="shared" si="123"/>
        <v/>
      </c>
      <c r="AD507" s="1" t="str">
        <f t="shared" si="124"/>
        <v/>
      </c>
      <c r="AE507" s="1" t="str">
        <f t="shared" si="125"/>
        <v/>
      </c>
      <c r="AF507" s="1" t="str">
        <f t="shared" si="126"/>
        <v/>
      </c>
      <c r="AG507" s="1" t="str">
        <f t="shared" si="127"/>
        <v/>
      </c>
    </row>
    <row r="508" spans="1:33">
      <c r="A508">
        <v>505</v>
      </c>
      <c r="B508" s="2" t="str">
        <f>IF(A508&lt;=入力・概要!$B$40,10^(LOG10(入力・概要!$B$38)+(A508-1)*(LOG10(入力・概要!$B$39)-LOG10(入力・概要!$B$38))/(入力・概要!$B$40-1)),"")</f>
        <v/>
      </c>
      <c r="C508" s="1" t="str">
        <f t="shared" si="112"/>
        <v/>
      </c>
      <c r="D508" s="1" t="str">
        <f>IF(B508="","",ATANH(MIN(0.999999,入力・概要!$E$20/入力・概要!$E$9))+入力・概要!$B$20*SQRT(B508/1000000)+E508*入力・概要!$B$15/2)</f>
        <v/>
      </c>
      <c r="E508" s="1" t="str">
        <f>IF(B508="","",C508*(入力・概要!$E$11*0.000000001))</f>
        <v/>
      </c>
      <c r="F508" s="1" t="str">
        <f t="shared" si="113"/>
        <v/>
      </c>
      <c r="G508" s="1" t="str">
        <f t="shared" si="114"/>
        <v/>
      </c>
      <c r="H508" s="1" t="str">
        <f>IF(B508="","",ATANH(MIN(0.999999,入力・概要!$E$21/入力・概要!$E$15))+入力・概要!$B$21*SQRT(B508/1000000)+I508*入力・概要!$B$16/2)</f>
        <v/>
      </c>
      <c r="I508" s="1" t="str">
        <f>IF(B508="","",C508*(入力・概要!$E$17*0.000000001))</f>
        <v/>
      </c>
      <c r="J508" s="1" t="str">
        <f t="shared" si="115"/>
        <v/>
      </c>
      <c r="K508" s="1" t="str">
        <f t="shared" si="116"/>
        <v/>
      </c>
      <c r="L508" s="1" t="str">
        <f>IF(B508="","",入力・概要!$B$25)</f>
        <v/>
      </c>
      <c r="M508" s="1" t="str">
        <f>IF(B508="","",C508*入力・概要!$B$26*0.000000001-1/(C508*入力・概要!$B$24*0.000001))</f>
        <v/>
      </c>
      <c r="N508" s="1" t="str">
        <f>IF(B508="","",入力・概要!$B$28)</f>
        <v/>
      </c>
      <c r="O508" s="1" t="str">
        <f>IF(B508="","",C508*入力・概要!$B$29*0.000000001-1/(C508*入力・概要!$B$27*0.000001))</f>
        <v/>
      </c>
      <c r="P508" s="1" t="str">
        <f t="shared" si="117"/>
        <v/>
      </c>
      <c r="Q508" s="1" t="str">
        <f t="shared" si="118"/>
        <v/>
      </c>
      <c r="R508" s="1" t="str">
        <f>IF(B508="","",入力・概要!$E$15*J508)</f>
        <v/>
      </c>
      <c r="S508" s="1" t="str">
        <f>IF(B508="","",入力・概要!$E$15*K508)</f>
        <v/>
      </c>
      <c r="T508" s="1" t="str">
        <f t="shared" si="119"/>
        <v/>
      </c>
      <c r="U508" s="1" t="str">
        <f t="shared" si="120"/>
        <v/>
      </c>
      <c r="V508" s="1" t="str">
        <f>IF(B508="","",T508+入力・概要!$E$9*F508)</f>
        <v/>
      </c>
      <c r="W508" s="1" t="str">
        <f>IF(B508="","",U508+入力・概要!$E$9*G508)</f>
        <v/>
      </c>
      <c r="X508" s="1" t="str">
        <f>IF(B508="","",入力・概要!$E$9+T508*F508-U508*G508)</f>
        <v/>
      </c>
      <c r="Y508" s="1" t="str">
        <f t="shared" si="121"/>
        <v/>
      </c>
      <c r="Z508" s="1" t="str">
        <f>IF(B508="","",入力・概要!$E$9*(V508*X508+W508*Y508)/(X508^2+Y508^2)+入力・概要!$B$36)</f>
        <v/>
      </c>
      <c r="AA508" s="1" t="str">
        <f>IF(B508="","",入力・概要!$E$9*(W508*X508-V508*Y508)/(X508^2+Y508^2)+C508*入力・概要!$B$37*0.000000001)</f>
        <v/>
      </c>
      <c r="AB508" s="1" t="str">
        <f t="shared" si="122"/>
        <v/>
      </c>
      <c r="AC508" s="1" t="str">
        <f t="shared" si="123"/>
        <v/>
      </c>
      <c r="AD508" s="1" t="str">
        <f t="shared" si="124"/>
        <v/>
      </c>
      <c r="AE508" s="1" t="str">
        <f t="shared" si="125"/>
        <v/>
      </c>
      <c r="AF508" s="1" t="str">
        <f t="shared" si="126"/>
        <v/>
      </c>
      <c r="AG508" s="1" t="str">
        <f t="shared" si="127"/>
        <v/>
      </c>
    </row>
    <row r="509" spans="1:33">
      <c r="A509">
        <v>506</v>
      </c>
      <c r="B509" s="2" t="str">
        <f>IF(A509&lt;=入力・概要!$B$40,10^(LOG10(入力・概要!$B$38)+(A509-1)*(LOG10(入力・概要!$B$39)-LOG10(入力・概要!$B$38))/(入力・概要!$B$40-1)),"")</f>
        <v/>
      </c>
      <c r="C509" s="1" t="str">
        <f t="shared" si="112"/>
        <v/>
      </c>
      <c r="D509" s="1" t="str">
        <f>IF(B509="","",ATANH(MIN(0.999999,入力・概要!$E$20/入力・概要!$E$9))+入力・概要!$B$20*SQRT(B509/1000000)+E509*入力・概要!$B$15/2)</f>
        <v/>
      </c>
      <c r="E509" s="1" t="str">
        <f>IF(B509="","",C509*(入力・概要!$E$11*0.000000001))</f>
        <v/>
      </c>
      <c r="F509" s="1" t="str">
        <f t="shared" si="113"/>
        <v/>
      </c>
      <c r="G509" s="1" t="str">
        <f t="shared" si="114"/>
        <v/>
      </c>
      <c r="H509" s="1" t="str">
        <f>IF(B509="","",ATANH(MIN(0.999999,入力・概要!$E$21/入力・概要!$E$15))+入力・概要!$B$21*SQRT(B509/1000000)+I509*入力・概要!$B$16/2)</f>
        <v/>
      </c>
      <c r="I509" s="1" t="str">
        <f>IF(B509="","",C509*(入力・概要!$E$17*0.000000001))</f>
        <v/>
      </c>
      <c r="J509" s="1" t="str">
        <f t="shared" si="115"/>
        <v/>
      </c>
      <c r="K509" s="1" t="str">
        <f t="shared" si="116"/>
        <v/>
      </c>
      <c r="L509" s="1" t="str">
        <f>IF(B509="","",入力・概要!$B$25)</f>
        <v/>
      </c>
      <c r="M509" s="1" t="str">
        <f>IF(B509="","",C509*入力・概要!$B$26*0.000000001-1/(C509*入力・概要!$B$24*0.000001))</f>
        <v/>
      </c>
      <c r="N509" s="1" t="str">
        <f>IF(B509="","",入力・概要!$B$28)</f>
        <v/>
      </c>
      <c r="O509" s="1" t="str">
        <f>IF(B509="","",C509*入力・概要!$B$29*0.000000001-1/(C509*入力・概要!$B$27*0.000001))</f>
        <v/>
      </c>
      <c r="P509" s="1" t="str">
        <f t="shared" si="117"/>
        <v/>
      </c>
      <c r="Q509" s="1" t="str">
        <f t="shared" si="118"/>
        <v/>
      </c>
      <c r="R509" s="1" t="str">
        <f>IF(B509="","",入力・概要!$E$15*J509)</f>
        <v/>
      </c>
      <c r="S509" s="1" t="str">
        <f>IF(B509="","",入力・概要!$E$15*K509)</f>
        <v/>
      </c>
      <c r="T509" s="1" t="str">
        <f t="shared" si="119"/>
        <v/>
      </c>
      <c r="U509" s="1" t="str">
        <f t="shared" si="120"/>
        <v/>
      </c>
      <c r="V509" s="1" t="str">
        <f>IF(B509="","",T509+入力・概要!$E$9*F509)</f>
        <v/>
      </c>
      <c r="W509" s="1" t="str">
        <f>IF(B509="","",U509+入力・概要!$E$9*G509)</f>
        <v/>
      </c>
      <c r="X509" s="1" t="str">
        <f>IF(B509="","",入力・概要!$E$9+T509*F509-U509*G509)</f>
        <v/>
      </c>
      <c r="Y509" s="1" t="str">
        <f t="shared" si="121"/>
        <v/>
      </c>
      <c r="Z509" s="1" t="str">
        <f>IF(B509="","",入力・概要!$E$9*(V509*X509+W509*Y509)/(X509^2+Y509^2)+入力・概要!$B$36)</f>
        <v/>
      </c>
      <c r="AA509" s="1" t="str">
        <f>IF(B509="","",入力・概要!$E$9*(W509*X509-V509*Y509)/(X509^2+Y509^2)+C509*入力・概要!$B$37*0.000000001)</f>
        <v/>
      </c>
      <c r="AB509" s="1" t="str">
        <f t="shared" si="122"/>
        <v/>
      </c>
      <c r="AC509" s="1" t="str">
        <f t="shared" si="123"/>
        <v/>
      </c>
      <c r="AD509" s="1" t="str">
        <f t="shared" si="124"/>
        <v/>
      </c>
      <c r="AE509" s="1" t="str">
        <f t="shared" si="125"/>
        <v/>
      </c>
      <c r="AF509" s="1" t="str">
        <f t="shared" si="126"/>
        <v/>
      </c>
      <c r="AG509" s="1" t="str">
        <f t="shared" si="127"/>
        <v/>
      </c>
    </row>
    <row r="510" spans="1:33">
      <c r="A510">
        <v>507</v>
      </c>
      <c r="B510" s="2" t="str">
        <f>IF(A510&lt;=入力・概要!$B$40,10^(LOG10(入力・概要!$B$38)+(A510-1)*(LOG10(入力・概要!$B$39)-LOG10(入力・概要!$B$38))/(入力・概要!$B$40-1)),"")</f>
        <v/>
      </c>
      <c r="C510" s="1" t="str">
        <f t="shared" si="112"/>
        <v/>
      </c>
      <c r="D510" s="1" t="str">
        <f>IF(B510="","",ATANH(MIN(0.999999,入力・概要!$E$20/入力・概要!$E$9))+入力・概要!$B$20*SQRT(B510/1000000)+E510*入力・概要!$B$15/2)</f>
        <v/>
      </c>
      <c r="E510" s="1" t="str">
        <f>IF(B510="","",C510*(入力・概要!$E$11*0.000000001))</f>
        <v/>
      </c>
      <c r="F510" s="1" t="str">
        <f t="shared" si="113"/>
        <v/>
      </c>
      <c r="G510" s="1" t="str">
        <f t="shared" si="114"/>
        <v/>
      </c>
      <c r="H510" s="1" t="str">
        <f>IF(B510="","",ATANH(MIN(0.999999,入力・概要!$E$21/入力・概要!$E$15))+入力・概要!$B$21*SQRT(B510/1000000)+I510*入力・概要!$B$16/2)</f>
        <v/>
      </c>
      <c r="I510" s="1" t="str">
        <f>IF(B510="","",C510*(入力・概要!$E$17*0.000000001))</f>
        <v/>
      </c>
      <c r="J510" s="1" t="str">
        <f t="shared" si="115"/>
        <v/>
      </c>
      <c r="K510" s="1" t="str">
        <f t="shared" si="116"/>
        <v/>
      </c>
      <c r="L510" s="1" t="str">
        <f>IF(B510="","",入力・概要!$B$25)</f>
        <v/>
      </c>
      <c r="M510" s="1" t="str">
        <f>IF(B510="","",C510*入力・概要!$B$26*0.000000001-1/(C510*入力・概要!$B$24*0.000001))</f>
        <v/>
      </c>
      <c r="N510" s="1" t="str">
        <f>IF(B510="","",入力・概要!$B$28)</f>
        <v/>
      </c>
      <c r="O510" s="1" t="str">
        <f>IF(B510="","",C510*入力・概要!$B$29*0.000000001-1/(C510*入力・概要!$B$27*0.000001))</f>
        <v/>
      </c>
      <c r="P510" s="1" t="str">
        <f t="shared" si="117"/>
        <v/>
      </c>
      <c r="Q510" s="1" t="str">
        <f t="shared" si="118"/>
        <v/>
      </c>
      <c r="R510" s="1" t="str">
        <f>IF(B510="","",入力・概要!$E$15*J510)</f>
        <v/>
      </c>
      <c r="S510" s="1" t="str">
        <f>IF(B510="","",入力・概要!$E$15*K510)</f>
        <v/>
      </c>
      <c r="T510" s="1" t="str">
        <f t="shared" si="119"/>
        <v/>
      </c>
      <c r="U510" s="1" t="str">
        <f t="shared" si="120"/>
        <v/>
      </c>
      <c r="V510" s="1" t="str">
        <f>IF(B510="","",T510+入力・概要!$E$9*F510)</f>
        <v/>
      </c>
      <c r="W510" s="1" t="str">
        <f>IF(B510="","",U510+入力・概要!$E$9*G510)</f>
        <v/>
      </c>
      <c r="X510" s="1" t="str">
        <f>IF(B510="","",入力・概要!$E$9+T510*F510-U510*G510)</f>
        <v/>
      </c>
      <c r="Y510" s="1" t="str">
        <f t="shared" si="121"/>
        <v/>
      </c>
      <c r="Z510" s="1" t="str">
        <f>IF(B510="","",入力・概要!$E$9*(V510*X510+W510*Y510)/(X510^2+Y510^2)+入力・概要!$B$36)</f>
        <v/>
      </c>
      <c r="AA510" s="1" t="str">
        <f>IF(B510="","",入力・概要!$E$9*(W510*X510-V510*Y510)/(X510^2+Y510^2)+C510*入力・概要!$B$37*0.000000001)</f>
        <v/>
      </c>
      <c r="AB510" s="1" t="str">
        <f t="shared" si="122"/>
        <v/>
      </c>
      <c r="AC510" s="1" t="str">
        <f t="shared" si="123"/>
        <v/>
      </c>
      <c r="AD510" s="1" t="str">
        <f t="shared" si="124"/>
        <v/>
      </c>
      <c r="AE510" s="1" t="str">
        <f t="shared" si="125"/>
        <v/>
      </c>
      <c r="AF510" s="1" t="str">
        <f t="shared" si="126"/>
        <v/>
      </c>
      <c r="AG510" s="1" t="str">
        <f t="shared" si="127"/>
        <v/>
      </c>
    </row>
    <row r="511" spans="1:33">
      <c r="A511">
        <v>508</v>
      </c>
      <c r="B511" s="2" t="str">
        <f>IF(A511&lt;=入力・概要!$B$40,10^(LOG10(入力・概要!$B$38)+(A511-1)*(LOG10(入力・概要!$B$39)-LOG10(入力・概要!$B$38))/(入力・概要!$B$40-1)),"")</f>
        <v/>
      </c>
      <c r="C511" s="1" t="str">
        <f t="shared" si="112"/>
        <v/>
      </c>
      <c r="D511" s="1" t="str">
        <f>IF(B511="","",ATANH(MIN(0.999999,入力・概要!$E$20/入力・概要!$E$9))+入力・概要!$B$20*SQRT(B511/1000000)+E511*入力・概要!$B$15/2)</f>
        <v/>
      </c>
      <c r="E511" s="1" t="str">
        <f>IF(B511="","",C511*(入力・概要!$E$11*0.000000001))</f>
        <v/>
      </c>
      <c r="F511" s="1" t="str">
        <f t="shared" si="113"/>
        <v/>
      </c>
      <c r="G511" s="1" t="str">
        <f t="shared" si="114"/>
        <v/>
      </c>
      <c r="H511" s="1" t="str">
        <f>IF(B511="","",ATANH(MIN(0.999999,入力・概要!$E$21/入力・概要!$E$15))+入力・概要!$B$21*SQRT(B511/1000000)+I511*入力・概要!$B$16/2)</f>
        <v/>
      </c>
      <c r="I511" s="1" t="str">
        <f>IF(B511="","",C511*(入力・概要!$E$17*0.000000001))</f>
        <v/>
      </c>
      <c r="J511" s="1" t="str">
        <f t="shared" si="115"/>
        <v/>
      </c>
      <c r="K511" s="1" t="str">
        <f t="shared" si="116"/>
        <v/>
      </c>
      <c r="L511" s="1" t="str">
        <f>IF(B511="","",入力・概要!$B$25)</f>
        <v/>
      </c>
      <c r="M511" s="1" t="str">
        <f>IF(B511="","",C511*入力・概要!$B$26*0.000000001-1/(C511*入力・概要!$B$24*0.000001))</f>
        <v/>
      </c>
      <c r="N511" s="1" t="str">
        <f>IF(B511="","",入力・概要!$B$28)</f>
        <v/>
      </c>
      <c r="O511" s="1" t="str">
        <f>IF(B511="","",C511*入力・概要!$B$29*0.000000001-1/(C511*入力・概要!$B$27*0.000001))</f>
        <v/>
      </c>
      <c r="P511" s="1" t="str">
        <f t="shared" si="117"/>
        <v/>
      </c>
      <c r="Q511" s="1" t="str">
        <f t="shared" si="118"/>
        <v/>
      </c>
      <c r="R511" s="1" t="str">
        <f>IF(B511="","",入力・概要!$E$15*J511)</f>
        <v/>
      </c>
      <c r="S511" s="1" t="str">
        <f>IF(B511="","",入力・概要!$E$15*K511)</f>
        <v/>
      </c>
      <c r="T511" s="1" t="str">
        <f t="shared" si="119"/>
        <v/>
      </c>
      <c r="U511" s="1" t="str">
        <f t="shared" si="120"/>
        <v/>
      </c>
      <c r="V511" s="1" t="str">
        <f>IF(B511="","",T511+入力・概要!$E$9*F511)</f>
        <v/>
      </c>
      <c r="W511" s="1" t="str">
        <f>IF(B511="","",U511+入力・概要!$E$9*G511)</f>
        <v/>
      </c>
      <c r="X511" s="1" t="str">
        <f>IF(B511="","",入力・概要!$E$9+T511*F511-U511*G511)</f>
        <v/>
      </c>
      <c r="Y511" s="1" t="str">
        <f t="shared" si="121"/>
        <v/>
      </c>
      <c r="Z511" s="1" t="str">
        <f>IF(B511="","",入力・概要!$E$9*(V511*X511+W511*Y511)/(X511^2+Y511^2)+入力・概要!$B$36)</f>
        <v/>
      </c>
      <c r="AA511" s="1" t="str">
        <f>IF(B511="","",入力・概要!$E$9*(W511*X511-V511*Y511)/(X511^2+Y511^2)+C511*入力・概要!$B$37*0.000000001)</f>
        <v/>
      </c>
      <c r="AB511" s="1" t="str">
        <f t="shared" si="122"/>
        <v/>
      </c>
      <c r="AC511" s="1" t="str">
        <f t="shared" si="123"/>
        <v/>
      </c>
      <c r="AD511" s="1" t="str">
        <f t="shared" si="124"/>
        <v/>
      </c>
      <c r="AE511" s="1" t="str">
        <f t="shared" si="125"/>
        <v/>
      </c>
      <c r="AF511" s="1" t="str">
        <f t="shared" si="126"/>
        <v/>
      </c>
      <c r="AG511" s="1" t="str">
        <f t="shared" si="127"/>
        <v/>
      </c>
    </row>
    <row r="512" spans="1:33">
      <c r="A512">
        <v>509</v>
      </c>
      <c r="B512" s="2" t="str">
        <f>IF(A512&lt;=入力・概要!$B$40,10^(LOG10(入力・概要!$B$38)+(A512-1)*(LOG10(入力・概要!$B$39)-LOG10(入力・概要!$B$38))/(入力・概要!$B$40-1)),"")</f>
        <v/>
      </c>
      <c r="C512" s="1" t="str">
        <f t="shared" si="112"/>
        <v/>
      </c>
      <c r="D512" s="1" t="str">
        <f>IF(B512="","",ATANH(MIN(0.999999,入力・概要!$E$20/入力・概要!$E$9))+入力・概要!$B$20*SQRT(B512/1000000)+E512*入力・概要!$B$15/2)</f>
        <v/>
      </c>
      <c r="E512" s="1" t="str">
        <f>IF(B512="","",C512*(入力・概要!$E$11*0.000000001))</f>
        <v/>
      </c>
      <c r="F512" s="1" t="str">
        <f t="shared" si="113"/>
        <v/>
      </c>
      <c r="G512" s="1" t="str">
        <f t="shared" si="114"/>
        <v/>
      </c>
      <c r="H512" s="1" t="str">
        <f>IF(B512="","",ATANH(MIN(0.999999,入力・概要!$E$21/入力・概要!$E$15))+入力・概要!$B$21*SQRT(B512/1000000)+I512*入力・概要!$B$16/2)</f>
        <v/>
      </c>
      <c r="I512" s="1" t="str">
        <f>IF(B512="","",C512*(入力・概要!$E$17*0.000000001))</f>
        <v/>
      </c>
      <c r="J512" s="1" t="str">
        <f t="shared" si="115"/>
        <v/>
      </c>
      <c r="K512" s="1" t="str">
        <f t="shared" si="116"/>
        <v/>
      </c>
      <c r="L512" s="1" t="str">
        <f>IF(B512="","",入力・概要!$B$25)</f>
        <v/>
      </c>
      <c r="M512" s="1" t="str">
        <f>IF(B512="","",C512*入力・概要!$B$26*0.000000001-1/(C512*入力・概要!$B$24*0.000001))</f>
        <v/>
      </c>
      <c r="N512" s="1" t="str">
        <f>IF(B512="","",入力・概要!$B$28)</f>
        <v/>
      </c>
      <c r="O512" s="1" t="str">
        <f>IF(B512="","",C512*入力・概要!$B$29*0.000000001-1/(C512*入力・概要!$B$27*0.000001))</f>
        <v/>
      </c>
      <c r="P512" s="1" t="str">
        <f t="shared" si="117"/>
        <v/>
      </c>
      <c r="Q512" s="1" t="str">
        <f t="shared" si="118"/>
        <v/>
      </c>
      <c r="R512" s="1" t="str">
        <f>IF(B512="","",入力・概要!$E$15*J512)</f>
        <v/>
      </c>
      <c r="S512" s="1" t="str">
        <f>IF(B512="","",入力・概要!$E$15*K512)</f>
        <v/>
      </c>
      <c r="T512" s="1" t="str">
        <f t="shared" si="119"/>
        <v/>
      </c>
      <c r="U512" s="1" t="str">
        <f t="shared" si="120"/>
        <v/>
      </c>
      <c r="V512" s="1" t="str">
        <f>IF(B512="","",T512+入力・概要!$E$9*F512)</f>
        <v/>
      </c>
      <c r="W512" s="1" t="str">
        <f>IF(B512="","",U512+入力・概要!$E$9*G512)</f>
        <v/>
      </c>
      <c r="X512" s="1" t="str">
        <f>IF(B512="","",入力・概要!$E$9+T512*F512-U512*G512)</f>
        <v/>
      </c>
      <c r="Y512" s="1" t="str">
        <f t="shared" si="121"/>
        <v/>
      </c>
      <c r="Z512" s="1" t="str">
        <f>IF(B512="","",入力・概要!$E$9*(V512*X512+W512*Y512)/(X512^2+Y512^2)+入力・概要!$B$36)</f>
        <v/>
      </c>
      <c r="AA512" s="1" t="str">
        <f>IF(B512="","",入力・概要!$E$9*(W512*X512-V512*Y512)/(X512^2+Y512^2)+C512*入力・概要!$B$37*0.000000001)</f>
        <v/>
      </c>
      <c r="AB512" s="1" t="str">
        <f t="shared" si="122"/>
        <v/>
      </c>
      <c r="AC512" s="1" t="str">
        <f t="shared" si="123"/>
        <v/>
      </c>
      <c r="AD512" s="1" t="str">
        <f t="shared" si="124"/>
        <v/>
      </c>
      <c r="AE512" s="1" t="str">
        <f t="shared" si="125"/>
        <v/>
      </c>
      <c r="AF512" s="1" t="str">
        <f t="shared" si="126"/>
        <v/>
      </c>
      <c r="AG512" s="1" t="str">
        <f t="shared" si="127"/>
        <v/>
      </c>
    </row>
    <row r="513" spans="1:33">
      <c r="A513">
        <v>510</v>
      </c>
      <c r="B513" s="2" t="str">
        <f>IF(A513&lt;=入力・概要!$B$40,10^(LOG10(入力・概要!$B$38)+(A513-1)*(LOG10(入力・概要!$B$39)-LOG10(入力・概要!$B$38))/(入力・概要!$B$40-1)),"")</f>
        <v/>
      </c>
      <c r="C513" s="1" t="str">
        <f t="shared" si="112"/>
        <v/>
      </c>
      <c r="D513" s="1" t="str">
        <f>IF(B513="","",ATANH(MIN(0.999999,入力・概要!$E$20/入力・概要!$E$9))+入力・概要!$B$20*SQRT(B513/1000000)+E513*入力・概要!$B$15/2)</f>
        <v/>
      </c>
      <c r="E513" s="1" t="str">
        <f>IF(B513="","",C513*(入力・概要!$E$11*0.000000001))</f>
        <v/>
      </c>
      <c r="F513" s="1" t="str">
        <f t="shared" si="113"/>
        <v/>
      </c>
      <c r="G513" s="1" t="str">
        <f t="shared" si="114"/>
        <v/>
      </c>
      <c r="H513" s="1" t="str">
        <f>IF(B513="","",ATANH(MIN(0.999999,入力・概要!$E$21/入力・概要!$E$15))+入力・概要!$B$21*SQRT(B513/1000000)+I513*入力・概要!$B$16/2)</f>
        <v/>
      </c>
      <c r="I513" s="1" t="str">
        <f>IF(B513="","",C513*(入力・概要!$E$17*0.000000001))</f>
        <v/>
      </c>
      <c r="J513" s="1" t="str">
        <f t="shared" si="115"/>
        <v/>
      </c>
      <c r="K513" s="1" t="str">
        <f t="shared" si="116"/>
        <v/>
      </c>
      <c r="L513" s="1" t="str">
        <f>IF(B513="","",入力・概要!$B$25)</f>
        <v/>
      </c>
      <c r="M513" s="1" t="str">
        <f>IF(B513="","",C513*入力・概要!$B$26*0.000000001-1/(C513*入力・概要!$B$24*0.000001))</f>
        <v/>
      </c>
      <c r="N513" s="1" t="str">
        <f>IF(B513="","",入力・概要!$B$28)</f>
        <v/>
      </c>
      <c r="O513" s="1" t="str">
        <f>IF(B513="","",C513*入力・概要!$B$29*0.000000001-1/(C513*入力・概要!$B$27*0.000001))</f>
        <v/>
      </c>
      <c r="P513" s="1" t="str">
        <f t="shared" si="117"/>
        <v/>
      </c>
      <c r="Q513" s="1" t="str">
        <f t="shared" si="118"/>
        <v/>
      </c>
      <c r="R513" s="1" t="str">
        <f>IF(B513="","",入力・概要!$E$15*J513)</f>
        <v/>
      </c>
      <c r="S513" s="1" t="str">
        <f>IF(B513="","",入力・概要!$E$15*K513)</f>
        <v/>
      </c>
      <c r="T513" s="1" t="str">
        <f t="shared" si="119"/>
        <v/>
      </c>
      <c r="U513" s="1" t="str">
        <f t="shared" si="120"/>
        <v/>
      </c>
      <c r="V513" s="1" t="str">
        <f>IF(B513="","",T513+入力・概要!$E$9*F513)</f>
        <v/>
      </c>
      <c r="W513" s="1" t="str">
        <f>IF(B513="","",U513+入力・概要!$E$9*G513)</f>
        <v/>
      </c>
      <c r="X513" s="1" t="str">
        <f>IF(B513="","",入力・概要!$E$9+T513*F513-U513*G513)</f>
        <v/>
      </c>
      <c r="Y513" s="1" t="str">
        <f t="shared" si="121"/>
        <v/>
      </c>
      <c r="Z513" s="1" t="str">
        <f>IF(B513="","",入力・概要!$E$9*(V513*X513+W513*Y513)/(X513^2+Y513^2)+入力・概要!$B$36)</f>
        <v/>
      </c>
      <c r="AA513" s="1" t="str">
        <f>IF(B513="","",入力・概要!$E$9*(W513*X513-V513*Y513)/(X513^2+Y513^2)+C513*入力・概要!$B$37*0.000000001)</f>
        <v/>
      </c>
      <c r="AB513" s="1" t="str">
        <f t="shared" si="122"/>
        <v/>
      </c>
      <c r="AC513" s="1" t="str">
        <f t="shared" si="123"/>
        <v/>
      </c>
      <c r="AD513" s="1" t="str">
        <f t="shared" si="124"/>
        <v/>
      </c>
      <c r="AE513" s="1" t="str">
        <f t="shared" si="125"/>
        <v/>
      </c>
      <c r="AF513" s="1" t="str">
        <f t="shared" si="126"/>
        <v/>
      </c>
      <c r="AG513" s="1" t="str">
        <f t="shared" si="127"/>
        <v/>
      </c>
    </row>
    <row r="514" spans="1:33">
      <c r="A514">
        <v>511</v>
      </c>
      <c r="B514" s="2" t="str">
        <f>IF(A514&lt;=入力・概要!$B$40,10^(LOG10(入力・概要!$B$38)+(A514-1)*(LOG10(入力・概要!$B$39)-LOG10(入力・概要!$B$38))/(入力・概要!$B$40-1)),"")</f>
        <v/>
      </c>
      <c r="C514" s="1" t="str">
        <f t="shared" si="112"/>
        <v/>
      </c>
      <c r="D514" s="1" t="str">
        <f>IF(B514="","",ATANH(MIN(0.999999,入力・概要!$E$20/入力・概要!$E$9))+入力・概要!$B$20*SQRT(B514/1000000)+E514*入力・概要!$B$15/2)</f>
        <v/>
      </c>
      <c r="E514" s="1" t="str">
        <f>IF(B514="","",C514*(入力・概要!$E$11*0.000000001))</f>
        <v/>
      </c>
      <c r="F514" s="1" t="str">
        <f t="shared" si="113"/>
        <v/>
      </c>
      <c r="G514" s="1" t="str">
        <f t="shared" si="114"/>
        <v/>
      </c>
      <c r="H514" s="1" t="str">
        <f>IF(B514="","",ATANH(MIN(0.999999,入力・概要!$E$21/入力・概要!$E$15))+入力・概要!$B$21*SQRT(B514/1000000)+I514*入力・概要!$B$16/2)</f>
        <v/>
      </c>
      <c r="I514" s="1" t="str">
        <f>IF(B514="","",C514*(入力・概要!$E$17*0.000000001))</f>
        <v/>
      </c>
      <c r="J514" s="1" t="str">
        <f t="shared" si="115"/>
        <v/>
      </c>
      <c r="K514" s="1" t="str">
        <f t="shared" si="116"/>
        <v/>
      </c>
      <c r="L514" s="1" t="str">
        <f>IF(B514="","",入力・概要!$B$25)</f>
        <v/>
      </c>
      <c r="M514" s="1" t="str">
        <f>IF(B514="","",C514*入力・概要!$B$26*0.000000001-1/(C514*入力・概要!$B$24*0.000001))</f>
        <v/>
      </c>
      <c r="N514" s="1" t="str">
        <f>IF(B514="","",入力・概要!$B$28)</f>
        <v/>
      </c>
      <c r="O514" s="1" t="str">
        <f>IF(B514="","",C514*入力・概要!$B$29*0.000000001-1/(C514*入力・概要!$B$27*0.000001))</f>
        <v/>
      </c>
      <c r="P514" s="1" t="str">
        <f t="shared" si="117"/>
        <v/>
      </c>
      <c r="Q514" s="1" t="str">
        <f t="shared" si="118"/>
        <v/>
      </c>
      <c r="R514" s="1" t="str">
        <f>IF(B514="","",入力・概要!$E$15*J514)</f>
        <v/>
      </c>
      <c r="S514" s="1" t="str">
        <f>IF(B514="","",入力・概要!$E$15*K514)</f>
        <v/>
      </c>
      <c r="T514" s="1" t="str">
        <f t="shared" si="119"/>
        <v/>
      </c>
      <c r="U514" s="1" t="str">
        <f t="shared" si="120"/>
        <v/>
      </c>
      <c r="V514" s="1" t="str">
        <f>IF(B514="","",T514+入力・概要!$E$9*F514)</f>
        <v/>
      </c>
      <c r="W514" s="1" t="str">
        <f>IF(B514="","",U514+入力・概要!$E$9*G514)</f>
        <v/>
      </c>
      <c r="X514" s="1" t="str">
        <f>IF(B514="","",入力・概要!$E$9+T514*F514-U514*G514)</f>
        <v/>
      </c>
      <c r="Y514" s="1" t="str">
        <f t="shared" si="121"/>
        <v/>
      </c>
      <c r="Z514" s="1" t="str">
        <f>IF(B514="","",入力・概要!$E$9*(V514*X514+W514*Y514)/(X514^2+Y514^2)+入力・概要!$B$36)</f>
        <v/>
      </c>
      <c r="AA514" s="1" t="str">
        <f>IF(B514="","",入力・概要!$E$9*(W514*X514-V514*Y514)/(X514^2+Y514^2)+C514*入力・概要!$B$37*0.000000001)</f>
        <v/>
      </c>
      <c r="AB514" s="1" t="str">
        <f t="shared" si="122"/>
        <v/>
      </c>
      <c r="AC514" s="1" t="str">
        <f t="shared" si="123"/>
        <v/>
      </c>
      <c r="AD514" s="1" t="str">
        <f t="shared" si="124"/>
        <v/>
      </c>
      <c r="AE514" s="1" t="str">
        <f t="shared" si="125"/>
        <v/>
      </c>
      <c r="AF514" s="1" t="str">
        <f t="shared" si="126"/>
        <v/>
      </c>
      <c r="AG514" s="1" t="str">
        <f t="shared" si="127"/>
        <v/>
      </c>
    </row>
    <row r="515" spans="1:33">
      <c r="A515">
        <v>512</v>
      </c>
      <c r="B515" s="2" t="str">
        <f>IF(A515&lt;=入力・概要!$B$40,10^(LOG10(入力・概要!$B$38)+(A515-1)*(LOG10(入力・概要!$B$39)-LOG10(入力・概要!$B$38))/(入力・概要!$B$40-1)),"")</f>
        <v/>
      </c>
      <c r="C515" s="1" t="str">
        <f t="shared" si="112"/>
        <v/>
      </c>
      <c r="D515" s="1" t="str">
        <f>IF(B515="","",ATANH(MIN(0.999999,入力・概要!$E$20/入力・概要!$E$9))+入力・概要!$B$20*SQRT(B515/1000000)+E515*入力・概要!$B$15/2)</f>
        <v/>
      </c>
      <c r="E515" s="1" t="str">
        <f>IF(B515="","",C515*(入力・概要!$E$11*0.000000001))</f>
        <v/>
      </c>
      <c r="F515" s="1" t="str">
        <f t="shared" si="113"/>
        <v/>
      </c>
      <c r="G515" s="1" t="str">
        <f t="shared" si="114"/>
        <v/>
      </c>
      <c r="H515" s="1" t="str">
        <f>IF(B515="","",ATANH(MIN(0.999999,入力・概要!$E$21/入力・概要!$E$15))+入力・概要!$B$21*SQRT(B515/1000000)+I515*入力・概要!$B$16/2)</f>
        <v/>
      </c>
      <c r="I515" s="1" t="str">
        <f>IF(B515="","",C515*(入力・概要!$E$17*0.000000001))</f>
        <v/>
      </c>
      <c r="J515" s="1" t="str">
        <f t="shared" si="115"/>
        <v/>
      </c>
      <c r="K515" s="1" t="str">
        <f t="shared" si="116"/>
        <v/>
      </c>
      <c r="L515" s="1" t="str">
        <f>IF(B515="","",入力・概要!$B$25)</f>
        <v/>
      </c>
      <c r="M515" s="1" t="str">
        <f>IF(B515="","",C515*入力・概要!$B$26*0.000000001-1/(C515*入力・概要!$B$24*0.000001))</f>
        <v/>
      </c>
      <c r="N515" s="1" t="str">
        <f>IF(B515="","",入力・概要!$B$28)</f>
        <v/>
      </c>
      <c r="O515" s="1" t="str">
        <f>IF(B515="","",C515*入力・概要!$B$29*0.000000001-1/(C515*入力・概要!$B$27*0.000001))</f>
        <v/>
      </c>
      <c r="P515" s="1" t="str">
        <f t="shared" si="117"/>
        <v/>
      </c>
      <c r="Q515" s="1" t="str">
        <f t="shared" si="118"/>
        <v/>
      </c>
      <c r="R515" s="1" t="str">
        <f>IF(B515="","",入力・概要!$E$15*J515)</f>
        <v/>
      </c>
      <c r="S515" s="1" t="str">
        <f>IF(B515="","",入力・概要!$E$15*K515)</f>
        <v/>
      </c>
      <c r="T515" s="1" t="str">
        <f t="shared" si="119"/>
        <v/>
      </c>
      <c r="U515" s="1" t="str">
        <f t="shared" si="120"/>
        <v/>
      </c>
      <c r="V515" s="1" t="str">
        <f>IF(B515="","",T515+入力・概要!$E$9*F515)</f>
        <v/>
      </c>
      <c r="W515" s="1" t="str">
        <f>IF(B515="","",U515+入力・概要!$E$9*G515)</f>
        <v/>
      </c>
      <c r="X515" s="1" t="str">
        <f>IF(B515="","",入力・概要!$E$9+T515*F515-U515*G515)</f>
        <v/>
      </c>
      <c r="Y515" s="1" t="str">
        <f t="shared" si="121"/>
        <v/>
      </c>
      <c r="Z515" s="1" t="str">
        <f>IF(B515="","",入力・概要!$E$9*(V515*X515+W515*Y515)/(X515^2+Y515^2)+入力・概要!$B$36)</f>
        <v/>
      </c>
      <c r="AA515" s="1" t="str">
        <f>IF(B515="","",入力・概要!$E$9*(W515*X515-V515*Y515)/(X515^2+Y515^2)+C515*入力・概要!$B$37*0.000000001)</f>
        <v/>
      </c>
      <c r="AB515" s="1" t="str">
        <f t="shared" si="122"/>
        <v/>
      </c>
      <c r="AC515" s="1" t="str">
        <f t="shared" si="123"/>
        <v/>
      </c>
      <c r="AD515" s="1" t="str">
        <f t="shared" si="124"/>
        <v/>
      </c>
      <c r="AE515" s="1" t="str">
        <f t="shared" si="125"/>
        <v/>
      </c>
      <c r="AF515" s="1" t="str">
        <f t="shared" si="126"/>
        <v/>
      </c>
      <c r="AG515" s="1" t="str">
        <f t="shared" si="127"/>
        <v/>
      </c>
    </row>
    <row r="516" spans="1:33">
      <c r="A516">
        <v>513</v>
      </c>
      <c r="B516" s="2" t="str">
        <f>IF(A516&lt;=入力・概要!$B$40,10^(LOG10(入力・概要!$B$38)+(A516-1)*(LOG10(入力・概要!$B$39)-LOG10(入力・概要!$B$38))/(入力・概要!$B$40-1)),"")</f>
        <v/>
      </c>
      <c r="C516" s="1" t="str">
        <f t="shared" ref="C516:C579" si="128">IF(B516="","",2*PI()*B516)</f>
        <v/>
      </c>
      <c r="D516" s="1" t="str">
        <f>IF(B516="","",ATANH(MIN(0.999999,入力・概要!$E$20/入力・概要!$E$9))+入力・概要!$B$20*SQRT(B516/1000000)+E516*入力・概要!$B$15/2)</f>
        <v/>
      </c>
      <c r="E516" s="1" t="str">
        <f>IF(B516="","",C516*(入力・概要!$E$11*0.000000001))</f>
        <v/>
      </c>
      <c r="F516" s="1" t="str">
        <f t="shared" ref="F516:F579" si="129">IF(B516="","",SINH(2*D516)/(COSH(2*D516)+COS(2*E516)))</f>
        <v/>
      </c>
      <c r="G516" s="1" t="str">
        <f t="shared" ref="G516:G579" si="130">IF(B516="","",SIN(2*E516)/(COSH(2*D516)+COS(2*E516)))</f>
        <v/>
      </c>
      <c r="H516" s="1" t="str">
        <f>IF(B516="","",ATANH(MIN(0.999999,入力・概要!$E$21/入力・概要!$E$15))+入力・概要!$B$21*SQRT(B516/1000000)+I516*入力・概要!$B$16/2)</f>
        <v/>
      </c>
      <c r="I516" s="1" t="str">
        <f>IF(B516="","",C516*(入力・概要!$E$17*0.000000001))</f>
        <v/>
      </c>
      <c r="J516" s="1" t="str">
        <f t="shared" ref="J516:J579" si="131">IF(B516="","",SINH(2*H516)/(COSH(2*H516)+COS(2*I516)))</f>
        <v/>
      </c>
      <c r="K516" s="1" t="str">
        <f t="shared" ref="K516:K579" si="132">IF(B516="","",SIN(2*I516)/(COSH(2*H516)+COS(2*I516)))</f>
        <v/>
      </c>
      <c r="L516" s="1" t="str">
        <f>IF(B516="","",入力・概要!$B$25)</f>
        <v/>
      </c>
      <c r="M516" s="1" t="str">
        <f>IF(B516="","",C516*入力・概要!$B$26*0.000000001-1/(C516*入力・概要!$B$24*0.000001))</f>
        <v/>
      </c>
      <c r="N516" s="1" t="str">
        <f>IF(B516="","",入力・概要!$B$28)</f>
        <v/>
      </c>
      <c r="O516" s="1" t="str">
        <f>IF(B516="","",C516*入力・概要!$B$29*0.000000001-1/(C516*入力・概要!$B$27*0.000001))</f>
        <v/>
      </c>
      <c r="P516" s="1" t="str">
        <f t="shared" ref="P516:P579" si="133">IF(B516="","",((L516*N516-M516*O516)*(L516+N516)+(L516*O516+M516*N516)*(M516+O516))/((L516+N516)^2+(M516+O516)^2))</f>
        <v/>
      </c>
      <c r="Q516" s="1" t="str">
        <f t="shared" ref="Q516:Q579" si="134">IF(B516="","",((L516*O516+M516*N516)*(L516+N516)-(L516*N516-M516*O516)*(M516+O516))/((L516+N516)^2+(M516+O516)^2))</f>
        <v/>
      </c>
      <c r="R516" s="1" t="str">
        <f>IF(B516="","",入力・概要!$E$15*J516)</f>
        <v/>
      </c>
      <c r="S516" s="1" t="str">
        <f>IF(B516="","",入力・概要!$E$15*K516)</f>
        <v/>
      </c>
      <c r="T516" s="1" t="str">
        <f t="shared" ref="T516:T579" si="135">IF(B516="","",P516+R516)</f>
        <v/>
      </c>
      <c r="U516" s="1" t="str">
        <f t="shared" ref="U516:U579" si="136">IF(B516="","",Q516+S516)</f>
        <v/>
      </c>
      <c r="V516" s="1" t="str">
        <f>IF(B516="","",T516+入力・概要!$E$9*F516)</f>
        <v/>
      </c>
      <c r="W516" s="1" t="str">
        <f>IF(B516="","",U516+入力・概要!$E$9*G516)</f>
        <v/>
      </c>
      <c r="X516" s="1" t="str">
        <f>IF(B516="","",入力・概要!$E$9+T516*F516-U516*G516)</f>
        <v/>
      </c>
      <c r="Y516" s="1" t="str">
        <f t="shared" ref="Y516:Y579" si="137">IF(B516="","",T516*G516+U516*F516)</f>
        <v/>
      </c>
      <c r="Z516" s="1" t="str">
        <f>IF(B516="","",入力・概要!$E$9*(V516*X516+W516*Y516)/(X516^2+Y516^2)+入力・概要!$B$36)</f>
        <v/>
      </c>
      <c r="AA516" s="1" t="str">
        <f>IF(B516="","",入力・概要!$E$9*(W516*X516-V516*Y516)/(X516^2+Y516^2)+C516*入力・概要!$B$37*0.000000001)</f>
        <v/>
      </c>
      <c r="AB516" s="1" t="str">
        <f t="shared" ref="AB516:AB579" si="138">IF(B516="","",SQRT(Z516^2+AA516^2))</f>
        <v/>
      </c>
      <c r="AC516" s="1" t="str">
        <f t="shared" ref="AC516:AC579" si="139">IF(B516="","",IF(Z516&gt;0,DEGREES(ATAN(AA516/Z516)),IF(Z516&lt;0,IF(AA516&gt;=0,DEGREES(ATAN(AA516/Z516))+180,DEGREES(ATAN(AA516/Z516))-180),IF(AA516&gt;0,90,IF(AA516&lt;0,-90,0)))))</f>
        <v/>
      </c>
      <c r="AD516" s="1" t="str">
        <f t="shared" ref="AD516:AD579" si="140">IF(B516="","",LOG10(B516))</f>
        <v/>
      </c>
      <c r="AE516" s="1" t="str">
        <f t="shared" ref="AE516:AE579" si="141">IF(AB516="","",LOG10(MAX(AB516,0.000000000001)))</f>
        <v/>
      </c>
      <c r="AF516" s="1" t="str">
        <f t="shared" ref="AF516:AF579" si="142">IF(B516="","",SQRT(P516^2+Q516^2))</f>
        <v/>
      </c>
      <c r="AG516" s="1" t="str">
        <f t="shared" ref="AG516:AG579" si="143">IF(B516="","",SQRT(R516^2+S516^2))</f>
        <v/>
      </c>
    </row>
    <row r="517" spans="1:33">
      <c r="A517">
        <v>514</v>
      </c>
      <c r="B517" s="2" t="str">
        <f>IF(A517&lt;=入力・概要!$B$40,10^(LOG10(入力・概要!$B$38)+(A517-1)*(LOG10(入力・概要!$B$39)-LOG10(入力・概要!$B$38))/(入力・概要!$B$40-1)),"")</f>
        <v/>
      </c>
      <c r="C517" s="1" t="str">
        <f t="shared" si="128"/>
        <v/>
      </c>
      <c r="D517" s="1" t="str">
        <f>IF(B517="","",ATANH(MIN(0.999999,入力・概要!$E$20/入力・概要!$E$9))+入力・概要!$B$20*SQRT(B517/1000000)+E517*入力・概要!$B$15/2)</f>
        <v/>
      </c>
      <c r="E517" s="1" t="str">
        <f>IF(B517="","",C517*(入力・概要!$E$11*0.000000001))</f>
        <v/>
      </c>
      <c r="F517" s="1" t="str">
        <f t="shared" si="129"/>
        <v/>
      </c>
      <c r="G517" s="1" t="str">
        <f t="shared" si="130"/>
        <v/>
      </c>
      <c r="H517" s="1" t="str">
        <f>IF(B517="","",ATANH(MIN(0.999999,入力・概要!$E$21/入力・概要!$E$15))+入力・概要!$B$21*SQRT(B517/1000000)+I517*入力・概要!$B$16/2)</f>
        <v/>
      </c>
      <c r="I517" s="1" t="str">
        <f>IF(B517="","",C517*(入力・概要!$E$17*0.000000001))</f>
        <v/>
      </c>
      <c r="J517" s="1" t="str">
        <f t="shared" si="131"/>
        <v/>
      </c>
      <c r="K517" s="1" t="str">
        <f t="shared" si="132"/>
        <v/>
      </c>
      <c r="L517" s="1" t="str">
        <f>IF(B517="","",入力・概要!$B$25)</f>
        <v/>
      </c>
      <c r="M517" s="1" t="str">
        <f>IF(B517="","",C517*入力・概要!$B$26*0.000000001-1/(C517*入力・概要!$B$24*0.000001))</f>
        <v/>
      </c>
      <c r="N517" s="1" t="str">
        <f>IF(B517="","",入力・概要!$B$28)</f>
        <v/>
      </c>
      <c r="O517" s="1" t="str">
        <f>IF(B517="","",C517*入力・概要!$B$29*0.000000001-1/(C517*入力・概要!$B$27*0.000001))</f>
        <v/>
      </c>
      <c r="P517" s="1" t="str">
        <f t="shared" si="133"/>
        <v/>
      </c>
      <c r="Q517" s="1" t="str">
        <f t="shared" si="134"/>
        <v/>
      </c>
      <c r="R517" s="1" t="str">
        <f>IF(B517="","",入力・概要!$E$15*J517)</f>
        <v/>
      </c>
      <c r="S517" s="1" t="str">
        <f>IF(B517="","",入力・概要!$E$15*K517)</f>
        <v/>
      </c>
      <c r="T517" s="1" t="str">
        <f t="shared" si="135"/>
        <v/>
      </c>
      <c r="U517" s="1" t="str">
        <f t="shared" si="136"/>
        <v/>
      </c>
      <c r="V517" s="1" t="str">
        <f>IF(B517="","",T517+入力・概要!$E$9*F517)</f>
        <v/>
      </c>
      <c r="W517" s="1" t="str">
        <f>IF(B517="","",U517+入力・概要!$E$9*G517)</f>
        <v/>
      </c>
      <c r="X517" s="1" t="str">
        <f>IF(B517="","",入力・概要!$E$9+T517*F517-U517*G517)</f>
        <v/>
      </c>
      <c r="Y517" s="1" t="str">
        <f t="shared" si="137"/>
        <v/>
      </c>
      <c r="Z517" s="1" t="str">
        <f>IF(B517="","",入力・概要!$E$9*(V517*X517+W517*Y517)/(X517^2+Y517^2)+入力・概要!$B$36)</f>
        <v/>
      </c>
      <c r="AA517" s="1" t="str">
        <f>IF(B517="","",入力・概要!$E$9*(W517*X517-V517*Y517)/(X517^2+Y517^2)+C517*入力・概要!$B$37*0.000000001)</f>
        <v/>
      </c>
      <c r="AB517" s="1" t="str">
        <f t="shared" si="138"/>
        <v/>
      </c>
      <c r="AC517" s="1" t="str">
        <f t="shared" si="139"/>
        <v/>
      </c>
      <c r="AD517" s="1" t="str">
        <f t="shared" si="140"/>
        <v/>
      </c>
      <c r="AE517" s="1" t="str">
        <f t="shared" si="141"/>
        <v/>
      </c>
      <c r="AF517" s="1" t="str">
        <f t="shared" si="142"/>
        <v/>
      </c>
      <c r="AG517" s="1" t="str">
        <f t="shared" si="143"/>
        <v/>
      </c>
    </row>
    <row r="518" spans="1:33">
      <c r="A518">
        <v>515</v>
      </c>
      <c r="B518" s="2" t="str">
        <f>IF(A518&lt;=入力・概要!$B$40,10^(LOG10(入力・概要!$B$38)+(A518-1)*(LOG10(入力・概要!$B$39)-LOG10(入力・概要!$B$38))/(入力・概要!$B$40-1)),"")</f>
        <v/>
      </c>
      <c r="C518" s="1" t="str">
        <f t="shared" si="128"/>
        <v/>
      </c>
      <c r="D518" s="1" t="str">
        <f>IF(B518="","",ATANH(MIN(0.999999,入力・概要!$E$20/入力・概要!$E$9))+入力・概要!$B$20*SQRT(B518/1000000)+E518*入力・概要!$B$15/2)</f>
        <v/>
      </c>
      <c r="E518" s="1" t="str">
        <f>IF(B518="","",C518*(入力・概要!$E$11*0.000000001))</f>
        <v/>
      </c>
      <c r="F518" s="1" t="str">
        <f t="shared" si="129"/>
        <v/>
      </c>
      <c r="G518" s="1" t="str">
        <f t="shared" si="130"/>
        <v/>
      </c>
      <c r="H518" s="1" t="str">
        <f>IF(B518="","",ATANH(MIN(0.999999,入力・概要!$E$21/入力・概要!$E$15))+入力・概要!$B$21*SQRT(B518/1000000)+I518*入力・概要!$B$16/2)</f>
        <v/>
      </c>
      <c r="I518" s="1" t="str">
        <f>IF(B518="","",C518*(入力・概要!$E$17*0.000000001))</f>
        <v/>
      </c>
      <c r="J518" s="1" t="str">
        <f t="shared" si="131"/>
        <v/>
      </c>
      <c r="K518" s="1" t="str">
        <f t="shared" si="132"/>
        <v/>
      </c>
      <c r="L518" s="1" t="str">
        <f>IF(B518="","",入力・概要!$B$25)</f>
        <v/>
      </c>
      <c r="M518" s="1" t="str">
        <f>IF(B518="","",C518*入力・概要!$B$26*0.000000001-1/(C518*入力・概要!$B$24*0.000001))</f>
        <v/>
      </c>
      <c r="N518" s="1" t="str">
        <f>IF(B518="","",入力・概要!$B$28)</f>
        <v/>
      </c>
      <c r="O518" s="1" t="str">
        <f>IF(B518="","",C518*入力・概要!$B$29*0.000000001-1/(C518*入力・概要!$B$27*0.000001))</f>
        <v/>
      </c>
      <c r="P518" s="1" t="str">
        <f t="shared" si="133"/>
        <v/>
      </c>
      <c r="Q518" s="1" t="str">
        <f t="shared" si="134"/>
        <v/>
      </c>
      <c r="R518" s="1" t="str">
        <f>IF(B518="","",入力・概要!$E$15*J518)</f>
        <v/>
      </c>
      <c r="S518" s="1" t="str">
        <f>IF(B518="","",入力・概要!$E$15*K518)</f>
        <v/>
      </c>
      <c r="T518" s="1" t="str">
        <f t="shared" si="135"/>
        <v/>
      </c>
      <c r="U518" s="1" t="str">
        <f t="shared" si="136"/>
        <v/>
      </c>
      <c r="V518" s="1" t="str">
        <f>IF(B518="","",T518+入力・概要!$E$9*F518)</f>
        <v/>
      </c>
      <c r="W518" s="1" t="str">
        <f>IF(B518="","",U518+入力・概要!$E$9*G518)</f>
        <v/>
      </c>
      <c r="X518" s="1" t="str">
        <f>IF(B518="","",入力・概要!$E$9+T518*F518-U518*G518)</f>
        <v/>
      </c>
      <c r="Y518" s="1" t="str">
        <f t="shared" si="137"/>
        <v/>
      </c>
      <c r="Z518" s="1" t="str">
        <f>IF(B518="","",入力・概要!$E$9*(V518*X518+W518*Y518)/(X518^2+Y518^2)+入力・概要!$B$36)</f>
        <v/>
      </c>
      <c r="AA518" s="1" t="str">
        <f>IF(B518="","",入力・概要!$E$9*(W518*X518-V518*Y518)/(X518^2+Y518^2)+C518*入力・概要!$B$37*0.000000001)</f>
        <v/>
      </c>
      <c r="AB518" s="1" t="str">
        <f t="shared" si="138"/>
        <v/>
      </c>
      <c r="AC518" s="1" t="str">
        <f t="shared" si="139"/>
        <v/>
      </c>
      <c r="AD518" s="1" t="str">
        <f t="shared" si="140"/>
        <v/>
      </c>
      <c r="AE518" s="1" t="str">
        <f t="shared" si="141"/>
        <v/>
      </c>
      <c r="AF518" s="1" t="str">
        <f t="shared" si="142"/>
        <v/>
      </c>
      <c r="AG518" s="1" t="str">
        <f t="shared" si="143"/>
        <v/>
      </c>
    </row>
    <row r="519" spans="1:33">
      <c r="A519">
        <v>516</v>
      </c>
      <c r="B519" s="2" t="str">
        <f>IF(A519&lt;=入力・概要!$B$40,10^(LOG10(入力・概要!$B$38)+(A519-1)*(LOG10(入力・概要!$B$39)-LOG10(入力・概要!$B$38))/(入力・概要!$B$40-1)),"")</f>
        <v/>
      </c>
      <c r="C519" s="1" t="str">
        <f t="shared" si="128"/>
        <v/>
      </c>
      <c r="D519" s="1" t="str">
        <f>IF(B519="","",ATANH(MIN(0.999999,入力・概要!$E$20/入力・概要!$E$9))+入力・概要!$B$20*SQRT(B519/1000000)+E519*入力・概要!$B$15/2)</f>
        <v/>
      </c>
      <c r="E519" s="1" t="str">
        <f>IF(B519="","",C519*(入力・概要!$E$11*0.000000001))</f>
        <v/>
      </c>
      <c r="F519" s="1" t="str">
        <f t="shared" si="129"/>
        <v/>
      </c>
      <c r="G519" s="1" t="str">
        <f t="shared" si="130"/>
        <v/>
      </c>
      <c r="H519" s="1" t="str">
        <f>IF(B519="","",ATANH(MIN(0.999999,入力・概要!$E$21/入力・概要!$E$15))+入力・概要!$B$21*SQRT(B519/1000000)+I519*入力・概要!$B$16/2)</f>
        <v/>
      </c>
      <c r="I519" s="1" t="str">
        <f>IF(B519="","",C519*(入力・概要!$E$17*0.000000001))</f>
        <v/>
      </c>
      <c r="J519" s="1" t="str">
        <f t="shared" si="131"/>
        <v/>
      </c>
      <c r="K519" s="1" t="str">
        <f t="shared" si="132"/>
        <v/>
      </c>
      <c r="L519" s="1" t="str">
        <f>IF(B519="","",入力・概要!$B$25)</f>
        <v/>
      </c>
      <c r="M519" s="1" t="str">
        <f>IF(B519="","",C519*入力・概要!$B$26*0.000000001-1/(C519*入力・概要!$B$24*0.000001))</f>
        <v/>
      </c>
      <c r="N519" s="1" t="str">
        <f>IF(B519="","",入力・概要!$B$28)</f>
        <v/>
      </c>
      <c r="O519" s="1" t="str">
        <f>IF(B519="","",C519*入力・概要!$B$29*0.000000001-1/(C519*入力・概要!$B$27*0.000001))</f>
        <v/>
      </c>
      <c r="P519" s="1" t="str">
        <f t="shared" si="133"/>
        <v/>
      </c>
      <c r="Q519" s="1" t="str">
        <f t="shared" si="134"/>
        <v/>
      </c>
      <c r="R519" s="1" t="str">
        <f>IF(B519="","",入力・概要!$E$15*J519)</f>
        <v/>
      </c>
      <c r="S519" s="1" t="str">
        <f>IF(B519="","",入力・概要!$E$15*K519)</f>
        <v/>
      </c>
      <c r="T519" s="1" t="str">
        <f t="shared" si="135"/>
        <v/>
      </c>
      <c r="U519" s="1" t="str">
        <f t="shared" si="136"/>
        <v/>
      </c>
      <c r="V519" s="1" t="str">
        <f>IF(B519="","",T519+入力・概要!$E$9*F519)</f>
        <v/>
      </c>
      <c r="W519" s="1" t="str">
        <f>IF(B519="","",U519+入力・概要!$E$9*G519)</f>
        <v/>
      </c>
      <c r="X519" s="1" t="str">
        <f>IF(B519="","",入力・概要!$E$9+T519*F519-U519*G519)</f>
        <v/>
      </c>
      <c r="Y519" s="1" t="str">
        <f t="shared" si="137"/>
        <v/>
      </c>
      <c r="Z519" s="1" t="str">
        <f>IF(B519="","",入力・概要!$E$9*(V519*X519+W519*Y519)/(X519^2+Y519^2)+入力・概要!$B$36)</f>
        <v/>
      </c>
      <c r="AA519" s="1" t="str">
        <f>IF(B519="","",入力・概要!$E$9*(W519*X519-V519*Y519)/(X519^2+Y519^2)+C519*入力・概要!$B$37*0.000000001)</f>
        <v/>
      </c>
      <c r="AB519" s="1" t="str">
        <f t="shared" si="138"/>
        <v/>
      </c>
      <c r="AC519" s="1" t="str">
        <f t="shared" si="139"/>
        <v/>
      </c>
      <c r="AD519" s="1" t="str">
        <f t="shared" si="140"/>
        <v/>
      </c>
      <c r="AE519" s="1" t="str">
        <f t="shared" si="141"/>
        <v/>
      </c>
      <c r="AF519" s="1" t="str">
        <f t="shared" si="142"/>
        <v/>
      </c>
      <c r="AG519" s="1" t="str">
        <f t="shared" si="143"/>
        <v/>
      </c>
    </row>
    <row r="520" spans="1:33">
      <c r="A520">
        <v>517</v>
      </c>
      <c r="B520" s="2" t="str">
        <f>IF(A520&lt;=入力・概要!$B$40,10^(LOG10(入力・概要!$B$38)+(A520-1)*(LOG10(入力・概要!$B$39)-LOG10(入力・概要!$B$38))/(入力・概要!$B$40-1)),"")</f>
        <v/>
      </c>
      <c r="C520" s="1" t="str">
        <f t="shared" si="128"/>
        <v/>
      </c>
      <c r="D520" s="1" t="str">
        <f>IF(B520="","",ATANH(MIN(0.999999,入力・概要!$E$20/入力・概要!$E$9))+入力・概要!$B$20*SQRT(B520/1000000)+E520*入力・概要!$B$15/2)</f>
        <v/>
      </c>
      <c r="E520" s="1" t="str">
        <f>IF(B520="","",C520*(入力・概要!$E$11*0.000000001))</f>
        <v/>
      </c>
      <c r="F520" s="1" t="str">
        <f t="shared" si="129"/>
        <v/>
      </c>
      <c r="G520" s="1" t="str">
        <f t="shared" si="130"/>
        <v/>
      </c>
      <c r="H520" s="1" t="str">
        <f>IF(B520="","",ATANH(MIN(0.999999,入力・概要!$E$21/入力・概要!$E$15))+入力・概要!$B$21*SQRT(B520/1000000)+I520*入力・概要!$B$16/2)</f>
        <v/>
      </c>
      <c r="I520" s="1" t="str">
        <f>IF(B520="","",C520*(入力・概要!$E$17*0.000000001))</f>
        <v/>
      </c>
      <c r="J520" s="1" t="str">
        <f t="shared" si="131"/>
        <v/>
      </c>
      <c r="K520" s="1" t="str">
        <f t="shared" si="132"/>
        <v/>
      </c>
      <c r="L520" s="1" t="str">
        <f>IF(B520="","",入力・概要!$B$25)</f>
        <v/>
      </c>
      <c r="M520" s="1" t="str">
        <f>IF(B520="","",C520*入力・概要!$B$26*0.000000001-1/(C520*入力・概要!$B$24*0.000001))</f>
        <v/>
      </c>
      <c r="N520" s="1" t="str">
        <f>IF(B520="","",入力・概要!$B$28)</f>
        <v/>
      </c>
      <c r="O520" s="1" t="str">
        <f>IF(B520="","",C520*入力・概要!$B$29*0.000000001-1/(C520*入力・概要!$B$27*0.000001))</f>
        <v/>
      </c>
      <c r="P520" s="1" t="str">
        <f t="shared" si="133"/>
        <v/>
      </c>
      <c r="Q520" s="1" t="str">
        <f t="shared" si="134"/>
        <v/>
      </c>
      <c r="R520" s="1" t="str">
        <f>IF(B520="","",入力・概要!$E$15*J520)</f>
        <v/>
      </c>
      <c r="S520" s="1" t="str">
        <f>IF(B520="","",入力・概要!$E$15*K520)</f>
        <v/>
      </c>
      <c r="T520" s="1" t="str">
        <f t="shared" si="135"/>
        <v/>
      </c>
      <c r="U520" s="1" t="str">
        <f t="shared" si="136"/>
        <v/>
      </c>
      <c r="V520" s="1" t="str">
        <f>IF(B520="","",T520+入力・概要!$E$9*F520)</f>
        <v/>
      </c>
      <c r="W520" s="1" t="str">
        <f>IF(B520="","",U520+入力・概要!$E$9*G520)</f>
        <v/>
      </c>
      <c r="X520" s="1" t="str">
        <f>IF(B520="","",入力・概要!$E$9+T520*F520-U520*G520)</f>
        <v/>
      </c>
      <c r="Y520" s="1" t="str">
        <f t="shared" si="137"/>
        <v/>
      </c>
      <c r="Z520" s="1" t="str">
        <f>IF(B520="","",入力・概要!$E$9*(V520*X520+W520*Y520)/(X520^2+Y520^2)+入力・概要!$B$36)</f>
        <v/>
      </c>
      <c r="AA520" s="1" t="str">
        <f>IF(B520="","",入力・概要!$E$9*(W520*X520-V520*Y520)/(X520^2+Y520^2)+C520*入力・概要!$B$37*0.000000001)</f>
        <v/>
      </c>
      <c r="AB520" s="1" t="str">
        <f t="shared" si="138"/>
        <v/>
      </c>
      <c r="AC520" s="1" t="str">
        <f t="shared" si="139"/>
        <v/>
      </c>
      <c r="AD520" s="1" t="str">
        <f t="shared" si="140"/>
        <v/>
      </c>
      <c r="AE520" s="1" t="str">
        <f t="shared" si="141"/>
        <v/>
      </c>
      <c r="AF520" s="1" t="str">
        <f t="shared" si="142"/>
        <v/>
      </c>
      <c r="AG520" s="1" t="str">
        <f t="shared" si="143"/>
        <v/>
      </c>
    </row>
    <row r="521" spans="1:33">
      <c r="A521">
        <v>518</v>
      </c>
      <c r="B521" s="2" t="str">
        <f>IF(A521&lt;=入力・概要!$B$40,10^(LOG10(入力・概要!$B$38)+(A521-1)*(LOG10(入力・概要!$B$39)-LOG10(入力・概要!$B$38))/(入力・概要!$B$40-1)),"")</f>
        <v/>
      </c>
      <c r="C521" s="1" t="str">
        <f t="shared" si="128"/>
        <v/>
      </c>
      <c r="D521" s="1" t="str">
        <f>IF(B521="","",ATANH(MIN(0.999999,入力・概要!$E$20/入力・概要!$E$9))+入力・概要!$B$20*SQRT(B521/1000000)+E521*入力・概要!$B$15/2)</f>
        <v/>
      </c>
      <c r="E521" s="1" t="str">
        <f>IF(B521="","",C521*(入力・概要!$E$11*0.000000001))</f>
        <v/>
      </c>
      <c r="F521" s="1" t="str">
        <f t="shared" si="129"/>
        <v/>
      </c>
      <c r="G521" s="1" t="str">
        <f t="shared" si="130"/>
        <v/>
      </c>
      <c r="H521" s="1" t="str">
        <f>IF(B521="","",ATANH(MIN(0.999999,入力・概要!$E$21/入力・概要!$E$15))+入力・概要!$B$21*SQRT(B521/1000000)+I521*入力・概要!$B$16/2)</f>
        <v/>
      </c>
      <c r="I521" s="1" t="str">
        <f>IF(B521="","",C521*(入力・概要!$E$17*0.000000001))</f>
        <v/>
      </c>
      <c r="J521" s="1" t="str">
        <f t="shared" si="131"/>
        <v/>
      </c>
      <c r="K521" s="1" t="str">
        <f t="shared" si="132"/>
        <v/>
      </c>
      <c r="L521" s="1" t="str">
        <f>IF(B521="","",入力・概要!$B$25)</f>
        <v/>
      </c>
      <c r="M521" s="1" t="str">
        <f>IF(B521="","",C521*入力・概要!$B$26*0.000000001-1/(C521*入力・概要!$B$24*0.000001))</f>
        <v/>
      </c>
      <c r="N521" s="1" t="str">
        <f>IF(B521="","",入力・概要!$B$28)</f>
        <v/>
      </c>
      <c r="O521" s="1" t="str">
        <f>IF(B521="","",C521*入力・概要!$B$29*0.000000001-1/(C521*入力・概要!$B$27*0.000001))</f>
        <v/>
      </c>
      <c r="P521" s="1" t="str">
        <f t="shared" si="133"/>
        <v/>
      </c>
      <c r="Q521" s="1" t="str">
        <f t="shared" si="134"/>
        <v/>
      </c>
      <c r="R521" s="1" t="str">
        <f>IF(B521="","",入力・概要!$E$15*J521)</f>
        <v/>
      </c>
      <c r="S521" s="1" t="str">
        <f>IF(B521="","",入力・概要!$E$15*K521)</f>
        <v/>
      </c>
      <c r="T521" s="1" t="str">
        <f t="shared" si="135"/>
        <v/>
      </c>
      <c r="U521" s="1" t="str">
        <f t="shared" si="136"/>
        <v/>
      </c>
      <c r="V521" s="1" t="str">
        <f>IF(B521="","",T521+入力・概要!$E$9*F521)</f>
        <v/>
      </c>
      <c r="W521" s="1" t="str">
        <f>IF(B521="","",U521+入力・概要!$E$9*G521)</f>
        <v/>
      </c>
      <c r="X521" s="1" t="str">
        <f>IF(B521="","",入力・概要!$E$9+T521*F521-U521*G521)</f>
        <v/>
      </c>
      <c r="Y521" s="1" t="str">
        <f t="shared" si="137"/>
        <v/>
      </c>
      <c r="Z521" s="1" t="str">
        <f>IF(B521="","",入力・概要!$E$9*(V521*X521+W521*Y521)/(X521^2+Y521^2)+入力・概要!$B$36)</f>
        <v/>
      </c>
      <c r="AA521" s="1" t="str">
        <f>IF(B521="","",入力・概要!$E$9*(W521*X521-V521*Y521)/(X521^2+Y521^2)+C521*入力・概要!$B$37*0.000000001)</f>
        <v/>
      </c>
      <c r="AB521" s="1" t="str">
        <f t="shared" si="138"/>
        <v/>
      </c>
      <c r="AC521" s="1" t="str">
        <f t="shared" si="139"/>
        <v/>
      </c>
      <c r="AD521" s="1" t="str">
        <f t="shared" si="140"/>
        <v/>
      </c>
      <c r="AE521" s="1" t="str">
        <f t="shared" si="141"/>
        <v/>
      </c>
      <c r="AF521" s="1" t="str">
        <f t="shared" si="142"/>
        <v/>
      </c>
      <c r="AG521" s="1" t="str">
        <f t="shared" si="143"/>
        <v/>
      </c>
    </row>
    <row r="522" spans="1:33">
      <c r="A522">
        <v>519</v>
      </c>
      <c r="B522" s="2" t="str">
        <f>IF(A522&lt;=入力・概要!$B$40,10^(LOG10(入力・概要!$B$38)+(A522-1)*(LOG10(入力・概要!$B$39)-LOG10(入力・概要!$B$38))/(入力・概要!$B$40-1)),"")</f>
        <v/>
      </c>
      <c r="C522" s="1" t="str">
        <f t="shared" si="128"/>
        <v/>
      </c>
      <c r="D522" s="1" t="str">
        <f>IF(B522="","",ATANH(MIN(0.999999,入力・概要!$E$20/入力・概要!$E$9))+入力・概要!$B$20*SQRT(B522/1000000)+E522*入力・概要!$B$15/2)</f>
        <v/>
      </c>
      <c r="E522" s="1" t="str">
        <f>IF(B522="","",C522*(入力・概要!$E$11*0.000000001))</f>
        <v/>
      </c>
      <c r="F522" s="1" t="str">
        <f t="shared" si="129"/>
        <v/>
      </c>
      <c r="G522" s="1" t="str">
        <f t="shared" si="130"/>
        <v/>
      </c>
      <c r="H522" s="1" t="str">
        <f>IF(B522="","",ATANH(MIN(0.999999,入力・概要!$E$21/入力・概要!$E$15))+入力・概要!$B$21*SQRT(B522/1000000)+I522*入力・概要!$B$16/2)</f>
        <v/>
      </c>
      <c r="I522" s="1" t="str">
        <f>IF(B522="","",C522*(入力・概要!$E$17*0.000000001))</f>
        <v/>
      </c>
      <c r="J522" s="1" t="str">
        <f t="shared" si="131"/>
        <v/>
      </c>
      <c r="K522" s="1" t="str">
        <f t="shared" si="132"/>
        <v/>
      </c>
      <c r="L522" s="1" t="str">
        <f>IF(B522="","",入力・概要!$B$25)</f>
        <v/>
      </c>
      <c r="M522" s="1" t="str">
        <f>IF(B522="","",C522*入力・概要!$B$26*0.000000001-1/(C522*入力・概要!$B$24*0.000001))</f>
        <v/>
      </c>
      <c r="N522" s="1" t="str">
        <f>IF(B522="","",入力・概要!$B$28)</f>
        <v/>
      </c>
      <c r="O522" s="1" t="str">
        <f>IF(B522="","",C522*入力・概要!$B$29*0.000000001-1/(C522*入力・概要!$B$27*0.000001))</f>
        <v/>
      </c>
      <c r="P522" s="1" t="str">
        <f t="shared" si="133"/>
        <v/>
      </c>
      <c r="Q522" s="1" t="str">
        <f t="shared" si="134"/>
        <v/>
      </c>
      <c r="R522" s="1" t="str">
        <f>IF(B522="","",入力・概要!$E$15*J522)</f>
        <v/>
      </c>
      <c r="S522" s="1" t="str">
        <f>IF(B522="","",入力・概要!$E$15*K522)</f>
        <v/>
      </c>
      <c r="T522" s="1" t="str">
        <f t="shared" si="135"/>
        <v/>
      </c>
      <c r="U522" s="1" t="str">
        <f t="shared" si="136"/>
        <v/>
      </c>
      <c r="V522" s="1" t="str">
        <f>IF(B522="","",T522+入力・概要!$E$9*F522)</f>
        <v/>
      </c>
      <c r="W522" s="1" t="str">
        <f>IF(B522="","",U522+入力・概要!$E$9*G522)</f>
        <v/>
      </c>
      <c r="X522" s="1" t="str">
        <f>IF(B522="","",入力・概要!$E$9+T522*F522-U522*G522)</f>
        <v/>
      </c>
      <c r="Y522" s="1" t="str">
        <f t="shared" si="137"/>
        <v/>
      </c>
      <c r="Z522" s="1" t="str">
        <f>IF(B522="","",入力・概要!$E$9*(V522*X522+W522*Y522)/(X522^2+Y522^2)+入力・概要!$B$36)</f>
        <v/>
      </c>
      <c r="AA522" s="1" t="str">
        <f>IF(B522="","",入力・概要!$E$9*(W522*X522-V522*Y522)/(X522^2+Y522^2)+C522*入力・概要!$B$37*0.000000001)</f>
        <v/>
      </c>
      <c r="AB522" s="1" t="str">
        <f t="shared" si="138"/>
        <v/>
      </c>
      <c r="AC522" s="1" t="str">
        <f t="shared" si="139"/>
        <v/>
      </c>
      <c r="AD522" s="1" t="str">
        <f t="shared" si="140"/>
        <v/>
      </c>
      <c r="AE522" s="1" t="str">
        <f t="shared" si="141"/>
        <v/>
      </c>
      <c r="AF522" s="1" t="str">
        <f t="shared" si="142"/>
        <v/>
      </c>
      <c r="AG522" s="1" t="str">
        <f t="shared" si="143"/>
        <v/>
      </c>
    </row>
    <row r="523" spans="1:33">
      <c r="A523">
        <v>520</v>
      </c>
      <c r="B523" s="2" t="str">
        <f>IF(A523&lt;=入力・概要!$B$40,10^(LOG10(入力・概要!$B$38)+(A523-1)*(LOG10(入力・概要!$B$39)-LOG10(入力・概要!$B$38))/(入力・概要!$B$40-1)),"")</f>
        <v/>
      </c>
      <c r="C523" s="1" t="str">
        <f t="shared" si="128"/>
        <v/>
      </c>
      <c r="D523" s="1" t="str">
        <f>IF(B523="","",ATANH(MIN(0.999999,入力・概要!$E$20/入力・概要!$E$9))+入力・概要!$B$20*SQRT(B523/1000000)+E523*入力・概要!$B$15/2)</f>
        <v/>
      </c>
      <c r="E523" s="1" t="str">
        <f>IF(B523="","",C523*(入力・概要!$E$11*0.000000001))</f>
        <v/>
      </c>
      <c r="F523" s="1" t="str">
        <f t="shared" si="129"/>
        <v/>
      </c>
      <c r="G523" s="1" t="str">
        <f t="shared" si="130"/>
        <v/>
      </c>
      <c r="H523" s="1" t="str">
        <f>IF(B523="","",ATANH(MIN(0.999999,入力・概要!$E$21/入力・概要!$E$15))+入力・概要!$B$21*SQRT(B523/1000000)+I523*入力・概要!$B$16/2)</f>
        <v/>
      </c>
      <c r="I523" s="1" t="str">
        <f>IF(B523="","",C523*(入力・概要!$E$17*0.000000001))</f>
        <v/>
      </c>
      <c r="J523" s="1" t="str">
        <f t="shared" si="131"/>
        <v/>
      </c>
      <c r="K523" s="1" t="str">
        <f t="shared" si="132"/>
        <v/>
      </c>
      <c r="L523" s="1" t="str">
        <f>IF(B523="","",入力・概要!$B$25)</f>
        <v/>
      </c>
      <c r="M523" s="1" t="str">
        <f>IF(B523="","",C523*入力・概要!$B$26*0.000000001-1/(C523*入力・概要!$B$24*0.000001))</f>
        <v/>
      </c>
      <c r="N523" s="1" t="str">
        <f>IF(B523="","",入力・概要!$B$28)</f>
        <v/>
      </c>
      <c r="O523" s="1" t="str">
        <f>IF(B523="","",C523*入力・概要!$B$29*0.000000001-1/(C523*入力・概要!$B$27*0.000001))</f>
        <v/>
      </c>
      <c r="P523" s="1" t="str">
        <f t="shared" si="133"/>
        <v/>
      </c>
      <c r="Q523" s="1" t="str">
        <f t="shared" si="134"/>
        <v/>
      </c>
      <c r="R523" s="1" t="str">
        <f>IF(B523="","",入力・概要!$E$15*J523)</f>
        <v/>
      </c>
      <c r="S523" s="1" t="str">
        <f>IF(B523="","",入力・概要!$E$15*K523)</f>
        <v/>
      </c>
      <c r="T523" s="1" t="str">
        <f t="shared" si="135"/>
        <v/>
      </c>
      <c r="U523" s="1" t="str">
        <f t="shared" si="136"/>
        <v/>
      </c>
      <c r="V523" s="1" t="str">
        <f>IF(B523="","",T523+入力・概要!$E$9*F523)</f>
        <v/>
      </c>
      <c r="W523" s="1" t="str">
        <f>IF(B523="","",U523+入力・概要!$E$9*G523)</f>
        <v/>
      </c>
      <c r="X523" s="1" t="str">
        <f>IF(B523="","",入力・概要!$E$9+T523*F523-U523*G523)</f>
        <v/>
      </c>
      <c r="Y523" s="1" t="str">
        <f t="shared" si="137"/>
        <v/>
      </c>
      <c r="Z523" s="1" t="str">
        <f>IF(B523="","",入力・概要!$E$9*(V523*X523+W523*Y523)/(X523^2+Y523^2)+入力・概要!$B$36)</f>
        <v/>
      </c>
      <c r="AA523" s="1" t="str">
        <f>IF(B523="","",入力・概要!$E$9*(W523*X523-V523*Y523)/(X523^2+Y523^2)+C523*入力・概要!$B$37*0.000000001)</f>
        <v/>
      </c>
      <c r="AB523" s="1" t="str">
        <f t="shared" si="138"/>
        <v/>
      </c>
      <c r="AC523" s="1" t="str">
        <f t="shared" si="139"/>
        <v/>
      </c>
      <c r="AD523" s="1" t="str">
        <f t="shared" si="140"/>
        <v/>
      </c>
      <c r="AE523" s="1" t="str">
        <f t="shared" si="141"/>
        <v/>
      </c>
      <c r="AF523" s="1" t="str">
        <f t="shared" si="142"/>
        <v/>
      </c>
      <c r="AG523" s="1" t="str">
        <f t="shared" si="143"/>
        <v/>
      </c>
    </row>
    <row r="524" spans="1:33">
      <c r="A524">
        <v>521</v>
      </c>
      <c r="B524" s="2" t="str">
        <f>IF(A524&lt;=入力・概要!$B$40,10^(LOG10(入力・概要!$B$38)+(A524-1)*(LOG10(入力・概要!$B$39)-LOG10(入力・概要!$B$38))/(入力・概要!$B$40-1)),"")</f>
        <v/>
      </c>
      <c r="C524" s="1" t="str">
        <f t="shared" si="128"/>
        <v/>
      </c>
      <c r="D524" s="1" t="str">
        <f>IF(B524="","",ATANH(MIN(0.999999,入力・概要!$E$20/入力・概要!$E$9))+入力・概要!$B$20*SQRT(B524/1000000)+E524*入力・概要!$B$15/2)</f>
        <v/>
      </c>
      <c r="E524" s="1" t="str">
        <f>IF(B524="","",C524*(入力・概要!$E$11*0.000000001))</f>
        <v/>
      </c>
      <c r="F524" s="1" t="str">
        <f t="shared" si="129"/>
        <v/>
      </c>
      <c r="G524" s="1" t="str">
        <f t="shared" si="130"/>
        <v/>
      </c>
      <c r="H524" s="1" t="str">
        <f>IF(B524="","",ATANH(MIN(0.999999,入力・概要!$E$21/入力・概要!$E$15))+入力・概要!$B$21*SQRT(B524/1000000)+I524*入力・概要!$B$16/2)</f>
        <v/>
      </c>
      <c r="I524" s="1" t="str">
        <f>IF(B524="","",C524*(入力・概要!$E$17*0.000000001))</f>
        <v/>
      </c>
      <c r="J524" s="1" t="str">
        <f t="shared" si="131"/>
        <v/>
      </c>
      <c r="K524" s="1" t="str">
        <f t="shared" si="132"/>
        <v/>
      </c>
      <c r="L524" s="1" t="str">
        <f>IF(B524="","",入力・概要!$B$25)</f>
        <v/>
      </c>
      <c r="M524" s="1" t="str">
        <f>IF(B524="","",C524*入力・概要!$B$26*0.000000001-1/(C524*入力・概要!$B$24*0.000001))</f>
        <v/>
      </c>
      <c r="N524" s="1" t="str">
        <f>IF(B524="","",入力・概要!$B$28)</f>
        <v/>
      </c>
      <c r="O524" s="1" t="str">
        <f>IF(B524="","",C524*入力・概要!$B$29*0.000000001-1/(C524*入力・概要!$B$27*0.000001))</f>
        <v/>
      </c>
      <c r="P524" s="1" t="str">
        <f t="shared" si="133"/>
        <v/>
      </c>
      <c r="Q524" s="1" t="str">
        <f t="shared" si="134"/>
        <v/>
      </c>
      <c r="R524" s="1" t="str">
        <f>IF(B524="","",入力・概要!$E$15*J524)</f>
        <v/>
      </c>
      <c r="S524" s="1" t="str">
        <f>IF(B524="","",入力・概要!$E$15*K524)</f>
        <v/>
      </c>
      <c r="T524" s="1" t="str">
        <f t="shared" si="135"/>
        <v/>
      </c>
      <c r="U524" s="1" t="str">
        <f t="shared" si="136"/>
        <v/>
      </c>
      <c r="V524" s="1" t="str">
        <f>IF(B524="","",T524+入力・概要!$E$9*F524)</f>
        <v/>
      </c>
      <c r="W524" s="1" t="str">
        <f>IF(B524="","",U524+入力・概要!$E$9*G524)</f>
        <v/>
      </c>
      <c r="X524" s="1" t="str">
        <f>IF(B524="","",入力・概要!$E$9+T524*F524-U524*G524)</f>
        <v/>
      </c>
      <c r="Y524" s="1" t="str">
        <f t="shared" si="137"/>
        <v/>
      </c>
      <c r="Z524" s="1" t="str">
        <f>IF(B524="","",入力・概要!$E$9*(V524*X524+W524*Y524)/(X524^2+Y524^2)+入力・概要!$B$36)</f>
        <v/>
      </c>
      <c r="AA524" s="1" t="str">
        <f>IF(B524="","",入力・概要!$E$9*(W524*X524-V524*Y524)/(X524^2+Y524^2)+C524*入力・概要!$B$37*0.000000001)</f>
        <v/>
      </c>
      <c r="AB524" s="1" t="str">
        <f t="shared" si="138"/>
        <v/>
      </c>
      <c r="AC524" s="1" t="str">
        <f t="shared" si="139"/>
        <v/>
      </c>
      <c r="AD524" s="1" t="str">
        <f t="shared" si="140"/>
        <v/>
      </c>
      <c r="AE524" s="1" t="str">
        <f t="shared" si="141"/>
        <v/>
      </c>
      <c r="AF524" s="1" t="str">
        <f t="shared" si="142"/>
        <v/>
      </c>
      <c r="AG524" s="1" t="str">
        <f t="shared" si="143"/>
        <v/>
      </c>
    </row>
    <row r="525" spans="1:33">
      <c r="A525">
        <v>522</v>
      </c>
      <c r="B525" s="2" t="str">
        <f>IF(A525&lt;=入力・概要!$B$40,10^(LOG10(入力・概要!$B$38)+(A525-1)*(LOG10(入力・概要!$B$39)-LOG10(入力・概要!$B$38))/(入力・概要!$B$40-1)),"")</f>
        <v/>
      </c>
      <c r="C525" s="1" t="str">
        <f t="shared" si="128"/>
        <v/>
      </c>
      <c r="D525" s="1" t="str">
        <f>IF(B525="","",ATANH(MIN(0.999999,入力・概要!$E$20/入力・概要!$E$9))+入力・概要!$B$20*SQRT(B525/1000000)+E525*入力・概要!$B$15/2)</f>
        <v/>
      </c>
      <c r="E525" s="1" t="str">
        <f>IF(B525="","",C525*(入力・概要!$E$11*0.000000001))</f>
        <v/>
      </c>
      <c r="F525" s="1" t="str">
        <f t="shared" si="129"/>
        <v/>
      </c>
      <c r="G525" s="1" t="str">
        <f t="shared" si="130"/>
        <v/>
      </c>
      <c r="H525" s="1" t="str">
        <f>IF(B525="","",ATANH(MIN(0.999999,入力・概要!$E$21/入力・概要!$E$15))+入力・概要!$B$21*SQRT(B525/1000000)+I525*入力・概要!$B$16/2)</f>
        <v/>
      </c>
      <c r="I525" s="1" t="str">
        <f>IF(B525="","",C525*(入力・概要!$E$17*0.000000001))</f>
        <v/>
      </c>
      <c r="J525" s="1" t="str">
        <f t="shared" si="131"/>
        <v/>
      </c>
      <c r="K525" s="1" t="str">
        <f t="shared" si="132"/>
        <v/>
      </c>
      <c r="L525" s="1" t="str">
        <f>IF(B525="","",入力・概要!$B$25)</f>
        <v/>
      </c>
      <c r="M525" s="1" t="str">
        <f>IF(B525="","",C525*入力・概要!$B$26*0.000000001-1/(C525*入力・概要!$B$24*0.000001))</f>
        <v/>
      </c>
      <c r="N525" s="1" t="str">
        <f>IF(B525="","",入力・概要!$B$28)</f>
        <v/>
      </c>
      <c r="O525" s="1" t="str">
        <f>IF(B525="","",C525*入力・概要!$B$29*0.000000001-1/(C525*入力・概要!$B$27*0.000001))</f>
        <v/>
      </c>
      <c r="P525" s="1" t="str">
        <f t="shared" si="133"/>
        <v/>
      </c>
      <c r="Q525" s="1" t="str">
        <f t="shared" si="134"/>
        <v/>
      </c>
      <c r="R525" s="1" t="str">
        <f>IF(B525="","",入力・概要!$E$15*J525)</f>
        <v/>
      </c>
      <c r="S525" s="1" t="str">
        <f>IF(B525="","",入力・概要!$E$15*K525)</f>
        <v/>
      </c>
      <c r="T525" s="1" t="str">
        <f t="shared" si="135"/>
        <v/>
      </c>
      <c r="U525" s="1" t="str">
        <f t="shared" si="136"/>
        <v/>
      </c>
      <c r="V525" s="1" t="str">
        <f>IF(B525="","",T525+入力・概要!$E$9*F525)</f>
        <v/>
      </c>
      <c r="W525" s="1" t="str">
        <f>IF(B525="","",U525+入力・概要!$E$9*G525)</f>
        <v/>
      </c>
      <c r="X525" s="1" t="str">
        <f>IF(B525="","",入力・概要!$E$9+T525*F525-U525*G525)</f>
        <v/>
      </c>
      <c r="Y525" s="1" t="str">
        <f t="shared" si="137"/>
        <v/>
      </c>
      <c r="Z525" s="1" t="str">
        <f>IF(B525="","",入力・概要!$E$9*(V525*X525+W525*Y525)/(X525^2+Y525^2)+入力・概要!$B$36)</f>
        <v/>
      </c>
      <c r="AA525" s="1" t="str">
        <f>IF(B525="","",入力・概要!$E$9*(W525*X525-V525*Y525)/(X525^2+Y525^2)+C525*入力・概要!$B$37*0.000000001)</f>
        <v/>
      </c>
      <c r="AB525" s="1" t="str">
        <f t="shared" si="138"/>
        <v/>
      </c>
      <c r="AC525" s="1" t="str">
        <f t="shared" si="139"/>
        <v/>
      </c>
      <c r="AD525" s="1" t="str">
        <f t="shared" si="140"/>
        <v/>
      </c>
      <c r="AE525" s="1" t="str">
        <f t="shared" si="141"/>
        <v/>
      </c>
      <c r="AF525" s="1" t="str">
        <f t="shared" si="142"/>
        <v/>
      </c>
      <c r="AG525" s="1" t="str">
        <f t="shared" si="143"/>
        <v/>
      </c>
    </row>
    <row r="526" spans="1:33">
      <c r="A526">
        <v>523</v>
      </c>
      <c r="B526" s="2" t="str">
        <f>IF(A526&lt;=入力・概要!$B$40,10^(LOG10(入力・概要!$B$38)+(A526-1)*(LOG10(入力・概要!$B$39)-LOG10(入力・概要!$B$38))/(入力・概要!$B$40-1)),"")</f>
        <v/>
      </c>
      <c r="C526" s="1" t="str">
        <f t="shared" si="128"/>
        <v/>
      </c>
      <c r="D526" s="1" t="str">
        <f>IF(B526="","",ATANH(MIN(0.999999,入力・概要!$E$20/入力・概要!$E$9))+入力・概要!$B$20*SQRT(B526/1000000)+E526*入力・概要!$B$15/2)</f>
        <v/>
      </c>
      <c r="E526" s="1" t="str">
        <f>IF(B526="","",C526*(入力・概要!$E$11*0.000000001))</f>
        <v/>
      </c>
      <c r="F526" s="1" t="str">
        <f t="shared" si="129"/>
        <v/>
      </c>
      <c r="G526" s="1" t="str">
        <f t="shared" si="130"/>
        <v/>
      </c>
      <c r="H526" s="1" t="str">
        <f>IF(B526="","",ATANH(MIN(0.999999,入力・概要!$E$21/入力・概要!$E$15))+入力・概要!$B$21*SQRT(B526/1000000)+I526*入力・概要!$B$16/2)</f>
        <v/>
      </c>
      <c r="I526" s="1" t="str">
        <f>IF(B526="","",C526*(入力・概要!$E$17*0.000000001))</f>
        <v/>
      </c>
      <c r="J526" s="1" t="str">
        <f t="shared" si="131"/>
        <v/>
      </c>
      <c r="K526" s="1" t="str">
        <f t="shared" si="132"/>
        <v/>
      </c>
      <c r="L526" s="1" t="str">
        <f>IF(B526="","",入力・概要!$B$25)</f>
        <v/>
      </c>
      <c r="M526" s="1" t="str">
        <f>IF(B526="","",C526*入力・概要!$B$26*0.000000001-1/(C526*入力・概要!$B$24*0.000001))</f>
        <v/>
      </c>
      <c r="N526" s="1" t="str">
        <f>IF(B526="","",入力・概要!$B$28)</f>
        <v/>
      </c>
      <c r="O526" s="1" t="str">
        <f>IF(B526="","",C526*入力・概要!$B$29*0.000000001-1/(C526*入力・概要!$B$27*0.000001))</f>
        <v/>
      </c>
      <c r="P526" s="1" t="str">
        <f t="shared" si="133"/>
        <v/>
      </c>
      <c r="Q526" s="1" t="str">
        <f t="shared" si="134"/>
        <v/>
      </c>
      <c r="R526" s="1" t="str">
        <f>IF(B526="","",入力・概要!$E$15*J526)</f>
        <v/>
      </c>
      <c r="S526" s="1" t="str">
        <f>IF(B526="","",入力・概要!$E$15*K526)</f>
        <v/>
      </c>
      <c r="T526" s="1" t="str">
        <f t="shared" si="135"/>
        <v/>
      </c>
      <c r="U526" s="1" t="str">
        <f t="shared" si="136"/>
        <v/>
      </c>
      <c r="V526" s="1" t="str">
        <f>IF(B526="","",T526+入力・概要!$E$9*F526)</f>
        <v/>
      </c>
      <c r="W526" s="1" t="str">
        <f>IF(B526="","",U526+入力・概要!$E$9*G526)</f>
        <v/>
      </c>
      <c r="X526" s="1" t="str">
        <f>IF(B526="","",入力・概要!$E$9+T526*F526-U526*G526)</f>
        <v/>
      </c>
      <c r="Y526" s="1" t="str">
        <f t="shared" si="137"/>
        <v/>
      </c>
      <c r="Z526" s="1" t="str">
        <f>IF(B526="","",入力・概要!$E$9*(V526*X526+W526*Y526)/(X526^2+Y526^2)+入力・概要!$B$36)</f>
        <v/>
      </c>
      <c r="AA526" s="1" t="str">
        <f>IF(B526="","",入力・概要!$E$9*(W526*X526-V526*Y526)/(X526^2+Y526^2)+C526*入力・概要!$B$37*0.000000001)</f>
        <v/>
      </c>
      <c r="AB526" s="1" t="str">
        <f t="shared" si="138"/>
        <v/>
      </c>
      <c r="AC526" s="1" t="str">
        <f t="shared" si="139"/>
        <v/>
      </c>
      <c r="AD526" s="1" t="str">
        <f t="shared" si="140"/>
        <v/>
      </c>
      <c r="AE526" s="1" t="str">
        <f t="shared" si="141"/>
        <v/>
      </c>
      <c r="AF526" s="1" t="str">
        <f t="shared" si="142"/>
        <v/>
      </c>
      <c r="AG526" s="1" t="str">
        <f t="shared" si="143"/>
        <v/>
      </c>
    </row>
    <row r="527" spans="1:33">
      <c r="A527">
        <v>524</v>
      </c>
      <c r="B527" s="2" t="str">
        <f>IF(A527&lt;=入力・概要!$B$40,10^(LOG10(入力・概要!$B$38)+(A527-1)*(LOG10(入力・概要!$B$39)-LOG10(入力・概要!$B$38))/(入力・概要!$B$40-1)),"")</f>
        <v/>
      </c>
      <c r="C527" s="1" t="str">
        <f t="shared" si="128"/>
        <v/>
      </c>
      <c r="D527" s="1" t="str">
        <f>IF(B527="","",ATANH(MIN(0.999999,入力・概要!$E$20/入力・概要!$E$9))+入力・概要!$B$20*SQRT(B527/1000000)+E527*入力・概要!$B$15/2)</f>
        <v/>
      </c>
      <c r="E527" s="1" t="str">
        <f>IF(B527="","",C527*(入力・概要!$E$11*0.000000001))</f>
        <v/>
      </c>
      <c r="F527" s="1" t="str">
        <f t="shared" si="129"/>
        <v/>
      </c>
      <c r="G527" s="1" t="str">
        <f t="shared" si="130"/>
        <v/>
      </c>
      <c r="H527" s="1" t="str">
        <f>IF(B527="","",ATANH(MIN(0.999999,入力・概要!$E$21/入力・概要!$E$15))+入力・概要!$B$21*SQRT(B527/1000000)+I527*入力・概要!$B$16/2)</f>
        <v/>
      </c>
      <c r="I527" s="1" t="str">
        <f>IF(B527="","",C527*(入力・概要!$E$17*0.000000001))</f>
        <v/>
      </c>
      <c r="J527" s="1" t="str">
        <f t="shared" si="131"/>
        <v/>
      </c>
      <c r="K527" s="1" t="str">
        <f t="shared" si="132"/>
        <v/>
      </c>
      <c r="L527" s="1" t="str">
        <f>IF(B527="","",入力・概要!$B$25)</f>
        <v/>
      </c>
      <c r="M527" s="1" t="str">
        <f>IF(B527="","",C527*入力・概要!$B$26*0.000000001-1/(C527*入力・概要!$B$24*0.000001))</f>
        <v/>
      </c>
      <c r="N527" s="1" t="str">
        <f>IF(B527="","",入力・概要!$B$28)</f>
        <v/>
      </c>
      <c r="O527" s="1" t="str">
        <f>IF(B527="","",C527*入力・概要!$B$29*0.000000001-1/(C527*入力・概要!$B$27*0.000001))</f>
        <v/>
      </c>
      <c r="P527" s="1" t="str">
        <f t="shared" si="133"/>
        <v/>
      </c>
      <c r="Q527" s="1" t="str">
        <f t="shared" si="134"/>
        <v/>
      </c>
      <c r="R527" s="1" t="str">
        <f>IF(B527="","",入力・概要!$E$15*J527)</f>
        <v/>
      </c>
      <c r="S527" s="1" t="str">
        <f>IF(B527="","",入力・概要!$E$15*K527)</f>
        <v/>
      </c>
      <c r="T527" s="1" t="str">
        <f t="shared" si="135"/>
        <v/>
      </c>
      <c r="U527" s="1" t="str">
        <f t="shared" si="136"/>
        <v/>
      </c>
      <c r="V527" s="1" t="str">
        <f>IF(B527="","",T527+入力・概要!$E$9*F527)</f>
        <v/>
      </c>
      <c r="W527" s="1" t="str">
        <f>IF(B527="","",U527+入力・概要!$E$9*G527)</f>
        <v/>
      </c>
      <c r="X527" s="1" t="str">
        <f>IF(B527="","",入力・概要!$E$9+T527*F527-U527*G527)</f>
        <v/>
      </c>
      <c r="Y527" s="1" t="str">
        <f t="shared" si="137"/>
        <v/>
      </c>
      <c r="Z527" s="1" t="str">
        <f>IF(B527="","",入力・概要!$E$9*(V527*X527+W527*Y527)/(X527^2+Y527^2)+入力・概要!$B$36)</f>
        <v/>
      </c>
      <c r="AA527" s="1" t="str">
        <f>IF(B527="","",入力・概要!$E$9*(W527*X527-V527*Y527)/(X527^2+Y527^2)+C527*入力・概要!$B$37*0.000000001)</f>
        <v/>
      </c>
      <c r="AB527" s="1" t="str">
        <f t="shared" si="138"/>
        <v/>
      </c>
      <c r="AC527" s="1" t="str">
        <f t="shared" si="139"/>
        <v/>
      </c>
      <c r="AD527" s="1" t="str">
        <f t="shared" si="140"/>
        <v/>
      </c>
      <c r="AE527" s="1" t="str">
        <f t="shared" si="141"/>
        <v/>
      </c>
      <c r="AF527" s="1" t="str">
        <f t="shared" si="142"/>
        <v/>
      </c>
      <c r="AG527" s="1" t="str">
        <f t="shared" si="143"/>
        <v/>
      </c>
    </row>
    <row r="528" spans="1:33">
      <c r="A528">
        <v>525</v>
      </c>
      <c r="B528" s="2" t="str">
        <f>IF(A528&lt;=入力・概要!$B$40,10^(LOG10(入力・概要!$B$38)+(A528-1)*(LOG10(入力・概要!$B$39)-LOG10(入力・概要!$B$38))/(入力・概要!$B$40-1)),"")</f>
        <v/>
      </c>
      <c r="C528" s="1" t="str">
        <f t="shared" si="128"/>
        <v/>
      </c>
      <c r="D528" s="1" t="str">
        <f>IF(B528="","",ATANH(MIN(0.999999,入力・概要!$E$20/入力・概要!$E$9))+入力・概要!$B$20*SQRT(B528/1000000)+E528*入力・概要!$B$15/2)</f>
        <v/>
      </c>
      <c r="E528" s="1" t="str">
        <f>IF(B528="","",C528*(入力・概要!$E$11*0.000000001))</f>
        <v/>
      </c>
      <c r="F528" s="1" t="str">
        <f t="shared" si="129"/>
        <v/>
      </c>
      <c r="G528" s="1" t="str">
        <f t="shared" si="130"/>
        <v/>
      </c>
      <c r="H528" s="1" t="str">
        <f>IF(B528="","",ATANH(MIN(0.999999,入力・概要!$E$21/入力・概要!$E$15))+入力・概要!$B$21*SQRT(B528/1000000)+I528*入力・概要!$B$16/2)</f>
        <v/>
      </c>
      <c r="I528" s="1" t="str">
        <f>IF(B528="","",C528*(入力・概要!$E$17*0.000000001))</f>
        <v/>
      </c>
      <c r="J528" s="1" t="str">
        <f t="shared" si="131"/>
        <v/>
      </c>
      <c r="K528" s="1" t="str">
        <f t="shared" si="132"/>
        <v/>
      </c>
      <c r="L528" s="1" t="str">
        <f>IF(B528="","",入力・概要!$B$25)</f>
        <v/>
      </c>
      <c r="M528" s="1" t="str">
        <f>IF(B528="","",C528*入力・概要!$B$26*0.000000001-1/(C528*入力・概要!$B$24*0.000001))</f>
        <v/>
      </c>
      <c r="N528" s="1" t="str">
        <f>IF(B528="","",入力・概要!$B$28)</f>
        <v/>
      </c>
      <c r="O528" s="1" t="str">
        <f>IF(B528="","",C528*入力・概要!$B$29*0.000000001-1/(C528*入力・概要!$B$27*0.000001))</f>
        <v/>
      </c>
      <c r="P528" s="1" t="str">
        <f t="shared" si="133"/>
        <v/>
      </c>
      <c r="Q528" s="1" t="str">
        <f t="shared" si="134"/>
        <v/>
      </c>
      <c r="R528" s="1" t="str">
        <f>IF(B528="","",入力・概要!$E$15*J528)</f>
        <v/>
      </c>
      <c r="S528" s="1" t="str">
        <f>IF(B528="","",入力・概要!$E$15*K528)</f>
        <v/>
      </c>
      <c r="T528" s="1" t="str">
        <f t="shared" si="135"/>
        <v/>
      </c>
      <c r="U528" s="1" t="str">
        <f t="shared" si="136"/>
        <v/>
      </c>
      <c r="V528" s="1" t="str">
        <f>IF(B528="","",T528+入力・概要!$E$9*F528)</f>
        <v/>
      </c>
      <c r="W528" s="1" t="str">
        <f>IF(B528="","",U528+入力・概要!$E$9*G528)</f>
        <v/>
      </c>
      <c r="X528" s="1" t="str">
        <f>IF(B528="","",入力・概要!$E$9+T528*F528-U528*G528)</f>
        <v/>
      </c>
      <c r="Y528" s="1" t="str">
        <f t="shared" si="137"/>
        <v/>
      </c>
      <c r="Z528" s="1" t="str">
        <f>IF(B528="","",入力・概要!$E$9*(V528*X528+W528*Y528)/(X528^2+Y528^2)+入力・概要!$B$36)</f>
        <v/>
      </c>
      <c r="AA528" s="1" t="str">
        <f>IF(B528="","",入力・概要!$E$9*(W528*X528-V528*Y528)/(X528^2+Y528^2)+C528*入力・概要!$B$37*0.000000001)</f>
        <v/>
      </c>
      <c r="AB528" s="1" t="str">
        <f t="shared" si="138"/>
        <v/>
      </c>
      <c r="AC528" s="1" t="str">
        <f t="shared" si="139"/>
        <v/>
      </c>
      <c r="AD528" s="1" t="str">
        <f t="shared" si="140"/>
        <v/>
      </c>
      <c r="AE528" s="1" t="str">
        <f t="shared" si="141"/>
        <v/>
      </c>
      <c r="AF528" s="1" t="str">
        <f t="shared" si="142"/>
        <v/>
      </c>
      <c r="AG528" s="1" t="str">
        <f t="shared" si="143"/>
        <v/>
      </c>
    </row>
    <row r="529" spans="1:33">
      <c r="A529">
        <v>526</v>
      </c>
      <c r="B529" s="2" t="str">
        <f>IF(A529&lt;=入力・概要!$B$40,10^(LOG10(入力・概要!$B$38)+(A529-1)*(LOG10(入力・概要!$B$39)-LOG10(入力・概要!$B$38))/(入力・概要!$B$40-1)),"")</f>
        <v/>
      </c>
      <c r="C529" s="1" t="str">
        <f t="shared" si="128"/>
        <v/>
      </c>
      <c r="D529" s="1" t="str">
        <f>IF(B529="","",ATANH(MIN(0.999999,入力・概要!$E$20/入力・概要!$E$9))+入力・概要!$B$20*SQRT(B529/1000000)+E529*入力・概要!$B$15/2)</f>
        <v/>
      </c>
      <c r="E529" s="1" t="str">
        <f>IF(B529="","",C529*(入力・概要!$E$11*0.000000001))</f>
        <v/>
      </c>
      <c r="F529" s="1" t="str">
        <f t="shared" si="129"/>
        <v/>
      </c>
      <c r="G529" s="1" t="str">
        <f t="shared" si="130"/>
        <v/>
      </c>
      <c r="H529" s="1" t="str">
        <f>IF(B529="","",ATANH(MIN(0.999999,入力・概要!$E$21/入力・概要!$E$15))+入力・概要!$B$21*SQRT(B529/1000000)+I529*入力・概要!$B$16/2)</f>
        <v/>
      </c>
      <c r="I529" s="1" t="str">
        <f>IF(B529="","",C529*(入力・概要!$E$17*0.000000001))</f>
        <v/>
      </c>
      <c r="J529" s="1" t="str">
        <f t="shared" si="131"/>
        <v/>
      </c>
      <c r="K529" s="1" t="str">
        <f t="shared" si="132"/>
        <v/>
      </c>
      <c r="L529" s="1" t="str">
        <f>IF(B529="","",入力・概要!$B$25)</f>
        <v/>
      </c>
      <c r="M529" s="1" t="str">
        <f>IF(B529="","",C529*入力・概要!$B$26*0.000000001-1/(C529*入力・概要!$B$24*0.000001))</f>
        <v/>
      </c>
      <c r="N529" s="1" t="str">
        <f>IF(B529="","",入力・概要!$B$28)</f>
        <v/>
      </c>
      <c r="O529" s="1" t="str">
        <f>IF(B529="","",C529*入力・概要!$B$29*0.000000001-1/(C529*入力・概要!$B$27*0.000001))</f>
        <v/>
      </c>
      <c r="P529" s="1" t="str">
        <f t="shared" si="133"/>
        <v/>
      </c>
      <c r="Q529" s="1" t="str">
        <f t="shared" si="134"/>
        <v/>
      </c>
      <c r="R529" s="1" t="str">
        <f>IF(B529="","",入力・概要!$E$15*J529)</f>
        <v/>
      </c>
      <c r="S529" s="1" t="str">
        <f>IF(B529="","",入力・概要!$E$15*K529)</f>
        <v/>
      </c>
      <c r="T529" s="1" t="str">
        <f t="shared" si="135"/>
        <v/>
      </c>
      <c r="U529" s="1" t="str">
        <f t="shared" si="136"/>
        <v/>
      </c>
      <c r="V529" s="1" t="str">
        <f>IF(B529="","",T529+入力・概要!$E$9*F529)</f>
        <v/>
      </c>
      <c r="W529" s="1" t="str">
        <f>IF(B529="","",U529+入力・概要!$E$9*G529)</f>
        <v/>
      </c>
      <c r="X529" s="1" t="str">
        <f>IF(B529="","",入力・概要!$E$9+T529*F529-U529*G529)</f>
        <v/>
      </c>
      <c r="Y529" s="1" t="str">
        <f t="shared" si="137"/>
        <v/>
      </c>
      <c r="Z529" s="1" t="str">
        <f>IF(B529="","",入力・概要!$E$9*(V529*X529+W529*Y529)/(X529^2+Y529^2)+入力・概要!$B$36)</f>
        <v/>
      </c>
      <c r="AA529" s="1" t="str">
        <f>IF(B529="","",入力・概要!$E$9*(W529*X529-V529*Y529)/(X529^2+Y529^2)+C529*入力・概要!$B$37*0.000000001)</f>
        <v/>
      </c>
      <c r="AB529" s="1" t="str">
        <f t="shared" si="138"/>
        <v/>
      </c>
      <c r="AC529" s="1" t="str">
        <f t="shared" si="139"/>
        <v/>
      </c>
      <c r="AD529" s="1" t="str">
        <f t="shared" si="140"/>
        <v/>
      </c>
      <c r="AE529" s="1" t="str">
        <f t="shared" si="141"/>
        <v/>
      </c>
      <c r="AF529" s="1" t="str">
        <f t="shared" si="142"/>
        <v/>
      </c>
      <c r="AG529" s="1" t="str">
        <f t="shared" si="143"/>
        <v/>
      </c>
    </row>
    <row r="530" spans="1:33">
      <c r="A530">
        <v>527</v>
      </c>
      <c r="B530" s="2" t="str">
        <f>IF(A530&lt;=入力・概要!$B$40,10^(LOG10(入力・概要!$B$38)+(A530-1)*(LOG10(入力・概要!$B$39)-LOG10(入力・概要!$B$38))/(入力・概要!$B$40-1)),"")</f>
        <v/>
      </c>
      <c r="C530" s="1" t="str">
        <f t="shared" si="128"/>
        <v/>
      </c>
      <c r="D530" s="1" t="str">
        <f>IF(B530="","",ATANH(MIN(0.999999,入力・概要!$E$20/入力・概要!$E$9))+入力・概要!$B$20*SQRT(B530/1000000)+E530*入力・概要!$B$15/2)</f>
        <v/>
      </c>
      <c r="E530" s="1" t="str">
        <f>IF(B530="","",C530*(入力・概要!$E$11*0.000000001))</f>
        <v/>
      </c>
      <c r="F530" s="1" t="str">
        <f t="shared" si="129"/>
        <v/>
      </c>
      <c r="G530" s="1" t="str">
        <f t="shared" si="130"/>
        <v/>
      </c>
      <c r="H530" s="1" t="str">
        <f>IF(B530="","",ATANH(MIN(0.999999,入力・概要!$E$21/入力・概要!$E$15))+入力・概要!$B$21*SQRT(B530/1000000)+I530*入力・概要!$B$16/2)</f>
        <v/>
      </c>
      <c r="I530" s="1" t="str">
        <f>IF(B530="","",C530*(入力・概要!$E$17*0.000000001))</f>
        <v/>
      </c>
      <c r="J530" s="1" t="str">
        <f t="shared" si="131"/>
        <v/>
      </c>
      <c r="K530" s="1" t="str">
        <f t="shared" si="132"/>
        <v/>
      </c>
      <c r="L530" s="1" t="str">
        <f>IF(B530="","",入力・概要!$B$25)</f>
        <v/>
      </c>
      <c r="M530" s="1" t="str">
        <f>IF(B530="","",C530*入力・概要!$B$26*0.000000001-1/(C530*入力・概要!$B$24*0.000001))</f>
        <v/>
      </c>
      <c r="N530" s="1" t="str">
        <f>IF(B530="","",入力・概要!$B$28)</f>
        <v/>
      </c>
      <c r="O530" s="1" t="str">
        <f>IF(B530="","",C530*入力・概要!$B$29*0.000000001-1/(C530*入力・概要!$B$27*0.000001))</f>
        <v/>
      </c>
      <c r="P530" s="1" t="str">
        <f t="shared" si="133"/>
        <v/>
      </c>
      <c r="Q530" s="1" t="str">
        <f t="shared" si="134"/>
        <v/>
      </c>
      <c r="R530" s="1" t="str">
        <f>IF(B530="","",入力・概要!$E$15*J530)</f>
        <v/>
      </c>
      <c r="S530" s="1" t="str">
        <f>IF(B530="","",入力・概要!$E$15*K530)</f>
        <v/>
      </c>
      <c r="T530" s="1" t="str">
        <f t="shared" si="135"/>
        <v/>
      </c>
      <c r="U530" s="1" t="str">
        <f t="shared" si="136"/>
        <v/>
      </c>
      <c r="V530" s="1" t="str">
        <f>IF(B530="","",T530+入力・概要!$E$9*F530)</f>
        <v/>
      </c>
      <c r="W530" s="1" t="str">
        <f>IF(B530="","",U530+入力・概要!$E$9*G530)</f>
        <v/>
      </c>
      <c r="X530" s="1" t="str">
        <f>IF(B530="","",入力・概要!$E$9+T530*F530-U530*G530)</f>
        <v/>
      </c>
      <c r="Y530" s="1" t="str">
        <f t="shared" si="137"/>
        <v/>
      </c>
      <c r="Z530" s="1" t="str">
        <f>IF(B530="","",入力・概要!$E$9*(V530*X530+W530*Y530)/(X530^2+Y530^2)+入力・概要!$B$36)</f>
        <v/>
      </c>
      <c r="AA530" s="1" t="str">
        <f>IF(B530="","",入力・概要!$E$9*(W530*X530-V530*Y530)/(X530^2+Y530^2)+C530*入力・概要!$B$37*0.000000001)</f>
        <v/>
      </c>
      <c r="AB530" s="1" t="str">
        <f t="shared" si="138"/>
        <v/>
      </c>
      <c r="AC530" s="1" t="str">
        <f t="shared" si="139"/>
        <v/>
      </c>
      <c r="AD530" s="1" t="str">
        <f t="shared" si="140"/>
        <v/>
      </c>
      <c r="AE530" s="1" t="str">
        <f t="shared" si="141"/>
        <v/>
      </c>
      <c r="AF530" s="1" t="str">
        <f t="shared" si="142"/>
        <v/>
      </c>
      <c r="AG530" s="1" t="str">
        <f t="shared" si="143"/>
        <v/>
      </c>
    </row>
    <row r="531" spans="1:33">
      <c r="A531">
        <v>528</v>
      </c>
      <c r="B531" s="2" t="str">
        <f>IF(A531&lt;=入力・概要!$B$40,10^(LOG10(入力・概要!$B$38)+(A531-1)*(LOG10(入力・概要!$B$39)-LOG10(入力・概要!$B$38))/(入力・概要!$B$40-1)),"")</f>
        <v/>
      </c>
      <c r="C531" s="1" t="str">
        <f t="shared" si="128"/>
        <v/>
      </c>
      <c r="D531" s="1" t="str">
        <f>IF(B531="","",ATANH(MIN(0.999999,入力・概要!$E$20/入力・概要!$E$9))+入力・概要!$B$20*SQRT(B531/1000000)+E531*入力・概要!$B$15/2)</f>
        <v/>
      </c>
      <c r="E531" s="1" t="str">
        <f>IF(B531="","",C531*(入力・概要!$E$11*0.000000001))</f>
        <v/>
      </c>
      <c r="F531" s="1" t="str">
        <f t="shared" si="129"/>
        <v/>
      </c>
      <c r="G531" s="1" t="str">
        <f t="shared" si="130"/>
        <v/>
      </c>
      <c r="H531" s="1" t="str">
        <f>IF(B531="","",ATANH(MIN(0.999999,入力・概要!$E$21/入力・概要!$E$15))+入力・概要!$B$21*SQRT(B531/1000000)+I531*入力・概要!$B$16/2)</f>
        <v/>
      </c>
      <c r="I531" s="1" t="str">
        <f>IF(B531="","",C531*(入力・概要!$E$17*0.000000001))</f>
        <v/>
      </c>
      <c r="J531" s="1" t="str">
        <f t="shared" si="131"/>
        <v/>
      </c>
      <c r="K531" s="1" t="str">
        <f t="shared" si="132"/>
        <v/>
      </c>
      <c r="L531" s="1" t="str">
        <f>IF(B531="","",入力・概要!$B$25)</f>
        <v/>
      </c>
      <c r="M531" s="1" t="str">
        <f>IF(B531="","",C531*入力・概要!$B$26*0.000000001-1/(C531*入力・概要!$B$24*0.000001))</f>
        <v/>
      </c>
      <c r="N531" s="1" t="str">
        <f>IF(B531="","",入力・概要!$B$28)</f>
        <v/>
      </c>
      <c r="O531" s="1" t="str">
        <f>IF(B531="","",C531*入力・概要!$B$29*0.000000001-1/(C531*入力・概要!$B$27*0.000001))</f>
        <v/>
      </c>
      <c r="P531" s="1" t="str">
        <f t="shared" si="133"/>
        <v/>
      </c>
      <c r="Q531" s="1" t="str">
        <f t="shared" si="134"/>
        <v/>
      </c>
      <c r="R531" s="1" t="str">
        <f>IF(B531="","",入力・概要!$E$15*J531)</f>
        <v/>
      </c>
      <c r="S531" s="1" t="str">
        <f>IF(B531="","",入力・概要!$E$15*K531)</f>
        <v/>
      </c>
      <c r="T531" s="1" t="str">
        <f t="shared" si="135"/>
        <v/>
      </c>
      <c r="U531" s="1" t="str">
        <f t="shared" si="136"/>
        <v/>
      </c>
      <c r="V531" s="1" t="str">
        <f>IF(B531="","",T531+入力・概要!$E$9*F531)</f>
        <v/>
      </c>
      <c r="W531" s="1" t="str">
        <f>IF(B531="","",U531+入力・概要!$E$9*G531)</f>
        <v/>
      </c>
      <c r="X531" s="1" t="str">
        <f>IF(B531="","",入力・概要!$E$9+T531*F531-U531*G531)</f>
        <v/>
      </c>
      <c r="Y531" s="1" t="str">
        <f t="shared" si="137"/>
        <v/>
      </c>
      <c r="Z531" s="1" t="str">
        <f>IF(B531="","",入力・概要!$E$9*(V531*X531+W531*Y531)/(X531^2+Y531^2)+入力・概要!$B$36)</f>
        <v/>
      </c>
      <c r="AA531" s="1" t="str">
        <f>IF(B531="","",入力・概要!$E$9*(W531*X531-V531*Y531)/(X531^2+Y531^2)+C531*入力・概要!$B$37*0.000000001)</f>
        <v/>
      </c>
      <c r="AB531" s="1" t="str">
        <f t="shared" si="138"/>
        <v/>
      </c>
      <c r="AC531" s="1" t="str">
        <f t="shared" si="139"/>
        <v/>
      </c>
      <c r="AD531" s="1" t="str">
        <f t="shared" si="140"/>
        <v/>
      </c>
      <c r="AE531" s="1" t="str">
        <f t="shared" si="141"/>
        <v/>
      </c>
      <c r="AF531" s="1" t="str">
        <f t="shared" si="142"/>
        <v/>
      </c>
      <c r="AG531" s="1" t="str">
        <f t="shared" si="143"/>
        <v/>
      </c>
    </row>
    <row r="532" spans="1:33">
      <c r="A532">
        <v>529</v>
      </c>
      <c r="B532" s="2" t="str">
        <f>IF(A532&lt;=入力・概要!$B$40,10^(LOG10(入力・概要!$B$38)+(A532-1)*(LOG10(入力・概要!$B$39)-LOG10(入力・概要!$B$38))/(入力・概要!$B$40-1)),"")</f>
        <v/>
      </c>
      <c r="C532" s="1" t="str">
        <f t="shared" si="128"/>
        <v/>
      </c>
      <c r="D532" s="1" t="str">
        <f>IF(B532="","",ATANH(MIN(0.999999,入力・概要!$E$20/入力・概要!$E$9))+入力・概要!$B$20*SQRT(B532/1000000)+E532*入力・概要!$B$15/2)</f>
        <v/>
      </c>
      <c r="E532" s="1" t="str">
        <f>IF(B532="","",C532*(入力・概要!$E$11*0.000000001))</f>
        <v/>
      </c>
      <c r="F532" s="1" t="str">
        <f t="shared" si="129"/>
        <v/>
      </c>
      <c r="G532" s="1" t="str">
        <f t="shared" si="130"/>
        <v/>
      </c>
      <c r="H532" s="1" t="str">
        <f>IF(B532="","",ATANH(MIN(0.999999,入力・概要!$E$21/入力・概要!$E$15))+入力・概要!$B$21*SQRT(B532/1000000)+I532*入力・概要!$B$16/2)</f>
        <v/>
      </c>
      <c r="I532" s="1" t="str">
        <f>IF(B532="","",C532*(入力・概要!$E$17*0.000000001))</f>
        <v/>
      </c>
      <c r="J532" s="1" t="str">
        <f t="shared" si="131"/>
        <v/>
      </c>
      <c r="K532" s="1" t="str">
        <f t="shared" si="132"/>
        <v/>
      </c>
      <c r="L532" s="1" t="str">
        <f>IF(B532="","",入力・概要!$B$25)</f>
        <v/>
      </c>
      <c r="M532" s="1" t="str">
        <f>IF(B532="","",C532*入力・概要!$B$26*0.000000001-1/(C532*入力・概要!$B$24*0.000001))</f>
        <v/>
      </c>
      <c r="N532" s="1" t="str">
        <f>IF(B532="","",入力・概要!$B$28)</f>
        <v/>
      </c>
      <c r="O532" s="1" t="str">
        <f>IF(B532="","",C532*入力・概要!$B$29*0.000000001-1/(C532*入力・概要!$B$27*0.000001))</f>
        <v/>
      </c>
      <c r="P532" s="1" t="str">
        <f t="shared" si="133"/>
        <v/>
      </c>
      <c r="Q532" s="1" t="str">
        <f t="shared" si="134"/>
        <v/>
      </c>
      <c r="R532" s="1" t="str">
        <f>IF(B532="","",入力・概要!$E$15*J532)</f>
        <v/>
      </c>
      <c r="S532" s="1" t="str">
        <f>IF(B532="","",入力・概要!$E$15*K532)</f>
        <v/>
      </c>
      <c r="T532" s="1" t="str">
        <f t="shared" si="135"/>
        <v/>
      </c>
      <c r="U532" s="1" t="str">
        <f t="shared" si="136"/>
        <v/>
      </c>
      <c r="V532" s="1" t="str">
        <f>IF(B532="","",T532+入力・概要!$E$9*F532)</f>
        <v/>
      </c>
      <c r="W532" s="1" t="str">
        <f>IF(B532="","",U532+入力・概要!$E$9*G532)</f>
        <v/>
      </c>
      <c r="X532" s="1" t="str">
        <f>IF(B532="","",入力・概要!$E$9+T532*F532-U532*G532)</f>
        <v/>
      </c>
      <c r="Y532" s="1" t="str">
        <f t="shared" si="137"/>
        <v/>
      </c>
      <c r="Z532" s="1" t="str">
        <f>IF(B532="","",入力・概要!$E$9*(V532*X532+W532*Y532)/(X532^2+Y532^2)+入力・概要!$B$36)</f>
        <v/>
      </c>
      <c r="AA532" s="1" t="str">
        <f>IF(B532="","",入力・概要!$E$9*(W532*X532-V532*Y532)/(X532^2+Y532^2)+C532*入力・概要!$B$37*0.000000001)</f>
        <v/>
      </c>
      <c r="AB532" s="1" t="str">
        <f t="shared" si="138"/>
        <v/>
      </c>
      <c r="AC532" s="1" t="str">
        <f t="shared" si="139"/>
        <v/>
      </c>
      <c r="AD532" s="1" t="str">
        <f t="shared" si="140"/>
        <v/>
      </c>
      <c r="AE532" s="1" t="str">
        <f t="shared" si="141"/>
        <v/>
      </c>
      <c r="AF532" s="1" t="str">
        <f t="shared" si="142"/>
        <v/>
      </c>
      <c r="AG532" s="1" t="str">
        <f t="shared" si="143"/>
        <v/>
      </c>
    </row>
    <row r="533" spans="1:33">
      <c r="A533">
        <v>530</v>
      </c>
      <c r="B533" s="2" t="str">
        <f>IF(A533&lt;=入力・概要!$B$40,10^(LOG10(入力・概要!$B$38)+(A533-1)*(LOG10(入力・概要!$B$39)-LOG10(入力・概要!$B$38))/(入力・概要!$B$40-1)),"")</f>
        <v/>
      </c>
      <c r="C533" s="1" t="str">
        <f t="shared" si="128"/>
        <v/>
      </c>
      <c r="D533" s="1" t="str">
        <f>IF(B533="","",ATANH(MIN(0.999999,入力・概要!$E$20/入力・概要!$E$9))+入力・概要!$B$20*SQRT(B533/1000000)+E533*入力・概要!$B$15/2)</f>
        <v/>
      </c>
      <c r="E533" s="1" t="str">
        <f>IF(B533="","",C533*(入力・概要!$E$11*0.000000001))</f>
        <v/>
      </c>
      <c r="F533" s="1" t="str">
        <f t="shared" si="129"/>
        <v/>
      </c>
      <c r="G533" s="1" t="str">
        <f t="shared" si="130"/>
        <v/>
      </c>
      <c r="H533" s="1" t="str">
        <f>IF(B533="","",ATANH(MIN(0.999999,入力・概要!$E$21/入力・概要!$E$15))+入力・概要!$B$21*SQRT(B533/1000000)+I533*入力・概要!$B$16/2)</f>
        <v/>
      </c>
      <c r="I533" s="1" t="str">
        <f>IF(B533="","",C533*(入力・概要!$E$17*0.000000001))</f>
        <v/>
      </c>
      <c r="J533" s="1" t="str">
        <f t="shared" si="131"/>
        <v/>
      </c>
      <c r="K533" s="1" t="str">
        <f t="shared" si="132"/>
        <v/>
      </c>
      <c r="L533" s="1" t="str">
        <f>IF(B533="","",入力・概要!$B$25)</f>
        <v/>
      </c>
      <c r="M533" s="1" t="str">
        <f>IF(B533="","",C533*入力・概要!$B$26*0.000000001-1/(C533*入力・概要!$B$24*0.000001))</f>
        <v/>
      </c>
      <c r="N533" s="1" t="str">
        <f>IF(B533="","",入力・概要!$B$28)</f>
        <v/>
      </c>
      <c r="O533" s="1" t="str">
        <f>IF(B533="","",C533*入力・概要!$B$29*0.000000001-1/(C533*入力・概要!$B$27*0.000001))</f>
        <v/>
      </c>
      <c r="P533" s="1" t="str">
        <f t="shared" si="133"/>
        <v/>
      </c>
      <c r="Q533" s="1" t="str">
        <f t="shared" si="134"/>
        <v/>
      </c>
      <c r="R533" s="1" t="str">
        <f>IF(B533="","",入力・概要!$E$15*J533)</f>
        <v/>
      </c>
      <c r="S533" s="1" t="str">
        <f>IF(B533="","",入力・概要!$E$15*K533)</f>
        <v/>
      </c>
      <c r="T533" s="1" t="str">
        <f t="shared" si="135"/>
        <v/>
      </c>
      <c r="U533" s="1" t="str">
        <f t="shared" si="136"/>
        <v/>
      </c>
      <c r="V533" s="1" t="str">
        <f>IF(B533="","",T533+入力・概要!$E$9*F533)</f>
        <v/>
      </c>
      <c r="W533" s="1" t="str">
        <f>IF(B533="","",U533+入力・概要!$E$9*G533)</f>
        <v/>
      </c>
      <c r="X533" s="1" t="str">
        <f>IF(B533="","",入力・概要!$E$9+T533*F533-U533*G533)</f>
        <v/>
      </c>
      <c r="Y533" s="1" t="str">
        <f t="shared" si="137"/>
        <v/>
      </c>
      <c r="Z533" s="1" t="str">
        <f>IF(B533="","",入力・概要!$E$9*(V533*X533+W533*Y533)/(X533^2+Y533^2)+入力・概要!$B$36)</f>
        <v/>
      </c>
      <c r="AA533" s="1" t="str">
        <f>IF(B533="","",入力・概要!$E$9*(W533*X533-V533*Y533)/(X533^2+Y533^2)+C533*入力・概要!$B$37*0.000000001)</f>
        <v/>
      </c>
      <c r="AB533" s="1" t="str">
        <f t="shared" si="138"/>
        <v/>
      </c>
      <c r="AC533" s="1" t="str">
        <f t="shared" si="139"/>
        <v/>
      </c>
      <c r="AD533" s="1" t="str">
        <f t="shared" si="140"/>
        <v/>
      </c>
      <c r="AE533" s="1" t="str">
        <f t="shared" si="141"/>
        <v/>
      </c>
      <c r="AF533" s="1" t="str">
        <f t="shared" si="142"/>
        <v/>
      </c>
      <c r="AG533" s="1" t="str">
        <f t="shared" si="143"/>
        <v/>
      </c>
    </row>
    <row r="534" spans="1:33">
      <c r="A534">
        <v>531</v>
      </c>
      <c r="B534" s="2" t="str">
        <f>IF(A534&lt;=入力・概要!$B$40,10^(LOG10(入力・概要!$B$38)+(A534-1)*(LOG10(入力・概要!$B$39)-LOG10(入力・概要!$B$38))/(入力・概要!$B$40-1)),"")</f>
        <v/>
      </c>
      <c r="C534" s="1" t="str">
        <f t="shared" si="128"/>
        <v/>
      </c>
      <c r="D534" s="1" t="str">
        <f>IF(B534="","",ATANH(MIN(0.999999,入力・概要!$E$20/入力・概要!$E$9))+入力・概要!$B$20*SQRT(B534/1000000)+E534*入力・概要!$B$15/2)</f>
        <v/>
      </c>
      <c r="E534" s="1" t="str">
        <f>IF(B534="","",C534*(入力・概要!$E$11*0.000000001))</f>
        <v/>
      </c>
      <c r="F534" s="1" t="str">
        <f t="shared" si="129"/>
        <v/>
      </c>
      <c r="G534" s="1" t="str">
        <f t="shared" si="130"/>
        <v/>
      </c>
      <c r="H534" s="1" t="str">
        <f>IF(B534="","",ATANH(MIN(0.999999,入力・概要!$E$21/入力・概要!$E$15))+入力・概要!$B$21*SQRT(B534/1000000)+I534*入力・概要!$B$16/2)</f>
        <v/>
      </c>
      <c r="I534" s="1" t="str">
        <f>IF(B534="","",C534*(入力・概要!$E$17*0.000000001))</f>
        <v/>
      </c>
      <c r="J534" s="1" t="str">
        <f t="shared" si="131"/>
        <v/>
      </c>
      <c r="K534" s="1" t="str">
        <f t="shared" si="132"/>
        <v/>
      </c>
      <c r="L534" s="1" t="str">
        <f>IF(B534="","",入力・概要!$B$25)</f>
        <v/>
      </c>
      <c r="M534" s="1" t="str">
        <f>IF(B534="","",C534*入力・概要!$B$26*0.000000001-1/(C534*入力・概要!$B$24*0.000001))</f>
        <v/>
      </c>
      <c r="N534" s="1" t="str">
        <f>IF(B534="","",入力・概要!$B$28)</f>
        <v/>
      </c>
      <c r="O534" s="1" t="str">
        <f>IF(B534="","",C534*入力・概要!$B$29*0.000000001-1/(C534*入力・概要!$B$27*0.000001))</f>
        <v/>
      </c>
      <c r="P534" s="1" t="str">
        <f t="shared" si="133"/>
        <v/>
      </c>
      <c r="Q534" s="1" t="str">
        <f t="shared" si="134"/>
        <v/>
      </c>
      <c r="R534" s="1" t="str">
        <f>IF(B534="","",入力・概要!$E$15*J534)</f>
        <v/>
      </c>
      <c r="S534" s="1" t="str">
        <f>IF(B534="","",入力・概要!$E$15*K534)</f>
        <v/>
      </c>
      <c r="T534" s="1" t="str">
        <f t="shared" si="135"/>
        <v/>
      </c>
      <c r="U534" s="1" t="str">
        <f t="shared" si="136"/>
        <v/>
      </c>
      <c r="V534" s="1" t="str">
        <f>IF(B534="","",T534+入力・概要!$E$9*F534)</f>
        <v/>
      </c>
      <c r="W534" s="1" t="str">
        <f>IF(B534="","",U534+入力・概要!$E$9*G534)</f>
        <v/>
      </c>
      <c r="X534" s="1" t="str">
        <f>IF(B534="","",入力・概要!$E$9+T534*F534-U534*G534)</f>
        <v/>
      </c>
      <c r="Y534" s="1" t="str">
        <f t="shared" si="137"/>
        <v/>
      </c>
      <c r="Z534" s="1" t="str">
        <f>IF(B534="","",入力・概要!$E$9*(V534*X534+W534*Y534)/(X534^2+Y534^2)+入力・概要!$B$36)</f>
        <v/>
      </c>
      <c r="AA534" s="1" t="str">
        <f>IF(B534="","",入力・概要!$E$9*(W534*X534-V534*Y534)/(X534^2+Y534^2)+C534*入力・概要!$B$37*0.000000001)</f>
        <v/>
      </c>
      <c r="AB534" s="1" t="str">
        <f t="shared" si="138"/>
        <v/>
      </c>
      <c r="AC534" s="1" t="str">
        <f t="shared" si="139"/>
        <v/>
      </c>
      <c r="AD534" s="1" t="str">
        <f t="shared" si="140"/>
        <v/>
      </c>
      <c r="AE534" s="1" t="str">
        <f t="shared" si="141"/>
        <v/>
      </c>
      <c r="AF534" s="1" t="str">
        <f t="shared" si="142"/>
        <v/>
      </c>
      <c r="AG534" s="1" t="str">
        <f t="shared" si="143"/>
        <v/>
      </c>
    </row>
    <row r="535" spans="1:33">
      <c r="A535">
        <v>532</v>
      </c>
      <c r="B535" s="2" t="str">
        <f>IF(A535&lt;=入力・概要!$B$40,10^(LOG10(入力・概要!$B$38)+(A535-1)*(LOG10(入力・概要!$B$39)-LOG10(入力・概要!$B$38))/(入力・概要!$B$40-1)),"")</f>
        <v/>
      </c>
      <c r="C535" s="1" t="str">
        <f t="shared" si="128"/>
        <v/>
      </c>
      <c r="D535" s="1" t="str">
        <f>IF(B535="","",ATANH(MIN(0.999999,入力・概要!$E$20/入力・概要!$E$9))+入力・概要!$B$20*SQRT(B535/1000000)+E535*入力・概要!$B$15/2)</f>
        <v/>
      </c>
      <c r="E535" s="1" t="str">
        <f>IF(B535="","",C535*(入力・概要!$E$11*0.000000001))</f>
        <v/>
      </c>
      <c r="F535" s="1" t="str">
        <f t="shared" si="129"/>
        <v/>
      </c>
      <c r="G535" s="1" t="str">
        <f t="shared" si="130"/>
        <v/>
      </c>
      <c r="H535" s="1" t="str">
        <f>IF(B535="","",ATANH(MIN(0.999999,入力・概要!$E$21/入力・概要!$E$15))+入力・概要!$B$21*SQRT(B535/1000000)+I535*入力・概要!$B$16/2)</f>
        <v/>
      </c>
      <c r="I535" s="1" t="str">
        <f>IF(B535="","",C535*(入力・概要!$E$17*0.000000001))</f>
        <v/>
      </c>
      <c r="J535" s="1" t="str">
        <f t="shared" si="131"/>
        <v/>
      </c>
      <c r="K535" s="1" t="str">
        <f t="shared" si="132"/>
        <v/>
      </c>
      <c r="L535" s="1" t="str">
        <f>IF(B535="","",入力・概要!$B$25)</f>
        <v/>
      </c>
      <c r="M535" s="1" t="str">
        <f>IF(B535="","",C535*入力・概要!$B$26*0.000000001-1/(C535*入力・概要!$B$24*0.000001))</f>
        <v/>
      </c>
      <c r="N535" s="1" t="str">
        <f>IF(B535="","",入力・概要!$B$28)</f>
        <v/>
      </c>
      <c r="O535" s="1" t="str">
        <f>IF(B535="","",C535*入力・概要!$B$29*0.000000001-1/(C535*入力・概要!$B$27*0.000001))</f>
        <v/>
      </c>
      <c r="P535" s="1" t="str">
        <f t="shared" si="133"/>
        <v/>
      </c>
      <c r="Q535" s="1" t="str">
        <f t="shared" si="134"/>
        <v/>
      </c>
      <c r="R535" s="1" t="str">
        <f>IF(B535="","",入力・概要!$E$15*J535)</f>
        <v/>
      </c>
      <c r="S535" s="1" t="str">
        <f>IF(B535="","",入力・概要!$E$15*K535)</f>
        <v/>
      </c>
      <c r="T535" s="1" t="str">
        <f t="shared" si="135"/>
        <v/>
      </c>
      <c r="U535" s="1" t="str">
        <f t="shared" si="136"/>
        <v/>
      </c>
      <c r="V535" s="1" t="str">
        <f>IF(B535="","",T535+入力・概要!$E$9*F535)</f>
        <v/>
      </c>
      <c r="W535" s="1" t="str">
        <f>IF(B535="","",U535+入力・概要!$E$9*G535)</f>
        <v/>
      </c>
      <c r="X535" s="1" t="str">
        <f>IF(B535="","",入力・概要!$E$9+T535*F535-U535*G535)</f>
        <v/>
      </c>
      <c r="Y535" s="1" t="str">
        <f t="shared" si="137"/>
        <v/>
      </c>
      <c r="Z535" s="1" t="str">
        <f>IF(B535="","",入力・概要!$E$9*(V535*X535+W535*Y535)/(X535^2+Y535^2)+入力・概要!$B$36)</f>
        <v/>
      </c>
      <c r="AA535" s="1" t="str">
        <f>IF(B535="","",入力・概要!$E$9*(W535*X535-V535*Y535)/(X535^2+Y535^2)+C535*入力・概要!$B$37*0.000000001)</f>
        <v/>
      </c>
      <c r="AB535" s="1" t="str">
        <f t="shared" si="138"/>
        <v/>
      </c>
      <c r="AC535" s="1" t="str">
        <f t="shared" si="139"/>
        <v/>
      </c>
      <c r="AD535" s="1" t="str">
        <f t="shared" si="140"/>
        <v/>
      </c>
      <c r="AE535" s="1" t="str">
        <f t="shared" si="141"/>
        <v/>
      </c>
      <c r="AF535" s="1" t="str">
        <f t="shared" si="142"/>
        <v/>
      </c>
      <c r="AG535" s="1" t="str">
        <f t="shared" si="143"/>
        <v/>
      </c>
    </row>
    <row r="536" spans="1:33">
      <c r="A536">
        <v>533</v>
      </c>
      <c r="B536" s="2" t="str">
        <f>IF(A536&lt;=入力・概要!$B$40,10^(LOG10(入力・概要!$B$38)+(A536-1)*(LOG10(入力・概要!$B$39)-LOG10(入力・概要!$B$38))/(入力・概要!$B$40-1)),"")</f>
        <v/>
      </c>
      <c r="C536" s="1" t="str">
        <f t="shared" si="128"/>
        <v/>
      </c>
      <c r="D536" s="1" t="str">
        <f>IF(B536="","",ATANH(MIN(0.999999,入力・概要!$E$20/入力・概要!$E$9))+入力・概要!$B$20*SQRT(B536/1000000)+E536*入力・概要!$B$15/2)</f>
        <v/>
      </c>
      <c r="E536" s="1" t="str">
        <f>IF(B536="","",C536*(入力・概要!$E$11*0.000000001))</f>
        <v/>
      </c>
      <c r="F536" s="1" t="str">
        <f t="shared" si="129"/>
        <v/>
      </c>
      <c r="G536" s="1" t="str">
        <f t="shared" si="130"/>
        <v/>
      </c>
      <c r="H536" s="1" t="str">
        <f>IF(B536="","",ATANH(MIN(0.999999,入力・概要!$E$21/入力・概要!$E$15))+入力・概要!$B$21*SQRT(B536/1000000)+I536*入力・概要!$B$16/2)</f>
        <v/>
      </c>
      <c r="I536" s="1" t="str">
        <f>IF(B536="","",C536*(入力・概要!$E$17*0.000000001))</f>
        <v/>
      </c>
      <c r="J536" s="1" t="str">
        <f t="shared" si="131"/>
        <v/>
      </c>
      <c r="K536" s="1" t="str">
        <f t="shared" si="132"/>
        <v/>
      </c>
      <c r="L536" s="1" t="str">
        <f>IF(B536="","",入力・概要!$B$25)</f>
        <v/>
      </c>
      <c r="M536" s="1" t="str">
        <f>IF(B536="","",C536*入力・概要!$B$26*0.000000001-1/(C536*入力・概要!$B$24*0.000001))</f>
        <v/>
      </c>
      <c r="N536" s="1" t="str">
        <f>IF(B536="","",入力・概要!$B$28)</f>
        <v/>
      </c>
      <c r="O536" s="1" t="str">
        <f>IF(B536="","",C536*入力・概要!$B$29*0.000000001-1/(C536*入力・概要!$B$27*0.000001))</f>
        <v/>
      </c>
      <c r="P536" s="1" t="str">
        <f t="shared" si="133"/>
        <v/>
      </c>
      <c r="Q536" s="1" t="str">
        <f t="shared" si="134"/>
        <v/>
      </c>
      <c r="R536" s="1" t="str">
        <f>IF(B536="","",入力・概要!$E$15*J536)</f>
        <v/>
      </c>
      <c r="S536" s="1" t="str">
        <f>IF(B536="","",入力・概要!$E$15*K536)</f>
        <v/>
      </c>
      <c r="T536" s="1" t="str">
        <f t="shared" si="135"/>
        <v/>
      </c>
      <c r="U536" s="1" t="str">
        <f t="shared" si="136"/>
        <v/>
      </c>
      <c r="V536" s="1" t="str">
        <f>IF(B536="","",T536+入力・概要!$E$9*F536)</f>
        <v/>
      </c>
      <c r="W536" s="1" t="str">
        <f>IF(B536="","",U536+入力・概要!$E$9*G536)</f>
        <v/>
      </c>
      <c r="X536" s="1" t="str">
        <f>IF(B536="","",入力・概要!$E$9+T536*F536-U536*G536)</f>
        <v/>
      </c>
      <c r="Y536" s="1" t="str">
        <f t="shared" si="137"/>
        <v/>
      </c>
      <c r="Z536" s="1" t="str">
        <f>IF(B536="","",入力・概要!$E$9*(V536*X536+W536*Y536)/(X536^2+Y536^2)+入力・概要!$B$36)</f>
        <v/>
      </c>
      <c r="AA536" s="1" t="str">
        <f>IF(B536="","",入力・概要!$E$9*(W536*X536-V536*Y536)/(X536^2+Y536^2)+C536*入力・概要!$B$37*0.000000001)</f>
        <v/>
      </c>
      <c r="AB536" s="1" t="str">
        <f t="shared" si="138"/>
        <v/>
      </c>
      <c r="AC536" s="1" t="str">
        <f t="shared" si="139"/>
        <v/>
      </c>
      <c r="AD536" s="1" t="str">
        <f t="shared" si="140"/>
        <v/>
      </c>
      <c r="AE536" s="1" t="str">
        <f t="shared" si="141"/>
        <v/>
      </c>
      <c r="AF536" s="1" t="str">
        <f t="shared" si="142"/>
        <v/>
      </c>
      <c r="AG536" s="1" t="str">
        <f t="shared" si="143"/>
        <v/>
      </c>
    </row>
    <row r="537" spans="1:33">
      <c r="A537">
        <v>534</v>
      </c>
      <c r="B537" s="2" t="str">
        <f>IF(A537&lt;=入力・概要!$B$40,10^(LOG10(入力・概要!$B$38)+(A537-1)*(LOG10(入力・概要!$B$39)-LOG10(入力・概要!$B$38))/(入力・概要!$B$40-1)),"")</f>
        <v/>
      </c>
      <c r="C537" s="1" t="str">
        <f t="shared" si="128"/>
        <v/>
      </c>
      <c r="D537" s="1" t="str">
        <f>IF(B537="","",ATANH(MIN(0.999999,入力・概要!$E$20/入力・概要!$E$9))+入力・概要!$B$20*SQRT(B537/1000000)+E537*入力・概要!$B$15/2)</f>
        <v/>
      </c>
      <c r="E537" s="1" t="str">
        <f>IF(B537="","",C537*(入力・概要!$E$11*0.000000001))</f>
        <v/>
      </c>
      <c r="F537" s="1" t="str">
        <f t="shared" si="129"/>
        <v/>
      </c>
      <c r="G537" s="1" t="str">
        <f t="shared" si="130"/>
        <v/>
      </c>
      <c r="H537" s="1" t="str">
        <f>IF(B537="","",ATANH(MIN(0.999999,入力・概要!$E$21/入力・概要!$E$15))+入力・概要!$B$21*SQRT(B537/1000000)+I537*入力・概要!$B$16/2)</f>
        <v/>
      </c>
      <c r="I537" s="1" t="str">
        <f>IF(B537="","",C537*(入力・概要!$E$17*0.000000001))</f>
        <v/>
      </c>
      <c r="J537" s="1" t="str">
        <f t="shared" si="131"/>
        <v/>
      </c>
      <c r="K537" s="1" t="str">
        <f t="shared" si="132"/>
        <v/>
      </c>
      <c r="L537" s="1" t="str">
        <f>IF(B537="","",入力・概要!$B$25)</f>
        <v/>
      </c>
      <c r="M537" s="1" t="str">
        <f>IF(B537="","",C537*入力・概要!$B$26*0.000000001-1/(C537*入力・概要!$B$24*0.000001))</f>
        <v/>
      </c>
      <c r="N537" s="1" t="str">
        <f>IF(B537="","",入力・概要!$B$28)</f>
        <v/>
      </c>
      <c r="O537" s="1" t="str">
        <f>IF(B537="","",C537*入力・概要!$B$29*0.000000001-1/(C537*入力・概要!$B$27*0.000001))</f>
        <v/>
      </c>
      <c r="P537" s="1" t="str">
        <f t="shared" si="133"/>
        <v/>
      </c>
      <c r="Q537" s="1" t="str">
        <f t="shared" si="134"/>
        <v/>
      </c>
      <c r="R537" s="1" t="str">
        <f>IF(B537="","",入力・概要!$E$15*J537)</f>
        <v/>
      </c>
      <c r="S537" s="1" t="str">
        <f>IF(B537="","",入力・概要!$E$15*K537)</f>
        <v/>
      </c>
      <c r="T537" s="1" t="str">
        <f t="shared" si="135"/>
        <v/>
      </c>
      <c r="U537" s="1" t="str">
        <f t="shared" si="136"/>
        <v/>
      </c>
      <c r="V537" s="1" t="str">
        <f>IF(B537="","",T537+入力・概要!$E$9*F537)</f>
        <v/>
      </c>
      <c r="W537" s="1" t="str">
        <f>IF(B537="","",U537+入力・概要!$E$9*G537)</f>
        <v/>
      </c>
      <c r="X537" s="1" t="str">
        <f>IF(B537="","",入力・概要!$E$9+T537*F537-U537*G537)</f>
        <v/>
      </c>
      <c r="Y537" s="1" t="str">
        <f t="shared" si="137"/>
        <v/>
      </c>
      <c r="Z537" s="1" t="str">
        <f>IF(B537="","",入力・概要!$E$9*(V537*X537+W537*Y537)/(X537^2+Y537^2)+入力・概要!$B$36)</f>
        <v/>
      </c>
      <c r="AA537" s="1" t="str">
        <f>IF(B537="","",入力・概要!$E$9*(W537*X537-V537*Y537)/(X537^2+Y537^2)+C537*入力・概要!$B$37*0.000000001)</f>
        <v/>
      </c>
      <c r="AB537" s="1" t="str">
        <f t="shared" si="138"/>
        <v/>
      </c>
      <c r="AC537" s="1" t="str">
        <f t="shared" si="139"/>
        <v/>
      </c>
      <c r="AD537" s="1" t="str">
        <f t="shared" si="140"/>
        <v/>
      </c>
      <c r="AE537" s="1" t="str">
        <f t="shared" si="141"/>
        <v/>
      </c>
      <c r="AF537" s="1" t="str">
        <f t="shared" si="142"/>
        <v/>
      </c>
      <c r="AG537" s="1" t="str">
        <f t="shared" si="143"/>
        <v/>
      </c>
    </row>
    <row r="538" spans="1:33">
      <c r="A538">
        <v>535</v>
      </c>
      <c r="B538" s="2" t="str">
        <f>IF(A538&lt;=入力・概要!$B$40,10^(LOG10(入力・概要!$B$38)+(A538-1)*(LOG10(入力・概要!$B$39)-LOG10(入力・概要!$B$38))/(入力・概要!$B$40-1)),"")</f>
        <v/>
      </c>
      <c r="C538" s="1" t="str">
        <f t="shared" si="128"/>
        <v/>
      </c>
      <c r="D538" s="1" t="str">
        <f>IF(B538="","",ATANH(MIN(0.999999,入力・概要!$E$20/入力・概要!$E$9))+入力・概要!$B$20*SQRT(B538/1000000)+E538*入力・概要!$B$15/2)</f>
        <v/>
      </c>
      <c r="E538" s="1" t="str">
        <f>IF(B538="","",C538*(入力・概要!$E$11*0.000000001))</f>
        <v/>
      </c>
      <c r="F538" s="1" t="str">
        <f t="shared" si="129"/>
        <v/>
      </c>
      <c r="G538" s="1" t="str">
        <f t="shared" si="130"/>
        <v/>
      </c>
      <c r="H538" s="1" t="str">
        <f>IF(B538="","",ATANH(MIN(0.999999,入力・概要!$E$21/入力・概要!$E$15))+入力・概要!$B$21*SQRT(B538/1000000)+I538*入力・概要!$B$16/2)</f>
        <v/>
      </c>
      <c r="I538" s="1" t="str">
        <f>IF(B538="","",C538*(入力・概要!$E$17*0.000000001))</f>
        <v/>
      </c>
      <c r="J538" s="1" t="str">
        <f t="shared" si="131"/>
        <v/>
      </c>
      <c r="K538" s="1" t="str">
        <f t="shared" si="132"/>
        <v/>
      </c>
      <c r="L538" s="1" t="str">
        <f>IF(B538="","",入力・概要!$B$25)</f>
        <v/>
      </c>
      <c r="M538" s="1" t="str">
        <f>IF(B538="","",C538*入力・概要!$B$26*0.000000001-1/(C538*入力・概要!$B$24*0.000001))</f>
        <v/>
      </c>
      <c r="N538" s="1" t="str">
        <f>IF(B538="","",入力・概要!$B$28)</f>
        <v/>
      </c>
      <c r="O538" s="1" t="str">
        <f>IF(B538="","",C538*入力・概要!$B$29*0.000000001-1/(C538*入力・概要!$B$27*0.000001))</f>
        <v/>
      </c>
      <c r="P538" s="1" t="str">
        <f t="shared" si="133"/>
        <v/>
      </c>
      <c r="Q538" s="1" t="str">
        <f t="shared" si="134"/>
        <v/>
      </c>
      <c r="R538" s="1" t="str">
        <f>IF(B538="","",入力・概要!$E$15*J538)</f>
        <v/>
      </c>
      <c r="S538" s="1" t="str">
        <f>IF(B538="","",入力・概要!$E$15*K538)</f>
        <v/>
      </c>
      <c r="T538" s="1" t="str">
        <f t="shared" si="135"/>
        <v/>
      </c>
      <c r="U538" s="1" t="str">
        <f t="shared" si="136"/>
        <v/>
      </c>
      <c r="V538" s="1" t="str">
        <f>IF(B538="","",T538+入力・概要!$E$9*F538)</f>
        <v/>
      </c>
      <c r="W538" s="1" t="str">
        <f>IF(B538="","",U538+入力・概要!$E$9*G538)</f>
        <v/>
      </c>
      <c r="X538" s="1" t="str">
        <f>IF(B538="","",入力・概要!$E$9+T538*F538-U538*G538)</f>
        <v/>
      </c>
      <c r="Y538" s="1" t="str">
        <f t="shared" si="137"/>
        <v/>
      </c>
      <c r="Z538" s="1" t="str">
        <f>IF(B538="","",入力・概要!$E$9*(V538*X538+W538*Y538)/(X538^2+Y538^2)+入力・概要!$B$36)</f>
        <v/>
      </c>
      <c r="AA538" s="1" t="str">
        <f>IF(B538="","",入力・概要!$E$9*(W538*X538-V538*Y538)/(X538^2+Y538^2)+C538*入力・概要!$B$37*0.000000001)</f>
        <v/>
      </c>
      <c r="AB538" s="1" t="str">
        <f t="shared" si="138"/>
        <v/>
      </c>
      <c r="AC538" s="1" t="str">
        <f t="shared" si="139"/>
        <v/>
      </c>
      <c r="AD538" s="1" t="str">
        <f t="shared" si="140"/>
        <v/>
      </c>
      <c r="AE538" s="1" t="str">
        <f t="shared" si="141"/>
        <v/>
      </c>
      <c r="AF538" s="1" t="str">
        <f t="shared" si="142"/>
        <v/>
      </c>
      <c r="AG538" s="1" t="str">
        <f t="shared" si="143"/>
        <v/>
      </c>
    </row>
    <row r="539" spans="1:33">
      <c r="A539">
        <v>536</v>
      </c>
      <c r="B539" s="2" t="str">
        <f>IF(A539&lt;=入力・概要!$B$40,10^(LOG10(入力・概要!$B$38)+(A539-1)*(LOG10(入力・概要!$B$39)-LOG10(入力・概要!$B$38))/(入力・概要!$B$40-1)),"")</f>
        <v/>
      </c>
      <c r="C539" s="1" t="str">
        <f t="shared" si="128"/>
        <v/>
      </c>
      <c r="D539" s="1" t="str">
        <f>IF(B539="","",ATANH(MIN(0.999999,入力・概要!$E$20/入力・概要!$E$9))+入力・概要!$B$20*SQRT(B539/1000000)+E539*入力・概要!$B$15/2)</f>
        <v/>
      </c>
      <c r="E539" s="1" t="str">
        <f>IF(B539="","",C539*(入力・概要!$E$11*0.000000001))</f>
        <v/>
      </c>
      <c r="F539" s="1" t="str">
        <f t="shared" si="129"/>
        <v/>
      </c>
      <c r="G539" s="1" t="str">
        <f t="shared" si="130"/>
        <v/>
      </c>
      <c r="H539" s="1" t="str">
        <f>IF(B539="","",ATANH(MIN(0.999999,入力・概要!$E$21/入力・概要!$E$15))+入力・概要!$B$21*SQRT(B539/1000000)+I539*入力・概要!$B$16/2)</f>
        <v/>
      </c>
      <c r="I539" s="1" t="str">
        <f>IF(B539="","",C539*(入力・概要!$E$17*0.000000001))</f>
        <v/>
      </c>
      <c r="J539" s="1" t="str">
        <f t="shared" si="131"/>
        <v/>
      </c>
      <c r="K539" s="1" t="str">
        <f t="shared" si="132"/>
        <v/>
      </c>
      <c r="L539" s="1" t="str">
        <f>IF(B539="","",入力・概要!$B$25)</f>
        <v/>
      </c>
      <c r="M539" s="1" t="str">
        <f>IF(B539="","",C539*入力・概要!$B$26*0.000000001-1/(C539*入力・概要!$B$24*0.000001))</f>
        <v/>
      </c>
      <c r="N539" s="1" t="str">
        <f>IF(B539="","",入力・概要!$B$28)</f>
        <v/>
      </c>
      <c r="O539" s="1" t="str">
        <f>IF(B539="","",C539*入力・概要!$B$29*0.000000001-1/(C539*入力・概要!$B$27*0.000001))</f>
        <v/>
      </c>
      <c r="P539" s="1" t="str">
        <f t="shared" si="133"/>
        <v/>
      </c>
      <c r="Q539" s="1" t="str">
        <f t="shared" si="134"/>
        <v/>
      </c>
      <c r="R539" s="1" t="str">
        <f>IF(B539="","",入力・概要!$E$15*J539)</f>
        <v/>
      </c>
      <c r="S539" s="1" t="str">
        <f>IF(B539="","",入力・概要!$E$15*K539)</f>
        <v/>
      </c>
      <c r="T539" s="1" t="str">
        <f t="shared" si="135"/>
        <v/>
      </c>
      <c r="U539" s="1" t="str">
        <f t="shared" si="136"/>
        <v/>
      </c>
      <c r="V539" s="1" t="str">
        <f>IF(B539="","",T539+入力・概要!$E$9*F539)</f>
        <v/>
      </c>
      <c r="W539" s="1" t="str">
        <f>IF(B539="","",U539+入力・概要!$E$9*G539)</f>
        <v/>
      </c>
      <c r="X539" s="1" t="str">
        <f>IF(B539="","",入力・概要!$E$9+T539*F539-U539*G539)</f>
        <v/>
      </c>
      <c r="Y539" s="1" t="str">
        <f t="shared" si="137"/>
        <v/>
      </c>
      <c r="Z539" s="1" t="str">
        <f>IF(B539="","",入力・概要!$E$9*(V539*X539+W539*Y539)/(X539^2+Y539^2)+入力・概要!$B$36)</f>
        <v/>
      </c>
      <c r="AA539" s="1" t="str">
        <f>IF(B539="","",入力・概要!$E$9*(W539*X539-V539*Y539)/(X539^2+Y539^2)+C539*入力・概要!$B$37*0.000000001)</f>
        <v/>
      </c>
      <c r="AB539" s="1" t="str">
        <f t="shared" si="138"/>
        <v/>
      </c>
      <c r="AC539" s="1" t="str">
        <f t="shared" si="139"/>
        <v/>
      </c>
      <c r="AD539" s="1" t="str">
        <f t="shared" si="140"/>
        <v/>
      </c>
      <c r="AE539" s="1" t="str">
        <f t="shared" si="141"/>
        <v/>
      </c>
      <c r="AF539" s="1" t="str">
        <f t="shared" si="142"/>
        <v/>
      </c>
      <c r="AG539" s="1" t="str">
        <f t="shared" si="143"/>
        <v/>
      </c>
    </row>
    <row r="540" spans="1:33">
      <c r="A540">
        <v>537</v>
      </c>
      <c r="B540" s="2" t="str">
        <f>IF(A540&lt;=入力・概要!$B$40,10^(LOG10(入力・概要!$B$38)+(A540-1)*(LOG10(入力・概要!$B$39)-LOG10(入力・概要!$B$38))/(入力・概要!$B$40-1)),"")</f>
        <v/>
      </c>
      <c r="C540" s="1" t="str">
        <f t="shared" si="128"/>
        <v/>
      </c>
      <c r="D540" s="1" t="str">
        <f>IF(B540="","",ATANH(MIN(0.999999,入力・概要!$E$20/入力・概要!$E$9))+入力・概要!$B$20*SQRT(B540/1000000)+E540*入力・概要!$B$15/2)</f>
        <v/>
      </c>
      <c r="E540" s="1" t="str">
        <f>IF(B540="","",C540*(入力・概要!$E$11*0.000000001))</f>
        <v/>
      </c>
      <c r="F540" s="1" t="str">
        <f t="shared" si="129"/>
        <v/>
      </c>
      <c r="G540" s="1" t="str">
        <f t="shared" si="130"/>
        <v/>
      </c>
      <c r="H540" s="1" t="str">
        <f>IF(B540="","",ATANH(MIN(0.999999,入力・概要!$E$21/入力・概要!$E$15))+入力・概要!$B$21*SQRT(B540/1000000)+I540*入力・概要!$B$16/2)</f>
        <v/>
      </c>
      <c r="I540" s="1" t="str">
        <f>IF(B540="","",C540*(入力・概要!$E$17*0.000000001))</f>
        <v/>
      </c>
      <c r="J540" s="1" t="str">
        <f t="shared" si="131"/>
        <v/>
      </c>
      <c r="K540" s="1" t="str">
        <f t="shared" si="132"/>
        <v/>
      </c>
      <c r="L540" s="1" t="str">
        <f>IF(B540="","",入力・概要!$B$25)</f>
        <v/>
      </c>
      <c r="M540" s="1" t="str">
        <f>IF(B540="","",C540*入力・概要!$B$26*0.000000001-1/(C540*入力・概要!$B$24*0.000001))</f>
        <v/>
      </c>
      <c r="N540" s="1" t="str">
        <f>IF(B540="","",入力・概要!$B$28)</f>
        <v/>
      </c>
      <c r="O540" s="1" t="str">
        <f>IF(B540="","",C540*入力・概要!$B$29*0.000000001-1/(C540*入力・概要!$B$27*0.000001))</f>
        <v/>
      </c>
      <c r="P540" s="1" t="str">
        <f t="shared" si="133"/>
        <v/>
      </c>
      <c r="Q540" s="1" t="str">
        <f t="shared" si="134"/>
        <v/>
      </c>
      <c r="R540" s="1" t="str">
        <f>IF(B540="","",入力・概要!$E$15*J540)</f>
        <v/>
      </c>
      <c r="S540" s="1" t="str">
        <f>IF(B540="","",入力・概要!$E$15*K540)</f>
        <v/>
      </c>
      <c r="T540" s="1" t="str">
        <f t="shared" si="135"/>
        <v/>
      </c>
      <c r="U540" s="1" t="str">
        <f t="shared" si="136"/>
        <v/>
      </c>
      <c r="V540" s="1" t="str">
        <f>IF(B540="","",T540+入力・概要!$E$9*F540)</f>
        <v/>
      </c>
      <c r="W540" s="1" t="str">
        <f>IF(B540="","",U540+入力・概要!$E$9*G540)</f>
        <v/>
      </c>
      <c r="X540" s="1" t="str">
        <f>IF(B540="","",入力・概要!$E$9+T540*F540-U540*G540)</f>
        <v/>
      </c>
      <c r="Y540" s="1" t="str">
        <f t="shared" si="137"/>
        <v/>
      </c>
      <c r="Z540" s="1" t="str">
        <f>IF(B540="","",入力・概要!$E$9*(V540*X540+W540*Y540)/(X540^2+Y540^2)+入力・概要!$B$36)</f>
        <v/>
      </c>
      <c r="AA540" s="1" t="str">
        <f>IF(B540="","",入力・概要!$E$9*(W540*X540-V540*Y540)/(X540^2+Y540^2)+C540*入力・概要!$B$37*0.000000001)</f>
        <v/>
      </c>
      <c r="AB540" s="1" t="str">
        <f t="shared" si="138"/>
        <v/>
      </c>
      <c r="AC540" s="1" t="str">
        <f t="shared" si="139"/>
        <v/>
      </c>
      <c r="AD540" s="1" t="str">
        <f t="shared" si="140"/>
        <v/>
      </c>
      <c r="AE540" s="1" t="str">
        <f t="shared" si="141"/>
        <v/>
      </c>
      <c r="AF540" s="1" t="str">
        <f t="shared" si="142"/>
        <v/>
      </c>
      <c r="AG540" s="1" t="str">
        <f t="shared" si="143"/>
        <v/>
      </c>
    </row>
    <row r="541" spans="1:33">
      <c r="A541">
        <v>538</v>
      </c>
      <c r="B541" s="2" t="str">
        <f>IF(A541&lt;=入力・概要!$B$40,10^(LOG10(入力・概要!$B$38)+(A541-1)*(LOG10(入力・概要!$B$39)-LOG10(入力・概要!$B$38))/(入力・概要!$B$40-1)),"")</f>
        <v/>
      </c>
      <c r="C541" s="1" t="str">
        <f t="shared" si="128"/>
        <v/>
      </c>
      <c r="D541" s="1" t="str">
        <f>IF(B541="","",ATANH(MIN(0.999999,入力・概要!$E$20/入力・概要!$E$9))+入力・概要!$B$20*SQRT(B541/1000000)+E541*入力・概要!$B$15/2)</f>
        <v/>
      </c>
      <c r="E541" s="1" t="str">
        <f>IF(B541="","",C541*(入力・概要!$E$11*0.000000001))</f>
        <v/>
      </c>
      <c r="F541" s="1" t="str">
        <f t="shared" si="129"/>
        <v/>
      </c>
      <c r="G541" s="1" t="str">
        <f t="shared" si="130"/>
        <v/>
      </c>
      <c r="H541" s="1" t="str">
        <f>IF(B541="","",ATANH(MIN(0.999999,入力・概要!$E$21/入力・概要!$E$15))+入力・概要!$B$21*SQRT(B541/1000000)+I541*入力・概要!$B$16/2)</f>
        <v/>
      </c>
      <c r="I541" s="1" t="str">
        <f>IF(B541="","",C541*(入力・概要!$E$17*0.000000001))</f>
        <v/>
      </c>
      <c r="J541" s="1" t="str">
        <f t="shared" si="131"/>
        <v/>
      </c>
      <c r="K541" s="1" t="str">
        <f t="shared" si="132"/>
        <v/>
      </c>
      <c r="L541" s="1" t="str">
        <f>IF(B541="","",入力・概要!$B$25)</f>
        <v/>
      </c>
      <c r="M541" s="1" t="str">
        <f>IF(B541="","",C541*入力・概要!$B$26*0.000000001-1/(C541*入力・概要!$B$24*0.000001))</f>
        <v/>
      </c>
      <c r="N541" s="1" t="str">
        <f>IF(B541="","",入力・概要!$B$28)</f>
        <v/>
      </c>
      <c r="O541" s="1" t="str">
        <f>IF(B541="","",C541*入力・概要!$B$29*0.000000001-1/(C541*入力・概要!$B$27*0.000001))</f>
        <v/>
      </c>
      <c r="P541" s="1" t="str">
        <f t="shared" si="133"/>
        <v/>
      </c>
      <c r="Q541" s="1" t="str">
        <f t="shared" si="134"/>
        <v/>
      </c>
      <c r="R541" s="1" t="str">
        <f>IF(B541="","",入力・概要!$E$15*J541)</f>
        <v/>
      </c>
      <c r="S541" s="1" t="str">
        <f>IF(B541="","",入力・概要!$E$15*K541)</f>
        <v/>
      </c>
      <c r="T541" s="1" t="str">
        <f t="shared" si="135"/>
        <v/>
      </c>
      <c r="U541" s="1" t="str">
        <f t="shared" si="136"/>
        <v/>
      </c>
      <c r="V541" s="1" t="str">
        <f>IF(B541="","",T541+入力・概要!$E$9*F541)</f>
        <v/>
      </c>
      <c r="W541" s="1" t="str">
        <f>IF(B541="","",U541+入力・概要!$E$9*G541)</f>
        <v/>
      </c>
      <c r="X541" s="1" t="str">
        <f>IF(B541="","",入力・概要!$E$9+T541*F541-U541*G541)</f>
        <v/>
      </c>
      <c r="Y541" s="1" t="str">
        <f t="shared" si="137"/>
        <v/>
      </c>
      <c r="Z541" s="1" t="str">
        <f>IF(B541="","",入力・概要!$E$9*(V541*X541+W541*Y541)/(X541^2+Y541^2)+入力・概要!$B$36)</f>
        <v/>
      </c>
      <c r="AA541" s="1" t="str">
        <f>IF(B541="","",入力・概要!$E$9*(W541*X541-V541*Y541)/(X541^2+Y541^2)+C541*入力・概要!$B$37*0.000000001)</f>
        <v/>
      </c>
      <c r="AB541" s="1" t="str">
        <f t="shared" si="138"/>
        <v/>
      </c>
      <c r="AC541" s="1" t="str">
        <f t="shared" si="139"/>
        <v/>
      </c>
      <c r="AD541" s="1" t="str">
        <f t="shared" si="140"/>
        <v/>
      </c>
      <c r="AE541" s="1" t="str">
        <f t="shared" si="141"/>
        <v/>
      </c>
      <c r="AF541" s="1" t="str">
        <f t="shared" si="142"/>
        <v/>
      </c>
      <c r="AG541" s="1" t="str">
        <f t="shared" si="143"/>
        <v/>
      </c>
    </row>
    <row r="542" spans="1:33">
      <c r="A542">
        <v>539</v>
      </c>
      <c r="B542" s="2" t="str">
        <f>IF(A542&lt;=入力・概要!$B$40,10^(LOG10(入力・概要!$B$38)+(A542-1)*(LOG10(入力・概要!$B$39)-LOG10(入力・概要!$B$38))/(入力・概要!$B$40-1)),"")</f>
        <v/>
      </c>
      <c r="C542" s="1" t="str">
        <f t="shared" si="128"/>
        <v/>
      </c>
      <c r="D542" s="1" t="str">
        <f>IF(B542="","",ATANH(MIN(0.999999,入力・概要!$E$20/入力・概要!$E$9))+入力・概要!$B$20*SQRT(B542/1000000)+E542*入力・概要!$B$15/2)</f>
        <v/>
      </c>
      <c r="E542" s="1" t="str">
        <f>IF(B542="","",C542*(入力・概要!$E$11*0.000000001))</f>
        <v/>
      </c>
      <c r="F542" s="1" t="str">
        <f t="shared" si="129"/>
        <v/>
      </c>
      <c r="G542" s="1" t="str">
        <f t="shared" si="130"/>
        <v/>
      </c>
      <c r="H542" s="1" t="str">
        <f>IF(B542="","",ATANH(MIN(0.999999,入力・概要!$E$21/入力・概要!$E$15))+入力・概要!$B$21*SQRT(B542/1000000)+I542*入力・概要!$B$16/2)</f>
        <v/>
      </c>
      <c r="I542" s="1" t="str">
        <f>IF(B542="","",C542*(入力・概要!$E$17*0.000000001))</f>
        <v/>
      </c>
      <c r="J542" s="1" t="str">
        <f t="shared" si="131"/>
        <v/>
      </c>
      <c r="K542" s="1" t="str">
        <f t="shared" si="132"/>
        <v/>
      </c>
      <c r="L542" s="1" t="str">
        <f>IF(B542="","",入力・概要!$B$25)</f>
        <v/>
      </c>
      <c r="M542" s="1" t="str">
        <f>IF(B542="","",C542*入力・概要!$B$26*0.000000001-1/(C542*入力・概要!$B$24*0.000001))</f>
        <v/>
      </c>
      <c r="N542" s="1" t="str">
        <f>IF(B542="","",入力・概要!$B$28)</f>
        <v/>
      </c>
      <c r="O542" s="1" t="str">
        <f>IF(B542="","",C542*入力・概要!$B$29*0.000000001-1/(C542*入力・概要!$B$27*0.000001))</f>
        <v/>
      </c>
      <c r="P542" s="1" t="str">
        <f t="shared" si="133"/>
        <v/>
      </c>
      <c r="Q542" s="1" t="str">
        <f t="shared" si="134"/>
        <v/>
      </c>
      <c r="R542" s="1" t="str">
        <f>IF(B542="","",入力・概要!$E$15*J542)</f>
        <v/>
      </c>
      <c r="S542" s="1" t="str">
        <f>IF(B542="","",入力・概要!$E$15*K542)</f>
        <v/>
      </c>
      <c r="T542" s="1" t="str">
        <f t="shared" si="135"/>
        <v/>
      </c>
      <c r="U542" s="1" t="str">
        <f t="shared" si="136"/>
        <v/>
      </c>
      <c r="V542" s="1" t="str">
        <f>IF(B542="","",T542+入力・概要!$E$9*F542)</f>
        <v/>
      </c>
      <c r="W542" s="1" t="str">
        <f>IF(B542="","",U542+入力・概要!$E$9*G542)</f>
        <v/>
      </c>
      <c r="X542" s="1" t="str">
        <f>IF(B542="","",入力・概要!$E$9+T542*F542-U542*G542)</f>
        <v/>
      </c>
      <c r="Y542" s="1" t="str">
        <f t="shared" si="137"/>
        <v/>
      </c>
      <c r="Z542" s="1" t="str">
        <f>IF(B542="","",入力・概要!$E$9*(V542*X542+W542*Y542)/(X542^2+Y542^2)+入力・概要!$B$36)</f>
        <v/>
      </c>
      <c r="AA542" s="1" t="str">
        <f>IF(B542="","",入力・概要!$E$9*(W542*X542-V542*Y542)/(X542^2+Y542^2)+C542*入力・概要!$B$37*0.000000001)</f>
        <v/>
      </c>
      <c r="AB542" s="1" t="str">
        <f t="shared" si="138"/>
        <v/>
      </c>
      <c r="AC542" s="1" t="str">
        <f t="shared" si="139"/>
        <v/>
      </c>
      <c r="AD542" s="1" t="str">
        <f t="shared" si="140"/>
        <v/>
      </c>
      <c r="AE542" s="1" t="str">
        <f t="shared" si="141"/>
        <v/>
      </c>
      <c r="AF542" s="1" t="str">
        <f t="shared" si="142"/>
        <v/>
      </c>
      <c r="AG542" s="1" t="str">
        <f t="shared" si="143"/>
        <v/>
      </c>
    </row>
    <row r="543" spans="1:33">
      <c r="A543">
        <v>540</v>
      </c>
      <c r="B543" s="2" t="str">
        <f>IF(A543&lt;=入力・概要!$B$40,10^(LOG10(入力・概要!$B$38)+(A543-1)*(LOG10(入力・概要!$B$39)-LOG10(入力・概要!$B$38))/(入力・概要!$B$40-1)),"")</f>
        <v/>
      </c>
      <c r="C543" s="1" t="str">
        <f t="shared" si="128"/>
        <v/>
      </c>
      <c r="D543" s="1" t="str">
        <f>IF(B543="","",ATANH(MIN(0.999999,入力・概要!$E$20/入力・概要!$E$9))+入力・概要!$B$20*SQRT(B543/1000000)+E543*入力・概要!$B$15/2)</f>
        <v/>
      </c>
      <c r="E543" s="1" t="str">
        <f>IF(B543="","",C543*(入力・概要!$E$11*0.000000001))</f>
        <v/>
      </c>
      <c r="F543" s="1" t="str">
        <f t="shared" si="129"/>
        <v/>
      </c>
      <c r="G543" s="1" t="str">
        <f t="shared" si="130"/>
        <v/>
      </c>
      <c r="H543" s="1" t="str">
        <f>IF(B543="","",ATANH(MIN(0.999999,入力・概要!$E$21/入力・概要!$E$15))+入力・概要!$B$21*SQRT(B543/1000000)+I543*入力・概要!$B$16/2)</f>
        <v/>
      </c>
      <c r="I543" s="1" t="str">
        <f>IF(B543="","",C543*(入力・概要!$E$17*0.000000001))</f>
        <v/>
      </c>
      <c r="J543" s="1" t="str">
        <f t="shared" si="131"/>
        <v/>
      </c>
      <c r="K543" s="1" t="str">
        <f t="shared" si="132"/>
        <v/>
      </c>
      <c r="L543" s="1" t="str">
        <f>IF(B543="","",入力・概要!$B$25)</f>
        <v/>
      </c>
      <c r="M543" s="1" t="str">
        <f>IF(B543="","",C543*入力・概要!$B$26*0.000000001-1/(C543*入力・概要!$B$24*0.000001))</f>
        <v/>
      </c>
      <c r="N543" s="1" t="str">
        <f>IF(B543="","",入力・概要!$B$28)</f>
        <v/>
      </c>
      <c r="O543" s="1" t="str">
        <f>IF(B543="","",C543*入力・概要!$B$29*0.000000001-1/(C543*入力・概要!$B$27*0.000001))</f>
        <v/>
      </c>
      <c r="P543" s="1" t="str">
        <f t="shared" si="133"/>
        <v/>
      </c>
      <c r="Q543" s="1" t="str">
        <f t="shared" si="134"/>
        <v/>
      </c>
      <c r="R543" s="1" t="str">
        <f>IF(B543="","",入力・概要!$E$15*J543)</f>
        <v/>
      </c>
      <c r="S543" s="1" t="str">
        <f>IF(B543="","",入力・概要!$E$15*K543)</f>
        <v/>
      </c>
      <c r="T543" s="1" t="str">
        <f t="shared" si="135"/>
        <v/>
      </c>
      <c r="U543" s="1" t="str">
        <f t="shared" si="136"/>
        <v/>
      </c>
      <c r="V543" s="1" t="str">
        <f>IF(B543="","",T543+入力・概要!$E$9*F543)</f>
        <v/>
      </c>
      <c r="W543" s="1" t="str">
        <f>IF(B543="","",U543+入力・概要!$E$9*G543)</f>
        <v/>
      </c>
      <c r="X543" s="1" t="str">
        <f>IF(B543="","",入力・概要!$E$9+T543*F543-U543*G543)</f>
        <v/>
      </c>
      <c r="Y543" s="1" t="str">
        <f t="shared" si="137"/>
        <v/>
      </c>
      <c r="Z543" s="1" t="str">
        <f>IF(B543="","",入力・概要!$E$9*(V543*X543+W543*Y543)/(X543^2+Y543^2)+入力・概要!$B$36)</f>
        <v/>
      </c>
      <c r="AA543" s="1" t="str">
        <f>IF(B543="","",入力・概要!$E$9*(W543*X543-V543*Y543)/(X543^2+Y543^2)+C543*入力・概要!$B$37*0.000000001)</f>
        <v/>
      </c>
      <c r="AB543" s="1" t="str">
        <f t="shared" si="138"/>
        <v/>
      </c>
      <c r="AC543" s="1" t="str">
        <f t="shared" si="139"/>
        <v/>
      </c>
      <c r="AD543" s="1" t="str">
        <f t="shared" si="140"/>
        <v/>
      </c>
      <c r="AE543" s="1" t="str">
        <f t="shared" si="141"/>
        <v/>
      </c>
      <c r="AF543" s="1" t="str">
        <f t="shared" si="142"/>
        <v/>
      </c>
      <c r="AG543" s="1" t="str">
        <f t="shared" si="143"/>
        <v/>
      </c>
    </row>
    <row r="544" spans="1:33">
      <c r="A544">
        <v>541</v>
      </c>
      <c r="B544" s="2" t="str">
        <f>IF(A544&lt;=入力・概要!$B$40,10^(LOG10(入力・概要!$B$38)+(A544-1)*(LOG10(入力・概要!$B$39)-LOG10(入力・概要!$B$38))/(入力・概要!$B$40-1)),"")</f>
        <v/>
      </c>
      <c r="C544" s="1" t="str">
        <f t="shared" si="128"/>
        <v/>
      </c>
      <c r="D544" s="1" t="str">
        <f>IF(B544="","",ATANH(MIN(0.999999,入力・概要!$E$20/入力・概要!$E$9))+入力・概要!$B$20*SQRT(B544/1000000)+E544*入力・概要!$B$15/2)</f>
        <v/>
      </c>
      <c r="E544" s="1" t="str">
        <f>IF(B544="","",C544*(入力・概要!$E$11*0.000000001))</f>
        <v/>
      </c>
      <c r="F544" s="1" t="str">
        <f t="shared" si="129"/>
        <v/>
      </c>
      <c r="G544" s="1" t="str">
        <f t="shared" si="130"/>
        <v/>
      </c>
      <c r="H544" s="1" t="str">
        <f>IF(B544="","",ATANH(MIN(0.999999,入力・概要!$E$21/入力・概要!$E$15))+入力・概要!$B$21*SQRT(B544/1000000)+I544*入力・概要!$B$16/2)</f>
        <v/>
      </c>
      <c r="I544" s="1" t="str">
        <f>IF(B544="","",C544*(入力・概要!$E$17*0.000000001))</f>
        <v/>
      </c>
      <c r="J544" s="1" t="str">
        <f t="shared" si="131"/>
        <v/>
      </c>
      <c r="K544" s="1" t="str">
        <f t="shared" si="132"/>
        <v/>
      </c>
      <c r="L544" s="1" t="str">
        <f>IF(B544="","",入力・概要!$B$25)</f>
        <v/>
      </c>
      <c r="M544" s="1" t="str">
        <f>IF(B544="","",C544*入力・概要!$B$26*0.000000001-1/(C544*入力・概要!$B$24*0.000001))</f>
        <v/>
      </c>
      <c r="N544" s="1" t="str">
        <f>IF(B544="","",入力・概要!$B$28)</f>
        <v/>
      </c>
      <c r="O544" s="1" t="str">
        <f>IF(B544="","",C544*入力・概要!$B$29*0.000000001-1/(C544*入力・概要!$B$27*0.000001))</f>
        <v/>
      </c>
      <c r="P544" s="1" t="str">
        <f t="shared" si="133"/>
        <v/>
      </c>
      <c r="Q544" s="1" t="str">
        <f t="shared" si="134"/>
        <v/>
      </c>
      <c r="R544" s="1" t="str">
        <f>IF(B544="","",入力・概要!$E$15*J544)</f>
        <v/>
      </c>
      <c r="S544" s="1" t="str">
        <f>IF(B544="","",入力・概要!$E$15*K544)</f>
        <v/>
      </c>
      <c r="T544" s="1" t="str">
        <f t="shared" si="135"/>
        <v/>
      </c>
      <c r="U544" s="1" t="str">
        <f t="shared" si="136"/>
        <v/>
      </c>
      <c r="V544" s="1" t="str">
        <f>IF(B544="","",T544+入力・概要!$E$9*F544)</f>
        <v/>
      </c>
      <c r="W544" s="1" t="str">
        <f>IF(B544="","",U544+入力・概要!$E$9*G544)</f>
        <v/>
      </c>
      <c r="X544" s="1" t="str">
        <f>IF(B544="","",入力・概要!$E$9+T544*F544-U544*G544)</f>
        <v/>
      </c>
      <c r="Y544" s="1" t="str">
        <f t="shared" si="137"/>
        <v/>
      </c>
      <c r="Z544" s="1" t="str">
        <f>IF(B544="","",入力・概要!$E$9*(V544*X544+W544*Y544)/(X544^2+Y544^2)+入力・概要!$B$36)</f>
        <v/>
      </c>
      <c r="AA544" s="1" t="str">
        <f>IF(B544="","",入力・概要!$E$9*(W544*X544-V544*Y544)/(X544^2+Y544^2)+C544*入力・概要!$B$37*0.000000001)</f>
        <v/>
      </c>
      <c r="AB544" s="1" t="str">
        <f t="shared" si="138"/>
        <v/>
      </c>
      <c r="AC544" s="1" t="str">
        <f t="shared" si="139"/>
        <v/>
      </c>
      <c r="AD544" s="1" t="str">
        <f t="shared" si="140"/>
        <v/>
      </c>
      <c r="AE544" s="1" t="str">
        <f t="shared" si="141"/>
        <v/>
      </c>
      <c r="AF544" s="1" t="str">
        <f t="shared" si="142"/>
        <v/>
      </c>
      <c r="AG544" s="1" t="str">
        <f t="shared" si="143"/>
        <v/>
      </c>
    </row>
    <row r="545" spans="1:33">
      <c r="A545">
        <v>542</v>
      </c>
      <c r="B545" s="2" t="str">
        <f>IF(A545&lt;=入力・概要!$B$40,10^(LOG10(入力・概要!$B$38)+(A545-1)*(LOG10(入力・概要!$B$39)-LOG10(入力・概要!$B$38))/(入力・概要!$B$40-1)),"")</f>
        <v/>
      </c>
      <c r="C545" s="1" t="str">
        <f t="shared" si="128"/>
        <v/>
      </c>
      <c r="D545" s="1" t="str">
        <f>IF(B545="","",ATANH(MIN(0.999999,入力・概要!$E$20/入力・概要!$E$9))+入力・概要!$B$20*SQRT(B545/1000000)+E545*入力・概要!$B$15/2)</f>
        <v/>
      </c>
      <c r="E545" s="1" t="str">
        <f>IF(B545="","",C545*(入力・概要!$E$11*0.000000001))</f>
        <v/>
      </c>
      <c r="F545" s="1" t="str">
        <f t="shared" si="129"/>
        <v/>
      </c>
      <c r="G545" s="1" t="str">
        <f t="shared" si="130"/>
        <v/>
      </c>
      <c r="H545" s="1" t="str">
        <f>IF(B545="","",ATANH(MIN(0.999999,入力・概要!$E$21/入力・概要!$E$15))+入力・概要!$B$21*SQRT(B545/1000000)+I545*入力・概要!$B$16/2)</f>
        <v/>
      </c>
      <c r="I545" s="1" t="str">
        <f>IF(B545="","",C545*(入力・概要!$E$17*0.000000001))</f>
        <v/>
      </c>
      <c r="J545" s="1" t="str">
        <f t="shared" si="131"/>
        <v/>
      </c>
      <c r="K545" s="1" t="str">
        <f t="shared" si="132"/>
        <v/>
      </c>
      <c r="L545" s="1" t="str">
        <f>IF(B545="","",入力・概要!$B$25)</f>
        <v/>
      </c>
      <c r="M545" s="1" t="str">
        <f>IF(B545="","",C545*入力・概要!$B$26*0.000000001-1/(C545*入力・概要!$B$24*0.000001))</f>
        <v/>
      </c>
      <c r="N545" s="1" t="str">
        <f>IF(B545="","",入力・概要!$B$28)</f>
        <v/>
      </c>
      <c r="O545" s="1" t="str">
        <f>IF(B545="","",C545*入力・概要!$B$29*0.000000001-1/(C545*入力・概要!$B$27*0.000001))</f>
        <v/>
      </c>
      <c r="P545" s="1" t="str">
        <f t="shared" si="133"/>
        <v/>
      </c>
      <c r="Q545" s="1" t="str">
        <f t="shared" si="134"/>
        <v/>
      </c>
      <c r="R545" s="1" t="str">
        <f>IF(B545="","",入力・概要!$E$15*J545)</f>
        <v/>
      </c>
      <c r="S545" s="1" t="str">
        <f>IF(B545="","",入力・概要!$E$15*K545)</f>
        <v/>
      </c>
      <c r="T545" s="1" t="str">
        <f t="shared" si="135"/>
        <v/>
      </c>
      <c r="U545" s="1" t="str">
        <f t="shared" si="136"/>
        <v/>
      </c>
      <c r="V545" s="1" t="str">
        <f>IF(B545="","",T545+入力・概要!$E$9*F545)</f>
        <v/>
      </c>
      <c r="W545" s="1" t="str">
        <f>IF(B545="","",U545+入力・概要!$E$9*G545)</f>
        <v/>
      </c>
      <c r="X545" s="1" t="str">
        <f>IF(B545="","",入力・概要!$E$9+T545*F545-U545*G545)</f>
        <v/>
      </c>
      <c r="Y545" s="1" t="str">
        <f t="shared" si="137"/>
        <v/>
      </c>
      <c r="Z545" s="1" t="str">
        <f>IF(B545="","",入力・概要!$E$9*(V545*X545+W545*Y545)/(X545^2+Y545^2)+入力・概要!$B$36)</f>
        <v/>
      </c>
      <c r="AA545" s="1" t="str">
        <f>IF(B545="","",入力・概要!$E$9*(W545*X545-V545*Y545)/(X545^2+Y545^2)+C545*入力・概要!$B$37*0.000000001)</f>
        <v/>
      </c>
      <c r="AB545" s="1" t="str">
        <f t="shared" si="138"/>
        <v/>
      </c>
      <c r="AC545" s="1" t="str">
        <f t="shared" si="139"/>
        <v/>
      </c>
      <c r="AD545" s="1" t="str">
        <f t="shared" si="140"/>
        <v/>
      </c>
      <c r="AE545" s="1" t="str">
        <f t="shared" si="141"/>
        <v/>
      </c>
      <c r="AF545" s="1" t="str">
        <f t="shared" si="142"/>
        <v/>
      </c>
      <c r="AG545" s="1" t="str">
        <f t="shared" si="143"/>
        <v/>
      </c>
    </row>
    <row r="546" spans="1:33">
      <c r="A546">
        <v>543</v>
      </c>
      <c r="B546" s="2" t="str">
        <f>IF(A546&lt;=入力・概要!$B$40,10^(LOG10(入力・概要!$B$38)+(A546-1)*(LOG10(入力・概要!$B$39)-LOG10(入力・概要!$B$38))/(入力・概要!$B$40-1)),"")</f>
        <v/>
      </c>
      <c r="C546" s="1" t="str">
        <f t="shared" si="128"/>
        <v/>
      </c>
      <c r="D546" s="1" t="str">
        <f>IF(B546="","",ATANH(MIN(0.999999,入力・概要!$E$20/入力・概要!$E$9))+入力・概要!$B$20*SQRT(B546/1000000)+E546*入力・概要!$B$15/2)</f>
        <v/>
      </c>
      <c r="E546" s="1" t="str">
        <f>IF(B546="","",C546*(入力・概要!$E$11*0.000000001))</f>
        <v/>
      </c>
      <c r="F546" s="1" t="str">
        <f t="shared" si="129"/>
        <v/>
      </c>
      <c r="G546" s="1" t="str">
        <f t="shared" si="130"/>
        <v/>
      </c>
      <c r="H546" s="1" t="str">
        <f>IF(B546="","",ATANH(MIN(0.999999,入力・概要!$E$21/入力・概要!$E$15))+入力・概要!$B$21*SQRT(B546/1000000)+I546*入力・概要!$B$16/2)</f>
        <v/>
      </c>
      <c r="I546" s="1" t="str">
        <f>IF(B546="","",C546*(入力・概要!$E$17*0.000000001))</f>
        <v/>
      </c>
      <c r="J546" s="1" t="str">
        <f t="shared" si="131"/>
        <v/>
      </c>
      <c r="K546" s="1" t="str">
        <f t="shared" si="132"/>
        <v/>
      </c>
      <c r="L546" s="1" t="str">
        <f>IF(B546="","",入力・概要!$B$25)</f>
        <v/>
      </c>
      <c r="M546" s="1" t="str">
        <f>IF(B546="","",C546*入力・概要!$B$26*0.000000001-1/(C546*入力・概要!$B$24*0.000001))</f>
        <v/>
      </c>
      <c r="N546" s="1" t="str">
        <f>IF(B546="","",入力・概要!$B$28)</f>
        <v/>
      </c>
      <c r="O546" s="1" t="str">
        <f>IF(B546="","",C546*入力・概要!$B$29*0.000000001-1/(C546*入力・概要!$B$27*0.000001))</f>
        <v/>
      </c>
      <c r="P546" s="1" t="str">
        <f t="shared" si="133"/>
        <v/>
      </c>
      <c r="Q546" s="1" t="str">
        <f t="shared" si="134"/>
        <v/>
      </c>
      <c r="R546" s="1" t="str">
        <f>IF(B546="","",入力・概要!$E$15*J546)</f>
        <v/>
      </c>
      <c r="S546" s="1" t="str">
        <f>IF(B546="","",入力・概要!$E$15*K546)</f>
        <v/>
      </c>
      <c r="T546" s="1" t="str">
        <f t="shared" si="135"/>
        <v/>
      </c>
      <c r="U546" s="1" t="str">
        <f t="shared" si="136"/>
        <v/>
      </c>
      <c r="V546" s="1" t="str">
        <f>IF(B546="","",T546+入力・概要!$E$9*F546)</f>
        <v/>
      </c>
      <c r="W546" s="1" t="str">
        <f>IF(B546="","",U546+入力・概要!$E$9*G546)</f>
        <v/>
      </c>
      <c r="X546" s="1" t="str">
        <f>IF(B546="","",入力・概要!$E$9+T546*F546-U546*G546)</f>
        <v/>
      </c>
      <c r="Y546" s="1" t="str">
        <f t="shared" si="137"/>
        <v/>
      </c>
      <c r="Z546" s="1" t="str">
        <f>IF(B546="","",入力・概要!$E$9*(V546*X546+W546*Y546)/(X546^2+Y546^2)+入力・概要!$B$36)</f>
        <v/>
      </c>
      <c r="AA546" s="1" t="str">
        <f>IF(B546="","",入力・概要!$E$9*(W546*X546-V546*Y546)/(X546^2+Y546^2)+C546*入力・概要!$B$37*0.000000001)</f>
        <v/>
      </c>
      <c r="AB546" s="1" t="str">
        <f t="shared" si="138"/>
        <v/>
      </c>
      <c r="AC546" s="1" t="str">
        <f t="shared" si="139"/>
        <v/>
      </c>
      <c r="AD546" s="1" t="str">
        <f t="shared" si="140"/>
        <v/>
      </c>
      <c r="AE546" s="1" t="str">
        <f t="shared" si="141"/>
        <v/>
      </c>
      <c r="AF546" s="1" t="str">
        <f t="shared" si="142"/>
        <v/>
      </c>
      <c r="AG546" s="1" t="str">
        <f t="shared" si="143"/>
        <v/>
      </c>
    </row>
    <row r="547" spans="1:33">
      <c r="A547">
        <v>544</v>
      </c>
      <c r="B547" s="2" t="str">
        <f>IF(A547&lt;=入力・概要!$B$40,10^(LOG10(入力・概要!$B$38)+(A547-1)*(LOG10(入力・概要!$B$39)-LOG10(入力・概要!$B$38))/(入力・概要!$B$40-1)),"")</f>
        <v/>
      </c>
      <c r="C547" s="1" t="str">
        <f t="shared" si="128"/>
        <v/>
      </c>
      <c r="D547" s="1" t="str">
        <f>IF(B547="","",ATANH(MIN(0.999999,入力・概要!$E$20/入力・概要!$E$9))+入力・概要!$B$20*SQRT(B547/1000000)+E547*入力・概要!$B$15/2)</f>
        <v/>
      </c>
      <c r="E547" s="1" t="str">
        <f>IF(B547="","",C547*(入力・概要!$E$11*0.000000001))</f>
        <v/>
      </c>
      <c r="F547" s="1" t="str">
        <f t="shared" si="129"/>
        <v/>
      </c>
      <c r="G547" s="1" t="str">
        <f t="shared" si="130"/>
        <v/>
      </c>
      <c r="H547" s="1" t="str">
        <f>IF(B547="","",ATANH(MIN(0.999999,入力・概要!$E$21/入力・概要!$E$15))+入力・概要!$B$21*SQRT(B547/1000000)+I547*入力・概要!$B$16/2)</f>
        <v/>
      </c>
      <c r="I547" s="1" t="str">
        <f>IF(B547="","",C547*(入力・概要!$E$17*0.000000001))</f>
        <v/>
      </c>
      <c r="J547" s="1" t="str">
        <f t="shared" si="131"/>
        <v/>
      </c>
      <c r="K547" s="1" t="str">
        <f t="shared" si="132"/>
        <v/>
      </c>
      <c r="L547" s="1" t="str">
        <f>IF(B547="","",入力・概要!$B$25)</f>
        <v/>
      </c>
      <c r="M547" s="1" t="str">
        <f>IF(B547="","",C547*入力・概要!$B$26*0.000000001-1/(C547*入力・概要!$B$24*0.000001))</f>
        <v/>
      </c>
      <c r="N547" s="1" t="str">
        <f>IF(B547="","",入力・概要!$B$28)</f>
        <v/>
      </c>
      <c r="O547" s="1" t="str">
        <f>IF(B547="","",C547*入力・概要!$B$29*0.000000001-1/(C547*入力・概要!$B$27*0.000001))</f>
        <v/>
      </c>
      <c r="P547" s="1" t="str">
        <f t="shared" si="133"/>
        <v/>
      </c>
      <c r="Q547" s="1" t="str">
        <f t="shared" si="134"/>
        <v/>
      </c>
      <c r="R547" s="1" t="str">
        <f>IF(B547="","",入力・概要!$E$15*J547)</f>
        <v/>
      </c>
      <c r="S547" s="1" t="str">
        <f>IF(B547="","",入力・概要!$E$15*K547)</f>
        <v/>
      </c>
      <c r="T547" s="1" t="str">
        <f t="shared" si="135"/>
        <v/>
      </c>
      <c r="U547" s="1" t="str">
        <f t="shared" si="136"/>
        <v/>
      </c>
      <c r="V547" s="1" t="str">
        <f>IF(B547="","",T547+入力・概要!$E$9*F547)</f>
        <v/>
      </c>
      <c r="W547" s="1" t="str">
        <f>IF(B547="","",U547+入力・概要!$E$9*G547)</f>
        <v/>
      </c>
      <c r="X547" s="1" t="str">
        <f>IF(B547="","",入力・概要!$E$9+T547*F547-U547*G547)</f>
        <v/>
      </c>
      <c r="Y547" s="1" t="str">
        <f t="shared" si="137"/>
        <v/>
      </c>
      <c r="Z547" s="1" t="str">
        <f>IF(B547="","",入力・概要!$E$9*(V547*X547+W547*Y547)/(X547^2+Y547^2)+入力・概要!$B$36)</f>
        <v/>
      </c>
      <c r="AA547" s="1" t="str">
        <f>IF(B547="","",入力・概要!$E$9*(W547*X547-V547*Y547)/(X547^2+Y547^2)+C547*入力・概要!$B$37*0.000000001)</f>
        <v/>
      </c>
      <c r="AB547" s="1" t="str">
        <f t="shared" si="138"/>
        <v/>
      </c>
      <c r="AC547" s="1" t="str">
        <f t="shared" si="139"/>
        <v/>
      </c>
      <c r="AD547" s="1" t="str">
        <f t="shared" si="140"/>
        <v/>
      </c>
      <c r="AE547" s="1" t="str">
        <f t="shared" si="141"/>
        <v/>
      </c>
      <c r="AF547" s="1" t="str">
        <f t="shared" si="142"/>
        <v/>
      </c>
      <c r="AG547" s="1" t="str">
        <f t="shared" si="143"/>
        <v/>
      </c>
    </row>
    <row r="548" spans="1:33">
      <c r="A548">
        <v>545</v>
      </c>
      <c r="B548" s="2" t="str">
        <f>IF(A548&lt;=入力・概要!$B$40,10^(LOG10(入力・概要!$B$38)+(A548-1)*(LOG10(入力・概要!$B$39)-LOG10(入力・概要!$B$38))/(入力・概要!$B$40-1)),"")</f>
        <v/>
      </c>
      <c r="C548" s="1" t="str">
        <f t="shared" si="128"/>
        <v/>
      </c>
      <c r="D548" s="1" t="str">
        <f>IF(B548="","",ATANH(MIN(0.999999,入力・概要!$E$20/入力・概要!$E$9))+入力・概要!$B$20*SQRT(B548/1000000)+E548*入力・概要!$B$15/2)</f>
        <v/>
      </c>
      <c r="E548" s="1" t="str">
        <f>IF(B548="","",C548*(入力・概要!$E$11*0.000000001))</f>
        <v/>
      </c>
      <c r="F548" s="1" t="str">
        <f t="shared" si="129"/>
        <v/>
      </c>
      <c r="G548" s="1" t="str">
        <f t="shared" si="130"/>
        <v/>
      </c>
      <c r="H548" s="1" t="str">
        <f>IF(B548="","",ATANH(MIN(0.999999,入力・概要!$E$21/入力・概要!$E$15))+入力・概要!$B$21*SQRT(B548/1000000)+I548*入力・概要!$B$16/2)</f>
        <v/>
      </c>
      <c r="I548" s="1" t="str">
        <f>IF(B548="","",C548*(入力・概要!$E$17*0.000000001))</f>
        <v/>
      </c>
      <c r="J548" s="1" t="str">
        <f t="shared" si="131"/>
        <v/>
      </c>
      <c r="K548" s="1" t="str">
        <f t="shared" si="132"/>
        <v/>
      </c>
      <c r="L548" s="1" t="str">
        <f>IF(B548="","",入力・概要!$B$25)</f>
        <v/>
      </c>
      <c r="M548" s="1" t="str">
        <f>IF(B548="","",C548*入力・概要!$B$26*0.000000001-1/(C548*入力・概要!$B$24*0.000001))</f>
        <v/>
      </c>
      <c r="N548" s="1" t="str">
        <f>IF(B548="","",入力・概要!$B$28)</f>
        <v/>
      </c>
      <c r="O548" s="1" t="str">
        <f>IF(B548="","",C548*入力・概要!$B$29*0.000000001-1/(C548*入力・概要!$B$27*0.000001))</f>
        <v/>
      </c>
      <c r="P548" s="1" t="str">
        <f t="shared" si="133"/>
        <v/>
      </c>
      <c r="Q548" s="1" t="str">
        <f t="shared" si="134"/>
        <v/>
      </c>
      <c r="R548" s="1" t="str">
        <f>IF(B548="","",入力・概要!$E$15*J548)</f>
        <v/>
      </c>
      <c r="S548" s="1" t="str">
        <f>IF(B548="","",入力・概要!$E$15*K548)</f>
        <v/>
      </c>
      <c r="T548" s="1" t="str">
        <f t="shared" si="135"/>
        <v/>
      </c>
      <c r="U548" s="1" t="str">
        <f t="shared" si="136"/>
        <v/>
      </c>
      <c r="V548" s="1" t="str">
        <f>IF(B548="","",T548+入力・概要!$E$9*F548)</f>
        <v/>
      </c>
      <c r="W548" s="1" t="str">
        <f>IF(B548="","",U548+入力・概要!$E$9*G548)</f>
        <v/>
      </c>
      <c r="X548" s="1" t="str">
        <f>IF(B548="","",入力・概要!$E$9+T548*F548-U548*G548)</f>
        <v/>
      </c>
      <c r="Y548" s="1" t="str">
        <f t="shared" si="137"/>
        <v/>
      </c>
      <c r="Z548" s="1" t="str">
        <f>IF(B548="","",入力・概要!$E$9*(V548*X548+W548*Y548)/(X548^2+Y548^2)+入力・概要!$B$36)</f>
        <v/>
      </c>
      <c r="AA548" s="1" t="str">
        <f>IF(B548="","",入力・概要!$E$9*(W548*X548-V548*Y548)/(X548^2+Y548^2)+C548*入力・概要!$B$37*0.000000001)</f>
        <v/>
      </c>
      <c r="AB548" s="1" t="str">
        <f t="shared" si="138"/>
        <v/>
      </c>
      <c r="AC548" s="1" t="str">
        <f t="shared" si="139"/>
        <v/>
      </c>
      <c r="AD548" s="1" t="str">
        <f t="shared" si="140"/>
        <v/>
      </c>
      <c r="AE548" s="1" t="str">
        <f t="shared" si="141"/>
        <v/>
      </c>
      <c r="AF548" s="1" t="str">
        <f t="shared" si="142"/>
        <v/>
      </c>
      <c r="AG548" s="1" t="str">
        <f t="shared" si="143"/>
        <v/>
      </c>
    </row>
    <row r="549" spans="1:33">
      <c r="A549">
        <v>546</v>
      </c>
      <c r="B549" s="2" t="str">
        <f>IF(A549&lt;=入力・概要!$B$40,10^(LOG10(入力・概要!$B$38)+(A549-1)*(LOG10(入力・概要!$B$39)-LOG10(入力・概要!$B$38))/(入力・概要!$B$40-1)),"")</f>
        <v/>
      </c>
      <c r="C549" s="1" t="str">
        <f t="shared" si="128"/>
        <v/>
      </c>
      <c r="D549" s="1" t="str">
        <f>IF(B549="","",ATANH(MIN(0.999999,入力・概要!$E$20/入力・概要!$E$9))+入力・概要!$B$20*SQRT(B549/1000000)+E549*入力・概要!$B$15/2)</f>
        <v/>
      </c>
      <c r="E549" s="1" t="str">
        <f>IF(B549="","",C549*(入力・概要!$E$11*0.000000001))</f>
        <v/>
      </c>
      <c r="F549" s="1" t="str">
        <f t="shared" si="129"/>
        <v/>
      </c>
      <c r="G549" s="1" t="str">
        <f t="shared" si="130"/>
        <v/>
      </c>
      <c r="H549" s="1" t="str">
        <f>IF(B549="","",ATANH(MIN(0.999999,入力・概要!$E$21/入力・概要!$E$15))+入力・概要!$B$21*SQRT(B549/1000000)+I549*入力・概要!$B$16/2)</f>
        <v/>
      </c>
      <c r="I549" s="1" t="str">
        <f>IF(B549="","",C549*(入力・概要!$E$17*0.000000001))</f>
        <v/>
      </c>
      <c r="J549" s="1" t="str">
        <f t="shared" si="131"/>
        <v/>
      </c>
      <c r="K549" s="1" t="str">
        <f t="shared" si="132"/>
        <v/>
      </c>
      <c r="L549" s="1" t="str">
        <f>IF(B549="","",入力・概要!$B$25)</f>
        <v/>
      </c>
      <c r="M549" s="1" t="str">
        <f>IF(B549="","",C549*入力・概要!$B$26*0.000000001-1/(C549*入力・概要!$B$24*0.000001))</f>
        <v/>
      </c>
      <c r="N549" s="1" t="str">
        <f>IF(B549="","",入力・概要!$B$28)</f>
        <v/>
      </c>
      <c r="O549" s="1" t="str">
        <f>IF(B549="","",C549*入力・概要!$B$29*0.000000001-1/(C549*入力・概要!$B$27*0.000001))</f>
        <v/>
      </c>
      <c r="P549" s="1" t="str">
        <f t="shared" si="133"/>
        <v/>
      </c>
      <c r="Q549" s="1" t="str">
        <f t="shared" si="134"/>
        <v/>
      </c>
      <c r="R549" s="1" t="str">
        <f>IF(B549="","",入力・概要!$E$15*J549)</f>
        <v/>
      </c>
      <c r="S549" s="1" t="str">
        <f>IF(B549="","",入力・概要!$E$15*K549)</f>
        <v/>
      </c>
      <c r="T549" s="1" t="str">
        <f t="shared" si="135"/>
        <v/>
      </c>
      <c r="U549" s="1" t="str">
        <f t="shared" si="136"/>
        <v/>
      </c>
      <c r="V549" s="1" t="str">
        <f>IF(B549="","",T549+入力・概要!$E$9*F549)</f>
        <v/>
      </c>
      <c r="W549" s="1" t="str">
        <f>IF(B549="","",U549+入力・概要!$E$9*G549)</f>
        <v/>
      </c>
      <c r="X549" s="1" t="str">
        <f>IF(B549="","",入力・概要!$E$9+T549*F549-U549*G549)</f>
        <v/>
      </c>
      <c r="Y549" s="1" t="str">
        <f t="shared" si="137"/>
        <v/>
      </c>
      <c r="Z549" s="1" t="str">
        <f>IF(B549="","",入力・概要!$E$9*(V549*X549+W549*Y549)/(X549^2+Y549^2)+入力・概要!$B$36)</f>
        <v/>
      </c>
      <c r="AA549" s="1" t="str">
        <f>IF(B549="","",入力・概要!$E$9*(W549*X549-V549*Y549)/(X549^2+Y549^2)+C549*入力・概要!$B$37*0.000000001)</f>
        <v/>
      </c>
      <c r="AB549" s="1" t="str">
        <f t="shared" si="138"/>
        <v/>
      </c>
      <c r="AC549" s="1" t="str">
        <f t="shared" si="139"/>
        <v/>
      </c>
      <c r="AD549" s="1" t="str">
        <f t="shared" si="140"/>
        <v/>
      </c>
      <c r="AE549" s="1" t="str">
        <f t="shared" si="141"/>
        <v/>
      </c>
      <c r="AF549" s="1" t="str">
        <f t="shared" si="142"/>
        <v/>
      </c>
      <c r="AG549" s="1" t="str">
        <f t="shared" si="143"/>
        <v/>
      </c>
    </row>
    <row r="550" spans="1:33">
      <c r="A550">
        <v>547</v>
      </c>
      <c r="B550" s="2" t="str">
        <f>IF(A550&lt;=入力・概要!$B$40,10^(LOG10(入力・概要!$B$38)+(A550-1)*(LOG10(入力・概要!$B$39)-LOG10(入力・概要!$B$38))/(入力・概要!$B$40-1)),"")</f>
        <v/>
      </c>
      <c r="C550" s="1" t="str">
        <f t="shared" si="128"/>
        <v/>
      </c>
      <c r="D550" s="1" t="str">
        <f>IF(B550="","",ATANH(MIN(0.999999,入力・概要!$E$20/入力・概要!$E$9))+入力・概要!$B$20*SQRT(B550/1000000)+E550*入力・概要!$B$15/2)</f>
        <v/>
      </c>
      <c r="E550" s="1" t="str">
        <f>IF(B550="","",C550*(入力・概要!$E$11*0.000000001))</f>
        <v/>
      </c>
      <c r="F550" s="1" t="str">
        <f t="shared" si="129"/>
        <v/>
      </c>
      <c r="G550" s="1" t="str">
        <f t="shared" si="130"/>
        <v/>
      </c>
      <c r="H550" s="1" t="str">
        <f>IF(B550="","",ATANH(MIN(0.999999,入力・概要!$E$21/入力・概要!$E$15))+入力・概要!$B$21*SQRT(B550/1000000)+I550*入力・概要!$B$16/2)</f>
        <v/>
      </c>
      <c r="I550" s="1" t="str">
        <f>IF(B550="","",C550*(入力・概要!$E$17*0.000000001))</f>
        <v/>
      </c>
      <c r="J550" s="1" t="str">
        <f t="shared" si="131"/>
        <v/>
      </c>
      <c r="K550" s="1" t="str">
        <f t="shared" si="132"/>
        <v/>
      </c>
      <c r="L550" s="1" t="str">
        <f>IF(B550="","",入力・概要!$B$25)</f>
        <v/>
      </c>
      <c r="M550" s="1" t="str">
        <f>IF(B550="","",C550*入力・概要!$B$26*0.000000001-1/(C550*入力・概要!$B$24*0.000001))</f>
        <v/>
      </c>
      <c r="N550" s="1" t="str">
        <f>IF(B550="","",入力・概要!$B$28)</f>
        <v/>
      </c>
      <c r="O550" s="1" t="str">
        <f>IF(B550="","",C550*入力・概要!$B$29*0.000000001-1/(C550*入力・概要!$B$27*0.000001))</f>
        <v/>
      </c>
      <c r="P550" s="1" t="str">
        <f t="shared" si="133"/>
        <v/>
      </c>
      <c r="Q550" s="1" t="str">
        <f t="shared" si="134"/>
        <v/>
      </c>
      <c r="R550" s="1" t="str">
        <f>IF(B550="","",入力・概要!$E$15*J550)</f>
        <v/>
      </c>
      <c r="S550" s="1" t="str">
        <f>IF(B550="","",入力・概要!$E$15*K550)</f>
        <v/>
      </c>
      <c r="T550" s="1" t="str">
        <f t="shared" si="135"/>
        <v/>
      </c>
      <c r="U550" s="1" t="str">
        <f t="shared" si="136"/>
        <v/>
      </c>
      <c r="V550" s="1" t="str">
        <f>IF(B550="","",T550+入力・概要!$E$9*F550)</f>
        <v/>
      </c>
      <c r="W550" s="1" t="str">
        <f>IF(B550="","",U550+入力・概要!$E$9*G550)</f>
        <v/>
      </c>
      <c r="X550" s="1" t="str">
        <f>IF(B550="","",入力・概要!$E$9+T550*F550-U550*G550)</f>
        <v/>
      </c>
      <c r="Y550" s="1" t="str">
        <f t="shared" si="137"/>
        <v/>
      </c>
      <c r="Z550" s="1" t="str">
        <f>IF(B550="","",入力・概要!$E$9*(V550*X550+W550*Y550)/(X550^2+Y550^2)+入力・概要!$B$36)</f>
        <v/>
      </c>
      <c r="AA550" s="1" t="str">
        <f>IF(B550="","",入力・概要!$E$9*(W550*X550-V550*Y550)/(X550^2+Y550^2)+C550*入力・概要!$B$37*0.000000001)</f>
        <v/>
      </c>
      <c r="AB550" s="1" t="str">
        <f t="shared" si="138"/>
        <v/>
      </c>
      <c r="AC550" s="1" t="str">
        <f t="shared" si="139"/>
        <v/>
      </c>
      <c r="AD550" s="1" t="str">
        <f t="shared" si="140"/>
        <v/>
      </c>
      <c r="AE550" s="1" t="str">
        <f t="shared" si="141"/>
        <v/>
      </c>
      <c r="AF550" s="1" t="str">
        <f t="shared" si="142"/>
        <v/>
      </c>
      <c r="AG550" s="1" t="str">
        <f t="shared" si="143"/>
        <v/>
      </c>
    </row>
    <row r="551" spans="1:33">
      <c r="A551">
        <v>548</v>
      </c>
      <c r="B551" s="2" t="str">
        <f>IF(A551&lt;=入力・概要!$B$40,10^(LOG10(入力・概要!$B$38)+(A551-1)*(LOG10(入力・概要!$B$39)-LOG10(入力・概要!$B$38))/(入力・概要!$B$40-1)),"")</f>
        <v/>
      </c>
      <c r="C551" s="1" t="str">
        <f t="shared" si="128"/>
        <v/>
      </c>
      <c r="D551" s="1" t="str">
        <f>IF(B551="","",ATANH(MIN(0.999999,入力・概要!$E$20/入力・概要!$E$9))+入力・概要!$B$20*SQRT(B551/1000000)+E551*入力・概要!$B$15/2)</f>
        <v/>
      </c>
      <c r="E551" s="1" t="str">
        <f>IF(B551="","",C551*(入力・概要!$E$11*0.000000001))</f>
        <v/>
      </c>
      <c r="F551" s="1" t="str">
        <f t="shared" si="129"/>
        <v/>
      </c>
      <c r="G551" s="1" t="str">
        <f t="shared" si="130"/>
        <v/>
      </c>
      <c r="H551" s="1" t="str">
        <f>IF(B551="","",ATANH(MIN(0.999999,入力・概要!$E$21/入力・概要!$E$15))+入力・概要!$B$21*SQRT(B551/1000000)+I551*入力・概要!$B$16/2)</f>
        <v/>
      </c>
      <c r="I551" s="1" t="str">
        <f>IF(B551="","",C551*(入力・概要!$E$17*0.000000001))</f>
        <v/>
      </c>
      <c r="J551" s="1" t="str">
        <f t="shared" si="131"/>
        <v/>
      </c>
      <c r="K551" s="1" t="str">
        <f t="shared" si="132"/>
        <v/>
      </c>
      <c r="L551" s="1" t="str">
        <f>IF(B551="","",入力・概要!$B$25)</f>
        <v/>
      </c>
      <c r="M551" s="1" t="str">
        <f>IF(B551="","",C551*入力・概要!$B$26*0.000000001-1/(C551*入力・概要!$B$24*0.000001))</f>
        <v/>
      </c>
      <c r="N551" s="1" t="str">
        <f>IF(B551="","",入力・概要!$B$28)</f>
        <v/>
      </c>
      <c r="O551" s="1" t="str">
        <f>IF(B551="","",C551*入力・概要!$B$29*0.000000001-1/(C551*入力・概要!$B$27*0.000001))</f>
        <v/>
      </c>
      <c r="P551" s="1" t="str">
        <f t="shared" si="133"/>
        <v/>
      </c>
      <c r="Q551" s="1" t="str">
        <f t="shared" si="134"/>
        <v/>
      </c>
      <c r="R551" s="1" t="str">
        <f>IF(B551="","",入力・概要!$E$15*J551)</f>
        <v/>
      </c>
      <c r="S551" s="1" t="str">
        <f>IF(B551="","",入力・概要!$E$15*K551)</f>
        <v/>
      </c>
      <c r="T551" s="1" t="str">
        <f t="shared" si="135"/>
        <v/>
      </c>
      <c r="U551" s="1" t="str">
        <f t="shared" si="136"/>
        <v/>
      </c>
      <c r="V551" s="1" t="str">
        <f>IF(B551="","",T551+入力・概要!$E$9*F551)</f>
        <v/>
      </c>
      <c r="W551" s="1" t="str">
        <f>IF(B551="","",U551+入力・概要!$E$9*G551)</f>
        <v/>
      </c>
      <c r="X551" s="1" t="str">
        <f>IF(B551="","",入力・概要!$E$9+T551*F551-U551*G551)</f>
        <v/>
      </c>
      <c r="Y551" s="1" t="str">
        <f t="shared" si="137"/>
        <v/>
      </c>
      <c r="Z551" s="1" t="str">
        <f>IF(B551="","",入力・概要!$E$9*(V551*X551+W551*Y551)/(X551^2+Y551^2)+入力・概要!$B$36)</f>
        <v/>
      </c>
      <c r="AA551" s="1" t="str">
        <f>IF(B551="","",入力・概要!$E$9*(W551*X551-V551*Y551)/(X551^2+Y551^2)+C551*入力・概要!$B$37*0.000000001)</f>
        <v/>
      </c>
      <c r="AB551" s="1" t="str">
        <f t="shared" si="138"/>
        <v/>
      </c>
      <c r="AC551" s="1" t="str">
        <f t="shared" si="139"/>
        <v/>
      </c>
      <c r="AD551" s="1" t="str">
        <f t="shared" si="140"/>
        <v/>
      </c>
      <c r="AE551" s="1" t="str">
        <f t="shared" si="141"/>
        <v/>
      </c>
      <c r="AF551" s="1" t="str">
        <f t="shared" si="142"/>
        <v/>
      </c>
      <c r="AG551" s="1" t="str">
        <f t="shared" si="143"/>
        <v/>
      </c>
    </row>
    <row r="552" spans="1:33">
      <c r="A552">
        <v>549</v>
      </c>
      <c r="B552" s="2" t="str">
        <f>IF(A552&lt;=入力・概要!$B$40,10^(LOG10(入力・概要!$B$38)+(A552-1)*(LOG10(入力・概要!$B$39)-LOG10(入力・概要!$B$38))/(入力・概要!$B$40-1)),"")</f>
        <v/>
      </c>
      <c r="C552" s="1" t="str">
        <f t="shared" si="128"/>
        <v/>
      </c>
      <c r="D552" s="1" t="str">
        <f>IF(B552="","",ATANH(MIN(0.999999,入力・概要!$E$20/入力・概要!$E$9))+入力・概要!$B$20*SQRT(B552/1000000)+E552*入力・概要!$B$15/2)</f>
        <v/>
      </c>
      <c r="E552" s="1" t="str">
        <f>IF(B552="","",C552*(入力・概要!$E$11*0.000000001))</f>
        <v/>
      </c>
      <c r="F552" s="1" t="str">
        <f t="shared" si="129"/>
        <v/>
      </c>
      <c r="G552" s="1" t="str">
        <f t="shared" si="130"/>
        <v/>
      </c>
      <c r="H552" s="1" t="str">
        <f>IF(B552="","",ATANH(MIN(0.999999,入力・概要!$E$21/入力・概要!$E$15))+入力・概要!$B$21*SQRT(B552/1000000)+I552*入力・概要!$B$16/2)</f>
        <v/>
      </c>
      <c r="I552" s="1" t="str">
        <f>IF(B552="","",C552*(入力・概要!$E$17*0.000000001))</f>
        <v/>
      </c>
      <c r="J552" s="1" t="str">
        <f t="shared" si="131"/>
        <v/>
      </c>
      <c r="K552" s="1" t="str">
        <f t="shared" si="132"/>
        <v/>
      </c>
      <c r="L552" s="1" t="str">
        <f>IF(B552="","",入力・概要!$B$25)</f>
        <v/>
      </c>
      <c r="M552" s="1" t="str">
        <f>IF(B552="","",C552*入力・概要!$B$26*0.000000001-1/(C552*入力・概要!$B$24*0.000001))</f>
        <v/>
      </c>
      <c r="N552" s="1" t="str">
        <f>IF(B552="","",入力・概要!$B$28)</f>
        <v/>
      </c>
      <c r="O552" s="1" t="str">
        <f>IF(B552="","",C552*入力・概要!$B$29*0.000000001-1/(C552*入力・概要!$B$27*0.000001))</f>
        <v/>
      </c>
      <c r="P552" s="1" t="str">
        <f t="shared" si="133"/>
        <v/>
      </c>
      <c r="Q552" s="1" t="str">
        <f t="shared" si="134"/>
        <v/>
      </c>
      <c r="R552" s="1" t="str">
        <f>IF(B552="","",入力・概要!$E$15*J552)</f>
        <v/>
      </c>
      <c r="S552" s="1" t="str">
        <f>IF(B552="","",入力・概要!$E$15*K552)</f>
        <v/>
      </c>
      <c r="T552" s="1" t="str">
        <f t="shared" si="135"/>
        <v/>
      </c>
      <c r="U552" s="1" t="str">
        <f t="shared" si="136"/>
        <v/>
      </c>
      <c r="V552" s="1" t="str">
        <f>IF(B552="","",T552+入力・概要!$E$9*F552)</f>
        <v/>
      </c>
      <c r="W552" s="1" t="str">
        <f>IF(B552="","",U552+入力・概要!$E$9*G552)</f>
        <v/>
      </c>
      <c r="X552" s="1" t="str">
        <f>IF(B552="","",入力・概要!$E$9+T552*F552-U552*G552)</f>
        <v/>
      </c>
      <c r="Y552" s="1" t="str">
        <f t="shared" si="137"/>
        <v/>
      </c>
      <c r="Z552" s="1" t="str">
        <f>IF(B552="","",入力・概要!$E$9*(V552*X552+W552*Y552)/(X552^2+Y552^2)+入力・概要!$B$36)</f>
        <v/>
      </c>
      <c r="AA552" s="1" t="str">
        <f>IF(B552="","",入力・概要!$E$9*(W552*X552-V552*Y552)/(X552^2+Y552^2)+C552*入力・概要!$B$37*0.000000001)</f>
        <v/>
      </c>
      <c r="AB552" s="1" t="str">
        <f t="shared" si="138"/>
        <v/>
      </c>
      <c r="AC552" s="1" t="str">
        <f t="shared" si="139"/>
        <v/>
      </c>
      <c r="AD552" s="1" t="str">
        <f t="shared" si="140"/>
        <v/>
      </c>
      <c r="AE552" s="1" t="str">
        <f t="shared" si="141"/>
        <v/>
      </c>
      <c r="AF552" s="1" t="str">
        <f t="shared" si="142"/>
        <v/>
      </c>
      <c r="AG552" s="1" t="str">
        <f t="shared" si="143"/>
        <v/>
      </c>
    </row>
    <row r="553" spans="1:33">
      <c r="A553">
        <v>550</v>
      </c>
      <c r="B553" s="2" t="str">
        <f>IF(A553&lt;=入力・概要!$B$40,10^(LOG10(入力・概要!$B$38)+(A553-1)*(LOG10(入力・概要!$B$39)-LOG10(入力・概要!$B$38))/(入力・概要!$B$40-1)),"")</f>
        <v/>
      </c>
      <c r="C553" s="1" t="str">
        <f t="shared" si="128"/>
        <v/>
      </c>
      <c r="D553" s="1" t="str">
        <f>IF(B553="","",ATANH(MIN(0.999999,入力・概要!$E$20/入力・概要!$E$9))+入力・概要!$B$20*SQRT(B553/1000000)+E553*入力・概要!$B$15/2)</f>
        <v/>
      </c>
      <c r="E553" s="1" t="str">
        <f>IF(B553="","",C553*(入力・概要!$E$11*0.000000001))</f>
        <v/>
      </c>
      <c r="F553" s="1" t="str">
        <f t="shared" si="129"/>
        <v/>
      </c>
      <c r="G553" s="1" t="str">
        <f t="shared" si="130"/>
        <v/>
      </c>
      <c r="H553" s="1" t="str">
        <f>IF(B553="","",ATANH(MIN(0.999999,入力・概要!$E$21/入力・概要!$E$15))+入力・概要!$B$21*SQRT(B553/1000000)+I553*入力・概要!$B$16/2)</f>
        <v/>
      </c>
      <c r="I553" s="1" t="str">
        <f>IF(B553="","",C553*(入力・概要!$E$17*0.000000001))</f>
        <v/>
      </c>
      <c r="J553" s="1" t="str">
        <f t="shared" si="131"/>
        <v/>
      </c>
      <c r="K553" s="1" t="str">
        <f t="shared" si="132"/>
        <v/>
      </c>
      <c r="L553" s="1" t="str">
        <f>IF(B553="","",入力・概要!$B$25)</f>
        <v/>
      </c>
      <c r="M553" s="1" t="str">
        <f>IF(B553="","",C553*入力・概要!$B$26*0.000000001-1/(C553*入力・概要!$B$24*0.000001))</f>
        <v/>
      </c>
      <c r="N553" s="1" t="str">
        <f>IF(B553="","",入力・概要!$B$28)</f>
        <v/>
      </c>
      <c r="O553" s="1" t="str">
        <f>IF(B553="","",C553*入力・概要!$B$29*0.000000001-1/(C553*入力・概要!$B$27*0.000001))</f>
        <v/>
      </c>
      <c r="P553" s="1" t="str">
        <f t="shared" si="133"/>
        <v/>
      </c>
      <c r="Q553" s="1" t="str">
        <f t="shared" si="134"/>
        <v/>
      </c>
      <c r="R553" s="1" t="str">
        <f>IF(B553="","",入力・概要!$E$15*J553)</f>
        <v/>
      </c>
      <c r="S553" s="1" t="str">
        <f>IF(B553="","",入力・概要!$E$15*K553)</f>
        <v/>
      </c>
      <c r="T553" s="1" t="str">
        <f t="shared" si="135"/>
        <v/>
      </c>
      <c r="U553" s="1" t="str">
        <f t="shared" si="136"/>
        <v/>
      </c>
      <c r="V553" s="1" t="str">
        <f>IF(B553="","",T553+入力・概要!$E$9*F553)</f>
        <v/>
      </c>
      <c r="W553" s="1" t="str">
        <f>IF(B553="","",U553+入力・概要!$E$9*G553)</f>
        <v/>
      </c>
      <c r="X553" s="1" t="str">
        <f>IF(B553="","",入力・概要!$E$9+T553*F553-U553*G553)</f>
        <v/>
      </c>
      <c r="Y553" s="1" t="str">
        <f t="shared" si="137"/>
        <v/>
      </c>
      <c r="Z553" s="1" t="str">
        <f>IF(B553="","",入力・概要!$E$9*(V553*X553+W553*Y553)/(X553^2+Y553^2)+入力・概要!$B$36)</f>
        <v/>
      </c>
      <c r="AA553" s="1" t="str">
        <f>IF(B553="","",入力・概要!$E$9*(W553*X553-V553*Y553)/(X553^2+Y553^2)+C553*入力・概要!$B$37*0.000000001)</f>
        <v/>
      </c>
      <c r="AB553" s="1" t="str">
        <f t="shared" si="138"/>
        <v/>
      </c>
      <c r="AC553" s="1" t="str">
        <f t="shared" si="139"/>
        <v/>
      </c>
      <c r="AD553" s="1" t="str">
        <f t="shared" si="140"/>
        <v/>
      </c>
      <c r="AE553" s="1" t="str">
        <f t="shared" si="141"/>
        <v/>
      </c>
      <c r="AF553" s="1" t="str">
        <f t="shared" si="142"/>
        <v/>
      </c>
      <c r="AG553" s="1" t="str">
        <f t="shared" si="143"/>
        <v/>
      </c>
    </row>
    <row r="554" spans="1:33">
      <c r="A554">
        <v>551</v>
      </c>
      <c r="B554" s="2" t="str">
        <f>IF(A554&lt;=入力・概要!$B$40,10^(LOG10(入力・概要!$B$38)+(A554-1)*(LOG10(入力・概要!$B$39)-LOG10(入力・概要!$B$38))/(入力・概要!$B$40-1)),"")</f>
        <v/>
      </c>
      <c r="C554" s="1" t="str">
        <f t="shared" si="128"/>
        <v/>
      </c>
      <c r="D554" s="1" t="str">
        <f>IF(B554="","",ATANH(MIN(0.999999,入力・概要!$E$20/入力・概要!$E$9))+入力・概要!$B$20*SQRT(B554/1000000)+E554*入力・概要!$B$15/2)</f>
        <v/>
      </c>
      <c r="E554" s="1" t="str">
        <f>IF(B554="","",C554*(入力・概要!$E$11*0.000000001))</f>
        <v/>
      </c>
      <c r="F554" s="1" t="str">
        <f t="shared" si="129"/>
        <v/>
      </c>
      <c r="G554" s="1" t="str">
        <f t="shared" si="130"/>
        <v/>
      </c>
      <c r="H554" s="1" t="str">
        <f>IF(B554="","",ATANH(MIN(0.999999,入力・概要!$E$21/入力・概要!$E$15))+入力・概要!$B$21*SQRT(B554/1000000)+I554*入力・概要!$B$16/2)</f>
        <v/>
      </c>
      <c r="I554" s="1" t="str">
        <f>IF(B554="","",C554*(入力・概要!$E$17*0.000000001))</f>
        <v/>
      </c>
      <c r="J554" s="1" t="str">
        <f t="shared" si="131"/>
        <v/>
      </c>
      <c r="K554" s="1" t="str">
        <f t="shared" si="132"/>
        <v/>
      </c>
      <c r="L554" s="1" t="str">
        <f>IF(B554="","",入力・概要!$B$25)</f>
        <v/>
      </c>
      <c r="M554" s="1" t="str">
        <f>IF(B554="","",C554*入力・概要!$B$26*0.000000001-1/(C554*入力・概要!$B$24*0.000001))</f>
        <v/>
      </c>
      <c r="N554" s="1" t="str">
        <f>IF(B554="","",入力・概要!$B$28)</f>
        <v/>
      </c>
      <c r="O554" s="1" t="str">
        <f>IF(B554="","",C554*入力・概要!$B$29*0.000000001-1/(C554*入力・概要!$B$27*0.000001))</f>
        <v/>
      </c>
      <c r="P554" s="1" t="str">
        <f t="shared" si="133"/>
        <v/>
      </c>
      <c r="Q554" s="1" t="str">
        <f t="shared" si="134"/>
        <v/>
      </c>
      <c r="R554" s="1" t="str">
        <f>IF(B554="","",入力・概要!$E$15*J554)</f>
        <v/>
      </c>
      <c r="S554" s="1" t="str">
        <f>IF(B554="","",入力・概要!$E$15*K554)</f>
        <v/>
      </c>
      <c r="T554" s="1" t="str">
        <f t="shared" si="135"/>
        <v/>
      </c>
      <c r="U554" s="1" t="str">
        <f t="shared" si="136"/>
        <v/>
      </c>
      <c r="V554" s="1" t="str">
        <f>IF(B554="","",T554+入力・概要!$E$9*F554)</f>
        <v/>
      </c>
      <c r="W554" s="1" t="str">
        <f>IF(B554="","",U554+入力・概要!$E$9*G554)</f>
        <v/>
      </c>
      <c r="X554" s="1" t="str">
        <f>IF(B554="","",入力・概要!$E$9+T554*F554-U554*G554)</f>
        <v/>
      </c>
      <c r="Y554" s="1" t="str">
        <f t="shared" si="137"/>
        <v/>
      </c>
      <c r="Z554" s="1" t="str">
        <f>IF(B554="","",入力・概要!$E$9*(V554*X554+W554*Y554)/(X554^2+Y554^2)+入力・概要!$B$36)</f>
        <v/>
      </c>
      <c r="AA554" s="1" t="str">
        <f>IF(B554="","",入力・概要!$E$9*(W554*X554-V554*Y554)/(X554^2+Y554^2)+C554*入力・概要!$B$37*0.000000001)</f>
        <v/>
      </c>
      <c r="AB554" s="1" t="str">
        <f t="shared" si="138"/>
        <v/>
      </c>
      <c r="AC554" s="1" t="str">
        <f t="shared" si="139"/>
        <v/>
      </c>
      <c r="AD554" s="1" t="str">
        <f t="shared" si="140"/>
        <v/>
      </c>
      <c r="AE554" s="1" t="str">
        <f t="shared" si="141"/>
        <v/>
      </c>
      <c r="AF554" s="1" t="str">
        <f t="shared" si="142"/>
        <v/>
      </c>
      <c r="AG554" s="1" t="str">
        <f t="shared" si="143"/>
        <v/>
      </c>
    </row>
    <row r="555" spans="1:33">
      <c r="A555">
        <v>552</v>
      </c>
      <c r="B555" s="2" t="str">
        <f>IF(A555&lt;=入力・概要!$B$40,10^(LOG10(入力・概要!$B$38)+(A555-1)*(LOG10(入力・概要!$B$39)-LOG10(入力・概要!$B$38))/(入力・概要!$B$40-1)),"")</f>
        <v/>
      </c>
      <c r="C555" s="1" t="str">
        <f t="shared" si="128"/>
        <v/>
      </c>
      <c r="D555" s="1" t="str">
        <f>IF(B555="","",ATANH(MIN(0.999999,入力・概要!$E$20/入力・概要!$E$9))+入力・概要!$B$20*SQRT(B555/1000000)+E555*入力・概要!$B$15/2)</f>
        <v/>
      </c>
      <c r="E555" s="1" t="str">
        <f>IF(B555="","",C555*(入力・概要!$E$11*0.000000001))</f>
        <v/>
      </c>
      <c r="F555" s="1" t="str">
        <f t="shared" si="129"/>
        <v/>
      </c>
      <c r="G555" s="1" t="str">
        <f t="shared" si="130"/>
        <v/>
      </c>
      <c r="H555" s="1" t="str">
        <f>IF(B555="","",ATANH(MIN(0.999999,入力・概要!$E$21/入力・概要!$E$15))+入力・概要!$B$21*SQRT(B555/1000000)+I555*入力・概要!$B$16/2)</f>
        <v/>
      </c>
      <c r="I555" s="1" t="str">
        <f>IF(B555="","",C555*(入力・概要!$E$17*0.000000001))</f>
        <v/>
      </c>
      <c r="J555" s="1" t="str">
        <f t="shared" si="131"/>
        <v/>
      </c>
      <c r="K555" s="1" t="str">
        <f t="shared" si="132"/>
        <v/>
      </c>
      <c r="L555" s="1" t="str">
        <f>IF(B555="","",入力・概要!$B$25)</f>
        <v/>
      </c>
      <c r="M555" s="1" t="str">
        <f>IF(B555="","",C555*入力・概要!$B$26*0.000000001-1/(C555*入力・概要!$B$24*0.000001))</f>
        <v/>
      </c>
      <c r="N555" s="1" t="str">
        <f>IF(B555="","",入力・概要!$B$28)</f>
        <v/>
      </c>
      <c r="O555" s="1" t="str">
        <f>IF(B555="","",C555*入力・概要!$B$29*0.000000001-1/(C555*入力・概要!$B$27*0.000001))</f>
        <v/>
      </c>
      <c r="P555" s="1" t="str">
        <f t="shared" si="133"/>
        <v/>
      </c>
      <c r="Q555" s="1" t="str">
        <f t="shared" si="134"/>
        <v/>
      </c>
      <c r="R555" s="1" t="str">
        <f>IF(B555="","",入力・概要!$E$15*J555)</f>
        <v/>
      </c>
      <c r="S555" s="1" t="str">
        <f>IF(B555="","",入力・概要!$E$15*K555)</f>
        <v/>
      </c>
      <c r="T555" s="1" t="str">
        <f t="shared" si="135"/>
        <v/>
      </c>
      <c r="U555" s="1" t="str">
        <f t="shared" si="136"/>
        <v/>
      </c>
      <c r="V555" s="1" t="str">
        <f>IF(B555="","",T555+入力・概要!$E$9*F555)</f>
        <v/>
      </c>
      <c r="W555" s="1" t="str">
        <f>IF(B555="","",U555+入力・概要!$E$9*G555)</f>
        <v/>
      </c>
      <c r="X555" s="1" t="str">
        <f>IF(B555="","",入力・概要!$E$9+T555*F555-U555*G555)</f>
        <v/>
      </c>
      <c r="Y555" s="1" t="str">
        <f t="shared" si="137"/>
        <v/>
      </c>
      <c r="Z555" s="1" t="str">
        <f>IF(B555="","",入力・概要!$E$9*(V555*X555+W555*Y555)/(X555^2+Y555^2)+入力・概要!$B$36)</f>
        <v/>
      </c>
      <c r="AA555" s="1" t="str">
        <f>IF(B555="","",入力・概要!$E$9*(W555*X555-V555*Y555)/(X555^2+Y555^2)+C555*入力・概要!$B$37*0.000000001)</f>
        <v/>
      </c>
      <c r="AB555" s="1" t="str">
        <f t="shared" si="138"/>
        <v/>
      </c>
      <c r="AC555" s="1" t="str">
        <f t="shared" si="139"/>
        <v/>
      </c>
      <c r="AD555" s="1" t="str">
        <f t="shared" si="140"/>
        <v/>
      </c>
      <c r="AE555" s="1" t="str">
        <f t="shared" si="141"/>
        <v/>
      </c>
      <c r="AF555" s="1" t="str">
        <f t="shared" si="142"/>
        <v/>
      </c>
      <c r="AG555" s="1" t="str">
        <f t="shared" si="143"/>
        <v/>
      </c>
    </row>
    <row r="556" spans="1:33">
      <c r="A556">
        <v>553</v>
      </c>
      <c r="B556" s="2" t="str">
        <f>IF(A556&lt;=入力・概要!$B$40,10^(LOG10(入力・概要!$B$38)+(A556-1)*(LOG10(入力・概要!$B$39)-LOG10(入力・概要!$B$38))/(入力・概要!$B$40-1)),"")</f>
        <v/>
      </c>
      <c r="C556" s="1" t="str">
        <f t="shared" si="128"/>
        <v/>
      </c>
      <c r="D556" s="1" t="str">
        <f>IF(B556="","",ATANH(MIN(0.999999,入力・概要!$E$20/入力・概要!$E$9))+入力・概要!$B$20*SQRT(B556/1000000)+E556*入力・概要!$B$15/2)</f>
        <v/>
      </c>
      <c r="E556" s="1" t="str">
        <f>IF(B556="","",C556*(入力・概要!$E$11*0.000000001))</f>
        <v/>
      </c>
      <c r="F556" s="1" t="str">
        <f t="shared" si="129"/>
        <v/>
      </c>
      <c r="G556" s="1" t="str">
        <f t="shared" si="130"/>
        <v/>
      </c>
      <c r="H556" s="1" t="str">
        <f>IF(B556="","",ATANH(MIN(0.999999,入力・概要!$E$21/入力・概要!$E$15))+入力・概要!$B$21*SQRT(B556/1000000)+I556*入力・概要!$B$16/2)</f>
        <v/>
      </c>
      <c r="I556" s="1" t="str">
        <f>IF(B556="","",C556*(入力・概要!$E$17*0.000000001))</f>
        <v/>
      </c>
      <c r="J556" s="1" t="str">
        <f t="shared" si="131"/>
        <v/>
      </c>
      <c r="K556" s="1" t="str">
        <f t="shared" si="132"/>
        <v/>
      </c>
      <c r="L556" s="1" t="str">
        <f>IF(B556="","",入力・概要!$B$25)</f>
        <v/>
      </c>
      <c r="M556" s="1" t="str">
        <f>IF(B556="","",C556*入力・概要!$B$26*0.000000001-1/(C556*入力・概要!$B$24*0.000001))</f>
        <v/>
      </c>
      <c r="N556" s="1" t="str">
        <f>IF(B556="","",入力・概要!$B$28)</f>
        <v/>
      </c>
      <c r="O556" s="1" t="str">
        <f>IF(B556="","",C556*入力・概要!$B$29*0.000000001-1/(C556*入力・概要!$B$27*0.000001))</f>
        <v/>
      </c>
      <c r="P556" s="1" t="str">
        <f t="shared" si="133"/>
        <v/>
      </c>
      <c r="Q556" s="1" t="str">
        <f t="shared" si="134"/>
        <v/>
      </c>
      <c r="R556" s="1" t="str">
        <f>IF(B556="","",入力・概要!$E$15*J556)</f>
        <v/>
      </c>
      <c r="S556" s="1" t="str">
        <f>IF(B556="","",入力・概要!$E$15*K556)</f>
        <v/>
      </c>
      <c r="T556" s="1" t="str">
        <f t="shared" si="135"/>
        <v/>
      </c>
      <c r="U556" s="1" t="str">
        <f t="shared" si="136"/>
        <v/>
      </c>
      <c r="V556" s="1" t="str">
        <f>IF(B556="","",T556+入力・概要!$E$9*F556)</f>
        <v/>
      </c>
      <c r="W556" s="1" t="str">
        <f>IF(B556="","",U556+入力・概要!$E$9*G556)</f>
        <v/>
      </c>
      <c r="X556" s="1" t="str">
        <f>IF(B556="","",入力・概要!$E$9+T556*F556-U556*G556)</f>
        <v/>
      </c>
      <c r="Y556" s="1" t="str">
        <f t="shared" si="137"/>
        <v/>
      </c>
      <c r="Z556" s="1" t="str">
        <f>IF(B556="","",入力・概要!$E$9*(V556*X556+W556*Y556)/(X556^2+Y556^2)+入力・概要!$B$36)</f>
        <v/>
      </c>
      <c r="AA556" s="1" t="str">
        <f>IF(B556="","",入力・概要!$E$9*(W556*X556-V556*Y556)/(X556^2+Y556^2)+C556*入力・概要!$B$37*0.000000001)</f>
        <v/>
      </c>
      <c r="AB556" s="1" t="str">
        <f t="shared" si="138"/>
        <v/>
      </c>
      <c r="AC556" s="1" t="str">
        <f t="shared" si="139"/>
        <v/>
      </c>
      <c r="AD556" s="1" t="str">
        <f t="shared" si="140"/>
        <v/>
      </c>
      <c r="AE556" s="1" t="str">
        <f t="shared" si="141"/>
        <v/>
      </c>
      <c r="AF556" s="1" t="str">
        <f t="shared" si="142"/>
        <v/>
      </c>
      <c r="AG556" s="1" t="str">
        <f t="shared" si="143"/>
        <v/>
      </c>
    </row>
    <row r="557" spans="1:33">
      <c r="A557">
        <v>554</v>
      </c>
      <c r="B557" s="2" t="str">
        <f>IF(A557&lt;=入力・概要!$B$40,10^(LOG10(入力・概要!$B$38)+(A557-1)*(LOG10(入力・概要!$B$39)-LOG10(入力・概要!$B$38))/(入力・概要!$B$40-1)),"")</f>
        <v/>
      </c>
      <c r="C557" s="1" t="str">
        <f t="shared" si="128"/>
        <v/>
      </c>
      <c r="D557" s="1" t="str">
        <f>IF(B557="","",ATANH(MIN(0.999999,入力・概要!$E$20/入力・概要!$E$9))+入力・概要!$B$20*SQRT(B557/1000000)+E557*入力・概要!$B$15/2)</f>
        <v/>
      </c>
      <c r="E557" s="1" t="str">
        <f>IF(B557="","",C557*(入力・概要!$E$11*0.000000001))</f>
        <v/>
      </c>
      <c r="F557" s="1" t="str">
        <f t="shared" si="129"/>
        <v/>
      </c>
      <c r="G557" s="1" t="str">
        <f t="shared" si="130"/>
        <v/>
      </c>
      <c r="H557" s="1" t="str">
        <f>IF(B557="","",ATANH(MIN(0.999999,入力・概要!$E$21/入力・概要!$E$15))+入力・概要!$B$21*SQRT(B557/1000000)+I557*入力・概要!$B$16/2)</f>
        <v/>
      </c>
      <c r="I557" s="1" t="str">
        <f>IF(B557="","",C557*(入力・概要!$E$17*0.000000001))</f>
        <v/>
      </c>
      <c r="J557" s="1" t="str">
        <f t="shared" si="131"/>
        <v/>
      </c>
      <c r="K557" s="1" t="str">
        <f t="shared" si="132"/>
        <v/>
      </c>
      <c r="L557" s="1" t="str">
        <f>IF(B557="","",入力・概要!$B$25)</f>
        <v/>
      </c>
      <c r="M557" s="1" t="str">
        <f>IF(B557="","",C557*入力・概要!$B$26*0.000000001-1/(C557*入力・概要!$B$24*0.000001))</f>
        <v/>
      </c>
      <c r="N557" s="1" t="str">
        <f>IF(B557="","",入力・概要!$B$28)</f>
        <v/>
      </c>
      <c r="O557" s="1" t="str">
        <f>IF(B557="","",C557*入力・概要!$B$29*0.000000001-1/(C557*入力・概要!$B$27*0.000001))</f>
        <v/>
      </c>
      <c r="P557" s="1" t="str">
        <f t="shared" si="133"/>
        <v/>
      </c>
      <c r="Q557" s="1" t="str">
        <f t="shared" si="134"/>
        <v/>
      </c>
      <c r="R557" s="1" t="str">
        <f>IF(B557="","",入力・概要!$E$15*J557)</f>
        <v/>
      </c>
      <c r="S557" s="1" t="str">
        <f>IF(B557="","",入力・概要!$E$15*K557)</f>
        <v/>
      </c>
      <c r="T557" s="1" t="str">
        <f t="shared" si="135"/>
        <v/>
      </c>
      <c r="U557" s="1" t="str">
        <f t="shared" si="136"/>
        <v/>
      </c>
      <c r="V557" s="1" t="str">
        <f>IF(B557="","",T557+入力・概要!$E$9*F557)</f>
        <v/>
      </c>
      <c r="W557" s="1" t="str">
        <f>IF(B557="","",U557+入力・概要!$E$9*G557)</f>
        <v/>
      </c>
      <c r="X557" s="1" t="str">
        <f>IF(B557="","",入力・概要!$E$9+T557*F557-U557*G557)</f>
        <v/>
      </c>
      <c r="Y557" s="1" t="str">
        <f t="shared" si="137"/>
        <v/>
      </c>
      <c r="Z557" s="1" t="str">
        <f>IF(B557="","",入力・概要!$E$9*(V557*X557+W557*Y557)/(X557^2+Y557^2)+入力・概要!$B$36)</f>
        <v/>
      </c>
      <c r="AA557" s="1" t="str">
        <f>IF(B557="","",入力・概要!$E$9*(W557*X557-V557*Y557)/(X557^2+Y557^2)+C557*入力・概要!$B$37*0.000000001)</f>
        <v/>
      </c>
      <c r="AB557" s="1" t="str">
        <f t="shared" si="138"/>
        <v/>
      </c>
      <c r="AC557" s="1" t="str">
        <f t="shared" si="139"/>
        <v/>
      </c>
      <c r="AD557" s="1" t="str">
        <f t="shared" si="140"/>
        <v/>
      </c>
      <c r="AE557" s="1" t="str">
        <f t="shared" si="141"/>
        <v/>
      </c>
      <c r="AF557" s="1" t="str">
        <f t="shared" si="142"/>
        <v/>
      </c>
      <c r="AG557" s="1" t="str">
        <f t="shared" si="143"/>
        <v/>
      </c>
    </row>
    <row r="558" spans="1:33">
      <c r="A558">
        <v>555</v>
      </c>
      <c r="B558" s="2" t="str">
        <f>IF(A558&lt;=入力・概要!$B$40,10^(LOG10(入力・概要!$B$38)+(A558-1)*(LOG10(入力・概要!$B$39)-LOG10(入力・概要!$B$38))/(入力・概要!$B$40-1)),"")</f>
        <v/>
      </c>
      <c r="C558" s="1" t="str">
        <f t="shared" si="128"/>
        <v/>
      </c>
      <c r="D558" s="1" t="str">
        <f>IF(B558="","",ATANH(MIN(0.999999,入力・概要!$E$20/入力・概要!$E$9))+入力・概要!$B$20*SQRT(B558/1000000)+E558*入力・概要!$B$15/2)</f>
        <v/>
      </c>
      <c r="E558" s="1" t="str">
        <f>IF(B558="","",C558*(入力・概要!$E$11*0.000000001))</f>
        <v/>
      </c>
      <c r="F558" s="1" t="str">
        <f t="shared" si="129"/>
        <v/>
      </c>
      <c r="G558" s="1" t="str">
        <f t="shared" si="130"/>
        <v/>
      </c>
      <c r="H558" s="1" t="str">
        <f>IF(B558="","",ATANH(MIN(0.999999,入力・概要!$E$21/入力・概要!$E$15))+入力・概要!$B$21*SQRT(B558/1000000)+I558*入力・概要!$B$16/2)</f>
        <v/>
      </c>
      <c r="I558" s="1" t="str">
        <f>IF(B558="","",C558*(入力・概要!$E$17*0.000000001))</f>
        <v/>
      </c>
      <c r="J558" s="1" t="str">
        <f t="shared" si="131"/>
        <v/>
      </c>
      <c r="K558" s="1" t="str">
        <f t="shared" si="132"/>
        <v/>
      </c>
      <c r="L558" s="1" t="str">
        <f>IF(B558="","",入力・概要!$B$25)</f>
        <v/>
      </c>
      <c r="M558" s="1" t="str">
        <f>IF(B558="","",C558*入力・概要!$B$26*0.000000001-1/(C558*入力・概要!$B$24*0.000001))</f>
        <v/>
      </c>
      <c r="N558" s="1" t="str">
        <f>IF(B558="","",入力・概要!$B$28)</f>
        <v/>
      </c>
      <c r="O558" s="1" t="str">
        <f>IF(B558="","",C558*入力・概要!$B$29*0.000000001-1/(C558*入力・概要!$B$27*0.000001))</f>
        <v/>
      </c>
      <c r="P558" s="1" t="str">
        <f t="shared" si="133"/>
        <v/>
      </c>
      <c r="Q558" s="1" t="str">
        <f t="shared" si="134"/>
        <v/>
      </c>
      <c r="R558" s="1" t="str">
        <f>IF(B558="","",入力・概要!$E$15*J558)</f>
        <v/>
      </c>
      <c r="S558" s="1" t="str">
        <f>IF(B558="","",入力・概要!$E$15*K558)</f>
        <v/>
      </c>
      <c r="T558" s="1" t="str">
        <f t="shared" si="135"/>
        <v/>
      </c>
      <c r="U558" s="1" t="str">
        <f t="shared" si="136"/>
        <v/>
      </c>
      <c r="V558" s="1" t="str">
        <f>IF(B558="","",T558+入力・概要!$E$9*F558)</f>
        <v/>
      </c>
      <c r="W558" s="1" t="str">
        <f>IF(B558="","",U558+入力・概要!$E$9*G558)</f>
        <v/>
      </c>
      <c r="X558" s="1" t="str">
        <f>IF(B558="","",入力・概要!$E$9+T558*F558-U558*G558)</f>
        <v/>
      </c>
      <c r="Y558" s="1" t="str">
        <f t="shared" si="137"/>
        <v/>
      </c>
      <c r="Z558" s="1" t="str">
        <f>IF(B558="","",入力・概要!$E$9*(V558*X558+W558*Y558)/(X558^2+Y558^2)+入力・概要!$B$36)</f>
        <v/>
      </c>
      <c r="AA558" s="1" t="str">
        <f>IF(B558="","",入力・概要!$E$9*(W558*X558-V558*Y558)/(X558^2+Y558^2)+C558*入力・概要!$B$37*0.000000001)</f>
        <v/>
      </c>
      <c r="AB558" s="1" t="str">
        <f t="shared" si="138"/>
        <v/>
      </c>
      <c r="AC558" s="1" t="str">
        <f t="shared" si="139"/>
        <v/>
      </c>
      <c r="AD558" s="1" t="str">
        <f t="shared" si="140"/>
        <v/>
      </c>
      <c r="AE558" s="1" t="str">
        <f t="shared" si="141"/>
        <v/>
      </c>
      <c r="AF558" s="1" t="str">
        <f t="shared" si="142"/>
        <v/>
      </c>
      <c r="AG558" s="1" t="str">
        <f t="shared" si="143"/>
        <v/>
      </c>
    </row>
    <row r="559" spans="1:33">
      <c r="A559">
        <v>556</v>
      </c>
      <c r="B559" s="2" t="str">
        <f>IF(A559&lt;=入力・概要!$B$40,10^(LOG10(入力・概要!$B$38)+(A559-1)*(LOG10(入力・概要!$B$39)-LOG10(入力・概要!$B$38))/(入力・概要!$B$40-1)),"")</f>
        <v/>
      </c>
      <c r="C559" s="1" t="str">
        <f t="shared" si="128"/>
        <v/>
      </c>
      <c r="D559" s="1" t="str">
        <f>IF(B559="","",ATANH(MIN(0.999999,入力・概要!$E$20/入力・概要!$E$9))+入力・概要!$B$20*SQRT(B559/1000000)+E559*入力・概要!$B$15/2)</f>
        <v/>
      </c>
      <c r="E559" s="1" t="str">
        <f>IF(B559="","",C559*(入力・概要!$E$11*0.000000001))</f>
        <v/>
      </c>
      <c r="F559" s="1" t="str">
        <f t="shared" si="129"/>
        <v/>
      </c>
      <c r="G559" s="1" t="str">
        <f t="shared" si="130"/>
        <v/>
      </c>
      <c r="H559" s="1" t="str">
        <f>IF(B559="","",ATANH(MIN(0.999999,入力・概要!$E$21/入力・概要!$E$15))+入力・概要!$B$21*SQRT(B559/1000000)+I559*入力・概要!$B$16/2)</f>
        <v/>
      </c>
      <c r="I559" s="1" t="str">
        <f>IF(B559="","",C559*(入力・概要!$E$17*0.000000001))</f>
        <v/>
      </c>
      <c r="J559" s="1" t="str">
        <f t="shared" si="131"/>
        <v/>
      </c>
      <c r="K559" s="1" t="str">
        <f t="shared" si="132"/>
        <v/>
      </c>
      <c r="L559" s="1" t="str">
        <f>IF(B559="","",入力・概要!$B$25)</f>
        <v/>
      </c>
      <c r="M559" s="1" t="str">
        <f>IF(B559="","",C559*入力・概要!$B$26*0.000000001-1/(C559*入力・概要!$B$24*0.000001))</f>
        <v/>
      </c>
      <c r="N559" s="1" t="str">
        <f>IF(B559="","",入力・概要!$B$28)</f>
        <v/>
      </c>
      <c r="O559" s="1" t="str">
        <f>IF(B559="","",C559*入力・概要!$B$29*0.000000001-1/(C559*入力・概要!$B$27*0.000001))</f>
        <v/>
      </c>
      <c r="P559" s="1" t="str">
        <f t="shared" si="133"/>
        <v/>
      </c>
      <c r="Q559" s="1" t="str">
        <f t="shared" si="134"/>
        <v/>
      </c>
      <c r="R559" s="1" t="str">
        <f>IF(B559="","",入力・概要!$E$15*J559)</f>
        <v/>
      </c>
      <c r="S559" s="1" t="str">
        <f>IF(B559="","",入力・概要!$E$15*K559)</f>
        <v/>
      </c>
      <c r="T559" s="1" t="str">
        <f t="shared" si="135"/>
        <v/>
      </c>
      <c r="U559" s="1" t="str">
        <f t="shared" si="136"/>
        <v/>
      </c>
      <c r="V559" s="1" t="str">
        <f>IF(B559="","",T559+入力・概要!$E$9*F559)</f>
        <v/>
      </c>
      <c r="W559" s="1" t="str">
        <f>IF(B559="","",U559+入力・概要!$E$9*G559)</f>
        <v/>
      </c>
      <c r="X559" s="1" t="str">
        <f>IF(B559="","",入力・概要!$E$9+T559*F559-U559*G559)</f>
        <v/>
      </c>
      <c r="Y559" s="1" t="str">
        <f t="shared" si="137"/>
        <v/>
      </c>
      <c r="Z559" s="1" t="str">
        <f>IF(B559="","",入力・概要!$E$9*(V559*X559+W559*Y559)/(X559^2+Y559^2)+入力・概要!$B$36)</f>
        <v/>
      </c>
      <c r="AA559" s="1" t="str">
        <f>IF(B559="","",入力・概要!$E$9*(W559*X559-V559*Y559)/(X559^2+Y559^2)+C559*入力・概要!$B$37*0.000000001)</f>
        <v/>
      </c>
      <c r="AB559" s="1" t="str">
        <f t="shared" si="138"/>
        <v/>
      </c>
      <c r="AC559" s="1" t="str">
        <f t="shared" si="139"/>
        <v/>
      </c>
      <c r="AD559" s="1" t="str">
        <f t="shared" si="140"/>
        <v/>
      </c>
      <c r="AE559" s="1" t="str">
        <f t="shared" si="141"/>
        <v/>
      </c>
      <c r="AF559" s="1" t="str">
        <f t="shared" si="142"/>
        <v/>
      </c>
      <c r="AG559" s="1" t="str">
        <f t="shared" si="143"/>
        <v/>
      </c>
    </row>
    <row r="560" spans="1:33">
      <c r="A560">
        <v>557</v>
      </c>
      <c r="B560" s="2" t="str">
        <f>IF(A560&lt;=入力・概要!$B$40,10^(LOG10(入力・概要!$B$38)+(A560-1)*(LOG10(入力・概要!$B$39)-LOG10(入力・概要!$B$38))/(入力・概要!$B$40-1)),"")</f>
        <v/>
      </c>
      <c r="C560" s="1" t="str">
        <f t="shared" si="128"/>
        <v/>
      </c>
      <c r="D560" s="1" t="str">
        <f>IF(B560="","",ATANH(MIN(0.999999,入力・概要!$E$20/入力・概要!$E$9))+入力・概要!$B$20*SQRT(B560/1000000)+E560*入力・概要!$B$15/2)</f>
        <v/>
      </c>
      <c r="E560" s="1" t="str">
        <f>IF(B560="","",C560*(入力・概要!$E$11*0.000000001))</f>
        <v/>
      </c>
      <c r="F560" s="1" t="str">
        <f t="shared" si="129"/>
        <v/>
      </c>
      <c r="G560" s="1" t="str">
        <f t="shared" si="130"/>
        <v/>
      </c>
      <c r="H560" s="1" t="str">
        <f>IF(B560="","",ATANH(MIN(0.999999,入力・概要!$E$21/入力・概要!$E$15))+入力・概要!$B$21*SQRT(B560/1000000)+I560*入力・概要!$B$16/2)</f>
        <v/>
      </c>
      <c r="I560" s="1" t="str">
        <f>IF(B560="","",C560*(入力・概要!$E$17*0.000000001))</f>
        <v/>
      </c>
      <c r="J560" s="1" t="str">
        <f t="shared" si="131"/>
        <v/>
      </c>
      <c r="K560" s="1" t="str">
        <f t="shared" si="132"/>
        <v/>
      </c>
      <c r="L560" s="1" t="str">
        <f>IF(B560="","",入力・概要!$B$25)</f>
        <v/>
      </c>
      <c r="M560" s="1" t="str">
        <f>IF(B560="","",C560*入力・概要!$B$26*0.000000001-1/(C560*入力・概要!$B$24*0.000001))</f>
        <v/>
      </c>
      <c r="N560" s="1" t="str">
        <f>IF(B560="","",入力・概要!$B$28)</f>
        <v/>
      </c>
      <c r="O560" s="1" t="str">
        <f>IF(B560="","",C560*入力・概要!$B$29*0.000000001-1/(C560*入力・概要!$B$27*0.000001))</f>
        <v/>
      </c>
      <c r="P560" s="1" t="str">
        <f t="shared" si="133"/>
        <v/>
      </c>
      <c r="Q560" s="1" t="str">
        <f t="shared" si="134"/>
        <v/>
      </c>
      <c r="R560" s="1" t="str">
        <f>IF(B560="","",入力・概要!$E$15*J560)</f>
        <v/>
      </c>
      <c r="S560" s="1" t="str">
        <f>IF(B560="","",入力・概要!$E$15*K560)</f>
        <v/>
      </c>
      <c r="T560" s="1" t="str">
        <f t="shared" si="135"/>
        <v/>
      </c>
      <c r="U560" s="1" t="str">
        <f t="shared" si="136"/>
        <v/>
      </c>
      <c r="V560" s="1" t="str">
        <f>IF(B560="","",T560+入力・概要!$E$9*F560)</f>
        <v/>
      </c>
      <c r="W560" s="1" t="str">
        <f>IF(B560="","",U560+入力・概要!$E$9*G560)</f>
        <v/>
      </c>
      <c r="X560" s="1" t="str">
        <f>IF(B560="","",入力・概要!$E$9+T560*F560-U560*G560)</f>
        <v/>
      </c>
      <c r="Y560" s="1" t="str">
        <f t="shared" si="137"/>
        <v/>
      </c>
      <c r="Z560" s="1" t="str">
        <f>IF(B560="","",入力・概要!$E$9*(V560*X560+W560*Y560)/(X560^2+Y560^2)+入力・概要!$B$36)</f>
        <v/>
      </c>
      <c r="AA560" s="1" t="str">
        <f>IF(B560="","",入力・概要!$E$9*(W560*X560-V560*Y560)/(X560^2+Y560^2)+C560*入力・概要!$B$37*0.000000001)</f>
        <v/>
      </c>
      <c r="AB560" s="1" t="str">
        <f t="shared" si="138"/>
        <v/>
      </c>
      <c r="AC560" s="1" t="str">
        <f t="shared" si="139"/>
        <v/>
      </c>
      <c r="AD560" s="1" t="str">
        <f t="shared" si="140"/>
        <v/>
      </c>
      <c r="AE560" s="1" t="str">
        <f t="shared" si="141"/>
        <v/>
      </c>
      <c r="AF560" s="1" t="str">
        <f t="shared" si="142"/>
        <v/>
      </c>
      <c r="AG560" s="1" t="str">
        <f t="shared" si="143"/>
        <v/>
      </c>
    </row>
    <row r="561" spans="1:33">
      <c r="A561">
        <v>558</v>
      </c>
      <c r="B561" s="2" t="str">
        <f>IF(A561&lt;=入力・概要!$B$40,10^(LOG10(入力・概要!$B$38)+(A561-1)*(LOG10(入力・概要!$B$39)-LOG10(入力・概要!$B$38))/(入力・概要!$B$40-1)),"")</f>
        <v/>
      </c>
      <c r="C561" s="1" t="str">
        <f t="shared" si="128"/>
        <v/>
      </c>
      <c r="D561" s="1" t="str">
        <f>IF(B561="","",ATANH(MIN(0.999999,入力・概要!$E$20/入力・概要!$E$9))+入力・概要!$B$20*SQRT(B561/1000000)+E561*入力・概要!$B$15/2)</f>
        <v/>
      </c>
      <c r="E561" s="1" t="str">
        <f>IF(B561="","",C561*(入力・概要!$E$11*0.000000001))</f>
        <v/>
      </c>
      <c r="F561" s="1" t="str">
        <f t="shared" si="129"/>
        <v/>
      </c>
      <c r="G561" s="1" t="str">
        <f t="shared" si="130"/>
        <v/>
      </c>
      <c r="H561" s="1" t="str">
        <f>IF(B561="","",ATANH(MIN(0.999999,入力・概要!$E$21/入力・概要!$E$15))+入力・概要!$B$21*SQRT(B561/1000000)+I561*入力・概要!$B$16/2)</f>
        <v/>
      </c>
      <c r="I561" s="1" t="str">
        <f>IF(B561="","",C561*(入力・概要!$E$17*0.000000001))</f>
        <v/>
      </c>
      <c r="J561" s="1" t="str">
        <f t="shared" si="131"/>
        <v/>
      </c>
      <c r="K561" s="1" t="str">
        <f t="shared" si="132"/>
        <v/>
      </c>
      <c r="L561" s="1" t="str">
        <f>IF(B561="","",入力・概要!$B$25)</f>
        <v/>
      </c>
      <c r="M561" s="1" t="str">
        <f>IF(B561="","",C561*入力・概要!$B$26*0.000000001-1/(C561*入力・概要!$B$24*0.000001))</f>
        <v/>
      </c>
      <c r="N561" s="1" t="str">
        <f>IF(B561="","",入力・概要!$B$28)</f>
        <v/>
      </c>
      <c r="O561" s="1" t="str">
        <f>IF(B561="","",C561*入力・概要!$B$29*0.000000001-1/(C561*入力・概要!$B$27*0.000001))</f>
        <v/>
      </c>
      <c r="P561" s="1" t="str">
        <f t="shared" si="133"/>
        <v/>
      </c>
      <c r="Q561" s="1" t="str">
        <f t="shared" si="134"/>
        <v/>
      </c>
      <c r="R561" s="1" t="str">
        <f>IF(B561="","",入力・概要!$E$15*J561)</f>
        <v/>
      </c>
      <c r="S561" s="1" t="str">
        <f>IF(B561="","",入力・概要!$E$15*K561)</f>
        <v/>
      </c>
      <c r="T561" s="1" t="str">
        <f t="shared" si="135"/>
        <v/>
      </c>
      <c r="U561" s="1" t="str">
        <f t="shared" si="136"/>
        <v/>
      </c>
      <c r="V561" s="1" t="str">
        <f>IF(B561="","",T561+入力・概要!$E$9*F561)</f>
        <v/>
      </c>
      <c r="W561" s="1" t="str">
        <f>IF(B561="","",U561+入力・概要!$E$9*G561)</f>
        <v/>
      </c>
      <c r="X561" s="1" t="str">
        <f>IF(B561="","",入力・概要!$E$9+T561*F561-U561*G561)</f>
        <v/>
      </c>
      <c r="Y561" s="1" t="str">
        <f t="shared" si="137"/>
        <v/>
      </c>
      <c r="Z561" s="1" t="str">
        <f>IF(B561="","",入力・概要!$E$9*(V561*X561+W561*Y561)/(X561^2+Y561^2)+入力・概要!$B$36)</f>
        <v/>
      </c>
      <c r="AA561" s="1" t="str">
        <f>IF(B561="","",入力・概要!$E$9*(W561*X561-V561*Y561)/(X561^2+Y561^2)+C561*入力・概要!$B$37*0.000000001)</f>
        <v/>
      </c>
      <c r="AB561" s="1" t="str">
        <f t="shared" si="138"/>
        <v/>
      </c>
      <c r="AC561" s="1" t="str">
        <f t="shared" si="139"/>
        <v/>
      </c>
      <c r="AD561" s="1" t="str">
        <f t="shared" si="140"/>
        <v/>
      </c>
      <c r="AE561" s="1" t="str">
        <f t="shared" si="141"/>
        <v/>
      </c>
      <c r="AF561" s="1" t="str">
        <f t="shared" si="142"/>
        <v/>
      </c>
      <c r="AG561" s="1" t="str">
        <f t="shared" si="143"/>
        <v/>
      </c>
    </row>
    <row r="562" spans="1:33">
      <c r="A562">
        <v>559</v>
      </c>
      <c r="B562" s="2" t="str">
        <f>IF(A562&lt;=入力・概要!$B$40,10^(LOG10(入力・概要!$B$38)+(A562-1)*(LOG10(入力・概要!$B$39)-LOG10(入力・概要!$B$38))/(入力・概要!$B$40-1)),"")</f>
        <v/>
      </c>
      <c r="C562" s="1" t="str">
        <f t="shared" si="128"/>
        <v/>
      </c>
      <c r="D562" s="1" t="str">
        <f>IF(B562="","",ATANH(MIN(0.999999,入力・概要!$E$20/入力・概要!$E$9))+入力・概要!$B$20*SQRT(B562/1000000)+E562*入力・概要!$B$15/2)</f>
        <v/>
      </c>
      <c r="E562" s="1" t="str">
        <f>IF(B562="","",C562*(入力・概要!$E$11*0.000000001))</f>
        <v/>
      </c>
      <c r="F562" s="1" t="str">
        <f t="shared" si="129"/>
        <v/>
      </c>
      <c r="G562" s="1" t="str">
        <f t="shared" si="130"/>
        <v/>
      </c>
      <c r="H562" s="1" t="str">
        <f>IF(B562="","",ATANH(MIN(0.999999,入力・概要!$E$21/入力・概要!$E$15))+入力・概要!$B$21*SQRT(B562/1000000)+I562*入力・概要!$B$16/2)</f>
        <v/>
      </c>
      <c r="I562" s="1" t="str">
        <f>IF(B562="","",C562*(入力・概要!$E$17*0.000000001))</f>
        <v/>
      </c>
      <c r="J562" s="1" t="str">
        <f t="shared" si="131"/>
        <v/>
      </c>
      <c r="K562" s="1" t="str">
        <f t="shared" si="132"/>
        <v/>
      </c>
      <c r="L562" s="1" t="str">
        <f>IF(B562="","",入力・概要!$B$25)</f>
        <v/>
      </c>
      <c r="M562" s="1" t="str">
        <f>IF(B562="","",C562*入力・概要!$B$26*0.000000001-1/(C562*入力・概要!$B$24*0.000001))</f>
        <v/>
      </c>
      <c r="N562" s="1" t="str">
        <f>IF(B562="","",入力・概要!$B$28)</f>
        <v/>
      </c>
      <c r="O562" s="1" t="str">
        <f>IF(B562="","",C562*入力・概要!$B$29*0.000000001-1/(C562*入力・概要!$B$27*0.000001))</f>
        <v/>
      </c>
      <c r="P562" s="1" t="str">
        <f t="shared" si="133"/>
        <v/>
      </c>
      <c r="Q562" s="1" t="str">
        <f t="shared" si="134"/>
        <v/>
      </c>
      <c r="R562" s="1" t="str">
        <f>IF(B562="","",入力・概要!$E$15*J562)</f>
        <v/>
      </c>
      <c r="S562" s="1" t="str">
        <f>IF(B562="","",入力・概要!$E$15*K562)</f>
        <v/>
      </c>
      <c r="T562" s="1" t="str">
        <f t="shared" si="135"/>
        <v/>
      </c>
      <c r="U562" s="1" t="str">
        <f t="shared" si="136"/>
        <v/>
      </c>
      <c r="V562" s="1" t="str">
        <f>IF(B562="","",T562+入力・概要!$E$9*F562)</f>
        <v/>
      </c>
      <c r="W562" s="1" t="str">
        <f>IF(B562="","",U562+入力・概要!$E$9*G562)</f>
        <v/>
      </c>
      <c r="X562" s="1" t="str">
        <f>IF(B562="","",入力・概要!$E$9+T562*F562-U562*G562)</f>
        <v/>
      </c>
      <c r="Y562" s="1" t="str">
        <f t="shared" si="137"/>
        <v/>
      </c>
      <c r="Z562" s="1" t="str">
        <f>IF(B562="","",入力・概要!$E$9*(V562*X562+W562*Y562)/(X562^2+Y562^2)+入力・概要!$B$36)</f>
        <v/>
      </c>
      <c r="AA562" s="1" t="str">
        <f>IF(B562="","",入力・概要!$E$9*(W562*X562-V562*Y562)/(X562^2+Y562^2)+C562*入力・概要!$B$37*0.000000001)</f>
        <v/>
      </c>
      <c r="AB562" s="1" t="str">
        <f t="shared" si="138"/>
        <v/>
      </c>
      <c r="AC562" s="1" t="str">
        <f t="shared" si="139"/>
        <v/>
      </c>
      <c r="AD562" s="1" t="str">
        <f t="shared" si="140"/>
        <v/>
      </c>
      <c r="AE562" s="1" t="str">
        <f t="shared" si="141"/>
        <v/>
      </c>
      <c r="AF562" s="1" t="str">
        <f t="shared" si="142"/>
        <v/>
      </c>
      <c r="AG562" s="1" t="str">
        <f t="shared" si="143"/>
        <v/>
      </c>
    </row>
    <row r="563" spans="1:33">
      <c r="A563">
        <v>560</v>
      </c>
      <c r="B563" s="2" t="str">
        <f>IF(A563&lt;=入力・概要!$B$40,10^(LOG10(入力・概要!$B$38)+(A563-1)*(LOG10(入力・概要!$B$39)-LOG10(入力・概要!$B$38))/(入力・概要!$B$40-1)),"")</f>
        <v/>
      </c>
      <c r="C563" s="1" t="str">
        <f t="shared" si="128"/>
        <v/>
      </c>
      <c r="D563" s="1" t="str">
        <f>IF(B563="","",ATANH(MIN(0.999999,入力・概要!$E$20/入力・概要!$E$9))+入力・概要!$B$20*SQRT(B563/1000000)+E563*入力・概要!$B$15/2)</f>
        <v/>
      </c>
      <c r="E563" s="1" t="str">
        <f>IF(B563="","",C563*(入力・概要!$E$11*0.000000001))</f>
        <v/>
      </c>
      <c r="F563" s="1" t="str">
        <f t="shared" si="129"/>
        <v/>
      </c>
      <c r="G563" s="1" t="str">
        <f t="shared" si="130"/>
        <v/>
      </c>
      <c r="H563" s="1" t="str">
        <f>IF(B563="","",ATANH(MIN(0.999999,入力・概要!$E$21/入力・概要!$E$15))+入力・概要!$B$21*SQRT(B563/1000000)+I563*入力・概要!$B$16/2)</f>
        <v/>
      </c>
      <c r="I563" s="1" t="str">
        <f>IF(B563="","",C563*(入力・概要!$E$17*0.000000001))</f>
        <v/>
      </c>
      <c r="J563" s="1" t="str">
        <f t="shared" si="131"/>
        <v/>
      </c>
      <c r="K563" s="1" t="str">
        <f t="shared" si="132"/>
        <v/>
      </c>
      <c r="L563" s="1" t="str">
        <f>IF(B563="","",入力・概要!$B$25)</f>
        <v/>
      </c>
      <c r="M563" s="1" t="str">
        <f>IF(B563="","",C563*入力・概要!$B$26*0.000000001-1/(C563*入力・概要!$B$24*0.000001))</f>
        <v/>
      </c>
      <c r="N563" s="1" t="str">
        <f>IF(B563="","",入力・概要!$B$28)</f>
        <v/>
      </c>
      <c r="O563" s="1" t="str">
        <f>IF(B563="","",C563*入力・概要!$B$29*0.000000001-1/(C563*入力・概要!$B$27*0.000001))</f>
        <v/>
      </c>
      <c r="P563" s="1" t="str">
        <f t="shared" si="133"/>
        <v/>
      </c>
      <c r="Q563" s="1" t="str">
        <f t="shared" si="134"/>
        <v/>
      </c>
      <c r="R563" s="1" t="str">
        <f>IF(B563="","",入力・概要!$E$15*J563)</f>
        <v/>
      </c>
      <c r="S563" s="1" t="str">
        <f>IF(B563="","",入力・概要!$E$15*K563)</f>
        <v/>
      </c>
      <c r="T563" s="1" t="str">
        <f t="shared" si="135"/>
        <v/>
      </c>
      <c r="U563" s="1" t="str">
        <f t="shared" si="136"/>
        <v/>
      </c>
      <c r="V563" s="1" t="str">
        <f>IF(B563="","",T563+入力・概要!$E$9*F563)</f>
        <v/>
      </c>
      <c r="W563" s="1" t="str">
        <f>IF(B563="","",U563+入力・概要!$E$9*G563)</f>
        <v/>
      </c>
      <c r="X563" s="1" t="str">
        <f>IF(B563="","",入力・概要!$E$9+T563*F563-U563*G563)</f>
        <v/>
      </c>
      <c r="Y563" s="1" t="str">
        <f t="shared" si="137"/>
        <v/>
      </c>
      <c r="Z563" s="1" t="str">
        <f>IF(B563="","",入力・概要!$E$9*(V563*X563+W563*Y563)/(X563^2+Y563^2)+入力・概要!$B$36)</f>
        <v/>
      </c>
      <c r="AA563" s="1" t="str">
        <f>IF(B563="","",入力・概要!$E$9*(W563*X563-V563*Y563)/(X563^2+Y563^2)+C563*入力・概要!$B$37*0.000000001)</f>
        <v/>
      </c>
      <c r="AB563" s="1" t="str">
        <f t="shared" si="138"/>
        <v/>
      </c>
      <c r="AC563" s="1" t="str">
        <f t="shared" si="139"/>
        <v/>
      </c>
      <c r="AD563" s="1" t="str">
        <f t="shared" si="140"/>
        <v/>
      </c>
      <c r="AE563" s="1" t="str">
        <f t="shared" si="141"/>
        <v/>
      </c>
      <c r="AF563" s="1" t="str">
        <f t="shared" si="142"/>
        <v/>
      </c>
      <c r="AG563" s="1" t="str">
        <f t="shared" si="143"/>
        <v/>
      </c>
    </row>
    <row r="564" spans="1:33">
      <c r="A564">
        <v>561</v>
      </c>
      <c r="B564" s="2" t="str">
        <f>IF(A564&lt;=入力・概要!$B$40,10^(LOG10(入力・概要!$B$38)+(A564-1)*(LOG10(入力・概要!$B$39)-LOG10(入力・概要!$B$38))/(入力・概要!$B$40-1)),"")</f>
        <v/>
      </c>
      <c r="C564" s="1" t="str">
        <f t="shared" si="128"/>
        <v/>
      </c>
      <c r="D564" s="1" t="str">
        <f>IF(B564="","",ATANH(MIN(0.999999,入力・概要!$E$20/入力・概要!$E$9))+入力・概要!$B$20*SQRT(B564/1000000)+E564*入力・概要!$B$15/2)</f>
        <v/>
      </c>
      <c r="E564" s="1" t="str">
        <f>IF(B564="","",C564*(入力・概要!$E$11*0.000000001))</f>
        <v/>
      </c>
      <c r="F564" s="1" t="str">
        <f t="shared" si="129"/>
        <v/>
      </c>
      <c r="G564" s="1" t="str">
        <f t="shared" si="130"/>
        <v/>
      </c>
      <c r="H564" s="1" t="str">
        <f>IF(B564="","",ATANH(MIN(0.999999,入力・概要!$E$21/入力・概要!$E$15))+入力・概要!$B$21*SQRT(B564/1000000)+I564*入力・概要!$B$16/2)</f>
        <v/>
      </c>
      <c r="I564" s="1" t="str">
        <f>IF(B564="","",C564*(入力・概要!$E$17*0.000000001))</f>
        <v/>
      </c>
      <c r="J564" s="1" t="str">
        <f t="shared" si="131"/>
        <v/>
      </c>
      <c r="K564" s="1" t="str">
        <f t="shared" si="132"/>
        <v/>
      </c>
      <c r="L564" s="1" t="str">
        <f>IF(B564="","",入力・概要!$B$25)</f>
        <v/>
      </c>
      <c r="M564" s="1" t="str">
        <f>IF(B564="","",C564*入力・概要!$B$26*0.000000001-1/(C564*入力・概要!$B$24*0.000001))</f>
        <v/>
      </c>
      <c r="N564" s="1" t="str">
        <f>IF(B564="","",入力・概要!$B$28)</f>
        <v/>
      </c>
      <c r="O564" s="1" t="str">
        <f>IF(B564="","",C564*入力・概要!$B$29*0.000000001-1/(C564*入力・概要!$B$27*0.000001))</f>
        <v/>
      </c>
      <c r="P564" s="1" t="str">
        <f t="shared" si="133"/>
        <v/>
      </c>
      <c r="Q564" s="1" t="str">
        <f t="shared" si="134"/>
        <v/>
      </c>
      <c r="R564" s="1" t="str">
        <f>IF(B564="","",入力・概要!$E$15*J564)</f>
        <v/>
      </c>
      <c r="S564" s="1" t="str">
        <f>IF(B564="","",入力・概要!$E$15*K564)</f>
        <v/>
      </c>
      <c r="T564" s="1" t="str">
        <f t="shared" si="135"/>
        <v/>
      </c>
      <c r="U564" s="1" t="str">
        <f t="shared" si="136"/>
        <v/>
      </c>
      <c r="V564" s="1" t="str">
        <f>IF(B564="","",T564+入力・概要!$E$9*F564)</f>
        <v/>
      </c>
      <c r="W564" s="1" t="str">
        <f>IF(B564="","",U564+入力・概要!$E$9*G564)</f>
        <v/>
      </c>
      <c r="X564" s="1" t="str">
        <f>IF(B564="","",入力・概要!$E$9+T564*F564-U564*G564)</f>
        <v/>
      </c>
      <c r="Y564" s="1" t="str">
        <f t="shared" si="137"/>
        <v/>
      </c>
      <c r="Z564" s="1" t="str">
        <f>IF(B564="","",入力・概要!$E$9*(V564*X564+W564*Y564)/(X564^2+Y564^2)+入力・概要!$B$36)</f>
        <v/>
      </c>
      <c r="AA564" s="1" t="str">
        <f>IF(B564="","",入力・概要!$E$9*(W564*X564-V564*Y564)/(X564^2+Y564^2)+C564*入力・概要!$B$37*0.000000001)</f>
        <v/>
      </c>
      <c r="AB564" s="1" t="str">
        <f t="shared" si="138"/>
        <v/>
      </c>
      <c r="AC564" s="1" t="str">
        <f t="shared" si="139"/>
        <v/>
      </c>
      <c r="AD564" s="1" t="str">
        <f t="shared" si="140"/>
        <v/>
      </c>
      <c r="AE564" s="1" t="str">
        <f t="shared" si="141"/>
        <v/>
      </c>
      <c r="AF564" s="1" t="str">
        <f t="shared" si="142"/>
        <v/>
      </c>
      <c r="AG564" s="1" t="str">
        <f t="shared" si="143"/>
        <v/>
      </c>
    </row>
    <row r="565" spans="1:33">
      <c r="A565">
        <v>562</v>
      </c>
      <c r="B565" s="2" t="str">
        <f>IF(A565&lt;=入力・概要!$B$40,10^(LOG10(入力・概要!$B$38)+(A565-1)*(LOG10(入力・概要!$B$39)-LOG10(入力・概要!$B$38))/(入力・概要!$B$40-1)),"")</f>
        <v/>
      </c>
      <c r="C565" s="1" t="str">
        <f t="shared" si="128"/>
        <v/>
      </c>
      <c r="D565" s="1" t="str">
        <f>IF(B565="","",ATANH(MIN(0.999999,入力・概要!$E$20/入力・概要!$E$9))+入力・概要!$B$20*SQRT(B565/1000000)+E565*入力・概要!$B$15/2)</f>
        <v/>
      </c>
      <c r="E565" s="1" t="str">
        <f>IF(B565="","",C565*(入力・概要!$E$11*0.000000001))</f>
        <v/>
      </c>
      <c r="F565" s="1" t="str">
        <f t="shared" si="129"/>
        <v/>
      </c>
      <c r="G565" s="1" t="str">
        <f t="shared" si="130"/>
        <v/>
      </c>
      <c r="H565" s="1" t="str">
        <f>IF(B565="","",ATANH(MIN(0.999999,入力・概要!$E$21/入力・概要!$E$15))+入力・概要!$B$21*SQRT(B565/1000000)+I565*入力・概要!$B$16/2)</f>
        <v/>
      </c>
      <c r="I565" s="1" t="str">
        <f>IF(B565="","",C565*(入力・概要!$E$17*0.000000001))</f>
        <v/>
      </c>
      <c r="J565" s="1" t="str">
        <f t="shared" si="131"/>
        <v/>
      </c>
      <c r="K565" s="1" t="str">
        <f t="shared" si="132"/>
        <v/>
      </c>
      <c r="L565" s="1" t="str">
        <f>IF(B565="","",入力・概要!$B$25)</f>
        <v/>
      </c>
      <c r="M565" s="1" t="str">
        <f>IF(B565="","",C565*入力・概要!$B$26*0.000000001-1/(C565*入力・概要!$B$24*0.000001))</f>
        <v/>
      </c>
      <c r="N565" s="1" t="str">
        <f>IF(B565="","",入力・概要!$B$28)</f>
        <v/>
      </c>
      <c r="O565" s="1" t="str">
        <f>IF(B565="","",C565*入力・概要!$B$29*0.000000001-1/(C565*入力・概要!$B$27*0.000001))</f>
        <v/>
      </c>
      <c r="P565" s="1" t="str">
        <f t="shared" si="133"/>
        <v/>
      </c>
      <c r="Q565" s="1" t="str">
        <f t="shared" si="134"/>
        <v/>
      </c>
      <c r="R565" s="1" t="str">
        <f>IF(B565="","",入力・概要!$E$15*J565)</f>
        <v/>
      </c>
      <c r="S565" s="1" t="str">
        <f>IF(B565="","",入力・概要!$E$15*K565)</f>
        <v/>
      </c>
      <c r="T565" s="1" t="str">
        <f t="shared" si="135"/>
        <v/>
      </c>
      <c r="U565" s="1" t="str">
        <f t="shared" si="136"/>
        <v/>
      </c>
      <c r="V565" s="1" t="str">
        <f>IF(B565="","",T565+入力・概要!$E$9*F565)</f>
        <v/>
      </c>
      <c r="W565" s="1" t="str">
        <f>IF(B565="","",U565+入力・概要!$E$9*G565)</f>
        <v/>
      </c>
      <c r="X565" s="1" t="str">
        <f>IF(B565="","",入力・概要!$E$9+T565*F565-U565*G565)</f>
        <v/>
      </c>
      <c r="Y565" s="1" t="str">
        <f t="shared" si="137"/>
        <v/>
      </c>
      <c r="Z565" s="1" t="str">
        <f>IF(B565="","",入力・概要!$E$9*(V565*X565+W565*Y565)/(X565^2+Y565^2)+入力・概要!$B$36)</f>
        <v/>
      </c>
      <c r="AA565" s="1" t="str">
        <f>IF(B565="","",入力・概要!$E$9*(W565*X565-V565*Y565)/(X565^2+Y565^2)+C565*入力・概要!$B$37*0.000000001)</f>
        <v/>
      </c>
      <c r="AB565" s="1" t="str">
        <f t="shared" si="138"/>
        <v/>
      </c>
      <c r="AC565" s="1" t="str">
        <f t="shared" si="139"/>
        <v/>
      </c>
      <c r="AD565" s="1" t="str">
        <f t="shared" si="140"/>
        <v/>
      </c>
      <c r="AE565" s="1" t="str">
        <f t="shared" si="141"/>
        <v/>
      </c>
      <c r="AF565" s="1" t="str">
        <f t="shared" si="142"/>
        <v/>
      </c>
      <c r="AG565" s="1" t="str">
        <f t="shared" si="143"/>
        <v/>
      </c>
    </row>
    <row r="566" spans="1:33">
      <c r="A566">
        <v>563</v>
      </c>
      <c r="B566" s="2" t="str">
        <f>IF(A566&lt;=入力・概要!$B$40,10^(LOG10(入力・概要!$B$38)+(A566-1)*(LOG10(入力・概要!$B$39)-LOG10(入力・概要!$B$38))/(入力・概要!$B$40-1)),"")</f>
        <v/>
      </c>
      <c r="C566" s="1" t="str">
        <f t="shared" si="128"/>
        <v/>
      </c>
      <c r="D566" s="1" t="str">
        <f>IF(B566="","",ATANH(MIN(0.999999,入力・概要!$E$20/入力・概要!$E$9))+入力・概要!$B$20*SQRT(B566/1000000)+E566*入力・概要!$B$15/2)</f>
        <v/>
      </c>
      <c r="E566" s="1" t="str">
        <f>IF(B566="","",C566*(入力・概要!$E$11*0.000000001))</f>
        <v/>
      </c>
      <c r="F566" s="1" t="str">
        <f t="shared" si="129"/>
        <v/>
      </c>
      <c r="G566" s="1" t="str">
        <f t="shared" si="130"/>
        <v/>
      </c>
      <c r="H566" s="1" t="str">
        <f>IF(B566="","",ATANH(MIN(0.999999,入力・概要!$E$21/入力・概要!$E$15))+入力・概要!$B$21*SQRT(B566/1000000)+I566*入力・概要!$B$16/2)</f>
        <v/>
      </c>
      <c r="I566" s="1" t="str">
        <f>IF(B566="","",C566*(入力・概要!$E$17*0.000000001))</f>
        <v/>
      </c>
      <c r="J566" s="1" t="str">
        <f t="shared" si="131"/>
        <v/>
      </c>
      <c r="K566" s="1" t="str">
        <f t="shared" si="132"/>
        <v/>
      </c>
      <c r="L566" s="1" t="str">
        <f>IF(B566="","",入力・概要!$B$25)</f>
        <v/>
      </c>
      <c r="M566" s="1" t="str">
        <f>IF(B566="","",C566*入力・概要!$B$26*0.000000001-1/(C566*入力・概要!$B$24*0.000001))</f>
        <v/>
      </c>
      <c r="N566" s="1" t="str">
        <f>IF(B566="","",入力・概要!$B$28)</f>
        <v/>
      </c>
      <c r="O566" s="1" t="str">
        <f>IF(B566="","",C566*入力・概要!$B$29*0.000000001-1/(C566*入力・概要!$B$27*0.000001))</f>
        <v/>
      </c>
      <c r="P566" s="1" t="str">
        <f t="shared" si="133"/>
        <v/>
      </c>
      <c r="Q566" s="1" t="str">
        <f t="shared" si="134"/>
        <v/>
      </c>
      <c r="R566" s="1" t="str">
        <f>IF(B566="","",入力・概要!$E$15*J566)</f>
        <v/>
      </c>
      <c r="S566" s="1" t="str">
        <f>IF(B566="","",入力・概要!$E$15*K566)</f>
        <v/>
      </c>
      <c r="T566" s="1" t="str">
        <f t="shared" si="135"/>
        <v/>
      </c>
      <c r="U566" s="1" t="str">
        <f t="shared" si="136"/>
        <v/>
      </c>
      <c r="V566" s="1" t="str">
        <f>IF(B566="","",T566+入力・概要!$E$9*F566)</f>
        <v/>
      </c>
      <c r="W566" s="1" t="str">
        <f>IF(B566="","",U566+入力・概要!$E$9*G566)</f>
        <v/>
      </c>
      <c r="X566" s="1" t="str">
        <f>IF(B566="","",入力・概要!$E$9+T566*F566-U566*G566)</f>
        <v/>
      </c>
      <c r="Y566" s="1" t="str">
        <f t="shared" si="137"/>
        <v/>
      </c>
      <c r="Z566" s="1" t="str">
        <f>IF(B566="","",入力・概要!$E$9*(V566*X566+W566*Y566)/(X566^2+Y566^2)+入力・概要!$B$36)</f>
        <v/>
      </c>
      <c r="AA566" s="1" t="str">
        <f>IF(B566="","",入力・概要!$E$9*(W566*X566-V566*Y566)/(X566^2+Y566^2)+C566*入力・概要!$B$37*0.000000001)</f>
        <v/>
      </c>
      <c r="AB566" s="1" t="str">
        <f t="shared" si="138"/>
        <v/>
      </c>
      <c r="AC566" s="1" t="str">
        <f t="shared" si="139"/>
        <v/>
      </c>
      <c r="AD566" s="1" t="str">
        <f t="shared" si="140"/>
        <v/>
      </c>
      <c r="AE566" s="1" t="str">
        <f t="shared" si="141"/>
        <v/>
      </c>
      <c r="AF566" s="1" t="str">
        <f t="shared" si="142"/>
        <v/>
      </c>
      <c r="AG566" s="1" t="str">
        <f t="shared" si="143"/>
        <v/>
      </c>
    </row>
    <row r="567" spans="1:33">
      <c r="A567">
        <v>564</v>
      </c>
      <c r="B567" s="2" t="str">
        <f>IF(A567&lt;=入力・概要!$B$40,10^(LOG10(入力・概要!$B$38)+(A567-1)*(LOG10(入力・概要!$B$39)-LOG10(入力・概要!$B$38))/(入力・概要!$B$40-1)),"")</f>
        <v/>
      </c>
      <c r="C567" s="1" t="str">
        <f t="shared" si="128"/>
        <v/>
      </c>
      <c r="D567" s="1" t="str">
        <f>IF(B567="","",ATANH(MIN(0.999999,入力・概要!$E$20/入力・概要!$E$9))+入力・概要!$B$20*SQRT(B567/1000000)+E567*入力・概要!$B$15/2)</f>
        <v/>
      </c>
      <c r="E567" s="1" t="str">
        <f>IF(B567="","",C567*(入力・概要!$E$11*0.000000001))</f>
        <v/>
      </c>
      <c r="F567" s="1" t="str">
        <f t="shared" si="129"/>
        <v/>
      </c>
      <c r="G567" s="1" t="str">
        <f t="shared" si="130"/>
        <v/>
      </c>
      <c r="H567" s="1" t="str">
        <f>IF(B567="","",ATANH(MIN(0.999999,入力・概要!$E$21/入力・概要!$E$15))+入力・概要!$B$21*SQRT(B567/1000000)+I567*入力・概要!$B$16/2)</f>
        <v/>
      </c>
      <c r="I567" s="1" t="str">
        <f>IF(B567="","",C567*(入力・概要!$E$17*0.000000001))</f>
        <v/>
      </c>
      <c r="J567" s="1" t="str">
        <f t="shared" si="131"/>
        <v/>
      </c>
      <c r="K567" s="1" t="str">
        <f t="shared" si="132"/>
        <v/>
      </c>
      <c r="L567" s="1" t="str">
        <f>IF(B567="","",入力・概要!$B$25)</f>
        <v/>
      </c>
      <c r="M567" s="1" t="str">
        <f>IF(B567="","",C567*入力・概要!$B$26*0.000000001-1/(C567*入力・概要!$B$24*0.000001))</f>
        <v/>
      </c>
      <c r="N567" s="1" t="str">
        <f>IF(B567="","",入力・概要!$B$28)</f>
        <v/>
      </c>
      <c r="O567" s="1" t="str">
        <f>IF(B567="","",C567*入力・概要!$B$29*0.000000001-1/(C567*入力・概要!$B$27*0.000001))</f>
        <v/>
      </c>
      <c r="P567" s="1" t="str">
        <f t="shared" si="133"/>
        <v/>
      </c>
      <c r="Q567" s="1" t="str">
        <f t="shared" si="134"/>
        <v/>
      </c>
      <c r="R567" s="1" t="str">
        <f>IF(B567="","",入力・概要!$E$15*J567)</f>
        <v/>
      </c>
      <c r="S567" s="1" t="str">
        <f>IF(B567="","",入力・概要!$E$15*K567)</f>
        <v/>
      </c>
      <c r="T567" s="1" t="str">
        <f t="shared" si="135"/>
        <v/>
      </c>
      <c r="U567" s="1" t="str">
        <f t="shared" si="136"/>
        <v/>
      </c>
      <c r="V567" s="1" t="str">
        <f>IF(B567="","",T567+入力・概要!$E$9*F567)</f>
        <v/>
      </c>
      <c r="W567" s="1" t="str">
        <f>IF(B567="","",U567+入力・概要!$E$9*G567)</f>
        <v/>
      </c>
      <c r="X567" s="1" t="str">
        <f>IF(B567="","",入力・概要!$E$9+T567*F567-U567*G567)</f>
        <v/>
      </c>
      <c r="Y567" s="1" t="str">
        <f t="shared" si="137"/>
        <v/>
      </c>
      <c r="Z567" s="1" t="str">
        <f>IF(B567="","",入力・概要!$E$9*(V567*X567+W567*Y567)/(X567^2+Y567^2)+入力・概要!$B$36)</f>
        <v/>
      </c>
      <c r="AA567" s="1" t="str">
        <f>IF(B567="","",入力・概要!$E$9*(W567*X567-V567*Y567)/(X567^2+Y567^2)+C567*入力・概要!$B$37*0.000000001)</f>
        <v/>
      </c>
      <c r="AB567" s="1" t="str">
        <f t="shared" si="138"/>
        <v/>
      </c>
      <c r="AC567" s="1" t="str">
        <f t="shared" si="139"/>
        <v/>
      </c>
      <c r="AD567" s="1" t="str">
        <f t="shared" si="140"/>
        <v/>
      </c>
      <c r="AE567" s="1" t="str">
        <f t="shared" si="141"/>
        <v/>
      </c>
      <c r="AF567" s="1" t="str">
        <f t="shared" si="142"/>
        <v/>
      </c>
      <c r="AG567" s="1" t="str">
        <f t="shared" si="143"/>
        <v/>
      </c>
    </row>
    <row r="568" spans="1:33">
      <c r="A568">
        <v>565</v>
      </c>
      <c r="B568" s="2" t="str">
        <f>IF(A568&lt;=入力・概要!$B$40,10^(LOG10(入力・概要!$B$38)+(A568-1)*(LOG10(入力・概要!$B$39)-LOG10(入力・概要!$B$38))/(入力・概要!$B$40-1)),"")</f>
        <v/>
      </c>
      <c r="C568" s="1" t="str">
        <f t="shared" si="128"/>
        <v/>
      </c>
      <c r="D568" s="1" t="str">
        <f>IF(B568="","",ATANH(MIN(0.999999,入力・概要!$E$20/入力・概要!$E$9))+入力・概要!$B$20*SQRT(B568/1000000)+E568*入力・概要!$B$15/2)</f>
        <v/>
      </c>
      <c r="E568" s="1" t="str">
        <f>IF(B568="","",C568*(入力・概要!$E$11*0.000000001))</f>
        <v/>
      </c>
      <c r="F568" s="1" t="str">
        <f t="shared" si="129"/>
        <v/>
      </c>
      <c r="G568" s="1" t="str">
        <f t="shared" si="130"/>
        <v/>
      </c>
      <c r="H568" s="1" t="str">
        <f>IF(B568="","",ATANH(MIN(0.999999,入力・概要!$E$21/入力・概要!$E$15))+入力・概要!$B$21*SQRT(B568/1000000)+I568*入力・概要!$B$16/2)</f>
        <v/>
      </c>
      <c r="I568" s="1" t="str">
        <f>IF(B568="","",C568*(入力・概要!$E$17*0.000000001))</f>
        <v/>
      </c>
      <c r="J568" s="1" t="str">
        <f t="shared" si="131"/>
        <v/>
      </c>
      <c r="K568" s="1" t="str">
        <f t="shared" si="132"/>
        <v/>
      </c>
      <c r="L568" s="1" t="str">
        <f>IF(B568="","",入力・概要!$B$25)</f>
        <v/>
      </c>
      <c r="M568" s="1" t="str">
        <f>IF(B568="","",C568*入力・概要!$B$26*0.000000001-1/(C568*入力・概要!$B$24*0.000001))</f>
        <v/>
      </c>
      <c r="N568" s="1" t="str">
        <f>IF(B568="","",入力・概要!$B$28)</f>
        <v/>
      </c>
      <c r="O568" s="1" t="str">
        <f>IF(B568="","",C568*入力・概要!$B$29*0.000000001-1/(C568*入力・概要!$B$27*0.000001))</f>
        <v/>
      </c>
      <c r="P568" s="1" t="str">
        <f t="shared" si="133"/>
        <v/>
      </c>
      <c r="Q568" s="1" t="str">
        <f t="shared" si="134"/>
        <v/>
      </c>
      <c r="R568" s="1" t="str">
        <f>IF(B568="","",入力・概要!$E$15*J568)</f>
        <v/>
      </c>
      <c r="S568" s="1" t="str">
        <f>IF(B568="","",入力・概要!$E$15*K568)</f>
        <v/>
      </c>
      <c r="T568" s="1" t="str">
        <f t="shared" si="135"/>
        <v/>
      </c>
      <c r="U568" s="1" t="str">
        <f t="shared" si="136"/>
        <v/>
      </c>
      <c r="V568" s="1" t="str">
        <f>IF(B568="","",T568+入力・概要!$E$9*F568)</f>
        <v/>
      </c>
      <c r="W568" s="1" t="str">
        <f>IF(B568="","",U568+入力・概要!$E$9*G568)</f>
        <v/>
      </c>
      <c r="X568" s="1" t="str">
        <f>IF(B568="","",入力・概要!$E$9+T568*F568-U568*G568)</f>
        <v/>
      </c>
      <c r="Y568" s="1" t="str">
        <f t="shared" si="137"/>
        <v/>
      </c>
      <c r="Z568" s="1" t="str">
        <f>IF(B568="","",入力・概要!$E$9*(V568*X568+W568*Y568)/(X568^2+Y568^2)+入力・概要!$B$36)</f>
        <v/>
      </c>
      <c r="AA568" s="1" t="str">
        <f>IF(B568="","",入力・概要!$E$9*(W568*X568-V568*Y568)/(X568^2+Y568^2)+C568*入力・概要!$B$37*0.000000001)</f>
        <v/>
      </c>
      <c r="AB568" s="1" t="str">
        <f t="shared" si="138"/>
        <v/>
      </c>
      <c r="AC568" s="1" t="str">
        <f t="shared" si="139"/>
        <v/>
      </c>
      <c r="AD568" s="1" t="str">
        <f t="shared" si="140"/>
        <v/>
      </c>
      <c r="AE568" s="1" t="str">
        <f t="shared" si="141"/>
        <v/>
      </c>
      <c r="AF568" s="1" t="str">
        <f t="shared" si="142"/>
        <v/>
      </c>
      <c r="AG568" s="1" t="str">
        <f t="shared" si="143"/>
        <v/>
      </c>
    </row>
    <row r="569" spans="1:33">
      <c r="A569">
        <v>566</v>
      </c>
      <c r="B569" s="2" t="str">
        <f>IF(A569&lt;=入力・概要!$B$40,10^(LOG10(入力・概要!$B$38)+(A569-1)*(LOG10(入力・概要!$B$39)-LOG10(入力・概要!$B$38))/(入力・概要!$B$40-1)),"")</f>
        <v/>
      </c>
      <c r="C569" s="1" t="str">
        <f t="shared" si="128"/>
        <v/>
      </c>
      <c r="D569" s="1" t="str">
        <f>IF(B569="","",ATANH(MIN(0.999999,入力・概要!$E$20/入力・概要!$E$9))+入力・概要!$B$20*SQRT(B569/1000000)+E569*入力・概要!$B$15/2)</f>
        <v/>
      </c>
      <c r="E569" s="1" t="str">
        <f>IF(B569="","",C569*(入力・概要!$E$11*0.000000001))</f>
        <v/>
      </c>
      <c r="F569" s="1" t="str">
        <f t="shared" si="129"/>
        <v/>
      </c>
      <c r="G569" s="1" t="str">
        <f t="shared" si="130"/>
        <v/>
      </c>
      <c r="H569" s="1" t="str">
        <f>IF(B569="","",ATANH(MIN(0.999999,入力・概要!$E$21/入力・概要!$E$15))+入力・概要!$B$21*SQRT(B569/1000000)+I569*入力・概要!$B$16/2)</f>
        <v/>
      </c>
      <c r="I569" s="1" t="str">
        <f>IF(B569="","",C569*(入力・概要!$E$17*0.000000001))</f>
        <v/>
      </c>
      <c r="J569" s="1" t="str">
        <f t="shared" si="131"/>
        <v/>
      </c>
      <c r="K569" s="1" t="str">
        <f t="shared" si="132"/>
        <v/>
      </c>
      <c r="L569" s="1" t="str">
        <f>IF(B569="","",入力・概要!$B$25)</f>
        <v/>
      </c>
      <c r="M569" s="1" t="str">
        <f>IF(B569="","",C569*入力・概要!$B$26*0.000000001-1/(C569*入力・概要!$B$24*0.000001))</f>
        <v/>
      </c>
      <c r="N569" s="1" t="str">
        <f>IF(B569="","",入力・概要!$B$28)</f>
        <v/>
      </c>
      <c r="O569" s="1" t="str">
        <f>IF(B569="","",C569*入力・概要!$B$29*0.000000001-1/(C569*入力・概要!$B$27*0.000001))</f>
        <v/>
      </c>
      <c r="P569" s="1" t="str">
        <f t="shared" si="133"/>
        <v/>
      </c>
      <c r="Q569" s="1" t="str">
        <f t="shared" si="134"/>
        <v/>
      </c>
      <c r="R569" s="1" t="str">
        <f>IF(B569="","",入力・概要!$E$15*J569)</f>
        <v/>
      </c>
      <c r="S569" s="1" t="str">
        <f>IF(B569="","",入力・概要!$E$15*K569)</f>
        <v/>
      </c>
      <c r="T569" s="1" t="str">
        <f t="shared" si="135"/>
        <v/>
      </c>
      <c r="U569" s="1" t="str">
        <f t="shared" si="136"/>
        <v/>
      </c>
      <c r="V569" s="1" t="str">
        <f>IF(B569="","",T569+入力・概要!$E$9*F569)</f>
        <v/>
      </c>
      <c r="W569" s="1" t="str">
        <f>IF(B569="","",U569+入力・概要!$E$9*G569)</f>
        <v/>
      </c>
      <c r="X569" s="1" t="str">
        <f>IF(B569="","",入力・概要!$E$9+T569*F569-U569*G569)</f>
        <v/>
      </c>
      <c r="Y569" s="1" t="str">
        <f t="shared" si="137"/>
        <v/>
      </c>
      <c r="Z569" s="1" t="str">
        <f>IF(B569="","",入力・概要!$E$9*(V569*X569+W569*Y569)/(X569^2+Y569^2)+入力・概要!$B$36)</f>
        <v/>
      </c>
      <c r="AA569" s="1" t="str">
        <f>IF(B569="","",入力・概要!$E$9*(W569*X569-V569*Y569)/(X569^2+Y569^2)+C569*入力・概要!$B$37*0.000000001)</f>
        <v/>
      </c>
      <c r="AB569" s="1" t="str">
        <f t="shared" si="138"/>
        <v/>
      </c>
      <c r="AC569" s="1" t="str">
        <f t="shared" si="139"/>
        <v/>
      </c>
      <c r="AD569" s="1" t="str">
        <f t="shared" si="140"/>
        <v/>
      </c>
      <c r="AE569" s="1" t="str">
        <f t="shared" si="141"/>
        <v/>
      </c>
      <c r="AF569" s="1" t="str">
        <f t="shared" si="142"/>
        <v/>
      </c>
      <c r="AG569" s="1" t="str">
        <f t="shared" si="143"/>
        <v/>
      </c>
    </row>
    <row r="570" spans="1:33">
      <c r="A570">
        <v>567</v>
      </c>
      <c r="B570" s="2" t="str">
        <f>IF(A570&lt;=入力・概要!$B$40,10^(LOG10(入力・概要!$B$38)+(A570-1)*(LOG10(入力・概要!$B$39)-LOG10(入力・概要!$B$38))/(入力・概要!$B$40-1)),"")</f>
        <v/>
      </c>
      <c r="C570" s="1" t="str">
        <f t="shared" si="128"/>
        <v/>
      </c>
      <c r="D570" s="1" t="str">
        <f>IF(B570="","",ATANH(MIN(0.999999,入力・概要!$E$20/入力・概要!$E$9))+入力・概要!$B$20*SQRT(B570/1000000)+E570*入力・概要!$B$15/2)</f>
        <v/>
      </c>
      <c r="E570" s="1" t="str">
        <f>IF(B570="","",C570*(入力・概要!$E$11*0.000000001))</f>
        <v/>
      </c>
      <c r="F570" s="1" t="str">
        <f t="shared" si="129"/>
        <v/>
      </c>
      <c r="G570" s="1" t="str">
        <f t="shared" si="130"/>
        <v/>
      </c>
      <c r="H570" s="1" t="str">
        <f>IF(B570="","",ATANH(MIN(0.999999,入力・概要!$E$21/入力・概要!$E$15))+入力・概要!$B$21*SQRT(B570/1000000)+I570*入力・概要!$B$16/2)</f>
        <v/>
      </c>
      <c r="I570" s="1" t="str">
        <f>IF(B570="","",C570*(入力・概要!$E$17*0.000000001))</f>
        <v/>
      </c>
      <c r="J570" s="1" t="str">
        <f t="shared" si="131"/>
        <v/>
      </c>
      <c r="K570" s="1" t="str">
        <f t="shared" si="132"/>
        <v/>
      </c>
      <c r="L570" s="1" t="str">
        <f>IF(B570="","",入力・概要!$B$25)</f>
        <v/>
      </c>
      <c r="M570" s="1" t="str">
        <f>IF(B570="","",C570*入力・概要!$B$26*0.000000001-1/(C570*入力・概要!$B$24*0.000001))</f>
        <v/>
      </c>
      <c r="N570" s="1" t="str">
        <f>IF(B570="","",入力・概要!$B$28)</f>
        <v/>
      </c>
      <c r="O570" s="1" t="str">
        <f>IF(B570="","",C570*入力・概要!$B$29*0.000000001-1/(C570*入力・概要!$B$27*0.000001))</f>
        <v/>
      </c>
      <c r="P570" s="1" t="str">
        <f t="shared" si="133"/>
        <v/>
      </c>
      <c r="Q570" s="1" t="str">
        <f t="shared" si="134"/>
        <v/>
      </c>
      <c r="R570" s="1" t="str">
        <f>IF(B570="","",入力・概要!$E$15*J570)</f>
        <v/>
      </c>
      <c r="S570" s="1" t="str">
        <f>IF(B570="","",入力・概要!$E$15*K570)</f>
        <v/>
      </c>
      <c r="T570" s="1" t="str">
        <f t="shared" si="135"/>
        <v/>
      </c>
      <c r="U570" s="1" t="str">
        <f t="shared" si="136"/>
        <v/>
      </c>
      <c r="V570" s="1" t="str">
        <f>IF(B570="","",T570+入力・概要!$E$9*F570)</f>
        <v/>
      </c>
      <c r="W570" s="1" t="str">
        <f>IF(B570="","",U570+入力・概要!$E$9*G570)</f>
        <v/>
      </c>
      <c r="X570" s="1" t="str">
        <f>IF(B570="","",入力・概要!$E$9+T570*F570-U570*G570)</f>
        <v/>
      </c>
      <c r="Y570" s="1" t="str">
        <f t="shared" si="137"/>
        <v/>
      </c>
      <c r="Z570" s="1" t="str">
        <f>IF(B570="","",入力・概要!$E$9*(V570*X570+W570*Y570)/(X570^2+Y570^2)+入力・概要!$B$36)</f>
        <v/>
      </c>
      <c r="AA570" s="1" t="str">
        <f>IF(B570="","",入力・概要!$E$9*(W570*X570-V570*Y570)/(X570^2+Y570^2)+C570*入力・概要!$B$37*0.000000001)</f>
        <v/>
      </c>
      <c r="AB570" s="1" t="str">
        <f t="shared" si="138"/>
        <v/>
      </c>
      <c r="AC570" s="1" t="str">
        <f t="shared" si="139"/>
        <v/>
      </c>
      <c r="AD570" s="1" t="str">
        <f t="shared" si="140"/>
        <v/>
      </c>
      <c r="AE570" s="1" t="str">
        <f t="shared" si="141"/>
        <v/>
      </c>
      <c r="AF570" s="1" t="str">
        <f t="shared" si="142"/>
        <v/>
      </c>
      <c r="AG570" s="1" t="str">
        <f t="shared" si="143"/>
        <v/>
      </c>
    </row>
    <row r="571" spans="1:33">
      <c r="A571">
        <v>568</v>
      </c>
      <c r="B571" s="2" t="str">
        <f>IF(A571&lt;=入力・概要!$B$40,10^(LOG10(入力・概要!$B$38)+(A571-1)*(LOG10(入力・概要!$B$39)-LOG10(入力・概要!$B$38))/(入力・概要!$B$40-1)),"")</f>
        <v/>
      </c>
      <c r="C571" s="1" t="str">
        <f t="shared" si="128"/>
        <v/>
      </c>
      <c r="D571" s="1" t="str">
        <f>IF(B571="","",ATANH(MIN(0.999999,入力・概要!$E$20/入力・概要!$E$9))+入力・概要!$B$20*SQRT(B571/1000000)+E571*入力・概要!$B$15/2)</f>
        <v/>
      </c>
      <c r="E571" s="1" t="str">
        <f>IF(B571="","",C571*(入力・概要!$E$11*0.000000001))</f>
        <v/>
      </c>
      <c r="F571" s="1" t="str">
        <f t="shared" si="129"/>
        <v/>
      </c>
      <c r="G571" s="1" t="str">
        <f t="shared" si="130"/>
        <v/>
      </c>
      <c r="H571" s="1" t="str">
        <f>IF(B571="","",ATANH(MIN(0.999999,入力・概要!$E$21/入力・概要!$E$15))+入力・概要!$B$21*SQRT(B571/1000000)+I571*入力・概要!$B$16/2)</f>
        <v/>
      </c>
      <c r="I571" s="1" t="str">
        <f>IF(B571="","",C571*(入力・概要!$E$17*0.000000001))</f>
        <v/>
      </c>
      <c r="J571" s="1" t="str">
        <f t="shared" si="131"/>
        <v/>
      </c>
      <c r="K571" s="1" t="str">
        <f t="shared" si="132"/>
        <v/>
      </c>
      <c r="L571" s="1" t="str">
        <f>IF(B571="","",入力・概要!$B$25)</f>
        <v/>
      </c>
      <c r="M571" s="1" t="str">
        <f>IF(B571="","",C571*入力・概要!$B$26*0.000000001-1/(C571*入力・概要!$B$24*0.000001))</f>
        <v/>
      </c>
      <c r="N571" s="1" t="str">
        <f>IF(B571="","",入力・概要!$B$28)</f>
        <v/>
      </c>
      <c r="O571" s="1" t="str">
        <f>IF(B571="","",C571*入力・概要!$B$29*0.000000001-1/(C571*入力・概要!$B$27*0.000001))</f>
        <v/>
      </c>
      <c r="P571" s="1" t="str">
        <f t="shared" si="133"/>
        <v/>
      </c>
      <c r="Q571" s="1" t="str">
        <f t="shared" si="134"/>
        <v/>
      </c>
      <c r="R571" s="1" t="str">
        <f>IF(B571="","",入力・概要!$E$15*J571)</f>
        <v/>
      </c>
      <c r="S571" s="1" t="str">
        <f>IF(B571="","",入力・概要!$E$15*K571)</f>
        <v/>
      </c>
      <c r="T571" s="1" t="str">
        <f t="shared" si="135"/>
        <v/>
      </c>
      <c r="U571" s="1" t="str">
        <f t="shared" si="136"/>
        <v/>
      </c>
      <c r="V571" s="1" t="str">
        <f>IF(B571="","",T571+入力・概要!$E$9*F571)</f>
        <v/>
      </c>
      <c r="W571" s="1" t="str">
        <f>IF(B571="","",U571+入力・概要!$E$9*G571)</f>
        <v/>
      </c>
      <c r="X571" s="1" t="str">
        <f>IF(B571="","",入力・概要!$E$9+T571*F571-U571*G571)</f>
        <v/>
      </c>
      <c r="Y571" s="1" t="str">
        <f t="shared" si="137"/>
        <v/>
      </c>
      <c r="Z571" s="1" t="str">
        <f>IF(B571="","",入力・概要!$E$9*(V571*X571+W571*Y571)/(X571^2+Y571^2)+入力・概要!$B$36)</f>
        <v/>
      </c>
      <c r="AA571" s="1" t="str">
        <f>IF(B571="","",入力・概要!$E$9*(W571*X571-V571*Y571)/(X571^2+Y571^2)+C571*入力・概要!$B$37*0.000000001)</f>
        <v/>
      </c>
      <c r="AB571" s="1" t="str">
        <f t="shared" si="138"/>
        <v/>
      </c>
      <c r="AC571" s="1" t="str">
        <f t="shared" si="139"/>
        <v/>
      </c>
      <c r="AD571" s="1" t="str">
        <f t="shared" si="140"/>
        <v/>
      </c>
      <c r="AE571" s="1" t="str">
        <f t="shared" si="141"/>
        <v/>
      </c>
      <c r="AF571" s="1" t="str">
        <f t="shared" si="142"/>
        <v/>
      </c>
      <c r="AG571" s="1" t="str">
        <f t="shared" si="143"/>
        <v/>
      </c>
    </row>
    <row r="572" spans="1:33">
      <c r="A572">
        <v>569</v>
      </c>
      <c r="B572" s="2" t="str">
        <f>IF(A572&lt;=入力・概要!$B$40,10^(LOG10(入力・概要!$B$38)+(A572-1)*(LOG10(入力・概要!$B$39)-LOG10(入力・概要!$B$38))/(入力・概要!$B$40-1)),"")</f>
        <v/>
      </c>
      <c r="C572" s="1" t="str">
        <f t="shared" si="128"/>
        <v/>
      </c>
      <c r="D572" s="1" t="str">
        <f>IF(B572="","",ATANH(MIN(0.999999,入力・概要!$E$20/入力・概要!$E$9))+入力・概要!$B$20*SQRT(B572/1000000)+E572*入力・概要!$B$15/2)</f>
        <v/>
      </c>
      <c r="E572" s="1" t="str">
        <f>IF(B572="","",C572*(入力・概要!$E$11*0.000000001))</f>
        <v/>
      </c>
      <c r="F572" s="1" t="str">
        <f t="shared" si="129"/>
        <v/>
      </c>
      <c r="G572" s="1" t="str">
        <f t="shared" si="130"/>
        <v/>
      </c>
      <c r="H572" s="1" t="str">
        <f>IF(B572="","",ATANH(MIN(0.999999,入力・概要!$E$21/入力・概要!$E$15))+入力・概要!$B$21*SQRT(B572/1000000)+I572*入力・概要!$B$16/2)</f>
        <v/>
      </c>
      <c r="I572" s="1" t="str">
        <f>IF(B572="","",C572*(入力・概要!$E$17*0.000000001))</f>
        <v/>
      </c>
      <c r="J572" s="1" t="str">
        <f t="shared" si="131"/>
        <v/>
      </c>
      <c r="K572" s="1" t="str">
        <f t="shared" si="132"/>
        <v/>
      </c>
      <c r="L572" s="1" t="str">
        <f>IF(B572="","",入力・概要!$B$25)</f>
        <v/>
      </c>
      <c r="M572" s="1" t="str">
        <f>IF(B572="","",C572*入力・概要!$B$26*0.000000001-1/(C572*入力・概要!$B$24*0.000001))</f>
        <v/>
      </c>
      <c r="N572" s="1" t="str">
        <f>IF(B572="","",入力・概要!$B$28)</f>
        <v/>
      </c>
      <c r="O572" s="1" t="str">
        <f>IF(B572="","",C572*入力・概要!$B$29*0.000000001-1/(C572*入力・概要!$B$27*0.000001))</f>
        <v/>
      </c>
      <c r="P572" s="1" t="str">
        <f t="shared" si="133"/>
        <v/>
      </c>
      <c r="Q572" s="1" t="str">
        <f t="shared" si="134"/>
        <v/>
      </c>
      <c r="R572" s="1" t="str">
        <f>IF(B572="","",入力・概要!$E$15*J572)</f>
        <v/>
      </c>
      <c r="S572" s="1" t="str">
        <f>IF(B572="","",入力・概要!$E$15*K572)</f>
        <v/>
      </c>
      <c r="T572" s="1" t="str">
        <f t="shared" si="135"/>
        <v/>
      </c>
      <c r="U572" s="1" t="str">
        <f t="shared" si="136"/>
        <v/>
      </c>
      <c r="V572" s="1" t="str">
        <f>IF(B572="","",T572+入力・概要!$E$9*F572)</f>
        <v/>
      </c>
      <c r="W572" s="1" t="str">
        <f>IF(B572="","",U572+入力・概要!$E$9*G572)</f>
        <v/>
      </c>
      <c r="X572" s="1" t="str">
        <f>IF(B572="","",入力・概要!$E$9+T572*F572-U572*G572)</f>
        <v/>
      </c>
      <c r="Y572" s="1" t="str">
        <f t="shared" si="137"/>
        <v/>
      </c>
      <c r="Z572" s="1" t="str">
        <f>IF(B572="","",入力・概要!$E$9*(V572*X572+W572*Y572)/(X572^2+Y572^2)+入力・概要!$B$36)</f>
        <v/>
      </c>
      <c r="AA572" s="1" t="str">
        <f>IF(B572="","",入力・概要!$E$9*(W572*X572-V572*Y572)/(X572^2+Y572^2)+C572*入力・概要!$B$37*0.000000001)</f>
        <v/>
      </c>
      <c r="AB572" s="1" t="str">
        <f t="shared" si="138"/>
        <v/>
      </c>
      <c r="AC572" s="1" t="str">
        <f t="shared" si="139"/>
        <v/>
      </c>
      <c r="AD572" s="1" t="str">
        <f t="shared" si="140"/>
        <v/>
      </c>
      <c r="AE572" s="1" t="str">
        <f t="shared" si="141"/>
        <v/>
      </c>
      <c r="AF572" s="1" t="str">
        <f t="shared" si="142"/>
        <v/>
      </c>
      <c r="AG572" s="1" t="str">
        <f t="shared" si="143"/>
        <v/>
      </c>
    </row>
    <row r="573" spans="1:33">
      <c r="A573">
        <v>570</v>
      </c>
      <c r="B573" s="2" t="str">
        <f>IF(A573&lt;=入力・概要!$B$40,10^(LOG10(入力・概要!$B$38)+(A573-1)*(LOG10(入力・概要!$B$39)-LOG10(入力・概要!$B$38))/(入力・概要!$B$40-1)),"")</f>
        <v/>
      </c>
      <c r="C573" s="1" t="str">
        <f t="shared" si="128"/>
        <v/>
      </c>
      <c r="D573" s="1" t="str">
        <f>IF(B573="","",ATANH(MIN(0.999999,入力・概要!$E$20/入力・概要!$E$9))+入力・概要!$B$20*SQRT(B573/1000000)+E573*入力・概要!$B$15/2)</f>
        <v/>
      </c>
      <c r="E573" s="1" t="str">
        <f>IF(B573="","",C573*(入力・概要!$E$11*0.000000001))</f>
        <v/>
      </c>
      <c r="F573" s="1" t="str">
        <f t="shared" si="129"/>
        <v/>
      </c>
      <c r="G573" s="1" t="str">
        <f t="shared" si="130"/>
        <v/>
      </c>
      <c r="H573" s="1" t="str">
        <f>IF(B573="","",ATANH(MIN(0.999999,入力・概要!$E$21/入力・概要!$E$15))+入力・概要!$B$21*SQRT(B573/1000000)+I573*入力・概要!$B$16/2)</f>
        <v/>
      </c>
      <c r="I573" s="1" t="str">
        <f>IF(B573="","",C573*(入力・概要!$E$17*0.000000001))</f>
        <v/>
      </c>
      <c r="J573" s="1" t="str">
        <f t="shared" si="131"/>
        <v/>
      </c>
      <c r="K573" s="1" t="str">
        <f t="shared" si="132"/>
        <v/>
      </c>
      <c r="L573" s="1" t="str">
        <f>IF(B573="","",入力・概要!$B$25)</f>
        <v/>
      </c>
      <c r="M573" s="1" t="str">
        <f>IF(B573="","",C573*入力・概要!$B$26*0.000000001-1/(C573*入力・概要!$B$24*0.000001))</f>
        <v/>
      </c>
      <c r="N573" s="1" t="str">
        <f>IF(B573="","",入力・概要!$B$28)</f>
        <v/>
      </c>
      <c r="O573" s="1" t="str">
        <f>IF(B573="","",C573*入力・概要!$B$29*0.000000001-1/(C573*入力・概要!$B$27*0.000001))</f>
        <v/>
      </c>
      <c r="P573" s="1" t="str">
        <f t="shared" si="133"/>
        <v/>
      </c>
      <c r="Q573" s="1" t="str">
        <f t="shared" si="134"/>
        <v/>
      </c>
      <c r="R573" s="1" t="str">
        <f>IF(B573="","",入力・概要!$E$15*J573)</f>
        <v/>
      </c>
      <c r="S573" s="1" t="str">
        <f>IF(B573="","",入力・概要!$E$15*K573)</f>
        <v/>
      </c>
      <c r="T573" s="1" t="str">
        <f t="shared" si="135"/>
        <v/>
      </c>
      <c r="U573" s="1" t="str">
        <f t="shared" si="136"/>
        <v/>
      </c>
      <c r="V573" s="1" t="str">
        <f>IF(B573="","",T573+入力・概要!$E$9*F573)</f>
        <v/>
      </c>
      <c r="W573" s="1" t="str">
        <f>IF(B573="","",U573+入力・概要!$E$9*G573)</f>
        <v/>
      </c>
      <c r="X573" s="1" t="str">
        <f>IF(B573="","",入力・概要!$E$9+T573*F573-U573*G573)</f>
        <v/>
      </c>
      <c r="Y573" s="1" t="str">
        <f t="shared" si="137"/>
        <v/>
      </c>
      <c r="Z573" s="1" t="str">
        <f>IF(B573="","",入力・概要!$E$9*(V573*X573+W573*Y573)/(X573^2+Y573^2)+入力・概要!$B$36)</f>
        <v/>
      </c>
      <c r="AA573" s="1" t="str">
        <f>IF(B573="","",入力・概要!$E$9*(W573*X573-V573*Y573)/(X573^2+Y573^2)+C573*入力・概要!$B$37*0.000000001)</f>
        <v/>
      </c>
      <c r="AB573" s="1" t="str">
        <f t="shared" si="138"/>
        <v/>
      </c>
      <c r="AC573" s="1" t="str">
        <f t="shared" si="139"/>
        <v/>
      </c>
      <c r="AD573" s="1" t="str">
        <f t="shared" si="140"/>
        <v/>
      </c>
      <c r="AE573" s="1" t="str">
        <f t="shared" si="141"/>
        <v/>
      </c>
      <c r="AF573" s="1" t="str">
        <f t="shared" si="142"/>
        <v/>
      </c>
      <c r="AG573" s="1" t="str">
        <f t="shared" si="143"/>
        <v/>
      </c>
    </row>
    <row r="574" spans="1:33">
      <c r="A574">
        <v>571</v>
      </c>
      <c r="B574" s="2" t="str">
        <f>IF(A574&lt;=入力・概要!$B$40,10^(LOG10(入力・概要!$B$38)+(A574-1)*(LOG10(入力・概要!$B$39)-LOG10(入力・概要!$B$38))/(入力・概要!$B$40-1)),"")</f>
        <v/>
      </c>
      <c r="C574" s="1" t="str">
        <f t="shared" si="128"/>
        <v/>
      </c>
      <c r="D574" s="1" t="str">
        <f>IF(B574="","",ATANH(MIN(0.999999,入力・概要!$E$20/入力・概要!$E$9))+入力・概要!$B$20*SQRT(B574/1000000)+E574*入力・概要!$B$15/2)</f>
        <v/>
      </c>
      <c r="E574" s="1" t="str">
        <f>IF(B574="","",C574*(入力・概要!$E$11*0.000000001))</f>
        <v/>
      </c>
      <c r="F574" s="1" t="str">
        <f t="shared" si="129"/>
        <v/>
      </c>
      <c r="G574" s="1" t="str">
        <f t="shared" si="130"/>
        <v/>
      </c>
      <c r="H574" s="1" t="str">
        <f>IF(B574="","",ATANH(MIN(0.999999,入力・概要!$E$21/入力・概要!$E$15))+入力・概要!$B$21*SQRT(B574/1000000)+I574*入力・概要!$B$16/2)</f>
        <v/>
      </c>
      <c r="I574" s="1" t="str">
        <f>IF(B574="","",C574*(入力・概要!$E$17*0.000000001))</f>
        <v/>
      </c>
      <c r="J574" s="1" t="str">
        <f t="shared" si="131"/>
        <v/>
      </c>
      <c r="K574" s="1" t="str">
        <f t="shared" si="132"/>
        <v/>
      </c>
      <c r="L574" s="1" t="str">
        <f>IF(B574="","",入力・概要!$B$25)</f>
        <v/>
      </c>
      <c r="M574" s="1" t="str">
        <f>IF(B574="","",C574*入力・概要!$B$26*0.000000001-1/(C574*入力・概要!$B$24*0.000001))</f>
        <v/>
      </c>
      <c r="N574" s="1" t="str">
        <f>IF(B574="","",入力・概要!$B$28)</f>
        <v/>
      </c>
      <c r="O574" s="1" t="str">
        <f>IF(B574="","",C574*入力・概要!$B$29*0.000000001-1/(C574*入力・概要!$B$27*0.000001))</f>
        <v/>
      </c>
      <c r="P574" s="1" t="str">
        <f t="shared" si="133"/>
        <v/>
      </c>
      <c r="Q574" s="1" t="str">
        <f t="shared" si="134"/>
        <v/>
      </c>
      <c r="R574" s="1" t="str">
        <f>IF(B574="","",入力・概要!$E$15*J574)</f>
        <v/>
      </c>
      <c r="S574" s="1" t="str">
        <f>IF(B574="","",入力・概要!$E$15*K574)</f>
        <v/>
      </c>
      <c r="T574" s="1" t="str">
        <f t="shared" si="135"/>
        <v/>
      </c>
      <c r="U574" s="1" t="str">
        <f t="shared" si="136"/>
        <v/>
      </c>
      <c r="V574" s="1" t="str">
        <f>IF(B574="","",T574+入力・概要!$E$9*F574)</f>
        <v/>
      </c>
      <c r="W574" s="1" t="str">
        <f>IF(B574="","",U574+入力・概要!$E$9*G574)</f>
        <v/>
      </c>
      <c r="X574" s="1" t="str">
        <f>IF(B574="","",入力・概要!$E$9+T574*F574-U574*G574)</f>
        <v/>
      </c>
      <c r="Y574" s="1" t="str">
        <f t="shared" si="137"/>
        <v/>
      </c>
      <c r="Z574" s="1" t="str">
        <f>IF(B574="","",入力・概要!$E$9*(V574*X574+W574*Y574)/(X574^2+Y574^2)+入力・概要!$B$36)</f>
        <v/>
      </c>
      <c r="AA574" s="1" t="str">
        <f>IF(B574="","",入力・概要!$E$9*(W574*X574-V574*Y574)/(X574^2+Y574^2)+C574*入力・概要!$B$37*0.000000001)</f>
        <v/>
      </c>
      <c r="AB574" s="1" t="str">
        <f t="shared" si="138"/>
        <v/>
      </c>
      <c r="AC574" s="1" t="str">
        <f t="shared" si="139"/>
        <v/>
      </c>
      <c r="AD574" s="1" t="str">
        <f t="shared" si="140"/>
        <v/>
      </c>
      <c r="AE574" s="1" t="str">
        <f t="shared" si="141"/>
        <v/>
      </c>
      <c r="AF574" s="1" t="str">
        <f t="shared" si="142"/>
        <v/>
      </c>
      <c r="AG574" s="1" t="str">
        <f t="shared" si="143"/>
        <v/>
      </c>
    </row>
    <row r="575" spans="1:33">
      <c r="A575">
        <v>572</v>
      </c>
      <c r="B575" s="2" t="str">
        <f>IF(A575&lt;=入力・概要!$B$40,10^(LOG10(入力・概要!$B$38)+(A575-1)*(LOG10(入力・概要!$B$39)-LOG10(入力・概要!$B$38))/(入力・概要!$B$40-1)),"")</f>
        <v/>
      </c>
      <c r="C575" s="1" t="str">
        <f t="shared" si="128"/>
        <v/>
      </c>
      <c r="D575" s="1" t="str">
        <f>IF(B575="","",ATANH(MIN(0.999999,入力・概要!$E$20/入力・概要!$E$9))+入力・概要!$B$20*SQRT(B575/1000000)+E575*入力・概要!$B$15/2)</f>
        <v/>
      </c>
      <c r="E575" s="1" t="str">
        <f>IF(B575="","",C575*(入力・概要!$E$11*0.000000001))</f>
        <v/>
      </c>
      <c r="F575" s="1" t="str">
        <f t="shared" si="129"/>
        <v/>
      </c>
      <c r="G575" s="1" t="str">
        <f t="shared" si="130"/>
        <v/>
      </c>
      <c r="H575" s="1" t="str">
        <f>IF(B575="","",ATANH(MIN(0.999999,入力・概要!$E$21/入力・概要!$E$15))+入力・概要!$B$21*SQRT(B575/1000000)+I575*入力・概要!$B$16/2)</f>
        <v/>
      </c>
      <c r="I575" s="1" t="str">
        <f>IF(B575="","",C575*(入力・概要!$E$17*0.000000001))</f>
        <v/>
      </c>
      <c r="J575" s="1" t="str">
        <f t="shared" si="131"/>
        <v/>
      </c>
      <c r="K575" s="1" t="str">
        <f t="shared" si="132"/>
        <v/>
      </c>
      <c r="L575" s="1" t="str">
        <f>IF(B575="","",入力・概要!$B$25)</f>
        <v/>
      </c>
      <c r="M575" s="1" t="str">
        <f>IF(B575="","",C575*入力・概要!$B$26*0.000000001-1/(C575*入力・概要!$B$24*0.000001))</f>
        <v/>
      </c>
      <c r="N575" s="1" t="str">
        <f>IF(B575="","",入力・概要!$B$28)</f>
        <v/>
      </c>
      <c r="O575" s="1" t="str">
        <f>IF(B575="","",C575*入力・概要!$B$29*0.000000001-1/(C575*入力・概要!$B$27*0.000001))</f>
        <v/>
      </c>
      <c r="P575" s="1" t="str">
        <f t="shared" si="133"/>
        <v/>
      </c>
      <c r="Q575" s="1" t="str">
        <f t="shared" si="134"/>
        <v/>
      </c>
      <c r="R575" s="1" t="str">
        <f>IF(B575="","",入力・概要!$E$15*J575)</f>
        <v/>
      </c>
      <c r="S575" s="1" t="str">
        <f>IF(B575="","",入力・概要!$E$15*K575)</f>
        <v/>
      </c>
      <c r="T575" s="1" t="str">
        <f t="shared" si="135"/>
        <v/>
      </c>
      <c r="U575" s="1" t="str">
        <f t="shared" si="136"/>
        <v/>
      </c>
      <c r="V575" s="1" t="str">
        <f>IF(B575="","",T575+入力・概要!$E$9*F575)</f>
        <v/>
      </c>
      <c r="W575" s="1" t="str">
        <f>IF(B575="","",U575+入力・概要!$E$9*G575)</f>
        <v/>
      </c>
      <c r="X575" s="1" t="str">
        <f>IF(B575="","",入力・概要!$E$9+T575*F575-U575*G575)</f>
        <v/>
      </c>
      <c r="Y575" s="1" t="str">
        <f t="shared" si="137"/>
        <v/>
      </c>
      <c r="Z575" s="1" t="str">
        <f>IF(B575="","",入力・概要!$E$9*(V575*X575+W575*Y575)/(X575^2+Y575^2)+入力・概要!$B$36)</f>
        <v/>
      </c>
      <c r="AA575" s="1" t="str">
        <f>IF(B575="","",入力・概要!$E$9*(W575*X575-V575*Y575)/(X575^2+Y575^2)+C575*入力・概要!$B$37*0.000000001)</f>
        <v/>
      </c>
      <c r="AB575" s="1" t="str">
        <f t="shared" si="138"/>
        <v/>
      </c>
      <c r="AC575" s="1" t="str">
        <f t="shared" si="139"/>
        <v/>
      </c>
      <c r="AD575" s="1" t="str">
        <f t="shared" si="140"/>
        <v/>
      </c>
      <c r="AE575" s="1" t="str">
        <f t="shared" si="141"/>
        <v/>
      </c>
      <c r="AF575" s="1" t="str">
        <f t="shared" si="142"/>
        <v/>
      </c>
      <c r="AG575" s="1" t="str">
        <f t="shared" si="143"/>
        <v/>
      </c>
    </row>
    <row r="576" spans="1:33">
      <c r="A576">
        <v>573</v>
      </c>
      <c r="B576" s="2" t="str">
        <f>IF(A576&lt;=入力・概要!$B$40,10^(LOG10(入力・概要!$B$38)+(A576-1)*(LOG10(入力・概要!$B$39)-LOG10(入力・概要!$B$38))/(入力・概要!$B$40-1)),"")</f>
        <v/>
      </c>
      <c r="C576" s="1" t="str">
        <f t="shared" si="128"/>
        <v/>
      </c>
      <c r="D576" s="1" t="str">
        <f>IF(B576="","",ATANH(MIN(0.999999,入力・概要!$E$20/入力・概要!$E$9))+入力・概要!$B$20*SQRT(B576/1000000)+E576*入力・概要!$B$15/2)</f>
        <v/>
      </c>
      <c r="E576" s="1" t="str">
        <f>IF(B576="","",C576*(入力・概要!$E$11*0.000000001))</f>
        <v/>
      </c>
      <c r="F576" s="1" t="str">
        <f t="shared" si="129"/>
        <v/>
      </c>
      <c r="G576" s="1" t="str">
        <f t="shared" si="130"/>
        <v/>
      </c>
      <c r="H576" s="1" t="str">
        <f>IF(B576="","",ATANH(MIN(0.999999,入力・概要!$E$21/入力・概要!$E$15))+入力・概要!$B$21*SQRT(B576/1000000)+I576*入力・概要!$B$16/2)</f>
        <v/>
      </c>
      <c r="I576" s="1" t="str">
        <f>IF(B576="","",C576*(入力・概要!$E$17*0.000000001))</f>
        <v/>
      </c>
      <c r="J576" s="1" t="str">
        <f t="shared" si="131"/>
        <v/>
      </c>
      <c r="K576" s="1" t="str">
        <f t="shared" si="132"/>
        <v/>
      </c>
      <c r="L576" s="1" t="str">
        <f>IF(B576="","",入力・概要!$B$25)</f>
        <v/>
      </c>
      <c r="M576" s="1" t="str">
        <f>IF(B576="","",C576*入力・概要!$B$26*0.000000001-1/(C576*入力・概要!$B$24*0.000001))</f>
        <v/>
      </c>
      <c r="N576" s="1" t="str">
        <f>IF(B576="","",入力・概要!$B$28)</f>
        <v/>
      </c>
      <c r="O576" s="1" t="str">
        <f>IF(B576="","",C576*入力・概要!$B$29*0.000000001-1/(C576*入力・概要!$B$27*0.000001))</f>
        <v/>
      </c>
      <c r="P576" s="1" t="str">
        <f t="shared" si="133"/>
        <v/>
      </c>
      <c r="Q576" s="1" t="str">
        <f t="shared" si="134"/>
        <v/>
      </c>
      <c r="R576" s="1" t="str">
        <f>IF(B576="","",入力・概要!$E$15*J576)</f>
        <v/>
      </c>
      <c r="S576" s="1" t="str">
        <f>IF(B576="","",入力・概要!$E$15*K576)</f>
        <v/>
      </c>
      <c r="T576" s="1" t="str">
        <f t="shared" si="135"/>
        <v/>
      </c>
      <c r="U576" s="1" t="str">
        <f t="shared" si="136"/>
        <v/>
      </c>
      <c r="V576" s="1" t="str">
        <f>IF(B576="","",T576+入力・概要!$E$9*F576)</f>
        <v/>
      </c>
      <c r="W576" s="1" t="str">
        <f>IF(B576="","",U576+入力・概要!$E$9*G576)</f>
        <v/>
      </c>
      <c r="X576" s="1" t="str">
        <f>IF(B576="","",入力・概要!$E$9+T576*F576-U576*G576)</f>
        <v/>
      </c>
      <c r="Y576" s="1" t="str">
        <f t="shared" si="137"/>
        <v/>
      </c>
      <c r="Z576" s="1" t="str">
        <f>IF(B576="","",入力・概要!$E$9*(V576*X576+W576*Y576)/(X576^2+Y576^2)+入力・概要!$B$36)</f>
        <v/>
      </c>
      <c r="AA576" s="1" t="str">
        <f>IF(B576="","",入力・概要!$E$9*(W576*X576-V576*Y576)/(X576^2+Y576^2)+C576*入力・概要!$B$37*0.000000001)</f>
        <v/>
      </c>
      <c r="AB576" s="1" t="str">
        <f t="shared" si="138"/>
        <v/>
      </c>
      <c r="AC576" s="1" t="str">
        <f t="shared" si="139"/>
        <v/>
      </c>
      <c r="AD576" s="1" t="str">
        <f t="shared" si="140"/>
        <v/>
      </c>
      <c r="AE576" s="1" t="str">
        <f t="shared" si="141"/>
        <v/>
      </c>
      <c r="AF576" s="1" t="str">
        <f t="shared" si="142"/>
        <v/>
      </c>
      <c r="AG576" s="1" t="str">
        <f t="shared" si="143"/>
        <v/>
      </c>
    </row>
    <row r="577" spans="1:33">
      <c r="A577">
        <v>574</v>
      </c>
      <c r="B577" s="2" t="str">
        <f>IF(A577&lt;=入力・概要!$B$40,10^(LOG10(入力・概要!$B$38)+(A577-1)*(LOG10(入力・概要!$B$39)-LOG10(入力・概要!$B$38))/(入力・概要!$B$40-1)),"")</f>
        <v/>
      </c>
      <c r="C577" s="1" t="str">
        <f t="shared" si="128"/>
        <v/>
      </c>
      <c r="D577" s="1" t="str">
        <f>IF(B577="","",ATANH(MIN(0.999999,入力・概要!$E$20/入力・概要!$E$9))+入力・概要!$B$20*SQRT(B577/1000000)+E577*入力・概要!$B$15/2)</f>
        <v/>
      </c>
      <c r="E577" s="1" t="str">
        <f>IF(B577="","",C577*(入力・概要!$E$11*0.000000001))</f>
        <v/>
      </c>
      <c r="F577" s="1" t="str">
        <f t="shared" si="129"/>
        <v/>
      </c>
      <c r="G577" s="1" t="str">
        <f t="shared" si="130"/>
        <v/>
      </c>
      <c r="H577" s="1" t="str">
        <f>IF(B577="","",ATANH(MIN(0.999999,入力・概要!$E$21/入力・概要!$E$15))+入力・概要!$B$21*SQRT(B577/1000000)+I577*入力・概要!$B$16/2)</f>
        <v/>
      </c>
      <c r="I577" s="1" t="str">
        <f>IF(B577="","",C577*(入力・概要!$E$17*0.000000001))</f>
        <v/>
      </c>
      <c r="J577" s="1" t="str">
        <f t="shared" si="131"/>
        <v/>
      </c>
      <c r="K577" s="1" t="str">
        <f t="shared" si="132"/>
        <v/>
      </c>
      <c r="L577" s="1" t="str">
        <f>IF(B577="","",入力・概要!$B$25)</f>
        <v/>
      </c>
      <c r="M577" s="1" t="str">
        <f>IF(B577="","",C577*入力・概要!$B$26*0.000000001-1/(C577*入力・概要!$B$24*0.000001))</f>
        <v/>
      </c>
      <c r="N577" s="1" t="str">
        <f>IF(B577="","",入力・概要!$B$28)</f>
        <v/>
      </c>
      <c r="O577" s="1" t="str">
        <f>IF(B577="","",C577*入力・概要!$B$29*0.000000001-1/(C577*入力・概要!$B$27*0.000001))</f>
        <v/>
      </c>
      <c r="P577" s="1" t="str">
        <f t="shared" si="133"/>
        <v/>
      </c>
      <c r="Q577" s="1" t="str">
        <f t="shared" si="134"/>
        <v/>
      </c>
      <c r="R577" s="1" t="str">
        <f>IF(B577="","",入力・概要!$E$15*J577)</f>
        <v/>
      </c>
      <c r="S577" s="1" t="str">
        <f>IF(B577="","",入力・概要!$E$15*K577)</f>
        <v/>
      </c>
      <c r="T577" s="1" t="str">
        <f t="shared" si="135"/>
        <v/>
      </c>
      <c r="U577" s="1" t="str">
        <f t="shared" si="136"/>
        <v/>
      </c>
      <c r="V577" s="1" t="str">
        <f>IF(B577="","",T577+入力・概要!$E$9*F577)</f>
        <v/>
      </c>
      <c r="W577" s="1" t="str">
        <f>IF(B577="","",U577+入力・概要!$E$9*G577)</f>
        <v/>
      </c>
      <c r="X577" s="1" t="str">
        <f>IF(B577="","",入力・概要!$E$9+T577*F577-U577*G577)</f>
        <v/>
      </c>
      <c r="Y577" s="1" t="str">
        <f t="shared" si="137"/>
        <v/>
      </c>
      <c r="Z577" s="1" t="str">
        <f>IF(B577="","",入力・概要!$E$9*(V577*X577+W577*Y577)/(X577^2+Y577^2)+入力・概要!$B$36)</f>
        <v/>
      </c>
      <c r="AA577" s="1" t="str">
        <f>IF(B577="","",入力・概要!$E$9*(W577*X577-V577*Y577)/(X577^2+Y577^2)+C577*入力・概要!$B$37*0.000000001)</f>
        <v/>
      </c>
      <c r="AB577" s="1" t="str">
        <f t="shared" si="138"/>
        <v/>
      </c>
      <c r="AC577" s="1" t="str">
        <f t="shared" si="139"/>
        <v/>
      </c>
      <c r="AD577" s="1" t="str">
        <f t="shared" si="140"/>
        <v/>
      </c>
      <c r="AE577" s="1" t="str">
        <f t="shared" si="141"/>
        <v/>
      </c>
      <c r="AF577" s="1" t="str">
        <f t="shared" si="142"/>
        <v/>
      </c>
      <c r="AG577" s="1" t="str">
        <f t="shared" si="143"/>
        <v/>
      </c>
    </row>
    <row r="578" spans="1:33">
      <c r="A578">
        <v>575</v>
      </c>
      <c r="B578" s="2" t="str">
        <f>IF(A578&lt;=入力・概要!$B$40,10^(LOG10(入力・概要!$B$38)+(A578-1)*(LOG10(入力・概要!$B$39)-LOG10(入力・概要!$B$38))/(入力・概要!$B$40-1)),"")</f>
        <v/>
      </c>
      <c r="C578" s="1" t="str">
        <f t="shared" si="128"/>
        <v/>
      </c>
      <c r="D578" s="1" t="str">
        <f>IF(B578="","",ATANH(MIN(0.999999,入力・概要!$E$20/入力・概要!$E$9))+入力・概要!$B$20*SQRT(B578/1000000)+E578*入力・概要!$B$15/2)</f>
        <v/>
      </c>
      <c r="E578" s="1" t="str">
        <f>IF(B578="","",C578*(入力・概要!$E$11*0.000000001))</f>
        <v/>
      </c>
      <c r="F578" s="1" t="str">
        <f t="shared" si="129"/>
        <v/>
      </c>
      <c r="G578" s="1" t="str">
        <f t="shared" si="130"/>
        <v/>
      </c>
      <c r="H578" s="1" t="str">
        <f>IF(B578="","",ATANH(MIN(0.999999,入力・概要!$E$21/入力・概要!$E$15))+入力・概要!$B$21*SQRT(B578/1000000)+I578*入力・概要!$B$16/2)</f>
        <v/>
      </c>
      <c r="I578" s="1" t="str">
        <f>IF(B578="","",C578*(入力・概要!$E$17*0.000000001))</f>
        <v/>
      </c>
      <c r="J578" s="1" t="str">
        <f t="shared" si="131"/>
        <v/>
      </c>
      <c r="K578" s="1" t="str">
        <f t="shared" si="132"/>
        <v/>
      </c>
      <c r="L578" s="1" t="str">
        <f>IF(B578="","",入力・概要!$B$25)</f>
        <v/>
      </c>
      <c r="M578" s="1" t="str">
        <f>IF(B578="","",C578*入力・概要!$B$26*0.000000001-1/(C578*入力・概要!$B$24*0.000001))</f>
        <v/>
      </c>
      <c r="N578" s="1" t="str">
        <f>IF(B578="","",入力・概要!$B$28)</f>
        <v/>
      </c>
      <c r="O578" s="1" t="str">
        <f>IF(B578="","",C578*入力・概要!$B$29*0.000000001-1/(C578*入力・概要!$B$27*0.000001))</f>
        <v/>
      </c>
      <c r="P578" s="1" t="str">
        <f t="shared" si="133"/>
        <v/>
      </c>
      <c r="Q578" s="1" t="str">
        <f t="shared" si="134"/>
        <v/>
      </c>
      <c r="R578" s="1" t="str">
        <f>IF(B578="","",入力・概要!$E$15*J578)</f>
        <v/>
      </c>
      <c r="S578" s="1" t="str">
        <f>IF(B578="","",入力・概要!$E$15*K578)</f>
        <v/>
      </c>
      <c r="T578" s="1" t="str">
        <f t="shared" si="135"/>
        <v/>
      </c>
      <c r="U578" s="1" t="str">
        <f t="shared" si="136"/>
        <v/>
      </c>
      <c r="V578" s="1" t="str">
        <f>IF(B578="","",T578+入力・概要!$E$9*F578)</f>
        <v/>
      </c>
      <c r="W578" s="1" t="str">
        <f>IF(B578="","",U578+入力・概要!$E$9*G578)</f>
        <v/>
      </c>
      <c r="X578" s="1" t="str">
        <f>IF(B578="","",入力・概要!$E$9+T578*F578-U578*G578)</f>
        <v/>
      </c>
      <c r="Y578" s="1" t="str">
        <f t="shared" si="137"/>
        <v/>
      </c>
      <c r="Z578" s="1" t="str">
        <f>IF(B578="","",入力・概要!$E$9*(V578*X578+W578*Y578)/(X578^2+Y578^2)+入力・概要!$B$36)</f>
        <v/>
      </c>
      <c r="AA578" s="1" t="str">
        <f>IF(B578="","",入力・概要!$E$9*(W578*X578-V578*Y578)/(X578^2+Y578^2)+C578*入力・概要!$B$37*0.000000001)</f>
        <v/>
      </c>
      <c r="AB578" s="1" t="str">
        <f t="shared" si="138"/>
        <v/>
      </c>
      <c r="AC578" s="1" t="str">
        <f t="shared" si="139"/>
        <v/>
      </c>
      <c r="AD578" s="1" t="str">
        <f t="shared" si="140"/>
        <v/>
      </c>
      <c r="AE578" s="1" t="str">
        <f t="shared" si="141"/>
        <v/>
      </c>
      <c r="AF578" s="1" t="str">
        <f t="shared" si="142"/>
        <v/>
      </c>
      <c r="AG578" s="1" t="str">
        <f t="shared" si="143"/>
        <v/>
      </c>
    </row>
    <row r="579" spans="1:33">
      <c r="A579">
        <v>576</v>
      </c>
      <c r="B579" s="2" t="str">
        <f>IF(A579&lt;=入力・概要!$B$40,10^(LOG10(入力・概要!$B$38)+(A579-1)*(LOG10(入力・概要!$B$39)-LOG10(入力・概要!$B$38))/(入力・概要!$B$40-1)),"")</f>
        <v/>
      </c>
      <c r="C579" s="1" t="str">
        <f t="shared" si="128"/>
        <v/>
      </c>
      <c r="D579" s="1" t="str">
        <f>IF(B579="","",ATANH(MIN(0.999999,入力・概要!$E$20/入力・概要!$E$9))+入力・概要!$B$20*SQRT(B579/1000000)+E579*入力・概要!$B$15/2)</f>
        <v/>
      </c>
      <c r="E579" s="1" t="str">
        <f>IF(B579="","",C579*(入力・概要!$E$11*0.000000001))</f>
        <v/>
      </c>
      <c r="F579" s="1" t="str">
        <f t="shared" si="129"/>
        <v/>
      </c>
      <c r="G579" s="1" t="str">
        <f t="shared" si="130"/>
        <v/>
      </c>
      <c r="H579" s="1" t="str">
        <f>IF(B579="","",ATANH(MIN(0.999999,入力・概要!$E$21/入力・概要!$E$15))+入力・概要!$B$21*SQRT(B579/1000000)+I579*入力・概要!$B$16/2)</f>
        <v/>
      </c>
      <c r="I579" s="1" t="str">
        <f>IF(B579="","",C579*(入力・概要!$E$17*0.000000001))</f>
        <v/>
      </c>
      <c r="J579" s="1" t="str">
        <f t="shared" si="131"/>
        <v/>
      </c>
      <c r="K579" s="1" t="str">
        <f t="shared" si="132"/>
        <v/>
      </c>
      <c r="L579" s="1" t="str">
        <f>IF(B579="","",入力・概要!$B$25)</f>
        <v/>
      </c>
      <c r="M579" s="1" t="str">
        <f>IF(B579="","",C579*入力・概要!$B$26*0.000000001-1/(C579*入力・概要!$B$24*0.000001))</f>
        <v/>
      </c>
      <c r="N579" s="1" t="str">
        <f>IF(B579="","",入力・概要!$B$28)</f>
        <v/>
      </c>
      <c r="O579" s="1" t="str">
        <f>IF(B579="","",C579*入力・概要!$B$29*0.000000001-1/(C579*入力・概要!$B$27*0.000001))</f>
        <v/>
      </c>
      <c r="P579" s="1" t="str">
        <f t="shared" si="133"/>
        <v/>
      </c>
      <c r="Q579" s="1" t="str">
        <f t="shared" si="134"/>
        <v/>
      </c>
      <c r="R579" s="1" t="str">
        <f>IF(B579="","",入力・概要!$E$15*J579)</f>
        <v/>
      </c>
      <c r="S579" s="1" t="str">
        <f>IF(B579="","",入力・概要!$E$15*K579)</f>
        <v/>
      </c>
      <c r="T579" s="1" t="str">
        <f t="shared" si="135"/>
        <v/>
      </c>
      <c r="U579" s="1" t="str">
        <f t="shared" si="136"/>
        <v/>
      </c>
      <c r="V579" s="1" t="str">
        <f>IF(B579="","",T579+入力・概要!$E$9*F579)</f>
        <v/>
      </c>
      <c r="W579" s="1" t="str">
        <f>IF(B579="","",U579+入力・概要!$E$9*G579)</f>
        <v/>
      </c>
      <c r="X579" s="1" t="str">
        <f>IF(B579="","",入力・概要!$E$9+T579*F579-U579*G579)</f>
        <v/>
      </c>
      <c r="Y579" s="1" t="str">
        <f t="shared" si="137"/>
        <v/>
      </c>
      <c r="Z579" s="1" t="str">
        <f>IF(B579="","",入力・概要!$E$9*(V579*X579+W579*Y579)/(X579^2+Y579^2)+入力・概要!$B$36)</f>
        <v/>
      </c>
      <c r="AA579" s="1" t="str">
        <f>IF(B579="","",入力・概要!$E$9*(W579*X579-V579*Y579)/(X579^2+Y579^2)+C579*入力・概要!$B$37*0.000000001)</f>
        <v/>
      </c>
      <c r="AB579" s="1" t="str">
        <f t="shared" si="138"/>
        <v/>
      </c>
      <c r="AC579" s="1" t="str">
        <f t="shared" si="139"/>
        <v/>
      </c>
      <c r="AD579" s="1" t="str">
        <f t="shared" si="140"/>
        <v/>
      </c>
      <c r="AE579" s="1" t="str">
        <f t="shared" si="141"/>
        <v/>
      </c>
      <c r="AF579" s="1" t="str">
        <f t="shared" si="142"/>
        <v/>
      </c>
      <c r="AG579" s="1" t="str">
        <f t="shared" si="143"/>
        <v/>
      </c>
    </row>
    <row r="580" spans="1:33">
      <c r="A580">
        <v>577</v>
      </c>
      <c r="B580" s="2" t="str">
        <f>IF(A580&lt;=入力・概要!$B$40,10^(LOG10(入力・概要!$B$38)+(A580-1)*(LOG10(入力・概要!$B$39)-LOG10(入力・概要!$B$38))/(入力・概要!$B$40-1)),"")</f>
        <v/>
      </c>
      <c r="C580" s="1" t="str">
        <f t="shared" ref="C580:C643" si="144">IF(B580="","",2*PI()*B580)</f>
        <v/>
      </c>
      <c r="D580" s="1" t="str">
        <f>IF(B580="","",ATANH(MIN(0.999999,入力・概要!$E$20/入力・概要!$E$9))+入力・概要!$B$20*SQRT(B580/1000000)+E580*入力・概要!$B$15/2)</f>
        <v/>
      </c>
      <c r="E580" s="1" t="str">
        <f>IF(B580="","",C580*(入力・概要!$E$11*0.000000001))</f>
        <v/>
      </c>
      <c r="F580" s="1" t="str">
        <f t="shared" ref="F580:F643" si="145">IF(B580="","",SINH(2*D580)/(COSH(2*D580)+COS(2*E580)))</f>
        <v/>
      </c>
      <c r="G580" s="1" t="str">
        <f t="shared" ref="G580:G643" si="146">IF(B580="","",SIN(2*E580)/(COSH(2*D580)+COS(2*E580)))</f>
        <v/>
      </c>
      <c r="H580" s="1" t="str">
        <f>IF(B580="","",ATANH(MIN(0.999999,入力・概要!$E$21/入力・概要!$E$15))+入力・概要!$B$21*SQRT(B580/1000000)+I580*入力・概要!$B$16/2)</f>
        <v/>
      </c>
      <c r="I580" s="1" t="str">
        <f>IF(B580="","",C580*(入力・概要!$E$17*0.000000001))</f>
        <v/>
      </c>
      <c r="J580" s="1" t="str">
        <f t="shared" ref="J580:J643" si="147">IF(B580="","",SINH(2*H580)/(COSH(2*H580)+COS(2*I580)))</f>
        <v/>
      </c>
      <c r="K580" s="1" t="str">
        <f t="shared" ref="K580:K643" si="148">IF(B580="","",SIN(2*I580)/(COSH(2*H580)+COS(2*I580)))</f>
        <v/>
      </c>
      <c r="L580" s="1" t="str">
        <f>IF(B580="","",入力・概要!$B$25)</f>
        <v/>
      </c>
      <c r="M580" s="1" t="str">
        <f>IF(B580="","",C580*入力・概要!$B$26*0.000000001-1/(C580*入力・概要!$B$24*0.000001))</f>
        <v/>
      </c>
      <c r="N580" s="1" t="str">
        <f>IF(B580="","",入力・概要!$B$28)</f>
        <v/>
      </c>
      <c r="O580" s="1" t="str">
        <f>IF(B580="","",C580*入力・概要!$B$29*0.000000001-1/(C580*入力・概要!$B$27*0.000001))</f>
        <v/>
      </c>
      <c r="P580" s="1" t="str">
        <f t="shared" ref="P580:P643" si="149">IF(B580="","",((L580*N580-M580*O580)*(L580+N580)+(L580*O580+M580*N580)*(M580+O580))/((L580+N580)^2+(M580+O580)^2))</f>
        <v/>
      </c>
      <c r="Q580" s="1" t="str">
        <f t="shared" ref="Q580:Q643" si="150">IF(B580="","",((L580*O580+M580*N580)*(L580+N580)-(L580*N580-M580*O580)*(M580+O580))/((L580+N580)^2+(M580+O580)^2))</f>
        <v/>
      </c>
      <c r="R580" s="1" t="str">
        <f>IF(B580="","",入力・概要!$E$15*J580)</f>
        <v/>
      </c>
      <c r="S580" s="1" t="str">
        <f>IF(B580="","",入力・概要!$E$15*K580)</f>
        <v/>
      </c>
      <c r="T580" s="1" t="str">
        <f t="shared" ref="T580:T643" si="151">IF(B580="","",P580+R580)</f>
        <v/>
      </c>
      <c r="U580" s="1" t="str">
        <f t="shared" ref="U580:U643" si="152">IF(B580="","",Q580+S580)</f>
        <v/>
      </c>
      <c r="V580" s="1" t="str">
        <f>IF(B580="","",T580+入力・概要!$E$9*F580)</f>
        <v/>
      </c>
      <c r="W580" s="1" t="str">
        <f>IF(B580="","",U580+入力・概要!$E$9*G580)</f>
        <v/>
      </c>
      <c r="X580" s="1" t="str">
        <f>IF(B580="","",入力・概要!$E$9+T580*F580-U580*G580)</f>
        <v/>
      </c>
      <c r="Y580" s="1" t="str">
        <f t="shared" ref="Y580:Y643" si="153">IF(B580="","",T580*G580+U580*F580)</f>
        <v/>
      </c>
      <c r="Z580" s="1" t="str">
        <f>IF(B580="","",入力・概要!$E$9*(V580*X580+W580*Y580)/(X580^2+Y580^2)+入力・概要!$B$36)</f>
        <v/>
      </c>
      <c r="AA580" s="1" t="str">
        <f>IF(B580="","",入力・概要!$E$9*(W580*X580-V580*Y580)/(X580^2+Y580^2)+C580*入力・概要!$B$37*0.000000001)</f>
        <v/>
      </c>
      <c r="AB580" s="1" t="str">
        <f t="shared" ref="AB580:AB643" si="154">IF(B580="","",SQRT(Z580^2+AA580^2))</f>
        <v/>
      </c>
      <c r="AC580" s="1" t="str">
        <f t="shared" ref="AC580:AC643" si="155">IF(B580="","",IF(Z580&gt;0,DEGREES(ATAN(AA580/Z580)),IF(Z580&lt;0,IF(AA580&gt;=0,DEGREES(ATAN(AA580/Z580))+180,DEGREES(ATAN(AA580/Z580))-180),IF(AA580&gt;0,90,IF(AA580&lt;0,-90,0)))))</f>
        <v/>
      </c>
      <c r="AD580" s="1" t="str">
        <f t="shared" ref="AD580:AD643" si="156">IF(B580="","",LOG10(B580))</f>
        <v/>
      </c>
      <c r="AE580" s="1" t="str">
        <f t="shared" ref="AE580:AE643" si="157">IF(AB580="","",LOG10(MAX(AB580,0.000000000001)))</f>
        <v/>
      </c>
      <c r="AF580" s="1" t="str">
        <f t="shared" ref="AF580:AF643" si="158">IF(B580="","",SQRT(P580^2+Q580^2))</f>
        <v/>
      </c>
      <c r="AG580" s="1" t="str">
        <f t="shared" ref="AG580:AG643" si="159">IF(B580="","",SQRT(R580^2+S580^2))</f>
        <v/>
      </c>
    </row>
    <row r="581" spans="1:33">
      <c r="A581">
        <v>578</v>
      </c>
      <c r="B581" s="2" t="str">
        <f>IF(A581&lt;=入力・概要!$B$40,10^(LOG10(入力・概要!$B$38)+(A581-1)*(LOG10(入力・概要!$B$39)-LOG10(入力・概要!$B$38))/(入力・概要!$B$40-1)),"")</f>
        <v/>
      </c>
      <c r="C581" s="1" t="str">
        <f t="shared" si="144"/>
        <v/>
      </c>
      <c r="D581" s="1" t="str">
        <f>IF(B581="","",ATANH(MIN(0.999999,入力・概要!$E$20/入力・概要!$E$9))+入力・概要!$B$20*SQRT(B581/1000000)+E581*入力・概要!$B$15/2)</f>
        <v/>
      </c>
      <c r="E581" s="1" t="str">
        <f>IF(B581="","",C581*(入力・概要!$E$11*0.000000001))</f>
        <v/>
      </c>
      <c r="F581" s="1" t="str">
        <f t="shared" si="145"/>
        <v/>
      </c>
      <c r="G581" s="1" t="str">
        <f t="shared" si="146"/>
        <v/>
      </c>
      <c r="H581" s="1" t="str">
        <f>IF(B581="","",ATANH(MIN(0.999999,入力・概要!$E$21/入力・概要!$E$15))+入力・概要!$B$21*SQRT(B581/1000000)+I581*入力・概要!$B$16/2)</f>
        <v/>
      </c>
      <c r="I581" s="1" t="str">
        <f>IF(B581="","",C581*(入力・概要!$E$17*0.000000001))</f>
        <v/>
      </c>
      <c r="J581" s="1" t="str">
        <f t="shared" si="147"/>
        <v/>
      </c>
      <c r="K581" s="1" t="str">
        <f t="shared" si="148"/>
        <v/>
      </c>
      <c r="L581" s="1" t="str">
        <f>IF(B581="","",入力・概要!$B$25)</f>
        <v/>
      </c>
      <c r="M581" s="1" t="str">
        <f>IF(B581="","",C581*入力・概要!$B$26*0.000000001-1/(C581*入力・概要!$B$24*0.000001))</f>
        <v/>
      </c>
      <c r="N581" s="1" t="str">
        <f>IF(B581="","",入力・概要!$B$28)</f>
        <v/>
      </c>
      <c r="O581" s="1" t="str">
        <f>IF(B581="","",C581*入力・概要!$B$29*0.000000001-1/(C581*入力・概要!$B$27*0.000001))</f>
        <v/>
      </c>
      <c r="P581" s="1" t="str">
        <f t="shared" si="149"/>
        <v/>
      </c>
      <c r="Q581" s="1" t="str">
        <f t="shared" si="150"/>
        <v/>
      </c>
      <c r="R581" s="1" t="str">
        <f>IF(B581="","",入力・概要!$E$15*J581)</f>
        <v/>
      </c>
      <c r="S581" s="1" t="str">
        <f>IF(B581="","",入力・概要!$E$15*K581)</f>
        <v/>
      </c>
      <c r="T581" s="1" t="str">
        <f t="shared" si="151"/>
        <v/>
      </c>
      <c r="U581" s="1" t="str">
        <f t="shared" si="152"/>
        <v/>
      </c>
      <c r="V581" s="1" t="str">
        <f>IF(B581="","",T581+入力・概要!$E$9*F581)</f>
        <v/>
      </c>
      <c r="W581" s="1" t="str">
        <f>IF(B581="","",U581+入力・概要!$E$9*G581)</f>
        <v/>
      </c>
      <c r="X581" s="1" t="str">
        <f>IF(B581="","",入力・概要!$E$9+T581*F581-U581*G581)</f>
        <v/>
      </c>
      <c r="Y581" s="1" t="str">
        <f t="shared" si="153"/>
        <v/>
      </c>
      <c r="Z581" s="1" t="str">
        <f>IF(B581="","",入力・概要!$E$9*(V581*X581+W581*Y581)/(X581^2+Y581^2)+入力・概要!$B$36)</f>
        <v/>
      </c>
      <c r="AA581" s="1" t="str">
        <f>IF(B581="","",入力・概要!$E$9*(W581*X581-V581*Y581)/(X581^2+Y581^2)+C581*入力・概要!$B$37*0.000000001)</f>
        <v/>
      </c>
      <c r="AB581" s="1" t="str">
        <f t="shared" si="154"/>
        <v/>
      </c>
      <c r="AC581" s="1" t="str">
        <f t="shared" si="155"/>
        <v/>
      </c>
      <c r="AD581" s="1" t="str">
        <f t="shared" si="156"/>
        <v/>
      </c>
      <c r="AE581" s="1" t="str">
        <f t="shared" si="157"/>
        <v/>
      </c>
      <c r="AF581" s="1" t="str">
        <f t="shared" si="158"/>
        <v/>
      </c>
      <c r="AG581" s="1" t="str">
        <f t="shared" si="159"/>
        <v/>
      </c>
    </row>
    <row r="582" spans="1:33">
      <c r="A582">
        <v>579</v>
      </c>
      <c r="B582" s="2" t="str">
        <f>IF(A582&lt;=入力・概要!$B$40,10^(LOG10(入力・概要!$B$38)+(A582-1)*(LOG10(入力・概要!$B$39)-LOG10(入力・概要!$B$38))/(入力・概要!$B$40-1)),"")</f>
        <v/>
      </c>
      <c r="C582" s="1" t="str">
        <f t="shared" si="144"/>
        <v/>
      </c>
      <c r="D582" s="1" t="str">
        <f>IF(B582="","",ATANH(MIN(0.999999,入力・概要!$E$20/入力・概要!$E$9))+入力・概要!$B$20*SQRT(B582/1000000)+E582*入力・概要!$B$15/2)</f>
        <v/>
      </c>
      <c r="E582" s="1" t="str">
        <f>IF(B582="","",C582*(入力・概要!$E$11*0.000000001))</f>
        <v/>
      </c>
      <c r="F582" s="1" t="str">
        <f t="shared" si="145"/>
        <v/>
      </c>
      <c r="G582" s="1" t="str">
        <f t="shared" si="146"/>
        <v/>
      </c>
      <c r="H582" s="1" t="str">
        <f>IF(B582="","",ATANH(MIN(0.999999,入力・概要!$E$21/入力・概要!$E$15))+入力・概要!$B$21*SQRT(B582/1000000)+I582*入力・概要!$B$16/2)</f>
        <v/>
      </c>
      <c r="I582" s="1" t="str">
        <f>IF(B582="","",C582*(入力・概要!$E$17*0.000000001))</f>
        <v/>
      </c>
      <c r="J582" s="1" t="str">
        <f t="shared" si="147"/>
        <v/>
      </c>
      <c r="K582" s="1" t="str">
        <f t="shared" si="148"/>
        <v/>
      </c>
      <c r="L582" s="1" t="str">
        <f>IF(B582="","",入力・概要!$B$25)</f>
        <v/>
      </c>
      <c r="M582" s="1" t="str">
        <f>IF(B582="","",C582*入力・概要!$B$26*0.000000001-1/(C582*入力・概要!$B$24*0.000001))</f>
        <v/>
      </c>
      <c r="N582" s="1" t="str">
        <f>IF(B582="","",入力・概要!$B$28)</f>
        <v/>
      </c>
      <c r="O582" s="1" t="str">
        <f>IF(B582="","",C582*入力・概要!$B$29*0.000000001-1/(C582*入力・概要!$B$27*0.000001))</f>
        <v/>
      </c>
      <c r="P582" s="1" t="str">
        <f t="shared" si="149"/>
        <v/>
      </c>
      <c r="Q582" s="1" t="str">
        <f t="shared" si="150"/>
        <v/>
      </c>
      <c r="R582" s="1" t="str">
        <f>IF(B582="","",入力・概要!$E$15*J582)</f>
        <v/>
      </c>
      <c r="S582" s="1" t="str">
        <f>IF(B582="","",入力・概要!$E$15*K582)</f>
        <v/>
      </c>
      <c r="T582" s="1" t="str">
        <f t="shared" si="151"/>
        <v/>
      </c>
      <c r="U582" s="1" t="str">
        <f t="shared" si="152"/>
        <v/>
      </c>
      <c r="V582" s="1" t="str">
        <f>IF(B582="","",T582+入力・概要!$E$9*F582)</f>
        <v/>
      </c>
      <c r="W582" s="1" t="str">
        <f>IF(B582="","",U582+入力・概要!$E$9*G582)</f>
        <v/>
      </c>
      <c r="X582" s="1" t="str">
        <f>IF(B582="","",入力・概要!$E$9+T582*F582-U582*G582)</f>
        <v/>
      </c>
      <c r="Y582" s="1" t="str">
        <f t="shared" si="153"/>
        <v/>
      </c>
      <c r="Z582" s="1" t="str">
        <f>IF(B582="","",入力・概要!$E$9*(V582*X582+W582*Y582)/(X582^2+Y582^2)+入力・概要!$B$36)</f>
        <v/>
      </c>
      <c r="AA582" s="1" t="str">
        <f>IF(B582="","",入力・概要!$E$9*(W582*X582-V582*Y582)/(X582^2+Y582^2)+C582*入力・概要!$B$37*0.000000001)</f>
        <v/>
      </c>
      <c r="AB582" s="1" t="str">
        <f t="shared" si="154"/>
        <v/>
      </c>
      <c r="AC582" s="1" t="str">
        <f t="shared" si="155"/>
        <v/>
      </c>
      <c r="AD582" s="1" t="str">
        <f t="shared" si="156"/>
        <v/>
      </c>
      <c r="AE582" s="1" t="str">
        <f t="shared" si="157"/>
        <v/>
      </c>
      <c r="AF582" s="1" t="str">
        <f t="shared" si="158"/>
        <v/>
      </c>
      <c r="AG582" s="1" t="str">
        <f t="shared" si="159"/>
        <v/>
      </c>
    </row>
    <row r="583" spans="1:33">
      <c r="A583">
        <v>580</v>
      </c>
      <c r="B583" s="2" t="str">
        <f>IF(A583&lt;=入力・概要!$B$40,10^(LOG10(入力・概要!$B$38)+(A583-1)*(LOG10(入力・概要!$B$39)-LOG10(入力・概要!$B$38))/(入力・概要!$B$40-1)),"")</f>
        <v/>
      </c>
      <c r="C583" s="1" t="str">
        <f t="shared" si="144"/>
        <v/>
      </c>
      <c r="D583" s="1" t="str">
        <f>IF(B583="","",ATANH(MIN(0.999999,入力・概要!$E$20/入力・概要!$E$9))+入力・概要!$B$20*SQRT(B583/1000000)+E583*入力・概要!$B$15/2)</f>
        <v/>
      </c>
      <c r="E583" s="1" t="str">
        <f>IF(B583="","",C583*(入力・概要!$E$11*0.000000001))</f>
        <v/>
      </c>
      <c r="F583" s="1" t="str">
        <f t="shared" si="145"/>
        <v/>
      </c>
      <c r="G583" s="1" t="str">
        <f t="shared" si="146"/>
        <v/>
      </c>
      <c r="H583" s="1" t="str">
        <f>IF(B583="","",ATANH(MIN(0.999999,入力・概要!$E$21/入力・概要!$E$15))+入力・概要!$B$21*SQRT(B583/1000000)+I583*入力・概要!$B$16/2)</f>
        <v/>
      </c>
      <c r="I583" s="1" t="str">
        <f>IF(B583="","",C583*(入力・概要!$E$17*0.000000001))</f>
        <v/>
      </c>
      <c r="J583" s="1" t="str">
        <f t="shared" si="147"/>
        <v/>
      </c>
      <c r="K583" s="1" t="str">
        <f t="shared" si="148"/>
        <v/>
      </c>
      <c r="L583" s="1" t="str">
        <f>IF(B583="","",入力・概要!$B$25)</f>
        <v/>
      </c>
      <c r="M583" s="1" t="str">
        <f>IF(B583="","",C583*入力・概要!$B$26*0.000000001-1/(C583*入力・概要!$B$24*0.000001))</f>
        <v/>
      </c>
      <c r="N583" s="1" t="str">
        <f>IF(B583="","",入力・概要!$B$28)</f>
        <v/>
      </c>
      <c r="O583" s="1" t="str">
        <f>IF(B583="","",C583*入力・概要!$B$29*0.000000001-1/(C583*入力・概要!$B$27*0.000001))</f>
        <v/>
      </c>
      <c r="P583" s="1" t="str">
        <f t="shared" si="149"/>
        <v/>
      </c>
      <c r="Q583" s="1" t="str">
        <f t="shared" si="150"/>
        <v/>
      </c>
      <c r="R583" s="1" t="str">
        <f>IF(B583="","",入力・概要!$E$15*J583)</f>
        <v/>
      </c>
      <c r="S583" s="1" t="str">
        <f>IF(B583="","",入力・概要!$E$15*K583)</f>
        <v/>
      </c>
      <c r="T583" s="1" t="str">
        <f t="shared" si="151"/>
        <v/>
      </c>
      <c r="U583" s="1" t="str">
        <f t="shared" si="152"/>
        <v/>
      </c>
      <c r="V583" s="1" t="str">
        <f>IF(B583="","",T583+入力・概要!$E$9*F583)</f>
        <v/>
      </c>
      <c r="W583" s="1" t="str">
        <f>IF(B583="","",U583+入力・概要!$E$9*G583)</f>
        <v/>
      </c>
      <c r="X583" s="1" t="str">
        <f>IF(B583="","",入力・概要!$E$9+T583*F583-U583*G583)</f>
        <v/>
      </c>
      <c r="Y583" s="1" t="str">
        <f t="shared" si="153"/>
        <v/>
      </c>
      <c r="Z583" s="1" t="str">
        <f>IF(B583="","",入力・概要!$E$9*(V583*X583+W583*Y583)/(X583^2+Y583^2)+入力・概要!$B$36)</f>
        <v/>
      </c>
      <c r="AA583" s="1" t="str">
        <f>IF(B583="","",入力・概要!$E$9*(W583*X583-V583*Y583)/(X583^2+Y583^2)+C583*入力・概要!$B$37*0.000000001)</f>
        <v/>
      </c>
      <c r="AB583" s="1" t="str">
        <f t="shared" si="154"/>
        <v/>
      </c>
      <c r="AC583" s="1" t="str">
        <f t="shared" si="155"/>
        <v/>
      </c>
      <c r="AD583" s="1" t="str">
        <f t="shared" si="156"/>
        <v/>
      </c>
      <c r="AE583" s="1" t="str">
        <f t="shared" si="157"/>
        <v/>
      </c>
      <c r="AF583" s="1" t="str">
        <f t="shared" si="158"/>
        <v/>
      </c>
      <c r="AG583" s="1" t="str">
        <f t="shared" si="159"/>
        <v/>
      </c>
    </row>
    <row r="584" spans="1:33">
      <c r="A584">
        <v>581</v>
      </c>
      <c r="B584" s="2" t="str">
        <f>IF(A584&lt;=入力・概要!$B$40,10^(LOG10(入力・概要!$B$38)+(A584-1)*(LOG10(入力・概要!$B$39)-LOG10(入力・概要!$B$38))/(入力・概要!$B$40-1)),"")</f>
        <v/>
      </c>
      <c r="C584" s="1" t="str">
        <f t="shared" si="144"/>
        <v/>
      </c>
      <c r="D584" s="1" t="str">
        <f>IF(B584="","",ATANH(MIN(0.999999,入力・概要!$E$20/入力・概要!$E$9))+入力・概要!$B$20*SQRT(B584/1000000)+E584*入力・概要!$B$15/2)</f>
        <v/>
      </c>
      <c r="E584" s="1" t="str">
        <f>IF(B584="","",C584*(入力・概要!$E$11*0.000000001))</f>
        <v/>
      </c>
      <c r="F584" s="1" t="str">
        <f t="shared" si="145"/>
        <v/>
      </c>
      <c r="G584" s="1" t="str">
        <f t="shared" si="146"/>
        <v/>
      </c>
      <c r="H584" s="1" t="str">
        <f>IF(B584="","",ATANH(MIN(0.999999,入力・概要!$E$21/入力・概要!$E$15))+入力・概要!$B$21*SQRT(B584/1000000)+I584*入力・概要!$B$16/2)</f>
        <v/>
      </c>
      <c r="I584" s="1" t="str">
        <f>IF(B584="","",C584*(入力・概要!$E$17*0.000000001))</f>
        <v/>
      </c>
      <c r="J584" s="1" t="str">
        <f t="shared" si="147"/>
        <v/>
      </c>
      <c r="K584" s="1" t="str">
        <f t="shared" si="148"/>
        <v/>
      </c>
      <c r="L584" s="1" t="str">
        <f>IF(B584="","",入力・概要!$B$25)</f>
        <v/>
      </c>
      <c r="M584" s="1" t="str">
        <f>IF(B584="","",C584*入力・概要!$B$26*0.000000001-1/(C584*入力・概要!$B$24*0.000001))</f>
        <v/>
      </c>
      <c r="N584" s="1" t="str">
        <f>IF(B584="","",入力・概要!$B$28)</f>
        <v/>
      </c>
      <c r="O584" s="1" t="str">
        <f>IF(B584="","",C584*入力・概要!$B$29*0.000000001-1/(C584*入力・概要!$B$27*0.000001))</f>
        <v/>
      </c>
      <c r="P584" s="1" t="str">
        <f t="shared" si="149"/>
        <v/>
      </c>
      <c r="Q584" s="1" t="str">
        <f t="shared" si="150"/>
        <v/>
      </c>
      <c r="R584" s="1" t="str">
        <f>IF(B584="","",入力・概要!$E$15*J584)</f>
        <v/>
      </c>
      <c r="S584" s="1" t="str">
        <f>IF(B584="","",入力・概要!$E$15*K584)</f>
        <v/>
      </c>
      <c r="T584" s="1" t="str">
        <f t="shared" si="151"/>
        <v/>
      </c>
      <c r="U584" s="1" t="str">
        <f t="shared" si="152"/>
        <v/>
      </c>
      <c r="V584" s="1" t="str">
        <f>IF(B584="","",T584+入力・概要!$E$9*F584)</f>
        <v/>
      </c>
      <c r="W584" s="1" t="str">
        <f>IF(B584="","",U584+入力・概要!$E$9*G584)</f>
        <v/>
      </c>
      <c r="X584" s="1" t="str">
        <f>IF(B584="","",入力・概要!$E$9+T584*F584-U584*G584)</f>
        <v/>
      </c>
      <c r="Y584" s="1" t="str">
        <f t="shared" si="153"/>
        <v/>
      </c>
      <c r="Z584" s="1" t="str">
        <f>IF(B584="","",入力・概要!$E$9*(V584*X584+W584*Y584)/(X584^2+Y584^2)+入力・概要!$B$36)</f>
        <v/>
      </c>
      <c r="AA584" s="1" t="str">
        <f>IF(B584="","",入力・概要!$E$9*(W584*X584-V584*Y584)/(X584^2+Y584^2)+C584*入力・概要!$B$37*0.000000001)</f>
        <v/>
      </c>
      <c r="AB584" s="1" t="str">
        <f t="shared" si="154"/>
        <v/>
      </c>
      <c r="AC584" s="1" t="str">
        <f t="shared" si="155"/>
        <v/>
      </c>
      <c r="AD584" s="1" t="str">
        <f t="shared" si="156"/>
        <v/>
      </c>
      <c r="AE584" s="1" t="str">
        <f t="shared" si="157"/>
        <v/>
      </c>
      <c r="AF584" s="1" t="str">
        <f t="shared" si="158"/>
        <v/>
      </c>
      <c r="AG584" s="1" t="str">
        <f t="shared" si="159"/>
        <v/>
      </c>
    </row>
    <row r="585" spans="1:33">
      <c r="A585">
        <v>582</v>
      </c>
      <c r="B585" s="2" t="str">
        <f>IF(A585&lt;=入力・概要!$B$40,10^(LOG10(入力・概要!$B$38)+(A585-1)*(LOG10(入力・概要!$B$39)-LOG10(入力・概要!$B$38))/(入力・概要!$B$40-1)),"")</f>
        <v/>
      </c>
      <c r="C585" s="1" t="str">
        <f t="shared" si="144"/>
        <v/>
      </c>
      <c r="D585" s="1" t="str">
        <f>IF(B585="","",ATANH(MIN(0.999999,入力・概要!$E$20/入力・概要!$E$9))+入力・概要!$B$20*SQRT(B585/1000000)+E585*入力・概要!$B$15/2)</f>
        <v/>
      </c>
      <c r="E585" s="1" t="str">
        <f>IF(B585="","",C585*(入力・概要!$E$11*0.000000001))</f>
        <v/>
      </c>
      <c r="F585" s="1" t="str">
        <f t="shared" si="145"/>
        <v/>
      </c>
      <c r="G585" s="1" t="str">
        <f t="shared" si="146"/>
        <v/>
      </c>
      <c r="H585" s="1" t="str">
        <f>IF(B585="","",ATANH(MIN(0.999999,入力・概要!$E$21/入力・概要!$E$15))+入力・概要!$B$21*SQRT(B585/1000000)+I585*入力・概要!$B$16/2)</f>
        <v/>
      </c>
      <c r="I585" s="1" t="str">
        <f>IF(B585="","",C585*(入力・概要!$E$17*0.000000001))</f>
        <v/>
      </c>
      <c r="J585" s="1" t="str">
        <f t="shared" si="147"/>
        <v/>
      </c>
      <c r="K585" s="1" t="str">
        <f t="shared" si="148"/>
        <v/>
      </c>
      <c r="L585" s="1" t="str">
        <f>IF(B585="","",入力・概要!$B$25)</f>
        <v/>
      </c>
      <c r="M585" s="1" t="str">
        <f>IF(B585="","",C585*入力・概要!$B$26*0.000000001-1/(C585*入力・概要!$B$24*0.000001))</f>
        <v/>
      </c>
      <c r="N585" s="1" t="str">
        <f>IF(B585="","",入力・概要!$B$28)</f>
        <v/>
      </c>
      <c r="O585" s="1" t="str">
        <f>IF(B585="","",C585*入力・概要!$B$29*0.000000001-1/(C585*入力・概要!$B$27*0.000001))</f>
        <v/>
      </c>
      <c r="P585" s="1" t="str">
        <f t="shared" si="149"/>
        <v/>
      </c>
      <c r="Q585" s="1" t="str">
        <f t="shared" si="150"/>
        <v/>
      </c>
      <c r="R585" s="1" t="str">
        <f>IF(B585="","",入力・概要!$E$15*J585)</f>
        <v/>
      </c>
      <c r="S585" s="1" t="str">
        <f>IF(B585="","",入力・概要!$E$15*K585)</f>
        <v/>
      </c>
      <c r="T585" s="1" t="str">
        <f t="shared" si="151"/>
        <v/>
      </c>
      <c r="U585" s="1" t="str">
        <f t="shared" si="152"/>
        <v/>
      </c>
      <c r="V585" s="1" t="str">
        <f>IF(B585="","",T585+入力・概要!$E$9*F585)</f>
        <v/>
      </c>
      <c r="W585" s="1" t="str">
        <f>IF(B585="","",U585+入力・概要!$E$9*G585)</f>
        <v/>
      </c>
      <c r="X585" s="1" t="str">
        <f>IF(B585="","",入力・概要!$E$9+T585*F585-U585*G585)</f>
        <v/>
      </c>
      <c r="Y585" s="1" t="str">
        <f t="shared" si="153"/>
        <v/>
      </c>
      <c r="Z585" s="1" t="str">
        <f>IF(B585="","",入力・概要!$E$9*(V585*X585+W585*Y585)/(X585^2+Y585^2)+入力・概要!$B$36)</f>
        <v/>
      </c>
      <c r="AA585" s="1" t="str">
        <f>IF(B585="","",入力・概要!$E$9*(W585*X585-V585*Y585)/(X585^2+Y585^2)+C585*入力・概要!$B$37*0.000000001)</f>
        <v/>
      </c>
      <c r="AB585" s="1" t="str">
        <f t="shared" si="154"/>
        <v/>
      </c>
      <c r="AC585" s="1" t="str">
        <f t="shared" si="155"/>
        <v/>
      </c>
      <c r="AD585" s="1" t="str">
        <f t="shared" si="156"/>
        <v/>
      </c>
      <c r="AE585" s="1" t="str">
        <f t="shared" si="157"/>
        <v/>
      </c>
      <c r="AF585" s="1" t="str">
        <f t="shared" si="158"/>
        <v/>
      </c>
      <c r="AG585" s="1" t="str">
        <f t="shared" si="159"/>
        <v/>
      </c>
    </row>
    <row r="586" spans="1:33">
      <c r="A586">
        <v>583</v>
      </c>
      <c r="B586" s="2" t="str">
        <f>IF(A586&lt;=入力・概要!$B$40,10^(LOG10(入力・概要!$B$38)+(A586-1)*(LOG10(入力・概要!$B$39)-LOG10(入力・概要!$B$38))/(入力・概要!$B$40-1)),"")</f>
        <v/>
      </c>
      <c r="C586" s="1" t="str">
        <f t="shared" si="144"/>
        <v/>
      </c>
      <c r="D586" s="1" t="str">
        <f>IF(B586="","",ATANH(MIN(0.999999,入力・概要!$E$20/入力・概要!$E$9))+入力・概要!$B$20*SQRT(B586/1000000)+E586*入力・概要!$B$15/2)</f>
        <v/>
      </c>
      <c r="E586" s="1" t="str">
        <f>IF(B586="","",C586*(入力・概要!$E$11*0.000000001))</f>
        <v/>
      </c>
      <c r="F586" s="1" t="str">
        <f t="shared" si="145"/>
        <v/>
      </c>
      <c r="G586" s="1" t="str">
        <f t="shared" si="146"/>
        <v/>
      </c>
      <c r="H586" s="1" t="str">
        <f>IF(B586="","",ATANH(MIN(0.999999,入力・概要!$E$21/入力・概要!$E$15))+入力・概要!$B$21*SQRT(B586/1000000)+I586*入力・概要!$B$16/2)</f>
        <v/>
      </c>
      <c r="I586" s="1" t="str">
        <f>IF(B586="","",C586*(入力・概要!$E$17*0.000000001))</f>
        <v/>
      </c>
      <c r="J586" s="1" t="str">
        <f t="shared" si="147"/>
        <v/>
      </c>
      <c r="K586" s="1" t="str">
        <f t="shared" si="148"/>
        <v/>
      </c>
      <c r="L586" s="1" t="str">
        <f>IF(B586="","",入力・概要!$B$25)</f>
        <v/>
      </c>
      <c r="M586" s="1" t="str">
        <f>IF(B586="","",C586*入力・概要!$B$26*0.000000001-1/(C586*入力・概要!$B$24*0.000001))</f>
        <v/>
      </c>
      <c r="N586" s="1" t="str">
        <f>IF(B586="","",入力・概要!$B$28)</f>
        <v/>
      </c>
      <c r="O586" s="1" t="str">
        <f>IF(B586="","",C586*入力・概要!$B$29*0.000000001-1/(C586*入力・概要!$B$27*0.000001))</f>
        <v/>
      </c>
      <c r="P586" s="1" t="str">
        <f t="shared" si="149"/>
        <v/>
      </c>
      <c r="Q586" s="1" t="str">
        <f t="shared" si="150"/>
        <v/>
      </c>
      <c r="R586" s="1" t="str">
        <f>IF(B586="","",入力・概要!$E$15*J586)</f>
        <v/>
      </c>
      <c r="S586" s="1" t="str">
        <f>IF(B586="","",入力・概要!$E$15*K586)</f>
        <v/>
      </c>
      <c r="T586" s="1" t="str">
        <f t="shared" si="151"/>
        <v/>
      </c>
      <c r="U586" s="1" t="str">
        <f t="shared" si="152"/>
        <v/>
      </c>
      <c r="V586" s="1" t="str">
        <f>IF(B586="","",T586+入力・概要!$E$9*F586)</f>
        <v/>
      </c>
      <c r="W586" s="1" t="str">
        <f>IF(B586="","",U586+入力・概要!$E$9*G586)</f>
        <v/>
      </c>
      <c r="X586" s="1" t="str">
        <f>IF(B586="","",入力・概要!$E$9+T586*F586-U586*G586)</f>
        <v/>
      </c>
      <c r="Y586" s="1" t="str">
        <f t="shared" si="153"/>
        <v/>
      </c>
      <c r="Z586" s="1" t="str">
        <f>IF(B586="","",入力・概要!$E$9*(V586*X586+W586*Y586)/(X586^2+Y586^2)+入力・概要!$B$36)</f>
        <v/>
      </c>
      <c r="AA586" s="1" t="str">
        <f>IF(B586="","",入力・概要!$E$9*(W586*X586-V586*Y586)/(X586^2+Y586^2)+C586*入力・概要!$B$37*0.000000001)</f>
        <v/>
      </c>
      <c r="AB586" s="1" t="str">
        <f t="shared" si="154"/>
        <v/>
      </c>
      <c r="AC586" s="1" t="str">
        <f t="shared" si="155"/>
        <v/>
      </c>
      <c r="AD586" s="1" t="str">
        <f t="shared" si="156"/>
        <v/>
      </c>
      <c r="AE586" s="1" t="str">
        <f t="shared" si="157"/>
        <v/>
      </c>
      <c r="AF586" s="1" t="str">
        <f t="shared" si="158"/>
        <v/>
      </c>
      <c r="AG586" s="1" t="str">
        <f t="shared" si="159"/>
        <v/>
      </c>
    </row>
    <row r="587" spans="1:33">
      <c r="A587">
        <v>584</v>
      </c>
      <c r="B587" s="2" t="str">
        <f>IF(A587&lt;=入力・概要!$B$40,10^(LOG10(入力・概要!$B$38)+(A587-1)*(LOG10(入力・概要!$B$39)-LOG10(入力・概要!$B$38))/(入力・概要!$B$40-1)),"")</f>
        <v/>
      </c>
      <c r="C587" s="1" t="str">
        <f t="shared" si="144"/>
        <v/>
      </c>
      <c r="D587" s="1" t="str">
        <f>IF(B587="","",ATANH(MIN(0.999999,入力・概要!$E$20/入力・概要!$E$9))+入力・概要!$B$20*SQRT(B587/1000000)+E587*入力・概要!$B$15/2)</f>
        <v/>
      </c>
      <c r="E587" s="1" t="str">
        <f>IF(B587="","",C587*(入力・概要!$E$11*0.000000001))</f>
        <v/>
      </c>
      <c r="F587" s="1" t="str">
        <f t="shared" si="145"/>
        <v/>
      </c>
      <c r="G587" s="1" t="str">
        <f t="shared" si="146"/>
        <v/>
      </c>
      <c r="H587" s="1" t="str">
        <f>IF(B587="","",ATANH(MIN(0.999999,入力・概要!$E$21/入力・概要!$E$15))+入力・概要!$B$21*SQRT(B587/1000000)+I587*入力・概要!$B$16/2)</f>
        <v/>
      </c>
      <c r="I587" s="1" t="str">
        <f>IF(B587="","",C587*(入力・概要!$E$17*0.000000001))</f>
        <v/>
      </c>
      <c r="J587" s="1" t="str">
        <f t="shared" si="147"/>
        <v/>
      </c>
      <c r="K587" s="1" t="str">
        <f t="shared" si="148"/>
        <v/>
      </c>
      <c r="L587" s="1" t="str">
        <f>IF(B587="","",入力・概要!$B$25)</f>
        <v/>
      </c>
      <c r="M587" s="1" t="str">
        <f>IF(B587="","",C587*入力・概要!$B$26*0.000000001-1/(C587*入力・概要!$B$24*0.000001))</f>
        <v/>
      </c>
      <c r="N587" s="1" t="str">
        <f>IF(B587="","",入力・概要!$B$28)</f>
        <v/>
      </c>
      <c r="O587" s="1" t="str">
        <f>IF(B587="","",C587*入力・概要!$B$29*0.000000001-1/(C587*入力・概要!$B$27*0.000001))</f>
        <v/>
      </c>
      <c r="P587" s="1" t="str">
        <f t="shared" si="149"/>
        <v/>
      </c>
      <c r="Q587" s="1" t="str">
        <f t="shared" si="150"/>
        <v/>
      </c>
      <c r="R587" s="1" t="str">
        <f>IF(B587="","",入力・概要!$E$15*J587)</f>
        <v/>
      </c>
      <c r="S587" s="1" t="str">
        <f>IF(B587="","",入力・概要!$E$15*K587)</f>
        <v/>
      </c>
      <c r="T587" s="1" t="str">
        <f t="shared" si="151"/>
        <v/>
      </c>
      <c r="U587" s="1" t="str">
        <f t="shared" si="152"/>
        <v/>
      </c>
      <c r="V587" s="1" t="str">
        <f>IF(B587="","",T587+入力・概要!$E$9*F587)</f>
        <v/>
      </c>
      <c r="W587" s="1" t="str">
        <f>IF(B587="","",U587+入力・概要!$E$9*G587)</f>
        <v/>
      </c>
      <c r="X587" s="1" t="str">
        <f>IF(B587="","",入力・概要!$E$9+T587*F587-U587*G587)</f>
        <v/>
      </c>
      <c r="Y587" s="1" t="str">
        <f t="shared" si="153"/>
        <v/>
      </c>
      <c r="Z587" s="1" t="str">
        <f>IF(B587="","",入力・概要!$E$9*(V587*X587+W587*Y587)/(X587^2+Y587^2)+入力・概要!$B$36)</f>
        <v/>
      </c>
      <c r="AA587" s="1" t="str">
        <f>IF(B587="","",入力・概要!$E$9*(W587*X587-V587*Y587)/(X587^2+Y587^2)+C587*入力・概要!$B$37*0.000000001)</f>
        <v/>
      </c>
      <c r="AB587" s="1" t="str">
        <f t="shared" si="154"/>
        <v/>
      </c>
      <c r="AC587" s="1" t="str">
        <f t="shared" si="155"/>
        <v/>
      </c>
      <c r="AD587" s="1" t="str">
        <f t="shared" si="156"/>
        <v/>
      </c>
      <c r="AE587" s="1" t="str">
        <f t="shared" si="157"/>
        <v/>
      </c>
      <c r="AF587" s="1" t="str">
        <f t="shared" si="158"/>
        <v/>
      </c>
      <c r="AG587" s="1" t="str">
        <f t="shared" si="159"/>
        <v/>
      </c>
    </row>
    <row r="588" spans="1:33">
      <c r="A588">
        <v>585</v>
      </c>
      <c r="B588" s="2" t="str">
        <f>IF(A588&lt;=入力・概要!$B$40,10^(LOG10(入力・概要!$B$38)+(A588-1)*(LOG10(入力・概要!$B$39)-LOG10(入力・概要!$B$38))/(入力・概要!$B$40-1)),"")</f>
        <v/>
      </c>
      <c r="C588" s="1" t="str">
        <f t="shared" si="144"/>
        <v/>
      </c>
      <c r="D588" s="1" t="str">
        <f>IF(B588="","",ATANH(MIN(0.999999,入力・概要!$E$20/入力・概要!$E$9))+入力・概要!$B$20*SQRT(B588/1000000)+E588*入力・概要!$B$15/2)</f>
        <v/>
      </c>
      <c r="E588" s="1" t="str">
        <f>IF(B588="","",C588*(入力・概要!$E$11*0.000000001))</f>
        <v/>
      </c>
      <c r="F588" s="1" t="str">
        <f t="shared" si="145"/>
        <v/>
      </c>
      <c r="G588" s="1" t="str">
        <f t="shared" si="146"/>
        <v/>
      </c>
      <c r="H588" s="1" t="str">
        <f>IF(B588="","",ATANH(MIN(0.999999,入力・概要!$E$21/入力・概要!$E$15))+入力・概要!$B$21*SQRT(B588/1000000)+I588*入力・概要!$B$16/2)</f>
        <v/>
      </c>
      <c r="I588" s="1" t="str">
        <f>IF(B588="","",C588*(入力・概要!$E$17*0.000000001))</f>
        <v/>
      </c>
      <c r="J588" s="1" t="str">
        <f t="shared" si="147"/>
        <v/>
      </c>
      <c r="K588" s="1" t="str">
        <f t="shared" si="148"/>
        <v/>
      </c>
      <c r="L588" s="1" t="str">
        <f>IF(B588="","",入力・概要!$B$25)</f>
        <v/>
      </c>
      <c r="M588" s="1" t="str">
        <f>IF(B588="","",C588*入力・概要!$B$26*0.000000001-1/(C588*入力・概要!$B$24*0.000001))</f>
        <v/>
      </c>
      <c r="N588" s="1" t="str">
        <f>IF(B588="","",入力・概要!$B$28)</f>
        <v/>
      </c>
      <c r="O588" s="1" t="str">
        <f>IF(B588="","",C588*入力・概要!$B$29*0.000000001-1/(C588*入力・概要!$B$27*0.000001))</f>
        <v/>
      </c>
      <c r="P588" s="1" t="str">
        <f t="shared" si="149"/>
        <v/>
      </c>
      <c r="Q588" s="1" t="str">
        <f t="shared" si="150"/>
        <v/>
      </c>
      <c r="R588" s="1" t="str">
        <f>IF(B588="","",入力・概要!$E$15*J588)</f>
        <v/>
      </c>
      <c r="S588" s="1" t="str">
        <f>IF(B588="","",入力・概要!$E$15*K588)</f>
        <v/>
      </c>
      <c r="T588" s="1" t="str">
        <f t="shared" si="151"/>
        <v/>
      </c>
      <c r="U588" s="1" t="str">
        <f t="shared" si="152"/>
        <v/>
      </c>
      <c r="V588" s="1" t="str">
        <f>IF(B588="","",T588+入力・概要!$E$9*F588)</f>
        <v/>
      </c>
      <c r="W588" s="1" t="str">
        <f>IF(B588="","",U588+入力・概要!$E$9*G588)</f>
        <v/>
      </c>
      <c r="X588" s="1" t="str">
        <f>IF(B588="","",入力・概要!$E$9+T588*F588-U588*G588)</f>
        <v/>
      </c>
      <c r="Y588" s="1" t="str">
        <f t="shared" si="153"/>
        <v/>
      </c>
      <c r="Z588" s="1" t="str">
        <f>IF(B588="","",入力・概要!$E$9*(V588*X588+W588*Y588)/(X588^2+Y588^2)+入力・概要!$B$36)</f>
        <v/>
      </c>
      <c r="AA588" s="1" t="str">
        <f>IF(B588="","",入力・概要!$E$9*(W588*X588-V588*Y588)/(X588^2+Y588^2)+C588*入力・概要!$B$37*0.000000001)</f>
        <v/>
      </c>
      <c r="AB588" s="1" t="str">
        <f t="shared" si="154"/>
        <v/>
      </c>
      <c r="AC588" s="1" t="str">
        <f t="shared" si="155"/>
        <v/>
      </c>
      <c r="AD588" s="1" t="str">
        <f t="shared" si="156"/>
        <v/>
      </c>
      <c r="AE588" s="1" t="str">
        <f t="shared" si="157"/>
        <v/>
      </c>
      <c r="AF588" s="1" t="str">
        <f t="shared" si="158"/>
        <v/>
      </c>
      <c r="AG588" s="1" t="str">
        <f t="shared" si="159"/>
        <v/>
      </c>
    </row>
    <row r="589" spans="1:33">
      <c r="A589">
        <v>586</v>
      </c>
      <c r="B589" s="2" t="str">
        <f>IF(A589&lt;=入力・概要!$B$40,10^(LOG10(入力・概要!$B$38)+(A589-1)*(LOG10(入力・概要!$B$39)-LOG10(入力・概要!$B$38))/(入力・概要!$B$40-1)),"")</f>
        <v/>
      </c>
      <c r="C589" s="1" t="str">
        <f t="shared" si="144"/>
        <v/>
      </c>
      <c r="D589" s="1" t="str">
        <f>IF(B589="","",ATANH(MIN(0.999999,入力・概要!$E$20/入力・概要!$E$9))+入力・概要!$B$20*SQRT(B589/1000000)+E589*入力・概要!$B$15/2)</f>
        <v/>
      </c>
      <c r="E589" s="1" t="str">
        <f>IF(B589="","",C589*(入力・概要!$E$11*0.000000001))</f>
        <v/>
      </c>
      <c r="F589" s="1" t="str">
        <f t="shared" si="145"/>
        <v/>
      </c>
      <c r="G589" s="1" t="str">
        <f t="shared" si="146"/>
        <v/>
      </c>
      <c r="H589" s="1" t="str">
        <f>IF(B589="","",ATANH(MIN(0.999999,入力・概要!$E$21/入力・概要!$E$15))+入力・概要!$B$21*SQRT(B589/1000000)+I589*入力・概要!$B$16/2)</f>
        <v/>
      </c>
      <c r="I589" s="1" t="str">
        <f>IF(B589="","",C589*(入力・概要!$E$17*0.000000001))</f>
        <v/>
      </c>
      <c r="J589" s="1" t="str">
        <f t="shared" si="147"/>
        <v/>
      </c>
      <c r="K589" s="1" t="str">
        <f t="shared" si="148"/>
        <v/>
      </c>
      <c r="L589" s="1" t="str">
        <f>IF(B589="","",入力・概要!$B$25)</f>
        <v/>
      </c>
      <c r="M589" s="1" t="str">
        <f>IF(B589="","",C589*入力・概要!$B$26*0.000000001-1/(C589*入力・概要!$B$24*0.000001))</f>
        <v/>
      </c>
      <c r="N589" s="1" t="str">
        <f>IF(B589="","",入力・概要!$B$28)</f>
        <v/>
      </c>
      <c r="O589" s="1" t="str">
        <f>IF(B589="","",C589*入力・概要!$B$29*0.000000001-1/(C589*入力・概要!$B$27*0.000001))</f>
        <v/>
      </c>
      <c r="P589" s="1" t="str">
        <f t="shared" si="149"/>
        <v/>
      </c>
      <c r="Q589" s="1" t="str">
        <f t="shared" si="150"/>
        <v/>
      </c>
      <c r="R589" s="1" t="str">
        <f>IF(B589="","",入力・概要!$E$15*J589)</f>
        <v/>
      </c>
      <c r="S589" s="1" t="str">
        <f>IF(B589="","",入力・概要!$E$15*K589)</f>
        <v/>
      </c>
      <c r="T589" s="1" t="str">
        <f t="shared" si="151"/>
        <v/>
      </c>
      <c r="U589" s="1" t="str">
        <f t="shared" si="152"/>
        <v/>
      </c>
      <c r="V589" s="1" t="str">
        <f>IF(B589="","",T589+入力・概要!$E$9*F589)</f>
        <v/>
      </c>
      <c r="W589" s="1" t="str">
        <f>IF(B589="","",U589+入力・概要!$E$9*G589)</f>
        <v/>
      </c>
      <c r="X589" s="1" t="str">
        <f>IF(B589="","",入力・概要!$E$9+T589*F589-U589*G589)</f>
        <v/>
      </c>
      <c r="Y589" s="1" t="str">
        <f t="shared" si="153"/>
        <v/>
      </c>
      <c r="Z589" s="1" t="str">
        <f>IF(B589="","",入力・概要!$E$9*(V589*X589+W589*Y589)/(X589^2+Y589^2)+入力・概要!$B$36)</f>
        <v/>
      </c>
      <c r="AA589" s="1" t="str">
        <f>IF(B589="","",入力・概要!$E$9*(W589*X589-V589*Y589)/(X589^2+Y589^2)+C589*入力・概要!$B$37*0.000000001)</f>
        <v/>
      </c>
      <c r="AB589" s="1" t="str">
        <f t="shared" si="154"/>
        <v/>
      </c>
      <c r="AC589" s="1" t="str">
        <f t="shared" si="155"/>
        <v/>
      </c>
      <c r="AD589" s="1" t="str">
        <f t="shared" si="156"/>
        <v/>
      </c>
      <c r="AE589" s="1" t="str">
        <f t="shared" si="157"/>
        <v/>
      </c>
      <c r="AF589" s="1" t="str">
        <f t="shared" si="158"/>
        <v/>
      </c>
      <c r="AG589" s="1" t="str">
        <f t="shared" si="159"/>
        <v/>
      </c>
    </row>
    <row r="590" spans="1:33">
      <c r="A590">
        <v>587</v>
      </c>
      <c r="B590" s="2" t="str">
        <f>IF(A590&lt;=入力・概要!$B$40,10^(LOG10(入力・概要!$B$38)+(A590-1)*(LOG10(入力・概要!$B$39)-LOG10(入力・概要!$B$38))/(入力・概要!$B$40-1)),"")</f>
        <v/>
      </c>
      <c r="C590" s="1" t="str">
        <f t="shared" si="144"/>
        <v/>
      </c>
      <c r="D590" s="1" t="str">
        <f>IF(B590="","",ATANH(MIN(0.999999,入力・概要!$E$20/入力・概要!$E$9))+入力・概要!$B$20*SQRT(B590/1000000)+E590*入力・概要!$B$15/2)</f>
        <v/>
      </c>
      <c r="E590" s="1" t="str">
        <f>IF(B590="","",C590*(入力・概要!$E$11*0.000000001))</f>
        <v/>
      </c>
      <c r="F590" s="1" t="str">
        <f t="shared" si="145"/>
        <v/>
      </c>
      <c r="G590" s="1" t="str">
        <f t="shared" si="146"/>
        <v/>
      </c>
      <c r="H590" s="1" t="str">
        <f>IF(B590="","",ATANH(MIN(0.999999,入力・概要!$E$21/入力・概要!$E$15))+入力・概要!$B$21*SQRT(B590/1000000)+I590*入力・概要!$B$16/2)</f>
        <v/>
      </c>
      <c r="I590" s="1" t="str">
        <f>IF(B590="","",C590*(入力・概要!$E$17*0.000000001))</f>
        <v/>
      </c>
      <c r="J590" s="1" t="str">
        <f t="shared" si="147"/>
        <v/>
      </c>
      <c r="K590" s="1" t="str">
        <f t="shared" si="148"/>
        <v/>
      </c>
      <c r="L590" s="1" t="str">
        <f>IF(B590="","",入力・概要!$B$25)</f>
        <v/>
      </c>
      <c r="M590" s="1" t="str">
        <f>IF(B590="","",C590*入力・概要!$B$26*0.000000001-1/(C590*入力・概要!$B$24*0.000001))</f>
        <v/>
      </c>
      <c r="N590" s="1" t="str">
        <f>IF(B590="","",入力・概要!$B$28)</f>
        <v/>
      </c>
      <c r="O590" s="1" t="str">
        <f>IF(B590="","",C590*入力・概要!$B$29*0.000000001-1/(C590*入力・概要!$B$27*0.000001))</f>
        <v/>
      </c>
      <c r="P590" s="1" t="str">
        <f t="shared" si="149"/>
        <v/>
      </c>
      <c r="Q590" s="1" t="str">
        <f t="shared" si="150"/>
        <v/>
      </c>
      <c r="R590" s="1" t="str">
        <f>IF(B590="","",入力・概要!$E$15*J590)</f>
        <v/>
      </c>
      <c r="S590" s="1" t="str">
        <f>IF(B590="","",入力・概要!$E$15*K590)</f>
        <v/>
      </c>
      <c r="T590" s="1" t="str">
        <f t="shared" si="151"/>
        <v/>
      </c>
      <c r="U590" s="1" t="str">
        <f t="shared" si="152"/>
        <v/>
      </c>
      <c r="V590" s="1" t="str">
        <f>IF(B590="","",T590+入力・概要!$E$9*F590)</f>
        <v/>
      </c>
      <c r="W590" s="1" t="str">
        <f>IF(B590="","",U590+入力・概要!$E$9*G590)</f>
        <v/>
      </c>
      <c r="X590" s="1" t="str">
        <f>IF(B590="","",入力・概要!$E$9+T590*F590-U590*G590)</f>
        <v/>
      </c>
      <c r="Y590" s="1" t="str">
        <f t="shared" si="153"/>
        <v/>
      </c>
      <c r="Z590" s="1" t="str">
        <f>IF(B590="","",入力・概要!$E$9*(V590*X590+W590*Y590)/(X590^2+Y590^2)+入力・概要!$B$36)</f>
        <v/>
      </c>
      <c r="AA590" s="1" t="str">
        <f>IF(B590="","",入力・概要!$E$9*(W590*X590-V590*Y590)/(X590^2+Y590^2)+C590*入力・概要!$B$37*0.000000001)</f>
        <v/>
      </c>
      <c r="AB590" s="1" t="str">
        <f t="shared" si="154"/>
        <v/>
      </c>
      <c r="AC590" s="1" t="str">
        <f t="shared" si="155"/>
        <v/>
      </c>
      <c r="AD590" s="1" t="str">
        <f t="shared" si="156"/>
        <v/>
      </c>
      <c r="AE590" s="1" t="str">
        <f t="shared" si="157"/>
        <v/>
      </c>
      <c r="AF590" s="1" t="str">
        <f t="shared" si="158"/>
        <v/>
      </c>
      <c r="AG590" s="1" t="str">
        <f t="shared" si="159"/>
        <v/>
      </c>
    </row>
    <row r="591" spans="1:33">
      <c r="A591">
        <v>588</v>
      </c>
      <c r="B591" s="2" t="str">
        <f>IF(A591&lt;=入力・概要!$B$40,10^(LOG10(入力・概要!$B$38)+(A591-1)*(LOG10(入力・概要!$B$39)-LOG10(入力・概要!$B$38))/(入力・概要!$B$40-1)),"")</f>
        <v/>
      </c>
      <c r="C591" s="1" t="str">
        <f t="shared" si="144"/>
        <v/>
      </c>
      <c r="D591" s="1" t="str">
        <f>IF(B591="","",ATANH(MIN(0.999999,入力・概要!$E$20/入力・概要!$E$9))+入力・概要!$B$20*SQRT(B591/1000000)+E591*入力・概要!$B$15/2)</f>
        <v/>
      </c>
      <c r="E591" s="1" t="str">
        <f>IF(B591="","",C591*(入力・概要!$E$11*0.000000001))</f>
        <v/>
      </c>
      <c r="F591" s="1" t="str">
        <f t="shared" si="145"/>
        <v/>
      </c>
      <c r="G591" s="1" t="str">
        <f t="shared" si="146"/>
        <v/>
      </c>
      <c r="H591" s="1" t="str">
        <f>IF(B591="","",ATANH(MIN(0.999999,入力・概要!$E$21/入力・概要!$E$15))+入力・概要!$B$21*SQRT(B591/1000000)+I591*入力・概要!$B$16/2)</f>
        <v/>
      </c>
      <c r="I591" s="1" t="str">
        <f>IF(B591="","",C591*(入力・概要!$E$17*0.000000001))</f>
        <v/>
      </c>
      <c r="J591" s="1" t="str">
        <f t="shared" si="147"/>
        <v/>
      </c>
      <c r="K591" s="1" t="str">
        <f t="shared" si="148"/>
        <v/>
      </c>
      <c r="L591" s="1" t="str">
        <f>IF(B591="","",入力・概要!$B$25)</f>
        <v/>
      </c>
      <c r="M591" s="1" t="str">
        <f>IF(B591="","",C591*入力・概要!$B$26*0.000000001-1/(C591*入力・概要!$B$24*0.000001))</f>
        <v/>
      </c>
      <c r="N591" s="1" t="str">
        <f>IF(B591="","",入力・概要!$B$28)</f>
        <v/>
      </c>
      <c r="O591" s="1" t="str">
        <f>IF(B591="","",C591*入力・概要!$B$29*0.000000001-1/(C591*入力・概要!$B$27*0.000001))</f>
        <v/>
      </c>
      <c r="P591" s="1" t="str">
        <f t="shared" si="149"/>
        <v/>
      </c>
      <c r="Q591" s="1" t="str">
        <f t="shared" si="150"/>
        <v/>
      </c>
      <c r="R591" s="1" t="str">
        <f>IF(B591="","",入力・概要!$E$15*J591)</f>
        <v/>
      </c>
      <c r="S591" s="1" t="str">
        <f>IF(B591="","",入力・概要!$E$15*K591)</f>
        <v/>
      </c>
      <c r="T591" s="1" t="str">
        <f t="shared" si="151"/>
        <v/>
      </c>
      <c r="U591" s="1" t="str">
        <f t="shared" si="152"/>
        <v/>
      </c>
      <c r="V591" s="1" t="str">
        <f>IF(B591="","",T591+入力・概要!$E$9*F591)</f>
        <v/>
      </c>
      <c r="W591" s="1" t="str">
        <f>IF(B591="","",U591+入力・概要!$E$9*G591)</f>
        <v/>
      </c>
      <c r="X591" s="1" t="str">
        <f>IF(B591="","",入力・概要!$E$9+T591*F591-U591*G591)</f>
        <v/>
      </c>
      <c r="Y591" s="1" t="str">
        <f t="shared" si="153"/>
        <v/>
      </c>
      <c r="Z591" s="1" t="str">
        <f>IF(B591="","",入力・概要!$E$9*(V591*X591+W591*Y591)/(X591^2+Y591^2)+入力・概要!$B$36)</f>
        <v/>
      </c>
      <c r="AA591" s="1" t="str">
        <f>IF(B591="","",入力・概要!$E$9*(W591*X591-V591*Y591)/(X591^2+Y591^2)+C591*入力・概要!$B$37*0.000000001)</f>
        <v/>
      </c>
      <c r="AB591" s="1" t="str">
        <f t="shared" si="154"/>
        <v/>
      </c>
      <c r="AC591" s="1" t="str">
        <f t="shared" si="155"/>
        <v/>
      </c>
      <c r="AD591" s="1" t="str">
        <f t="shared" si="156"/>
        <v/>
      </c>
      <c r="AE591" s="1" t="str">
        <f t="shared" si="157"/>
        <v/>
      </c>
      <c r="AF591" s="1" t="str">
        <f t="shared" si="158"/>
        <v/>
      </c>
      <c r="AG591" s="1" t="str">
        <f t="shared" si="159"/>
        <v/>
      </c>
    </row>
    <row r="592" spans="1:33">
      <c r="A592">
        <v>589</v>
      </c>
      <c r="B592" s="2" t="str">
        <f>IF(A592&lt;=入力・概要!$B$40,10^(LOG10(入力・概要!$B$38)+(A592-1)*(LOG10(入力・概要!$B$39)-LOG10(入力・概要!$B$38))/(入力・概要!$B$40-1)),"")</f>
        <v/>
      </c>
      <c r="C592" s="1" t="str">
        <f t="shared" si="144"/>
        <v/>
      </c>
      <c r="D592" s="1" t="str">
        <f>IF(B592="","",ATANH(MIN(0.999999,入力・概要!$E$20/入力・概要!$E$9))+入力・概要!$B$20*SQRT(B592/1000000)+E592*入力・概要!$B$15/2)</f>
        <v/>
      </c>
      <c r="E592" s="1" t="str">
        <f>IF(B592="","",C592*(入力・概要!$E$11*0.000000001))</f>
        <v/>
      </c>
      <c r="F592" s="1" t="str">
        <f t="shared" si="145"/>
        <v/>
      </c>
      <c r="G592" s="1" t="str">
        <f t="shared" si="146"/>
        <v/>
      </c>
      <c r="H592" s="1" t="str">
        <f>IF(B592="","",ATANH(MIN(0.999999,入力・概要!$E$21/入力・概要!$E$15))+入力・概要!$B$21*SQRT(B592/1000000)+I592*入力・概要!$B$16/2)</f>
        <v/>
      </c>
      <c r="I592" s="1" t="str">
        <f>IF(B592="","",C592*(入力・概要!$E$17*0.000000001))</f>
        <v/>
      </c>
      <c r="J592" s="1" t="str">
        <f t="shared" si="147"/>
        <v/>
      </c>
      <c r="K592" s="1" t="str">
        <f t="shared" si="148"/>
        <v/>
      </c>
      <c r="L592" s="1" t="str">
        <f>IF(B592="","",入力・概要!$B$25)</f>
        <v/>
      </c>
      <c r="M592" s="1" t="str">
        <f>IF(B592="","",C592*入力・概要!$B$26*0.000000001-1/(C592*入力・概要!$B$24*0.000001))</f>
        <v/>
      </c>
      <c r="N592" s="1" t="str">
        <f>IF(B592="","",入力・概要!$B$28)</f>
        <v/>
      </c>
      <c r="O592" s="1" t="str">
        <f>IF(B592="","",C592*入力・概要!$B$29*0.000000001-1/(C592*入力・概要!$B$27*0.000001))</f>
        <v/>
      </c>
      <c r="P592" s="1" t="str">
        <f t="shared" si="149"/>
        <v/>
      </c>
      <c r="Q592" s="1" t="str">
        <f t="shared" si="150"/>
        <v/>
      </c>
      <c r="R592" s="1" t="str">
        <f>IF(B592="","",入力・概要!$E$15*J592)</f>
        <v/>
      </c>
      <c r="S592" s="1" t="str">
        <f>IF(B592="","",入力・概要!$E$15*K592)</f>
        <v/>
      </c>
      <c r="T592" s="1" t="str">
        <f t="shared" si="151"/>
        <v/>
      </c>
      <c r="U592" s="1" t="str">
        <f t="shared" si="152"/>
        <v/>
      </c>
      <c r="V592" s="1" t="str">
        <f>IF(B592="","",T592+入力・概要!$E$9*F592)</f>
        <v/>
      </c>
      <c r="W592" s="1" t="str">
        <f>IF(B592="","",U592+入力・概要!$E$9*G592)</f>
        <v/>
      </c>
      <c r="X592" s="1" t="str">
        <f>IF(B592="","",入力・概要!$E$9+T592*F592-U592*G592)</f>
        <v/>
      </c>
      <c r="Y592" s="1" t="str">
        <f t="shared" si="153"/>
        <v/>
      </c>
      <c r="Z592" s="1" t="str">
        <f>IF(B592="","",入力・概要!$E$9*(V592*X592+W592*Y592)/(X592^2+Y592^2)+入力・概要!$B$36)</f>
        <v/>
      </c>
      <c r="AA592" s="1" t="str">
        <f>IF(B592="","",入力・概要!$E$9*(W592*X592-V592*Y592)/(X592^2+Y592^2)+C592*入力・概要!$B$37*0.000000001)</f>
        <v/>
      </c>
      <c r="AB592" s="1" t="str">
        <f t="shared" si="154"/>
        <v/>
      </c>
      <c r="AC592" s="1" t="str">
        <f t="shared" si="155"/>
        <v/>
      </c>
      <c r="AD592" s="1" t="str">
        <f t="shared" si="156"/>
        <v/>
      </c>
      <c r="AE592" s="1" t="str">
        <f t="shared" si="157"/>
        <v/>
      </c>
      <c r="AF592" s="1" t="str">
        <f t="shared" si="158"/>
        <v/>
      </c>
      <c r="AG592" s="1" t="str">
        <f t="shared" si="159"/>
        <v/>
      </c>
    </row>
    <row r="593" spans="1:33">
      <c r="A593">
        <v>590</v>
      </c>
      <c r="B593" s="2" t="str">
        <f>IF(A593&lt;=入力・概要!$B$40,10^(LOG10(入力・概要!$B$38)+(A593-1)*(LOG10(入力・概要!$B$39)-LOG10(入力・概要!$B$38))/(入力・概要!$B$40-1)),"")</f>
        <v/>
      </c>
      <c r="C593" s="1" t="str">
        <f t="shared" si="144"/>
        <v/>
      </c>
      <c r="D593" s="1" t="str">
        <f>IF(B593="","",ATANH(MIN(0.999999,入力・概要!$E$20/入力・概要!$E$9))+入力・概要!$B$20*SQRT(B593/1000000)+E593*入力・概要!$B$15/2)</f>
        <v/>
      </c>
      <c r="E593" s="1" t="str">
        <f>IF(B593="","",C593*(入力・概要!$E$11*0.000000001))</f>
        <v/>
      </c>
      <c r="F593" s="1" t="str">
        <f t="shared" si="145"/>
        <v/>
      </c>
      <c r="G593" s="1" t="str">
        <f t="shared" si="146"/>
        <v/>
      </c>
      <c r="H593" s="1" t="str">
        <f>IF(B593="","",ATANH(MIN(0.999999,入力・概要!$E$21/入力・概要!$E$15))+入力・概要!$B$21*SQRT(B593/1000000)+I593*入力・概要!$B$16/2)</f>
        <v/>
      </c>
      <c r="I593" s="1" t="str">
        <f>IF(B593="","",C593*(入力・概要!$E$17*0.000000001))</f>
        <v/>
      </c>
      <c r="J593" s="1" t="str">
        <f t="shared" si="147"/>
        <v/>
      </c>
      <c r="K593" s="1" t="str">
        <f t="shared" si="148"/>
        <v/>
      </c>
      <c r="L593" s="1" t="str">
        <f>IF(B593="","",入力・概要!$B$25)</f>
        <v/>
      </c>
      <c r="M593" s="1" t="str">
        <f>IF(B593="","",C593*入力・概要!$B$26*0.000000001-1/(C593*入力・概要!$B$24*0.000001))</f>
        <v/>
      </c>
      <c r="N593" s="1" t="str">
        <f>IF(B593="","",入力・概要!$B$28)</f>
        <v/>
      </c>
      <c r="O593" s="1" t="str">
        <f>IF(B593="","",C593*入力・概要!$B$29*0.000000001-1/(C593*入力・概要!$B$27*0.000001))</f>
        <v/>
      </c>
      <c r="P593" s="1" t="str">
        <f t="shared" si="149"/>
        <v/>
      </c>
      <c r="Q593" s="1" t="str">
        <f t="shared" si="150"/>
        <v/>
      </c>
      <c r="R593" s="1" t="str">
        <f>IF(B593="","",入力・概要!$E$15*J593)</f>
        <v/>
      </c>
      <c r="S593" s="1" t="str">
        <f>IF(B593="","",入力・概要!$E$15*K593)</f>
        <v/>
      </c>
      <c r="T593" s="1" t="str">
        <f t="shared" si="151"/>
        <v/>
      </c>
      <c r="U593" s="1" t="str">
        <f t="shared" si="152"/>
        <v/>
      </c>
      <c r="V593" s="1" t="str">
        <f>IF(B593="","",T593+入力・概要!$E$9*F593)</f>
        <v/>
      </c>
      <c r="W593" s="1" t="str">
        <f>IF(B593="","",U593+入力・概要!$E$9*G593)</f>
        <v/>
      </c>
      <c r="X593" s="1" t="str">
        <f>IF(B593="","",入力・概要!$E$9+T593*F593-U593*G593)</f>
        <v/>
      </c>
      <c r="Y593" s="1" t="str">
        <f t="shared" si="153"/>
        <v/>
      </c>
      <c r="Z593" s="1" t="str">
        <f>IF(B593="","",入力・概要!$E$9*(V593*X593+W593*Y593)/(X593^2+Y593^2)+入力・概要!$B$36)</f>
        <v/>
      </c>
      <c r="AA593" s="1" t="str">
        <f>IF(B593="","",入力・概要!$E$9*(W593*X593-V593*Y593)/(X593^2+Y593^2)+C593*入力・概要!$B$37*0.000000001)</f>
        <v/>
      </c>
      <c r="AB593" s="1" t="str">
        <f t="shared" si="154"/>
        <v/>
      </c>
      <c r="AC593" s="1" t="str">
        <f t="shared" si="155"/>
        <v/>
      </c>
      <c r="AD593" s="1" t="str">
        <f t="shared" si="156"/>
        <v/>
      </c>
      <c r="AE593" s="1" t="str">
        <f t="shared" si="157"/>
        <v/>
      </c>
      <c r="AF593" s="1" t="str">
        <f t="shared" si="158"/>
        <v/>
      </c>
      <c r="AG593" s="1" t="str">
        <f t="shared" si="159"/>
        <v/>
      </c>
    </row>
    <row r="594" spans="1:33">
      <c r="A594">
        <v>591</v>
      </c>
      <c r="B594" s="2" t="str">
        <f>IF(A594&lt;=入力・概要!$B$40,10^(LOG10(入力・概要!$B$38)+(A594-1)*(LOG10(入力・概要!$B$39)-LOG10(入力・概要!$B$38))/(入力・概要!$B$40-1)),"")</f>
        <v/>
      </c>
      <c r="C594" s="1" t="str">
        <f t="shared" si="144"/>
        <v/>
      </c>
      <c r="D594" s="1" t="str">
        <f>IF(B594="","",ATANH(MIN(0.999999,入力・概要!$E$20/入力・概要!$E$9))+入力・概要!$B$20*SQRT(B594/1000000)+E594*入力・概要!$B$15/2)</f>
        <v/>
      </c>
      <c r="E594" s="1" t="str">
        <f>IF(B594="","",C594*(入力・概要!$E$11*0.000000001))</f>
        <v/>
      </c>
      <c r="F594" s="1" t="str">
        <f t="shared" si="145"/>
        <v/>
      </c>
      <c r="G594" s="1" t="str">
        <f t="shared" si="146"/>
        <v/>
      </c>
      <c r="H594" s="1" t="str">
        <f>IF(B594="","",ATANH(MIN(0.999999,入力・概要!$E$21/入力・概要!$E$15))+入力・概要!$B$21*SQRT(B594/1000000)+I594*入力・概要!$B$16/2)</f>
        <v/>
      </c>
      <c r="I594" s="1" t="str">
        <f>IF(B594="","",C594*(入力・概要!$E$17*0.000000001))</f>
        <v/>
      </c>
      <c r="J594" s="1" t="str">
        <f t="shared" si="147"/>
        <v/>
      </c>
      <c r="K594" s="1" t="str">
        <f t="shared" si="148"/>
        <v/>
      </c>
      <c r="L594" s="1" t="str">
        <f>IF(B594="","",入力・概要!$B$25)</f>
        <v/>
      </c>
      <c r="M594" s="1" t="str">
        <f>IF(B594="","",C594*入力・概要!$B$26*0.000000001-1/(C594*入力・概要!$B$24*0.000001))</f>
        <v/>
      </c>
      <c r="N594" s="1" t="str">
        <f>IF(B594="","",入力・概要!$B$28)</f>
        <v/>
      </c>
      <c r="O594" s="1" t="str">
        <f>IF(B594="","",C594*入力・概要!$B$29*0.000000001-1/(C594*入力・概要!$B$27*0.000001))</f>
        <v/>
      </c>
      <c r="P594" s="1" t="str">
        <f t="shared" si="149"/>
        <v/>
      </c>
      <c r="Q594" s="1" t="str">
        <f t="shared" si="150"/>
        <v/>
      </c>
      <c r="R594" s="1" t="str">
        <f>IF(B594="","",入力・概要!$E$15*J594)</f>
        <v/>
      </c>
      <c r="S594" s="1" t="str">
        <f>IF(B594="","",入力・概要!$E$15*K594)</f>
        <v/>
      </c>
      <c r="T594" s="1" t="str">
        <f t="shared" si="151"/>
        <v/>
      </c>
      <c r="U594" s="1" t="str">
        <f t="shared" si="152"/>
        <v/>
      </c>
      <c r="V594" s="1" t="str">
        <f>IF(B594="","",T594+入力・概要!$E$9*F594)</f>
        <v/>
      </c>
      <c r="W594" s="1" t="str">
        <f>IF(B594="","",U594+入力・概要!$E$9*G594)</f>
        <v/>
      </c>
      <c r="X594" s="1" t="str">
        <f>IF(B594="","",入力・概要!$E$9+T594*F594-U594*G594)</f>
        <v/>
      </c>
      <c r="Y594" s="1" t="str">
        <f t="shared" si="153"/>
        <v/>
      </c>
      <c r="Z594" s="1" t="str">
        <f>IF(B594="","",入力・概要!$E$9*(V594*X594+W594*Y594)/(X594^2+Y594^2)+入力・概要!$B$36)</f>
        <v/>
      </c>
      <c r="AA594" s="1" t="str">
        <f>IF(B594="","",入力・概要!$E$9*(W594*X594-V594*Y594)/(X594^2+Y594^2)+C594*入力・概要!$B$37*0.000000001)</f>
        <v/>
      </c>
      <c r="AB594" s="1" t="str">
        <f t="shared" si="154"/>
        <v/>
      </c>
      <c r="AC594" s="1" t="str">
        <f t="shared" si="155"/>
        <v/>
      </c>
      <c r="AD594" s="1" t="str">
        <f t="shared" si="156"/>
        <v/>
      </c>
      <c r="AE594" s="1" t="str">
        <f t="shared" si="157"/>
        <v/>
      </c>
      <c r="AF594" s="1" t="str">
        <f t="shared" si="158"/>
        <v/>
      </c>
      <c r="AG594" s="1" t="str">
        <f t="shared" si="159"/>
        <v/>
      </c>
    </row>
    <row r="595" spans="1:33">
      <c r="A595">
        <v>592</v>
      </c>
      <c r="B595" s="2" t="str">
        <f>IF(A595&lt;=入力・概要!$B$40,10^(LOG10(入力・概要!$B$38)+(A595-1)*(LOG10(入力・概要!$B$39)-LOG10(入力・概要!$B$38))/(入力・概要!$B$40-1)),"")</f>
        <v/>
      </c>
      <c r="C595" s="1" t="str">
        <f t="shared" si="144"/>
        <v/>
      </c>
      <c r="D595" s="1" t="str">
        <f>IF(B595="","",ATANH(MIN(0.999999,入力・概要!$E$20/入力・概要!$E$9))+入力・概要!$B$20*SQRT(B595/1000000)+E595*入力・概要!$B$15/2)</f>
        <v/>
      </c>
      <c r="E595" s="1" t="str">
        <f>IF(B595="","",C595*(入力・概要!$E$11*0.000000001))</f>
        <v/>
      </c>
      <c r="F595" s="1" t="str">
        <f t="shared" si="145"/>
        <v/>
      </c>
      <c r="G595" s="1" t="str">
        <f t="shared" si="146"/>
        <v/>
      </c>
      <c r="H595" s="1" t="str">
        <f>IF(B595="","",ATANH(MIN(0.999999,入力・概要!$E$21/入力・概要!$E$15))+入力・概要!$B$21*SQRT(B595/1000000)+I595*入力・概要!$B$16/2)</f>
        <v/>
      </c>
      <c r="I595" s="1" t="str">
        <f>IF(B595="","",C595*(入力・概要!$E$17*0.000000001))</f>
        <v/>
      </c>
      <c r="J595" s="1" t="str">
        <f t="shared" si="147"/>
        <v/>
      </c>
      <c r="K595" s="1" t="str">
        <f t="shared" si="148"/>
        <v/>
      </c>
      <c r="L595" s="1" t="str">
        <f>IF(B595="","",入力・概要!$B$25)</f>
        <v/>
      </c>
      <c r="M595" s="1" t="str">
        <f>IF(B595="","",C595*入力・概要!$B$26*0.000000001-1/(C595*入力・概要!$B$24*0.000001))</f>
        <v/>
      </c>
      <c r="N595" s="1" t="str">
        <f>IF(B595="","",入力・概要!$B$28)</f>
        <v/>
      </c>
      <c r="O595" s="1" t="str">
        <f>IF(B595="","",C595*入力・概要!$B$29*0.000000001-1/(C595*入力・概要!$B$27*0.000001))</f>
        <v/>
      </c>
      <c r="P595" s="1" t="str">
        <f t="shared" si="149"/>
        <v/>
      </c>
      <c r="Q595" s="1" t="str">
        <f t="shared" si="150"/>
        <v/>
      </c>
      <c r="R595" s="1" t="str">
        <f>IF(B595="","",入力・概要!$E$15*J595)</f>
        <v/>
      </c>
      <c r="S595" s="1" t="str">
        <f>IF(B595="","",入力・概要!$E$15*K595)</f>
        <v/>
      </c>
      <c r="T595" s="1" t="str">
        <f t="shared" si="151"/>
        <v/>
      </c>
      <c r="U595" s="1" t="str">
        <f t="shared" si="152"/>
        <v/>
      </c>
      <c r="V595" s="1" t="str">
        <f>IF(B595="","",T595+入力・概要!$E$9*F595)</f>
        <v/>
      </c>
      <c r="W595" s="1" t="str">
        <f>IF(B595="","",U595+入力・概要!$E$9*G595)</f>
        <v/>
      </c>
      <c r="X595" s="1" t="str">
        <f>IF(B595="","",入力・概要!$E$9+T595*F595-U595*G595)</f>
        <v/>
      </c>
      <c r="Y595" s="1" t="str">
        <f t="shared" si="153"/>
        <v/>
      </c>
      <c r="Z595" s="1" t="str">
        <f>IF(B595="","",入力・概要!$E$9*(V595*X595+W595*Y595)/(X595^2+Y595^2)+入力・概要!$B$36)</f>
        <v/>
      </c>
      <c r="AA595" s="1" t="str">
        <f>IF(B595="","",入力・概要!$E$9*(W595*X595-V595*Y595)/(X595^2+Y595^2)+C595*入力・概要!$B$37*0.000000001)</f>
        <v/>
      </c>
      <c r="AB595" s="1" t="str">
        <f t="shared" si="154"/>
        <v/>
      </c>
      <c r="AC595" s="1" t="str">
        <f t="shared" si="155"/>
        <v/>
      </c>
      <c r="AD595" s="1" t="str">
        <f t="shared" si="156"/>
        <v/>
      </c>
      <c r="AE595" s="1" t="str">
        <f t="shared" si="157"/>
        <v/>
      </c>
      <c r="AF595" s="1" t="str">
        <f t="shared" si="158"/>
        <v/>
      </c>
      <c r="AG595" s="1" t="str">
        <f t="shared" si="159"/>
        <v/>
      </c>
    </row>
    <row r="596" spans="1:33">
      <c r="A596">
        <v>593</v>
      </c>
      <c r="B596" s="2" t="str">
        <f>IF(A596&lt;=入力・概要!$B$40,10^(LOG10(入力・概要!$B$38)+(A596-1)*(LOG10(入力・概要!$B$39)-LOG10(入力・概要!$B$38))/(入力・概要!$B$40-1)),"")</f>
        <v/>
      </c>
      <c r="C596" s="1" t="str">
        <f t="shared" si="144"/>
        <v/>
      </c>
      <c r="D596" s="1" t="str">
        <f>IF(B596="","",ATANH(MIN(0.999999,入力・概要!$E$20/入力・概要!$E$9))+入力・概要!$B$20*SQRT(B596/1000000)+E596*入力・概要!$B$15/2)</f>
        <v/>
      </c>
      <c r="E596" s="1" t="str">
        <f>IF(B596="","",C596*(入力・概要!$E$11*0.000000001))</f>
        <v/>
      </c>
      <c r="F596" s="1" t="str">
        <f t="shared" si="145"/>
        <v/>
      </c>
      <c r="G596" s="1" t="str">
        <f t="shared" si="146"/>
        <v/>
      </c>
      <c r="H596" s="1" t="str">
        <f>IF(B596="","",ATANH(MIN(0.999999,入力・概要!$E$21/入力・概要!$E$15))+入力・概要!$B$21*SQRT(B596/1000000)+I596*入力・概要!$B$16/2)</f>
        <v/>
      </c>
      <c r="I596" s="1" t="str">
        <f>IF(B596="","",C596*(入力・概要!$E$17*0.000000001))</f>
        <v/>
      </c>
      <c r="J596" s="1" t="str">
        <f t="shared" si="147"/>
        <v/>
      </c>
      <c r="K596" s="1" t="str">
        <f t="shared" si="148"/>
        <v/>
      </c>
      <c r="L596" s="1" t="str">
        <f>IF(B596="","",入力・概要!$B$25)</f>
        <v/>
      </c>
      <c r="M596" s="1" t="str">
        <f>IF(B596="","",C596*入力・概要!$B$26*0.000000001-1/(C596*入力・概要!$B$24*0.000001))</f>
        <v/>
      </c>
      <c r="N596" s="1" t="str">
        <f>IF(B596="","",入力・概要!$B$28)</f>
        <v/>
      </c>
      <c r="O596" s="1" t="str">
        <f>IF(B596="","",C596*入力・概要!$B$29*0.000000001-1/(C596*入力・概要!$B$27*0.000001))</f>
        <v/>
      </c>
      <c r="P596" s="1" t="str">
        <f t="shared" si="149"/>
        <v/>
      </c>
      <c r="Q596" s="1" t="str">
        <f t="shared" si="150"/>
        <v/>
      </c>
      <c r="R596" s="1" t="str">
        <f>IF(B596="","",入力・概要!$E$15*J596)</f>
        <v/>
      </c>
      <c r="S596" s="1" t="str">
        <f>IF(B596="","",入力・概要!$E$15*K596)</f>
        <v/>
      </c>
      <c r="T596" s="1" t="str">
        <f t="shared" si="151"/>
        <v/>
      </c>
      <c r="U596" s="1" t="str">
        <f t="shared" si="152"/>
        <v/>
      </c>
      <c r="V596" s="1" t="str">
        <f>IF(B596="","",T596+入力・概要!$E$9*F596)</f>
        <v/>
      </c>
      <c r="W596" s="1" t="str">
        <f>IF(B596="","",U596+入力・概要!$E$9*G596)</f>
        <v/>
      </c>
      <c r="X596" s="1" t="str">
        <f>IF(B596="","",入力・概要!$E$9+T596*F596-U596*G596)</f>
        <v/>
      </c>
      <c r="Y596" s="1" t="str">
        <f t="shared" si="153"/>
        <v/>
      </c>
      <c r="Z596" s="1" t="str">
        <f>IF(B596="","",入力・概要!$E$9*(V596*X596+W596*Y596)/(X596^2+Y596^2)+入力・概要!$B$36)</f>
        <v/>
      </c>
      <c r="AA596" s="1" t="str">
        <f>IF(B596="","",入力・概要!$E$9*(W596*X596-V596*Y596)/(X596^2+Y596^2)+C596*入力・概要!$B$37*0.000000001)</f>
        <v/>
      </c>
      <c r="AB596" s="1" t="str">
        <f t="shared" si="154"/>
        <v/>
      </c>
      <c r="AC596" s="1" t="str">
        <f t="shared" si="155"/>
        <v/>
      </c>
      <c r="AD596" s="1" t="str">
        <f t="shared" si="156"/>
        <v/>
      </c>
      <c r="AE596" s="1" t="str">
        <f t="shared" si="157"/>
        <v/>
      </c>
      <c r="AF596" s="1" t="str">
        <f t="shared" si="158"/>
        <v/>
      </c>
      <c r="AG596" s="1" t="str">
        <f t="shared" si="159"/>
        <v/>
      </c>
    </row>
    <row r="597" spans="1:33">
      <c r="A597">
        <v>594</v>
      </c>
      <c r="B597" s="2" t="str">
        <f>IF(A597&lt;=入力・概要!$B$40,10^(LOG10(入力・概要!$B$38)+(A597-1)*(LOG10(入力・概要!$B$39)-LOG10(入力・概要!$B$38))/(入力・概要!$B$40-1)),"")</f>
        <v/>
      </c>
      <c r="C597" s="1" t="str">
        <f t="shared" si="144"/>
        <v/>
      </c>
      <c r="D597" s="1" t="str">
        <f>IF(B597="","",ATANH(MIN(0.999999,入力・概要!$E$20/入力・概要!$E$9))+入力・概要!$B$20*SQRT(B597/1000000)+E597*入力・概要!$B$15/2)</f>
        <v/>
      </c>
      <c r="E597" s="1" t="str">
        <f>IF(B597="","",C597*(入力・概要!$E$11*0.000000001))</f>
        <v/>
      </c>
      <c r="F597" s="1" t="str">
        <f t="shared" si="145"/>
        <v/>
      </c>
      <c r="G597" s="1" t="str">
        <f t="shared" si="146"/>
        <v/>
      </c>
      <c r="H597" s="1" t="str">
        <f>IF(B597="","",ATANH(MIN(0.999999,入力・概要!$E$21/入力・概要!$E$15))+入力・概要!$B$21*SQRT(B597/1000000)+I597*入力・概要!$B$16/2)</f>
        <v/>
      </c>
      <c r="I597" s="1" t="str">
        <f>IF(B597="","",C597*(入力・概要!$E$17*0.000000001))</f>
        <v/>
      </c>
      <c r="J597" s="1" t="str">
        <f t="shared" si="147"/>
        <v/>
      </c>
      <c r="K597" s="1" t="str">
        <f t="shared" si="148"/>
        <v/>
      </c>
      <c r="L597" s="1" t="str">
        <f>IF(B597="","",入力・概要!$B$25)</f>
        <v/>
      </c>
      <c r="M597" s="1" t="str">
        <f>IF(B597="","",C597*入力・概要!$B$26*0.000000001-1/(C597*入力・概要!$B$24*0.000001))</f>
        <v/>
      </c>
      <c r="N597" s="1" t="str">
        <f>IF(B597="","",入力・概要!$B$28)</f>
        <v/>
      </c>
      <c r="O597" s="1" t="str">
        <f>IF(B597="","",C597*入力・概要!$B$29*0.000000001-1/(C597*入力・概要!$B$27*0.000001))</f>
        <v/>
      </c>
      <c r="P597" s="1" t="str">
        <f t="shared" si="149"/>
        <v/>
      </c>
      <c r="Q597" s="1" t="str">
        <f t="shared" si="150"/>
        <v/>
      </c>
      <c r="R597" s="1" t="str">
        <f>IF(B597="","",入力・概要!$E$15*J597)</f>
        <v/>
      </c>
      <c r="S597" s="1" t="str">
        <f>IF(B597="","",入力・概要!$E$15*K597)</f>
        <v/>
      </c>
      <c r="T597" s="1" t="str">
        <f t="shared" si="151"/>
        <v/>
      </c>
      <c r="U597" s="1" t="str">
        <f t="shared" si="152"/>
        <v/>
      </c>
      <c r="V597" s="1" t="str">
        <f>IF(B597="","",T597+入力・概要!$E$9*F597)</f>
        <v/>
      </c>
      <c r="W597" s="1" t="str">
        <f>IF(B597="","",U597+入力・概要!$E$9*G597)</f>
        <v/>
      </c>
      <c r="X597" s="1" t="str">
        <f>IF(B597="","",入力・概要!$E$9+T597*F597-U597*G597)</f>
        <v/>
      </c>
      <c r="Y597" s="1" t="str">
        <f t="shared" si="153"/>
        <v/>
      </c>
      <c r="Z597" s="1" t="str">
        <f>IF(B597="","",入力・概要!$E$9*(V597*X597+W597*Y597)/(X597^2+Y597^2)+入力・概要!$B$36)</f>
        <v/>
      </c>
      <c r="AA597" s="1" t="str">
        <f>IF(B597="","",入力・概要!$E$9*(W597*X597-V597*Y597)/(X597^2+Y597^2)+C597*入力・概要!$B$37*0.000000001)</f>
        <v/>
      </c>
      <c r="AB597" s="1" t="str">
        <f t="shared" si="154"/>
        <v/>
      </c>
      <c r="AC597" s="1" t="str">
        <f t="shared" si="155"/>
        <v/>
      </c>
      <c r="AD597" s="1" t="str">
        <f t="shared" si="156"/>
        <v/>
      </c>
      <c r="AE597" s="1" t="str">
        <f t="shared" si="157"/>
        <v/>
      </c>
      <c r="AF597" s="1" t="str">
        <f t="shared" si="158"/>
        <v/>
      </c>
      <c r="AG597" s="1" t="str">
        <f t="shared" si="159"/>
        <v/>
      </c>
    </row>
    <row r="598" spans="1:33">
      <c r="A598">
        <v>595</v>
      </c>
      <c r="B598" s="2" t="str">
        <f>IF(A598&lt;=入力・概要!$B$40,10^(LOG10(入力・概要!$B$38)+(A598-1)*(LOG10(入力・概要!$B$39)-LOG10(入力・概要!$B$38))/(入力・概要!$B$40-1)),"")</f>
        <v/>
      </c>
      <c r="C598" s="1" t="str">
        <f t="shared" si="144"/>
        <v/>
      </c>
      <c r="D598" s="1" t="str">
        <f>IF(B598="","",ATANH(MIN(0.999999,入力・概要!$E$20/入力・概要!$E$9))+入力・概要!$B$20*SQRT(B598/1000000)+E598*入力・概要!$B$15/2)</f>
        <v/>
      </c>
      <c r="E598" s="1" t="str">
        <f>IF(B598="","",C598*(入力・概要!$E$11*0.000000001))</f>
        <v/>
      </c>
      <c r="F598" s="1" t="str">
        <f t="shared" si="145"/>
        <v/>
      </c>
      <c r="G598" s="1" t="str">
        <f t="shared" si="146"/>
        <v/>
      </c>
      <c r="H598" s="1" t="str">
        <f>IF(B598="","",ATANH(MIN(0.999999,入力・概要!$E$21/入力・概要!$E$15))+入力・概要!$B$21*SQRT(B598/1000000)+I598*入力・概要!$B$16/2)</f>
        <v/>
      </c>
      <c r="I598" s="1" t="str">
        <f>IF(B598="","",C598*(入力・概要!$E$17*0.000000001))</f>
        <v/>
      </c>
      <c r="J598" s="1" t="str">
        <f t="shared" si="147"/>
        <v/>
      </c>
      <c r="K598" s="1" t="str">
        <f t="shared" si="148"/>
        <v/>
      </c>
      <c r="L598" s="1" t="str">
        <f>IF(B598="","",入力・概要!$B$25)</f>
        <v/>
      </c>
      <c r="M598" s="1" t="str">
        <f>IF(B598="","",C598*入力・概要!$B$26*0.000000001-1/(C598*入力・概要!$B$24*0.000001))</f>
        <v/>
      </c>
      <c r="N598" s="1" t="str">
        <f>IF(B598="","",入力・概要!$B$28)</f>
        <v/>
      </c>
      <c r="O598" s="1" t="str">
        <f>IF(B598="","",C598*入力・概要!$B$29*0.000000001-1/(C598*入力・概要!$B$27*0.000001))</f>
        <v/>
      </c>
      <c r="P598" s="1" t="str">
        <f t="shared" si="149"/>
        <v/>
      </c>
      <c r="Q598" s="1" t="str">
        <f t="shared" si="150"/>
        <v/>
      </c>
      <c r="R598" s="1" t="str">
        <f>IF(B598="","",入力・概要!$E$15*J598)</f>
        <v/>
      </c>
      <c r="S598" s="1" t="str">
        <f>IF(B598="","",入力・概要!$E$15*K598)</f>
        <v/>
      </c>
      <c r="T598" s="1" t="str">
        <f t="shared" si="151"/>
        <v/>
      </c>
      <c r="U598" s="1" t="str">
        <f t="shared" si="152"/>
        <v/>
      </c>
      <c r="V598" s="1" t="str">
        <f>IF(B598="","",T598+入力・概要!$E$9*F598)</f>
        <v/>
      </c>
      <c r="W598" s="1" t="str">
        <f>IF(B598="","",U598+入力・概要!$E$9*G598)</f>
        <v/>
      </c>
      <c r="X598" s="1" t="str">
        <f>IF(B598="","",入力・概要!$E$9+T598*F598-U598*G598)</f>
        <v/>
      </c>
      <c r="Y598" s="1" t="str">
        <f t="shared" si="153"/>
        <v/>
      </c>
      <c r="Z598" s="1" t="str">
        <f>IF(B598="","",入力・概要!$E$9*(V598*X598+W598*Y598)/(X598^2+Y598^2)+入力・概要!$B$36)</f>
        <v/>
      </c>
      <c r="AA598" s="1" t="str">
        <f>IF(B598="","",入力・概要!$E$9*(W598*X598-V598*Y598)/(X598^2+Y598^2)+C598*入力・概要!$B$37*0.000000001)</f>
        <v/>
      </c>
      <c r="AB598" s="1" t="str">
        <f t="shared" si="154"/>
        <v/>
      </c>
      <c r="AC598" s="1" t="str">
        <f t="shared" si="155"/>
        <v/>
      </c>
      <c r="AD598" s="1" t="str">
        <f t="shared" si="156"/>
        <v/>
      </c>
      <c r="AE598" s="1" t="str">
        <f t="shared" si="157"/>
        <v/>
      </c>
      <c r="AF598" s="1" t="str">
        <f t="shared" si="158"/>
        <v/>
      </c>
      <c r="AG598" s="1" t="str">
        <f t="shared" si="159"/>
        <v/>
      </c>
    </row>
    <row r="599" spans="1:33">
      <c r="A599">
        <v>596</v>
      </c>
      <c r="B599" s="2" t="str">
        <f>IF(A599&lt;=入力・概要!$B$40,10^(LOG10(入力・概要!$B$38)+(A599-1)*(LOG10(入力・概要!$B$39)-LOG10(入力・概要!$B$38))/(入力・概要!$B$40-1)),"")</f>
        <v/>
      </c>
      <c r="C599" s="1" t="str">
        <f t="shared" si="144"/>
        <v/>
      </c>
      <c r="D599" s="1" t="str">
        <f>IF(B599="","",ATANH(MIN(0.999999,入力・概要!$E$20/入力・概要!$E$9))+入力・概要!$B$20*SQRT(B599/1000000)+E599*入力・概要!$B$15/2)</f>
        <v/>
      </c>
      <c r="E599" s="1" t="str">
        <f>IF(B599="","",C599*(入力・概要!$E$11*0.000000001))</f>
        <v/>
      </c>
      <c r="F599" s="1" t="str">
        <f t="shared" si="145"/>
        <v/>
      </c>
      <c r="G599" s="1" t="str">
        <f t="shared" si="146"/>
        <v/>
      </c>
      <c r="H599" s="1" t="str">
        <f>IF(B599="","",ATANH(MIN(0.999999,入力・概要!$E$21/入力・概要!$E$15))+入力・概要!$B$21*SQRT(B599/1000000)+I599*入力・概要!$B$16/2)</f>
        <v/>
      </c>
      <c r="I599" s="1" t="str">
        <f>IF(B599="","",C599*(入力・概要!$E$17*0.000000001))</f>
        <v/>
      </c>
      <c r="J599" s="1" t="str">
        <f t="shared" si="147"/>
        <v/>
      </c>
      <c r="K599" s="1" t="str">
        <f t="shared" si="148"/>
        <v/>
      </c>
      <c r="L599" s="1" t="str">
        <f>IF(B599="","",入力・概要!$B$25)</f>
        <v/>
      </c>
      <c r="M599" s="1" t="str">
        <f>IF(B599="","",C599*入力・概要!$B$26*0.000000001-1/(C599*入力・概要!$B$24*0.000001))</f>
        <v/>
      </c>
      <c r="N599" s="1" t="str">
        <f>IF(B599="","",入力・概要!$B$28)</f>
        <v/>
      </c>
      <c r="O599" s="1" t="str">
        <f>IF(B599="","",C599*入力・概要!$B$29*0.000000001-1/(C599*入力・概要!$B$27*0.000001))</f>
        <v/>
      </c>
      <c r="P599" s="1" t="str">
        <f t="shared" si="149"/>
        <v/>
      </c>
      <c r="Q599" s="1" t="str">
        <f t="shared" si="150"/>
        <v/>
      </c>
      <c r="R599" s="1" t="str">
        <f>IF(B599="","",入力・概要!$E$15*J599)</f>
        <v/>
      </c>
      <c r="S599" s="1" t="str">
        <f>IF(B599="","",入力・概要!$E$15*K599)</f>
        <v/>
      </c>
      <c r="T599" s="1" t="str">
        <f t="shared" si="151"/>
        <v/>
      </c>
      <c r="U599" s="1" t="str">
        <f t="shared" si="152"/>
        <v/>
      </c>
      <c r="V599" s="1" t="str">
        <f>IF(B599="","",T599+入力・概要!$E$9*F599)</f>
        <v/>
      </c>
      <c r="W599" s="1" t="str">
        <f>IF(B599="","",U599+入力・概要!$E$9*G599)</f>
        <v/>
      </c>
      <c r="X599" s="1" t="str">
        <f>IF(B599="","",入力・概要!$E$9+T599*F599-U599*G599)</f>
        <v/>
      </c>
      <c r="Y599" s="1" t="str">
        <f t="shared" si="153"/>
        <v/>
      </c>
      <c r="Z599" s="1" t="str">
        <f>IF(B599="","",入力・概要!$E$9*(V599*X599+W599*Y599)/(X599^2+Y599^2)+入力・概要!$B$36)</f>
        <v/>
      </c>
      <c r="AA599" s="1" t="str">
        <f>IF(B599="","",入力・概要!$E$9*(W599*X599-V599*Y599)/(X599^2+Y599^2)+C599*入力・概要!$B$37*0.000000001)</f>
        <v/>
      </c>
      <c r="AB599" s="1" t="str">
        <f t="shared" si="154"/>
        <v/>
      </c>
      <c r="AC599" s="1" t="str">
        <f t="shared" si="155"/>
        <v/>
      </c>
      <c r="AD599" s="1" t="str">
        <f t="shared" si="156"/>
        <v/>
      </c>
      <c r="AE599" s="1" t="str">
        <f t="shared" si="157"/>
        <v/>
      </c>
      <c r="AF599" s="1" t="str">
        <f t="shared" si="158"/>
        <v/>
      </c>
      <c r="AG599" s="1" t="str">
        <f t="shared" si="159"/>
        <v/>
      </c>
    </row>
    <row r="600" spans="1:33">
      <c r="A600">
        <v>597</v>
      </c>
      <c r="B600" s="2" t="str">
        <f>IF(A600&lt;=入力・概要!$B$40,10^(LOG10(入力・概要!$B$38)+(A600-1)*(LOG10(入力・概要!$B$39)-LOG10(入力・概要!$B$38))/(入力・概要!$B$40-1)),"")</f>
        <v/>
      </c>
      <c r="C600" s="1" t="str">
        <f t="shared" si="144"/>
        <v/>
      </c>
      <c r="D600" s="1" t="str">
        <f>IF(B600="","",ATANH(MIN(0.999999,入力・概要!$E$20/入力・概要!$E$9))+入力・概要!$B$20*SQRT(B600/1000000)+E600*入力・概要!$B$15/2)</f>
        <v/>
      </c>
      <c r="E600" s="1" t="str">
        <f>IF(B600="","",C600*(入力・概要!$E$11*0.000000001))</f>
        <v/>
      </c>
      <c r="F600" s="1" t="str">
        <f t="shared" si="145"/>
        <v/>
      </c>
      <c r="G600" s="1" t="str">
        <f t="shared" si="146"/>
        <v/>
      </c>
      <c r="H600" s="1" t="str">
        <f>IF(B600="","",ATANH(MIN(0.999999,入力・概要!$E$21/入力・概要!$E$15))+入力・概要!$B$21*SQRT(B600/1000000)+I600*入力・概要!$B$16/2)</f>
        <v/>
      </c>
      <c r="I600" s="1" t="str">
        <f>IF(B600="","",C600*(入力・概要!$E$17*0.000000001))</f>
        <v/>
      </c>
      <c r="J600" s="1" t="str">
        <f t="shared" si="147"/>
        <v/>
      </c>
      <c r="K600" s="1" t="str">
        <f t="shared" si="148"/>
        <v/>
      </c>
      <c r="L600" s="1" t="str">
        <f>IF(B600="","",入力・概要!$B$25)</f>
        <v/>
      </c>
      <c r="M600" s="1" t="str">
        <f>IF(B600="","",C600*入力・概要!$B$26*0.000000001-1/(C600*入力・概要!$B$24*0.000001))</f>
        <v/>
      </c>
      <c r="N600" s="1" t="str">
        <f>IF(B600="","",入力・概要!$B$28)</f>
        <v/>
      </c>
      <c r="O600" s="1" t="str">
        <f>IF(B600="","",C600*入力・概要!$B$29*0.000000001-1/(C600*入力・概要!$B$27*0.000001))</f>
        <v/>
      </c>
      <c r="P600" s="1" t="str">
        <f t="shared" si="149"/>
        <v/>
      </c>
      <c r="Q600" s="1" t="str">
        <f t="shared" si="150"/>
        <v/>
      </c>
      <c r="R600" s="1" t="str">
        <f>IF(B600="","",入力・概要!$E$15*J600)</f>
        <v/>
      </c>
      <c r="S600" s="1" t="str">
        <f>IF(B600="","",入力・概要!$E$15*K600)</f>
        <v/>
      </c>
      <c r="T600" s="1" t="str">
        <f t="shared" si="151"/>
        <v/>
      </c>
      <c r="U600" s="1" t="str">
        <f t="shared" si="152"/>
        <v/>
      </c>
      <c r="V600" s="1" t="str">
        <f>IF(B600="","",T600+入力・概要!$E$9*F600)</f>
        <v/>
      </c>
      <c r="W600" s="1" t="str">
        <f>IF(B600="","",U600+入力・概要!$E$9*G600)</f>
        <v/>
      </c>
      <c r="X600" s="1" t="str">
        <f>IF(B600="","",入力・概要!$E$9+T600*F600-U600*G600)</f>
        <v/>
      </c>
      <c r="Y600" s="1" t="str">
        <f t="shared" si="153"/>
        <v/>
      </c>
      <c r="Z600" s="1" t="str">
        <f>IF(B600="","",入力・概要!$E$9*(V600*X600+W600*Y600)/(X600^2+Y600^2)+入力・概要!$B$36)</f>
        <v/>
      </c>
      <c r="AA600" s="1" t="str">
        <f>IF(B600="","",入力・概要!$E$9*(W600*X600-V600*Y600)/(X600^2+Y600^2)+C600*入力・概要!$B$37*0.000000001)</f>
        <v/>
      </c>
      <c r="AB600" s="1" t="str">
        <f t="shared" si="154"/>
        <v/>
      </c>
      <c r="AC600" s="1" t="str">
        <f t="shared" si="155"/>
        <v/>
      </c>
      <c r="AD600" s="1" t="str">
        <f t="shared" si="156"/>
        <v/>
      </c>
      <c r="AE600" s="1" t="str">
        <f t="shared" si="157"/>
        <v/>
      </c>
      <c r="AF600" s="1" t="str">
        <f t="shared" si="158"/>
        <v/>
      </c>
      <c r="AG600" s="1" t="str">
        <f t="shared" si="159"/>
        <v/>
      </c>
    </row>
    <row r="601" spans="1:33">
      <c r="A601">
        <v>598</v>
      </c>
      <c r="B601" s="2" t="str">
        <f>IF(A601&lt;=入力・概要!$B$40,10^(LOG10(入力・概要!$B$38)+(A601-1)*(LOG10(入力・概要!$B$39)-LOG10(入力・概要!$B$38))/(入力・概要!$B$40-1)),"")</f>
        <v/>
      </c>
      <c r="C601" s="1" t="str">
        <f t="shared" si="144"/>
        <v/>
      </c>
      <c r="D601" s="1" t="str">
        <f>IF(B601="","",ATANH(MIN(0.999999,入力・概要!$E$20/入力・概要!$E$9))+入力・概要!$B$20*SQRT(B601/1000000)+E601*入力・概要!$B$15/2)</f>
        <v/>
      </c>
      <c r="E601" s="1" t="str">
        <f>IF(B601="","",C601*(入力・概要!$E$11*0.000000001))</f>
        <v/>
      </c>
      <c r="F601" s="1" t="str">
        <f t="shared" si="145"/>
        <v/>
      </c>
      <c r="G601" s="1" t="str">
        <f t="shared" si="146"/>
        <v/>
      </c>
      <c r="H601" s="1" t="str">
        <f>IF(B601="","",ATANH(MIN(0.999999,入力・概要!$E$21/入力・概要!$E$15))+入力・概要!$B$21*SQRT(B601/1000000)+I601*入力・概要!$B$16/2)</f>
        <v/>
      </c>
      <c r="I601" s="1" t="str">
        <f>IF(B601="","",C601*(入力・概要!$E$17*0.000000001))</f>
        <v/>
      </c>
      <c r="J601" s="1" t="str">
        <f t="shared" si="147"/>
        <v/>
      </c>
      <c r="K601" s="1" t="str">
        <f t="shared" si="148"/>
        <v/>
      </c>
      <c r="L601" s="1" t="str">
        <f>IF(B601="","",入力・概要!$B$25)</f>
        <v/>
      </c>
      <c r="M601" s="1" t="str">
        <f>IF(B601="","",C601*入力・概要!$B$26*0.000000001-1/(C601*入力・概要!$B$24*0.000001))</f>
        <v/>
      </c>
      <c r="N601" s="1" t="str">
        <f>IF(B601="","",入力・概要!$B$28)</f>
        <v/>
      </c>
      <c r="O601" s="1" t="str">
        <f>IF(B601="","",C601*入力・概要!$B$29*0.000000001-1/(C601*入力・概要!$B$27*0.000001))</f>
        <v/>
      </c>
      <c r="P601" s="1" t="str">
        <f t="shared" si="149"/>
        <v/>
      </c>
      <c r="Q601" s="1" t="str">
        <f t="shared" si="150"/>
        <v/>
      </c>
      <c r="R601" s="1" t="str">
        <f>IF(B601="","",入力・概要!$E$15*J601)</f>
        <v/>
      </c>
      <c r="S601" s="1" t="str">
        <f>IF(B601="","",入力・概要!$E$15*K601)</f>
        <v/>
      </c>
      <c r="T601" s="1" t="str">
        <f t="shared" si="151"/>
        <v/>
      </c>
      <c r="U601" s="1" t="str">
        <f t="shared" si="152"/>
        <v/>
      </c>
      <c r="V601" s="1" t="str">
        <f>IF(B601="","",T601+入力・概要!$E$9*F601)</f>
        <v/>
      </c>
      <c r="W601" s="1" t="str">
        <f>IF(B601="","",U601+入力・概要!$E$9*G601)</f>
        <v/>
      </c>
      <c r="X601" s="1" t="str">
        <f>IF(B601="","",入力・概要!$E$9+T601*F601-U601*G601)</f>
        <v/>
      </c>
      <c r="Y601" s="1" t="str">
        <f t="shared" si="153"/>
        <v/>
      </c>
      <c r="Z601" s="1" t="str">
        <f>IF(B601="","",入力・概要!$E$9*(V601*X601+W601*Y601)/(X601^2+Y601^2)+入力・概要!$B$36)</f>
        <v/>
      </c>
      <c r="AA601" s="1" t="str">
        <f>IF(B601="","",入力・概要!$E$9*(W601*X601-V601*Y601)/(X601^2+Y601^2)+C601*入力・概要!$B$37*0.000000001)</f>
        <v/>
      </c>
      <c r="AB601" s="1" t="str">
        <f t="shared" si="154"/>
        <v/>
      </c>
      <c r="AC601" s="1" t="str">
        <f t="shared" si="155"/>
        <v/>
      </c>
      <c r="AD601" s="1" t="str">
        <f t="shared" si="156"/>
        <v/>
      </c>
      <c r="AE601" s="1" t="str">
        <f t="shared" si="157"/>
        <v/>
      </c>
      <c r="AF601" s="1" t="str">
        <f t="shared" si="158"/>
        <v/>
      </c>
      <c r="AG601" s="1" t="str">
        <f t="shared" si="159"/>
        <v/>
      </c>
    </row>
    <row r="602" spans="1:33">
      <c r="A602">
        <v>599</v>
      </c>
      <c r="B602" s="2" t="str">
        <f>IF(A602&lt;=入力・概要!$B$40,10^(LOG10(入力・概要!$B$38)+(A602-1)*(LOG10(入力・概要!$B$39)-LOG10(入力・概要!$B$38))/(入力・概要!$B$40-1)),"")</f>
        <v/>
      </c>
      <c r="C602" s="1" t="str">
        <f t="shared" si="144"/>
        <v/>
      </c>
      <c r="D602" s="1" t="str">
        <f>IF(B602="","",ATANH(MIN(0.999999,入力・概要!$E$20/入力・概要!$E$9))+入力・概要!$B$20*SQRT(B602/1000000)+E602*入力・概要!$B$15/2)</f>
        <v/>
      </c>
      <c r="E602" s="1" t="str">
        <f>IF(B602="","",C602*(入力・概要!$E$11*0.000000001))</f>
        <v/>
      </c>
      <c r="F602" s="1" t="str">
        <f t="shared" si="145"/>
        <v/>
      </c>
      <c r="G602" s="1" t="str">
        <f t="shared" si="146"/>
        <v/>
      </c>
      <c r="H602" s="1" t="str">
        <f>IF(B602="","",ATANH(MIN(0.999999,入力・概要!$E$21/入力・概要!$E$15))+入力・概要!$B$21*SQRT(B602/1000000)+I602*入力・概要!$B$16/2)</f>
        <v/>
      </c>
      <c r="I602" s="1" t="str">
        <f>IF(B602="","",C602*(入力・概要!$E$17*0.000000001))</f>
        <v/>
      </c>
      <c r="J602" s="1" t="str">
        <f t="shared" si="147"/>
        <v/>
      </c>
      <c r="K602" s="1" t="str">
        <f t="shared" si="148"/>
        <v/>
      </c>
      <c r="L602" s="1" t="str">
        <f>IF(B602="","",入力・概要!$B$25)</f>
        <v/>
      </c>
      <c r="M602" s="1" t="str">
        <f>IF(B602="","",C602*入力・概要!$B$26*0.000000001-1/(C602*入力・概要!$B$24*0.000001))</f>
        <v/>
      </c>
      <c r="N602" s="1" t="str">
        <f>IF(B602="","",入力・概要!$B$28)</f>
        <v/>
      </c>
      <c r="O602" s="1" t="str">
        <f>IF(B602="","",C602*入力・概要!$B$29*0.000000001-1/(C602*入力・概要!$B$27*0.000001))</f>
        <v/>
      </c>
      <c r="P602" s="1" t="str">
        <f t="shared" si="149"/>
        <v/>
      </c>
      <c r="Q602" s="1" t="str">
        <f t="shared" si="150"/>
        <v/>
      </c>
      <c r="R602" s="1" t="str">
        <f>IF(B602="","",入力・概要!$E$15*J602)</f>
        <v/>
      </c>
      <c r="S602" s="1" t="str">
        <f>IF(B602="","",入力・概要!$E$15*K602)</f>
        <v/>
      </c>
      <c r="T602" s="1" t="str">
        <f t="shared" si="151"/>
        <v/>
      </c>
      <c r="U602" s="1" t="str">
        <f t="shared" si="152"/>
        <v/>
      </c>
      <c r="V602" s="1" t="str">
        <f>IF(B602="","",T602+入力・概要!$E$9*F602)</f>
        <v/>
      </c>
      <c r="W602" s="1" t="str">
        <f>IF(B602="","",U602+入力・概要!$E$9*G602)</f>
        <v/>
      </c>
      <c r="X602" s="1" t="str">
        <f>IF(B602="","",入力・概要!$E$9+T602*F602-U602*G602)</f>
        <v/>
      </c>
      <c r="Y602" s="1" t="str">
        <f t="shared" si="153"/>
        <v/>
      </c>
      <c r="Z602" s="1" t="str">
        <f>IF(B602="","",入力・概要!$E$9*(V602*X602+W602*Y602)/(X602^2+Y602^2)+入力・概要!$B$36)</f>
        <v/>
      </c>
      <c r="AA602" s="1" t="str">
        <f>IF(B602="","",入力・概要!$E$9*(W602*X602-V602*Y602)/(X602^2+Y602^2)+C602*入力・概要!$B$37*0.000000001)</f>
        <v/>
      </c>
      <c r="AB602" s="1" t="str">
        <f t="shared" si="154"/>
        <v/>
      </c>
      <c r="AC602" s="1" t="str">
        <f t="shared" si="155"/>
        <v/>
      </c>
      <c r="AD602" s="1" t="str">
        <f t="shared" si="156"/>
        <v/>
      </c>
      <c r="AE602" s="1" t="str">
        <f t="shared" si="157"/>
        <v/>
      </c>
      <c r="AF602" s="1" t="str">
        <f t="shared" si="158"/>
        <v/>
      </c>
      <c r="AG602" s="1" t="str">
        <f t="shared" si="159"/>
        <v/>
      </c>
    </row>
    <row r="603" spans="1:33">
      <c r="A603">
        <v>600</v>
      </c>
      <c r="B603" s="2" t="str">
        <f>IF(A603&lt;=入力・概要!$B$40,10^(LOG10(入力・概要!$B$38)+(A603-1)*(LOG10(入力・概要!$B$39)-LOG10(入力・概要!$B$38))/(入力・概要!$B$40-1)),"")</f>
        <v/>
      </c>
      <c r="C603" s="1" t="str">
        <f t="shared" si="144"/>
        <v/>
      </c>
      <c r="D603" s="1" t="str">
        <f>IF(B603="","",ATANH(MIN(0.999999,入力・概要!$E$20/入力・概要!$E$9))+入力・概要!$B$20*SQRT(B603/1000000)+E603*入力・概要!$B$15/2)</f>
        <v/>
      </c>
      <c r="E603" s="1" t="str">
        <f>IF(B603="","",C603*(入力・概要!$E$11*0.000000001))</f>
        <v/>
      </c>
      <c r="F603" s="1" t="str">
        <f t="shared" si="145"/>
        <v/>
      </c>
      <c r="G603" s="1" t="str">
        <f t="shared" si="146"/>
        <v/>
      </c>
      <c r="H603" s="1" t="str">
        <f>IF(B603="","",ATANH(MIN(0.999999,入力・概要!$E$21/入力・概要!$E$15))+入力・概要!$B$21*SQRT(B603/1000000)+I603*入力・概要!$B$16/2)</f>
        <v/>
      </c>
      <c r="I603" s="1" t="str">
        <f>IF(B603="","",C603*(入力・概要!$E$17*0.000000001))</f>
        <v/>
      </c>
      <c r="J603" s="1" t="str">
        <f t="shared" si="147"/>
        <v/>
      </c>
      <c r="K603" s="1" t="str">
        <f t="shared" si="148"/>
        <v/>
      </c>
      <c r="L603" s="1" t="str">
        <f>IF(B603="","",入力・概要!$B$25)</f>
        <v/>
      </c>
      <c r="M603" s="1" t="str">
        <f>IF(B603="","",C603*入力・概要!$B$26*0.000000001-1/(C603*入力・概要!$B$24*0.000001))</f>
        <v/>
      </c>
      <c r="N603" s="1" t="str">
        <f>IF(B603="","",入力・概要!$B$28)</f>
        <v/>
      </c>
      <c r="O603" s="1" t="str">
        <f>IF(B603="","",C603*入力・概要!$B$29*0.000000001-1/(C603*入力・概要!$B$27*0.000001))</f>
        <v/>
      </c>
      <c r="P603" s="1" t="str">
        <f t="shared" si="149"/>
        <v/>
      </c>
      <c r="Q603" s="1" t="str">
        <f t="shared" si="150"/>
        <v/>
      </c>
      <c r="R603" s="1" t="str">
        <f>IF(B603="","",入力・概要!$E$15*J603)</f>
        <v/>
      </c>
      <c r="S603" s="1" t="str">
        <f>IF(B603="","",入力・概要!$E$15*K603)</f>
        <v/>
      </c>
      <c r="T603" s="1" t="str">
        <f t="shared" si="151"/>
        <v/>
      </c>
      <c r="U603" s="1" t="str">
        <f t="shared" si="152"/>
        <v/>
      </c>
      <c r="V603" s="1" t="str">
        <f>IF(B603="","",T603+入力・概要!$E$9*F603)</f>
        <v/>
      </c>
      <c r="W603" s="1" t="str">
        <f>IF(B603="","",U603+入力・概要!$E$9*G603)</f>
        <v/>
      </c>
      <c r="X603" s="1" t="str">
        <f>IF(B603="","",入力・概要!$E$9+T603*F603-U603*G603)</f>
        <v/>
      </c>
      <c r="Y603" s="1" t="str">
        <f t="shared" si="153"/>
        <v/>
      </c>
      <c r="Z603" s="1" t="str">
        <f>IF(B603="","",入力・概要!$E$9*(V603*X603+W603*Y603)/(X603^2+Y603^2)+入力・概要!$B$36)</f>
        <v/>
      </c>
      <c r="AA603" s="1" t="str">
        <f>IF(B603="","",入力・概要!$E$9*(W603*X603-V603*Y603)/(X603^2+Y603^2)+C603*入力・概要!$B$37*0.000000001)</f>
        <v/>
      </c>
      <c r="AB603" s="1" t="str">
        <f t="shared" si="154"/>
        <v/>
      </c>
      <c r="AC603" s="1" t="str">
        <f t="shared" si="155"/>
        <v/>
      </c>
      <c r="AD603" s="1" t="str">
        <f t="shared" si="156"/>
        <v/>
      </c>
      <c r="AE603" s="1" t="str">
        <f t="shared" si="157"/>
        <v/>
      </c>
      <c r="AF603" s="1" t="str">
        <f t="shared" si="158"/>
        <v/>
      </c>
      <c r="AG603" s="1" t="str">
        <f t="shared" si="159"/>
        <v/>
      </c>
    </row>
    <row r="604" spans="1:33">
      <c r="A604">
        <v>601</v>
      </c>
      <c r="B604" s="2" t="str">
        <f>IF(A604&lt;=入力・概要!$B$40,10^(LOG10(入力・概要!$B$38)+(A604-1)*(LOG10(入力・概要!$B$39)-LOG10(入力・概要!$B$38))/(入力・概要!$B$40-1)),"")</f>
        <v/>
      </c>
      <c r="C604" s="1" t="str">
        <f t="shared" si="144"/>
        <v/>
      </c>
      <c r="D604" s="1" t="str">
        <f>IF(B604="","",ATANH(MIN(0.999999,入力・概要!$E$20/入力・概要!$E$9))+入力・概要!$B$20*SQRT(B604/1000000)+E604*入力・概要!$B$15/2)</f>
        <v/>
      </c>
      <c r="E604" s="1" t="str">
        <f>IF(B604="","",C604*(入力・概要!$E$11*0.000000001))</f>
        <v/>
      </c>
      <c r="F604" s="1" t="str">
        <f t="shared" si="145"/>
        <v/>
      </c>
      <c r="G604" s="1" t="str">
        <f t="shared" si="146"/>
        <v/>
      </c>
      <c r="H604" s="1" t="str">
        <f>IF(B604="","",ATANH(MIN(0.999999,入力・概要!$E$21/入力・概要!$E$15))+入力・概要!$B$21*SQRT(B604/1000000)+I604*入力・概要!$B$16/2)</f>
        <v/>
      </c>
      <c r="I604" s="1" t="str">
        <f>IF(B604="","",C604*(入力・概要!$E$17*0.000000001))</f>
        <v/>
      </c>
      <c r="J604" s="1" t="str">
        <f t="shared" si="147"/>
        <v/>
      </c>
      <c r="K604" s="1" t="str">
        <f t="shared" si="148"/>
        <v/>
      </c>
      <c r="L604" s="1" t="str">
        <f>IF(B604="","",入力・概要!$B$25)</f>
        <v/>
      </c>
      <c r="M604" s="1" t="str">
        <f>IF(B604="","",C604*入力・概要!$B$26*0.000000001-1/(C604*入力・概要!$B$24*0.000001))</f>
        <v/>
      </c>
      <c r="N604" s="1" t="str">
        <f>IF(B604="","",入力・概要!$B$28)</f>
        <v/>
      </c>
      <c r="O604" s="1" t="str">
        <f>IF(B604="","",C604*入力・概要!$B$29*0.000000001-1/(C604*入力・概要!$B$27*0.000001))</f>
        <v/>
      </c>
      <c r="P604" s="1" t="str">
        <f t="shared" si="149"/>
        <v/>
      </c>
      <c r="Q604" s="1" t="str">
        <f t="shared" si="150"/>
        <v/>
      </c>
      <c r="R604" s="1" t="str">
        <f>IF(B604="","",入力・概要!$E$15*J604)</f>
        <v/>
      </c>
      <c r="S604" s="1" t="str">
        <f>IF(B604="","",入力・概要!$E$15*K604)</f>
        <v/>
      </c>
      <c r="T604" s="1" t="str">
        <f t="shared" si="151"/>
        <v/>
      </c>
      <c r="U604" s="1" t="str">
        <f t="shared" si="152"/>
        <v/>
      </c>
      <c r="V604" s="1" t="str">
        <f>IF(B604="","",T604+入力・概要!$E$9*F604)</f>
        <v/>
      </c>
      <c r="W604" s="1" t="str">
        <f>IF(B604="","",U604+入力・概要!$E$9*G604)</f>
        <v/>
      </c>
      <c r="X604" s="1" t="str">
        <f>IF(B604="","",入力・概要!$E$9+T604*F604-U604*G604)</f>
        <v/>
      </c>
      <c r="Y604" s="1" t="str">
        <f t="shared" si="153"/>
        <v/>
      </c>
      <c r="Z604" s="1" t="str">
        <f>IF(B604="","",入力・概要!$E$9*(V604*X604+W604*Y604)/(X604^2+Y604^2)+入力・概要!$B$36)</f>
        <v/>
      </c>
      <c r="AA604" s="1" t="str">
        <f>IF(B604="","",入力・概要!$E$9*(W604*X604-V604*Y604)/(X604^2+Y604^2)+C604*入力・概要!$B$37*0.000000001)</f>
        <v/>
      </c>
      <c r="AB604" s="1" t="str">
        <f t="shared" si="154"/>
        <v/>
      </c>
      <c r="AC604" s="1" t="str">
        <f t="shared" si="155"/>
        <v/>
      </c>
      <c r="AD604" s="1" t="str">
        <f t="shared" si="156"/>
        <v/>
      </c>
      <c r="AE604" s="1" t="str">
        <f t="shared" si="157"/>
        <v/>
      </c>
      <c r="AF604" s="1" t="str">
        <f t="shared" si="158"/>
        <v/>
      </c>
      <c r="AG604" s="1" t="str">
        <f t="shared" si="159"/>
        <v/>
      </c>
    </row>
    <row r="605" spans="1:33">
      <c r="A605">
        <v>602</v>
      </c>
      <c r="B605" s="2" t="str">
        <f>IF(A605&lt;=入力・概要!$B$40,10^(LOG10(入力・概要!$B$38)+(A605-1)*(LOG10(入力・概要!$B$39)-LOG10(入力・概要!$B$38))/(入力・概要!$B$40-1)),"")</f>
        <v/>
      </c>
      <c r="C605" s="1" t="str">
        <f t="shared" si="144"/>
        <v/>
      </c>
      <c r="D605" s="1" t="str">
        <f>IF(B605="","",ATANH(MIN(0.999999,入力・概要!$E$20/入力・概要!$E$9))+入力・概要!$B$20*SQRT(B605/1000000)+E605*入力・概要!$B$15/2)</f>
        <v/>
      </c>
      <c r="E605" s="1" t="str">
        <f>IF(B605="","",C605*(入力・概要!$E$11*0.000000001))</f>
        <v/>
      </c>
      <c r="F605" s="1" t="str">
        <f t="shared" si="145"/>
        <v/>
      </c>
      <c r="G605" s="1" t="str">
        <f t="shared" si="146"/>
        <v/>
      </c>
      <c r="H605" s="1" t="str">
        <f>IF(B605="","",ATANH(MIN(0.999999,入力・概要!$E$21/入力・概要!$E$15))+入力・概要!$B$21*SQRT(B605/1000000)+I605*入力・概要!$B$16/2)</f>
        <v/>
      </c>
      <c r="I605" s="1" t="str">
        <f>IF(B605="","",C605*(入力・概要!$E$17*0.000000001))</f>
        <v/>
      </c>
      <c r="J605" s="1" t="str">
        <f t="shared" si="147"/>
        <v/>
      </c>
      <c r="K605" s="1" t="str">
        <f t="shared" si="148"/>
        <v/>
      </c>
      <c r="L605" s="1" t="str">
        <f>IF(B605="","",入力・概要!$B$25)</f>
        <v/>
      </c>
      <c r="M605" s="1" t="str">
        <f>IF(B605="","",C605*入力・概要!$B$26*0.000000001-1/(C605*入力・概要!$B$24*0.000001))</f>
        <v/>
      </c>
      <c r="N605" s="1" t="str">
        <f>IF(B605="","",入力・概要!$B$28)</f>
        <v/>
      </c>
      <c r="O605" s="1" t="str">
        <f>IF(B605="","",C605*入力・概要!$B$29*0.000000001-1/(C605*入力・概要!$B$27*0.000001))</f>
        <v/>
      </c>
      <c r="P605" s="1" t="str">
        <f t="shared" si="149"/>
        <v/>
      </c>
      <c r="Q605" s="1" t="str">
        <f t="shared" si="150"/>
        <v/>
      </c>
      <c r="R605" s="1" t="str">
        <f>IF(B605="","",入力・概要!$E$15*J605)</f>
        <v/>
      </c>
      <c r="S605" s="1" t="str">
        <f>IF(B605="","",入力・概要!$E$15*K605)</f>
        <v/>
      </c>
      <c r="T605" s="1" t="str">
        <f t="shared" si="151"/>
        <v/>
      </c>
      <c r="U605" s="1" t="str">
        <f t="shared" si="152"/>
        <v/>
      </c>
      <c r="V605" s="1" t="str">
        <f>IF(B605="","",T605+入力・概要!$E$9*F605)</f>
        <v/>
      </c>
      <c r="W605" s="1" t="str">
        <f>IF(B605="","",U605+入力・概要!$E$9*G605)</f>
        <v/>
      </c>
      <c r="X605" s="1" t="str">
        <f>IF(B605="","",入力・概要!$E$9+T605*F605-U605*G605)</f>
        <v/>
      </c>
      <c r="Y605" s="1" t="str">
        <f t="shared" si="153"/>
        <v/>
      </c>
      <c r="Z605" s="1" t="str">
        <f>IF(B605="","",入力・概要!$E$9*(V605*X605+W605*Y605)/(X605^2+Y605^2)+入力・概要!$B$36)</f>
        <v/>
      </c>
      <c r="AA605" s="1" t="str">
        <f>IF(B605="","",入力・概要!$E$9*(W605*X605-V605*Y605)/(X605^2+Y605^2)+C605*入力・概要!$B$37*0.000000001)</f>
        <v/>
      </c>
      <c r="AB605" s="1" t="str">
        <f t="shared" si="154"/>
        <v/>
      </c>
      <c r="AC605" s="1" t="str">
        <f t="shared" si="155"/>
        <v/>
      </c>
      <c r="AD605" s="1" t="str">
        <f t="shared" si="156"/>
        <v/>
      </c>
      <c r="AE605" s="1" t="str">
        <f t="shared" si="157"/>
        <v/>
      </c>
      <c r="AF605" s="1" t="str">
        <f t="shared" si="158"/>
        <v/>
      </c>
      <c r="AG605" s="1" t="str">
        <f t="shared" si="159"/>
        <v/>
      </c>
    </row>
    <row r="606" spans="1:33">
      <c r="A606">
        <v>603</v>
      </c>
      <c r="B606" s="2" t="str">
        <f>IF(A606&lt;=入力・概要!$B$40,10^(LOG10(入力・概要!$B$38)+(A606-1)*(LOG10(入力・概要!$B$39)-LOG10(入力・概要!$B$38))/(入力・概要!$B$40-1)),"")</f>
        <v/>
      </c>
      <c r="C606" s="1" t="str">
        <f t="shared" si="144"/>
        <v/>
      </c>
      <c r="D606" s="1" t="str">
        <f>IF(B606="","",ATANH(MIN(0.999999,入力・概要!$E$20/入力・概要!$E$9))+入力・概要!$B$20*SQRT(B606/1000000)+E606*入力・概要!$B$15/2)</f>
        <v/>
      </c>
      <c r="E606" s="1" t="str">
        <f>IF(B606="","",C606*(入力・概要!$E$11*0.000000001))</f>
        <v/>
      </c>
      <c r="F606" s="1" t="str">
        <f t="shared" si="145"/>
        <v/>
      </c>
      <c r="G606" s="1" t="str">
        <f t="shared" si="146"/>
        <v/>
      </c>
      <c r="H606" s="1" t="str">
        <f>IF(B606="","",ATANH(MIN(0.999999,入力・概要!$E$21/入力・概要!$E$15))+入力・概要!$B$21*SQRT(B606/1000000)+I606*入力・概要!$B$16/2)</f>
        <v/>
      </c>
      <c r="I606" s="1" t="str">
        <f>IF(B606="","",C606*(入力・概要!$E$17*0.000000001))</f>
        <v/>
      </c>
      <c r="J606" s="1" t="str">
        <f t="shared" si="147"/>
        <v/>
      </c>
      <c r="K606" s="1" t="str">
        <f t="shared" si="148"/>
        <v/>
      </c>
      <c r="L606" s="1" t="str">
        <f>IF(B606="","",入力・概要!$B$25)</f>
        <v/>
      </c>
      <c r="M606" s="1" t="str">
        <f>IF(B606="","",C606*入力・概要!$B$26*0.000000001-1/(C606*入力・概要!$B$24*0.000001))</f>
        <v/>
      </c>
      <c r="N606" s="1" t="str">
        <f>IF(B606="","",入力・概要!$B$28)</f>
        <v/>
      </c>
      <c r="O606" s="1" t="str">
        <f>IF(B606="","",C606*入力・概要!$B$29*0.000000001-1/(C606*入力・概要!$B$27*0.000001))</f>
        <v/>
      </c>
      <c r="P606" s="1" t="str">
        <f t="shared" si="149"/>
        <v/>
      </c>
      <c r="Q606" s="1" t="str">
        <f t="shared" si="150"/>
        <v/>
      </c>
      <c r="R606" s="1" t="str">
        <f>IF(B606="","",入力・概要!$E$15*J606)</f>
        <v/>
      </c>
      <c r="S606" s="1" t="str">
        <f>IF(B606="","",入力・概要!$E$15*K606)</f>
        <v/>
      </c>
      <c r="T606" s="1" t="str">
        <f t="shared" si="151"/>
        <v/>
      </c>
      <c r="U606" s="1" t="str">
        <f t="shared" si="152"/>
        <v/>
      </c>
      <c r="V606" s="1" t="str">
        <f>IF(B606="","",T606+入力・概要!$E$9*F606)</f>
        <v/>
      </c>
      <c r="W606" s="1" t="str">
        <f>IF(B606="","",U606+入力・概要!$E$9*G606)</f>
        <v/>
      </c>
      <c r="X606" s="1" t="str">
        <f>IF(B606="","",入力・概要!$E$9+T606*F606-U606*G606)</f>
        <v/>
      </c>
      <c r="Y606" s="1" t="str">
        <f t="shared" si="153"/>
        <v/>
      </c>
      <c r="Z606" s="1" t="str">
        <f>IF(B606="","",入力・概要!$E$9*(V606*X606+W606*Y606)/(X606^2+Y606^2)+入力・概要!$B$36)</f>
        <v/>
      </c>
      <c r="AA606" s="1" t="str">
        <f>IF(B606="","",入力・概要!$E$9*(W606*X606-V606*Y606)/(X606^2+Y606^2)+C606*入力・概要!$B$37*0.000000001)</f>
        <v/>
      </c>
      <c r="AB606" s="1" t="str">
        <f t="shared" si="154"/>
        <v/>
      </c>
      <c r="AC606" s="1" t="str">
        <f t="shared" si="155"/>
        <v/>
      </c>
      <c r="AD606" s="1" t="str">
        <f t="shared" si="156"/>
        <v/>
      </c>
      <c r="AE606" s="1" t="str">
        <f t="shared" si="157"/>
        <v/>
      </c>
      <c r="AF606" s="1" t="str">
        <f t="shared" si="158"/>
        <v/>
      </c>
      <c r="AG606" s="1" t="str">
        <f t="shared" si="159"/>
        <v/>
      </c>
    </row>
    <row r="607" spans="1:33">
      <c r="A607">
        <v>604</v>
      </c>
      <c r="B607" s="2" t="str">
        <f>IF(A607&lt;=入力・概要!$B$40,10^(LOG10(入力・概要!$B$38)+(A607-1)*(LOG10(入力・概要!$B$39)-LOG10(入力・概要!$B$38))/(入力・概要!$B$40-1)),"")</f>
        <v/>
      </c>
      <c r="C607" s="1" t="str">
        <f t="shared" si="144"/>
        <v/>
      </c>
      <c r="D607" s="1" t="str">
        <f>IF(B607="","",ATANH(MIN(0.999999,入力・概要!$E$20/入力・概要!$E$9))+入力・概要!$B$20*SQRT(B607/1000000)+E607*入力・概要!$B$15/2)</f>
        <v/>
      </c>
      <c r="E607" s="1" t="str">
        <f>IF(B607="","",C607*(入力・概要!$E$11*0.000000001))</f>
        <v/>
      </c>
      <c r="F607" s="1" t="str">
        <f t="shared" si="145"/>
        <v/>
      </c>
      <c r="G607" s="1" t="str">
        <f t="shared" si="146"/>
        <v/>
      </c>
      <c r="H607" s="1" t="str">
        <f>IF(B607="","",ATANH(MIN(0.999999,入力・概要!$E$21/入力・概要!$E$15))+入力・概要!$B$21*SQRT(B607/1000000)+I607*入力・概要!$B$16/2)</f>
        <v/>
      </c>
      <c r="I607" s="1" t="str">
        <f>IF(B607="","",C607*(入力・概要!$E$17*0.000000001))</f>
        <v/>
      </c>
      <c r="J607" s="1" t="str">
        <f t="shared" si="147"/>
        <v/>
      </c>
      <c r="K607" s="1" t="str">
        <f t="shared" si="148"/>
        <v/>
      </c>
      <c r="L607" s="1" t="str">
        <f>IF(B607="","",入力・概要!$B$25)</f>
        <v/>
      </c>
      <c r="M607" s="1" t="str">
        <f>IF(B607="","",C607*入力・概要!$B$26*0.000000001-1/(C607*入力・概要!$B$24*0.000001))</f>
        <v/>
      </c>
      <c r="N607" s="1" t="str">
        <f>IF(B607="","",入力・概要!$B$28)</f>
        <v/>
      </c>
      <c r="O607" s="1" t="str">
        <f>IF(B607="","",C607*入力・概要!$B$29*0.000000001-1/(C607*入力・概要!$B$27*0.000001))</f>
        <v/>
      </c>
      <c r="P607" s="1" t="str">
        <f t="shared" si="149"/>
        <v/>
      </c>
      <c r="Q607" s="1" t="str">
        <f t="shared" si="150"/>
        <v/>
      </c>
      <c r="R607" s="1" t="str">
        <f>IF(B607="","",入力・概要!$E$15*J607)</f>
        <v/>
      </c>
      <c r="S607" s="1" t="str">
        <f>IF(B607="","",入力・概要!$E$15*K607)</f>
        <v/>
      </c>
      <c r="T607" s="1" t="str">
        <f t="shared" si="151"/>
        <v/>
      </c>
      <c r="U607" s="1" t="str">
        <f t="shared" si="152"/>
        <v/>
      </c>
      <c r="V607" s="1" t="str">
        <f>IF(B607="","",T607+入力・概要!$E$9*F607)</f>
        <v/>
      </c>
      <c r="W607" s="1" t="str">
        <f>IF(B607="","",U607+入力・概要!$E$9*G607)</f>
        <v/>
      </c>
      <c r="X607" s="1" t="str">
        <f>IF(B607="","",入力・概要!$E$9+T607*F607-U607*G607)</f>
        <v/>
      </c>
      <c r="Y607" s="1" t="str">
        <f t="shared" si="153"/>
        <v/>
      </c>
      <c r="Z607" s="1" t="str">
        <f>IF(B607="","",入力・概要!$E$9*(V607*X607+W607*Y607)/(X607^2+Y607^2)+入力・概要!$B$36)</f>
        <v/>
      </c>
      <c r="AA607" s="1" t="str">
        <f>IF(B607="","",入力・概要!$E$9*(W607*X607-V607*Y607)/(X607^2+Y607^2)+C607*入力・概要!$B$37*0.000000001)</f>
        <v/>
      </c>
      <c r="AB607" s="1" t="str">
        <f t="shared" si="154"/>
        <v/>
      </c>
      <c r="AC607" s="1" t="str">
        <f t="shared" si="155"/>
        <v/>
      </c>
      <c r="AD607" s="1" t="str">
        <f t="shared" si="156"/>
        <v/>
      </c>
      <c r="AE607" s="1" t="str">
        <f t="shared" si="157"/>
        <v/>
      </c>
      <c r="AF607" s="1" t="str">
        <f t="shared" si="158"/>
        <v/>
      </c>
      <c r="AG607" s="1" t="str">
        <f t="shared" si="159"/>
        <v/>
      </c>
    </row>
    <row r="608" spans="1:33">
      <c r="A608">
        <v>605</v>
      </c>
      <c r="B608" s="2" t="str">
        <f>IF(A608&lt;=入力・概要!$B$40,10^(LOG10(入力・概要!$B$38)+(A608-1)*(LOG10(入力・概要!$B$39)-LOG10(入力・概要!$B$38))/(入力・概要!$B$40-1)),"")</f>
        <v/>
      </c>
      <c r="C608" s="1" t="str">
        <f t="shared" si="144"/>
        <v/>
      </c>
      <c r="D608" s="1" t="str">
        <f>IF(B608="","",ATANH(MIN(0.999999,入力・概要!$E$20/入力・概要!$E$9))+入力・概要!$B$20*SQRT(B608/1000000)+E608*入力・概要!$B$15/2)</f>
        <v/>
      </c>
      <c r="E608" s="1" t="str">
        <f>IF(B608="","",C608*(入力・概要!$E$11*0.000000001))</f>
        <v/>
      </c>
      <c r="F608" s="1" t="str">
        <f t="shared" si="145"/>
        <v/>
      </c>
      <c r="G608" s="1" t="str">
        <f t="shared" si="146"/>
        <v/>
      </c>
      <c r="H608" s="1" t="str">
        <f>IF(B608="","",ATANH(MIN(0.999999,入力・概要!$E$21/入力・概要!$E$15))+入力・概要!$B$21*SQRT(B608/1000000)+I608*入力・概要!$B$16/2)</f>
        <v/>
      </c>
      <c r="I608" s="1" t="str">
        <f>IF(B608="","",C608*(入力・概要!$E$17*0.000000001))</f>
        <v/>
      </c>
      <c r="J608" s="1" t="str">
        <f t="shared" si="147"/>
        <v/>
      </c>
      <c r="K608" s="1" t="str">
        <f t="shared" si="148"/>
        <v/>
      </c>
      <c r="L608" s="1" t="str">
        <f>IF(B608="","",入力・概要!$B$25)</f>
        <v/>
      </c>
      <c r="M608" s="1" t="str">
        <f>IF(B608="","",C608*入力・概要!$B$26*0.000000001-1/(C608*入力・概要!$B$24*0.000001))</f>
        <v/>
      </c>
      <c r="N608" s="1" t="str">
        <f>IF(B608="","",入力・概要!$B$28)</f>
        <v/>
      </c>
      <c r="O608" s="1" t="str">
        <f>IF(B608="","",C608*入力・概要!$B$29*0.000000001-1/(C608*入力・概要!$B$27*0.000001))</f>
        <v/>
      </c>
      <c r="P608" s="1" t="str">
        <f t="shared" si="149"/>
        <v/>
      </c>
      <c r="Q608" s="1" t="str">
        <f t="shared" si="150"/>
        <v/>
      </c>
      <c r="R608" s="1" t="str">
        <f>IF(B608="","",入力・概要!$E$15*J608)</f>
        <v/>
      </c>
      <c r="S608" s="1" t="str">
        <f>IF(B608="","",入力・概要!$E$15*K608)</f>
        <v/>
      </c>
      <c r="T608" s="1" t="str">
        <f t="shared" si="151"/>
        <v/>
      </c>
      <c r="U608" s="1" t="str">
        <f t="shared" si="152"/>
        <v/>
      </c>
      <c r="V608" s="1" t="str">
        <f>IF(B608="","",T608+入力・概要!$E$9*F608)</f>
        <v/>
      </c>
      <c r="W608" s="1" t="str">
        <f>IF(B608="","",U608+入力・概要!$E$9*G608)</f>
        <v/>
      </c>
      <c r="X608" s="1" t="str">
        <f>IF(B608="","",入力・概要!$E$9+T608*F608-U608*G608)</f>
        <v/>
      </c>
      <c r="Y608" s="1" t="str">
        <f t="shared" si="153"/>
        <v/>
      </c>
      <c r="Z608" s="1" t="str">
        <f>IF(B608="","",入力・概要!$E$9*(V608*X608+W608*Y608)/(X608^2+Y608^2)+入力・概要!$B$36)</f>
        <v/>
      </c>
      <c r="AA608" s="1" t="str">
        <f>IF(B608="","",入力・概要!$E$9*(W608*X608-V608*Y608)/(X608^2+Y608^2)+C608*入力・概要!$B$37*0.000000001)</f>
        <v/>
      </c>
      <c r="AB608" s="1" t="str">
        <f t="shared" si="154"/>
        <v/>
      </c>
      <c r="AC608" s="1" t="str">
        <f t="shared" si="155"/>
        <v/>
      </c>
      <c r="AD608" s="1" t="str">
        <f t="shared" si="156"/>
        <v/>
      </c>
      <c r="AE608" s="1" t="str">
        <f t="shared" si="157"/>
        <v/>
      </c>
      <c r="AF608" s="1" t="str">
        <f t="shared" si="158"/>
        <v/>
      </c>
      <c r="AG608" s="1" t="str">
        <f t="shared" si="159"/>
        <v/>
      </c>
    </row>
    <row r="609" spans="1:33">
      <c r="A609">
        <v>606</v>
      </c>
      <c r="B609" s="2" t="str">
        <f>IF(A609&lt;=入力・概要!$B$40,10^(LOG10(入力・概要!$B$38)+(A609-1)*(LOG10(入力・概要!$B$39)-LOG10(入力・概要!$B$38))/(入力・概要!$B$40-1)),"")</f>
        <v/>
      </c>
      <c r="C609" s="1" t="str">
        <f t="shared" si="144"/>
        <v/>
      </c>
      <c r="D609" s="1" t="str">
        <f>IF(B609="","",ATANH(MIN(0.999999,入力・概要!$E$20/入力・概要!$E$9))+入力・概要!$B$20*SQRT(B609/1000000)+E609*入力・概要!$B$15/2)</f>
        <v/>
      </c>
      <c r="E609" s="1" t="str">
        <f>IF(B609="","",C609*(入力・概要!$E$11*0.000000001))</f>
        <v/>
      </c>
      <c r="F609" s="1" t="str">
        <f t="shared" si="145"/>
        <v/>
      </c>
      <c r="G609" s="1" t="str">
        <f t="shared" si="146"/>
        <v/>
      </c>
      <c r="H609" s="1" t="str">
        <f>IF(B609="","",ATANH(MIN(0.999999,入力・概要!$E$21/入力・概要!$E$15))+入力・概要!$B$21*SQRT(B609/1000000)+I609*入力・概要!$B$16/2)</f>
        <v/>
      </c>
      <c r="I609" s="1" t="str">
        <f>IF(B609="","",C609*(入力・概要!$E$17*0.000000001))</f>
        <v/>
      </c>
      <c r="J609" s="1" t="str">
        <f t="shared" si="147"/>
        <v/>
      </c>
      <c r="K609" s="1" t="str">
        <f t="shared" si="148"/>
        <v/>
      </c>
      <c r="L609" s="1" t="str">
        <f>IF(B609="","",入力・概要!$B$25)</f>
        <v/>
      </c>
      <c r="M609" s="1" t="str">
        <f>IF(B609="","",C609*入力・概要!$B$26*0.000000001-1/(C609*入力・概要!$B$24*0.000001))</f>
        <v/>
      </c>
      <c r="N609" s="1" t="str">
        <f>IF(B609="","",入力・概要!$B$28)</f>
        <v/>
      </c>
      <c r="O609" s="1" t="str">
        <f>IF(B609="","",C609*入力・概要!$B$29*0.000000001-1/(C609*入力・概要!$B$27*0.000001))</f>
        <v/>
      </c>
      <c r="P609" s="1" t="str">
        <f t="shared" si="149"/>
        <v/>
      </c>
      <c r="Q609" s="1" t="str">
        <f t="shared" si="150"/>
        <v/>
      </c>
      <c r="R609" s="1" t="str">
        <f>IF(B609="","",入力・概要!$E$15*J609)</f>
        <v/>
      </c>
      <c r="S609" s="1" t="str">
        <f>IF(B609="","",入力・概要!$E$15*K609)</f>
        <v/>
      </c>
      <c r="T609" s="1" t="str">
        <f t="shared" si="151"/>
        <v/>
      </c>
      <c r="U609" s="1" t="str">
        <f t="shared" si="152"/>
        <v/>
      </c>
      <c r="V609" s="1" t="str">
        <f>IF(B609="","",T609+入力・概要!$E$9*F609)</f>
        <v/>
      </c>
      <c r="W609" s="1" t="str">
        <f>IF(B609="","",U609+入力・概要!$E$9*G609)</f>
        <v/>
      </c>
      <c r="X609" s="1" t="str">
        <f>IF(B609="","",入力・概要!$E$9+T609*F609-U609*G609)</f>
        <v/>
      </c>
      <c r="Y609" s="1" t="str">
        <f t="shared" si="153"/>
        <v/>
      </c>
      <c r="Z609" s="1" t="str">
        <f>IF(B609="","",入力・概要!$E$9*(V609*X609+W609*Y609)/(X609^2+Y609^2)+入力・概要!$B$36)</f>
        <v/>
      </c>
      <c r="AA609" s="1" t="str">
        <f>IF(B609="","",入力・概要!$E$9*(W609*X609-V609*Y609)/(X609^2+Y609^2)+C609*入力・概要!$B$37*0.000000001)</f>
        <v/>
      </c>
      <c r="AB609" s="1" t="str">
        <f t="shared" si="154"/>
        <v/>
      </c>
      <c r="AC609" s="1" t="str">
        <f t="shared" si="155"/>
        <v/>
      </c>
      <c r="AD609" s="1" t="str">
        <f t="shared" si="156"/>
        <v/>
      </c>
      <c r="AE609" s="1" t="str">
        <f t="shared" si="157"/>
        <v/>
      </c>
      <c r="AF609" s="1" t="str">
        <f t="shared" si="158"/>
        <v/>
      </c>
      <c r="AG609" s="1" t="str">
        <f t="shared" si="159"/>
        <v/>
      </c>
    </row>
    <row r="610" spans="1:33">
      <c r="A610">
        <v>607</v>
      </c>
      <c r="B610" s="2" t="str">
        <f>IF(A610&lt;=入力・概要!$B$40,10^(LOG10(入力・概要!$B$38)+(A610-1)*(LOG10(入力・概要!$B$39)-LOG10(入力・概要!$B$38))/(入力・概要!$B$40-1)),"")</f>
        <v/>
      </c>
      <c r="C610" s="1" t="str">
        <f t="shared" si="144"/>
        <v/>
      </c>
      <c r="D610" s="1" t="str">
        <f>IF(B610="","",ATANH(MIN(0.999999,入力・概要!$E$20/入力・概要!$E$9))+入力・概要!$B$20*SQRT(B610/1000000)+E610*入力・概要!$B$15/2)</f>
        <v/>
      </c>
      <c r="E610" s="1" t="str">
        <f>IF(B610="","",C610*(入力・概要!$E$11*0.000000001))</f>
        <v/>
      </c>
      <c r="F610" s="1" t="str">
        <f t="shared" si="145"/>
        <v/>
      </c>
      <c r="G610" s="1" t="str">
        <f t="shared" si="146"/>
        <v/>
      </c>
      <c r="H610" s="1" t="str">
        <f>IF(B610="","",ATANH(MIN(0.999999,入力・概要!$E$21/入力・概要!$E$15))+入力・概要!$B$21*SQRT(B610/1000000)+I610*入力・概要!$B$16/2)</f>
        <v/>
      </c>
      <c r="I610" s="1" t="str">
        <f>IF(B610="","",C610*(入力・概要!$E$17*0.000000001))</f>
        <v/>
      </c>
      <c r="J610" s="1" t="str">
        <f t="shared" si="147"/>
        <v/>
      </c>
      <c r="K610" s="1" t="str">
        <f t="shared" si="148"/>
        <v/>
      </c>
      <c r="L610" s="1" t="str">
        <f>IF(B610="","",入力・概要!$B$25)</f>
        <v/>
      </c>
      <c r="M610" s="1" t="str">
        <f>IF(B610="","",C610*入力・概要!$B$26*0.000000001-1/(C610*入力・概要!$B$24*0.000001))</f>
        <v/>
      </c>
      <c r="N610" s="1" t="str">
        <f>IF(B610="","",入力・概要!$B$28)</f>
        <v/>
      </c>
      <c r="O610" s="1" t="str">
        <f>IF(B610="","",C610*入力・概要!$B$29*0.000000001-1/(C610*入力・概要!$B$27*0.000001))</f>
        <v/>
      </c>
      <c r="P610" s="1" t="str">
        <f t="shared" si="149"/>
        <v/>
      </c>
      <c r="Q610" s="1" t="str">
        <f t="shared" si="150"/>
        <v/>
      </c>
      <c r="R610" s="1" t="str">
        <f>IF(B610="","",入力・概要!$E$15*J610)</f>
        <v/>
      </c>
      <c r="S610" s="1" t="str">
        <f>IF(B610="","",入力・概要!$E$15*K610)</f>
        <v/>
      </c>
      <c r="T610" s="1" t="str">
        <f t="shared" si="151"/>
        <v/>
      </c>
      <c r="U610" s="1" t="str">
        <f t="shared" si="152"/>
        <v/>
      </c>
      <c r="V610" s="1" t="str">
        <f>IF(B610="","",T610+入力・概要!$E$9*F610)</f>
        <v/>
      </c>
      <c r="W610" s="1" t="str">
        <f>IF(B610="","",U610+入力・概要!$E$9*G610)</f>
        <v/>
      </c>
      <c r="X610" s="1" t="str">
        <f>IF(B610="","",入力・概要!$E$9+T610*F610-U610*G610)</f>
        <v/>
      </c>
      <c r="Y610" s="1" t="str">
        <f t="shared" si="153"/>
        <v/>
      </c>
      <c r="Z610" s="1" t="str">
        <f>IF(B610="","",入力・概要!$E$9*(V610*X610+W610*Y610)/(X610^2+Y610^2)+入力・概要!$B$36)</f>
        <v/>
      </c>
      <c r="AA610" s="1" t="str">
        <f>IF(B610="","",入力・概要!$E$9*(W610*X610-V610*Y610)/(X610^2+Y610^2)+C610*入力・概要!$B$37*0.000000001)</f>
        <v/>
      </c>
      <c r="AB610" s="1" t="str">
        <f t="shared" si="154"/>
        <v/>
      </c>
      <c r="AC610" s="1" t="str">
        <f t="shared" si="155"/>
        <v/>
      </c>
      <c r="AD610" s="1" t="str">
        <f t="shared" si="156"/>
        <v/>
      </c>
      <c r="AE610" s="1" t="str">
        <f t="shared" si="157"/>
        <v/>
      </c>
      <c r="AF610" s="1" t="str">
        <f t="shared" si="158"/>
        <v/>
      </c>
      <c r="AG610" s="1" t="str">
        <f t="shared" si="159"/>
        <v/>
      </c>
    </row>
    <row r="611" spans="1:33">
      <c r="A611">
        <v>608</v>
      </c>
      <c r="B611" s="2" t="str">
        <f>IF(A611&lt;=入力・概要!$B$40,10^(LOG10(入力・概要!$B$38)+(A611-1)*(LOG10(入力・概要!$B$39)-LOG10(入力・概要!$B$38))/(入力・概要!$B$40-1)),"")</f>
        <v/>
      </c>
      <c r="C611" s="1" t="str">
        <f t="shared" si="144"/>
        <v/>
      </c>
      <c r="D611" s="1" t="str">
        <f>IF(B611="","",ATANH(MIN(0.999999,入力・概要!$E$20/入力・概要!$E$9))+入力・概要!$B$20*SQRT(B611/1000000)+E611*入力・概要!$B$15/2)</f>
        <v/>
      </c>
      <c r="E611" s="1" t="str">
        <f>IF(B611="","",C611*(入力・概要!$E$11*0.000000001))</f>
        <v/>
      </c>
      <c r="F611" s="1" t="str">
        <f t="shared" si="145"/>
        <v/>
      </c>
      <c r="G611" s="1" t="str">
        <f t="shared" si="146"/>
        <v/>
      </c>
      <c r="H611" s="1" t="str">
        <f>IF(B611="","",ATANH(MIN(0.999999,入力・概要!$E$21/入力・概要!$E$15))+入力・概要!$B$21*SQRT(B611/1000000)+I611*入力・概要!$B$16/2)</f>
        <v/>
      </c>
      <c r="I611" s="1" t="str">
        <f>IF(B611="","",C611*(入力・概要!$E$17*0.000000001))</f>
        <v/>
      </c>
      <c r="J611" s="1" t="str">
        <f t="shared" si="147"/>
        <v/>
      </c>
      <c r="K611" s="1" t="str">
        <f t="shared" si="148"/>
        <v/>
      </c>
      <c r="L611" s="1" t="str">
        <f>IF(B611="","",入力・概要!$B$25)</f>
        <v/>
      </c>
      <c r="M611" s="1" t="str">
        <f>IF(B611="","",C611*入力・概要!$B$26*0.000000001-1/(C611*入力・概要!$B$24*0.000001))</f>
        <v/>
      </c>
      <c r="N611" s="1" t="str">
        <f>IF(B611="","",入力・概要!$B$28)</f>
        <v/>
      </c>
      <c r="O611" s="1" t="str">
        <f>IF(B611="","",C611*入力・概要!$B$29*0.000000001-1/(C611*入力・概要!$B$27*0.000001))</f>
        <v/>
      </c>
      <c r="P611" s="1" t="str">
        <f t="shared" si="149"/>
        <v/>
      </c>
      <c r="Q611" s="1" t="str">
        <f t="shared" si="150"/>
        <v/>
      </c>
      <c r="R611" s="1" t="str">
        <f>IF(B611="","",入力・概要!$E$15*J611)</f>
        <v/>
      </c>
      <c r="S611" s="1" t="str">
        <f>IF(B611="","",入力・概要!$E$15*K611)</f>
        <v/>
      </c>
      <c r="T611" s="1" t="str">
        <f t="shared" si="151"/>
        <v/>
      </c>
      <c r="U611" s="1" t="str">
        <f t="shared" si="152"/>
        <v/>
      </c>
      <c r="V611" s="1" t="str">
        <f>IF(B611="","",T611+入力・概要!$E$9*F611)</f>
        <v/>
      </c>
      <c r="W611" s="1" t="str">
        <f>IF(B611="","",U611+入力・概要!$E$9*G611)</f>
        <v/>
      </c>
      <c r="X611" s="1" t="str">
        <f>IF(B611="","",入力・概要!$E$9+T611*F611-U611*G611)</f>
        <v/>
      </c>
      <c r="Y611" s="1" t="str">
        <f t="shared" si="153"/>
        <v/>
      </c>
      <c r="Z611" s="1" t="str">
        <f>IF(B611="","",入力・概要!$E$9*(V611*X611+W611*Y611)/(X611^2+Y611^2)+入力・概要!$B$36)</f>
        <v/>
      </c>
      <c r="AA611" s="1" t="str">
        <f>IF(B611="","",入力・概要!$E$9*(W611*X611-V611*Y611)/(X611^2+Y611^2)+C611*入力・概要!$B$37*0.000000001)</f>
        <v/>
      </c>
      <c r="AB611" s="1" t="str">
        <f t="shared" si="154"/>
        <v/>
      </c>
      <c r="AC611" s="1" t="str">
        <f t="shared" si="155"/>
        <v/>
      </c>
      <c r="AD611" s="1" t="str">
        <f t="shared" si="156"/>
        <v/>
      </c>
      <c r="AE611" s="1" t="str">
        <f t="shared" si="157"/>
        <v/>
      </c>
      <c r="AF611" s="1" t="str">
        <f t="shared" si="158"/>
        <v/>
      </c>
      <c r="AG611" s="1" t="str">
        <f t="shared" si="159"/>
        <v/>
      </c>
    </row>
    <row r="612" spans="1:33">
      <c r="A612">
        <v>609</v>
      </c>
      <c r="B612" s="2" t="str">
        <f>IF(A612&lt;=入力・概要!$B$40,10^(LOG10(入力・概要!$B$38)+(A612-1)*(LOG10(入力・概要!$B$39)-LOG10(入力・概要!$B$38))/(入力・概要!$B$40-1)),"")</f>
        <v/>
      </c>
      <c r="C612" s="1" t="str">
        <f t="shared" si="144"/>
        <v/>
      </c>
      <c r="D612" s="1" t="str">
        <f>IF(B612="","",ATANH(MIN(0.999999,入力・概要!$E$20/入力・概要!$E$9))+入力・概要!$B$20*SQRT(B612/1000000)+E612*入力・概要!$B$15/2)</f>
        <v/>
      </c>
      <c r="E612" s="1" t="str">
        <f>IF(B612="","",C612*(入力・概要!$E$11*0.000000001))</f>
        <v/>
      </c>
      <c r="F612" s="1" t="str">
        <f t="shared" si="145"/>
        <v/>
      </c>
      <c r="G612" s="1" t="str">
        <f t="shared" si="146"/>
        <v/>
      </c>
      <c r="H612" s="1" t="str">
        <f>IF(B612="","",ATANH(MIN(0.999999,入力・概要!$E$21/入力・概要!$E$15))+入力・概要!$B$21*SQRT(B612/1000000)+I612*入力・概要!$B$16/2)</f>
        <v/>
      </c>
      <c r="I612" s="1" t="str">
        <f>IF(B612="","",C612*(入力・概要!$E$17*0.000000001))</f>
        <v/>
      </c>
      <c r="J612" s="1" t="str">
        <f t="shared" si="147"/>
        <v/>
      </c>
      <c r="K612" s="1" t="str">
        <f t="shared" si="148"/>
        <v/>
      </c>
      <c r="L612" s="1" t="str">
        <f>IF(B612="","",入力・概要!$B$25)</f>
        <v/>
      </c>
      <c r="M612" s="1" t="str">
        <f>IF(B612="","",C612*入力・概要!$B$26*0.000000001-1/(C612*入力・概要!$B$24*0.000001))</f>
        <v/>
      </c>
      <c r="N612" s="1" t="str">
        <f>IF(B612="","",入力・概要!$B$28)</f>
        <v/>
      </c>
      <c r="O612" s="1" t="str">
        <f>IF(B612="","",C612*入力・概要!$B$29*0.000000001-1/(C612*入力・概要!$B$27*0.000001))</f>
        <v/>
      </c>
      <c r="P612" s="1" t="str">
        <f t="shared" si="149"/>
        <v/>
      </c>
      <c r="Q612" s="1" t="str">
        <f t="shared" si="150"/>
        <v/>
      </c>
      <c r="R612" s="1" t="str">
        <f>IF(B612="","",入力・概要!$E$15*J612)</f>
        <v/>
      </c>
      <c r="S612" s="1" t="str">
        <f>IF(B612="","",入力・概要!$E$15*K612)</f>
        <v/>
      </c>
      <c r="T612" s="1" t="str">
        <f t="shared" si="151"/>
        <v/>
      </c>
      <c r="U612" s="1" t="str">
        <f t="shared" si="152"/>
        <v/>
      </c>
      <c r="V612" s="1" t="str">
        <f>IF(B612="","",T612+入力・概要!$E$9*F612)</f>
        <v/>
      </c>
      <c r="W612" s="1" t="str">
        <f>IF(B612="","",U612+入力・概要!$E$9*G612)</f>
        <v/>
      </c>
      <c r="X612" s="1" t="str">
        <f>IF(B612="","",入力・概要!$E$9+T612*F612-U612*G612)</f>
        <v/>
      </c>
      <c r="Y612" s="1" t="str">
        <f t="shared" si="153"/>
        <v/>
      </c>
      <c r="Z612" s="1" t="str">
        <f>IF(B612="","",入力・概要!$E$9*(V612*X612+W612*Y612)/(X612^2+Y612^2)+入力・概要!$B$36)</f>
        <v/>
      </c>
      <c r="AA612" s="1" t="str">
        <f>IF(B612="","",入力・概要!$E$9*(W612*X612-V612*Y612)/(X612^2+Y612^2)+C612*入力・概要!$B$37*0.000000001)</f>
        <v/>
      </c>
      <c r="AB612" s="1" t="str">
        <f t="shared" si="154"/>
        <v/>
      </c>
      <c r="AC612" s="1" t="str">
        <f t="shared" si="155"/>
        <v/>
      </c>
      <c r="AD612" s="1" t="str">
        <f t="shared" si="156"/>
        <v/>
      </c>
      <c r="AE612" s="1" t="str">
        <f t="shared" si="157"/>
        <v/>
      </c>
      <c r="AF612" s="1" t="str">
        <f t="shared" si="158"/>
        <v/>
      </c>
      <c r="AG612" s="1" t="str">
        <f t="shared" si="159"/>
        <v/>
      </c>
    </row>
    <row r="613" spans="1:33">
      <c r="A613">
        <v>610</v>
      </c>
      <c r="B613" s="2" t="str">
        <f>IF(A613&lt;=入力・概要!$B$40,10^(LOG10(入力・概要!$B$38)+(A613-1)*(LOG10(入力・概要!$B$39)-LOG10(入力・概要!$B$38))/(入力・概要!$B$40-1)),"")</f>
        <v/>
      </c>
      <c r="C613" s="1" t="str">
        <f t="shared" si="144"/>
        <v/>
      </c>
      <c r="D613" s="1" t="str">
        <f>IF(B613="","",ATANH(MIN(0.999999,入力・概要!$E$20/入力・概要!$E$9))+入力・概要!$B$20*SQRT(B613/1000000)+E613*入力・概要!$B$15/2)</f>
        <v/>
      </c>
      <c r="E613" s="1" t="str">
        <f>IF(B613="","",C613*(入力・概要!$E$11*0.000000001))</f>
        <v/>
      </c>
      <c r="F613" s="1" t="str">
        <f t="shared" si="145"/>
        <v/>
      </c>
      <c r="G613" s="1" t="str">
        <f t="shared" si="146"/>
        <v/>
      </c>
      <c r="H613" s="1" t="str">
        <f>IF(B613="","",ATANH(MIN(0.999999,入力・概要!$E$21/入力・概要!$E$15))+入力・概要!$B$21*SQRT(B613/1000000)+I613*入力・概要!$B$16/2)</f>
        <v/>
      </c>
      <c r="I613" s="1" t="str">
        <f>IF(B613="","",C613*(入力・概要!$E$17*0.000000001))</f>
        <v/>
      </c>
      <c r="J613" s="1" t="str">
        <f t="shared" si="147"/>
        <v/>
      </c>
      <c r="K613" s="1" t="str">
        <f t="shared" si="148"/>
        <v/>
      </c>
      <c r="L613" s="1" t="str">
        <f>IF(B613="","",入力・概要!$B$25)</f>
        <v/>
      </c>
      <c r="M613" s="1" t="str">
        <f>IF(B613="","",C613*入力・概要!$B$26*0.000000001-1/(C613*入力・概要!$B$24*0.000001))</f>
        <v/>
      </c>
      <c r="N613" s="1" t="str">
        <f>IF(B613="","",入力・概要!$B$28)</f>
        <v/>
      </c>
      <c r="O613" s="1" t="str">
        <f>IF(B613="","",C613*入力・概要!$B$29*0.000000001-1/(C613*入力・概要!$B$27*0.000001))</f>
        <v/>
      </c>
      <c r="P613" s="1" t="str">
        <f t="shared" si="149"/>
        <v/>
      </c>
      <c r="Q613" s="1" t="str">
        <f t="shared" si="150"/>
        <v/>
      </c>
      <c r="R613" s="1" t="str">
        <f>IF(B613="","",入力・概要!$E$15*J613)</f>
        <v/>
      </c>
      <c r="S613" s="1" t="str">
        <f>IF(B613="","",入力・概要!$E$15*K613)</f>
        <v/>
      </c>
      <c r="T613" s="1" t="str">
        <f t="shared" si="151"/>
        <v/>
      </c>
      <c r="U613" s="1" t="str">
        <f t="shared" si="152"/>
        <v/>
      </c>
      <c r="V613" s="1" t="str">
        <f>IF(B613="","",T613+入力・概要!$E$9*F613)</f>
        <v/>
      </c>
      <c r="W613" s="1" t="str">
        <f>IF(B613="","",U613+入力・概要!$E$9*G613)</f>
        <v/>
      </c>
      <c r="X613" s="1" t="str">
        <f>IF(B613="","",入力・概要!$E$9+T613*F613-U613*G613)</f>
        <v/>
      </c>
      <c r="Y613" s="1" t="str">
        <f t="shared" si="153"/>
        <v/>
      </c>
      <c r="Z613" s="1" t="str">
        <f>IF(B613="","",入力・概要!$E$9*(V613*X613+W613*Y613)/(X613^2+Y613^2)+入力・概要!$B$36)</f>
        <v/>
      </c>
      <c r="AA613" s="1" t="str">
        <f>IF(B613="","",入力・概要!$E$9*(W613*X613-V613*Y613)/(X613^2+Y613^2)+C613*入力・概要!$B$37*0.000000001)</f>
        <v/>
      </c>
      <c r="AB613" s="1" t="str">
        <f t="shared" si="154"/>
        <v/>
      </c>
      <c r="AC613" s="1" t="str">
        <f t="shared" si="155"/>
        <v/>
      </c>
      <c r="AD613" s="1" t="str">
        <f t="shared" si="156"/>
        <v/>
      </c>
      <c r="AE613" s="1" t="str">
        <f t="shared" si="157"/>
        <v/>
      </c>
      <c r="AF613" s="1" t="str">
        <f t="shared" si="158"/>
        <v/>
      </c>
      <c r="AG613" s="1" t="str">
        <f t="shared" si="159"/>
        <v/>
      </c>
    </row>
    <row r="614" spans="1:33">
      <c r="A614">
        <v>611</v>
      </c>
      <c r="B614" s="2" t="str">
        <f>IF(A614&lt;=入力・概要!$B$40,10^(LOG10(入力・概要!$B$38)+(A614-1)*(LOG10(入力・概要!$B$39)-LOG10(入力・概要!$B$38))/(入力・概要!$B$40-1)),"")</f>
        <v/>
      </c>
      <c r="C614" s="1" t="str">
        <f t="shared" si="144"/>
        <v/>
      </c>
      <c r="D614" s="1" t="str">
        <f>IF(B614="","",ATANH(MIN(0.999999,入力・概要!$E$20/入力・概要!$E$9))+入力・概要!$B$20*SQRT(B614/1000000)+E614*入力・概要!$B$15/2)</f>
        <v/>
      </c>
      <c r="E614" s="1" t="str">
        <f>IF(B614="","",C614*(入力・概要!$E$11*0.000000001))</f>
        <v/>
      </c>
      <c r="F614" s="1" t="str">
        <f t="shared" si="145"/>
        <v/>
      </c>
      <c r="G614" s="1" t="str">
        <f t="shared" si="146"/>
        <v/>
      </c>
      <c r="H614" s="1" t="str">
        <f>IF(B614="","",ATANH(MIN(0.999999,入力・概要!$E$21/入力・概要!$E$15))+入力・概要!$B$21*SQRT(B614/1000000)+I614*入力・概要!$B$16/2)</f>
        <v/>
      </c>
      <c r="I614" s="1" t="str">
        <f>IF(B614="","",C614*(入力・概要!$E$17*0.000000001))</f>
        <v/>
      </c>
      <c r="J614" s="1" t="str">
        <f t="shared" si="147"/>
        <v/>
      </c>
      <c r="K614" s="1" t="str">
        <f t="shared" si="148"/>
        <v/>
      </c>
      <c r="L614" s="1" t="str">
        <f>IF(B614="","",入力・概要!$B$25)</f>
        <v/>
      </c>
      <c r="M614" s="1" t="str">
        <f>IF(B614="","",C614*入力・概要!$B$26*0.000000001-1/(C614*入力・概要!$B$24*0.000001))</f>
        <v/>
      </c>
      <c r="N614" s="1" t="str">
        <f>IF(B614="","",入力・概要!$B$28)</f>
        <v/>
      </c>
      <c r="O614" s="1" t="str">
        <f>IF(B614="","",C614*入力・概要!$B$29*0.000000001-1/(C614*入力・概要!$B$27*0.000001))</f>
        <v/>
      </c>
      <c r="P614" s="1" t="str">
        <f t="shared" si="149"/>
        <v/>
      </c>
      <c r="Q614" s="1" t="str">
        <f t="shared" si="150"/>
        <v/>
      </c>
      <c r="R614" s="1" t="str">
        <f>IF(B614="","",入力・概要!$E$15*J614)</f>
        <v/>
      </c>
      <c r="S614" s="1" t="str">
        <f>IF(B614="","",入力・概要!$E$15*K614)</f>
        <v/>
      </c>
      <c r="T614" s="1" t="str">
        <f t="shared" si="151"/>
        <v/>
      </c>
      <c r="U614" s="1" t="str">
        <f t="shared" si="152"/>
        <v/>
      </c>
      <c r="V614" s="1" t="str">
        <f>IF(B614="","",T614+入力・概要!$E$9*F614)</f>
        <v/>
      </c>
      <c r="W614" s="1" t="str">
        <f>IF(B614="","",U614+入力・概要!$E$9*G614)</f>
        <v/>
      </c>
      <c r="X614" s="1" t="str">
        <f>IF(B614="","",入力・概要!$E$9+T614*F614-U614*G614)</f>
        <v/>
      </c>
      <c r="Y614" s="1" t="str">
        <f t="shared" si="153"/>
        <v/>
      </c>
      <c r="Z614" s="1" t="str">
        <f>IF(B614="","",入力・概要!$E$9*(V614*X614+W614*Y614)/(X614^2+Y614^2)+入力・概要!$B$36)</f>
        <v/>
      </c>
      <c r="AA614" s="1" t="str">
        <f>IF(B614="","",入力・概要!$E$9*(W614*X614-V614*Y614)/(X614^2+Y614^2)+C614*入力・概要!$B$37*0.000000001)</f>
        <v/>
      </c>
      <c r="AB614" s="1" t="str">
        <f t="shared" si="154"/>
        <v/>
      </c>
      <c r="AC614" s="1" t="str">
        <f t="shared" si="155"/>
        <v/>
      </c>
      <c r="AD614" s="1" t="str">
        <f t="shared" si="156"/>
        <v/>
      </c>
      <c r="AE614" s="1" t="str">
        <f t="shared" si="157"/>
        <v/>
      </c>
      <c r="AF614" s="1" t="str">
        <f t="shared" si="158"/>
        <v/>
      </c>
      <c r="AG614" s="1" t="str">
        <f t="shared" si="159"/>
        <v/>
      </c>
    </row>
    <row r="615" spans="1:33">
      <c r="A615">
        <v>612</v>
      </c>
      <c r="B615" s="2" t="str">
        <f>IF(A615&lt;=入力・概要!$B$40,10^(LOG10(入力・概要!$B$38)+(A615-1)*(LOG10(入力・概要!$B$39)-LOG10(入力・概要!$B$38))/(入力・概要!$B$40-1)),"")</f>
        <v/>
      </c>
      <c r="C615" s="1" t="str">
        <f t="shared" si="144"/>
        <v/>
      </c>
      <c r="D615" s="1" t="str">
        <f>IF(B615="","",ATANH(MIN(0.999999,入力・概要!$E$20/入力・概要!$E$9))+入力・概要!$B$20*SQRT(B615/1000000)+E615*入力・概要!$B$15/2)</f>
        <v/>
      </c>
      <c r="E615" s="1" t="str">
        <f>IF(B615="","",C615*(入力・概要!$E$11*0.000000001))</f>
        <v/>
      </c>
      <c r="F615" s="1" t="str">
        <f t="shared" si="145"/>
        <v/>
      </c>
      <c r="G615" s="1" t="str">
        <f t="shared" si="146"/>
        <v/>
      </c>
      <c r="H615" s="1" t="str">
        <f>IF(B615="","",ATANH(MIN(0.999999,入力・概要!$E$21/入力・概要!$E$15))+入力・概要!$B$21*SQRT(B615/1000000)+I615*入力・概要!$B$16/2)</f>
        <v/>
      </c>
      <c r="I615" s="1" t="str">
        <f>IF(B615="","",C615*(入力・概要!$E$17*0.000000001))</f>
        <v/>
      </c>
      <c r="J615" s="1" t="str">
        <f t="shared" si="147"/>
        <v/>
      </c>
      <c r="K615" s="1" t="str">
        <f t="shared" si="148"/>
        <v/>
      </c>
      <c r="L615" s="1" t="str">
        <f>IF(B615="","",入力・概要!$B$25)</f>
        <v/>
      </c>
      <c r="M615" s="1" t="str">
        <f>IF(B615="","",C615*入力・概要!$B$26*0.000000001-1/(C615*入力・概要!$B$24*0.000001))</f>
        <v/>
      </c>
      <c r="N615" s="1" t="str">
        <f>IF(B615="","",入力・概要!$B$28)</f>
        <v/>
      </c>
      <c r="O615" s="1" t="str">
        <f>IF(B615="","",C615*入力・概要!$B$29*0.000000001-1/(C615*入力・概要!$B$27*0.000001))</f>
        <v/>
      </c>
      <c r="P615" s="1" t="str">
        <f t="shared" si="149"/>
        <v/>
      </c>
      <c r="Q615" s="1" t="str">
        <f t="shared" si="150"/>
        <v/>
      </c>
      <c r="R615" s="1" t="str">
        <f>IF(B615="","",入力・概要!$E$15*J615)</f>
        <v/>
      </c>
      <c r="S615" s="1" t="str">
        <f>IF(B615="","",入力・概要!$E$15*K615)</f>
        <v/>
      </c>
      <c r="T615" s="1" t="str">
        <f t="shared" si="151"/>
        <v/>
      </c>
      <c r="U615" s="1" t="str">
        <f t="shared" si="152"/>
        <v/>
      </c>
      <c r="V615" s="1" t="str">
        <f>IF(B615="","",T615+入力・概要!$E$9*F615)</f>
        <v/>
      </c>
      <c r="W615" s="1" t="str">
        <f>IF(B615="","",U615+入力・概要!$E$9*G615)</f>
        <v/>
      </c>
      <c r="X615" s="1" t="str">
        <f>IF(B615="","",入力・概要!$E$9+T615*F615-U615*G615)</f>
        <v/>
      </c>
      <c r="Y615" s="1" t="str">
        <f t="shared" si="153"/>
        <v/>
      </c>
      <c r="Z615" s="1" t="str">
        <f>IF(B615="","",入力・概要!$E$9*(V615*X615+W615*Y615)/(X615^2+Y615^2)+入力・概要!$B$36)</f>
        <v/>
      </c>
      <c r="AA615" s="1" t="str">
        <f>IF(B615="","",入力・概要!$E$9*(W615*X615-V615*Y615)/(X615^2+Y615^2)+C615*入力・概要!$B$37*0.000000001)</f>
        <v/>
      </c>
      <c r="AB615" s="1" t="str">
        <f t="shared" si="154"/>
        <v/>
      </c>
      <c r="AC615" s="1" t="str">
        <f t="shared" si="155"/>
        <v/>
      </c>
      <c r="AD615" s="1" t="str">
        <f t="shared" si="156"/>
        <v/>
      </c>
      <c r="AE615" s="1" t="str">
        <f t="shared" si="157"/>
        <v/>
      </c>
      <c r="AF615" s="1" t="str">
        <f t="shared" si="158"/>
        <v/>
      </c>
      <c r="AG615" s="1" t="str">
        <f t="shared" si="159"/>
        <v/>
      </c>
    </row>
    <row r="616" spans="1:33">
      <c r="A616">
        <v>613</v>
      </c>
      <c r="B616" s="2" t="str">
        <f>IF(A616&lt;=入力・概要!$B$40,10^(LOG10(入力・概要!$B$38)+(A616-1)*(LOG10(入力・概要!$B$39)-LOG10(入力・概要!$B$38))/(入力・概要!$B$40-1)),"")</f>
        <v/>
      </c>
      <c r="C616" s="1" t="str">
        <f t="shared" si="144"/>
        <v/>
      </c>
      <c r="D616" s="1" t="str">
        <f>IF(B616="","",ATANH(MIN(0.999999,入力・概要!$E$20/入力・概要!$E$9))+入力・概要!$B$20*SQRT(B616/1000000)+E616*入力・概要!$B$15/2)</f>
        <v/>
      </c>
      <c r="E616" s="1" t="str">
        <f>IF(B616="","",C616*(入力・概要!$E$11*0.000000001))</f>
        <v/>
      </c>
      <c r="F616" s="1" t="str">
        <f t="shared" si="145"/>
        <v/>
      </c>
      <c r="G616" s="1" t="str">
        <f t="shared" si="146"/>
        <v/>
      </c>
      <c r="H616" s="1" t="str">
        <f>IF(B616="","",ATANH(MIN(0.999999,入力・概要!$E$21/入力・概要!$E$15))+入力・概要!$B$21*SQRT(B616/1000000)+I616*入力・概要!$B$16/2)</f>
        <v/>
      </c>
      <c r="I616" s="1" t="str">
        <f>IF(B616="","",C616*(入力・概要!$E$17*0.000000001))</f>
        <v/>
      </c>
      <c r="J616" s="1" t="str">
        <f t="shared" si="147"/>
        <v/>
      </c>
      <c r="K616" s="1" t="str">
        <f t="shared" si="148"/>
        <v/>
      </c>
      <c r="L616" s="1" t="str">
        <f>IF(B616="","",入力・概要!$B$25)</f>
        <v/>
      </c>
      <c r="M616" s="1" t="str">
        <f>IF(B616="","",C616*入力・概要!$B$26*0.000000001-1/(C616*入力・概要!$B$24*0.000001))</f>
        <v/>
      </c>
      <c r="N616" s="1" t="str">
        <f>IF(B616="","",入力・概要!$B$28)</f>
        <v/>
      </c>
      <c r="O616" s="1" t="str">
        <f>IF(B616="","",C616*入力・概要!$B$29*0.000000001-1/(C616*入力・概要!$B$27*0.000001))</f>
        <v/>
      </c>
      <c r="P616" s="1" t="str">
        <f t="shared" si="149"/>
        <v/>
      </c>
      <c r="Q616" s="1" t="str">
        <f t="shared" si="150"/>
        <v/>
      </c>
      <c r="R616" s="1" t="str">
        <f>IF(B616="","",入力・概要!$E$15*J616)</f>
        <v/>
      </c>
      <c r="S616" s="1" t="str">
        <f>IF(B616="","",入力・概要!$E$15*K616)</f>
        <v/>
      </c>
      <c r="T616" s="1" t="str">
        <f t="shared" si="151"/>
        <v/>
      </c>
      <c r="U616" s="1" t="str">
        <f t="shared" si="152"/>
        <v/>
      </c>
      <c r="V616" s="1" t="str">
        <f>IF(B616="","",T616+入力・概要!$E$9*F616)</f>
        <v/>
      </c>
      <c r="W616" s="1" t="str">
        <f>IF(B616="","",U616+入力・概要!$E$9*G616)</f>
        <v/>
      </c>
      <c r="X616" s="1" t="str">
        <f>IF(B616="","",入力・概要!$E$9+T616*F616-U616*G616)</f>
        <v/>
      </c>
      <c r="Y616" s="1" t="str">
        <f t="shared" si="153"/>
        <v/>
      </c>
      <c r="Z616" s="1" t="str">
        <f>IF(B616="","",入力・概要!$E$9*(V616*X616+W616*Y616)/(X616^2+Y616^2)+入力・概要!$B$36)</f>
        <v/>
      </c>
      <c r="AA616" s="1" t="str">
        <f>IF(B616="","",入力・概要!$E$9*(W616*X616-V616*Y616)/(X616^2+Y616^2)+C616*入力・概要!$B$37*0.000000001)</f>
        <v/>
      </c>
      <c r="AB616" s="1" t="str">
        <f t="shared" si="154"/>
        <v/>
      </c>
      <c r="AC616" s="1" t="str">
        <f t="shared" si="155"/>
        <v/>
      </c>
      <c r="AD616" s="1" t="str">
        <f t="shared" si="156"/>
        <v/>
      </c>
      <c r="AE616" s="1" t="str">
        <f t="shared" si="157"/>
        <v/>
      </c>
      <c r="AF616" s="1" t="str">
        <f t="shared" si="158"/>
        <v/>
      </c>
      <c r="AG616" s="1" t="str">
        <f t="shared" si="159"/>
        <v/>
      </c>
    </row>
    <row r="617" spans="1:33">
      <c r="A617">
        <v>614</v>
      </c>
      <c r="B617" s="2" t="str">
        <f>IF(A617&lt;=入力・概要!$B$40,10^(LOG10(入力・概要!$B$38)+(A617-1)*(LOG10(入力・概要!$B$39)-LOG10(入力・概要!$B$38))/(入力・概要!$B$40-1)),"")</f>
        <v/>
      </c>
      <c r="C617" s="1" t="str">
        <f t="shared" si="144"/>
        <v/>
      </c>
      <c r="D617" s="1" t="str">
        <f>IF(B617="","",ATANH(MIN(0.999999,入力・概要!$E$20/入力・概要!$E$9))+入力・概要!$B$20*SQRT(B617/1000000)+E617*入力・概要!$B$15/2)</f>
        <v/>
      </c>
      <c r="E617" s="1" t="str">
        <f>IF(B617="","",C617*(入力・概要!$E$11*0.000000001))</f>
        <v/>
      </c>
      <c r="F617" s="1" t="str">
        <f t="shared" si="145"/>
        <v/>
      </c>
      <c r="G617" s="1" t="str">
        <f t="shared" si="146"/>
        <v/>
      </c>
      <c r="H617" s="1" t="str">
        <f>IF(B617="","",ATANH(MIN(0.999999,入力・概要!$E$21/入力・概要!$E$15))+入力・概要!$B$21*SQRT(B617/1000000)+I617*入力・概要!$B$16/2)</f>
        <v/>
      </c>
      <c r="I617" s="1" t="str">
        <f>IF(B617="","",C617*(入力・概要!$E$17*0.000000001))</f>
        <v/>
      </c>
      <c r="J617" s="1" t="str">
        <f t="shared" si="147"/>
        <v/>
      </c>
      <c r="K617" s="1" t="str">
        <f t="shared" si="148"/>
        <v/>
      </c>
      <c r="L617" s="1" t="str">
        <f>IF(B617="","",入力・概要!$B$25)</f>
        <v/>
      </c>
      <c r="M617" s="1" t="str">
        <f>IF(B617="","",C617*入力・概要!$B$26*0.000000001-1/(C617*入力・概要!$B$24*0.000001))</f>
        <v/>
      </c>
      <c r="N617" s="1" t="str">
        <f>IF(B617="","",入力・概要!$B$28)</f>
        <v/>
      </c>
      <c r="O617" s="1" t="str">
        <f>IF(B617="","",C617*入力・概要!$B$29*0.000000001-1/(C617*入力・概要!$B$27*0.000001))</f>
        <v/>
      </c>
      <c r="P617" s="1" t="str">
        <f t="shared" si="149"/>
        <v/>
      </c>
      <c r="Q617" s="1" t="str">
        <f t="shared" si="150"/>
        <v/>
      </c>
      <c r="R617" s="1" t="str">
        <f>IF(B617="","",入力・概要!$E$15*J617)</f>
        <v/>
      </c>
      <c r="S617" s="1" t="str">
        <f>IF(B617="","",入力・概要!$E$15*K617)</f>
        <v/>
      </c>
      <c r="T617" s="1" t="str">
        <f t="shared" si="151"/>
        <v/>
      </c>
      <c r="U617" s="1" t="str">
        <f t="shared" si="152"/>
        <v/>
      </c>
      <c r="V617" s="1" t="str">
        <f>IF(B617="","",T617+入力・概要!$E$9*F617)</f>
        <v/>
      </c>
      <c r="W617" s="1" t="str">
        <f>IF(B617="","",U617+入力・概要!$E$9*G617)</f>
        <v/>
      </c>
      <c r="X617" s="1" t="str">
        <f>IF(B617="","",入力・概要!$E$9+T617*F617-U617*G617)</f>
        <v/>
      </c>
      <c r="Y617" s="1" t="str">
        <f t="shared" si="153"/>
        <v/>
      </c>
      <c r="Z617" s="1" t="str">
        <f>IF(B617="","",入力・概要!$E$9*(V617*X617+W617*Y617)/(X617^2+Y617^2)+入力・概要!$B$36)</f>
        <v/>
      </c>
      <c r="AA617" s="1" t="str">
        <f>IF(B617="","",入力・概要!$E$9*(W617*X617-V617*Y617)/(X617^2+Y617^2)+C617*入力・概要!$B$37*0.000000001)</f>
        <v/>
      </c>
      <c r="AB617" s="1" t="str">
        <f t="shared" si="154"/>
        <v/>
      </c>
      <c r="AC617" s="1" t="str">
        <f t="shared" si="155"/>
        <v/>
      </c>
      <c r="AD617" s="1" t="str">
        <f t="shared" si="156"/>
        <v/>
      </c>
      <c r="AE617" s="1" t="str">
        <f t="shared" si="157"/>
        <v/>
      </c>
      <c r="AF617" s="1" t="str">
        <f t="shared" si="158"/>
        <v/>
      </c>
      <c r="AG617" s="1" t="str">
        <f t="shared" si="159"/>
        <v/>
      </c>
    </row>
    <row r="618" spans="1:33">
      <c r="A618">
        <v>615</v>
      </c>
      <c r="B618" s="2" t="str">
        <f>IF(A618&lt;=入力・概要!$B$40,10^(LOG10(入力・概要!$B$38)+(A618-1)*(LOG10(入力・概要!$B$39)-LOG10(入力・概要!$B$38))/(入力・概要!$B$40-1)),"")</f>
        <v/>
      </c>
      <c r="C618" s="1" t="str">
        <f t="shared" si="144"/>
        <v/>
      </c>
      <c r="D618" s="1" t="str">
        <f>IF(B618="","",ATANH(MIN(0.999999,入力・概要!$E$20/入力・概要!$E$9))+入力・概要!$B$20*SQRT(B618/1000000)+E618*入力・概要!$B$15/2)</f>
        <v/>
      </c>
      <c r="E618" s="1" t="str">
        <f>IF(B618="","",C618*(入力・概要!$E$11*0.000000001))</f>
        <v/>
      </c>
      <c r="F618" s="1" t="str">
        <f t="shared" si="145"/>
        <v/>
      </c>
      <c r="G618" s="1" t="str">
        <f t="shared" si="146"/>
        <v/>
      </c>
      <c r="H618" s="1" t="str">
        <f>IF(B618="","",ATANH(MIN(0.999999,入力・概要!$E$21/入力・概要!$E$15))+入力・概要!$B$21*SQRT(B618/1000000)+I618*入力・概要!$B$16/2)</f>
        <v/>
      </c>
      <c r="I618" s="1" t="str">
        <f>IF(B618="","",C618*(入力・概要!$E$17*0.000000001))</f>
        <v/>
      </c>
      <c r="J618" s="1" t="str">
        <f t="shared" si="147"/>
        <v/>
      </c>
      <c r="K618" s="1" t="str">
        <f t="shared" si="148"/>
        <v/>
      </c>
      <c r="L618" s="1" t="str">
        <f>IF(B618="","",入力・概要!$B$25)</f>
        <v/>
      </c>
      <c r="M618" s="1" t="str">
        <f>IF(B618="","",C618*入力・概要!$B$26*0.000000001-1/(C618*入力・概要!$B$24*0.000001))</f>
        <v/>
      </c>
      <c r="N618" s="1" t="str">
        <f>IF(B618="","",入力・概要!$B$28)</f>
        <v/>
      </c>
      <c r="O618" s="1" t="str">
        <f>IF(B618="","",C618*入力・概要!$B$29*0.000000001-1/(C618*入力・概要!$B$27*0.000001))</f>
        <v/>
      </c>
      <c r="P618" s="1" t="str">
        <f t="shared" si="149"/>
        <v/>
      </c>
      <c r="Q618" s="1" t="str">
        <f t="shared" si="150"/>
        <v/>
      </c>
      <c r="R618" s="1" t="str">
        <f>IF(B618="","",入力・概要!$E$15*J618)</f>
        <v/>
      </c>
      <c r="S618" s="1" t="str">
        <f>IF(B618="","",入力・概要!$E$15*K618)</f>
        <v/>
      </c>
      <c r="T618" s="1" t="str">
        <f t="shared" si="151"/>
        <v/>
      </c>
      <c r="U618" s="1" t="str">
        <f t="shared" si="152"/>
        <v/>
      </c>
      <c r="V618" s="1" t="str">
        <f>IF(B618="","",T618+入力・概要!$E$9*F618)</f>
        <v/>
      </c>
      <c r="W618" s="1" t="str">
        <f>IF(B618="","",U618+入力・概要!$E$9*G618)</f>
        <v/>
      </c>
      <c r="X618" s="1" t="str">
        <f>IF(B618="","",入力・概要!$E$9+T618*F618-U618*G618)</f>
        <v/>
      </c>
      <c r="Y618" s="1" t="str">
        <f t="shared" si="153"/>
        <v/>
      </c>
      <c r="Z618" s="1" t="str">
        <f>IF(B618="","",入力・概要!$E$9*(V618*X618+W618*Y618)/(X618^2+Y618^2)+入力・概要!$B$36)</f>
        <v/>
      </c>
      <c r="AA618" s="1" t="str">
        <f>IF(B618="","",入力・概要!$E$9*(W618*X618-V618*Y618)/(X618^2+Y618^2)+C618*入力・概要!$B$37*0.000000001)</f>
        <v/>
      </c>
      <c r="AB618" s="1" t="str">
        <f t="shared" si="154"/>
        <v/>
      </c>
      <c r="AC618" s="1" t="str">
        <f t="shared" si="155"/>
        <v/>
      </c>
      <c r="AD618" s="1" t="str">
        <f t="shared" si="156"/>
        <v/>
      </c>
      <c r="AE618" s="1" t="str">
        <f t="shared" si="157"/>
        <v/>
      </c>
      <c r="AF618" s="1" t="str">
        <f t="shared" si="158"/>
        <v/>
      </c>
      <c r="AG618" s="1" t="str">
        <f t="shared" si="159"/>
        <v/>
      </c>
    </row>
    <row r="619" spans="1:33">
      <c r="A619">
        <v>616</v>
      </c>
      <c r="B619" s="2" t="str">
        <f>IF(A619&lt;=入力・概要!$B$40,10^(LOG10(入力・概要!$B$38)+(A619-1)*(LOG10(入力・概要!$B$39)-LOG10(入力・概要!$B$38))/(入力・概要!$B$40-1)),"")</f>
        <v/>
      </c>
      <c r="C619" s="1" t="str">
        <f t="shared" si="144"/>
        <v/>
      </c>
      <c r="D619" s="1" t="str">
        <f>IF(B619="","",ATANH(MIN(0.999999,入力・概要!$E$20/入力・概要!$E$9))+入力・概要!$B$20*SQRT(B619/1000000)+E619*入力・概要!$B$15/2)</f>
        <v/>
      </c>
      <c r="E619" s="1" t="str">
        <f>IF(B619="","",C619*(入力・概要!$E$11*0.000000001))</f>
        <v/>
      </c>
      <c r="F619" s="1" t="str">
        <f t="shared" si="145"/>
        <v/>
      </c>
      <c r="G619" s="1" t="str">
        <f t="shared" si="146"/>
        <v/>
      </c>
      <c r="H619" s="1" t="str">
        <f>IF(B619="","",ATANH(MIN(0.999999,入力・概要!$E$21/入力・概要!$E$15))+入力・概要!$B$21*SQRT(B619/1000000)+I619*入力・概要!$B$16/2)</f>
        <v/>
      </c>
      <c r="I619" s="1" t="str">
        <f>IF(B619="","",C619*(入力・概要!$E$17*0.000000001))</f>
        <v/>
      </c>
      <c r="J619" s="1" t="str">
        <f t="shared" si="147"/>
        <v/>
      </c>
      <c r="K619" s="1" t="str">
        <f t="shared" si="148"/>
        <v/>
      </c>
      <c r="L619" s="1" t="str">
        <f>IF(B619="","",入力・概要!$B$25)</f>
        <v/>
      </c>
      <c r="M619" s="1" t="str">
        <f>IF(B619="","",C619*入力・概要!$B$26*0.000000001-1/(C619*入力・概要!$B$24*0.000001))</f>
        <v/>
      </c>
      <c r="N619" s="1" t="str">
        <f>IF(B619="","",入力・概要!$B$28)</f>
        <v/>
      </c>
      <c r="O619" s="1" t="str">
        <f>IF(B619="","",C619*入力・概要!$B$29*0.000000001-1/(C619*入力・概要!$B$27*0.000001))</f>
        <v/>
      </c>
      <c r="P619" s="1" t="str">
        <f t="shared" si="149"/>
        <v/>
      </c>
      <c r="Q619" s="1" t="str">
        <f t="shared" si="150"/>
        <v/>
      </c>
      <c r="R619" s="1" t="str">
        <f>IF(B619="","",入力・概要!$E$15*J619)</f>
        <v/>
      </c>
      <c r="S619" s="1" t="str">
        <f>IF(B619="","",入力・概要!$E$15*K619)</f>
        <v/>
      </c>
      <c r="T619" s="1" t="str">
        <f t="shared" si="151"/>
        <v/>
      </c>
      <c r="U619" s="1" t="str">
        <f t="shared" si="152"/>
        <v/>
      </c>
      <c r="V619" s="1" t="str">
        <f>IF(B619="","",T619+入力・概要!$E$9*F619)</f>
        <v/>
      </c>
      <c r="W619" s="1" t="str">
        <f>IF(B619="","",U619+入力・概要!$E$9*G619)</f>
        <v/>
      </c>
      <c r="X619" s="1" t="str">
        <f>IF(B619="","",入力・概要!$E$9+T619*F619-U619*G619)</f>
        <v/>
      </c>
      <c r="Y619" s="1" t="str">
        <f t="shared" si="153"/>
        <v/>
      </c>
      <c r="Z619" s="1" t="str">
        <f>IF(B619="","",入力・概要!$E$9*(V619*X619+W619*Y619)/(X619^2+Y619^2)+入力・概要!$B$36)</f>
        <v/>
      </c>
      <c r="AA619" s="1" t="str">
        <f>IF(B619="","",入力・概要!$E$9*(W619*X619-V619*Y619)/(X619^2+Y619^2)+C619*入力・概要!$B$37*0.000000001)</f>
        <v/>
      </c>
      <c r="AB619" s="1" t="str">
        <f t="shared" si="154"/>
        <v/>
      </c>
      <c r="AC619" s="1" t="str">
        <f t="shared" si="155"/>
        <v/>
      </c>
      <c r="AD619" s="1" t="str">
        <f t="shared" si="156"/>
        <v/>
      </c>
      <c r="AE619" s="1" t="str">
        <f t="shared" si="157"/>
        <v/>
      </c>
      <c r="AF619" s="1" t="str">
        <f t="shared" si="158"/>
        <v/>
      </c>
      <c r="AG619" s="1" t="str">
        <f t="shared" si="159"/>
        <v/>
      </c>
    </row>
    <row r="620" spans="1:33">
      <c r="A620">
        <v>617</v>
      </c>
      <c r="B620" s="2" t="str">
        <f>IF(A620&lt;=入力・概要!$B$40,10^(LOG10(入力・概要!$B$38)+(A620-1)*(LOG10(入力・概要!$B$39)-LOG10(入力・概要!$B$38))/(入力・概要!$B$40-1)),"")</f>
        <v/>
      </c>
      <c r="C620" s="1" t="str">
        <f t="shared" si="144"/>
        <v/>
      </c>
      <c r="D620" s="1" t="str">
        <f>IF(B620="","",ATANH(MIN(0.999999,入力・概要!$E$20/入力・概要!$E$9))+入力・概要!$B$20*SQRT(B620/1000000)+E620*入力・概要!$B$15/2)</f>
        <v/>
      </c>
      <c r="E620" s="1" t="str">
        <f>IF(B620="","",C620*(入力・概要!$E$11*0.000000001))</f>
        <v/>
      </c>
      <c r="F620" s="1" t="str">
        <f t="shared" si="145"/>
        <v/>
      </c>
      <c r="G620" s="1" t="str">
        <f t="shared" si="146"/>
        <v/>
      </c>
      <c r="H620" s="1" t="str">
        <f>IF(B620="","",ATANH(MIN(0.999999,入力・概要!$E$21/入力・概要!$E$15))+入力・概要!$B$21*SQRT(B620/1000000)+I620*入力・概要!$B$16/2)</f>
        <v/>
      </c>
      <c r="I620" s="1" t="str">
        <f>IF(B620="","",C620*(入力・概要!$E$17*0.000000001))</f>
        <v/>
      </c>
      <c r="J620" s="1" t="str">
        <f t="shared" si="147"/>
        <v/>
      </c>
      <c r="K620" s="1" t="str">
        <f t="shared" si="148"/>
        <v/>
      </c>
      <c r="L620" s="1" t="str">
        <f>IF(B620="","",入力・概要!$B$25)</f>
        <v/>
      </c>
      <c r="M620" s="1" t="str">
        <f>IF(B620="","",C620*入力・概要!$B$26*0.000000001-1/(C620*入力・概要!$B$24*0.000001))</f>
        <v/>
      </c>
      <c r="N620" s="1" t="str">
        <f>IF(B620="","",入力・概要!$B$28)</f>
        <v/>
      </c>
      <c r="O620" s="1" t="str">
        <f>IF(B620="","",C620*入力・概要!$B$29*0.000000001-1/(C620*入力・概要!$B$27*0.000001))</f>
        <v/>
      </c>
      <c r="P620" s="1" t="str">
        <f t="shared" si="149"/>
        <v/>
      </c>
      <c r="Q620" s="1" t="str">
        <f t="shared" si="150"/>
        <v/>
      </c>
      <c r="R620" s="1" t="str">
        <f>IF(B620="","",入力・概要!$E$15*J620)</f>
        <v/>
      </c>
      <c r="S620" s="1" t="str">
        <f>IF(B620="","",入力・概要!$E$15*K620)</f>
        <v/>
      </c>
      <c r="T620" s="1" t="str">
        <f t="shared" si="151"/>
        <v/>
      </c>
      <c r="U620" s="1" t="str">
        <f t="shared" si="152"/>
        <v/>
      </c>
      <c r="V620" s="1" t="str">
        <f>IF(B620="","",T620+入力・概要!$E$9*F620)</f>
        <v/>
      </c>
      <c r="W620" s="1" t="str">
        <f>IF(B620="","",U620+入力・概要!$E$9*G620)</f>
        <v/>
      </c>
      <c r="X620" s="1" t="str">
        <f>IF(B620="","",入力・概要!$E$9+T620*F620-U620*G620)</f>
        <v/>
      </c>
      <c r="Y620" s="1" t="str">
        <f t="shared" si="153"/>
        <v/>
      </c>
      <c r="Z620" s="1" t="str">
        <f>IF(B620="","",入力・概要!$E$9*(V620*X620+W620*Y620)/(X620^2+Y620^2)+入力・概要!$B$36)</f>
        <v/>
      </c>
      <c r="AA620" s="1" t="str">
        <f>IF(B620="","",入力・概要!$E$9*(W620*X620-V620*Y620)/(X620^2+Y620^2)+C620*入力・概要!$B$37*0.000000001)</f>
        <v/>
      </c>
      <c r="AB620" s="1" t="str">
        <f t="shared" si="154"/>
        <v/>
      </c>
      <c r="AC620" s="1" t="str">
        <f t="shared" si="155"/>
        <v/>
      </c>
      <c r="AD620" s="1" t="str">
        <f t="shared" si="156"/>
        <v/>
      </c>
      <c r="AE620" s="1" t="str">
        <f t="shared" si="157"/>
        <v/>
      </c>
      <c r="AF620" s="1" t="str">
        <f t="shared" si="158"/>
        <v/>
      </c>
      <c r="AG620" s="1" t="str">
        <f t="shared" si="159"/>
        <v/>
      </c>
    </row>
    <row r="621" spans="1:33">
      <c r="A621">
        <v>618</v>
      </c>
      <c r="B621" s="2" t="str">
        <f>IF(A621&lt;=入力・概要!$B$40,10^(LOG10(入力・概要!$B$38)+(A621-1)*(LOG10(入力・概要!$B$39)-LOG10(入力・概要!$B$38))/(入力・概要!$B$40-1)),"")</f>
        <v/>
      </c>
      <c r="C621" s="1" t="str">
        <f t="shared" si="144"/>
        <v/>
      </c>
      <c r="D621" s="1" t="str">
        <f>IF(B621="","",ATANH(MIN(0.999999,入力・概要!$E$20/入力・概要!$E$9))+入力・概要!$B$20*SQRT(B621/1000000)+E621*入力・概要!$B$15/2)</f>
        <v/>
      </c>
      <c r="E621" s="1" t="str">
        <f>IF(B621="","",C621*(入力・概要!$E$11*0.000000001))</f>
        <v/>
      </c>
      <c r="F621" s="1" t="str">
        <f t="shared" si="145"/>
        <v/>
      </c>
      <c r="G621" s="1" t="str">
        <f t="shared" si="146"/>
        <v/>
      </c>
      <c r="H621" s="1" t="str">
        <f>IF(B621="","",ATANH(MIN(0.999999,入力・概要!$E$21/入力・概要!$E$15))+入力・概要!$B$21*SQRT(B621/1000000)+I621*入力・概要!$B$16/2)</f>
        <v/>
      </c>
      <c r="I621" s="1" t="str">
        <f>IF(B621="","",C621*(入力・概要!$E$17*0.000000001))</f>
        <v/>
      </c>
      <c r="J621" s="1" t="str">
        <f t="shared" si="147"/>
        <v/>
      </c>
      <c r="K621" s="1" t="str">
        <f t="shared" si="148"/>
        <v/>
      </c>
      <c r="L621" s="1" t="str">
        <f>IF(B621="","",入力・概要!$B$25)</f>
        <v/>
      </c>
      <c r="M621" s="1" t="str">
        <f>IF(B621="","",C621*入力・概要!$B$26*0.000000001-1/(C621*入力・概要!$B$24*0.000001))</f>
        <v/>
      </c>
      <c r="N621" s="1" t="str">
        <f>IF(B621="","",入力・概要!$B$28)</f>
        <v/>
      </c>
      <c r="O621" s="1" t="str">
        <f>IF(B621="","",C621*入力・概要!$B$29*0.000000001-1/(C621*入力・概要!$B$27*0.000001))</f>
        <v/>
      </c>
      <c r="P621" s="1" t="str">
        <f t="shared" si="149"/>
        <v/>
      </c>
      <c r="Q621" s="1" t="str">
        <f t="shared" si="150"/>
        <v/>
      </c>
      <c r="R621" s="1" t="str">
        <f>IF(B621="","",入力・概要!$E$15*J621)</f>
        <v/>
      </c>
      <c r="S621" s="1" t="str">
        <f>IF(B621="","",入力・概要!$E$15*K621)</f>
        <v/>
      </c>
      <c r="T621" s="1" t="str">
        <f t="shared" si="151"/>
        <v/>
      </c>
      <c r="U621" s="1" t="str">
        <f t="shared" si="152"/>
        <v/>
      </c>
      <c r="V621" s="1" t="str">
        <f>IF(B621="","",T621+入力・概要!$E$9*F621)</f>
        <v/>
      </c>
      <c r="W621" s="1" t="str">
        <f>IF(B621="","",U621+入力・概要!$E$9*G621)</f>
        <v/>
      </c>
      <c r="X621" s="1" t="str">
        <f>IF(B621="","",入力・概要!$E$9+T621*F621-U621*G621)</f>
        <v/>
      </c>
      <c r="Y621" s="1" t="str">
        <f t="shared" si="153"/>
        <v/>
      </c>
      <c r="Z621" s="1" t="str">
        <f>IF(B621="","",入力・概要!$E$9*(V621*X621+W621*Y621)/(X621^2+Y621^2)+入力・概要!$B$36)</f>
        <v/>
      </c>
      <c r="AA621" s="1" t="str">
        <f>IF(B621="","",入力・概要!$E$9*(W621*X621-V621*Y621)/(X621^2+Y621^2)+C621*入力・概要!$B$37*0.000000001)</f>
        <v/>
      </c>
      <c r="AB621" s="1" t="str">
        <f t="shared" si="154"/>
        <v/>
      </c>
      <c r="AC621" s="1" t="str">
        <f t="shared" si="155"/>
        <v/>
      </c>
      <c r="AD621" s="1" t="str">
        <f t="shared" si="156"/>
        <v/>
      </c>
      <c r="AE621" s="1" t="str">
        <f t="shared" si="157"/>
        <v/>
      </c>
      <c r="AF621" s="1" t="str">
        <f t="shared" si="158"/>
        <v/>
      </c>
      <c r="AG621" s="1" t="str">
        <f t="shared" si="159"/>
        <v/>
      </c>
    </row>
    <row r="622" spans="1:33">
      <c r="A622">
        <v>619</v>
      </c>
      <c r="B622" s="2" t="str">
        <f>IF(A622&lt;=入力・概要!$B$40,10^(LOG10(入力・概要!$B$38)+(A622-1)*(LOG10(入力・概要!$B$39)-LOG10(入力・概要!$B$38))/(入力・概要!$B$40-1)),"")</f>
        <v/>
      </c>
      <c r="C622" s="1" t="str">
        <f t="shared" si="144"/>
        <v/>
      </c>
      <c r="D622" s="1" t="str">
        <f>IF(B622="","",ATANH(MIN(0.999999,入力・概要!$E$20/入力・概要!$E$9))+入力・概要!$B$20*SQRT(B622/1000000)+E622*入力・概要!$B$15/2)</f>
        <v/>
      </c>
      <c r="E622" s="1" t="str">
        <f>IF(B622="","",C622*(入力・概要!$E$11*0.000000001))</f>
        <v/>
      </c>
      <c r="F622" s="1" t="str">
        <f t="shared" si="145"/>
        <v/>
      </c>
      <c r="G622" s="1" t="str">
        <f t="shared" si="146"/>
        <v/>
      </c>
      <c r="H622" s="1" t="str">
        <f>IF(B622="","",ATANH(MIN(0.999999,入力・概要!$E$21/入力・概要!$E$15))+入力・概要!$B$21*SQRT(B622/1000000)+I622*入力・概要!$B$16/2)</f>
        <v/>
      </c>
      <c r="I622" s="1" t="str">
        <f>IF(B622="","",C622*(入力・概要!$E$17*0.000000001))</f>
        <v/>
      </c>
      <c r="J622" s="1" t="str">
        <f t="shared" si="147"/>
        <v/>
      </c>
      <c r="K622" s="1" t="str">
        <f t="shared" si="148"/>
        <v/>
      </c>
      <c r="L622" s="1" t="str">
        <f>IF(B622="","",入力・概要!$B$25)</f>
        <v/>
      </c>
      <c r="M622" s="1" t="str">
        <f>IF(B622="","",C622*入力・概要!$B$26*0.000000001-1/(C622*入力・概要!$B$24*0.000001))</f>
        <v/>
      </c>
      <c r="N622" s="1" t="str">
        <f>IF(B622="","",入力・概要!$B$28)</f>
        <v/>
      </c>
      <c r="O622" s="1" t="str">
        <f>IF(B622="","",C622*入力・概要!$B$29*0.000000001-1/(C622*入力・概要!$B$27*0.000001))</f>
        <v/>
      </c>
      <c r="P622" s="1" t="str">
        <f t="shared" si="149"/>
        <v/>
      </c>
      <c r="Q622" s="1" t="str">
        <f t="shared" si="150"/>
        <v/>
      </c>
      <c r="R622" s="1" t="str">
        <f>IF(B622="","",入力・概要!$E$15*J622)</f>
        <v/>
      </c>
      <c r="S622" s="1" t="str">
        <f>IF(B622="","",入力・概要!$E$15*K622)</f>
        <v/>
      </c>
      <c r="T622" s="1" t="str">
        <f t="shared" si="151"/>
        <v/>
      </c>
      <c r="U622" s="1" t="str">
        <f t="shared" si="152"/>
        <v/>
      </c>
      <c r="V622" s="1" t="str">
        <f>IF(B622="","",T622+入力・概要!$E$9*F622)</f>
        <v/>
      </c>
      <c r="W622" s="1" t="str">
        <f>IF(B622="","",U622+入力・概要!$E$9*G622)</f>
        <v/>
      </c>
      <c r="X622" s="1" t="str">
        <f>IF(B622="","",入力・概要!$E$9+T622*F622-U622*G622)</f>
        <v/>
      </c>
      <c r="Y622" s="1" t="str">
        <f t="shared" si="153"/>
        <v/>
      </c>
      <c r="Z622" s="1" t="str">
        <f>IF(B622="","",入力・概要!$E$9*(V622*X622+W622*Y622)/(X622^2+Y622^2)+入力・概要!$B$36)</f>
        <v/>
      </c>
      <c r="AA622" s="1" t="str">
        <f>IF(B622="","",入力・概要!$E$9*(W622*X622-V622*Y622)/(X622^2+Y622^2)+C622*入力・概要!$B$37*0.000000001)</f>
        <v/>
      </c>
      <c r="AB622" s="1" t="str">
        <f t="shared" si="154"/>
        <v/>
      </c>
      <c r="AC622" s="1" t="str">
        <f t="shared" si="155"/>
        <v/>
      </c>
      <c r="AD622" s="1" t="str">
        <f t="shared" si="156"/>
        <v/>
      </c>
      <c r="AE622" s="1" t="str">
        <f t="shared" si="157"/>
        <v/>
      </c>
      <c r="AF622" s="1" t="str">
        <f t="shared" si="158"/>
        <v/>
      </c>
      <c r="AG622" s="1" t="str">
        <f t="shared" si="159"/>
        <v/>
      </c>
    </row>
    <row r="623" spans="1:33">
      <c r="A623">
        <v>620</v>
      </c>
      <c r="B623" s="2" t="str">
        <f>IF(A623&lt;=入力・概要!$B$40,10^(LOG10(入力・概要!$B$38)+(A623-1)*(LOG10(入力・概要!$B$39)-LOG10(入力・概要!$B$38))/(入力・概要!$B$40-1)),"")</f>
        <v/>
      </c>
      <c r="C623" s="1" t="str">
        <f t="shared" si="144"/>
        <v/>
      </c>
      <c r="D623" s="1" t="str">
        <f>IF(B623="","",ATANH(MIN(0.999999,入力・概要!$E$20/入力・概要!$E$9))+入力・概要!$B$20*SQRT(B623/1000000)+E623*入力・概要!$B$15/2)</f>
        <v/>
      </c>
      <c r="E623" s="1" t="str">
        <f>IF(B623="","",C623*(入力・概要!$E$11*0.000000001))</f>
        <v/>
      </c>
      <c r="F623" s="1" t="str">
        <f t="shared" si="145"/>
        <v/>
      </c>
      <c r="G623" s="1" t="str">
        <f t="shared" si="146"/>
        <v/>
      </c>
      <c r="H623" s="1" t="str">
        <f>IF(B623="","",ATANH(MIN(0.999999,入力・概要!$E$21/入力・概要!$E$15))+入力・概要!$B$21*SQRT(B623/1000000)+I623*入力・概要!$B$16/2)</f>
        <v/>
      </c>
      <c r="I623" s="1" t="str">
        <f>IF(B623="","",C623*(入力・概要!$E$17*0.000000001))</f>
        <v/>
      </c>
      <c r="J623" s="1" t="str">
        <f t="shared" si="147"/>
        <v/>
      </c>
      <c r="K623" s="1" t="str">
        <f t="shared" si="148"/>
        <v/>
      </c>
      <c r="L623" s="1" t="str">
        <f>IF(B623="","",入力・概要!$B$25)</f>
        <v/>
      </c>
      <c r="M623" s="1" t="str">
        <f>IF(B623="","",C623*入力・概要!$B$26*0.000000001-1/(C623*入力・概要!$B$24*0.000001))</f>
        <v/>
      </c>
      <c r="N623" s="1" t="str">
        <f>IF(B623="","",入力・概要!$B$28)</f>
        <v/>
      </c>
      <c r="O623" s="1" t="str">
        <f>IF(B623="","",C623*入力・概要!$B$29*0.000000001-1/(C623*入力・概要!$B$27*0.000001))</f>
        <v/>
      </c>
      <c r="P623" s="1" t="str">
        <f t="shared" si="149"/>
        <v/>
      </c>
      <c r="Q623" s="1" t="str">
        <f t="shared" si="150"/>
        <v/>
      </c>
      <c r="R623" s="1" t="str">
        <f>IF(B623="","",入力・概要!$E$15*J623)</f>
        <v/>
      </c>
      <c r="S623" s="1" t="str">
        <f>IF(B623="","",入力・概要!$E$15*K623)</f>
        <v/>
      </c>
      <c r="T623" s="1" t="str">
        <f t="shared" si="151"/>
        <v/>
      </c>
      <c r="U623" s="1" t="str">
        <f t="shared" si="152"/>
        <v/>
      </c>
      <c r="V623" s="1" t="str">
        <f>IF(B623="","",T623+入力・概要!$E$9*F623)</f>
        <v/>
      </c>
      <c r="W623" s="1" t="str">
        <f>IF(B623="","",U623+入力・概要!$E$9*G623)</f>
        <v/>
      </c>
      <c r="X623" s="1" t="str">
        <f>IF(B623="","",入力・概要!$E$9+T623*F623-U623*G623)</f>
        <v/>
      </c>
      <c r="Y623" s="1" t="str">
        <f t="shared" si="153"/>
        <v/>
      </c>
      <c r="Z623" s="1" t="str">
        <f>IF(B623="","",入力・概要!$E$9*(V623*X623+W623*Y623)/(X623^2+Y623^2)+入力・概要!$B$36)</f>
        <v/>
      </c>
      <c r="AA623" s="1" t="str">
        <f>IF(B623="","",入力・概要!$E$9*(W623*X623-V623*Y623)/(X623^2+Y623^2)+C623*入力・概要!$B$37*0.000000001)</f>
        <v/>
      </c>
      <c r="AB623" s="1" t="str">
        <f t="shared" si="154"/>
        <v/>
      </c>
      <c r="AC623" s="1" t="str">
        <f t="shared" si="155"/>
        <v/>
      </c>
      <c r="AD623" s="1" t="str">
        <f t="shared" si="156"/>
        <v/>
      </c>
      <c r="AE623" s="1" t="str">
        <f t="shared" si="157"/>
        <v/>
      </c>
      <c r="AF623" s="1" t="str">
        <f t="shared" si="158"/>
        <v/>
      </c>
      <c r="AG623" s="1" t="str">
        <f t="shared" si="159"/>
        <v/>
      </c>
    </row>
    <row r="624" spans="1:33">
      <c r="A624">
        <v>621</v>
      </c>
      <c r="B624" s="2" t="str">
        <f>IF(A624&lt;=入力・概要!$B$40,10^(LOG10(入力・概要!$B$38)+(A624-1)*(LOG10(入力・概要!$B$39)-LOG10(入力・概要!$B$38))/(入力・概要!$B$40-1)),"")</f>
        <v/>
      </c>
      <c r="C624" s="1" t="str">
        <f t="shared" si="144"/>
        <v/>
      </c>
      <c r="D624" s="1" t="str">
        <f>IF(B624="","",ATANH(MIN(0.999999,入力・概要!$E$20/入力・概要!$E$9))+入力・概要!$B$20*SQRT(B624/1000000)+E624*入力・概要!$B$15/2)</f>
        <v/>
      </c>
      <c r="E624" s="1" t="str">
        <f>IF(B624="","",C624*(入力・概要!$E$11*0.000000001))</f>
        <v/>
      </c>
      <c r="F624" s="1" t="str">
        <f t="shared" si="145"/>
        <v/>
      </c>
      <c r="G624" s="1" t="str">
        <f t="shared" si="146"/>
        <v/>
      </c>
      <c r="H624" s="1" t="str">
        <f>IF(B624="","",ATANH(MIN(0.999999,入力・概要!$E$21/入力・概要!$E$15))+入力・概要!$B$21*SQRT(B624/1000000)+I624*入力・概要!$B$16/2)</f>
        <v/>
      </c>
      <c r="I624" s="1" t="str">
        <f>IF(B624="","",C624*(入力・概要!$E$17*0.000000001))</f>
        <v/>
      </c>
      <c r="J624" s="1" t="str">
        <f t="shared" si="147"/>
        <v/>
      </c>
      <c r="K624" s="1" t="str">
        <f t="shared" si="148"/>
        <v/>
      </c>
      <c r="L624" s="1" t="str">
        <f>IF(B624="","",入力・概要!$B$25)</f>
        <v/>
      </c>
      <c r="M624" s="1" t="str">
        <f>IF(B624="","",C624*入力・概要!$B$26*0.000000001-1/(C624*入力・概要!$B$24*0.000001))</f>
        <v/>
      </c>
      <c r="N624" s="1" t="str">
        <f>IF(B624="","",入力・概要!$B$28)</f>
        <v/>
      </c>
      <c r="O624" s="1" t="str">
        <f>IF(B624="","",C624*入力・概要!$B$29*0.000000001-1/(C624*入力・概要!$B$27*0.000001))</f>
        <v/>
      </c>
      <c r="P624" s="1" t="str">
        <f t="shared" si="149"/>
        <v/>
      </c>
      <c r="Q624" s="1" t="str">
        <f t="shared" si="150"/>
        <v/>
      </c>
      <c r="R624" s="1" t="str">
        <f>IF(B624="","",入力・概要!$E$15*J624)</f>
        <v/>
      </c>
      <c r="S624" s="1" t="str">
        <f>IF(B624="","",入力・概要!$E$15*K624)</f>
        <v/>
      </c>
      <c r="T624" s="1" t="str">
        <f t="shared" si="151"/>
        <v/>
      </c>
      <c r="U624" s="1" t="str">
        <f t="shared" si="152"/>
        <v/>
      </c>
      <c r="V624" s="1" t="str">
        <f>IF(B624="","",T624+入力・概要!$E$9*F624)</f>
        <v/>
      </c>
      <c r="W624" s="1" t="str">
        <f>IF(B624="","",U624+入力・概要!$E$9*G624)</f>
        <v/>
      </c>
      <c r="X624" s="1" t="str">
        <f>IF(B624="","",入力・概要!$E$9+T624*F624-U624*G624)</f>
        <v/>
      </c>
      <c r="Y624" s="1" t="str">
        <f t="shared" si="153"/>
        <v/>
      </c>
      <c r="Z624" s="1" t="str">
        <f>IF(B624="","",入力・概要!$E$9*(V624*X624+W624*Y624)/(X624^2+Y624^2)+入力・概要!$B$36)</f>
        <v/>
      </c>
      <c r="AA624" s="1" t="str">
        <f>IF(B624="","",入力・概要!$E$9*(W624*X624-V624*Y624)/(X624^2+Y624^2)+C624*入力・概要!$B$37*0.000000001)</f>
        <v/>
      </c>
      <c r="AB624" s="1" t="str">
        <f t="shared" si="154"/>
        <v/>
      </c>
      <c r="AC624" s="1" t="str">
        <f t="shared" si="155"/>
        <v/>
      </c>
      <c r="AD624" s="1" t="str">
        <f t="shared" si="156"/>
        <v/>
      </c>
      <c r="AE624" s="1" t="str">
        <f t="shared" si="157"/>
        <v/>
      </c>
      <c r="AF624" s="1" t="str">
        <f t="shared" si="158"/>
        <v/>
      </c>
      <c r="AG624" s="1" t="str">
        <f t="shared" si="159"/>
        <v/>
      </c>
    </row>
    <row r="625" spans="1:33">
      <c r="A625">
        <v>622</v>
      </c>
      <c r="B625" s="2" t="str">
        <f>IF(A625&lt;=入力・概要!$B$40,10^(LOG10(入力・概要!$B$38)+(A625-1)*(LOG10(入力・概要!$B$39)-LOG10(入力・概要!$B$38))/(入力・概要!$B$40-1)),"")</f>
        <v/>
      </c>
      <c r="C625" s="1" t="str">
        <f t="shared" si="144"/>
        <v/>
      </c>
      <c r="D625" s="1" t="str">
        <f>IF(B625="","",ATANH(MIN(0.999999,入力・概要!$E$20/入力・概要!$E$9))+入力・概要!$B$20*SQRT(B625/1000000)+E625*入力・概要!$B$15/2)</f>
        <v/>
      </c>
      <c r="E625" s="1" t="str">
        <f>IF(B625="","",C625*(入力・概要!$E$11*0.000000001))</f>
        <v/>
      </c>
      <c r="F625" s="1" t="str">
        <f t="shared" si="145"/>
        <v/>
      </c>
      <c r="G625" s="1" t="str">
        <f t="shared" si="146"/>
        <v/>
      </c>
      <c r="H625" s="1" t="str">
        <f>IF(B625="","",ATANH(MIN(0.999999,入力・概要!$E$21/入力・概要!$E$15))+入力・概要!$B$21*SQRT(B625/1000000)+I625*入力・概要!$B$16/2)</f>
        <v/>
      </c>
      <c r="I625" s="1" t="str">
        <f>IF(B625="","",C625*(入力・概要!$E$17*0.000000001))</f>
        <v/>
      </c>
      <c r="J625" s="1" t="str">
        <f t="shared" si="147"/>
        <v/>
      </c>
      <c r="K625" s="1" t="str">
        <f t="shared" si="148"/>
        <v/>
      </c>
      <c r="L625" s="1" t="str">
        <f>IF(B625="","",入力・概要!$B$25)</f>
        <v/>
      </c>
      <c r="M625" s="1" t="str">
        <f>IF(B625="","",C625*入力・概要!$B$26*0.000000001-1/(C625*入力・概要!$B$24*0.000001))</f>
        <v/>
      </c>
      <c r="N625" s="1" t="str">
        <f>IF(B625="","",入力・概要!$B$28)</f>
        <v/>
      </c>
      <c r="O625" s="1" t="str">
        <f>IF(B625="","",C625*入力・概要!$B$29*0.000000001-1/(C625*入力・概要!$B$27*0.000001))</f>
        <v/>
      </c>
      <c r="P625" s="1" t="str">
        <f t="shared" si="149"/>
        <v/>
      </c>
      <c r="Q625" s="1" t="str">
        <f t="shared" si="150"/>
        <v/>
      </c>
      <c r="R625" s="1" t="str">
        <f>IF(B625="","",入力・概要!$E$15*J625)</f>
        <v/>
      </c>
      <c r="S625" s="1" t="str">
        <f>IF(B625="","",入力・概要!$E$15*K625)</f>
        <v/>
      </c>
      <c r="T625" s="1" t="str">
        <f t="shared" si="151"/>
        <v/>
      </c>
      <c r="U625" s="1" t="str">
        <f t="shared" si="152"/>
        <v/>
      </c>
      <c r="V625" s="1" t="str">
        <f>IF(B625="","",T625+入力・概要!$E$9*F625)</f>
        <v/>
      </c>
      <c r="W625" s="1" t="str">
        <f>IF(B625="","",U625+入力・概要!$E$9*G625)</f>
        <v/>
      </c>
      <c r="X625" s="1" t="str">
        <f>IF(B625="","",入力・概要!$E$9+T625*F625-U625*G625)</f>
        <v/>
      </c>
      <c r="Y625" s="1" t="str">
        <f t="shared" si="153"/>
        <v/>
      </c>
      <c r="Z625" s="1" t="str">
        <f>IF(B625="","",入力・概要!$E$9*(V625*X625+W625*Y625)/(X625^2+Y625^2)+入力・概要!$B$36)</f>
        <v/>
      </c>
      <c r="AA625" s="1" t="str">
        <f>IF(B625="","",入力・概要!$E$9*(W625*X625-V625*Y625)/(X625^2+Y625^2)+C625*入力・概要!$B$37*0.000000001)</f>
        <v/>
      </c>
      <c r="AB625" s="1" t="str">
        <f t="shared" si="154"/>
        <v/>
      </c>
      <c r="AC625" s="1" t="str">
        <f t="shared" si="155"/>
        <v/>
      </c>
      <c r="AD625" s="1" t="str">
        <f t="shared" si="156"/>
        <v/>
      </c>
      <c r="AE625" s="1" t="str">
        <f t="shared" si="157"/>
        <v/>
      </c>
      <c r="AF625" s="1" t="str">
        <f t="shared" si="158"/>
        <v/>
      </c>
      <c r="AG625" s="1" t="str">
        <f t="shared" si="159"/>
        <v/>
      </c>
    </row>
    <row r="626" spans="1:33">
      <c r="A626">
        <v>623</v>
      </c>
      <c r="B626" s="2" t="str">
        <f>IF(A626&lt;=入力・概要!$B$40,10^(LOG10(入力・概要!$B$38)+(A626-1)*(LOG10(入力・概要!$B$39)-LOG10(入力・概要!$B$38))/(入力・概要!$B$40-1)),"")</f>
        <v/>
      </c>
      <c r="C626" s="1" t="str">
        <f t="shared" si="144"/>
        <v/>
      </c>
      <c r="D626" s="1" t="str">
        <f>IF(B626="","",ATANH(MIN(0.999999,入力・概要!$E$20/入力・概要!$E$9))+入力・概要!$B$20*SQRT(B626/1000000)+E626*入力・概要!$B$15/2)</f>
        <v/>
      </c>
      <c r="E626" s="1" t="str">
        <f>IF(B626="","",C626*(入力・概要!$E$11*0.000000001))</f>
        <v/>
      </c>
      <c r="F626" s="1" t="str">
        <f t="shared" si="145"/>
        <v/>
      </c>
      <c r="G626" s="1" t="str">
        <f t="shared" si="146"/>
        <v/>
      </c>
      <c r="H626" s="1" t="str">
        <f>IF(B626="","",ATANH(MIN(0.999999,入力・概要!$E$21/入力・概要!$E$15))+入力・概要!$B$21*SQRT(B626/1000000)+I626*入力・概要!$B$16/2)</f>
        <v/>
      </c>
      <c r="I626" s="1" t="str">
        <f>IF(B626="","",C626*(入力・概要!$E$17*0.000000001))</f>
        <v/>
      </c>
      <c r="J626" s="1" t="str">
        <f t="shared" si="147"/>
        <v/>
      </c>
      <c r="K626" s="1" t="str">
        <f t="shared" si="148"/>
        <v/>
      </c>
      <c r="L626" s="1" t="str">
        <f>IF(B626="","",入力・概要!$B$25)</f>
        <v/>
      </c>
      <c r="M626" s="1" t="str">
        <f>IF(B626="","",C626*入力・概要!$B$26*0.000000001-1/(C626*入力・概要!$B$24*0.000001))</f>
        <v/>
      </c>
      <c r="N626" s="1" t="str">
        <f>IF(B626="","",入力・概要!$B$28)</f>
        <v/>
      </c>
      <c r="O626" s="1" t="str">
        <f>IF(B626="","",C626*入力・概要!$B$29*0.000000001-1/(C626*入力・概要!$B$27*0.000001))</f>
        <v/>
      </c>
      <c r="P626" s="1" t="str">
        <f t="shared" si="149"/>
        <v/>
      </c>
      <c r="Q626" s="1" t="str">
        <f t="shared" si="150"/>
        <v/>
      </c>
      <c r="R626" s="1" t="str">
        <f>IF(B626="","",入力・概要!$E$15*J626)</f>
        <v/>
      </c>
      <c r="S626" s="1" t="str">
        <f>IF(B626="","",入力・概要!$E$15*K626)</f>
        <v/>
      </c>
      <c r="T626" s="1" t="str">
        <f t="shared" si="151"/>
        <v/>
      </c>
      <c r="U626" s="1" t="str">
        <f t="shared" si="152"/>
        <v/>
      </c>
      <c r="V626" s="1" t="str">
        <f>IF(B626="","",T626+入力・概要!$E$9*F626)</f>
        <v/>
      </c>
      <c r="W626" s="1" t="str">
        <f>IF(B626="","",U626+入力・概要!$E$9*G626)</f>
        <v/>
      </c>
      <c r="X626" s="1" t="str">
        <f>IF(B626="","",入力・概要!$E$9+T626*F626-U626*G626)</f>
        <v/>
      </c>
      <c r="Y626" s="1" t="str">
        <f t="shared" si="153"/>
        <v/>
      </c>
      <c r="Z626" s="1" t="str">
        <f>IF(B626="","",入力・概要!$E$9*(V626*X626+W626*Y626)/(X626^2+Y626^2)+入力・概要!$B$36)</f>
        <v/>
      </c>
      <c r="AA626" s="1" t="str">
        <f>IF(B626="","",入力・概要!$E$9*(W626*X626-V626*Y626)/(X626^2+Y626^2)+C626*入力・概要!$B$37*0.000000001)</f>
        <v/>
      </c>
      <c r="AB626" s="1" t="str">
        <f t="shared" si="154"/>
        <v/>
      </c>
      <c r="AC626" s="1" t="str">
        <f t="shared" si="155"/>
        <v/>
      </c>
      <c r="AD626" s="1" t="str">
        <f t="shared" si="156"/>
        <v/>
      </c>
      <c r="AE626" s="1" t="str">
        <f t="shared" si="157"/>
        <v/>
      </c>
      <c r="AF626" s="1" t="str">
        <f t="shared" si="158"/>
        <v/>
      </c>
      <c r="AG626" s="1" t="str">
        <f t="shared" si="159"/>
        <v/>
      </c>
    </row>
    <row r="627" spans="1:33">
      <c r="A627">
        <v>624</v>
      </c>
      <c r="B627" s="2" t="str">
        <f>IF(A627&lt;=入力・概要!$B$40,10^(LOG10(入力・概要!$B$38)+(A627-1)*(LOG10(入力・概要!$B$39)-LOG10(入力・概要!$B$38))/(入力・概要!$B$40-1)),"")</f>
        <v/>
      </c>
      <c r="C627" s="1" t="str">
        <f t="shared" si="144"/>
        <v/>
      </c>
      <c r="D627" s="1" t="str">
        <f>IF(B627="","",ATANH(MIN(0.999999,入力・概要!$E$20/入力・概要!$E$9))+入力・概要!$B$20*SQRT(B627/1000000)+E627*入力・概要!$B$15/2)</f>
        <v/>
      </c>
      <c r="E627" s="1" t="str">
        <f>IF(B627="","",C627*(入力・概要!$E$11*0.000000001))</f>
        <v/>
      </c>
      <c r="F627" s="1" t="str">
        <f t="shared" si="145"/>
        <v/>
      </c>
      <c r="G627" s="1" t="str">
        <f t="shared" si="146"/>
        <v/>
      </c>
      <c r="H627" s="1" t="str">
        <f>IF(B627="","",ATANH(MIN(0.999999,入力・概要!$E$21/入力・概要!$E$15))+入力・概要!$B$21*SQRT(B627/1000000)+I627*入力・概要!$B$16/2)</f>
        <v/>
      </c>
      <c r="I627" s="1" t="str">
        <f>IF(B627="","",C627*(入力・概要!$E$17*0.000000001))</f>
        <v/>
      </c>
      <c r="J627" s="1" t="str">
        <f t="shared" si="147"/>
        <v/>
      </c>
      <c r="K627" s="1" t="str">
        <f t="shared" si="148"/>
        <v/>
      </c>
      <c r="L627" s="1" t="str">
        <f>IF(B627="","",入力・概要!$B$25)</f>
        <v/>
      </c>
      <c r="M627" s="1" t="str">
        <f>IF(B627="","",C627*入力・概要!$B$26*0.000000001-1/(C627*入力・概要!$B$24*0.000001))</f>
        <v/>
      </c>
      <c r="N627" s="1" t="str">
        <f>IF(B627="","",入力・概要!$B$28)</f>
        <v/>
      </c>
      <c r="O627" s="1" t="str">
        <f>IF(B627="","",C627*入力・概要!$B$29*0.000000001-1/(C627*入力・概要!$B$27*0.000001))</f>
        <v/>
      </c>
      <c r="P627" s="1" t="str">
        <f t="shared" si="149"/>
        <v/>
      </c>
      <c r="Q627" s="1" t="str">
        <f t="shared" si="150"/>
        <v/>
      </c>
      <c r="R627" s="1" t="str">
        <f>IF(B627="","",入力・概要!$E$15*J627)</f>
        <v/>
      </c>
      <c r="S627" s="1" t="str">
        <f>IF(B627="","",入力・概要!$E$15*K627)</f>
        <v/>
      </c>
      <c r="T627" s="1" t="str">
        <f t="shared" si="151"/>
        <v/>
      </c>
      <c r="U627" s="1" t="str">
        <f t="shared" si="152"/>
        <v/>
      </c>
      <c r="V627" s="1" t="str">
        <f>IF(B627="","",T627+入力・概要!$E$9*F627)</f>
        <v/>
      </c>
      <c r="W627" s="1" t="str">
        <f>IF(B627="","",U627+入力・概要!$E$9*G627)</f>
        <v/>
      </c>
      <c r="X627" s="1" t="str">
        <f>IF(B627="","",入力・概要!$E$9+T627*F627-U627*G627)</f>
        <v/>
      </c>
      <c r="Y627" s="1" t="str">
        <f t="shared" si="153"/>
        <v/>
      </c>
      <c r="Z627" s="1" t="str">
        <f>IF(B627="","",入力・概要!$E$9*(V627*X627+W627*Y627)/(X627^2+Y627^2)+入力・概要!$B$36)</f>
        <v/>
      </c>
      <c r="AA627" s="1" t="str">
        <f>IF(B627="","",入力・概要!$E$9*(W627*X627-V627*Y627)/(X627^2+Y627^2)+C627*入力・概要!$B$37*0.000000001)</f>
        <v/>
      </c>
      <c r="AB627" s="1" t="str">
        <f t="shared" si="154"/>
        <v/>
      </c>
      <c r="AC627" s="1" t="str">
        <f t="shared" si="155"/>
        <v/>
      </c>
      <c r="AD627" s="1" t="str">
        <f t="shared" si="156"/>
        <v/>
      </c>
      <c r="AE627" s="1" t="str">
        <f t="shared" si="157"/>
        <v/>
      </c>
      <c r="AF627" s="1" t="str">
        <f t="shared" si="158"/>
        <v/>
      </c>
      <c r="AG627" s="1" t="str">
        <f t="shared" si="159"/>
        <v/>
      </c>
    </row>
    <row r="628" spans="1:33">
      <c r="A628">
        <v>625</v>
      </c>
      <c r="B628" s="2" t="str">
        <f>IF(A628&lt;=入力・概要!$B$40,10^(LOG10(入力・概要!$B$38)+(A628-1)*(LOG10(入力・概要!$B$39)-LOG10(入力・概要!$B$38))/(入力・概要!$B$40-1)),"")</f>
        <v/>
      </c>
      <c r="C628" s="1" t="str">
        <f t="shared" si="144"/>
        <v/>
      </c>
      <c r="D628" s="1" t="str">
        <f>IF(B628="","",ATANH(MIN(0.999999,入力・概要!$E$20/入力・概要!$E$9))+入力・概要!$B$20*SQRT(B628/1000000)+E628*入力・概要!$B$15/2)</f>
        <v/>
      </c>
      <c r="E628" s="1" t="str">
        <f>IF(B628="","",C628*(入力・概要!$E$11*0.000000001))</f>
        <v/>
      </c>
      <c r="F628" s="1" t="str">
        <f t="shared" si="145"/>
        <v/>
      </c>
      <c r="G628" s="1" t="str">
        <f t="shared" si="146"/>
        <v/>
      </c>
      <c r="H628" s="1" t="str">
        <f>IF(B628="","",ATANH(MIN(0.999999,入力・概要!$E$21/入力・概要!$E$15))+入力・概要!$B$21*SQRT(B628/1000000)+I628*入力・概要!$B$16/2)</f>
        <v/>
      </c>
      <c r="I628" s="1" t="str">
        <f>IF(B628="","",C628*(入力・概要!$E$17*0.000000001))</f>
        <v/>
      </c>
      <c r="J628" s="1" t="str">
        <f t="shared" si="147"/>
        <v/>
      </c>
      <c r="K628" s="1" t="str">
        <f t="shared" si="148"/>
        <v/>
      </c>
      <c r="L628" s="1" t="str">
        <f>IF(B628="","",入力・概要!$B$25)</f>
        <v/>
      </c>
      <c r="M628" s="1" t="str">
        <f>IF(B628="","",C628*入力・概要!$B$26*0.000000001-1/(C628*入力・概要!$B$24*0.000001))</f>
        <v/>
      </c>
      <c r="N628" s="1" t="str">
        <f>IF(B628="","",入力・概要!$B$28)</f>
        <v/>
      </c>
      <c r="O628" s="1" t="str">
        <f>IF(B628="","",C628*入力・概要!$B$29*0.000000001-1/(C628*入力・概要!$B$27*0.000001))</f>
        <v/>
      </c>
      <c r="P628" s="1" t="str">
        <f t="shared" si="149"/>
        <v/>
      </c>
      <c r="Q628" s="1" t="str">
        <f t="shared" si="150"/>
        <v/>
      </c>
      <c r="R628" s="1" t="str">
        <f>IF(B628="","",入力・概要!$E$15*J628)</f>
        <v/>
      </c>
      <c r="S628" s="1" t="str">
        <f>IF(B628="","",入力・概要!$E$15*K628)</f>
        <v/>
      </c>
      <c r="T628" s="1" t="str">
        <f t="shared" si="151"/>
        <v/>
      </c>
      <c r="U628" s="1" t="str">
        <f t="shared" si="152"/>
        <v/>
      </c>
      <c r="V628" s="1" t="str">
        <f>IF(B628="","",T628+入力・概要!$E$9*F628)</f>
        <v/>
      </c>
      <c r="W628" s="1" t="str">
        <f>IF(B628="","",U628+入力・概要!$E$9*G628)</f>
        <v/>
      </c>
      <c r="X628" s="1" t="str">
        <f>IF(B628="","",入力・概要!$E$9+T628*F628-U628*G628)</f>
        <v/>
      </c>
      <c r="Y628" s="1" t="str">
        <f t="shared" si="153"/>
        <v/>
      </c>
      <c r="Z628" s="1" t="str">
        <f>IF(B628="","",入力・概要!$E$9*(V628*X628+W628*Y628)/(X628^2+Y628^2)+入力・概要!$B$36)</f>
        <v/>
      </c>
      <c r="AA628" s="1" t="str">
        <f>IF(B628="","",入力・概要!$E$9*(W628*X628-V628*Y628)/(X628^2+Y628^2)+C628*入力・概要!$B$37*0.000000001)</f>
        <v/>
      </c>
      <c r="AB628" s="1" t="str">
        <f t="shared" si="154"/>
        <v/>
      </c>
      <c r="AC628" s="1" t="str">
        <f t="shared" si="155"/>
        <v/>
      </c>
      <c r="AD628" s="1" t="str">
        <f t="shared" si="156"/>
        <v/>
      </c>
      <c r="AE628" s="1" t="str">
        <f t="shared" si="157"/>
        <v/>
      </c>
      <c r="AF628" s="1" t="str">
        <f t="shared" si="158"/>
        <v/>
      </c>
      <c r="AG628" s="1" t="str">
        <f t="shared" si="159"/>
        <v/>
      </c>
    </row>
    <row r="629" spans="1:33">
      <c r="A629">
        <v>626</v>
      </c>
      <c r="B629" s="2" t="str">
        <f>IF(A629&lt;=入力・概要!$B$40,10^(LOG10(入力・概要!$B$38)+(A629-1)*(LOG10(入力・概要!$B$39)-LOG10(入力・概要!$B$38))/(入力・概要!$B$40-1)),"")</f>
        <v/>
      </c>
      <c r="C629" s="1" t="str">
        <f t="shared" si="144"/>
        <v/>
      </c>
      <c r="D629" s="1" t="str">
        <f>IF(B629="","",ATANH(MIN(0.999999,入力・概要!$E$20/入力・概要!$E$9))+入力・概要!$B$20*SQRT(B629/1000000)+E629*入力・概要!$B$15/2)</f>
        <v/>
      </c>
      <c r="E629" s="1" t="str">
        <f>IF(B629="","",C629*(入力・概要!$E$11*0.000000001))</f>
        <v/>
      </c>
      <c r="F629" s="1" t="str">
        <f t="shared" si="145"/>
        <v/>
      </c>
      <c r="G629" s="1" t="str">
        <f t="shared" si="146"/>
        <v/>
      </c>
      <c r="H629" s="1" t="str">
        <f>IF(B629="","",ATANH(MIN(0.999999,入力・概要!$E$21/入力・概要!$E$15))+入力・概要!$B$21*SQRT(B629/1000000)+I629*入力・概要!$B$16/2)</f>
        <v/>
      </c>
      <c r="I629" s="1" t="str">
        <f>IF(B629="","",C629*(入力・概要!$E$17*0.000000001))</f>
        <v/>
      </c>
      <c r="J629" s="1" t="str">
        <f t="shared" si="147"/>
        <v/>
      </c>
      <c r="K629" s="1" t="str">
        <f t="shared" si="148"/>
        <v/>
      </c>
      <c r="L629" s="1" t="str">
        <f>IF(B629="","",入力・概要!$B$25)</f>
        <v/>
      </c>
      <c r="M629" s="1" t="str">
        <f>IF(B629="","",C629*入力・概要!$B$26*0.000000001-1/(C629*入力・概要!$B$24*0.000001))</f>
        <v/>
      </c>
      <c r="N629" s="1" t="str">
        <f>IF(B629="","",入力・概要!$B$28)</f>
        <v/>
      </c>
      <c r="O629" s="1" t="str">
        <f>IF(B629="","",C629*入力・概要!$B$29*0.000000001-1/(C629*入力・概要!$B$27*0.000001))</f>
        <v/>
      </c>
      <c r="P629" s="1" t="str">
        <f t="shared" si="149"/>
        <v/>
      </c>
      <c r="Q629" s="1" t="str">
        <f t="shared" si="150"/>
        <v/>
      </c>
      <c r="R629" s="1" t="str">
        <f>IF(B629="","",入力・概要!$E$15*J629)</f>
        <v/>
      </c>
      <c r="S629" s="1" t="str">
        <f>IF(B629="","",入力・概要!$E$15*K629)</f>
        <v/>
      </c>
      <c r="T629" s="1" t="str">
        <f t="shared" si="151"/>
        <v/>
      </c>
      <c r="U629" s="1" t="str">
        <f t="shared" si="152"/>
        <v/>
      </c>
      <c r="V629" s="1" t="str">
        <f>IF(B629="","",T629+入力・概要!$E$9*F629)</f>
        <v/>
      </c>
      <c r="W629" s="1" t="str">
        <f>IF(B629="","",U629+入力・概要!$E$9*G629)</f>
        <v/>
      </c>
      <c r="X629" s="1" t="str">
        <f>IF(B629="","",入力・概要!$E$9+T629*F629-U629*G629)</f>
        <v/>
      </c>
      <c r="Y629" s="1" t="str">
        <f t="shared" si="153"/>
        <v/>
      </c>
      <c r="Z629" s="1" t="str">
        <f>IF(B629="","",入力・概要!$E$9*(V629*X629+W629*Y629)/(X629^2+Y629^2)+入力・概要!$B$36)</f>
        <v/>
      </c>
      <c r="AA629" s="1" t="str">
        <f>IF(B629="","",入力・概要!$E$9*(W629*X629-V629*Y629)/(X629^2+Y629^2)+C629*入力・概要!$B$37*0.000000001)</f>
        <v/>
      </c>
      <c r="AB629" s="1" t="str">
        <f t="shared" si="154"/>
        <v/>
      </c>
      <c r="AC629" s="1" t="str">
        <f t="shared" si="155"/>
        <v/>
      </c>
      <c r="AD629" s="1" t="str">
        <f t="shared" si="156"/>
        <v/>
      </c>
      <c r="AE629" s="1" t="str">
        <f t="shared" si="157"/>
        <v/>
      </c>
      <c r="AF629" s="1" t="str">
        <f t="shared" si="158"/>
        <v/>
      </c>
      <c r="AG629" s="1" t="str">
        <f t="shared" si="159"/>
        <v/>
      </c>
    </row>
    <row r="630" spans="1:33">
      <c r="A630">
        <v>627</v>
      </c>
      <c r="B630" s="2" t="str">
        <f>IF(A630&lt;=入力・概要!$B$40,10^(LOG10(入力・概要!$B$38)+(A630-1)*(LOG10(入力・概要!$B$39)-LOG10(入力・概要!$B$38))/(入力・概要!$B$40-1)),"")</f>
        <v/>
      </c>
      <c r="C630" s="1" t="str">
        <f t="shared" si="144"/>
        <v/>
      </c>
      <c r="D630" s="1" t="str">
        <f>IF(B630="","",ATANH(MIN(0.999999,入力・概要!$E$20/入力・概要!$E$9))+入力・概要!$B$20*SQRT(B630/1000000)+E630*入力・概要!$B$15/2)</f>
        <v/>
      </c>
      <c r="E630" s="1" t="str">
        <f>IF(B630="","",C630*(入力・概要!$E$11*0.000000001))</f>
        <v/>
      </c>
      <c r="F630" s="1" t="str">
        <f t="shared" si="145"/>
        <v/>
      </c>
      <c r="G630" s="1" t="str">
        <f t="shared" si="146"/>
        <v/>
      </c>
      <c r="H630" s="1" t="str">
        <f>IF(B630="","",ATANH(MIN(0.999999,入力・概要!$E$21/入力・概要!$E$15))+入力・概要!$B$21*SQRT(B630/1000000)+I630*入力・概要!$B$16/2)</f>
        <v/>
      </c>
      <c r="I630" s="1" t="str">
        <f>IF(B630="","",C630*(入力・概要!$E$17*0.000000001))</f>
        <v/>
      </c>
      <c r="J630" s="1" t="str">
        <f t="shared" si="147"/>
        <v/>
      </c>
      <c r="K630" s="1" t="str">
        <f t="shared" si="148"/>
        <v/>
      </c>
      <c r="L630" s="1" t="str">
        <f>IF(B630="","",入力・概要!$B$25)</f>
        <v/>
      </c>
      <c r="M630" s="1" t="str">
        <f>IF(B630="","",C630*入力・概要!$B$26*0.000000001-1/(C630*入力・概要!$B$24*0.000001))</f>
        <v/>
      </c>
      <c r="N630" s="1" t="str">
        <f>IF(B630="","",入力・概要!$B$28)</f>
        <v/>
      </c>
      <c r="O630" s="1" t="str">
        <f>IF(B630="","",C630*入力・概要!$B$29*0.000000001-1/(C630*入力・概要!$B$27*0.000001))</f>
        <v/>
      </c>
      <c r="P630" s="1" t="str">
        <f t="shared" si="149"/>
        <v/>
      </c>
      <c r="Q630" s="1" t="str">
        <f t="shared" si="150"/>
        <v/>
      </c>
      <c r="R630" s="1" t="str">
        <f>IF(B630="","",入力・概要!$E$15*J630)</f>
        <v/>
      </c>
      <c r="S630" s="1" t="str">
        <f>IF(B630="","",入力・概要!$E$15*K630)</f>
        <v/>
      </c>
      <c r="T630" s="1" t="str">
        <f t="shared" si="151"/>
        <v/>
      </c>
      <c r="U630" s="1" t="str">
        <f t="shared" si="152"/>
        <v/>
      </c>
      <c r="V630" s="1" t="str">
        <f>IF(B630="","",T630+入力・概要!$E$9*F630)</f>
        <v/>
      </c>
      <c r="W630" s="1" t="str">
        <f>IF(B630="","",U630+入力・概要!$E$9*G630)</f>
        <v/>
      </c>
      <c r="X630" s="1" t="str">
        <f>IF(B630="","",入力・概要!$E$9+T630*F630-U630*G630)</f>
        <v/>
      </c>
      <c r="Y630" s="1" t="str">
        <f t="shared" si="153"/>
        <v/>
      </c>
      <c r="Z630" s="1" t="str">
        <f>IF(B630="","",入力・概要!$E$9*(V630*X630+W630*Y630)/(X630^2+Y630^2)+入力・概要!$B$36)</f>
        <v/>
      </c>
      <c r="AA630" s="1" t="str">
        <f>IF(B630="","",入力・概要!$E$9*(W630*X630-V630*Y630)/(X630^2+Y630^2)+C630*入力・概要!$B$37*0.000000001)</f>
        <v/>
      </c>
      <c r="AB630" s="1" t="str">
        <f t="shared" si="154"/>
        <v/>
      </c>
      <c r="AC630" s="1" t="str">
        <f t="shared" si="155"/>
        <v/>
      </c>
      <c r="AD630" s="1" t="str">
        <f t="shared" si="156"/>
        <v/>
      </c>
      <c r="AE630" s="1" t="str">
        <f t="shared" si="157"/>
        <v/>
      </c>
      <c r="AF630" s="1" t="str">
        <f t="shared" si="158"/>
        <v/>
      </c>
      <c r="AG630" s="1" t="str">
        <f t="shared" si="159"/>
        <v/>
      </c>
    </row>
    <row r="631" spans="1:33">
      <c r="A631">
        <v>628</v>
      </c>
      <c r="B631" s="2" t="str">
        <f>IF(A631&lt;=入力・概要!$B$40,10^(LOG10(入力・概要!$B$38)+(A631-1)*(LOG10(入力・概要!$B$39)-LOG10(入力・概要!$B$38))/(入力・概要!$B$40-1)),"")</f>
        <v/>
      </c>
      <c r="C631" s="1" t="str">
        <f t="shared" si="144"/>
        <v/>
      </c>
      <c r="D631" s="1" t="str">
        <f>IF(B631="","",ATANH(MIN(0.999999,入力・概要!$E$20/入力・概要!$E$9))+入力・概要!$B$20*SQRT(B631/1000000)+E631*入力・概要!$B$15/2)</f>
        <v/>
      </c>
      <c r="E631" s="1" t="str">
        <f>IF(B631="","",C631*(入力・概要!$E$11*0.000000001))</f>
        <v/>
      </c>
      <c r="F631" s="1" t="str">
        <f t="shared" si="145"/>
        <v/>
      </c>
      <c r="G631" s="1" t="str">
        <f t="shared" si="146"/>
        <v/>
      </c>
      <c r="H631" s="1" t="str">
        <f>IF(B631="","",ATANH(MIN(0.999999,入力・概要!$E$21/入力・概要!$E$15))+入力・概要!$B$21*SQRT(B631/1000000)+I631*入力・概要!$B$16/2)</f>
        <v/>
      </c>
      <c r="I631" s="1" t="str">
        <f>IF(B631="","",C631*(入力・概要!$E$17*0.000000001))</f>
        <v/>
      </c>
      <c r="J631" s="1" t="str">
        <f t="shared" si="147"/>
        <v/>
      </c>
      <c r="K631" s="1" t="str">
        <f t="shared" si="148"/>
        <v/>
      </c>
      <c r="L631" s="1" t="str">
        <f>IF(B631="","",入力・概要!$B$25)</f>
        <v/>
      </c>
      <c r="M631" s="1" t="str">
        <f>IF(B631="","",C631*入力・概要!$B$26*0.000000001-1/(C631*入力・概要!$B$24*0.000001))</f>
        <v/>
      </c>
      <c r="N631" s="1" t="str">
        <f>IF(B631="","",入力・概要!$B$28)</f>
        <v/>
      </c>
      <c r="O631" s="1" t="str">
        <f>IF(B631="","",C631*入力・概要!$B$29*0.000000001-1/(C631*入力・概要!$B$27*0.000001))</f>
        <v/>
      </c>
      <c r="P631" s="1" t="str">
        <f t="shared" si="149"/>
        <v/>
      </c>
      <c r="Q631" s="1" t="str">
        <f t="shared" si="150"/>
        <v/>
      </c>
      <c r="R631" s="1" t="str">
        <f>IF(B631="","",入力・概要!$E$15*J631)</f>
        <v/>
      </c>
      <c r="S631" s="1" t="str">
        <f>IF(B631="","",入力・概要!$E$15*K631)</f>
        <v/>
      </c>
      <c r="T631" s="1" t="str">
        <f t="shared" si="151"/>
        <v/>
      </c>
      <c r="U631" s="1" t="str">
        <f t="shared" si="152"/>
        <v/>
      </c>
      <c r="V631" s="1" t="str">
        <f>IF(B631="","",T631+入力・概要!$E$9*F631)</f>
        <v/>
      </c>
      <c r="W631" s="1" t="str">
        <f>IF(B631="","",U631+入力・概要!$E$9*G631)</f>
        <v/>
      </c>
      <c r="X631" s="1" t="str">
        <f>IF(B631="","",入力・概要!$E$9+T631*F631-U631*G631)</f>
        <v/>
      </c>
      <c r="Y631" s="1" t="str">
        <f t="shared" si="153"/>
        <v/>
      </c>
      <c r="Z631" s="1" t="str">
        <f>IF(B631="","",入力・概要!$E$9*(V631*X631+W631*Y631)/(X631^2+Y631^2)+入力・概要!$B$36)</f>
        <v/>
      </c>
      <c r="AA631" s="1" t="str">
        <f>IF(B631="","",入力・概要!$E$9*(W631*X631-V631*Y631)/(X631^2+Y631^2)+C631*入力・概要!$B$37*0.000000001)</f>
        <v/>
      </c>
      <c r="AB631" s="1" t="str">
        <f t="shared" si="154"/>
        <v/>
      </c>
      <c r="AC631" s="1" t="str">
        <f t="shared" si="155"/>
        <v/>
      </c>
      <c r="AD631" s="1" t="str">
        <f t="shared" si="156"/>
        <v/>
      </c>
      <c r="AE631" s="1" t="str">
        <f t="shared" si="157"/>
        <v/>
      </c>
      <c r="AF631" s="1" t="str">
        <f t="shared" si="158"/>
        <v/>
      </c>
      <c r="AG631" s="1" t="str">
        <f t="shared" si="159"/>
        <v/>
      </c>
    </row>
    <row r="632" spans="1:33">
      <c r="A632">
        <v>629</v>
      </c>
      <c r="B632" s="2" t="str">
        <f>IF(A632&lt;=入力・概要!$B$40,10^(LOG10(入力・概要!$B$38)+(A632-1)*(LOG10(入力・概要!$B$39)-LOG10(入力・概要!$B$38))/(入力・概要!$B$40-1)),"")</f>
        <v/>
      </c>
      <c r="C632" s="1" t="str">
        <f t="shared" si="144"/>
        <v/>
      </c>
      <c r="D632" s="1" t="str">
        <f>IF(B632="","",ATANH(MIN(0.999999,入力・概要!$E$20/入力・概要!$E$9))+入力・概要!$B$20*SQRT(B632/1000000)+E632*入力・概要!$B$15/2)</f>
        <v/>
      </c>
      <c r="E632" s="1" t="str">
        <f>IF(B632="","",C632*(入力・概要!$E$11*0.000000001))</f>
        <v/>
      </c>
      <c r="F632" s="1" t="str">
        <f t="shared" si="145"/>
        <v/>
      </c>
      <c r="G632" s="1" t="str">
        <f t="shared" si="146"/>
        <v/>
      </c>
      <c r="H632" s="1" t="str">
        <f>IF(B632="","",ATANH(MIN(0.999999,入力・概要!$E$21/入力・概要!$E$15))+入力・概要!$B$21*SQRT(B632/1000000)+I632*入力・概要!$B$16/2)</f>
        <v/>
      </c>
      <c r="I632" s="1" t="str">
        <f>IF(B632="","",C632*(入力・概要!$E$17*0.000000001))</f>
        <v/>
      </c>
      <c r="J632" s="1" t="str">
        <f t="shared" si="147"/>
        <v/>
      </c>
      <c r="K632" s="1" t="str">
        <f t="shared" si="148"/>
        <v/>
      </c>
      <c r="L632" s="1" t="str">
        <f>IF(B632="","",入力・概要!$B$25)</f>
        <v/>
      </c>
      <c r="M632" s="1" t="str">
        <f>IF(B632="","",C632*入力・概要!$B$26*0.000000001-1/(C632*入力・概要!$B$24*0.000001))</f>
        <v/>
      </c>
      <c r="N632" s="1" t="str">
        <f>IF(B632="","",入力・概要!$B$28)</f>
        <v/>
      </c>
      <c r="O632" s="1" t="str">
        <f>IF(B632="","",C632*入力・概要!$B$29*0.000000001-1/(C632*入力・概要!$B$27*0.000001))</f>
        <v/>
      </c>
      <c r="P632" s="1" t="str">
        <f t="shared" si="149"/>
        <v/>
      </c>
      <c r="Q632" s="1" t="str">
        <f t="shared" si="150"/>
        <v/>
      </c>
      <c r="R632" s="1" t="str">
        <f>IF(B632="","",入力・概要!$E$15*J632)</f>
        <v/>
      </c>
      <c r="S632" s="1" t="str">
        <f>IF(B632="","",入力・概要!$E$15*K632)</f>
        <v/>
      </c>
      <c r="T632" s="1" t="str">
        <f t="shared" si="151"/>
        <v/>
      </c>
      <c r="U632" s="1" t="str">
        <f t="shared" si="152"/>
        <v/>
      </c>
      <c r="V632" s="1" t="str">
        <f>IF(B632="","",T632+入力・概要!$E$9*F632)</f>
        <v/>
      </c>
      <c r="W632" s="1" t="str">
        <f>IF(B632="","",U632+入力・概要!$E$9*G632)</f>
        <v/>
      </c>
      <c r="X632" s="1" t="str">
        <f>IF(B632="","",入力・概要!$E$9+T632*F632-U632*G632)</f>
        <v/>
      </c>
      <c r="Y632" s="1" t="str">
        <f t="shared" si="153"/>
        <v/>
      </c>
      <c r="Z632" s="1" t="str">
        <f>IF(B632="","",入力・概要!$E$9*(V632*X632+W632*Y632)/(X632^2+Y632^2)+入力・概要!$B$36)</f>
        <v/>
      </c>
      <c r="AA632" s="1" t="str">
        <f>IF(B632="","",入力・概要!$E$9*(W632*X632-V632*Y632)/(X632^2+Y632^2)+C632*入力・概要!$B$37*0.000000001)</f>
        <v/>
      </c>
      <c r="AB632" s="1" t="str">
        <f t="shared" si="154"/>
        <v/>
      </c>
      <c r="AC632" s="1" t="str">
        <f t="shared" si="155"/>
        <v/>
      </c>
      <c r="AD632" s="1" t="str">
        <f t="shared" si="156"/>
        <v/>
      </c>
      <c r="AE632" s="1" t="str">
        <f t="shared" si="157"/>
        <v/>
      </c>
      <c r="AF632" s="1" t="str">
        <f t="shared" si="158"/>
        <v/>
      </c>
      <c r="AG632" s="1" t="str">
        <f t="shared" si="159"/>
        <v/>
      </c>
    </row>
    <row r="633" spans="1:33">
      <c r="A633">
        <v>630</v>
      </c>
      <c r="B633" s="2" t="str">
        <f>IF(A633&lt;=入力・概要!$B$40,10^(LOG10(入力・概要!$B$38)+(A633-1)*(LOG10(入力・概要!$B$39)-LOG10(入力・概要!$B$38))/(入力・概要!$B$40-1)),"")</f>
        <v/>
      </c>
      <c r="C633" s="1" t="str">
        <f t="shared" si="144"/>
        <v/>
      </c>
      <c r="D633" s="1" t="str">
        <f>IF(B633="","",ATANH(MIN(0.999999,入力・概要!$E$20/入力・概要!$E$9))+入力・概要!$B$20*SQRT(B633/1000000)+E633*入力・概要!$B$15/2)</f>
        <v/>
      </c>
      <c r="E633" s="1" t="str">
        <f>IF(B633="","",C633*(入力・概要!$E$11*0.000000001))</f>
        <v/>
      </c>
      <c r="F633" s="1" t="str">
        <f t="shared" si="145"/>
        <v/>
      </c>
      <c r="G633" s="1" t="str">
        <f t="shared" si="146"/>
        <v/>
      </c>
      <c r="H633" s="1" t="str">
        <f>IF(B633="","",ATANH(MIN(0.999999,入力・概要!$E$21/入力・概要!$E$15))+入力・概要!$B$21*SQRT(B633/1000000)+I633*入力・概要!$B$16/2)</f>
        <v/>
      </c>
      <c r="I633" s="1" t="str">
        <f>IF(B633="","",C633*(入力・概要!$E$17*0.000000001))</f>
        <v/>
      </c>
      <c r="J633" s="1" t="str">
        <f t="shared" si="147"/>
        <v/>
      </c>
      <c r="K633" s="1" t="str">
        <f t="shared" si="148"/>
        <v/>
      </c>
      <c r="L633" s="1" t="str">
        <f>IF(B633="","",入力・概要!$B$25)</f>
        <v/>
      </c>
      <c r="M633" s="1" t="str">
        <f>IF(B633="","",C633*入力・概要!$B$26*0.000000001-1/(C633*入力・概要!$B$24*0.000001))</f>
        <v/>
      </c>
      <c r="N633" s="1" t="str">
        <f>IF(B633="","",入力・概要!$B$28)</f>
        <v/>
      </c>
      <c r="O633" s="1" t="str">
        <f>IF(B633="","",C633*入力・概要!$B$29*0.000000001-1/(C633*入力・概要!$B$27*0.000001))</f>
        <v/>
      </c>
      <c r="P633" s="1" t="str">
        <f t="shared" si="149"/>
        <v/>
      </c>
      <c r="Q633" s="1" t="str">
        <f t="shared" si="150"/>
        <v/>
      </c>
      <c r="R633" s="1" t="str">
        <f>IF(B633="","",入力・概要!$E$15*J633)</f>
        <v/>
      </c>
      <c r="S633" s="1" t="str">
        <f>IF(B633="","",入力・概要!$E$15*K633)</f>
        <v/>
      </c>
      <c r="T633" s="1" t="str">
        <f t="shared" si="151"/>
        <v/>
      </c>
      <c r="U633" s="1" t="str">
        <f t="shared" si="152"/>
        <v/>
      </c>
      <c r="V633" s="1" t="str">
        <f>IF(B633="","",T633+入力・概要!$E$9*F633)</f>
        <v/>
      </c>
      <c r="W633" s="1" t="str">
        <f>IF(B633="","",U633+入力・概要!$E$9*G633)</f>
        <v/>
      </c>
      <c r="X633" s="1" t="str">
        <f>IF(B633="","",入力・概要!$E$9+T633*F633-U633*G633)</f>
        <v/>
      </c>
      <c r="Y633" s="1" t="str">
        <f t="shared" si="153"/>
        <v/>
      </c>
      <c r="Z633" s="1" t="str">
        <f>IF(B633="","",入力・概要!$E$9*(V633*X633+W633*Y633)/(X633^2+Y633^2)+入力・概要!$B$36)</f>
        <v/>
      </c>
      <c r="AA633" s="1" t="str">
        <f>IF(B633="","",入力・概要!$E$9*(W633*X633-V633*Y633)/(X633^2+Y633^2)+C633*入力・概要!$B$37*0.000000001)</f>
        <v/>
      </c>
      <c r="AB633" s="1" t="str">
        <f t="shared" si="154"/>
        <v/>
      </c>
      <c r="AC633" s="1" t="str">
        <f t="shared" si="155"/>
        <v/>
      </c>
      <c r="AD633" s="1" t="str">
        <f t="shared" si="156"/>
        <v/>
      </c>
      <c r="AE633" s="1" t="str">
        <f t="shared" si="157"/>
        <v/>
      </c>
      <c r="AF633" s="1" t="str">
        <f t="shared" si="158"/>
        <v/>
      </c>
      <c r="AG633" s="1" t="str">
        <f t="shared" si="159"/>
        <v/>
      </c>
    </row>
    <row r="634" spans="1:33">
      <c r="A634">
        <v>631</v>
      </c>
      <c r="B634" s="2" t="str">
        <f>IF(A634&lt;=入力・概要!$B$40,10^(LOG10(入力・概要!$B$38)+(A634-1)*(LOG10(入力・概要!$B$39)-LOG10(入力・概要!$B$38))/(入力・概要!$B$40-1)),"")</f>
        <v/>
      </c>
      <c r="C634" s="1" t="str">
        <f t="shared" si="144"/>
        <v/>
      </c>
      <c r="D634" s="1" t="str">
        <f>IF(B634="","",ATANH(MIN(0.999999,入力・概要!$E$20/入力・概要!$E$9))+入力・概要!$B$20*SQRT(B634/1000000)+E634*入力・概要!$B$15/2)</f>
        <v/>
      </c>
      <c r="E634" s="1" t="str">
        <f>IF(B634="","",C634*(入力・概要!$E$11*0.000000001))</f>
        <v/>
      </c>
      <c r="F634" s="1" t="str">
        <f t="shared" si="145"/>
        <v/>
      </c>
      <c r="G634" s="1" t="str">
        <f t="shared" si="146"/>
        <v/>
      </c>
      <c r="H634" s="1" t="str">
        <f>IF(B634="","",ATANH(MIN(0.999999,入力・概要!$E$21/入力・概要!$E$15))+入力・概要!$B$21*SQRT(B634/1000000)+I634*入力・概要!$B$16/2)</f>
        <v/>
      </c>
      <c r="I634" s="1" t="str">
        <f>IF(B634="","",C634*(入力・概要!$E$17*0.000000001))</f>
        <v/>
      </c>
      <c r="J634" s="1" t="str">
        <f t="shared" si="147"/>
        <v/>
      </c>
      <c r="K634" s="1" t="str">
        <f t="shared" si="148"/>
        <v/>
      </c>
      <c r="L634" s="1" t="str">
        <f>IF(B634="","",入力・概要!$B$25)</f>
        <v/>
      </c>
      <c r="M634" s="1" t="str">
        <f>IF(B634="","",C634*入力・概要!$B$26*0.000000001-1/(C634*入力・概要!$B$24*0.000001))</f>
        <v/>
      </c>
      <c r="N634" s="1" t="str">
        <f>IF(B634="","",入力・概要!$B$28)</f>
        <v/>
      </c>
      <c r="O634" s="1" t="str">
        <f>IF(B634="","",C634*入力・概要!$B$29*0.000000001-1/(C634*入力・概要!$B$27*0.000001))</f>
        <v/>
      </c>
      <c r="P634" s="1" t="str">
        <f t="shared" si="149"/>
        <v/>
      </c>
      <c r="Q634" s="1" t="str">
        <f t="shared" si="150"/>
        <v/>
      </c>
      <c r="R634" s="1" t="str">
        <f>IF(B634="","",入力・概要!$E$15*J634)</f>
        <v/>
      </c>
      <c r="S634" s="1" t="str">
        <f>IF(B634="","",入力・概要!$E$15*K634)</f>
        <v/>
      </c>
      <c r="T634" s="1" t="str">
        <f t="shared" si="151"/>
        <v/>
      </c>
      <c r="U634" s="1" t="str">
        <f t="shared" si="152"/>
        <v/>
      </c>
      <c r="V634" s="1" t="str">
        <f>IF(B634="","",T634+入力・概要!$E$9*F634)</f>
        <v/>
      </c>
      <c r="W634" s="1" t="str">
        <f>IF(B634="","",U634+入力・概要!$E$9*G634)</f>
        <v/>
      </c>
      <c r="X634" s="1" t="str">
        <f>IF(B634="","",入力・概要!$E$9+T634*F634-U634*G634)</f>
        <v/>
      </c>
      <c r="Y634" s="1" t="str">
        <f t="shared" si="153"/>
        <v/>
      </c>
      <c r="Z634" s="1" t="str">
        <f>IF(B634="","",入力・概要!$E$9*(V634*X634+W634*Y634)/(X634^2+Y634^2)+入力・概要!$B$36)</f>
        <v/>
      </c>
      <c r="AA634" s="1" t="str">
        <f>IF(B634="","",入力・概要!$E$9*(W634*X634-V634*Y634)/(X634^2+Y634^2)+C634*入力・概要!$B$37*0.000000001)</f>
        <v/>
      </c>
      <c r="AB634" s="1" t="str">
        <f t="shared" si="154"/>
        <v/>
      </c>
      <c r="AC634" s="1" t="str">
        <f t="shared" si="155"/>
        <v/>
      </c>
      <c r="AD634" s="1" t="str">
        <f t="shared" si="156"/>
        <v/>
      </c>
      <c r="AE634" s="1" t="str">
        <f t="shared" si="157"/>
        <v/>
      </c>
      <c r="AF634" s="1" t="str">
        <f t="shared" si="158"/>
        <v/>
      </c>
      <c r="AG634" s="1" t="str">
        <f t="shared" si="159"/>
        <v/>
      </c>
    </row>
    <row r="635" spans="1:33">
      <c r="A635">
        <v>632</v>
      </c>
      <c r="B635" s="2" t="str">
        <f>IF(A635&lt;=入力・概要!$B$40,10^(LOG10(入力・概要!$B$38)+(A635-1)*(LOG10(入力・概要!$B$39)-LOG10(入力・概要!$B$38))/(入力・概要!$B$40-1)),"")</f>
        <v/>
      </c>
      <c r="C635" s="1" t="str">
        <f t="shared" si="144"/>
        <v/>
      </c>
      <c r="D635" s="1" t="str">
        <f>IF(B635="","",ATANH(MIN(0.999999,入力・概要!$E$20/入力・概要!$E$9))+入力・概要!$B$20*SQRT(B635/1000000)+E635*入力・概要!$B$15/2)</f>
        <v/>
      </c>
      <c r="E635" s="1" t="str">
        <f>IF(B635="","",C635*(入力・概要!$E$11*0.000000001))</f>
        <v/>
      </c>
      <c r="F635" s="1" t="str">
        <f t="shared" si="145"/>
        <v/>
      </c>
      <c r="G635" s="1" t="str">
        <f t="shared" si="146"/>
        <v/>
      </c>
      <c r="H635" s="1" t="str">
        <f>IF(B635="","",ATANH(MIN(0.999999,入力・概要!$E$21/入力・概要!$E$15))+入力・概要!$B$21*SQRT(B635/1000000)+I635*入力・概要!$B$16/2)</f>
        <v/>
      </c>
      <c r="I635" s="1" t="str">
        <f>IF(B635="","",C635*(入力・概要!$E$17*0.000000001))</f>
        <v/>
      </c>
      <c r="J635" s="1" t="str">
        <f t="shared" si="147"/>
        <v/>
      </c>
      <c r="K635" s="1" t="str">
        <f t="shared" si="148"/>
        <v/>
      </c>
      <c r="L635" s="1" t="str">
        <f>IF(B635="","",入力・概要!$B$25)</f>
        <v/>
      </c>
      <c r="M635" s="1" t="str">
        <f>IF(B635="","",C635*入力・概要!$B$26*0.000000001-1/(C635*入力・概要!$B$24*0.000001))</f>
        <v/>
      </c>
      <c r="N635" s="1" t="str">
        <f>IF(B635="","",入力・概要!$B$28)</f>
        <v/>
      </c>
      <c r="O635" s="1" t="str">
        <f>IF(B635="","",C635*入力・概要!$B$29*0.000000001-1/(C635*入力・概要!$B$27*0.000001))</f>
        <v/>
      </c>
      <c r="P635" s="1" t="str">
        <f t="shared" si="149"/>
        <v/>
      </c>
      <c r="Q635" s="1" t="str">
        <f t="shared" si="150"/>
        <v/>
      </c>
      <c r="R635" s="1" t="str">
        <f>IF(B635="","",入力・概要!$E$15*J635)</f>
        <v/>
      </c>
      <c r="S635" s="1" t="str">
        <f>IF(B635="","",入力・概要!$E$15*K635)</f>
        <v/>
      </c>
      <c r="T635" s="1" t="str">
        <f t="shared" si="151"/>
        <v/>
      </c>
      <c r="U635" s="1" t="str">
        <f t="shared" si="152"/>
        <v/>
      </c>
      <c r="V635" s="1" t="str">
        <f>IF(B635="","",T635+入力・概要!$E$9*F635)</f>
        <v/>
      </c>
      <c r="W635" s="1" t="str">
        <f>IF(B635="","",U635+入力・概要!$E$9*G635)</f>
        <v/>
      </c>
      <c r="X635" s="1" t="str">
        <f>IF(B635="","",入力・概要!$E$9+T635*F635-U635*G635)</f>
        <v/>
      </c>
      <c r="Y635" s="1" t="str">
        <f t="shared" si="153"/>
        <v/>
      </c>
      <c r="Z635" s="1" t="str">
        <f>IF(B635="","",入力・概要!$E$9*(V635*X635+W635*Y635)/(X635^2+Y635^2)+入力・概要!$B$36)</f>
        <v/>
      </c>
      <c r="AA635" s="1" t="str">
        <f>IF(B635="","",入力・概要!$E$9*(W635*X635-V635*Y635)/(X635^2+Y635^2)+C635*入力・概要!$B$37*0.000000001)</f>
        <v/>
      </c>
      <c r="AB635" s="1" t="str">
        <f t="shared" si="154"/>
        <v/>
      </c>
      <c r="AC635" s="1" t="str">
        <f t="shared" si="155"/>
        <v/>
      </c>
      <c r="AD635" s="1" t="str">
        <f t="shared" si="156"/>
        <v/>
      </c>
      <c r="AE635" s="1" t="str">
        <f t="shared" si="157"/>
        <v/>
      </c>
      <c r="AF635" s="1" t="str">
        <f t="shared" si="158"/>
        <v/>
      </c>
      <c r="AG635" s="1" t="str">
        <f t="shared" si="159"/>
        <v/>
      </c>
    </row>
    <row r="636" spans="1:33">
      <c r="A636">
        <v>633</v>
      </c>
      <c r="B636" s="2" t="str">
        <f>IF(A636&lt;=入力・概要!$B$40,10^(LOG10(入力・概要!$B$38)+(A636-1)*(LOG10(入力・概要!$B$39)-LOG10(入力・概要!$B$38))/(入力・概要!$B$40-1)),"")</f>
        <v/>
      </c>
      <c r="C636" s="1" t="str">
        <f t="shared" si="144"/>
        <v/>
      </c>
      <c r="D636" s="1" t="str">
        <f>IF(B636="","",ATANH(MIN(0.999999,入力・概要!$E$20/入力・概要!$E$9))+入力・概要!$B$20*SQRT(B636/1000000)+E636*入力・概要!$B$15/2)</f>
        <v/>
      </c>
      <c r="E636" s="1" t="str">
        <f>IF(B636="","",C636*(入力・概要!$E$11*0.000000001))</f>
        <v/>
      </c>
      <c r="F636" s="1" t="str">
        <f t="shared" si="145"/>
        <v/>
      </c>
      <c r="G636" s="1" t="str">
        <f t="shared" si="146"/>
        <v/>
      </c>
      <c r="H636" s="1" t="str">
        <f>IF(B636="","",ATANH(MIN(0.999999,入力・概要!$E$21/入力・概要!$E$15))+入力・概要!$B$21*SQRT(B636/1000000)+I636*入力・概要!$B$16/2)</f>
        <v/>
      </c>
      <c r="I636" s="1" t="str">
        <f>IF(B636="","",C636*(入力・概要!$E$17*0.000000001))</f>
        <v/>
      </c>
      <c r="J636" s="1" t="str">
        <f t="shared" si="147"/>
        <v/>
      </c>
      <c r="K636" s="1" t="str">
        <f t="shared" si="148"/>
        <v/>
      </c>
      <c r="L636" s="1" t="str">
        <f>IF(B636="","",入力・概要!$B$25)</f>
        <v/>
      </c>
      <c r="M636" s="1" t="str">
        <f>IF(B636="","",C636*入力・概要!$B$26*0.000000001-1/(C636*入力・概要!$B$24*0.000001))</f>
        <v/>
      </c>
      <c r="N636" s="1" t="str">
        <f>IF(B636="","",入力・概要!$B$28)</f>
        <v/>
      </c>
      <c r="O636" s="1" t="str">
        <f>IF(B636="","",C636*入力・概要!$B$29*0.000000001-1/(C636*入力・概要!$B$27*0.000001))</f>
        <v/>
      </c>
      <c r="P636" s="1" t="str">
        <f t="shared" si="149"/>
        <v/>
      </c>
      <c r="Q636" s="1" t="str">
        <f t="shared" si="150"/>
        <v/>
      </c>
      <c r="R636" s="1" t="str">
        <f>IF(B636="","",入力・概要!$E$15*J636)</f>
        <v/>
      </c>
      <c r="S636" s="1" t="str">
        <f>IF(B636="","",入力・概要!$E$15*K636)</f>
        <v/>
      </c>
      <c r="T636" s="1" t="str">
        <f t="shared" si="151"/>
        <v/>
      </c>
      <c r="U636" s="1" t="str">
        <f t="shared" si="152"/>
        <v/>
      </c>
      <c r="V636" s="1" t="str">
        <f>IF(B636="","",T636+入力・概要!$E$9*F636)</f>
        <v/>
      </c>
      <c r="W636" s="1" t="str">
        <f>IF(B636="","",U636+入力・概要!$E$9*G636)</f>
        <v/>
      </c>
      <c r="X636" s="1" t="str">
        <f>IF(B636="","",入力・概要!$E$9+T636*F636-U636*G636)</f>
        <v/>
      </c>
      <c r="Y636" s="1" t="str">
        <f t="shared" si="153"/>
        <v/>
      </c>
      <c r="Z636" s="1" t="str">
        <f>IF(B636="","",入力・概要!$E$9*(V636*X636+W636*Y636)/(X636^2+Y636^2)+入力・概要!$B$36)</f>
        <v/>
      </c>
      <c r="AA636" s="1" t="str">
        <f>IF(B636="","",入力・概要!$E$9*(W636*X636-V636*Y636)/(X636^2+Y636^2)+C636*入力・概要!$B$37*0.000000001)</f>
        <v/>
      </c>
      <c r="AB636" s="1" t="str">
        <f t="shared" si="154"/>
        <v/>
      </c>
      <c r="AC636" s="1" t="str">
        <f t="shared" si="155"/>
        <v/>
      </c>
      <c r="AD636" s="1" t="str">
        <f t="shared" si="156"/>
        <v/>
      </c>
      <c r="AE636" s="1" t="str">
        <f t="shared" si="157"/>
        <v/>
      </c>
      <c r="AF636" s="1" t="str">
        <f t="shared" si="158"/>
        <v/>
      </c>
      <c r="AG636" s="1" t="str">
        <f t="shared" si="159"/>
        <v/>
      </c>
    </row>
    <row r="637" spans="1:33">
      <c r="A637">
        <v>634</v>
      </c>
      <c r="B637" s="2" t="str">
        <f>IF(A637&lt;=入力・概要!$B$40,10^(LOG10(入力・概要!$B$38)+(A637-1)*(LOG10(入力・概要!$B$39)-LOG10(入力・概要!$B$38))/(入力・概要!$B$40-1)),"")</f>
        <v/>
      </c>
      <c r="C637" s="1" t="str">
        <f t="shared" si="144"/>
        <v/>
      </c>
      <c r="D637" s="1" t="str">
        <f>IF(B637="","",ATANH(MIN(0.999999,入力・概要!$E$20/入力・概要!$E$9))+入力・概要!$B$20*SQRT(B637/1000000)+E637*入力・概要!$B$15/2)</f>
        <v/>
      </c>
      <c r="E637" s="1" t="str">
        <f>IF(B637="","",C637*(入力・概要!$E$11*0.000000001))</f>
        <v/>
      </c>
      <c r="F637" s="1" t="str">
        <f t="shared" si="145"/>
        <v/>
      </c>
      <c r="G637" s="1" t="str">
        <f t="shared" si="146"/>
        <v/>
      </c>
      <c r="H637" s="1" t="str">
        <f>IF(B637="","",ATANH(MIN(0.999999,入力・概要!$E$21/入力・概要!$E$15))+入力・概要!$B$21*SQRT(B637/1000000)+I637*入力・概要!$B$16/2)</f>
        <v/>
      </c>
      <c r="I637" s="1" t="str">
        <f>IF(B637="","",C637*(入力・概要!$E$17*0.000000001))</f>
        <v/>
      </c>
      <c r="J637" s="1" t="str">
        <f t="shared" si="147"/>
        <v/>
      </c>
      <c r="K637" s="1" t="str">
        <f t="shared" si="148"/>
        <v/>
      </c>
      <c r="L637" s="1" t="str">
        <f>IF(B637="","",入力・概要!$B$25)</f>
        <v/>
      </c>
      <c r="M637" s="1" t="str">
        <f>IF(B637="","",C637*入力・概要!$B$26*0.000000001-1/(C637*入力・概要!$B$24*0.000001))</f>
        <v/>
      </c>
      <c r="N637" s="1" t="str">
        <f>IF(B637="","",入力・概要!$B$28)</f>
        <v/>
      </c>
      <c r="O637" s="1" t="str">
        <f>IF(B637="","",C637*入力・概要!$B$29*0.000000001-1/(C637*入力・概要!$B$27*0.000001))</f>
        <v/>
      </c>
      <c r="P637" s="1" t="str">
        <f t="shared" si="149"/>
        <v/>
      </c>
      <c r="Q637" s="1" t="str">
        <f t="shared" si="150"/>
        <v/>
      </c>
      <c r="R637" s="1" t="str">
        <f>IF(B637="","",入力・概要!$E$15*J637)</f>
        <v/>
      </c>
      <c r="S637" s="1" t="str">
        <f>IF(B637="","",入力・概要!$E$15*K637)</f>
        <v/>
      </c>
      <c r="T637" s="1" t="str">
        <f t="shared" si="151"/>
        <v/>
      </c>
      <c r="U637" s="1" t="str">
        <f t="shared" si="152"/>
        <v/>
      </c>
      <c r="V637" s="1" t="str">
        <f>IF(B637="","",T637+入力・概要!$E$9*F637)</f>
        <v/>
      </c>
      <c r="W637" s="1" t="str">
        <f>IF(B637="","",U637+入力・概要!$E$9*G637)</f>
        <v/>
      </c>
      <c r="X637" s="1" t="str">
        <f>IF(B637="","",入力・概要!$E$9+T637*F637-U637*G637)</f>
        <v/>
      </c>
      <c r="Y637" s="1" t="str">
        <f t="shared" si="153"/>
        <v/>
      </c>
      <c r="Z637" s="1" t="str">
        <f>IF(B637="","",入力・概要!$E$9*(V637*X637+W637*Y637)/(X637^2+Y637^2)+入力・概要!$B$36)</f>
        <v/>
      </c>
      <c r="AA637" s="1" t="str">
        <f>IF(B637="","",入力・概要!$E$9*(W637*X637-V637*Y637)/(X637^2+Y637^2)+C637*入力・概要!$B$37*0.000000001)</f>
        <v/>
      </c>
      <c r="AB637" s="1" t="str">
        <f t="shared" si="154"/>
        <v/>
      </c>
      <c r="AC637" s="1" t="str">
        <f t="shared" si="155"/>
        <v/>
      </c>
      <c r="AD637" s="1" t="str">
        <f t="shared" si="156"/>
        <v/>
      </c>
      <c r="AE637" s="1" t="str">
        <f t="shared" si="157"/>
        <v/>
      </c>
      <c r="AF637" s="1" t="str">
        <f t="shared" si="158"/>
        <v/>
      </c>
      <c r="AG637" s="1" t="str">
        <f t="shared" si="159"/>
        <v/>
      </c>
    </row>
    <row r="638" spans="1:33">
      <c r="A638">
        <v>635</v>
      </c>
      <c r="B638" s="2" t="str">
        <f>IF(A638&lt;=入力・概要!$B$40,10^(LOG10(入力・概要!$B$38)+(A638-1)*(LOG10(入力・概要!$B$39)-LOG10(入力・概要!$B$38))/(入力・概要!$B$40-1)),"")</f>
        <v/>
      </c>
      <c r="C638" s="1" t="str">
        <f t="shared" si="144"/>
        <v/>
      </c>
      <c r="D638" s="1" t="str">
        <f>IF(B638="","",ATANH(MIN(0.999999,入力・概要!$E$20/入力・概要!$E$9))+入力・概要!$B$20*SQRT(B638/1000000)+E638*入力・概要!$B$15/2)</f>
        <v/>
      </c>
      <c r="E638" s="1" t="str">
        <f>IF(B638="","",C638*(入力・概要!$E$11*0.000000001))</f>
        <v/>
      </c>
      <c r="F638" s="1" t="str">
        <f t="shared" si="145"/>
        <v/>
      </c>
      <c r="G638" s="1" t="str">
        <f t="shared" si="146"/>
        <v/>
      </c>
      <c r="H638" s="1" t="str">
        <f>IF(B638="","",ATANH(MIN(0.999999,入力・概要!$E$21/入力・概要!$E$15))+入力・概要!$B$21*SQRT(B638/1000000)+I638*入力・概要!$B$16/2)</f>
        <v/>
      </c>
      <c r="I638" s="1" t="str">
        <f>IF(B638="","",C638*(入力・概要!$E$17*0.000000001))</f>
        <v/>
      </c>
      <c r="J638" s="1" t="str">
        <f t="shared" si="147"/>
        <v/>
      </c>
      <c r="K638" s="1" t="str">
        <f t="shared" si="148"/>
        <v/>
      </c>
      <c r="L638" s="1" t="str">
        <f>IF(B638="","",入力・概要!$B$25)</f>
        <v/>
      </c>
      <c r="M638" s="1" t="str">
        <f>IF(B638="","",C638*入力・概要!$B$26*0.000000001-1/(C638*入力・概要!$B$24*0.000001))</f>
        <v/>
      </c>
      <c r="N638" s="1" t="str">
        <f>IF(B638="","",入力・概要!$B$28)</f>
        <v/>
      </c>
      <c r="O638" s="1" t="str">
        <f>IF(B638="","",C638*入力・概要!$B$29*0.000000001-1/(C638*入力・概要!$B$27*0.000001))</f>
        <v/>
      </c>
      <c r="P638" s="1" t="str">
        <f t="shared" si="149"/>
        <v/>
      </c>
      <c r="Q638" s="1" t="str">
        <f t="shared" si="150"/>
        <v/>
      </c>
      <c r="R638" s="1" t="str">
        <f>IF(B638="","",入力・概要!$E$15*J638)</f>
        <v/>
      </c>
      <c r="S638" s="1" t="str">
        <f>IF(B638="","",入力・概要!$E$15*K638)</f>
        <v/>
      </c>
      <c r="T638" s="1" t="str">
        <f t="shared" si="151"/>
        <v/>
      </c>
      <c r="U638" s="1" t="str">
        <f t="shared" si="152"/>
        <v/>
      </c>
      <c r="V638" s="1" t="str">
        <f>IF(B638="","",T638+入力・概要!$E$9*F638)</f>
        <v/>
      </c>
      <c r="W638" s="1" t="str">
        <f>IF(B638="","",U638+入力・概要!$E$9*G638)</f>
        <v/>
      </c>
      <c r="X638" s="1" t="str">
        <f>IF(B638="","",入力・概要!$E$9+T638*F638-U638*G638)</f>
        <v/>
      </c>
      <c r="Y638" s="1" t="str">
        <f t="shared" si="153"/>
        <v/>
      </c>
      <c r="Z638" s="1" t="str">
        <f>IF(B638="","",入力・概要!$E$9*(V638*X638+W638*Y638)/(X638^2+Y638^2)+入力・概要!$B$36)</f>
        <v/>
      </c>
      <c r="AA638" s="1" t="str">
        <f>IF(B638="","",入力・概要!$E$9*(W638*X638-V638*Y638)/(X638^2+Y638^2)+C638*入力・概要!$B$37*0.000000001)</f>
        <v/>
      </c>
      <c r="AB638" s="1" t="str">
        <f t="shared" si="154"/>
        <v/>
      </c>
      <c r="AC638" s="1" t="str">
        <f t="shared" si="155"/>
        <v/>
      </c>
      <c r="AD638" s="1" t="str">
        <f t="shared" si="156"/>
        <v/>
      </c>
      <c r="AE638" s="1" t="str">
        <f t="shared" si="157"/>
        <v/>
      </c>
      <c r="AF638" s="1" t="str">
        <f t="shared" si="158"/>
        <v/>
      </c>
      <c r="AG638" s="1" t="str">
        <f t="shared" si="159"/>
        <v/>
      </c>
    </row>
    <row r="639" spans="1:33">
      <c r="A639">
        <v>636</v>
      </c>
      <c r="B639" s="2" t="str">
        <f>IF(A639&lt;=入力・概要!$B$40,10^(LOG10(入力・概要!$B$38)+(A639-1)*(LOG10(入力・概要!$B$39)-LOG10(入力・概要!$B$38))/(入力・概要!$B$40-1)),"")</f>
        <v/>
      </c>
      <c r="C639" s="1" t="str">
        <f t="shared" si="144"/>
        <v/>
      </c>
      <c r="D639" s="1" t="str">
        <f>IF(B639="","",ATANH(MIN(0.999999,入力・概要!$E$20/入力・概要!$E$9))+入力・概要!$B$20*SQRT(B639/1000000)+E639*入力・概要!$B$15/2)</f>
        <v/>
      </c>
      <c r="E639" s="1" t="str">
        <f>IF(B639="","",C639*(入力・概要!$E$11*0.000000001))</f>
        <v/>
      </c>
      <c r="F639" s="1" t="str">
        <f t="shared" si="145"/>
        <v/>
      </c>
      <c r="G639" s="1" t="str">
        <f t="shared" si="146"/>
        <v/>
      </c>
      <c r="H639" s="1" t="str">
        <f>IF(B639="","",ATANH(MIN(0.999999,入力・概要!$E$21/入力・概要!$E$15))+入力・概要!$B$21*SQRT(B639/1000000)+I639*入力・概要!$B$16/2)</f>
        <v/>
      </c>
      <c r="I639" s="1" t="str">
        <f>IF(B639="","",C639*(入力・概要!$E$17*0.000000001))</f>
        <v/>
      </c>
      <c r="J639" s="1" t="str">
        <f t="shared" si="147"/>
        <v/>
      </c>
      <c r="K639" s="1" t="str">
        <f t="shared" si="148"/>
        <v/>
      </c>
      <c r="L639" s="1" t="str">
        <f>IF(B639="","",入力・概要!$B$25)</f>
        <v/>
      </c>
      <c r="M639" s="1" t="str">
        <f>IF(B639="","",C639*入力・概要!$B$26*0.000000001-1/(C639*入力・概要!$B$24*0.000001))</f>
        <v/>
      </c>
      <c r="N639" s="1" t="str">
        <f>IF(B639="","",入力・概要!$B$28)</f>
        <v/>
      </c>
      <c r="O639" s="1" t="str">
        <f>IF(B639="","",C639*入力・概要!$B$29*0.000000001-1/(C639*入力・概要!$B$27*0.000001))</f>
        <v/>
      </c>
      <c r="P639" s="1" t="str">
        <f t="shared" si="149"/>
        <v/>
      </c>
      <c r="Q639" s="1" t="str">
        <f t="shared" si="150"/>
        <v/>
      </c>
      <c r="R639" s="1" t="str">
        <f>IF(B639="","",入力・概要!$E$15*J639)</f>
        <v/>
      </c>
      <c r="S639" s="1" t="str">
        <f>IF(B639="","",入力・概要!$E$15*K639)</f>
        <v/>
      </c>
      <c r="T639" s="1" t="str">
        <f t="shared" si="151"/>
        <v/>
      </c>
      <c r="U639" s="1" t="str">
        <f t="shared" si="152"/>
        <v/>
      </c>
      <c r="V639" s="1" t="str">
        <f>IF(B639="","",T639+入力・概要!$E$9*F639)</f>
        <v/>
      </c>
      <c r="W639" s="1" t="str">
        <f>IF(B639="","",U639+入力・概要!$E$9*G639)</f>
        <v/>
      </c>
      <c r="X639" s="1" t="str">
        <f>IF(B639="","",入力・概要!$E$9+T639*F639-U639*G639)</f>
        <v/>
      </c>
      <c r="Y639" s="1" t="str">
        <f t="shared" si="153"/>
        <v/>
      </c>
      <c r="Z639" s="1" t="str">
        <f>IF(B639="","",入力・概要!$E$9*(V639*X639+W639*Y639)/(X639^2+Y639^2)+入力・概要!$B$36)</f>
        <v/>
      </c>
      <c r="AA639" s="1" t="str">
        <f>IF(B639="","",入力・概要!$E$9*(W639*X639-V639*Y639)/(X639^2+Y639^2)+C639*入力・概要!$B$37*0.000000001)</f>
        <v/>
      </c>
      <c r="AB639" s="1" t="str">
        <f t="shared" si="154"/>
        <v/>
      </c>
      <c r="AC639" s="1" t="str">
        <f t="shared" si="155"/>
        <v/>
      </c>
      <c r="AD639" s="1" t="str">
        <f t="shared" si="156"/>
        <v/>
      </c>
      <c r="AE639" s="1" t="str">
        <f t="shared" si="157"/>
        <v/>
      </c>
      <c r="AF639" s="1" t="str">
        <f t="shared" si="158"/>
        <v/>
      </c>
      <c r="AG639" s="1" t="str">
        <f t="shared" si="159"/>
        <v/>
      </c>
    </row>
    <row r="640" spans="1:33">
      <c r="A640">
        <v>637</v>
      </c>
      <c r="B640" s="2" t="str">
        <f>IF(A640&lt;=入力・概要!$B$40,10^(LOG10(入力・概要!$B$38)+(A640-1)*(LOG10(入力・概要!$B$39)-LOG10(入力・概要!$B$38))/(入力・概要!$B$40-1)),"")</f>
        <v/>
      </c>
      <c r="C640" s="1" t="str">
        <f t="shared" si="144"/>
        <v/>
      </c>
      <c r="D640" s="1" t="str">
        <f>IF(B640="","",ATANH(MIN(0.999999,入力・概要!$E$20/入力・概要!$E$9))+入力・概要!$B$20*SQRT(B640/1000000)+E640*入力・概要!$B$15/2)</f>
        <v/>
      </c>
      <c r="E640" s="1" t="str">
        <f>IF(B640="","",C640*(入力・概要!$E$11*0.000000001))</f>
        <v/>
      </c>
      <c r="F640" s="1" t="str">
        <f t="shared" si="145"/>
        <v/>
      </c>
      <c r="G640" s="1" t="str">
        <f t="shared" si="146"/>
        <v/>
      </c>
      <c r="H640" s="1" t="str">
        <f>IF(B640="","",ATANH(MIN(0.999999,入力・概要!$E$21/入力・概要!$E$15))+入力・概要!$B$21*SQRT(B640/1000000)+I640*入力・概要!$B$16/2)</f>
        <v/>
      </c>
      <c r="I640" s="1" t="str">
        <f>IF(B640="","",C640*(入力・概要!$E$17*0.000000001))</f>
        <v/>
      </c>
      <c r="J640" s="1" t="str">
        <f t="shared" si="147"/>
        <v/>
      </c>
      <c r="K640" s="1" t="str">
        <f t="shared" si="148"/>
        <v/>
      </c>
      <c r="L640" s="1" t="str">
        <f>IF(B640="","",入力・概要!$B$25)</f>
        <v/>
      </c>
      <c r="M640" s="1" t="str">
        <f>IF(B640="","",C640*入力・概要!$B$26*0.000000001-1/(C640*入力・概要!$B$24*0.000001))</f>
        <v/>
      </c>
      <c r="N640" s="1" t="str">
        <f>IF(B640="","",入力・概要!$B$28)</f>
        <v/>
      </c>
      <c r="O640" s="1" t="str">
        <f>IF(B640="","",C640*入力・概要!$B$29*0.000000001-1/(C640*入力・概要!$B$27*0.000001))</f>
        <v/>
      </c>
      <c r="P640" s="1" t="str">
        <f t="shared" si="149"/>
        <v/>
      </c>
      <c r="Q640" s="1" t="str">
        <f t="shared" si="150"/>
        <v/>
      </c>
      <c r="R640" s="1" t="str">
        <f>IF(B640="","",入力・概要!$E$15*J640)</f>
        <v/>
      </c>
      <c r="S640" s="1" t="str">
        <f>IF(B640="","",入力・概要!$E$15*K640)</f>
        <v/>
      </c>
      <c r="T640" s="1" t="str">
        <f t="shared" si="151"/>
        <v/>
      </c>
      <c r="U640" s="1" t="str">
        <f t="shared" si="152"/>
        <v/>
      </c>
      <c r="V640" s="1" t="str">
        <f>IF(B640="","",T640+入力・概要!$E$9*F640)</f>
        <v/>
      </c>
      <c r="W640" s="1" t="str">
        <f>IF(B640="","",U640+入力・概要!$E$9*G640)</f>
        <v/>
      </c>
      <c r="X640" s="1" t="str">
        <f>IF(B640="","",入力・概要!$E$9+T640*F640-U640*G640)</f>
        <v/>
      </c>
      <c r="Y640" s="1" t="str">
        <f t="shared" si="153"/>
        <v/>
      </c>
      <c r="Z640" s="1" t="str">
        <f>IF(B640="","",入力・概要!$E$9*(V640*X640+W640*Y640)/(X640^2+Y640^2)+入力・概要!$B$36)</f>
        <v/>
      </c>
      <c r="AA640" s="1" t="str">
        <f>IF(B640="","",入力・概要!$E$9*(W640*X640-V640*Y640)/(X640^2+Y640^2)+C640*入力・概要!$B$37*0.000000001)</f>
        <v/>
      </c>
      <c r="AB640" s="1" t="str">
        <f t="shared" si="154"/>
        <v/>
      </c>
      <c r="AC640" s="1" t="str">
        <f t="shared" si="155"/>
        <v/>
      </c>
      <c r="AD640" s="1" t="str">
        <f t="shared" si="156"/>
        <v/>
      </c>
      <c r="AE640" s="1" t="str">
        <f t="shared" si="157"/>
        <v/>
      </c>
      <c r="AF640" s="1" t="str">
        <f t="shared" si="158"/>
        <v/>
      </c>
      <c r="AG640" s="1" t="str">
        <f t="shared" si="159"/>
        <v/>
      </c>
    </row>
    <row r="641" spans="1:33">
      <c r="A641">
        <v>638</v>
      </c>
      <c r="B641" s="2" t="str">
        <f>IF(A641&lt;=入力・概要!$B$40,10^(LOG10(入力・概要!$B$38)+(A641-1)*(LOG10(入力・概要!$B$39)-LOG10(入力・概要!$B$38))/(入力・概要!$B$40-1)),"")</f>
        <v/>
      </c>
      <c r="C641" s="1" t="str">
        <f t="shared" si="144"/>
        <v/>
      </c>
      <c r="D641" s="1" t="str">
        <f>IF(B641="","",ATANH(MIN(0.999999,入力・概要!$E$20/入力・概要!$E$9))+入力・概要!$B$20*SQRT(B641/1000000)+E641*入力・概要!$B$15/2)</f>
        <v/>
      </c>
      <c r="E641" s="1" t="str">
        <f>IF(B641="","",C641*(入力・概要!$E$11*0.000000001))</f>
        <v/>
      </c>
      <c r="F641" s="1" t="str">
        <f t="shared" si="145"/>
        <v/>
      </c>
      <c r="G641" s="1" t="str">
        <f t="shared" si="146"/>
        <v/>
      </c>
      <c r="H641" s="1" t="str">
        <f>IF(B641="","",ATANH(MIN(0.999999,入力・概要!$E$21/入力・概要!$E$15))+入力・概要!$B$21*SQRT(B641/1000000)+I641*入力・概要!$B$16/2)</f>
        <v/>
      </c>
      <c r="I641" s="1" t="str">
        <f>IF(B641="","",C641*(入力・概要!$E$17*0.000000001))</f>
        <v/>
      </c>
      <c r="J641" s="1" t="str">
        <f t="shared" si="147"/>
        <v/>
      </c>
      <c r="K641" s="1" t="str">
        <f t="shared" si="148"/>
        <v/>
      </c>
      <c r="L641" s="1" t="str">
        <f>IF(B641="","",入力・概要!$B$25)</f>
        <v/>
      </c>
      <c r="M641" s="1" t="str">
        <f>IF(B641="","",C641*入力・概要!$B$26*0.000000001-1/(C641*入力・概要!$B$24*0.000001))</f>
        <v/>
      </c>
      <c r="N641" s="1" t="str">
        <f>IF(B641="","",入力・概要!$B$28)</f>
        <v/>
      </c>
      <c r="O641" s="1" t="str">
        <f>IF(B641="","",C641*入力・概要!$B$29*0.000000001-1/(C641*入力・概要!$B$27*0.000001))</f>
        <v/>
      </c>
      <c r="P641" s="1" t="str">
        <f t="shared" si="149"/>
        <v/>
      </c>
      <c r="Q641" s="1" t="str">
        <f t="shared" si="150"/>
        <v/>
      </c>
      <c r="R641" s="1" t="str">
        <f>IF(B641="","",入力・概要!$E$15*J641)</f>
        <v/>
      </c>
      <c r="S641" s="1" t="str">
        <f>IF(B641="","",入力・概要!$E$15*K641)</f>
        <v/>
      </c>
      <c r="T641" s="1" t="str">
        <f t="shared" si="151"/>
        <v/>
      </c>
      <c r="U641" s="1" t="str">
        <f t="shared" si="152"/>
        <v/>
      </c>
      <c r="V641" s="1" t="str">
        <f>IF(B641="","",T641+入力・概要!$E$9*F641)</f>
        <v/>
      </c>
      <c r="W641" s="1" t="str">
        <f>IF(B641="","",U641+入力・概要!$E$9*G641)</f>
        <v/>
      </c>
      <c r="X641" s="1" t="str">
        <f>IF(B641="","",入力・概要!$E$9+T641*F641-U641*G641)</f>
        <v/>
      </c>
      <c r="Y641" s="1" t="str">
        <f t="shared" si="153"/>
        <v/>
      </c>
      <c r="Z641" s="1" t="str">
        <f>IF(B641="","",入力・概要!$E$9*(V641*X641+W641*Y641)/(X641^2+Y641^2)+入力・概要!$B$36)</f>
        <v/>
      </c>
      <c r="AA641" s="1" t="str">
        <f>IF(B641="","",入力・概要!$E$9*(W641*X641-V641*Y641)/(X641^2+Y641^2)+C641*入力・概要!$B$37*0.000000001)</f>
        <v/>
      </c>
      <c r="AB641" s="1" t="str">
        <f t="shared" si="154"/>
        <v/>
      </c>
      <c r="AC641" s="1" t="str">
        <f t="shared" si="155"/>
        <v/>
      </c>
      <c r="AD641" s="1" t="str">
        <f t="shared" si="156"/>
        <v/>
      </c>
      <c r="AE641" s="1" t="str">
        <f t="shared" si="157"/>
        <v/>
      </c>
      <c r="AF641" s="1" t="str">
        <f t="shared" si="158"/>
        <v/>
      </c>
      <c r="AG641" s="1" t="str">
        <f t="shared" si="159"/>
        <v/>
      </c>
    </row>
    <row r="642" spans="1:33">
      <c r="A642">
        <v>639</v>
      </c>
      <c r="B642" s="2" t="str">
        <f>IF(A642&lt;=入力・概要!$B$40,10^(LOG10(入力・概要!$B$38)+(A642-1)*(LOG10(入力・概要!$B$39)-LOG10(入力・概要!$B$38))/(入力・概要!$B$40-1)),"")</f>
        <v/>
      </c>
      <c r="C642" s="1" t="str">
        <f t="shared" si="144"/>
        <v/>
      </c>
      <c r="D642" s="1" t="str">
        <f>IF(B642="","",ATANH(MIN(0.999999,入力・概要!$E$20/入力・概要!$E$9))+入力・概要!$B$20*SQRT(B642/1000000)+E642*入力・概要!$B$15/2)</f>
        <v/>
      </c>
      <c r="E642" s="1" t="str">
        <f>IF(B642="","",C642*(入力・概要!$E$11*0.000000001))</f>
        <v/>
      </c>
      <c r="F642" s="1" t="str">
        <f t="shared" si="145"/>
        <v/>
      </c>
      <c r="G642" s="1" t="str">
        <f t="shared" si="146"/>
        <v/>
      </c>
      <c r="H642" s="1" t="str">
        <f>IF(B642="","",ATANH(MIN(0.999999,入力・概要!$E$21/入力・概要!$E$15))+入力・概要!$B$21*SQRT(B642/1000000)+I642*入力・概要!$B$16/2)</f>
        <v/>
      </c>
      <c r="I642" s="1" t="str">
        <f>IF(B642="","",C642*(入力・概要!$E$17*0.000000001))</f>
        <v/>
      </c>
      <c r="J642" s="1" t="str">
        <f t="shared" si="147"/>
        <v/>
      </c>
      <c r="K642" s="1" t="str">
        <f t="shared" si="148"/>
        <v/>
      </c>
      <c r="L642" s="1" t="str">
        <f>IF(B642="","",入力・概要!$B$25)</f>
        <v/>
      </c>
      <c r="M642" s="1" t="str">
        <f>IF(B642="","",C642*入力・概要!$B$26*0.000000001-1/(C642*入力・概要!$B$24*0.000001))</f>
        <v/>
      </c>
      <c r="N642" s="1" t="str">
        <f>IF(B642="","",入力・概要!$B$28)</f>
        <v/>
      </c>
      <c r="O642" s="1" t="str">
        <f>IF(B642="","",C642*入力・概要!$B$29*0.000000001-1/(C642*入力・概要!$B$27*0.000001))</f>
        <v/>
      </c>
      <c r="P642" s="1" t="str">
        <f t="shared" si="149"/>
        <v/>
      </c>
      <c r="Q642" s="1" t="str">
        <f t="shared" si="150"/>
        <v/>
      </c>
      <c r="R642" s="1" t="str">
        <f>IF(B642="","",入力・概要!$E$15*J642)</f>
        <v/>
      </c>
      <c r="S642" s="1" t="str">
        <f>IF(B642="","",入力・概要!$E$15*K642)</f>
        <v/>
      </c>
      <c r="T642" s="1" t="str">
        <f t="shared" si="151"/>
        <v/>
      </c>
      <c r="U642" s="1" t="str">
        <f t="shared" si="152"/>
        <v/>
      </c>
      <c r="V642" s="1" t="str">
        <f>IF(B642="","",T642+入力・概要!$E$9*F642)</f>
        <v/>
      </c>
      <c r="W642" s="1" t="str">
        <f>IF(B642="","",U642+入力・概要!$E$9*G642)</f>
        <v/>
      </c>
      <c r="X642" s="1" t="str">
        <f>IF(B642="","",入力・概要!$E$9+T642*F642-U642*G642)</f>
        <v/>
      </c>
      <c r="Y642" s="1" t="str">
        <f t="shared" si="153"/>
        <v/>
      </c>
      <c r="Z642" s="1" t="str">
        <f>IF(B642="","",入力・概要!$E$9*(V642*X642+W642*Y642)/(X642^2+Y642^2)+入力・概要!$B$36)</f>
        <v/>
      </c>
      <c r="AA642" s="1" t="str">
        <f>IF(B642="","",入力・概要!$E$9*(W642*X642-V642*Y642)/(X642^2+Y642^2)+C642*入力・概要!$B$37*0.000000001)</f>
        <v/>
      </c>
      <c r="AB642" s="1" t="str">
        <f t="shared" si="154"/>
        <v/>
      </c>
      <c r="AC642" s="1" t="str">
        <f t="shared" si="155"/>
        <v/>
      </c>
      <c r="AD642" s="1" t="str">
        <f t="shared" si="156"/>
        <v/>
      </c>
      <c r="AE642" s="1" t="str">
        <f t="shared" si="157"/>
        <v/>
      </c>
      <c r="AF642" s="1" t="str">
        <f t="shared" si="158"/>
        <v/>
      </c>
      <c r="AG642" s="1" t="str">
        <f t="shared" si="159"/>
        <v/>
      </c>
    </row>
    <row r="643" spans="1:33">
      <c r="A643">
        <v>640</v>
      </c>
      <c r="B643" s="2" t="str">
        <f>IF(A643&lt;=入力・概要!$B$40,10^(LOG10(入力・概要!$B$38)+(A643-1)*(LOG10(入力・概要!$B$39)-LOG10(入力・概要!$B$38))/(入力・概要!$B$40-1)),"")</f>
        <v/>
      </c>
      <c r="C643" s="1" t="str">
        <f t="shared" si="144"/>
        <v/>
      </c>
      <c r="D643" s="1" t="str">
        <f>IF(B643="","",ATANH(MIN(0.999999,入力・概要!$E$20/入力・概要!$E$9))+入力・概要!$B$20*SQRT(B643/1000000)+E643*入力・概要!$B$15/2)</f>
        <v/>
      </c>
      <c r="E643" s="1" t="str">
        <f>IF(B643="","",C643*(入力・概要!$E$11*0.000000001))</f>
        <v/>
      </c>
      <c r="F643" s="1" t="str">
        <f t="shared" si="145"/>
        <v/>
      </c>
      <c r="G643" s="1" t="str">
        <f t="shared" si="146"/>
        <v/>
      </c>
      <c r="H643" s="1" t="str">
        <f>IF(B643="","",ATANH(MIN(0.999999,入力・概要!$E$21/入力・概要!$E$15))+入力・概要!$B$21*SQRT(B643/1000000)+I643*入力・概要!$B$16/2)</f>
        <v/>
      </c>
      <c r="I643" s="1" t="str">
        <f>IF(B643="","",C643*(入力・概要!$E$17*0.000000001))</f>
        <v/>
      </c>
      <c r="J643" s="1" t="str">
        <f t="shared" si="147"/>
        <v/>
      </c>
      <c r="K643" s="1" t="str">
        <f t="shared" si="148"/>
        <v/>
      </c>
      <c r="L643" s="1" t="str">
        <f>IF(B643="","",入力・概要!$B$25)</f>
        <v/>
      </c>
      <c r="M643" s="1" t="str">
        <f>IF(B643="","",C643*入力・概要!$B$26*0.000000001-1/(C643*入力・概要!$B$24*0.000001))</f>
        <v/>
      </c>
      <c r="N643" s="1" t="str">
        <f>IF(B643="","",入力・概要!$B$28)</f>
        <v/>
      </c>
      <c r="O643" s="1" t="str">
        <f>IF(B643="","",C643*入力・概要!$B$29*0.000000001-1/(C643*入力・概要!$B$27*0.000001))</f>
        <v/>
      </c>
      <c r="P643" s="1" t="str">
        <f t="shared" si="149"/>
        <v/>
      </c>
      <c r="Q643" s="1" t="str">
        <f t="shared" si="150"/>
        <v/>
      </c>
      <c r="R643" s="1" t="str">
        <f>IF(B643="","",入力・概要!$E$15*J643)</f>
        <v/>
      </c>
      <c r="S643" s="1" t="str">
        <f>IF(B643="","",入力・概要!$E$15*K643)</f>
        <v/>
      </c>
      <c r="T643" s="1" t="str">
        <f t="shared" si="151"/>
        <v/>
      </c>
      <c r="U643" s="1" t="str">
        <f t="shared" si="152"/>
        <v/>
      </c>
      <c r="V643" s="1" t="str">
        <f>IF(B643="","",T643+入力・概要!$E$9*F643)</f>
        <v/>
      </c>
      <c r="W643" s="1" t="str">
        <f>IF(B643="","",U643+入力・概要!$E$9*G643)</f>
        <v/>
      </c>
      <c r="X643" s="1" t="str">
        <f>IF(B643="","",入力・概要!$E$9+T643*F643-U643*G643)</f>
        <v/>
      </c>
      <c r="Y643" s="1" t="str">
        <f t="shared" si="153"/>
        <v/>
      </c>
      <c r="Z643" s="1" t="str">
        <f>IF(B643="","",入力・概要!$E$9*(V643*X643+W643*Y643)/(X643^2+Y643^2)+入力・概要!$B$36)</f>
        <v/>
      </c>
      <c r="AA643" s="1" t="str">
        <f>IF(B643="","",入力・概要!$E$9*(W643*X643-V643*Y643)/(X643^2+Y643^2)+C643*入力・概要!$B$37*0.000000001)</f>
        <v/>
      </c>
      <c r="AB643" s="1" t="str">
        <f t="shared" si="154"/>
        <v/>
      </c>
      <c r="AC643" s="1" t="str">
        <f t="shared" si="155"/>
        <v/>
      </c>
      <c r="AD643" s="1" t="str">
        <f t="shared" si="156"/>
        <v/>
      </c>
      <c r="AE643" s="1" t="str">
        <f t="shared" si="157"/>
        <v/>
      </c>
      <c r="AF643" s="1" t="str">
        <f t="shared" si="158"/>
        <v/>
      </c>
      <c r="AG643" s="1" t="str">
        <f t="shared" si="159"/>
        <v/>
      </c>
    </row>
    <row r="644" spans="1:33">
      <c r="A644">
        <v>641</v>
      </c>
      <c r="B644" s="2" t="str">
        <f>IF(A644&lt;=入力・概要!$B$40,10^(LOG10(入力・概要!$B$38)+(A644-1)*(LOG10(入力・概要!$B$39)-LOG10(入力・概要!$B$38))/(入力・概要!$B$40-1)),"")</f>
        <v/>
      </c>
      <c r="C644" s="1" t="str">
        <f t="shared" ref="C644:C707" si="160">IF(B644="","",2*PI()*B644)</f>
        <v/>
      </c>
      <c r="D644" s="1" t="str">
        <f>IF(B644="","",ATANH(MIN(0.999999,入力・概要!$E$20/入力・概要!$E$9))+入力・概要!$B$20*SQRT(B644/1000000)+E644*入力・概要!$B$15/2)</f>
        <v/>
      </c>
      <c r="E644" s="1" t="str">
        <f>IF(B644="","",C644*(入力・概要!$E$11*0.000000001))</f>
        <v/>
      </c>
      <c r="F644" s="1" t="str">
        <f t="shared" ref="F644:F707" si="161">IF(B644="","",SINH(2*D644)/(COSH(2*D644)+COS(2*E644)))</f>
        <v/>
      </c>
      <c r="G644" s="1" t="str">
        <f t="shared" ref="G644:G707" si="162">IF(B644="","",SIN(2*E644)/(COSH(2*D644)+COS(2*E644)))</f>
        <v/>
      </c>
      <c r="H644" s="1" t="str">
        <f>IF(B644="","",ATANH(MIN(0.999999,入力・概要!$E$21/入力・概要!$E$15))+入力・概要!$B$21*SQRT(B644/1000000)+I644*入力・概要!$B$16/2)</f>
        <v/>
      </c>
      <c r="I644" s="1" t="str">
        <f>IF(B644="","",C644*(入力・概要!$E$17*0.000000001))</f>
        <v/>
      </c>
      <c r="J644" s="1" t="str">
        <f t="shared" ref="J644:J707" si="163">IF(B644="","",SINH(2*H644)/(COSH(2*H644)+COS(2*I644)))</f>
        <v/>
      </c>
      <c r="K644" s="1" t="str">
        <f t="shared" ref="K644:K707" si="164">IF(B644="","",SIN(2*I644)/(COSH(2*H644)+COS(2*I644)))</f>
        <v/>
      </c>
      <c r="L644" s="1" t="str">
        <f>IF(B644="","",入力・概要!$B$25)</f>
        <v/>
      </c>
      <c r="M644" s="1" t="str">
        <f>IF(B644="","",C644*入力・概要!$B$26*0.000000001-1/(C644*入力・概要!$B$24*0.000001))</f>
        <v/>
      </c>
      <c r="N644" s="1" t="str">
        <f>IF(B644="","",入力・概要!$B$28)</f>
        <v/>
      </c>
      <c r="O644" s="1" t="str">
        <f>IF(B644="","",C644*入力・概要!$B$29*0.000000001-1/(C644*入力・概要!$B$27*0.000001))</f>
        <v/>
      </c>
      <c r="P644" s="1" t="str">
        <f t="shared" ref="P644:P707" si="165">IF(B644="","",((L644*N644-M644*O644)*(L644+N644)+(L644*O644+M644*N644)*(M644+O644))/((L644+N644)^2+(M644+O644)^2))</f>
        <v/>
      </c>
      <c r="Q644" s="1" t="str">
        <f t="shared" ref="Q644:Q707" si="166">IF(B644="","",((L644*O644+M644*N644)*(L644+N644)-(L644*N644-M644*O644)*(M644+O644))/((L644+N644)^2+(M644+O644)^2))</f>
        <v/>
      </c>
      <c r="R644" s="1" t="str">
        <f>IF(B644="","",入力・概要!$E$15*J644)</f>
        <v/>
      </c>
      <c r="S644" s="1" t="str">
        <f>IF(B644="","",入力・概要!$E$15*K644)</f>
        <v/>
      </c>
      <c r="T644" s="1" t="str">
        <f t="shared" ref="T644:T707" si="167">IF(B644="","",P644+R644)</f>
        <v/>
      </c>
      <c r="U644" s="1" t="str">
        <f t="shared" ref="U644:U707" si="168">IF(B644="","",Q644+S644)</f>
        <v/>
      </c>
      <c r="V644" s="1" t="str">
        <f>IF(B644="","",T644+入力・概要!$E$9*F644)</f>
        <v/>
      </c>
      <c r="W644" s="1" t="str">
        <f>IF(B644="","",U644+入力・概要!$E$9*G644)</f>
        <v/>
      </c>
      <c r="X644" s="1" t="str">
        <f>IF(B644="","",入力・概要!$E$9+T644*F644-U644*G644)</f>
        <v/>
      </c>
      <c r="Y644" s="1" t="str">
        <f t="shared" ref="Y644:Y707" si="169">IF(B644="","",T644*G644+U644*F644)</f>
        <v/>
      </c>
      <c r="Z644" s="1" t="str">
        <f>IF(B644="","",入力・概要!$E$9*(V644*X644+W644*Y644)/(X644^2+Y644^2)+入力・概要!$B$36)</f>
        <v/>
      </c>
      <c r="AA644" s="1" t="str">
        <f>IF(B644="","",入力・概要!$E$9*(W644*X644-V644*Y644)/(X644^2+Y644^2)+C644*入力・概要!$B$37*0.000000001)</f>
        <v/>
      </c>
      <c r="AB644" s="1" t="str">
        <f t="shared" ref="AB644:AB707" si="170">IF(B644="","",SQRT(Z644^2+AA644^2))</f>
        <v/>
      </c>
      <c r="AC644" s="1" t="str">
        <f t="shared" ref="AC644:AC707" si="171">IF(B644="","",IF(Z644&gt;0,DEGREES(ATAN(AA644/Z644)),IF(Z644&lt;0,IF(AA644&gt;=0,DEGREES(ATAN(AA644/Z644))+180,DEGREES(ATAN(AA644/Z644))-180),IF(AA644&gt;0,90,IF(AA644&lt;0,-90,0)))))</f>
        <v/>
      </c>
      <c r="AD644" s="1" t="str">
        <f t="shared" ref="AD644:AD707" si="172">IF(B644="","",LOG10(B644))</f>
        <v/>
      </c>
      <c r="AE644" s="1" t="str">
        <f t="shared" ref="AE644:AE707" si="173">IF(AB644="","",LOG10(MAX(AB644,0.000000000001)))</f>
        <v/>
      </c>
      <c r="AF644" s="1" t="str">
        <f t="shared" ref="AF644:AF707" si="174">IF(B644="","",SQRT(P644^2+Q644^2))</f>
        <v/>
      </c>
      <c r="AG644" s="1" t="str">
        <f t="shared" ref="AG644:AG707" si="175">IF(B644="","",SQRT(R644^2+S644^2))</f>
        <v/>
      </c>
    </row>
    <row r="645" spans="1:33">
      <c r="A645">
        <v>642</v>
      </c>
      <c r="B645" s="2" t="str">
        <f>IF(A645&lt;=入力・概要!$B$40,10^(LOG10(入力・概要!$B$38)+(A645-1)*(LOG10(入力・概要!$B$39)-LOG10(入力・概要!$B$38))/(入力・概要!$B$40-1)),"")</f>
        <v/>
      </c>
      <c r="C645" s="1" t="str">
        <f t="shared" si="160"/>
        <v/>
      </c>
      <c r="D645" s="1" t="str">
        <f>IF(B645="","",ATANH(MIN(0.999999,入力・概要!$E$20/入力・概要!$E$9))+入力・概要!$B$20*SQRT(B645/1000000)+E645*入力・概要!$B$15/2)</f>
        <v/>
      </c>
      <c r="E645" s="1" t="str">
        <f>IF(B645="","",C645*(入力・概要!$E$11*0.000000001))</f>
        <v/>
      </c>
      <c r="F645" s="1" t="str">
        <f t="shared" si="161"/>
        <v/>
      </c>
      <c r="G645" s="1" t="str">
        <f t="shared" si="162"/>
        <v/>
      </c>
      <c r="H645" s="1" t="str">
        <f>IF(B645="","",ATANH(MIN(0.999999,入力・概要!$E$21/入力・概要!$E$15))+入力・概要!$B$21*SQRT(B645/1000000)+I645*入力・概要!$B$16/2)</f>
        <v/>
      </c>
      <c r="I645" s="1" t="str">
        <f>IF(B645="","",C645*(入力・概要!$E$17*0.000000001))</f>
        <v/>
      </c>
      <c r="J645" s="1" t="str">
        <f t="shared" si="163"/>
        <v/>
      </c>
      <c r="K645" s="1" t="str">
        <f t="shared" si="164"/>
        <v/>
      </c>
      <c r="L645" s="1" t="str">
        <f>IF(B645="","",入力・概要!$B$25)</f>
        <v/>
      </c>
      <c r="M645" s="1" t="str">
        <f>IF(B645="","",C645*入力・概要!$B$26*0.000000001-1/(C645*入力・概要!$B$24*0.000001))</f>
        <v/>
      </c>
      <c r="N645" s="1" t="str">
        <f>IF(B645="","",入力・概要!$B$28)</f>
        <v/>
      </c>
      <c r="O645" s="1" t="str">
        <f>IF(B645="","",C645*入力・概要!$B$29*0.000000001-1/(C645*入力・概要!$B$27*0.000001))</f>
        <v/>
      </c>
      <c r="P645" s="1" t="str">
        <f t="shared" si="165"/>
        <v/>
      </c>
      <c r="Q645" s="1" t="str">
        <f t="shared" si="166"/>
        <v/>
      </c>
      <c r="R645" s="1" t="str">
        <f>IF(B645="","",入力・概要!$E$15*J645)</f>
        <v/>
      </c>
      <c r="S645" s="1" t="str">
        <f>IF(B645="","",入力・概要!$E$15*K645)</f>
        <v/>
      </c>
      <c r="T645" s="1" t="str">
        <f t="shared" si="167"/>
        <v/>
      </c>
      <c r="U645" s="1" t="str">
        <f t="shared" si="168"/>
        <v/>
      </c>
      <c r="V645" s="1" t="str">
        <f>IF(B645="","",T645+入力・概要!$E$9*F645)</f>
        <v/>
      </c>
      <c r="W645" s="1" t="str">
        <f>IF(B645="","",U645+入力・概要!$E$9*G645)</f>
        <v/>
      </c>
      <c r="X645" s="1" t="str">
        <f>IF(B645="","",入力・概要!$E$9+T645*F645-U645*G645)</f>
        <v/>
      </c>
      <c r="Y645" s="1" t="str">
        <f t="shared" si="169"/>
        <v/>
      </c>
      <c r="Z645" s="1" t="str">
        <f>IF(B645="","",入力・概要!$E$9*(V645*X645+W645*Y645)/(X645^2+Y645^2)+入力・概要!$B$36)</f>
        <v/>
      </c>
      <c r="AA645" s="1" t="str">
        <f>IF(B645="","",入力・概要!$E$9*(W645*X645-V645*Y645)/(X645^2+Y645^2)+C645*入力・概要!$B$37*0.000000001)</f>
        <v/>
      </c>
      <c r="AB645" s="1" t="str">
        <f t="shared" si="170"/>
        <v/>
      </c>
      <c r="AC645" s="1" t="str">
        <f t="shared" si="171"/>
        <v/>
      </c>
      <c r="AD645" s="1" t="str">
        <f t="shared" si="172"/>
        <v/>
      </c>
      <c r="AE645" s="1" t="str">
        <f t="shared" si="173"/>
        <v/>
      </c>
      <c r="AF645" s="1" t="str">
        <f t="shared" si="174"/>
        <v/>
      </c>
      <c r="AG645" s="1" t="str">
        <f t="shared" si="175"/>
        <v/>
      </c>
    </row>
    <row r="646" spans="1:33">
      <c r="A646">
        <v>643</v>
      </c>
      <c r="B646" s="2" t="str">
        <f>IF(A646&lt;=入力・概要!$B$40,10^(LOG10(入力・概要!$B$38)+(A646-1)*(LOG10(入力・概要!$B$39)-LOG10(入力・概要!$B$38))/(入力・概要!$B$40-1)),"")</f>
        <v/>
      </c>
      <c r="C646" s="1" t="str">
        <f t="shared" si="160"/>
        <v/>
      </c>
      <c r="D646" s="1" t="str">
        <f>IF(B646="","",ATANH(MIN(0.999999,入力・概要!$E$20/入力・概要!$E$9))+入力・概要!$B$20*SQRT(B646/1000000)+E646*入力・概要!$B$15/2)</f>
        <v/>
      </c>
      <c r="E646" s="1" t="str">
        <f>IF(B646="","",C646*(入力・概要!$E$11*0.000000001))</f>
        <v/>
      </c>
      <c r="F646" s="1" t="str">
        <f t="shared" si="161"/>
        <v/>
      </c>
      <c r="G646" s="1" t="str">
        <f t="shared" si="162"/>
        <v/>
      </c>
      <c r="H646" s="1" t="str">
        <f>IF(B646="","",ATANH(MIN(0.999999,入力・概要!$E$21/入力・概要!$E$15))+入力・概要!$B$21*SQRT(B646/1000000)+I646*入力・概要!$B$16/2)</f>
        <v/>
      </c>
      <c r="I646" s="1" t="str">
        <f>IF(B646="","",C646*(入力・概要!$E$17*0.000000001))</f>
        <v/>
      </c>
      <c r="J646" s="1" t="str">
        <f t="shared" si="163"/>
        <v/>
      </c>
      <c r="K646" s="1" t="str">
        <f t="shared" si="164"/>
        <v/>
      </c>
      <c r="L646" s="1" t="str">
        <f>IF(B646="","",入力・概要!$B$25)</f>
        <v/>
      </c>
      <c r="M646" s="1" t="str">
        <f>IF(B646="","",C646*入力・概要!$B$26*0.000000001-1/(C646*入力・概要!$B$24*0.000001))</f>
        <v/>
      </c>
      <c r="N646" s="1" t="str">
        <f>IF(B646="","",入力・概要!$B$28)</f>
        <v/>
      </c>
      <c r="O646" s="1" t="str">
        <f>IF(B646="","",C646*入力・概要!$B$29*0.000000001-1/(C646*入力・概要!$B$27*0.000001))</f>
        <v/>
      </c>
      <c r="P646" s="1" t="str">
        <f t="shared" si="165"/>
        <v/>
      </c>
      <c r="Q646" s="1" t="str">
        <f t="shared" si="166"/>
        <v/>
      </c>
      <c r="R646" s="1" t="str">
        <f>IF(B646="","",入力・概要!$E$15*J646)</f>
        <v/>
      </c>
      <c r="S646" s="1" t="str">
        <f>IF(B646="","",入力・概要!$E$15*K646)</f>
        <v/>
      </c>
      <c r="T646" s="1" t="str">
        <f t="shared" si="167"/>
        <v/>
      </c>
      <c r="U646" s="1" t="str">
        <f t="shared" si="168"/>
        <v/>
      </c>
      <c r="V646" s="1" t="str">
        <f>IF(B646="","",T646+入力・概要!$E$9*F646)</f>
        <v/>
      </c>
      <c r="W646" s="1" t="str">
        <f>IF(B646="","",U646+入力・概要!$E$9*G646)</f>
        <v/>
      </c>
      <c r="X646" s="1" t="str">
        <f>IF(B646="","",入力・概要!$E$9+T646*F646-U646*G646)</f>
        <v/>
      </c>
      <c r="Y646" s="1" t="str">
        <f t="shared" si="169"/>
        <v/>
      </c>
      <c r="Z646" s="1" t="str">
        <f>IF(B646="","",入力・概要!$E$9*(V646*X646+W646*Y646)/(X646^2+Y646^2)+入力・概要!$B$36)</f>
        <v/>
      </c>
      <c r="AA646" s="1" t="str">
        <f>IF(B646="","",入力・概要!$E$9*(W646*X646-V646*Y646)/(X646^2+Y646^2)+C646*入力・概要!$B$37*0.000000001)</f>
        <v/>
      </c>
      <c r="AB646" s="1" t="str">
        <f t="shared" si="170"/>
        <v/>
      </c>
      <c r="AC646" s="1" t="str">
        <f t="shared" si="171"/>
        <v/>
      </c>
      <c r="AD646" s="1" t="str">
        <f t="shared" si="172"/>
        <v/>
      </c>
      <c r="AE646" s="1" t="str">
        <f t="shared" si="173"/>
        <v/>
      </c>
      <c r="AF646" s="1" t="str">
        <f t="shared" si="174"/>
        <v/>
      </c>
      <c r="AG646" s="1" t="str">
        <f t="shared" si="175"/>
        <v/>
      </c>
    </row>
    <row r="647" spans="1:33">
      <c r="A647">
        <v>644</v>
      </c>
      <c r="B647" s="2" t="str">
        <f>IF(A647&lt;=入力・概要!$B$40,10^(LOG10(入力・概要!$B$38)+(A647-1)*(LOG10(入力・概要!$B$39)-LOG10(入力・概要!$B$38))/(入力・概要!$B$40-1)),"")</f>
        <v/>
      </c>
      <c r="C647" s="1" t="str">
        <f t="shared" si="160"/>
        <v/>
      </c>
      <c r="D647" s="1" t="str">
        <f>IF(B647="","",ATANH(MIN(0.999999,入力・概要!$E$20/入力・概要!$E$9))+入力・概要!$B$20*SQRT(B647/1000000)+E647*入力・概要!$B$15/2)</f>
        <v/>
      </c>
      <c r="E647" s="1" t="str">
        <f>IF(B647="","",C647*(入力・概要!$E$11*0.000000001))</f>
        <v/>
      </c>
      <c r="F647" s="1" t="str">
        <f t="shared" si="161"/>
        <v/>
      </c>
      <c r="G647" s="1" t="str">
        <f t="shared" si="162"/>
        <v/>
      </c>
      <c r="H647" s="1" t="str">
        <f>IF(B647="","",ATANH(MIN(0.999999,入力・概要!$E$21/入力・概要!$E$15))+入力・概要!$B$21*SQRT(B647/1000000)+I647*入力・概要!$B$16/2)</f>
        <v/>
      </c>
      <c r="I647" s="1" t="str">
        <f>IF(B647="","",C647*(入力・概要!$E$17*0.000000001))</f>
        <v/>
      </c>
      <c r="J647" s="1" t="str">
        <f t="shared" si="163"/>
        <v/>
      </c>
      <c r="K647" s="1" t="str">
        <f t="shared" si="164"/>
        <v/>
      </c>
      <c r="L647" s="1" t="str">
        <f>IF(B647="","",入力・概要!$B$25)</f>
        <v/>
      </c>
      <c r="M647" s="1" t="str">
        <f>IF(B647="","",C647*入力・概要!$B$26*0.000000001-1/(C647*入力・概要!$B$24*0.000001))</f>
        <v/>
      </c>
      <c r="N647" s="1" t="str">
        <f>IF(B647="","",入力・概要!$B$28)</f>
        <v/>
      </c>
      <c r="O647" s="1" t="str">
        <f>IF(B647="","",C647*入力・概要!$B$29*0.000000001-1/(C647*入力・概要!$B$27*0.000001))</f>
        <v/>
      </c>
      <c r="P647" s="1" t="str">
        <f t="shared" si="165"/>
        <v/>
      </c>
      <c r="Q647" s="1" t="str">
        <f t="shared" si="166"/>
        <v/>
      </c>
      <c r="R647" s="1" t="str">
        <f>IF(B647="","",入力・概要!$E$15*J647)</f>
        <v/>
      </c>
      <c r="S647" s="1" t="str">
        <f>IF(B647="","",入力・概要!$E$15*K647)</f>
        <v/>
      </c>
      <c r="T647" s="1" t="str">
        <f t="shared" si="167"/>
        <v/>
      </c>
      <c r="U647" s="1" t="str">
        <f t="shared" si="168"/>
        <v/>
      </c>
      <c r="V647" s="1" t="str">
        <f>IF(B647="","",T647+入力・概要!$E$9*F647)</f>
        <v/>
      </c>
      <c r="W647" s="1" t="str">
        <f>IF(B647="","",U647+入力・概要!$E$9*G647)</f>
        <v/>
      </c>
      <c r="X647" s="1" t="str">
        <f>IF(B647="","",入力・概要!$E$9+T647*F647-U647*G647)</f>
        <v/>
      </c>
      <c r="Y647" s="1" t="str">
        <f t="shared" si="169"/>
        <v/>
      </c>
      <c r="Z647" s="1" t="str">
        <f>IF(B647="","",入力・概要!$E$9*(V647*X647+W647*Y647)/(X647^2+Y647^2)+入力・概要!$B$36)</f>
        <v/>
      </c>
      <c r="AA647" s="1" t="str">
        <f>IF(B647="","",入力・概要!$E$9*(W647*X647-V647*Y647)/(X647^2+Y647^2)+C647*入力・概要!$B$37*0.000000001)</f>
        <v/>
      </c>
      <c r="AB647" s="1" t="str">
        <f t="shared" si="170"/>
        <v/>
      </c>
      <c r="AC647" s="1" t="str">
        <f t="shared" si="171"/>
        <v/>
      </c>
      <c r="AD647" s="1" t="str">
        <f t="shared" si="172"/>
        <v/>
      </c>
      <c r="AE647" s="1" t="str">
        <f t="shared" si="173"/>
        <v/>
      </c>
      <c r="AF647" s="1" t="str">
        <f t="shared" si="174"/>
        <v/>
      </c>
      <c r="AG647" s="1" t="str">
        <f t="shared" si="175"/>
        <v/>
      </c>
    </row>
    <row r="648" spans="1:33">
      <c r="A648">
        <v>645</v>
      </c>
      <c r="B648" s="2" t="str">
        <f>IF(A648&lt;=入力・概要!$B$40,10^(LOG10(入力・概要!$B$38)+(A648-1)*(LOG10(入力・概要!$B$39)-LOG10(入力・概要!$B$38))/(入力・概要!$B$40-1)),"")</f>
        <v/>
      </c>
      <c r="C648" s="1" t="str">
        <f t="shared" si="160"/>
        <v/>
      </c>
      <c r="D648" s="1" t="str">
        <f>IF(B648="","",ATANH(MIN(0.999999,入力・概要!$E$20/入力・概要!$E$9))+入力・概要!$B$20*SQRT(B648/1000000)+E648*入力・概要!$B$15/2)</f>
        <v/>
      </c>
      <c r="E648" s="1" t="str">
        <f>IF(B648="","",C648*(入力・概要!$E$11*0.000000001))</f>
        <v/>
      </c>
      <c r="F648" s="1" t="str">
        <f t="shared" si="161"/>
        <v/>
      </c>
      <c r="G648" s="1" t="str">
        <f t="shared" si="162"/>
        <v/>
      </c>
      <c r="H648" s="1" t="str">
        <f>IF(B648="","",ATANH(MIN(0.999999,入力・概要!$E$21/入力・概要!$E$15))+入力・概要!$B$21*SQRT(B648/1000000)+I648*入力・概要!$B$16/2)</f>
        <v/>
      </c>
      <c r="I648" s="1" t="str">
        <f>IF(B648="","",C648*(入力・概要!$E$17*0.000000001))</f>
        <v/>
      </c>
      <c r="J648" s="1" t="str">
        <f t="shared" si="163"/>
        <v/>
      </c>
      <c r="K648" s="1" t="str">
        <f t="shared" si="164"/>
        <v/>
      </c>
      <c r="L648" s="1" t="str">
        <f>IF(B648="","",入力・概要!$B$25)</f>
        <v/>
      </c>
      <c r="M648" s="1" t="str">
        <f>IF(B648="","",C648*入力・概要!$B$26*0.000000001-1/(C648*入力・概要!$B$24*0.000001))</f>
        <v/>
      </c>
      <c r="N648" s="1" t="str">
        <f>IF(B648="","",入力・概要!$B$28)</f>
        <v/>
      </c>
      <c r="O648" s="1" t="str">
        <f>IF(B648="","",C648*入力・概要!$B$29*0.000000001-1/(C648*入力・概要!$B$27*0.000001))</f>
        <v/>
      </c>
      <c r="P648" s="1" t="str">
        <f t="shared" si="165"/>
        <v/>
      </c>
      <c r="Q648" s="1" t="str">
        <f t="shared" si="166"/>
        <v/>
      </c>
      <c r="R648" s="1" t="str">
        <f>IF(B648="","",入力・概要!$E$15*J648)</f>
        <v/>
      </c>
      <c r="S648" s="1" t="str">
        <f>IF(B648="","",入力・概要!$E$15*K648)</f>
        <v/>
      </c>
      <c r="T648" s="1" t="str">
        <f t="shared" si="167"/>
        <v/>
      </c>
      <c r="U648" s="1" t="str">
        <f t="shared" si="168"/>
        <v/>
      </c>
      <c r="V648" s="1" t="str">
        <f>IF(B648="","",T648+入力・概要!$E$9*F648)</f>
        <v/>
      </c>
      <c r="W648" s="1" t="str">
        <f>IF(B648="","",U648+入力・概要!$E$9*G648)</f>
        <v/>
      </c>
      <c r="X648" s="1" t="str">
        <f>IF(B648="","",入力・概要!$E$9+T648*F648-U648*G648)</f>
        <v/>
      </c>
      <c r="Y648" s="1" t="str">
        <f t="shared" si="169"/>
        <v/>
      </c>
      <c r="Z648" s="1" t="str">
        <f>IF(B648="","",入力・概要!$E$9*(V648*X648+W648*Y648)/(X648^2+Y648^2)+入力・概要!$B$36)</f>
        <v/>
      </c>
      <c r="AA648" s="1" t="str">
        <f>IF(B648="","",入力・概要!$E$9*(W648*X648-V648*Y648)/(X648^2+Y648^2)+C648*入力・概要!$B$37*0.000000001)</f>
        <v/>
      </c>
      <c r="AB648" s="1" t="str">
        <f t="shared" si="170"/>
        <v/>
      </c>
      <c r="AC648" s="1" t="str">
        <f t="shared" si="171"/>
        <v/>
      </c>
      <c r="AD648" s="1" t="str">
        <f t="shared" si="172"/>
        <v/>
      </c>
      <c r="AE648" s="1" t="str">
        <f t="shared" si="173"/>
        <v/>
      </c>
      <c r="AF648" s="1" t="str">
        <f t="shared" si="174"/>
        <v/>
      </c>
      <c r="AG648" s="1" t="str">
        <f t="shared" si="175"/>
        <v/>
      </c>
    </row>
    <row r="649" spans="1:33">
      <c r="A649">
        <v>646</v>
      </c>
      <c r="B649" s="2" t="str">
        <f>IF(A649&lt;=入力・概要!$B$40,10^(LOG10(入力・概要!$B$38)+(A649-1)*(LOG10(入力・概要!$B$39)-LOG10(入力・概要!$B$38))/(入力・概要!$B$40-1)),"")</f>
        <v/>
      </c>
      <c r="C649" s="1" t="str">
        <f t="shared" si="160"/>
        <v/>
      </c>
      <c r="D649" s="1" t="str">
        <f>IF(B649="","",ATANH(MIN(0.999999,入力・概要!$E$20/入力・概要!$E$9))+入力・概要!$B$20*SQRT(B649/1000000)+E649*入力・概要!$B$15/2)</f>
        <v/>
      </c>
      <c r="E649" s="1" t="str">
        <f>IF(B649="","",C649*(入力・概要!$E$11*0.000000001))</f>
        <v/>
      </c>
      <c r="F649" s="1" t="str">
        <f t="shared" si="161"/>
        <v/>
      </c>
      <c r="G649" s="1" t="str">
        <f t="shared" si="162"/>
        <v/>
      </c>
      <c r="H649" s="1" t="str">
        <f>IF(B649="","",ATANH(MIN(0.999999,入力・概要!$E$21/入力・概要!$E$15))+入力・概要!$B$21*SQRT(B649/1000000)+I649*入力・概要!$B$16/2)</f>
        <v/>
      </c>
      <c r="I649" s="1" t="str">
        <f>IF(B649="","",C649*(入力・概要!$E$17*0.000000001))</f>
        <v/>
      </c>
      <c r="J649" s="1" t="str">
        <f t="shared" si="163"/>
        <v/>
      </c>
      <c r="K649" s="1" t="str">
        <f t="shared" si="164"/>
        <v/>
      </c>
      <c r="L649" s="1" t="str">
        <f>IF(B649="","",入力・概要!$B$25)</f>
        <v/>
      </c>
      <c r="M649" s="1" t="str">
        <f>IF(B649="","",C649*入力・概要!$B$26*0.000000001-1/(C649*入力・概要!$B$24*0.000001))</f>
        <v/>
      </c>
      <c r="N649" s="1" t="str">
        <f>IF(B649="","",入力・概要!$B$28)</f>
        <v/>
      </c>
      <c r="O649" s="1" t="str">
        <f>IF(B649="","",C649*入力・概要!$B$29*0.000000001-1/(C649*入力・概要!$B$27*0.000001))</f>
        <v/>
      </c>
      <c r="P649" s="1" t="str">
        <f t="shared" si="165"/>
        <v/>
      </c>
      <c r="Q649" s="1" t="str">
        <f t="shared" si="166"/>
        <v/>
      </c>
      <c r="R649" s="1" t="str">
        <f>IF(B649="","",入力・概要!$E$15*J649)</f>
        <v/>
      </c>
      <c r="S649" s="1" t="str">
        <f>IF(B649="","",入力・概要!$E$15*K649)</f>
        <v/>
      </c>
      <c r="T649" s="1" t="str">
        <f t="shared" si="167"/>
        <v/>
      </c>
      <c r="U649" s="1" t="str">
        <f t="shared" si="168"/>
        <v/>
      </c>
      <c r="V649" s="1" t="str">
        <f>IF(B649="","",T649+入力・概要!$E$9*F649)</f>
        <v/>
      </c>
      <c r="W649" s="1" t="str">
        <f>IF(B649="","",U649+入力・概要!$E$9*G649)</f>
        <v/>
      </c>
      <c r="X649" s="1" t="str">
        <f>IF(B649="","",入力・概要!$E$9+T649*F649-U649*G649)</f>
        <v/>
      </c>
      <c r="Y649" s="1" t="str">
        <f t="shared" si="169"/>
        <v/>
      </c>
      <c r="Z649" s="1" t="str">
        <f>IF(B649="","",入力・概要!$E$9*(V649*X649+W649*Y649)/(X649^2+Y649^2)+入力・概要!$B$36)</f>
        <v/>
      </c>
      <c r="AA649" s="1" t="str">
        <f>IF(B649="","",入力・概要!$E$9*(W649*X649-V649*Y649)/(X649^2+Y649^2)+C649*入力・概要!$B$37*0.000000001)</f>
        <v/>
      </c>
      <c r="AB649" s="1" t="str">
        <f t="shared" si="170"/>
        <v/>
      </c>
      <c r="AC649" s="1" t="str">
        <f t="shared" si="171"/>
        <v/>
      </c>
      <c r="AD649" s="1" t="str">
        <f t="shared" si="172"/>
        <v/>
      </c>
      <c r="AE649" s="1" t="str">
        <f t="shared" si="173"/>
        <v/>
      </c>
      <c r="AF649" s="1" t="str">
        <f t="shared" si="174"/>
        <v/>
      </c>
      <c r="AG649" s="1" t="str">
        <f t="shared" si="175"/>
        <v/>
      </c>
    </row>
    <row r="650" spans="1:33">
      <c r="A650">
        <v>647</v>
      </c>
      <c r="B650" s="2" t="str">
        <f>IF(A650&lt;=入力・概要!$B$40,10^(LOG10(入力・概要!$B$38)+(A650-1)*(LOG10(入力・概要!$B$39)-LOG10(入力・概要!$B$38))/(入力・概要!$B$40-1)),"")</f>
        <v/>
      </c>
      <c r="C650" s="1" t="str">
        <f t="shared" si="160"/>
        <v/>
      </c>
      <c r="D650" s="1" t="str">
        <f>IF(B650="","",ATANH(MIN(0.999999,入力・概要!$E$20/入力・概要!$E$9))+入力・概要!$B$20*SQRT(B650/1000000)+E650*入力・概要!$B$15/2)</f>
        <v/>
      </c>
      <c r="E650" s="1" t="str">
        <f>IF(B650="","",C650*(入力・概要!$E$11*0.000000001))</f>
        <v/>
      </c>
      <c r="F650" s="1" t="str">
        <f t="shared" si="161"/>
        <v/>
      </c>
      <c r="G650" s="1" t="str">
        <f t="shared" si="162"/>
        <v/>
      </c>
      <c r="H650" s="1" t="str">
        <f>IF(B650="","",ATANH(MIN(0.999999,入力・概要!$E$21/入力・概要!$E$15))+入力・概要!$B$21*SQRT(B650/1000000)+I650*入力・概要!$B$16/2)</f>
        <v/>
      </c>
      <c r="I650" s="1" t="str">
        <f>IF(B650="","",C650*(入力・概要!$E$17*0.000000001))</f>
        <v/>
      </c>
      <c r="J650" s="1" t="str">
        <f t="shared" si="163"/>
        <v/>
      </c>
      <c r="K650" s="1" t="str">
        <f t="shared" si="164"/>
        <v/>
      </c>
      <c r="L650" s="1" t="str">
        <f>IF(B650="","",入力・概要!$B$25)</f>
        <v/>
      </c>
      <c r="M650" s="1" t="str">
        <f>IF(B650="","",C650*入力・概要!$B$26*0.000000001-1/(C650*入力・概要!$B$24*0.000001))</f>
        <v/>
      </c>
      <c r="N650" s="1" t="str">
        <f>IF(B650="","",入力・概要!$B$28)</f>
        <v/>
      </c>
      <c r="O650" s="1" t="str">
        <f>IF(B650="","",C650*入力・概要!$B$29*0.000000001-1/(C650*入力・概要!$B$27*0.000001))</f>
        <v/>
      </c>
      <c r="P650" s="1" t="str">
        <f t="shared" si="165"/>
        <v/>
      </c>
      <c r="Q650" s="1" t="str">
        <f t="shared" si="166"/>
        <v/>
      </c>
      <c r="R650" s="1" t="str">
        <f>IF(B650="","",入力・概要!$E$15*J650)</f>
        <v/>
      </c>
      <c r="S650" s="1" t="str">
        <f>IF(B650="","",入力・概要!$E$15*K650)</f>
        <v/>
      </c>
      <c r="T650" s="1" t="str">
        <f t="shared" si="167"/>
        <v/>
      </c>
      <c r="U650" s="1" t="str">
        <f t="shared" si="168"/>
        <v/>
      </c>
      <c r="V650" s="1" t="str">
        <f>IF(B650="","",T650+入力・概要!$E$9*F650)</f>
        <v/>
      </c>
      <c r="W650" s="1" t="str">
        <f>IF(B650="","",U650+入力・概要!$E$9*G650)</f>
        <v/>
      </c>
      <c r="X650" s="1" t="str">
        <f>IF(B650="","",入力・概要!$E$9+T650*F650-U650*G650)</f>
        <v/>
      </c>
      <c r="Y650" s="1" t="str">
        <f t="shared" si="169"/>
        <v/>
      </c>
      <c r="Z650" s="1" t="str">
        <f>IF(B650="","",入力・概要!$E$9*(V650*X650+W650*Y650)/(X650^2+Y650^2)+入力・概要!$B$36)</f>
        <v/>
      </c>
      <c r="AA650" s="1" t="str">
        <f>IF(B650="","",入力・概要!$E$9*(W650*X650-V650*Y650)/(X650^2+Y650^2)+C650*入力・概要!$B$37*0.000000001)</f>
        <v/>
      </c>
      <c r="AB650" s="1" t="str">
        <f t="shared" si="170"/>
        <v/>
      </c>
      <c r="AC650" s="1" t="str">
        <f t="shared" si="171"/>
        <v/>
      </c>
      <c r="AD650" s="1" t="str">
        <f t="shared" si="172"/>
        <v/>
      </c>
      <c r="AE650" s="1" t="str">
        <f t="shared" si="173"/>
        <v/>
      </c>
      <c r="AF650" s="1" t="str">
        <f t="shared" si="174"/>
        <v/>
      </c>
      <c r="AG650" s="1" t="str">
        <f t="shared" si="175"/>
        <v/>
      </c>
    </row>
    <row r="651" spans="1:33">
      <c r="A651">
        <v>648</v>
      </c>
      <c r="B651" s="2" t="str">
        <f>IF(A651&lt;=入力・概要!$B$40,10^(LOG10(入力・概要!$B$38)+(A651-1)*(LOG10(入力・概要!$B$39)-LOG10(入力・概要!$B$38))/(入力・概要!$B$40-1)),"")</f>
        <v/>
      </c>
      <c r="C651" s="1" t="str">
        <f t="shared" si="160"/>
        <v/>
      </c>
      <c r="D651" s="1" t="str">
        <f>IF(B651="","",ATANH(MIN(0.999999,入力・概要!$E$20/入力・概要!$E$9))+入力・概要!$B$20*SQRT(B651/1000000)+E651*入力・概要!$B$15/2)</f>
        <v/>
      </c>
      <c r="E651" s="1" t="str">
        <f>IF(B651="","",C651*(入力・概要!$E$11*0.000000001))</f>
        <v/>
      </c>
      <c r="F651" s="1" t="str">
        <f t="shared" si="161"/>
        <v/>
      </c>
      <c r="G651" s="1" t="str">
        <f t="shared" si="162"/>
        <v/>
      </c>
      <c r="H651" s="1" t="str">
        <f>IF(B651="","",ATANH(MIN(0.999999,入力・概要!$E$21/入力・概要!$E$15))+入力・概要!$B$21*SQRT(B651/1000000)+I651*入力・概要!$B$16/2)</f>
        <v/>
      </c>
      <c r="I651" s="1" t="str">
        <f>IF(B651="","",C651*(入力・概要!$E$17*0.000000001))</f>
        <v/>
      </c>
      <c r="J651" s="1" t="str">
        <f t="shared" si="163"/>
        <v/>
      </c>
      <c r="K651" s="1" t="str">
        <f t="shared" si="164"/>
        <v/>
      </c>
      <c r="L651" s="1" t="str">
        <f>IF(B651="","",入力・概要!$B$25)</f>
        <v/>
      </c>
      <c r="M651" s="1" t="str">
        <f>IF(B651="","",C651*入力・概要!$B$26*0.000000001-1/(C651*入力・概要!$B$24*0.000001))</f>
        <v/>
      </c>
      <c r="N651" s="1" t="str">
        <f>IF(B651="","",入力・概要!$B$28)</f>
        <v/>
      </c>
      <c r="O651" s="1" t="str">
        <f>IF(B651="","",C651*入力・概要!$B$29*0.000000001-1/(C651*入力・概要!$B$27*0.000001))</f>
        <v/>
      </c>
      <c r="P651" s="1" t="str">
        <f t="shared" si="165"/>
        <v/>
      </c>
      <c r="Q651" s="1" t="str">
        <f t="shared" si="166"/>
        <v/>
      </c>
      <c r="R651" s="1" t="str">
        <f>IF(B651="","",入力・概要!$E$15*J651)</f>
        <v/>
      </c>
      <c r="S651" s="1" t="str">
        <f>IF(B651="","",入力・概要!$E$15*K651)</f>
        <v/>
      </c>
      <c r="T651" s="1" t="str">
        <f t="shared" si="167"/>
        <v/>
      </c>
      <c r="U651" s="1" t="str">
        <f t="shared" si="168"/>
        <v/>
      </c>
      <c r="V651" s="1" t="str">
        <f>IF(B651="","",T651+入力・概要!$E$9*F651)</f>
        <v/>
      </c>
      <c r="W651" s="1" t="str">
        <f>IF(B651="","",U651+入力・概要!$E$9*G651)</f>
        <v/>
      </c>
      <c r="X651" s="1" t="str">
        <f>IF(B651="","",入力・概要!$E$9+T651*F651-U651*G651)</f>
        <v/>
      </c>
      <c r="Y651" s="1" t="str">
        <f t="shared" si="169"/>
        <v/>
      </c>
      <c r="Z651" s="1" t="str">
        <f>IF(B651="","",入力・概要!$E$9*(V651*X651+W651*Y651)/(X651^2+Y651^2)+入力・概要!$B$36)</f>
        <v/>
      </c>
      <c r="AA651" s="1" t="str">
        <f>IF(B651="","",入力・概要!$E$9*(W651*X651-V651*Y651)/(X651^2+Y651^2)+C651*入力・概要!$B$37*0.000000001)</f>
        <v/>
      </c>
      <c r="AB651" s="1" t="str">
        <f t="shared" si="170"/>
        <v/>
      </c>
      <c r="AC651" s="1" t="str">
        <f t="shared" si="171"/>
        <v/>
      </c>
      <c r="AD651" s="1" t="str">
        <f t="shared" si="172"/>
        <v/>
      </c>
      <c r="AE651" s="1" t="str">
        <f t="shared" si="173"/>
        <v/>
      </c>
      <c r="AF651" s="1" t="str">
        <f t="shared" si="174"/>
        <v/>
      </c>
      <c r="AG651" s="1" t="str">
        <f t="shared" si="175"/>
        <v/>
      </c>
    </row>
    <row r="652" spans="1:33">
      <c r="A652">
        <v>649</v>
      </c>
      <c r="B652" s="2" t="str">
        <f>IF(A652&lt;=入力・概要!$B$40,10^(LOG10(入力・概要!$B$38)+(A652-1)*(LOG10(入力・概要!$B$39)-LOG10(入力・概要!$B$38))/(入力・概要!$B$40-1)),"")</f>
        <v/>
      </c>
      <c r="C652" s="1" t="str">
        <f t="shared" si="160"/>
        <v/>
      </c>
      <c r="D652" s="1" t="str">
        <f>IF(B652="","",ATANH(MIN(0.999999,入力・概要!$E$20/入力・概要!$E$9))+入力・概要!$B$20*SQRT(B652/1000000)+E652*入力・概要!$B$15/2)</f>
        <v/>
      </c>
      <c r="E652" s="1" t="str">
        <f>IF(B652="","",C652*(入力・概要!$E$11*0.000000001))</f>
        <v/>
      </c>
      <c r="F652" s="1" t="str">
        <f t="shared" si="161"/>
        <v/>
      </c>
      <c r="G652" s="1" t="str">
        <f t="shared" si="162"/>
        <v/>
      </c>
      <c r="H652" s="1" t="str">
        <f>IF(B652="","",ATANH(MIN(0.999999,入力・概要!$E$21/入力・概要!$E$15))+入力・概要!$B$21*SQRT(B652/1000000)+I652*入力・概要!$B$16/2)</f>
        <v/>
      </c>
      <c r="I652" s="1" t="str">
        <f>IF(B652="","",C652*(入力・概要!$E$17*0.000000001))</f>
        <v/>
      </c>
      <c r="J652" s="1" t="str">
        <f t="shared" si="163"/>
        <v/>
      </c>
      <c r="K652" s="1" t="str">
        <f t="shared" si="164"/>
        <v/>
      </c>
      <c r="L652" s="1" t="str">
        <f>IF(B652="","",入力・概要!$B$25)</f>
        <v/>
      </c>
      <c r="M652" s="1" t="str">
        <f>IF(B652="","",C652*入力・概要!$B$26*0.000000001-1/(C652*入力・概要!$B$24*0.000001))</f>
        <v/>
      </c>
      <c r="N652" s="1" t="str">
        <f>IF(B652="","",入力・概要!$B$28)</f>
        <v/>
      </c>
      <c r="O652" s="1" t="str">
        <f>IF(B652="","",C652*入力・概要!$B$29*0.000000001-1/(C652*入力・概要!$B$27*0.000001))</f>
        <v/>
      </c>
      <c r="P652" s="1" t="str">
        <f t="shared" si="165"/>
        <v/>
      </c>
      <c r="Q652" s="1" t="str">
        <f t="shared" si="166"/>
        <v/>
      </c>
      <c r="R652" s="1" t="str">
        <f>IF(B652="","",入力・概要!$E$15*J652)</f>
        <v/>
      </c>
      <c r="S652" s="1" t="str">
        <f>IF(B652="","",入力・概要!$E$15*K652)</f>
        <v/>
      </c>
      <c r="T652" s="1" t="str">
        <f t="shared" si="167"/>
        <v/>
      </c>
      <c r="U652" s="1" t="str">
        <f t="shared" si="168"/>
        <v/>
      </c>
      <c r="V652" s="1" t="str">
        <f>IF(B652="","",T652+入力・概要!$E$9*F652)</f>
        <v/>
      </c>
      <c r="W652" s="1" t="str">
        <f>IF(B652="","",U652+入力・概要!$E$9*G652)</f>
        <v/>
      </c>
      <c r="X652" s="1" t="str">
        <f>IF(B652="","",入力・概要!$E$9+T652*F652-U652*G652)</f>
        <v/>
      </c>
      <c r="Y652" s="1" t="str">
        <f t="shared" si="169"/>
        <v/>
      </c>
      <c r="Z652" s="1" t="str">
        <f>IF(B652="","",入力・概要!$E$9*(V652*X652+W652*Y652)/(X652^2+Y652^2)+入力・概要!$B$36)</f>
        <v/>
      </c>
      <c r="AA652" s="1" t="str">
        <f>IF(B652="","",入力・概要!$E$9*(W652*X652-V652*Y652)/(X652^2+Y652^2)+C652*入力・概要!$B$37*0.000000001)</f>
        <v/>
      </c>
      <c r="AB652" s="1" t="str">
        <f t="shared" si="170"/>
        <v/>
      </c>
      <c r="AC652" s="1" t="str">
        <f t="shared" si="171"/>
        <v/>
      </c>
      <c r="AD652" s="1" t="str">
        <f t="shared" si="172"/>
        <v/>
      </c>
      <c r="AE652" s="1" t="str">
        <f t="shared" si="173"/>
        <v/>
      </c>
      <c r="AF652" s="1" t="str">
        <f t="shared" si="174"/>
        <v/>
      </c>
      <c r="AG652" s="1" t="str">
        <f t="shared" si="175"/>
        <v/>
      </c>
    </row>
    <row r="653" spans="1:33">
      <c r="A653">
        <v>650</v>
      </c>
      <c r="B653" s="2" t="str">
        <f>IF(A653&lt;=入力・概要!$B$40,10^(LOG10(入力・概要!$B$38)+(A653-1)*(LOG10(入力・概要!$B$39)-LOG10(入力・概要!$B$38))/(入力・概要!$B$40-1)),"")</f>
        <v/>
      </c>
      <c r="C653" s="1" t="str">
        <f t="shared" si="160"/>
        <v/>
      </c>
      <c r="D653" s="1" t="str">
        <f>IF(B653="","",ATANH(MIN(0.999999,入力・概要!$E$20/入力・概要!$E$9))+入力・概要!$B$20*SQRT(B653/1000000)+E653*入力・概要!$B$15/2)</f>
        <v/>
      </c>
      <c r="E653" s="1" t="str">
        <f>IF(B653="","",C653*(入力・概要!$E$11*0.000000001))</f>
        <v/>
      </c>
      <c r="F653" s="1" t="str">
        <f t="shared" si="161"/>
        <v/>
      </c>
      <c r="G653" s="1" t="str">
        <f t="shared" si="162"/>
        <v/>
      </c>
      <c r="H653" s="1" t="str">
        <f>IF(B653="","",ATANH(MIN(0.999999,入力・概要!$E$21/入力・概要!$E$15))+入力・概要!$B$21*SQRT(B653/1000000)+I653*入力・概要!$B$16/2)</f>
        <v/>
      </c>
      <c r="I653" s="1" t="str">
        <f>IF(B653="","",C653*(入力・概要!$E$17*0.000000001))</f>
        <v/>
      </c>
      <c r="J653" s="1" t="str">
        <f t="shared" si="163"/>
        <v/>
      </c>
      <c r="K653" s="1" t="str">
        <f t="shared" si="164"/>
        <v/>
      </c>
      <c r="L653" s="1" t="str">
        <f>IF(B653="","",入力・概要!$B$25)</f>
        <v/>
      </c>
      <c r="M653" s="1" t="str">
        <f>IF(B653="","",C653*入力・概要!$B$26*0.000000001-1/(C653*入力・概要!$B$24*0.000001))</f>
        <v/>
      </c>
      <c r="N653" s="1" t="str">
        <f>IF(B653="","",入力・概要!$B$28)</f>
        <v/>
      </c>
      <c r="O653" s="1" t="str">
        <f>IF(B653="","",C653*入力・概要!$B$29*0.000000001-1/(C653*入力・概要!$B$27*0.000001))</f>
        <v/>
      </c>
      <c r="P653" s="1" t="str">
        <f t="shared" si="165"/>
        <v/>
      </c>
      <c r="Q653" s="1" t="str">
        <f t="shared" si="166"/>
        <v/>
      </c>
      <c r="R653" s="1" t="str">
        <f>IF(B653="","",入力・概要!$E$15*J653)</f>
        <v/>
      </c>
      <c r="S653" s="1" t="str">
        <f>IF(B653="","",入力・概要!$E$15*K653)</f>
        <v/>
      </c>
      <c r="T653" s="1" t="str">
        <f t="shared" si="167"/>
        <v/>
      </c>
      <c r="U653" s="1" t="str">
        <f t="shared" si="168"/>
        <v/>
      </c>
      <c r="V653" s="1" t="str">
        <f>IF(B653="","",T653+入力・概要!$E$9*F653)</f>
        <v/>
      </c>
      <c r="W653" s="1" t="str">
        <f>IF(B653="","",U653+入力・概要!$E$9*G653)</f>
        <v/>
      </c>
      <c r="X653" s="1" t="str">
        <f>IF(B653="","",入力・概要!$E$9+T653*F653-U653*G653)</f>
        <v/>
      </c>
      <c r="Y653" s="1" t="str">
        <f t="shared" si="169"/>
        <v/>
      </c>
      <c r="Z653" s="1" t="str">
        <f>IF(B653="","",入力・概要!$E$9*(V653*X653+W653*Y653)/(X653^2+Y653^2)+入力・概要!$B$36)</f>
        <v/>
      </c>
      <c r="AA653" s="1" t="str">
        <f>IF(B653="","",入力・概要!$E$9*(W653*X653-V653*Y653)/(X653^2+Y653^2)+C653*入力・概要!$B$37*0.000000001)</f>
        <v/>
      </c>
      <c r="AB653" s="1" t="str">
        <f t="shared" si="170"/>
        <v/>
      </c>
      <c r="AC653" s="1" t="str">
        <f t="shared" si="171"/>
        <v/>
      </c>
      <c r="AD653" s="1" t="str">
        <f t="shared" si="172"/>
        <v/>
      </c>
      <c r="AE653" s="1" t="str">
        <f t="shared" si="173"/>
        <v/>
      </c>
      <c r="AF653" s="1" t="str">
        <f t="shared" si="174"/>
        <v/>
      </c>
      <c r="AG653" s="1" t="str">
        <f t="shared" si="175"/>
        <v/>
      </c>
    </row>
    <row r="654" spans="1:33">
      <c r="A654">
        <v>651</v>
      </c>
      <c r="B654" s="2" t="str">
        <f>IF(A654&lt;=入力・概要!$B$40,10^(LOG10(入力・概要!$B$38)+(A654-1)*(LOG10(入力・概要!$B$39)-LOG10(入力・概要!$B$38))/(入力・概要!$B$40-1)),"")</f>
        <v/>
      </c>
      <c r="C654" s="1" t="str">
        <f t="shared" si="160"/>
        <v/>
      </c>
      <c r="D654" s="1" t="str">
        <f>IF(B654="","",ATANH(MIN(0.999999,入力・概要!$E$20/入力・概要!$E$9))+入力・概要!$B$20*SQRT(B654/1000000)+E654*入力・概要!$B$15/2)</f>
        <v/>
      </c>
      <c r="E654" s="1" t="str">
        <f>IF(B654="","",C654*(入力・概要!$E$11*0.000000001))</f>
        <v/>
      </c>
      <c r="F654" s="1" t="str">
        <f t="shared" si="161"/>
        <v/>
      </c>
      <c r="G654" s="1" t="str">
        <f t="shared" si="162"/>
        <v/>
      </c>
      <c r="H654" s="1" t="str">
        <f>IF(B654="","",ATANH(MIN(0.999999,入力・概要!$E$21/入力・概要!$E$15))+入力・概要!$B$21*SQRT(B654/1000000)+I654*入力・概要!$B$16/2)</f>
        <v/>
      </c>
      <c r="I654" s="1" t="str">
        <f>IF(B654="","",C654*(入力・概要!$E$17*0.000000001))</f>
        <v/>
      </c>
      <c r="J654" s="1" t="str">
        <f t="shared" si="163"/>
        <v/>
      </c>
      <c r="K654" s="1" t="str">
        <f t="shared" si="164"/>
        <v/>
      </c>
      <c r="L654" s="1" t="str">
        <f>IF(B654="","",入力・概要!$B$25)</f>
        <v/>
      </c>
      <c r="M654" s="1" t="str">
        <f>IF(B654="","",C654*入力・概要!$B$26*0.000000001-1/(C654*入力・概要!$B$24*0.000001))</f>
        <v/>
      </c>
      <c r="N654" s="1" t="str">
        <f>IF(B654="","",入力・概要!$B$28)</f>
        <v/>
      </c>
      <c r="O654" s="1" t="str">
        <f>IF(B654="","",C654*入力・概要!$B$29*0.000000001-1/(C654*入力・概要!$B$27*0.000001))</f>
        <v/>
      </c>
      <c r="P654" s="1" t="str">
        <f t="shared" si="165"/>
        <v/>
      </c>
      <c r="Q654" s="1" t="str">
        <f t="shared" si="166"/>
        <v/>
      </c>
      <c r="R654" s="1" t="str">
        <f>IF(B654="","",入力・概要!$E$15*J654)</f>
        <v/>
      </c>
      <c r="S654" s="1" t="str">
        <f>IF(B654="","",入力・概要!$E$15*K654)</f>
        <v/>
      </c>
      <c r="T654" s="1" t="str">
        <f t="shared" si="167"/>
        <v/>
      </c>
      <c r="U654" s="1" t="str">
        <f t="shared" si="168"/>
        <v/>
      </c>
      <c r="V654" s="1" t="str">
        <f>IF(B654="","",T654+入力・概要!$E$9*F654)</f>
        <v/>
      </c>
      <c r="W654" s="1" t="str">
        <f>IF(B654="","",U654+入力・概要!$E$9*G654)</f>
        <v/>
      </c>
      <c r="X654" s="1" t="str">
        <f>IF(B654="","",入力・概要!$E$9+T654*F654-U654*G654)</f>
        <v/>
      </c>
      <c r="Y654" s="1" t="str">
        <f t="shared" si="169"/>
        <v/>
      </c>
      <c r="Z654" s="1" t="str">
        <f>IF(B654="","",入力・概要!$E$9*(V654*X654+W654*Y654)/(X654^2+Y654^2)+入力・概要!$B$36)</f>
        <v/>
      </c>
      <c r="AA654" s="1" t="str">
        <f>IF(B654="","",入力・概要!$E$9*(W654*X654-V654*Y654)/(X654^2+Y654^2)+C654*入力・概要!$B$37*0.000000001)</f>
        <v/>
      </c>
      <c r="AB654" s="1" t="str">
        <f t="shared" si="170"/>
        <v/>
      </c>
      <c r="AC654" s="1" t="str">
        <f t="shared" si="171"/>
        <v/>
      </c>
      <c r="AD654" s="1" t="str">
        <f t="shared" si="172"/>
        <v/>
      </c>
      <c r="AE654" s="1" t="str">
        <f t="shared" si="173"/>
        <v/>
      </c>
      <c r="AF654" s="1" t="str">
        <f t="shared" si="174"/>
        <v/>
      </c>
      <c r="AG654" s="1" t="str">
        <f t="shared" si="175"/>
        <v/>
      </c>
    </row>
    <row r="655" spans="1:33">
      <c r="A655">
        <v>652</v>
      </c>
      <c r="B655" s="2" t="str">
        <f>IF(A655&lt;=入力・概要!$B$40,10^(LOG10(入力・概要!$B$38)+(A655-1)*(LOG10(入力・概要!$B$39)-LOG10(入力・概要!$B$38))/(入力・概要!$B$40-1)),"")</f>
        <v/>
      </c>
      <c r="C655" s="1" t="str">
        <f t="shared" si="160"/>
        <v/>
      </c>
      <c r="D655" s="1" t="str">
        <f>IF(B655="","",ATANH(MIN(0.999999,入力・概要!$E$20/入力・概要!$E$9))+入力・概要!$B$20*SQRT(B655/1000000)+E655*入力・概要!$B$15/2)</f>
        <v/>
      </c>
      <c r="E655" s="1" t="str">
        <f>IF(B655="","",C655*(入力・概要!$E$11*0.000000001))</f>
        <v/>
      </c>
      <c r="F655" s="1" t="str">
        <f t="shared" si="161"/>
        <v/>
      </c>
      <c r="G655" s="1" t="str">
        <f t="shared" si="162"/>
        <v/>
      </c>
      <c r="H655" s="1" t="str">
        <f>IF(B655="","",ATANH(MIN(0.999999,入力・概要!$E$21/入力・概要!$E$15))+入力・概要!$B$21*SQRT(B655/1000000)+I655*入力・概要!$B$16/2)</f>
        <v/>
      </c>
      <c r="I655" s="1" t="str">
        <f>IF(B655="","",C655*(入力・概要!$E$17*0.000000001))</f>
        <v/>
      </c>
      <c r="J655" s="1" t="str">
        <f t="shared" si="163"/>
        <v/>
      </c>
      <c r="K655" s="1" t="str">
        <f t="shared" si="164"/>
        <v/>
      </c>
      <c r="L655" s="1" t="str">
        <f>IF(B655="","",入力・概要!$B$25)</f>
        <v/>
      </c>
      <c r="M655" s="1" t="str">
        <f>IF(B655="","",C655*入力・概要!$B$26*0.000000001-1/(C655*入力・概要!$B$24*0.000001))</f>
        <v/>
      </c>
      <c r="N655" s="1" t="str">
        <f>IF(B655="","",入力・概要!$B$28)</f>
        <v/>
      </c>
      <c r="O655" s="1" t="str">
        <f>IF(B655="","",C655*入力・概要!$B$29*0.000000001-1/(C655*入力・概要!$B$27*0.000001))</f>
        <v/>
      </c>
      <c r="P655" s="1" t="str">
        <f t="shared" si="165"/>
        <v/>
      </c>
      <c r="Q655" s="1" t="str">
        <f t="shared" si="166"/>
        <v/>
      </c>
      <c r="R655" s="1" t="str">
        <f>IF(B655="","",入力・概要!$E$15*J655)</f>
        <v/>
      </c>
      <c r="S655" s="1" t="str">
        <f>IF(B655="","",入力・概要!$E$15*K655)</f>
        <v/>
      </c>
      <c r="T655" s="1" t="str">
        <f t="shared" si="167"/>
        <v/>
      </c>
      <c r="U655" s="1" t="str">
        <f t="shared" si="168"/>
        <v/>
      </c>
      <c r="V655" s="1" t="str">
        <f>IF(B655="","",T655+入力・概要!$E$9*F655)</f>
        <v/>
      </c>
      <c r="W655" s="1" t="str">
        <f>IF(B655="","",U655+入力・概要!$E$9*G655)</f>
        <v/>
      </c>
      <c r="X655" s="1" t="str">
        <f>IF(B655="","",入力・概要!$E$9+T655*F655-U655*G655)</f>
        <v/>
      </c>
      <c r="Y655" s="1" t="str">
        <f t="shared" si="169"/>
        <v/>
      </c>
      <c r="Z655" s="1" t="str">
        <f>IF(B655="","",入力・概要!$E$9*(V655*X655+W655*Y655)/(X655^2+Y655^2)+入力・概要!$B$36)</f>
        <v/>
      </c>
      <c r="AA655" s="1" t="str">
        <f>IF(B655="","",入力・概要!$E$9*(W655*X655-V655*Y655)/(X655^2+Y655^2)+C655*入力・概要!$B$37*0.000000001)</f>
        <v/>
      </c>
      <c r="AB655" s="1" t="str">
        <f t="shared" si="170"/>
        <v/>
      </c>
      <c r="AC655" s="1" t="str">
        <f t="shared" si="171"/>
        <v/>
      </c>
      <c r="AD655" s="1" t="str">
        <f t="shared" si="172"/>
        <v/>
      </c>
      <c r="AE655" s="1" t="str">
        <f t="shared" si="173"/>
        <v/>
      </c>
      <c r="AF655" s="1" t="str">
        <f t="shared" si="174"/>
        <v/>
      </c>
      <c r="AG655" s="1" t="str">
        <f t="shared" si="175"/>
        <v/>
      </c>
    </row>
    <row r="656" spans="1:33">
      <c r="A656">
        <v>653</v>
      </c>
      <c r="B656" s="2" t="str">
        <f>IF(A656&lt;=入力・概要!$B$40,10^(LOG10(入力・概要!$B$38)+(A656-1)*(LOG10(入力・概要!$B$39)-LOG10(入力・概要!$B$38))/(入力・概要!$B$40-1)),"")</f>
        <v/>
      </c>
      <c r="C656" s="1" t="str">
        <f t="shared" si="160"/>
        <v/>
      </c>
      <c r="D656" s="1" t="str">
        <f>IF(B656="","",ATANH(MIN(0.999999,入力・概要!$E$20/入力・概要!$E$9))+入力・概要!$B$20*SQRT(B656/1000000)+E656*入力・概要!$B$15/2)</f>
        <v/>
      </c>
      <c r="E656" s="1" t="str">
        <f>IF(B656="","",C656*(入力・概要!$E$11*0.000000001))</f>
        <v/>
      </c>
      <c r="F656" s="1" t="str">
        <f t="shared" si="161"/>
        <v/>
      </c>
      <c r="G656" s="1" t="str">
        <f t="shared" si="162"/>
        <v/>
      </c>
      <c r="H656" s="1" t="str">
        <f>IF(B656="","",ATANH(MIN(0.999999,入力・概要!$E$21/入力・概要!$E$15))+入力・概要!$B$21*SQRT(B656/1000000)+I656*入力・概要!$B$16/2)</f>
        <v/>
      </c>
      <c r="I656" s="1" t="str">
        <f>IF(B656="","",C656*(入力・概要!$E$17*0.000000001))</f>
        <v/>
      </c>
      <c r="J656" s="1" t="str">
        <f t="shared" si="163"/>
        <v/>
      </c>
      <c r="K656" s="1" t="str">
        <f t="shared" si="164"/>
        <v/>
      </c>
      <c r="L656" s="1" t="str">
        <f>IF(B656="","",入力・概要!$B$25)</f>
        <v/>
      </c>
      <c r="M656" s="1" t="str">
        <f>IF(B656="","",C656*入力・概要!$B$26*0.000000001-1/(C656*入力・概要!$B$24*0.000001))</f>
        <v/>
      </c>
      <c r="N656" s="1" t="str">
        <f>IF(B656="","",入力・概要!$B$28)</f>
        <v/>
      </c>
      <c r="O656" s="1" t="str">
        <f>IF(B656="","",C656*入力・概要!$B$29*0.000000001-1/(C656*入力・概要!$B$27*0.000001))</f>
        <v/>
      </c>
      <c r="P656" s="1" t="str">
        <f t="shared" si="165"/>
        <v/>
      </c>
      <c r="Q656" s="1" t="str">
        <f t="shared" si="166"/>
        <v/>
      </c>
      <c r="R656" s="1" t="str">
        <f>IF(B656="","",入力・概要!$E$15*J656)</f>
        <v/>
      </c>
      <c r="S656" s="1" t="str">
        <f>IF(B656="","",入力・概要!$E$15*K656)</f>
        <v/>
      </c>
      <c r="T656" s="1" t="str">
        <f t="shared" si="167"/>
        <v/>
      </c>
      <c r="U656" s="1" t="str">
        <f t="shared" si="168"/>
        <v/>
      </c>
      <c r="V656" s="1" t="str">
        <f>IF(B656="","",T656+入力・概要!$E$9*F656)</f>
        <v/>
      </c>
      <c r="W656" s="1" t="str">
        <f>IF(B656="","",U656+入力・概要!$E$9*G656)</f>
        <v/>
      </c>
      <c r="X656" s="1" t="str">
        <f>IF(B656="","",入力・概要!$E$9+T656*F656-U656*G656)</f>
        <v/>
      </c>
      <c r="Y656" s="1" t="str">
        <f t="shared" si="169"/>
        <v/>
      </c>
      <c r="Z656" s="1" t="str">
        <f>IF(B656="","",入力・概要!$E$9*(V656*X656+W656*Y656)/(X656^2+Y656^2)+入力・概要!$B$36)</f>
        <v/>
      </c>
      <c r="AA656" s="1" t="str">
        <f>IF(B656="","",入力・概要!$E$9*(W656*X656-V656*Y656)/(X656^2+Y656^2)+C656*入力・概要!$B$37*0.000000001)</f>
        <v/>
      </c>
      <c r="AB656" s="1" t="str">
        <f t="shared" si="170"/>
        <v/>
      </c>
      <c r="AC656" s="1" t="str">
        <f t="shared" si="171"/>
        <v/>
      </c>
      <c r="AD656" s="1" t="str">
        <f t="shared" si="172"/>
        <v/>
      </c>
      <c r="AE656" s="1" t="str">
        <f t="shared" si="173"/>
        <v/>
      </c>
      <c r="AF656" s="1" t="str">
        <f t="shared" si="174"/>
        <v/>
      </c>
      <c r="AG656" s="1" t="str">
        <f t="shared" si="175"/>
        <v/>
      </c>
    </row>
    <row r="657" spans="1:33">
      <c r="A657">
        <v>654</v>
      </c>
      <c r="B657" s="2" t="str">
        <f>IF(A657&lt;=入力・概要!$B$40,10^(LOG10(入力・概要!$B$38)+(A657-1)*(LOG10(入力・概要!$B$39)-LOG10(入力・概要!$B$38))/(入力・概要!$B$40-1)),"")</f>
        <v/>
      </c>
      <c r="C657" s="1" t="str">
        <f t="shared" si="160"/>
        <v/>
      </c>
      <c r="D657" s="1" t="str">
        <f>IF(B657="","",ATANH(MIN(0.999999,入力・概要!$E$20/入力・概要!$E$9))+入力・概要!$B$20*SQRT(B657/1000000)+E657*入力・概要!$B$15/2)</f>
        <v/>
      </c>
      <c r="E657" s="1" t="str">
        <f>IF(B657="","",C657*(入力・概要!$E$11*0.000000001))</f>
        <v/>
      </c>
      <c r="F657" s="1" t="str">
        <f t="shared" si="161"/>
        <v/>
      </c>
      <c r="G657" s="1" t="str">
        <f t="shared" si="162"/>
        <v/>
      </c>
      <c r="H657" s="1" t="str">
        <f>IF(B657="","",ATANH(MIN(0.999999,入力・概要!$E$21/入力・概要!$E$15))+入力・概要!$B$21*SQRT(B657/1000000)+I657*入力・概要!$B$16/2)</f>
        <v/>
      </c>
      <c r="I657" s="1" t="str">
        <f>IF(B657="","",C657*(入力・概要!$E$17*0.000000001))</f>
        <v/>
      </c>
      <c r="J657" s="1" t="str">
        <f t="shared" si="163"/>
        <v/>
      </c>
      <c r="K657" s="1" t="str">
        <f t="shared" si="164"/>
        <v/>
      </c>
      <c r="L657" s="1" t="str">
        <f>IF(B657="","",入力・概要!$B$25)</f>
        <v/>
      </c>
      <c r="M657" s="1" t="str">
        <f>IF(B657="","",C657*入力・概要!$B$26*0.000000001-1/(C657*入力・概要!$B$24*0.000001))</f>
        <v/>
      </c>
      <c r="N657" s="1" t="str">
        <f>IF(B657="","",入力・概要!$B$28)</f>
        <v/>
      </c>
      <c r="O657" s="1" t="str">
        <f>IF(B657="","",C657*入力・概要!$B$29*0.000000001-1/(C657*入力・概要!$B$27*0.000001))</f>
        <v/>
      </c>
      <c r="P657" s="1" t="str">
        <f t="shared" si="165"/>
        <v/>
      </c>
      <c r="Q657" s="1" t="str">
        <f t="shared" si="166"/>
        <v/>
      </c>
      <c r="R657" s="1" t="str">
        <f>IF(B657="","",入力・概要!$E$15*J657)</f>
        <v/>
      </c>
      <c r="S657" s="1" t="str">
        <f>IF(B657="","",入力・概要!$E$15*K657)</f>
        <v/>
      </c>
      <c r="T657" s="1" t="str">
        <f t="shared" si="167"/>
        <v/>
      </c>
      <c r="U657" s="1" t="str">
        <f t="shared" si="168"/>
        <v/>
      </c>
      <c r="V657" s="1" t="str">
        <f>IF(B657="","",T657+入力・概要!$E$9*F657)</f>
        <v/>
      </c>
      <c r="W657" s="1" t="str">
        <f>IF(B657="","",U657+入力・概要!$E$9*G657)</f>
        <v/>
      </c>
      <c r="X657" s="1" t="str">
        <f>IF(B657="","",入力・概要!$E$9+T657*F657-U657*G657)</f>
        <v/>
      </c>
      <c r="Y657" s="1" t="str">
        <f t="shared" si="169"/>
        <v/>
      </c>
      <c r="Z657" s="1" t="str">
        <f>IF(B657="","",入力・概要!$E$9*(V657*X657+W657*Y657)/(X657^2+Y657^2)+入力・概要!$B$36)</f>
        <v/>
      </c>
      <c r="AA657" s="1" t="str">
        <f>IF(B657="","",入力・概要!$E$9*(W657*X657-V657*Y657)/(X657^2+Y657^2)+C657*入力・概要!$B$37*0.000000001)</f>
        <v/>
      </c>
      <c r="AB657" s="1" t="str">
        <f t="shared" si="170"/>
        <v/>
      </c>
      <c r="AC657" s="1" t="str">
        <f t="shared" si="171"/>
        <v/>
      </c>
      <c r="AD657" s="1" t="str">
        <f t="shared" si="172"/>
        <v/>
      </c>
      <c r="AE657" s="1" t="str">
        <f t="shared" si="173"/>
        <v/>
      </c>
      <c r="AF657" s="1" t="str">
        <f t="shared" si="174"/>
        <v/>
      </c>
      <c r="AG657" s="1" t="str">
        <f t="shared" si="175"/>
        <v/>
      </c>
    </row>
    <row r="658" spans="1:33">
      <c r="A658">
        <v>655</v>
      </c>
      <c r="B658" s="2" t="str">
        <f>IF(A658&lt;=入力・概要!$B$40,10^(LOG10(入力・概要!$B$38)+(A658-1)*(LOG10(入力・概要!$B$39)-LOG10(入力・概要!$B$38))/(入力・概要!$B$40-1)),"")</f>
        <v/>
      </c>
      <c r="C658" s="1" t="str">
        <f t="shared" si="160"/>
        <v/>
      </c>
      <c r="D658" s="1" t="str">
        <f>IF(B658="","",ATANH(MIN(0.999999,入力・概要!$E$20/入力・概要!$E$9))+入力・概要!$B$20*SQRT(B658/1000000)+E658*入力・概要!$B$15/2)</f>
        <v/>
      </c>
      <c r="E658" s="1" t="str">
        <f>IF(B658="","",C658*(入力・概要!$E$11*0.000000001))</f>
        <v/>
      </c>
      <c r="F658" s="1" t="str">
        <f t="shared" si="161"/>
        <v/>
      </c>
      <c r="G658" s="1" t="str">
        <f t="shared" si="162"/>
        <v/>
      </c>
      <c r="H658" s="1" t="str">
        <f>IF(B658="","",ATANH(MIN(0.999999,入力・概要!$E$21/入力・概要!$E$15))+入力・概要!$B$21*SQRT(B658/1000000)+I658*入力・概要!$B$16/2)</f>
        <v/>
      </c>
      <c r="I658" s="1" t="str">
        <f>IF(B658="","",C658*(入力・概要!$E$17*0.000000001))</f>
        <v/>
      </c>
      <c r="J658" s="1" t="str">
        <f t="shared" si="163"/>
        <v/>
      </c>
      <c r="K658" s="1" t="str">
        <f t="shared" si="164"/>
        <v/>
      </c>
      <c r="L658" s="1" t="str">
        <f>IF(B658="","",入力・概要!$B$25)</f>
        <v/>
      </c>
      <c r="M658" s="1" t="str">
        <f>IF(B658="","",C658*入力・概要!$B$26*0.000000001-1/(C658*入力・概要!$B$24*0.000001))</f>
        <v/>
      </c>
      <c r="N658" s="1" t="str">
        <f>IF(B658="","",入力・概要!$B$28)</f>
        <v/>
      </c>
      <c r="O658" s="1" t="str">
        <f>IF(B658="","",C658*入力・概要!$B$29*0.000000001-1/(C658*入力・概要!$B$27*0.000001))</f>
        <v/>
      </c>
      <c r="P658" s="1" t="str">
        <f t="shared" si="165"/>
        <v/>
      </c>
      <c r="Q658" s="1" t="str">
        <f t="shared" si="166"/>
        <v/>
      </c>
      <c r="R658" s="1" t="str">
        <f>IF(B658="","",入力・概要!$E$15*J658)</f>
        <v/>
      </c>
      <c r="S658" s="1" t="str">
        <f>IF(B658="","",入力・概要!$E$15*K658)</f>
        <v/>
      </c>
      <c r="T658" s="1" t="str">
        <f t="shared" si="167"/>
        <v/>
      </c>
      <c r="U658" s="1" t="str">
        <f t="shared" si="168"/>
        <v/>
      </c>
      <c r="V658" s="1" t="str">
        <f>IF(B658="","",T658+入力・概要!$E$9*F658)</f>
        <v/>
      </c>
      <c r="W658" s="1" t="str">
        <f>IF(B658="","",U658+入力・概要!$E$9*G658)</f>
        <v/>
      </c>
      <c r="X658" s="1" t="str">
        <f>IF(B658="","",入力・概要!$E$9+T658*F658-U658*G658)</f>
        <v/>
      </c>
      <c r="Y658" s="1" t="str">
        <f t="shared" si="169"/>
        <v/>
      </c>
      <c r="Z658" s="1" t="str">
        <f>IF(B658="","",入力・概要!$E$9*(V658*X658+W658*Y658)/(X658^2+Y658^2)+入力・概要!$B$36)</f>
        <v/>
      </c>
      <c r="AA658" s="1" t="str">
        <f>IF(B658="","",入力・概要!$E$9*(W658*X658-V658*Y658)/(X658^2+Y658^2)+C658*入力・概要!$B$37*0.000000001)</f>
        <v/>
      </c>
      <c r="AB658" s="1" t="str">
        <f t="shared" si="170"/>
        <v/>
      </c>
      <c r="AC658" s="1" t="str">
        <f t="shared" si="171"/>
        <v/>
      </c>
      <c r="AD658" s="1" t="str">
        <f t="shared" si="172"/>
        <v/>
      </c>
      <c r="AE658" s="1" t="str">
        <f t="shared" si="173"/>
        <v/>
      </c>
      <c r="AF658" s="1" t="str">
        <f t="shared" si="174"/>
        <v/>
      </c>
      <c r="AG658" s="1" t="str">
        <f t="shared" si="175"/>
        <v/>
      </c>
    </row>
    <row r="659" spans="1:33">
      <c r="A659">
        <v>656</v>
      </c>
      <c r="B659" s="2" t="str">
        <f>IF(A659&lt;=入力・概要!$B$40,10^(LOG10(入力・概要!$B$38)+(A659-1)*(LOG10(入力・概要!$B$39)-LOG10(入力・概要!$B$38))/(入力・概要!$B$40-1)),"")</f>
        <v/>
      </c>
      <c r="C659" s="1" t="str">
        <f t="shared" si="160"/>
        <v/>
      </c>
      <c r="D659" s="1" t="str">
        <f>IF(B659="","",ATANH(MIN(0.999999,入力・概要!$E$20/入力・概要!$E$9))+入力・概要!$B$20*SQRT(B659/1000000)+E659*入力・概要!$B$15/2)</f>
        <v/>
      </c>
      <c r="E659" s="1" t="str">
        <f>IF(B659="","",C659*(入力・概要!$E$11*0.000000001))</f>
        <v/>
      </c>
      <c r="F659" s="1" t="str">
        <f t="shared" si="161"/>
        <v/>
      </c>
      <c r="G659" s="1" t="str">
        <f t="shared" si="162"/>
        <v/>
      </c>
      <c r="H659" s="1" t="str">
        <f>IF(B659="","",ATANH(MIN(0.999999,入力・概要!$E$21/入力・概要!$E$15))+入力・概要!$B$21*SQRT(B659/1000000)+I659*入力・概要!$B$16/2)</f>
        <v/>
      </c>
      <c r="I659" s="1" t="str">
        <f>IF(B659="","",C659*(入力・概要!$E$17*0.000000001))</f>
        <v/>
      </c>
      <c r="J659" s="1" t="str">
        <f t="shared" si="163"/>
        <v/>
      </c>
      <c r="K659" s="1" t="str">
        <f t="shared" si="164"/>
        <v/>
      </c>
      <c r="L659" s="1" t="str">
        <f>IF(B659="","",入力・概要!$B$25)</f>
        <v/>
      </c>
      <c r="M659" s="1" t="str">
        <f>IF(B659="","",C659*入力・概要!$B$26*0.000000001-1/(C659*入力・概要!$B$24*0.000001))</f>
        <v/>
      </c>
      <c r="N659" s="1" t="str">
        <f>IF(B659="","",入力・概要!$B$28)</f>
        <v/>
      </c>
      <c r="O659" s="1" t="str">
        <f>IF(B659="","",C659*入力・概要!$B$29*0.000000001-1/(C659*入力・概要!$B$27*0.000001))</f>
        <v/>
      </c>
      <c r="P659" s="1" t="str">
        <f t="shared" si="165"/>
        <v/>
      </c>
      <c r="Q659" s="1" t="str">
        <f t="shared" si="166"/>
        <v/>
      </c>
      <c r="R659" s="1" t="str">
        <f>IF(B659="","",入力・概要!$E$15*J659)</f>
        <v/>
      </c>
      <c r="S659" s="1" t="str">
        <f>IF(B659="","",入力・概要!$E$15*K659)</f>
        <v/>
      </c>
      <c r="T659" s="1" t="str">
        <f t="shared" si="167"/>
        <v/>
      </c>
      <c r="U659" s="1" t="str">
        <f t="shared" si="168"/>
        <v/>
      </c>
      <c r="V659" s="1" t="str">
        <f>IF(B659="","",T659+入力・概要!$E$9*F659)</f>
        <v/>
      </c>
      <c r="W659" s="1" t="str">
        <f>IF(B659="","",U659+入力・概要!$E$9*G659)</f>
        <v/>
      </c>
      <c r="X659" s="1" t="str">
        <f>IF(B659="","",入力・概要!$E$9+T659*F659-U659*G659)</f>
        <v/>
      </c>
      <c r="Y659" s="1" t="str">
        <f t="shared" si="169"/>
        <v/>
      </c>
      <c r="Z659" s="1" t="str">
        <f>IF(B659="","",入力・概要!$E$9*(V659*X659+W659*Y659)/(X659^2+Y659^2)+入力・概要!$B$36)</f>
        <v/>
      </c>
      <c r="AA659" s="1" t="str">
        <f>IF(B659="","",入力・概要!$E$9*(W659*X659-V659*Y659)/(X659^2+Y659^2)+C659*入力・概要!$B$37*0.000000001)</f>
        <v/>
      </c>
      <c r="AB659" s="1" t="str">
        <f t="shared" si="170"/>
        <v/>
      </c>
      <c r="AC659" s="1" t="str">
        <f t="shared" si="171"/>
        <v/>
      </c>
      <c r="AD659" s="1" t="str">
        <f t="shared" si="172"/>
        <v/>
      </c>
      <c r="AE659" s="1" t="str">
        <f t="shared" si="173"/>
        <v/>
      </c>
      <c r="AF659" s="1" t="str">
        <f t="shared" si="174"/>
        <v/>
      </c>
      <c r="AG659" s="1" t="str">
        <f t="shared" si="175"/>
        <v/>
      </c>
    </row>
    <row r="660" spans="1:33">
      <c r="A660">
        <v>657</v>
      </c>
      <c r="B660" s="2" t="str">
        <f>IF(A660&lt;=入力・概要!$B$40,10^(LOG10(入力・概要!$B$38)+(A660-1)*(LOG10(入力・概要!$B$39)-LOG10(入力・概要!$B$38))/(入力・概要!$B$40-1)),"")</f>
        <v/>
      </c>
      <c r="C660" s="1" t="str">
        <f t="shared" si="160"/>
        <v/>
      </c>
      <c r="D660" s="1" t="str">
        <f>IF(B660="","",ATANH(MIN(0.999999,入力・概要!$E$20/入力・概要!$E$9))+入力・概要!$B$20*SQRT(B660/1000000)+E660*入力・概要!$B$15/2)</f>
        <v/>
      </c>
      <c r="E660" s="1" t="str">
        <f>IF(B660="","",C660*(入力・概要!$E$11*0.000000001))</f>
        <v/>
      </c>
      <c r="F660" s="1" t="str">
        <f t="shared" si="161"/>
        <v/>
      </c>
      <c r="G660" s="1" t="str">
        <f t="shared" si="162"/>
        <v/>
      </c>
      <c r="H660" s="1" t="str">
        <f>IF(B660="","",ATANH(MIN(0.999999,入力・概要!$E$21/入力・概要!$E$15))+入力・概要!$B$21*SQRT(B660/1000000)+I660*入力・概要!$B$16/2)</f>
        <v/>
      </c>
      <c r="I660" s="1" t="str">
        <f>IF(B660="","",C660*(入力・概要!$E$17*0.000000001))</f>
        <v/>
      </c>
      <c r="J660" s="1" t="str">
        <f t="shared" si="163"/>
        <v/>
      </c>
      <c r="K660" s="1" t="str">
        <f t="shared" si="164"/>
        <v/>
      </c>
      <c r="L660" s="1" t="str">
        <f>IF(B660="","",入力・概要!$B$25)</f>
        <v/>
      </c>
      <c r="M660" s="1" t="str">
        <f>IF(B660="","",C660*入力・概要!$B$26*0.000000001-1/(C660*入力・概要!$B$24*0.000001))</f>
        <v/>
      </c>
      <c r="N660" s="1" t="str">
        <f>IF(B660="","",入力・概要!$B$28)</f>
        <v/>
      </c>
      <c r="O660" s="1" t="str">
        <f>IF(B660="","",C660*入力・概要!$B$29*0.000000001-1/(C660*入力・概要!$B$27*0.000001))</f>
        <v/>
      </c>
      <c r="P660" s="1" t="str">
        <f t="shared" si="165"/>
        <v/>
      </c>
      <c r="Q660" s="1" t="str">
        <f t="shared" si="166"/>
        <v/>
      </c>
      <c r="R660" s="1" t="str">
        <f>IF(B660="","",入力・概要!$E$15*J660)</f>
        <v/>
      </c>
      <c r="S660" s="1" t="str">
        <f>IF(B660="","",入力・概要!$E$15*K660)</f>
        <v/>
      </c>
      <c r="T660" s="1" t="str">
        <f t="shared" si="167"/>
        <v/>
      </c>
      <c r="U660" s="1" t="str">
        <f t="shared" si="168"/>
        <v/>
      </c>
      <c r="V660" s="1" t="str">
        <f>IF(B660="","",T660+入力・概要!$E$9*F660)</f>
        <v/>
      </c>
      <c r="W660" s="1" t="str">
        <f>IF(B660="","",U660+入力・概要!$E$9*G660)</f>
        <v/>
      </c>
      <c r="X660" s="1" t="str">
        <f>IF(B660="","",入力・概要!$E$9+T660*F660-U660*G660)</f>
        <v/>
      </c>
      <c r="Y660" s="1" t="str">
        <f t="shared" si="169"/>
        <v/>
      </c>
      <c r="Z660" s="1" t="str">
        <f>IF(B660="","",入力・概要!$E$9*(V660*X660+W660*Y660)/(X660^2+Y660^2)+入力・概要!$B$36)</f>
        <v/>
      </c>
      <c r="AA660" s="1" t="str">
        <f>IF(B660="","",入力・概要!$E$9*(W660*X660-V660*Y660)/(X660^2+Y660^2)+C660*入力・概要!$B$37*0.000000001)</f>
        <v/>
      </c>
      <c r="AB660" s="1" t="str">
        <f t="shared" si="170"/>
        <v/>
      </c>
      <c r="AC660" s="1" t="str">
        <f t="shared" si="171"/>
        <v/>
      </c>
      <c r="AD660" s="1" t="str">
        <f t="shared" si="172"/>
        <v/>
      </c>
      <c r="AE660" s="1" t="str">
        <f t="shared" si="173"/>
        <v/>
      </c>
      <c r="AF660" s="1" t="str">
        <f t="shared" si="174"/>
        <v/>
      </c>
      <c r="AG660" s="1" t="str">
        <f t="shared" si="175"/>
        <v/>
      </c>
    </row>
    <row r="661" spans="1:33">
      <c r="A661">
        <v>658</v>
      </c>
      <c r="B661" s="2" t="str">
        <f>IF(A661&lt;=入力・概要!$B$40,10^(LOG10(入力・概要!$B$38)+(A661-1)*(LOG10(入力・概要!$B$39)-LOG10(入力・概要!$B$38))/(入力・概要!$B$40-1)),"")</f>
        <v/>
      </c>
      <c r="C661" s="1" t="str">
        <f t="shared" si="160"/>
        <v/>
      </c>
      <c r="D661" s="1" t="str">
        <f>IF(B661="","",ATANH(MIN(0.999999,入力・概要!$E$20/入力・概要!$E$9))+入力・概要!$B$20*SQRT(B661/1000000)+E661*入力・概要!$B$15/2)</f>
        <v/>
      </c>
      <c r="E661" s="1" t="str">
        <f>IF(B661="","",C661*(入力・概要!$E$11*0.000000001))</f>
        <v/>
      </c>
      <c r="F661" s="1" t="str">
        <f t="shared" si="161"/>
        <v/>
      </c>
      <c r="G661" s="1" t="str">
        <f t="shared" si="162"/>
        <v/>
      </c>
      <c r="H661" s="1" t="str">
        <f>IF(B661="","",ATANH(MIN(0.999999,入力・概要!$E$21/入力・概要!$E$15))+入力・概要!$B$21*SQRT(B661/1000000)+I661*入力・概要!$B$16/2)</f>
        <v/>
      </c>
      <c r="I661" s="1" t="str">
        <f>IF(B661="","",C661*(入力・概要!$E$17*0.000000001))</f>
        <v/>
      </c>
      <c r="J661" s="1" t="str">
        <f t="shared" si="163"/>
        <v/>
      </c>
      <c r="K661" s="1" t="str">
        <f t="shared" si="164"/>
        <v/>
      </c>
      <c r="L661" s="1" t="str">
        <f>IF(B661="","",入力・概要!$B$25)</f>
        <v/>
      </c>
      <c r="M661" s="1" t="str">
        <f>IF(B661="","",C661*入力・概要!$B$26*0.000000001-1/(C661*入力・概要!$B$24*0.000001))</f>
        <v/>
      </c>
      <c r="N661" s="1" t="str">
        <f>IF(B661="","",入力・概要!$B$28)</f>
        <v/>
      </c>
      <c r="O661" s="1" t="str">
        <f>IF(B661="","",C661*入力・概要!$B$29*0.000000001-1/(C661*入力・概要!$B$27*0.000001))</f>
        <v/>
      </c>
      <c r="P661" s="1" t="str">
        <f t="shared" si="165"/>
        <v/>
      </c>
      <c r="Q661" s="1" t="str">
        <f t="shared" si="166"/>
        <v/>
      </c>
      <c r="R661" s="1" t="str">
        <f>IF(B661="","",入力・概要!$E$15*J661)</f>
        <v/>
      </c>
      <c r="S661" s="1" t="str">
        <f>IF(B661="","",入力・概要!$E$15*K661)</f>
        <v/>
      </c>
      <c r="T661" s="1" t="str">
        <f t="shared" si="167"/>
        <v/>
      </c>
      <c r="U661" s="1" t="str">
        <f t="shared" si="168"/>
        <v/>
      </c>
      <c r="V661" s="1" t="str">
        <f>IF(B661="","",T661+入力・概要!$E$9*F661)</f>
        <v/>
      </c>
      <c r="W661" s="1" t="str">
        <f>IF(B661="","",U661+入力・概要!$E$9*G661)</f>
        <v/>
      </c>
      <c r="X661" s="1" t="str">
        <f>IF(B661="","",入力・概要!$E$9+T661*F661-U661*G661)</f>
        <v/>
      </c>
      <c r="Y661" s="1" t="str">
        <f t="shared" si="169"/>
        <v/>
      </c>
      <c r="Z661" s="1" t="str">
        <f>IF(B661="","",入力・概要!$E$9*(V661*X661+W661*Y661)/(X661^2+Y661^2)+入力・概要!$B$36)</f>
        <v/>
      </c>
      <c r="AA661" s="1" t="str">
        <f>IF(B661="","",入力・概要!$E$9*(W661*X661-V661*Y661)/(X661^2+Y661^2)+C661*入力・概要!$B$37*0.000000001)</f>
        <v/>
      </c>
      <c r="AB661" s="1" t="str">
        <f t="shared" si="170"/>
        <v/>
      </c>
      <c r="AC661" s="1" t="str">
        <f t="shared" si="171"/>
        <v/>
      </c>
      <c r="AD661" s="1" t="str">
        <f t="shared" si="172"/>
        <v/>
      </c>
      <c r="AE661" s="1" t="str">
        <f t="shared" si="173"/>
        <v/>
      </c>
      <c r="AF661" s="1" t="str">
        <f t="shared" si="174"/>
        <v/>
      </c>
      <c r="AG661" s="1" t="str">
        <f t="shared" si="175"/>
        <v/>
      </c>
    </row>
    <row r="662" spans="1:33">
      <c r="A662">
        <v>659</v>
      </c>
      <c r="B662" s="2" t="str">
        <f>IF(A662&lt;=入力・概要!$B$40,10^(LOG10(入力・概要!$B$38)+(A662-1)*(LOG10(入力・概要!$B$39)-LOG10(入力・概要!$B$38))/(入力・概要!$B$40-1)),"")</f>
        <v/>
      </c>
      <c r="C662" s="1" t="str">
        <f t="shared" si="160"/>
        <v/>
      </c>
      <c r="D662" s="1" t="str">
        <f>IF(B662="","",ATANH(MIN(0.999999,入力・概要!$E$20/入力・概要!$E$9))+入力・概要!$B$20*SQRT(B662/1000000)+E662*入力・概要!$B$15/2)</f>
        <v/>
      </c>
      <c r="E662" s="1" t="str">
        <f>IF(B662="","",C662*(入力・概要!$E$11*0.000000001))</f>
        <v/>
      </c>
      <c r="F662" s="1" t="str">
        <f t="shared" si="161"/>
        <v/>
      </c>
      <c r="G662" s="1" t="str">
        <f t="shared" si="162"/>
        <v/>
      </c>
      <c r="H662" s="1" t="str">
        <f>IF(B662="","",ATANH(MIN(0.999999,入力・概要!$E$21/入力・概要!$E$15))+入力・概要!$B$21*SQRT(B662/1000000)+I662*入力・概要!$B$16/2)</f>
        <v/>
      </c>
      <c r="I662" s="1" t="str">
        <f>IF(B662="","",C662*(入力・概要!$E$17*0.000000001))</f>
        <v/>
      </c>
      <c r="J662" s="1" t="str">
        <f t="shared" si="163"/>
        <v/>
      </c>
      <c r="K662" s="1" t="str">
        <f t="shared" si="164"/>
        <v/>
      </c>
      <c r="L662" s="1" t="str">
        <f>IF(B662="","",入力・概要!$B$25)</f>
        <v/>
      </c>
      <c r="M662" s="1" t="str">
        <f>IF(B662="","",C662*入力・概要!$B$26*0.000000001-1/(C662*入力・概要!$B$24*0.000001))</f>
        <v/>
      </c>
      <c r="N662" s="1" t="str">
        <f>IF(B662="","",入力・概要!$B$28)</f>
        <v/>
      </c>
      <c r="O662" s="1" t="str">
        <f>IF(B662="","",C662*入力・概要!$B$29*0.000000001-1/(C662*入力・概要!$B$27*0.000001))</f>
        <v/>
      </c>
      <c r="P662" s="1" t="str">
        <f t="shared" si="165"/>
        <v/>
      </c>
      <c r="Q662" s="1" t="str">
        <f t="shared" si="166"/>
        <v/>
      </c>
      <c r="R662" s="1" t="str">
        <f>IF(B662="","",入力・概要!$E$15*J662)</f>
        <v/>
      </c>
      <c r="S662" s="1" t="str">
        <f>IF(B662="","",入力・概要!$E$15*K662)</f>
        <v/>
      </c>
      <c r="T662" s="1" t="str">
        <f t="shared" si="167"/>
        <v/>
      </c>
      <c r="U662" s="1" t="str">
        <f t="shared" si="168"/>
        <v/>
      </c>
      <c r="V662" s="1" t="str">
        <f>IF(B662="","",T662+入力・概要!$E$9*F662)</f>
        <v/>
      </c>
      <c r="W662" s="1" t="str">
        <f>IF(B662="","",U662+入力・概要!$E$9*G662)</f>
        <v/>
      </c>
      <c r="X662" s="1" t="str">
        <f>IF(B662="","",入力・概要!$E$9+T662*F662-U662*G662)</f>
        <v/>
      </c>
      <c r="Y662" s="1" t="str">
        <f t="shared" si="169"/>
        <v/>
      </c>
      <c r="Z662" s="1" t="str">
        <f>IF(B662="","",入力・概要!$E$9*(V662*X662+W662*Y662)/(X662^2+Y662^2)+入力・概要!$B$36)</f>
        <v/>
      </c>
      <c r="AA662" s="1" t="str">
        <f>IF(B662="","",入力・概要!$E$9*(W662*X662-V662*Y662)/(X662^2+Y662^2)+C662*入力・概要!$B$37*0.000000001)</f>
        <v/>
      </c>
      <c r="AB662" s="1" t="str">
        <f t="shared" si="170"/>
        <v/>
      </c>
      <c r="AC662" s="1" t="str">
        <f t="shared" si="171"/>
        <v/>
      </c>
      <c r="AD662" s="1" t="str">
        <f t="shared" si="172"/>
        <v/>
      </c>
      <c r="AE662" s="1" t="str">
        <f t="shared" si="173"/>
        <v/>
      </c>
      <c r="AF662" s="1" t="str">
        <f t="shared" si="174"/>
        <v/>
      </c>
      <c r="AG662" s="1" t="str">
        <f t="shared" si="175"/>
        <v/>
      </c>
    </row>
    <row r="663" spans="1:33">
      <c r="A663">
        <v>660</v>
      </c>
      <c r="B663" s="2" t="str">
        <f>IF(A663&lt;=入力・概要!$B$40,10^(LOG10(入力・概要!$B$38)+(A663-1)*(LOG10(入力・概要!$B$39)-LOG10(入力・概要!$B$38))/(入力・概要!$B$40-1)),"")</f>
        <v/>
      </c>
      <c r="C663" s="1" t="str">
        <f t="shared" si="160"/>
        <v/>
      </c>
      <c r="D663" s="1" t="str">
        <f>IF(B663="","",ATANH(MIN(0.999999,入力・概要!$E$20/入力・概要!$E$9))+入力・概要!$B$20*SQRT(B663/1000000)+E663*入力・概要!$B$15/2)</f>
        <v/>
      </c>
      <c r="E663" s="1" t="str">
        <f>IF(B663="","",C663*(入力・概要!$E$11*0.000000001))</f>
        <v/>
      </c>
      <c r="F663" s="1" t="str">
        <f t="shared" si="161"/>
        <v/>
      </c>
      <c r="G663" s="1" t="str">
        <f t="shared" si="162"/>
        <v/>
      </c>
      <c r="H663" s="1" t="str">
        <f>IF(B663="","",ATANH(MIN(0.999999,入力・概要!$E$21/入力・概要!$E$15))+入力・概要!$B$21*SQRT(B663/1000000)+I663*入力・概要!$B$16/2)</f>
        <v/>
      </c>
      <c r="I663" s="1" t="str">
        <f>IF(B663="","",C663*(入力・概要!$E$17*0.000000001))</f>
        <v/>
      </c>
      <c r="J663" s="1" t="str">
        <f t="shared" si="163"/>
        <v/>
      </c>
      <c r="K663" s="1" t="str">
        <f t="shared" si="164"/>
        <v/>
      </c>
      <c r="L663" s="1" t="str">
        <f>IF(B663="","",入力・概要!$B$25)</f>
        <v/>
      </c>
      <c r="M663" s="1" t="str">
        <f>IF(B663="","",C663*入力・概要!$B$26*0.000000001-1/(C663*入力・概要!$B$24*0.000001))</f>
        <v/>
      </c>
      <c r="N663" s="1" t="str">
        <f>IF(B663="","",入力・概要!$B$28)</f>
        <v/>
      </c>
      <c r="O663" s="1" t="str">
        <f>IF(B663="","",C663*入力・概要!$B$29*0.000000001-1/(C663*入力・概要!$B$27*0.000001))</f>
        <v/>
      </c>
      <c r="P663" s="1" t="str">
        <f t="shared" si="165"/>
        <v/>
      </c>
      <c r="Q663" s="1" t="str">
        <f t="shared" si="166"/>
        <v/>
      </c>
      <c r="R663" s="1" t="str">
        <f>IF(B663="","",入力・概要!$E$15*J663)</f>
        <v/>
      </c>
      <c r="S663" s="1" t="str">
        <f>IF(B663="","",入力・概要!$E$15*K663)</f>
        <v/>
      </c>
      <c r="T663" s="1" t="str">
        <f t="shared" si="167"/>
        <v/>
      </c>
      <c r="U663" s="1" t="str">
        <f t="shared" si="168"/>
        <v/>
      </c>
      <c r="V663" s="1" t="str">
        <f>IF(B663="","",T663+入力・概要!$E$9*F663)</f>
        <v/>
      </c>
      <c r="W663" s="1" t="str">
        <f>IF(B663="","",U663+入力・概要!$E$9*G663)</f>
        <v/>
      </c>
      <c r="X663" s="1" t="str">
        <f>IF(B663="","",入力・概要!$E$9+T663*F663-U663*G663)</f>
        <v/>
      </c>
      <c r="Y663" s="1" t="str">
        <f t="shared" si="169"/>
        <v/>
      </c>
      <c r="Z663" s="1" t="str">
        <f>IF(B663="","",入力・概要!$E$9*(V663*X663+W663*Y663)/(X663^2+Y663^2)+入力・概要!$B$36)</f>
        <v/>
      </c>
      <c r="AA663" s="1" t="str">
        <f>IF(B663="","",入力・概要!$E$9*(W663*X663-V663*Y663)/(X663^2+Y663^2)+C663*入力・概要!$B$37*0.000000001)</f>
        <v/>
      </c>
      <c r="AB663" s="1" t="str">
        <f t="shared" si="170"/>
        <v/>
      </c>
      <c r="AC663" s="1" t="str">
        <f t="shared" si="171"/>
        <v/>
      </c>
      <c r="AD663" s="1" t="str">
        <f t="shared" si="172"/>
        <v/>
      </c>
      <c r="AE663" s="1" t="str">
        <f t="shared" si="173"/>
        <v/>
      </c>
      <c r="AF663" s="1" t="str">
        <f t="shared" si="174"/>
        <v/>
      </c>
      <c r="AG663" s="1" t="str">
        <f t="shared" si="175"/>
        <v/>
      </c>
    </row>
    <row r="664" spans="1:33">
      <c r="A664">
        <v>661</v>
      </c>
      <c r="B664" s="2" t="str">
        <f>IF(A664&lt;=入力・概要!$B$40,10^(LOG10(入力・概要!$B$38)+(A664-1)*(LOG10(入力・概要!$B$39)-LOG10(入力・概要!$B$38))/(入力・概要!$B$40-1)),"")</f>
        <v/>
      </c>
      <c r="C664" s="1" t="str">
        <f t="shared" si="160"/>
        <v/>
      </c>
      <c r="D664" s="1" t="str">
        <f>IF(B664="","",ATANH(MIN(0.999999,入力・概要!$E$20/入力・概要!$E$9))+入力・概要!$B$20*SQRT(B664/1000000)+E664*入力・概要!$B$15/2)</f>
        <v/>
      </c>
      <c r="E664" s="1" t="str">
        <f>IF(B664="","",C664*(入力・概要!$E$11*0.000000001))</f>
        <v/>
      </c>
      <c r="F664" s="1" t="str">
        <f t="shared" si="161"/>
        <v/>
      </c>
      <c r="G664" s="1" t="str">
        <f t="shared" si="162"/>
        <v/>
      </c>
      <c r="H664" s="1" t="str">
        <f>IF(B664="","",ATANH(MIN(0.999999,入力・概要!$E$21/入力・概要!$E$15))+入力・概要!$B$21*SQRT(B664/1000000)+I664*入力・概要!$B$16/2)</f>
        <v/>
      </c>
      <c r="I664" s="1" t="str">
        <f>IF(B664="","",C664*(入力・概要!$E$17*0.000000001))</f>
        <v/>
      </c>
      <c r="J664" s="1" t="str">
        <f t="shared" si="163"/>
        <v/>
      </c>
      <c r="K664" s="1" t="str">
        <f t="shared" si="164"/>
        <v/>
      </c>
      <c r="L664" s="1" t="str">
        <f>IF(B664="","",入力・概要!$B$25)</f>
        <v/>
      </c>
      <c r="M664" s="1" t="str">
        <f>IF(B664="","",C664*入力・概要!$B$26*0.000000001-1/(C664*入力・概要!$B$24*0.000001))</f>
        <v/>
      </c>
      <c r="N664" s="1" t="str">
        <f>IF(B664="","",入力・概要!$B$28)</f>
        <v/>
      </c>
      <c r="O664" s="1" t="str">
        <f>IF(B664="","",C664*入力・概要!$B$29*0.000000001-1/(C664*入力・概要!$B$27*0.000001))</f>
        <v/>
      </c>
      <c r="P664" s="1" t="str">
        <f t="shared" si="165"/>
        <v/>
      </c>
      <c r="Q664" s="1" t="str">
        <f t="shared" si="166"/>
        <v/>
      </c>
      <c r="R664" s="1" t="str">
        <f>IF(B664="","",入力・概要!$E$15*J664)</f>
        <v/>
      </c>
      <c r="S664" s="1" t="str">
        <f>IF(B664="","",入力・概要!$E$15*K664)</f>
        <v/>
      </c>
      <c r="T664" s="1" t="str">
        <f t="shared" si="167"/>
        <v/>
      </c>
      <c r="U664" s="1" t="str">
        <f t="shared" si="168"/>
        <v/>
      </c>
      <c r="V664" s="1" t="str">
        <f>IF(B664="","",T664+入力・概要!$E$9*F664)</f>
        <v/>
      </c>
      <c r="W664" s="1" t="str">
        <f>IF(B664="","",U664+入力・概要!$E$9*G664)</f>
        <v/>
      </c>
      <c r="X664" s="1" t="str">
        <f>IF(B664="","",入力・概要!$E$9+T664*F664-U664*G664)</f>
        <v/>
      </c>
      <c r="Y664" s="1" t="str">
        <f t="shared" si="169"/>
        <v/>
      </c>
      <c r="Z664" s="1" t="str">
        <f>IF(B664="","",入力・概要!$E$9*(V664*X664+W664*Y664)/(X664^2+Y664^2)+入力・概要!$B$36)</f>
        <v/>
      </c>
      <c r="AA664" s="1" t="str">
        <f>IF(B664="","",入力・概要!$E$9*(W664*X664-V664*Y664)/(X664^2+Y664^2)+C664*入力・概要!$B$37*0.000000001)</f>
        <v/>
      </c>
      <c r="AB664" s="1" t="str">
        <f t="shared" si="170"/>
        <v/>
      </c>
      <c r="AC664" s="1" t="str">
        <f t="shared" si="171"/>
        <v/>
      </c>
      <c r="AD664" s="1" t="str">
        <f t="shared" si="172"/>
        <v/>
      </c>
      <c r="AE664" s="1" t="str">
        <f t="shared" si="173"/>
        <v/>
      </c>
      <c r="AF664" s="1" t="str">
        <f t="shared" si="174"/>
        <v/>
      </c>
      <c r="AG664" s="1" t="str">
        <f t="shared" si="175"/>
        <v/>
      </c>
    </row>
    <row r="665" spans="1:33">
      <c r="A665">
        <v>662</v>
      </c>
      <c r="B665" s="2" t="str">
        <f>IF(A665&lt;=入力・概要!$B$40,10^(LOG10(入力・概要!$B$38)+(A665-1)*(LOG10(入力・概要!$B$39)-LOG10(入力・概要!$B$38))/(入力・概要!$B$40-1)),"")</f>
        <v/>
      </c>
      <c r="C665" s="1" t="str">
        <f t="shared" si="160"/>
        <v/>
      </c>
      <c r="D665" s="1" t="str">
        <f>IF(B665="","",ATANH(MIN(0.999999,入力・概要!$E$20/入力・概要!$E$9))+入力・概要!$B$20*SQRT(B665/1000000)+E665*入力・概要!$B$15/2)</f>
        <v/>
      </c>
      <c r="E665" s="1" t="str">
        <f>IF(B665="","",C665*(入力・概要!$E$11*0.000000001))</f>
        <v/>
      </c>
      <c r="F665" s="1" t="str">
        <f t="shared" si="161"/>
        <v/>
      </c>
      <c r="G665" s="1" t="str">
        <f t="shared" si="162"/>
        <v/>
      </c>
      <c r="H665" s="1" t="str">
        <f>IF(B665="","",ATANH(MIN(0.999999,入力・概要!$E$21/入力・概要!$E$15))+入力・概要!$B$21*SQRT(B665/1000000)+I665*入力・概要!$B$16/2)</f>
        <v/>
      </c>
      <c r="I665" s="1" t="str">
        <f>IF(B665="","",C665*(入力・概要!$E$17*0.000000001))</f>
        <v/>
      </c>
      <c r="J665" s="1" t="str">
        <f t="shared" si="163"/>
        <v/>
      </c>
      <c r="K665" s="1" t="str">
        <f t="shared" si="164"/>
        <v/>
      </c>
      <c r="L665" s="1" t="str">
        <f>IF(B665="","",入力・概要!$B$25)</f>
        <v/>
      </c>
      <c r="M665" s="1" t="str">
        <f>IF(B665="","",C665*入力・概要!$B$26*0.000000001-1/(C665*入力・概要!$B$24*0.000001))</f>
        <v/>
      </c>
      <c r="N665" s="1" t="str">
        <f>IF(B665="","",入力・概要!$B$28)</f>
        <v/>
      </c>
      <c r="O665" s="1" t="str">
        <f>IF(B665="","",C665*入力・概要!$B$29*0.000000001-1/(C665*入力・概要!$B$27*0.000001))</f>
        <v/>
      </c>
      <c r="P665" s="1" t="str">
        <f t="shared" si="165"/>
        <v/>
      </c>
      <c r="Q665" s="1" t="str">
        <f t="shared" si="166"/>
        <v/>
      </c>
      <c r="R665" s="1" t="str">
        <f>IF(B665="","",入力・概要!$E$15*J665)</f>
        <v/>
      </c>
      <c r="S665" s="1" t="str">
        <f>IF(B665="","",入力・概要!$E$15*K665)</f>
        <v/>
      </c>
      <c r="T665" s="1" t="str">
        <f t="shared" si="167"/>
        <v/>
      </c>
      <c r="U665" s="1" t="str">
        <f t="shared" si="168"/>
        <v/>
      </c>
      <c r="V665" s="1" t="str">
        <f>IF(B665="","",T665+入力・概要!$E$9*F665)</f>
        <v/>
      </c>
      <c r="W665" s="1" t="str">
        <f>IF(B665="","",U665+入力・概要!$E$9*G665)</f>
        <v/>
      </c>
      <c r="X665" s="1" t="str">
        <f>IF(B665="","",入力・概要!$E$9+T665*F665-U665*G665)</f>
        <v/>
      </c>
      <c r="Y665" s="1" t="str">
        <f t="shared" si="169"/>
        <v/>
      </c>
      <c r="Z665" s="1" t="str">
        <f>IF(B665="","",入力・概要!$E$9*(V665*X665+W665*Y665)/(X665^2+Y665^2)+入力・概要!$B$36)</f>
        <v/>
      </c>
      <c r="AA665" s="1" t="str">
        <f>IF(B665="","",入力・概要!$E$9*(W665*X665-V665*Y665)/(X665^2+Y665^2)+C665*入力・概要!$B$37*0.000000001)</f>
        <v/>
      </c>
      <c r="AB665" s="1" t="str">
        <f t="shared" si="170"/>
        <v/>
      </c>
      <c r="AC665" s="1" t="str">
        <f t="shared" si="171"/>
        <v/>
      </c>
      <c r="AD665" s="1" t="str">
        <f t="shared" si="172"/>
        <v/>
      </c>
      <c r="AE665" s="1" t="str">
        <f t="shared" si="173"/>
        <v/>
      </c>
      <c r="AF665" s="1" t="str">
        <f t="shared" si="174"/>
        <v/>
      </c>
      <c r="AG665" s="1" t="str">
        <f t="shared" si="175"/>
        <v/>
      </c>
    </row>
    <row r="666" spans="1:33">
      <c r="A666">
        <v>663</v>
      </c>
      <c r="B666" s="2" t="str">
        <f>IF(A666&lt;=入力・概要!$B$40,10^(LOG10(入力・概要!$B$38)+(A666-1)*(LOG10(入力・概要!$B$39)-LOG10(入力・概要!$B$38))/(入力・概要!$B$40-1)),"")</f>
        <v/>
      </c>
      <c r="C666" s="1" t="str">
        <f t="shared" si="160"/>
        <v/>
      </c>
      <c r="D666" s="1" t="str">
        <f>IF(B666="","",ATANH(MIN(0.999999,入力・概要!$E$20/入力・概要!$E$9))+入力・概要!$B$20*SQRT(B666/1000000)+E666*入力・概要!$B$15/2)</f>
        <v/>
      </c>
      <c r="E666" s="1" t="str">
        <f>IF(B666="","",C666*(入力・概要!$E$11*0.000000001))</f>
        <v/>
      </c>
      <c r="F666" s="1" t="str">
        <f t="shared" si="161"/>
        <v/>
      </c>
      <c r="G666" s="1" t="str">
        <f t="shared" si="162"/>
        <v/>
      </c>
      <c r="H666" s="1" t="str">
        <f>IF(B666="","",ATANH(MIN(0.999999,入力・概要!$E$21/入力・概要!$E$15))+入力・概要!$B$21*SQRT(B666/1000000)+I666*入力・概要!$B$16/2)</f>
        <v/>
      </c>
      <c r="I666" s="1" t="str">
        <f>IF(B666="","",C666*(入力・概要!$E$17*0.000000001))</f>
        <v/>
      </c>
      <c r="J666" s="1" t="str">
        <f t="shared" si="163"/>
        <v/>
      </c>
      <c r="K666" s="1" t="str">
        <f t="shared" si="164"/>
        <v/>
      </c>
      <c r="L666" s="1" t="str">
        <f>IF(B666="","",入力・概要!$B$25)</f>
        <v/>
      </c>
      <c r="M666" s="1" t="str">
        <f>IF(B666="","",C666*入力・概要!$B$26*0.000000001-1/(C666*入力・概要!$B$24*0.000001))</f>
        <v/>
      </c>
      <c r="N666" s="1" t="str">
        <f>IF(B666="","",入力・概要!$B$28)</f>
        <v/>
      </c>
      <c r="O666" s="1" t="str">
        <f>IF(B666="","",C666*入力・概要!$B$29*0.000000001-1/(C666*入力・概要!$B$27*0.000001))</f>
        <v/>
      </c>
      <c r="P666" s="1" t="str">
        <f t="shared" si="165"/>
        <v/>
      </c>
      <c r="Q666" s="1" t="str">
        <f t="shared" si="166"/>
        <v/>
      </c>
      <c r="R666" s="1" t="str">
        <f>IF(B666="","",入力・概要!$E$15*J666)</f>
        <v/>
      </c>
      <c r="S666" s="1" t="str">
        <f>IF(B666="","",入力・概要!$E$15*K666)</f>
        <v/>
      </c>
      <c r="T666" s="1" t="str">
        <f t="shared" si="167"/>
        <v/>
      </c>
      <c r="U666" s="1" t="str">
        <f t="shared" si="168"/>
        <v/>
      </c>
      <c r="V666" s="1" t="str">
        <f>IF(B666="","",T666+入力・概要!$E$9*F666)</f>
        <v/>
      </c>
      <c r="W666" s="1" t="str">
        <f>IF(B666="","",U666+入力・概要!$E$9*G666)</f>
        <v/>
      </c>
      <c r="X666" s="1" t="str">
        <f>IF(B666="","",入力・概要!$E$9+T666*F666-U666*G666)</f>
        <v/>
      </c>
      <c r="Y666" s="1" t="str">
        <f t="shared" si="169"/>
        <v/>
      </c>
      <c r="Z666" s="1" t="str">
        <f>IF(B666="","",入力・概要!$E$9*(V666*X666+W666*Y666)/(X666^2+Y666^2)+入力・概要!$B$36)</f>
        <v/>
      </c>
      <c r="AA666" s="1" t="str">
        <f>IF(B666="","",入力・概要!$E$9*(W666*X666-V666*Y666)/(X666^2+Y666^2)+C666*入力・概要!$B$37*0.000000001)</f>
        <v/>
      </c>
      <c r="AB666" s="1" t="str">
        <f t="shared" si="170"/>
        <v/>
      </c>
      <c r="AC666" s="1" t="str">
        <f t="shared" si="171"/>
        <v/>
      </c>
      <c r="AD666" s="1" t="str">
        <f t="shared" si="172"/>
        <v/>
      </c>
      <c r="AE666" s="1" t="str">
        <f t="shared" si="173"/>
        <v/>
      </c>
      <c r="AF666" s="1" t="str">
        <f t="shared" si="174"/>
        <v/>
      </c>
      <c r="AG666" s="1" t="str">
        <f t="shared" si="175"/>
        <v/>
      </c>
    </row>
    <row r="667" spans="1:33">
      <c r="A667">
        <v>664</v>
      </c>
      <c r="B667" s="2" t="str">
        <f>IF(A667&lt;=入力・概要!$B$40,10^(LOG10(入力・概要!$B$38)+(A667-1)*(LOG10(入力・概要!$B$39)-LOG10(入力・概要!$B$38))/(入力・概要!$B$40-1)),"")</f>
        <v/>
      </c>
      <c r="C667" s="1" t="str">
        <f t="shared" si="160"/>
        <v/>
      </c>
      <c r="D667" s="1" t="str">
        <f>IF(B667="","",ATANH(MIN(0.999999,入力・概要!$E$20/入力・概要!$E$9))+入力・概要!$B$20*SQRT(B667/1000000)+E667*入力・概要!$B$15/2)</f>
        <v/>
      </c>
      <c r="E667" s="1" t="str">
        <f>IF(B667="","",C667*(入力・概要!$E$11*0.000000001))</f>
        <v/>
      </c>
      <c r="F667" s="1" t="str">
        <f t="shared" si="161"/>
        <v/>
      </c>
      <c r="G667" s="1" t="str">
        <f t="shared" si="162"/>
        <v/>
      </c>
      <c r="H667" s="1" t="str">
        <f>IF(B667="","",ATANH(MIN(0.999999,入力・概要!$E$21/入力・概要!$E$15))+入力・概要!$B$21*SQRT(B667/1000000)+I667*入力・概要!$B$16/2)</f>
        <v/>
      </c>
      <c r="I667" s="1" t="str">
        <f>IF(B667="","",C667*(入力・概要!$E$17*0.000000001))</f>
        <v/>
      </c>
      <c r="J667" s="1" t="str">
        <f t="shared" si="163"/>
        <v/>
      </c>
      <c r="K667" s="1" t="str">
        <f t="shared" si="164"/>
        <v/>
      </c>
      <c r="L667" s="1" t="str">
        <f>IF(B667="","",入力・概要!$B$25)</f>
        <v/>
      </c>
      <c r="M667" s="1" t="str">
        <f>IF(B667="","",C667*入力・概要!$B$26*0.000000001-1/(C667*入力・概要!$B$24*0.000001))</f>
        <v/>
      </c>
      <c r="N667" s="1" t="str">
        <f>IF(B667="","",入力・概要!$B$28)</f>
        <v/>
      </c>
      <c r="O667" s="1" t="str">
        <f>IF(B667="","",C667*入力・概要!$B$29*0.000000001-1/(C667*入力・概要!$B$27*0.000001))</f>
        <v/>
      </c>
      <c r="P667" s="1" t="str">
        <f t="shared" si="165"/>
        <v/>
      </c>
      <c r="Q667" s="1" t="str">
        <f t="shared" si="166"/>
        <v/>
      </c>
      <c r="R667" s="1" t="str">
        <f>IF(B667="","",入力・概要!$E$15*J667)</f>
        <v/>
      </c>
      <c r="S667" s="1" t="str">
        <f>IF(B667="","",入力・概要!$E$15*K667)</f>
        <v/>
      </c>
      <c r="T667" s="1" t="str">
        <f t="shared" si="167"/>
        <v/>
      </c>
      <c r="U667" s="1" t="str">
        <f t="shared" si="168"/>
        <v/>
      </c>
      <c r="V667" s="1" t="str">
        <f>IF(B667="","",T667+入力・概要!$E$9*F667)</f>
        <v/>
      </c>
      <c r="W667" s="1" t="str">
        <f>IF(B667="","",U667+入力・概要!$E$9*G667)</f>
        <v/>
      </c>
      <c r="X667" s="1" t="str">
        <f>IF(B667="","",入力・概要!$E$9+T667*F667-U667*G667)</f>
        <v/>
      </c>
      <c r="Y667" s="1" t="str">
        <f t="shared" si="169"/>
        <v/>
      </c>
      <c r="Z667" s="1" t="str">
        <f>IF(B667="","",入力・概要!$E$9*(V667*X667+W667*Y667)/(X667^2+Y667^2)+入力・概要!$B$36)</f>
        <v/>
      </c>
      <c r="AA667" s="1" t="str">
        <f>IF(B667="","",入力・概要!$E$9*(W667*X667-V667*Y667)/(X667^2+Y667^2)+C667*入力・概要!$B$37*0.000000001)</f>
        <v/>
      </c>
      <c r="AB667" s="1" t="str">
        <f t="shared" si="170"/>
        <v/>
      </c>
      <c r="AC667" s="1" t="str">
        <f t="shared" si="171"/>
        <v/>
      </c>
      <c r="AD667" s="1" t="str">
        <f t="shared" si="172"/>
        <v/>
      </c>
      <c r="AE667" s="1" t="str">
        <f t="shared" si="173"/>
        <v/>
      </c>
      <c r="AF667" s="1" t="str">
        <f t="shared" si="174"/>
        <v/>
      </c>
      <c r="AG667" s="1" t="str">
        <f t="shared" si="175"/>
        <v/>
      </c>
    </row>
    <row r="668" spans="1:33">
      <c r="A668">
        <v>665</v>
      </c>
      <c r="B668" s="2" t="str">
        <f>IF(A668&lt;=入力・概要!$B$40,10^(LOG10(入力・概要!$B$38)+(A668-1)*(LOG10(入力・概要!$B$39)-LOG10(入力・概要!$B$38))/(入力・概要!$B$40-1)),"")</f>
        <v/>
      </c>
      <c r="C668" s="1" t="str">
        <f t="shared" si="160"/>
        <v/>
      </c>
      <c r="D668" s="1" t="str">
        <f>IF(B668="","",ATANH(MIN(0.999999,入力・概要!$E$20/入力・概要!$E$9))+入力・概要!$B$20*SQRT(B668/1000000)+E668*入力・概要!$B$15/2)</f>
        <v/>
      </c>
      <c r="E668" s="1" t="str">
        <f>IF(B668="","",C668*(入力・概要!$E$11*0.000000001))</f>
        <v/>
      </c>
      <c r="F668" s="1" t="str">
        <f t="shared" si="161"/>
        <v/>
      </c>
      <c r="G668" s="1" t="str">
        <f t="shared" si="162"/>
        <v/>
      </c>
      <c r="H668" s="1" t="str">
        <f>IF(B668="","",ATANH(MIN(0.999999,入力・概要!$E$21/入力・概要!$E$15))+入力・概要!$B$21*SQRT(B668/1000000)+I668*入力・概要!$B$16/2)</f>
        <v/>
      </c>
      <c r="I668" s="1" t="str">
        <f>IF(B668="","",C668*(入力・概要!$E$17*0.000000001))</f>
        <v/>
      </c>
      <c r="J668" s="1" t="str">
        <f t="shared" si="163"/>
        <v/>
      </c>
      <c r="K668" s="1" t="str">
        <f t="shared" si="164"/>
        <v/>
      </c>
      <c r="L668" s="1" t="str">
        <f>IF(B668="","",入力・概要!$B$25)</f>
        <v/>
      </c>
      <c r="M668" s="1" t="str">
        <f>IF(B668="","",C668*入力・概要!$B$26*0.000000001-1/(C668*入力・概要!$B$24*0.000001))</f>
        <v/>
      </c>
      <c r="N668" s="1" t="str">
        <f>IF(B668="","",入力・概要!$B$28)</f>
        <v/>
      </c>
      <c r="O668" s="1" t="str">
        <f>IF(B668="","",C668*入力・概要!$B$29*0.000000001-1/(C668*入力・概要!$B$27*0.000001))</f>
        <v/>
      </c>
      <c r="P668" s="1" t="str">
        <f t="shared" si="165"/>
        <v/>
      </c>
      <c r="Q668" s="1" t="str">
        <f t="shared" si="166"/>
        <v/>
      </c>
      <c r="R668" s="1" t="str">
        <f>IF(B668="","",入力・概要!$E$15*J668)</f>
        <v/>
      </c>
      <c r="S668" s="1" t="str">
        <f>IF(B668="","",入力・概要!$E$15*K668)</f>
        <v/>
      </c>
      <c r="T668" s="1" t="str">
        <f t="shared" si="167"/>
        <v/>
      </c>
      <c r="U668" s="1" t="str">
        <f t="shared" si="168"/>
        <v/>
      </c>
      <c r="V668" s="1" t="str">
        <f>IF(B668="","",T668+入力・概要!$E$9*F668)</f>
        <v/>
      </c>
      <c r="W668" s="1" t="str">
        <f>IF(B668="","",U668+入力・概要!$E$9*G668)</f>
        <v/>
      </c>
      <c r="X668" s="1" t="str">
        <f>IF(B668="","",入力・概要!$E$9+T668*F668-U668*G668)</f>
        <v/>
      </c>
      <c r="Y668" s="1" t="str">
        <f t="shared" si="169"/>
        <v/>
      </c>
      <c r="Z668" s="1" t="str">
        <f>IF(B668="","",入力・概要!$E$9*(V668*X668+W668*Y668)/(X668^2+Y668^2)+入力・概要!$B$36)</f>
        <v/>
      </c>
      <c r="AA668" s="1" t="str">
        <f>IF(B668="","",入力・概要!$E$9*(W668*X668-V668*Y668)/(X668^2+Y668^2)+C668*入力・概要!$B$37*0.000000001)</f>
        <v/>
      </c>
      <c r="AB668" s="1" t="str">
        <f t="shared" si="170"/>
        <v/>
      </c>
      <c r="AC668" s="1" t="str">
        <f t="shared" si="171"/>
        <v/>
      </c>
      <c r="AD668" s="1" t="str">
        <f t="shared" si="172"/>
        <v/>
      </c>
      <c r="AE668" s="1" t="str">
        <f t="shared" si="173"/>
        <v/>
      </c>
      <c r="AF668" s="1" t="str">
        <f t="shared" si="174"/>
        <v/>
      </c>
      <c r="AG668" s="1" t="str">
        <f t="shared" si="175"/>
        <v/>
      </c>
    </row>
    <row r="669" spans="1:33">
      <c r="A669">
        <v>666</v>
      </c>
      <c r="B669" s="2" t="str">
        <f>IF(A669&lt;=入力・概要!$B$40,10^(LOG10(入力・概要!$B$38)+(A669-1)*(LOG10(入力・概要!$B$39)-LOG10(入力・概要!$B$38))/(入力・概要!$B$40-1)),"")</f>
        <v/>
      </c>
      <c r="C669" s="1" t="str">
        <f t="shared" si="160"/>
        <v/>
      </c>
      <c r="D669" s="1" t="str">
        <f>IF(B669="","",ATANH(MIN(0.999999,入力・概要!$E$20/入力・概要!$E$9))+入力・概要!$B$20*SQRT(B669/1000000)+E669*入力・概要!$B$15/2)</f>
        <v/>
      </c>
      <c r="E669" s="1" t="str">
        <f>IF(B669="","",C669*(入力・概要!$E$11*0.000000001))</f>
        <v/>
      </c>
      <c r="F669" s="1" t="str">
        <f t="shared" si="161"/>
        <v/>
      </c>
      <c r="G669" s="1" t="str">
        <f t="shared" si="162"/>
        <v/>
      </c>
      <c r="H669" s="1" t="str">
        <f>IF(B669="","",ATANH(MIN(0.999999,入力・概要!$E$21/入力・概要!$E$15))+入力・概要!$B$21*SQRT(B669/1000000)+I669*入力・概要!$B$16/2)</f>
        <v/>
      </c>
      <c r="I669" s="1" t="str">
        <f>IF(B669="","",C669*(入力・概要!$E$17*0.000000001))</f>
        <v/>
      </c>
      <c r="J669" s="1" t="str">
        <f t="shared" si="163"/>
        <v/>
      </c>
      <c r="K669" s="1" t="str">
        <f t="shared" si="164"/>
        <v/>
      </c>
      <c r="L669" s="1" t="str">
        <f>IF(B669="","",入力・概要!$B$25)</f>
        <v/>
      </c>
      <c r="M669" s="1" t="str">
        <f>IF(B669="","",C669*入力・概要!$B$26*0.000000001-1/(C669*入力・概要!$B$24*0.000001))</f>
        <v/>
      </c>
      <c r="N669" s="1" t="str">
        <f>IF(B669="","",入力・概要!$B$28)</f>
        <v/>
      </c>
      <c r="O669" s="1" t="str">
        <f>IF(B669="","",C669*入力・概要!$B$29*0.000000001-1/(C669*入力・概要!$B$27*0.000001))</f>
        <v/>
      </c>
      <c r="P669" s="1" t="str">
        <f t="shared" si="165"/>
        <v/>
      </c>
      <c r="Q669" s="1" t="str">
        <f t="shared" si="166"/>
        <v/>
      </c>
      <c r="R669" s="1" t="str">
        <f>IF(B669="","",入力・概要!$E$15*J669)</f>
        <v/>
      </c>
      <c r="S669" s="1" t="str">
        <f>IF(B669="","",入力・概要!$E$15*K669)</f>
        <v/>
      </c>
      <c r="T669" s="1" t="str">
        <f t="shared" si="167"/>
        <v/>
      </c>
      <c r="U669" s="1" t="str">
        <f t="shared" si="168"/>
        <v/>
      </c>
      <c r="V669" s="1" t="str">
        <f>IF(B669="","",T669+入力・概要!$E$9*F669)</f>
        <v/>
      </c>
      <c r="W669" s="1" t="str">
        <f>IF(B669="","",U669+入力・概要!$E$9*G669)</f>
        <v/>
      </c>
      <c r="X669" s="1" t="str">
        <f>IF(B669="","",入力・概要!$E$9+T669*F669-U669*G669)</f>
        <v/>
      </c>
      <c r="Y669" s="1" t="str">
        <f t="shared" si="169"/>
        <v/>
      </c>
      <c r="Z669" s="1" t="str">
        <f>IF(B669="","",入力・概要!$E$9*(V669*X669+W669*Y669)/(X669^2+Y669^2)+入力・概要!$B$36)</f>
        <v/>
      </c>
      <c r="AA669" s="1" t="str">
        <f>IF(B669="","",入力・概要!$E$9*(W669*X669-V669*Y669)/(X669^2+Y669^2)+C669*入力・概要!$B$37*0.000000001)</f>
        <v/>
      </c>
      <c r="AB669" s="1" t="str">
        <f t="shared" si="170"/>
        <v/>
      </c>
      <c r="AC669" s="1" t="str">
        <f t="shared" si="171"/>
        <v/>
      </c>
      <c r="AD669" s="1" t="str">
        <f t="shared" si="172"/>
        <v/>
      </c>
      <c r="AE669" s="1" t="str">
        <f t="shared" si="173"/>
        <v/>
      </c>
      <c r="AF669" s="1" t="str">
        <f t="shared" si="174"/>
        <v/>
      </c>
      <c r="AG669" s="1" t="str">
        <f t="shared" si="175"/>
        <v/>
      </c>
    </row>
    <row r="670" spans="1:33">
      <c r="A670">
        <v>667</v>
      </c>
      <c r="B670" s="2" t="str">
        <f>IF(A670&lt;=入力・概要!$B$40,10^(LOG10(入力・概要!$B$38)+(A670-1)*(LOG10(入力・概要!$B$39)-LOG10(入力・概要!$B$38))/(入力・概要!$B$40-1)),"")</f>
        <v/>
      </c>
      <c r="C670" s="1" t="str">
        <f t="shared" si="160"/>
        <v/>
      </c>
      <c r="D670" s="1" t="str">
        <f>IF(B670="","",ATANH(MIN(0.999999,入力・概要!$E$20/入力・概要!$E$9))+入力・概要!$B$20*SQRT(B670/1000000)+E670*入力・概要!$B$15/2)</f>
        <v/>
      </c>
      <c r="E670" s="1" t="str">
        <f>IF(B670="","",C670*(入力・概要!$E$11*0.000000001))</f>
        <v/>
      </c>
      <c r="F670" s="1" t="str">
        <f t="shared" si="161"/>
        <v/>
      </c>
      <c r="G670" s="1" t="str">
        <f t="shared" si="162"/>
        <v/>
      </c>
      <c r="H670" s="1" t="str">
        <f>IF(B670="","",ATANH(MIN(0.999999,入力・概要!$E$21/入力・概要!$E$15))+入力・概要!$B$21*SQRT(B670/1000000)+I670*入力・概要!$B$16/2)</f>
        <v/>
      </c>
      <c r="I670" s="1" t="str">
        <f>IF(B670="","",C670*(入力・概要!$E$17*0.000000001))</f>
        <v/>
      </c>
      <c r="J670" s="1" t="str">
        <f t="shared" si="163"/>
        <v/>
      </c>
      <c r="K670" s="1" t="str">
        <f t="shared" si="164"/>
        <v/>
      </c>
      <c r="L670" s="1" t="str">
        <f>IF(B670="","",入力・概要!$B$25)</f>
        <v/>
      </c>
      <c r="M670" s="1" t="str">
        <f>IF(B670="","",C670*入力・概要!$B$26*0.000000001-1/(C670*入力・概要!$B$24*0.000001))</f>
        <v/>
      </c>
      <c r="N670" s="1" t="str">
        <f>IF(B670="","",入力・概要!$B$28)</f>
        <v/>
      </c>
      <c r="O670" s="1" t="str">
        <f>IF(B670="","",C670*入力・概要!$B$29*0.000000001-1/(C670*入力・概要!$B$27*0.000001))</f>
        <v/>
      </c>
      <c r="P670" s="1" t="str">
        <f t="shared" si="165"/>
        <v/>
      </c>
      <c r="Q670" s="1" t="str">
        <f t="shared" si="166"/>
        <v/>
      </c>
      <c r="R670" s="1" t="str">
        <f>IF(B670="","",入力・概要!$E$15*J670)</f>
        <v/>
      </c>
      <c r="S670" s="1" t="str">
        <f>IF(B670="","",入力・概要!$E$15*K670)</f>
        <v/>
      </c>
      <c r="T670" s="1" t="str">
        <f t="shared" si="167"/>
        <v/>
      </c>
      <c r="U670" s="1" t="str">
        <f t="shared" si="168"/>
        <v/>
      </c>
      <c r="V670" s="1" t="str">
        <f>IF(B670="","",T670+入力・概要!$E$9*F670)</f>
        <v/>
      </c>
      <c r="W670" s="1" t="str">
        <f>IF(B670="","",U670+入力・概要!$E$9*G670)</f>
        <v/>
      </c>
      <c r="X670" s="1" t="str">
        <f>IF(B670="","",入力・概要!$E$9+T670*F670-U670*G670)</f>
        <v/>
      </c>
      <c r="Y670" s="1" t="str">
        <f t="shared" si="169"/>
        <v/>
      </c>
      <c r="Z670" s="1" t="str">
        <f>IF(B670="","",入力・概要!$E$9*(V670*X670+W670*Y670)/(X670^2+Y670^2)+入力・概要!$B$36)</f>
        <v/>
      </c>
      <c r="AA670" s="1" t="str">
        <f>IF(B670="","",入力・概要!$E$9*(W670*X670-V670*Y670)/(X670^2+Y670^2)+C670*入力・概要!$B$37*0.000000001)</f>
        <v/>
      </c>
      <c r="AB670" s="1" t="str">
        <f t="shared" si="170"/>
        <v/>
      </c>
      <c r="AC670" s="1" t="str">
        <f t="shared" si="171"/>
        <v/>
      </c>
      <c r="AD670" s="1" t="str">
        <f t="shared" si="172"/>
        <v/>
      </c>
      <c r="AE670" s="1" t="str">
        <f t="shared" si="173"/>
        <v/>
      </c>
      <c r="AF670" s="1" t="str">
        <f t="shared" si="174"/>
        <v/>
      </c>
      <c r="AG670" s="1" t="str">
        <f t="shared" si="175"/>
        <v/>
      </c>
    </row>
    <row r="671" spans="1:33">
      <c r="A671">
        <v>668</v>
      </c>
      <c r="B671" s="2" t="str">
        <f>IF(A671&lt;=入力・概要!$B$40,10^(LOG10(入力・概要!$B$38)+(A671-1)*(LOG10(入力・概要!$B$39)-LOG10(入力・概要!$B$38))/(入力・概要!$B$40-1)),"")</f>
        <v/>
      </c>
      <c r="C671" s="1" t="str">
        <f t="shared" si="160"/>
        <v/>
      </c>
      <c r="D671" s="1" t="str">
        <f>IF(B671="","",ATANH(MIN(0.999999,入力・概要!$E$20/入力・概要!$E$9))+入力・概要!$B$20*SQRT(B671/1000000)+E671*入力・概要!$B$15/2)</f>
        <v/>
      </c>
      <c r="E671" s="1" t="str">
        <f>IF(B671="","",C671*(入力・概要!$E$11*0.000000001))</f>
        <v/>
      </c>
      <c r="F671" s="1" t="str">
        <f t="shared" si="161"/>
        <v/>
      </c>
      <c r="G671" s="1" t="str">
        <f t="shared" si="162"/>
        <v/>
      </c>
      <c r="H671" s="1" t="str">
        <f>IF(B671="","",ATANH(MIN(0.999999,入力・概要!$E$21/入力・概要!$E$15))+入力・概要!$B$21*SQRT(B671/1000000)+I671*入力・概要!$B$16/2)</f>
        <v/>
      </c>
      <c r="I671" s="1" t="str">
        <f>IF(B671="","",C671*(入力・概要!$E$17*0.000000001))</f>
        <v/>
      </c>
      <c r="J671" s="1" t="str">
        <f t="shared" si="163"/>
        <v/>
      </c>
      <c r="K671" s="1" t="str">
        <f t="shared" si="164"/>
        <v/>
      </c>
      <c r="L671" s="1" t="str">
        <f>IF(B671="","",入力・概要!$B$25)</f>
        <v/>
      </c>
      <c r="M671" s="1" t="str">
        <f>IF(B671="","",C671*入力・概要!$B$26*0.000000001-1/(C671*入力・概要!$B$24*0.000001))</f>
        <v/>
      </c>
      <c r="N671" s="1" t="str">
        <f>IF(B671="","",入力・概要!$B$28)</f>
        <v/>
      </c>
      <c r="O671" s="1" t="str">
        <f>IF(B671="","",C671*入力・概要!$B$29*0.000000001-1/(C671*入力・概要!$B$27*0.000001))</f>
        <v/>
      </c>
      <c r="P671" s="1" t="str">
        <f t="shared" si="165"/>
        <v/>
      </c>
      <c r="Q671" s="1" t="str">
        <f t="shared" si="166"/>
        <v/>
      </c>
      <c r="R671" s="1" t="str">
        <f>IF(B671="","",入力・概要!$E$15*J671)</f>
        <v/>
      </c>
      <c r="S671" s="1" t="str">
        <f>IF(B671="","",入力・概要!$E$15*K671)</f>
        <v/>
      </c>
      <c r="T671" s="1" t="str">
        <f t="shared" si="167"/>
        <v/>
      </c>
      <c r="U671" s="1" t="str">
        <f t="shared" si="168"/>
        <v/>
      </c>
      <c r="V671" s="1" t="str">
        <f>IF(B671="","",T671+入力・概要!$E$9*F671)</f>
        <v/>
      </c>
      <c r="W671" s="1" t="str">
        <f>IF(B671="","",U671+入力・概要!$E$9*G671)</f>
        <v/>
      </c>
      <c r="X671" s="1" t="str">
        <f>IF(B671="","",入力・概要!$E$9+T671*F671-U671*G671)</f>
        <v/>
      </c>
      <c r="Y671" s="1" t="str">
        <f t="shared" si="169"/>
        <v/>
      </c>
      <c r="Z671" s="1" t="str">
        <f>IF(B671="","",入力・概要!$E$9*(V671*X671+W671*Y671)/(X671^2+Y671^2)+入力・概要!$B$36)</f>
        <v/>
      </c>
      <c r="AA671" s="1" t="str">
        <f>IF(B671="","",入力・概要!$E$9*(W671*X671-V671*Y671)/(X671^2+Y671^2)+C671*入力・概要!$B$37*0.000000001)</f>
        <v/>
      </c>
      <c r="AB671" s="1" t="str">
        <f t="shared" si="170"/>
        <v/>
      </c>
      <c r="AC671" s="1" t="str">
        <f t="shared" si="171"/>
        <v/>
      </c>
      <c r="AD671" s="1" t="str">
        <f t="shared" si="172"/>
        <v/>
      </c>
      <c r="AE671" s="1" t="str">
        <f t="shared" si="173"/>
        <v/>
      </c>
      <c r="AF671" s="1" t="str">
        <f t="shared" si="174"/>
        <v/>
      </c>
      <c r="AG671" s="1" t="str">
        <f t="shared" si="175"/>
        <v/>
      </c>
    </row>
    <row r="672" spans="1:33">
      <c r="A672">
        <v>669</v>
      </c>
      <c r="B672" s="2" t="str">
        <f>IF(A672&lt;=入力・概要!$B$40,10^(LOG10(入力・概要!$B$38)+(A672-1)*(LOG10(入力・概要!$B$39)-LOG10(入力・概要!$B$38))/(入力・概要!$B$40-1)),"")</f>
        <v/>
      </c>
      <c r="C672" s="1" t="str">
        <f t="shared" si="160"/>
        <v/>
      </c>
      <c r="D672" s="1" t="str">
        <f>IF(B672="","",ATANH(MIN(0.999999,入力・概要!$E$20/入力・概要!$E$9))+入力・概要!$B$20*SQRT(B672/1000000)+E672*入力・概要!$B$15/2)</f>
        <v/>
      </c>
      <c r="E672" s="1" t="str">
        <f>IF(B672="","",C672*(入力・概要!$E$11*0.000000001))</f>
        <v/>
      </c>
      <c r="F672" s="1" t="str">
        <f t="shared" si="161"/>
        <v/>
      </c>
      <c r="G672" s="1" t="str">
        <f t="shared" si="162"/>
        <v/>
      </c>
      <c r="H672" s="1" t="str">
        <f>IF(B672="","",ATANH(MIN(0.999999,入力・概要!$E$21/入力・概要!$E$15))+入力・概要!$B$21*SQRT(B672/1000000)+I672*入力・概要!$B$16/2)</f>
        <v/>
      </c>
      <c r="I672" s="1" t="str">
        <f>IF(B672="","",C672*(入力・概要!$E$17*0.000000001))</f>
        <v/>
      </c>
      <c r="J672" s="1" t="str">
        <f t="shared" si="163"/>
        <v/>
      </c>
      <c r="K672" s="1" t="str">
        <f t="shared" si="164"/>
        <v/>
      </c>
      <c r="L672" s="1" t="str">
        <f>IF(B672="","",入力・概要!$B$25)</f>
        <v/>
      </c>
      <c r="M672" s="1" t="str">
        <f>IF(B672="","",C672*入力・概要!$B$26*0.000000001-1/(C672*入力・概要!$B$24*0.000001))</f>
        <v/>
      </c>
      <c r="N672" s="1" t="str">
        <f>IF(B672="","",入力・概要!$B$28)</f>
        <v/>
      </c>
      <c r="O672" s="1" t="str">
        <f>IF(B672="","",C672*入力・概要!$B$29*0.000000001-1/(C672*入力・概要!$B$27*0.000001))</f>
        <v/>
      </c>
      <c r="P672" s="1" t="str">
        <f t="shared" si="165"/>
        <v/>
      </c>
      <c r="Q672" s="1" t="str">
        <f t="shared" si="166"/>
        <v/>
      </c>
      <c r="R672" s="1" t="str">
        <f>IF(B672="","",入力・概要!$E$15*J672)</f>
        <v/>
      </c>
      <c r="S672" s="1" t="str">
        <f>IF(B672="","",入力・概要!$E$15*K672)</f>
        <v/>
      </c>
      <c r="T672" s="1" t="str">
        <f t="shared" si="167"/>
        <v/>
      </c>
      <c r="U672" s="1" t="str">
        <f t="shared" si="168"/>
        <v/>
      </c>
      <c r="V672" s="1" t="str">
        <f>IF(B672="","",T672+入力・概要!$E$9*F672)</f>
        <v/>
      </c>
      <c r="W672" s="1" t="str">
        <f>IF(B672="","",U672+入力・概要!$E$9*G672)</f>
        <v/>
      </c>
      <c r="X672" s="1" t="str">
        <f>IF(B672="","",入力・概要!$E$9+T672*F672-U672*G672)</f>
        <v/>
      </c>
      <c r="Y672" s="1" t="str">
        <f t="shared" si="169"/>
        <v/>
      </c>
      <c r="Z672" s="1" t="str">
        <f>IF(B672="","",入力・概要!$E$9*(V672*X672+W672*Y672)/(X672^2+Y672^2)+入力・概要!$B$36)</f>
        <v/>
      </c>
      <c r="AA672" s="1" t="str">
        <f>IF(B672="","",入力・概要!$E$9*(W672*X672-V672*Y672)/(X672^2+Y672^2)+C672*入力・概要!$B$37*0.000000001)</f>
        <v/>
      </c>
      <c r="AB672" s="1" t="str">
        <f t="shared" si="170"/>
        <v/>
      </c>
      <c r="AC672" s="1" t="str">
        <f t="shared" si="171"/>
        <v/>
      </c>
      <c r="AD672" s="1" t="str">
        <f t="shared" si="172"/>
        <v/>
      </c>
      <c r="AE672" s="1" t="str">
        <f t="shared" si="173"/>
        <v/>
      </c>
      <c r="AF672" s="1" t="str">
        <f t="shared" si="174"/>
        <v/>
      </c>
      <c r="AG672" s="1" t="str">
        <f t="shared" si="175"/>
        <v/>
      </c>
    </row>
    <row r="673" spans="1:33">
      <c r="A673">
        <v>670</v>
      </c>
      <c r="B673" s="2" t="str">
        <f>IF(A673&lt;=入力・概要!$B$40,10^(LOG10(入力・概要!$B$38)+(A673-1)*(LOG10(入力・概要!$B$39)-LOG10(入力・概要!$B$38))/(入力・概要!$B$40-1)),"")</f>
        <v/>
      </c>
      <c r="C673" s="1" t="str">
        <f t="shared" si="160"/>
        <v/>
      </c>
      <c r="D673" s="1" t="str">
        <f>IF(B673="","",ATANH(MIN(0.999999,入力・概要!$E$20/入力・概要!$E$9))+入力・概要!$B$20*SQRT(B673/1000000)+E673*入力・概要!$B$15/2)</f>
        <v/>
      </c>
      <c r="E673" s="1" t="str">
        <f>IF(B673="","",C673*(入力・概要!$E$11*0.000000001))</f>
        <v/>
      </c>
      <c r="F673" s="1" t="str">
        <f t="shared" si="161"/>
        <v/>
      </c>
      <c r="G673" s="1" t="str">
        <f t="shared" si="162"/>
        <v/>
      </c>
      <c r="H673" s="1" t="str">
        <f>IF(B673="","",ATANH(MIN(0.999999,入力・概要!$E$21/入力・概要!$E$15))+入力・概要!$B$21*SQRT(B673/1000000)+I673*入力・概要!$B$16/2)</f>
        <v/>
      </c>
      <c r="I673" s="1" t="str">
        <f>IF(B673="","",C673*(入力・概要!$E$17*0.000000001))</f>
        <v/>
      </c>
      <c r="J673" s="1" t="str">
        <f t="shared" si="163"/>
        <v/>
      </c>
      <c r="K673" s="1" t="str">
        <f t="shared" si="164"/>
        <v/>
      </c>
      <c r="L673" s="1" t="str">
        <f>IF(B673="","",入力・概要!$B$25)</f>
        <v/>
      </c>
      <c r="M673" s="1" t="str">
        <f>IF(B673="","",C673*入力・概要!$B$26*0.000000001-1/(C673*入力・概要!$B$24*0.000001))</f>
        <v/>
      </c>
      <c r="N673" s="1" t="str">
        <f>IF(B673="","",入力・概要!$B$28)</f>
        <v/>
      </c>
      <c r="O673" s="1" t="str">
        <f>IF(B673="","",C673*入力・概要!$B$29*0.000000001-1/(C673*入力・概要!$B$27*0.000001))</f>
        <v/>
      </c>
      <c r="P673" s="1" t="str">
        <f t="shared" si="165"/>
        <v/>
      </c>
      <c r="Q673" s="1" t="str">
        <f t="shared" si="166"/>
        <v/>
      </c>
      <c r="R673" s="1" t="str">
        <f>IF(B673="","",入力・概要!$E$15*J673)</f>
        <v/>
      </c>
      <c r="S673" s="1" t="str">
        <f>IF(B673="","",入力・概要!$E$15*K673)</f>
        <v/>
      </c>
      <c r="T673" s="1" t="str">
        <f t="shared" si="167"/>
        <v/>
      </c>
      <c r="U673" s="1" t="str">
        <f t="shared" si="168"/>
        <v/>
      </c>
      <c r="V673" s="1" t="str">
        <f>IF(B673="","",T673+入力・概要!$E$9*F673)</f>
        <v/>
      </c>
      <c r="W673" s="1" t="str">
        <f>IF(B673="","",U673+入力・概要!$E$9*G673)</f>
        <v/>
      </c>
      <c r="X673" s="1" t="str">
        <f>IF(B673="","",入力・概要!$E$9+T673*F673-U673*G673)</f>
        <v/>
      </c>
      <c r="Y673" s="1" t="str">
        <f t="shared" si="169"/>
        <v/>
      </c>
      <c r="Z673" s="1" t="str">
        <f>IF(B673="","",入力・概要!$E$9*(V673*X673+W673*Y673)/(X673^2+Y673^2)+入力・概要!$B$36)</f>
        <v/>
      </c>
      <c r="AA673" s="1" t="str">
        <f>IF(B673="","",入力・概要!$E$9*(W673*X673-V673*Y673)/(X673^2+Y673^2)+C673*入力・概要!$B$37*0.000000001)</f>
        <v/>
      </c>
      <c r="AB673" s="1" t="str">
        <f t="shared" si="170"/>
        <v/>
      </c>
      <c r="AC673" s="1" t="str">
        <f t="shared" si="171"/>
        <v/>
      </c>
      <c r="AD673" s="1" t="str">
        <f t="shared" si="172"/>
        <v/>
      </c>
      <c r="AE673" s="1" t="str">
        <f t="shared" si="173"/>
        <v/>
      </c>
      <c r="AF673" s="1" t="str">
        <f t="shared" si="174"/>
        <v/>
      </c>
      <c r="AG673" s="1" t="str">
        <f t="shared" si="175"/>
        <v/>
      </c>
    </row>
    <row r="674" spans="1:33">
      <c r="A674">
        <v>671</v>
      </c>
      <c r="B674" s="2" t="str">
        <f>IF(A674&lt;=入力・概要!$B$40,10^(LOG10(入力・概要!$B$38)+(A674-1)*(LOG10(入力・概要!$B$39)-LOG10(入力・概要!$B$38))/(入力・概要!$B$40-1)),"")</f>
        <v/>
      </c>
      <c r="C674" s="1" t="str">
        <f t="shared" si="160"/>
        <v/>
      </c>
      <c r="D674" s="1" t="str">
        <f>IF(B674="","",ATANH(MIN(0.999999,入力・概要!$E$20/入力・概要!$E$9))+入力・概要!$B$20*SQRT(B674/1000000)+E674*入力・概要!$B$15/2)</f>
        <v/>
      </c>
      <c r="E674" s="1" t="str">
        <f>IF(B674="","",C674*(入力・概要!$E$11*0.000000001))</f>
        <v/>
      </c>
      <c r="F674" s="1" t="str">
        <f t="shared" si="161"/>
        <v/>
      </c>
      <c r="G674" s="1" t="str">
        <f t="shared" si="162"/>
        <v/>
      </c>
      <c r="H674" s="1" t="str">
        <f>IF(B674="","",ATANH(MIN(0.999999,入力・概要!$E$21/入力・概要!$E$15))+入力・概要!$B$21*SQRT(B674/1000000)+I674*入力・概要!$B$16/2)</f>
        <v/>
      </c>
      <c r="I674" s="1" t="str">
        <f>IF(B674="","",C674*(入力・概要!$E$17*0.000000001))</f>
        <v/>
      </c>
      <c r="J674" s="1" t="str">
        <f t="shared" si="163"/>
        <v/>
      </c>
      <c r="K674" s="1" t="str">
        <f t="shared" si="164"/>
        <v/>
      </c>
      <c r="L674" s="1" t="str">
        <f>IF(B674="","",入力・概要!$B$25)</f>
        <v/>
      </c>
      <c r="M674" s="1" t="str">
        <f>IF(B674="","",C674*入力・概要!$B$26*0.000000001-1/(C674*入力・概要!$B$24*0.000001))</f>
        <v/>
      </c>
      <c r="N674" s="1" t="str">
        <f>IF(B674="","",入力・概要!$B$28)</f>
        <v/>
      </c>
      <c r="O674" s="1" t="str">
        <f>IF(B674="","",C674*入力・概要!$B$29*0.000000001-1/(C674*入力・概要!$B$27*0.000001))</f>
        <v/>
      </c>
      <c r="P674" s="1" t="str">
        <f t="shared" si="165"/>
        <v/>
      </c>
      <c r="Q674" s="1" t="str">
        <f t="shared" si="166"/>
        <v/>
      </c>
      <c r="R674" s="1" t="str">
        <f>IF(B674="","",入力・概要!$E$15*J674)</f>
        <v/>
      </c>
      <c r="S674" s="1" t="str">
        <f>IF(B674="","",入力・概要!$E$15*K674)</f>
        <v/>
      </c>
      <c r="T674" s="1" t="str">
        <f t="shared" si="167"/>
        <v/>
      </c>
      <c r="U674" s="1" t="str">
        <f t="shared" si="168"/>
        <v/>
      </c>
      <c r="V674" s="1" t="str">
        <f>IF(B674="","",T674+入力・概要!$E$9*F674)</f>
        <v/>
      </c>
      <c r="W674" s="1" t="str">
        <f>IF(B674="","",U674+入力・概要!$E$9*G674)</f>
        <v/>
      </c>
      <c r="X674" s="1" t="str">
        <f>IF(B674="","",入力・概要!$E$9+T674*F674-U674*G674)</f>
        <v/>
      </c>
      <c r="Y674" s="1" t="str">
        <f t="shared" si="169"/>
        <v/>
      </c>
      <c r="Z674" s="1" t="str">
        <f>IF(B674="","",入力・概要!$E$9*(V674*X674+W674*Y674)/(X674^2+Y674^2)+入力・概要!$B$36)</f>
        <v/>
      </c>
      <c r="AA674" s="1" t="str">
        <f>IF(B674="","",入力・概要!$E$9*(W674*X674-V674*Y674)/(X674^2+Y674^2)+C674*入力・概要!$B$37*0.000000001)</f>
        <v/>
      </c>
      <c r="AB674" s="1" t="str">
        <f t="shared" si="170"/>
        <v/>
      </c>
      <c r="AC674" s="1" t="str">
        <f t="shared" si="171"/>
        <v/>
      </c>
      <c r="AD674" s="1" t="str">
        <f t="shared" si="172"/>
        <v/>
      </c>
      <c r="AE674" s="1" t="str">
        <f t="shared" si="173"/>
        <v/>
      </c>
      <c r="AF674" s="1" t="str">
        <f t="shared" si="174"/>
        <v/>
      </c>
      <c r="AG674" s="1" t="str">
        <f t="shared" si="175"/>
        <v/>
      </c>
    </row>
    <row r="675" spans="1:33">
      <c r="A675">
        <v>672</v>
      </c>
      <c r="B675" s="2" t="str">
        <f>IF(A675&lt;=入力・概要!$B$40,10^(LOG10(入力・概要!$B$38)+(A675-1)*(LOG10(入力・概要!$B$39)-LOG10(入力・概要!$B$38))/(入力・概要!$B$40-1)),"")</f>
        <v/>
      </c>
      <c r="C675" s="1" t="str">
        <f t="shared" si="160"/>
        <v/>
      </c>
      <c r="D675" s="1" t="str">
        <f>IF(B675="","",ATANH(MIN(0.999999,入力・概要!$E$20/入力・概要!$E$9))+入力・概要!$B$20*SQRT(B675/1000000)+E675*入力・概要!$B$15/2)</f>
        <v/>
      </c>
      <c r="E675" s="1" t="str">
        <f>IF(B675="","",C675*(入力・概要!$E$11*0.000000001))</f>
        <v/>
      </c>
      <c r="F675" s="1" t="str">
        <f t="shared" si="161"/>
        <v/>
      </c>
      <c r="G675" s="1" t="str">
        <f t="shared" si="162"/>
        <v/>
      </c>
      <c r="H675" s="1" t="str">
        <f>IF(B675="","",ATANH(MIN(0.999999,入力・概要!$E$21/入力・概要!$E$15))+入力・概要!$B$21*SQRT(B675/1000000)+I675*入力・概要!$B$16/2)</f>
        <v/>
      </c>
      <c r="I675" s="1" t="str">
        <f>IF(B675="","",C675*(入力・概要!$E$17*0.000000001))</f>
        <v/>
      </c>
      <c r="J675" s="1" t="str">
        <f t="shared" si="163"/>
        <v/>
      </c>
      <c r="K675" s="1" t="str">
        <f t="shared" si="164"/>
        <v/>
      </c>
      <c r="L675" s="1" t="str">
        <f>IF(B675="","",入力・概要!$B$25)</f>
        <v/>
      </c>
      <c r="M675" s="1" t="str">
        <f>IF(B675="","",C675*入力・概要!$B$26*0.000000001-1/(C675*入力・概要!$B$24*0.000001))</f>
        <v/>
      </c>
      <c r="N675" s="1" t="str">
        <f>IF(B675="","",入力・概要!$B$28)</f>
        <v/>
      </c>
      <c r="O675" s="1" t="str">
        <f>IF(B675="","",C675*入力・概要!$B$29*0.000000001-1/(C675*入力・概要!$B$27*0.000001))</f>
        <v/>
      </c>
      <c r="P675" s="1" t="str">
        <f t="shared" si="165"/>
        <v/>
      </c>
      <c r="Q675" s="1" t="str">
        <f t="shared" si="166"/>
        <v/>
      </c>
      <c r="R675" s="1" t="str">
        <f>IF(B675="","",入力・概要!$E$15*J675)</f>
        <v/>
      </c>
      <c r="S675" s="1" t="str">
        <f>IF(B675="","",入力・概要!$E$15*K675)</f>
        <v/>
      </c>
      <c r="T675" s="1" t="str">
        <f t="shared" si="167"/>
        <v/>
      </c>
      <c r="U675" s="1" t="str">
        <f t="shared" si="168"/>
        <v/>
      </c>
      <c r="V675" s="1" t="str">
        <f>IF(B675="","",T675+入力・概要!$E$9*F675)</f>
        <v/>
      </c>
      <c r="W675" s="1" t="str">
        <f>IF(B675="","",U675+入力・概要!$E$9*G675)</f>
        <v/>
      </c>
      <c r="X675" s="1" t="str">
        <f>IF(B675="","",入力・概要!$E$9+T675*F675-U675*G675)</f>
        <v/>
      </c>
      <c r="Y675" s="1" t="str">
        <f t="shared" si="169"/>
        <v/>
      </c>
      <c r="Z675" s="1" t="str">
        <f>IF(B675="","",入力・概要!$E$9*(V675*X675+W675*Y675)/(X675^2+Y675^2)+入力・概要!$B$36)</f>
        <v/>
      </c>
      <c r="AA675" s="1" t="str">
        <f>IF(B675="","",入力・概要!$E$9*(W675*X675-V675*Y675)/(X675^2+Y675^2)+C675*入力・概要!$B$37*0.000000001)</f>
        <v/>
      </c>
      <c r="AB675" s="1" t="str">
        <f t="shared" si="170"/>
        <v/>
      </c>
      <c r="AC675" s="1" t="str">
        <f t="shared" si="171"/>
        <v/>
      </c>
      <c r="AD675" s="1" t="str">
        <f t="shared" si="172"/>
        <v/>
      </c>
      <c r="AE675" s="1" t="str">
        <f t="shared" si="173"/>
        <v/>
      </c>
      <c r="AF675" s="1" t="str">
        <f t="shared" si="174"/>
        <v/>
      </c>
      <c r="AG675" s="1" t="str">
        <f t="shared" si="175"/>
        <v/>
      </c>
    </row>
    <row r="676" spans="1:33">
      <c r="A676">
        <v>673</v>
      </c>
      <c r="B676" s="2" t="str">
        <f>IF(A676&lt;=入力・概要!$B$40,10^(LOG10(入力・概要!$B$38)+(A676-1)*(LOG10(入力・概要!$B$39)-LOG10(入力・概要!$B$38))/(入力・概要!$B$40-1)),"")</f>
        <v/>
      </c>
      <c r="C676" s="1" t="str">
        <f t="shared" si="160"/>
        <v/>
      </c>
      <c r="D676" s="1" t="str">
        <f>IF(B676="","",ATANH(MIN(0.999999,入力・概要!$E$20/入力・概要!$E$9))+入力・概要!$B$20*SQRT(B676/1000000)+E676*入力・概要!$B$15/2)</f>
        <v/>
      </c>
      <c r="E676" s="1" t="str">
        <f>IF(B676="","",C676*(入力・概要!$E$11*0.000000001))</f>
        <v/>
      </c>
      <c r="F676" s="1" t="str">
        <f t="shared" si="161"/>
        <v/>
      </c>
      <c r="G676" s="1" t="str">
        <f t="shared" si="162"/>
        <v/>
      </c>
      <c r="H676" s="1" t="str">
        <f>IF(B676="","",ATANH(MIN(0.999999,入力・概要!$E$21/入力・概要!$E$15))+入力・概要!$B$21*SQRT(B676/1000000)+I676*入力・概要!$B$16/2)</f>
        <v/>
      </c>
      <c r="I676" s="1" t="str">
        <f>IF(B676="","",C676*(入力・概要!$E$17*0.000000001))</f>
        <v/>
      </c>
      <c r="J676" s="1" t="str">
        <f t="shared" si="163"/>
        <v/>
      </c>
      <c r="K676" s="1" t="str">
        <f t="shared" si="164"/>
        <v/>
      </c>
      <c r="L676" s="1" t="str">
        <f>IF(B676="","",入力・概要!$B$25)</f>
        <v/>
      </c>
      <c r="M676" s="1" t="str">
        <f>IF(B676="","",C676*入力・概要!$B$26*0.000000001-1/(C676*入力・概要!$B$24*0.000001))</f>
        <v/>
      </c>
      <c r="N676" s="1" t="str">
        <f>IF(B676="","",入力・概要!$B$28)</f>
        <v/>
      </c>
      <c r="O676" s="1" t="str">
        <f>IF(B676="","",C676*入力・概要!$B$29*0.000000001-1/(C676*入力・概要!$B$27*0.000001))</f>
        <v/>
      </c>
      <c r="P676" s="1" t="str">
        <f t="shared" si="165"/>
        <v/>
      </c>
      <c r="Q676" s="1" t="str">
        <f t="shared" si="166"/>
        <v/>
      </c>
      <c r="R676" s="1" t="str">
        <f>IF(B676="","",入力・概要!$E$15*J676)</f>
        <v/>
      </c>
      <c r="S676" s="1" t="str">
        <f>IF(B676="","",入力・概要!$E$15*K676)</f>
        <v/>
      </c>
      <c r="T676" s="1" t="str">
        <f t="shared" si="167"/>
        <v/>
      </c>
      <c r="U676" s="1" t="str">
        <f t="shared" si="168"/>
        <v/>
      </c>
      <c r="V676" s="1" t="str">
        <f>IF(B676="","",T676+入力・概要!$E$9*F676)</f>
        <v/>
      </c>
      <c r="W676" s="1" t="str">
        <f>IF(B676="","",U676+入力・概要!$E$9*G676)</f>
        <v/>
      </c>
      <c r="X676" s="1" t="str">
        <f>IF(B676="","",入力・概要!$E$9+T676*F676-U676*G676)</f>
        <v/>
      </c>
      <c r="Y676" s="1" t="str">
        <f t="shared" si="169"/>
        <v/>
      </c>
      <c r="Z676" s="1" t="str">
        <f>IF(B676="","",入力・概要!$E$9*(V676*X676+W676*Y676)/(X676^2+Y676^2)+入力・概要!$B$36)</f>
        <v/>
      </c>
      <c r="AA676" s="1" t="str">
        <f>IF(B676="","",入力・概要!$E$9*(W676*X676-V676*Y676)/(X676^2+Y676^2)+C676*入力・概要!$B$37*0.000000001)</f>
        <v/>
      </c>
      <c r="AB676" s="1" t="str">
        <f t="shared" si="170"/>
        <v/>
      </c>
      <c r="AC676" s="1" t="str">
        <f t="shared" si="171"/>
        <v/>
      </c>
      <c r="AD676" s="1" t="str">
        <f t="shared" si="172"/>
        <v/>
      </c>
      <c r="AE676" s="1" t="str">
        <f t="shared" si="173"/>
        <v/>
      </c>
      <c r="AF676" s="1" t="str">
        <f t="shared" si="174"/>
        <v/>
      </c>
      <c r="AG676" s="1" t="str">
        <f t="shared" si="175"/>
        <v/>
      </c>
    </row>
    <row r="677" spans="1:33">
      <c r="A677">
        <v>674</v>
      </c>
      <c r="B677" s="2" t="str">
        <f>IF(A677&lt;=入力・概要!$B$40,10^(LOG10(入力・概要!$B$38)+(A677-1)*(LOG10(入力・概要!$B$39)-LOG10(入力・概要!$B$38))/(入力・概要!$B$40-1)),"")</f>
        <v/>
      </c>
      <c r="C677" s="1" t="str">
        <f t="shared" si="160"/>
        <v/>
      </c>
      <c r="D677" s="1" t="str">
        <f>IF(B677="","",ATANH(MIN(0.999999,入力・概要!$E$20/入力・概要!$E$9))+入力・概要!$B$20*SQRT(B677/1000000)+E677*入力・概要!$B$15/2)</f>
        <v/>
      </c>
      <c r="E677" s="1" t="str">
        <f>IF(B677="","",C677*(入力・概要!$E$11*0.000000001))</f>
        <v/>
      </c>
      <c r="F677" s="1" t="str">
        <f t="shared" si="161"/>
        <v/>
      </c>
      <c r="G677" s="1" t="str">
        <f t="shared" si="162"/>
        <v/>
      </c>
      <c r="H677" s="1" t="str">
        <f>IF(B677="","",ATANH(MIN(0.999999,入力・概要!$E$21/入力・概要!$E$15))+入力・概要!$B$21*SQRT(B677/1000000)+I677*入力・概要!$B$16/2)</f>
        <v/>
      </c>
      <c r="I677" s="1" t="str">
        <f>IF(B677="","",C677*(入力・概要!$E$17*0.000000001))</f>
        <v/>
      </c>
      <c r="J677" s="1" t="str">
        <f t="shared" si="163"/>
        <v/>
      </c>
      <c r="K677" s="1" t="str">
        <f t="shared" si="164"/>
        <v/>
      </c>
      <c r="L677" s="1" t="str">
        <f>IF(B677="","",入力・概要!$B$25)</f>
        <v/>
      </c>
      <c r="M677" s="1" t="str">
        <f>IF(B677="","",C677*入力・概要!$B$26*0.000000001-1/(C677*入力・概要!$B$24*0.000001))</f>
        <v/>
      </c>
      <c r="N677" s="1" t="str">
        <f>IF(B677="","",入力・概要!$B$28)</f>
        <v/>
      </c>
      <c r="O677" s="1" t="str">
        <f>IF(B677="","",C677*入力・概要!$B$29*0.000000001-1/(C677*入力・概要!$B$27*0.000001))</f>
        <v/>
      </c>
      <c r="P677" s="1" t="str">
        <f t="shared" si="165"/>
        <v/>
      </c>
      <c r="Q677" s="1" t="str">
        <f t="shared" si="166"/>
        <v/>
      </c>
      <c r="R677" s="1" t="str">
        <f>IF(B677="","",入力・概要!$E$15*J677)</f>
        <v/>
      </c>
      <c r="S677" s="1" t="str">
        <f>IF(B677="","",入力・概要!$E$15*K677)</f>
        <v/>
      </c>
      <c r="T677" s="1" t="str">
        <f t="shared" si="167"/>
        <v/>
      </c>
      <c r="U677" s="1" t="str">
        <f t="shared" si="168"/>
        <v/>
      </c>
      <c r="V677" s="1" t="str">
        <f>IF(B677="","",T677+入力・概要!$E$9*F677)</f>
        <v/>
      </c>
      <c r="W677" s="1" t="str">
        <f>IF(B677="","",U677+入力・概要!$E$9*G677)</f>
        <v/>
      </c>
      <c r="X677" s="1" t="str">
        <f>IF(B677="","",入力・概要!$E$9+T677*F677-U677*G677)</f>
        <v/>
      </c>
      <c r="Y677" s="1" t="str">
        <f t="shared" si="169"/>
        <v/>
      </c>
      <c r="Z677" s="1" t="str">
        <f>IF(B677="","",入力・概要!$E$9*(V677*X677+W677*Y677)/(X677^2+Y677^2)+入力・概要!$B$36)</f>
        <v/>
      </c>
      <c r="AA677" s="1" t="str">
        <f>IF(B677="","",入力・概要!$E$9*(W677*X677-V677*Y677)/(X677^2+Y677^2)+C677*入力・概要!$B$37*0.000000001)</f>
        <v/>
      </c>
      <c r="AB677" s="1" t="str">
        <f t="shared" si="170"/>
        <v/>
      </c>
      <c r="AC677" s="1" t="str">
        <f t="shared" si="171"/>
        <v/>
      </c>
      <c r="AD677" s="1" t="str">
        <f t="shared" si="172"/>
        <v/>
      </c>
      <c r="AE677" s="1" t="str">
        <f t="shared" si="173"/>
        <v/>
      </c>
      <c r="AF677" s="1" t="str">
        <f t="shared" si="174"/>
        <v/>
      </c>
      <c r="AG677" s="1" t="str">
        <f t="shared" si="175"/>
        <v/>
      </c>
    </row>
    <row r="678" spans="1:33">
      <c r="A678">
        <v>675</v>
      </c>
      <c r="B678" s="2" t="str">
        <f>IF(A678&lt;=入力・概要!$B$40,10^(LOG10(入力・概要!$B$38)+(A678-1)*(LOG10(入力・概要!$B$39)-LOG10(入力・概要!$B$38))/(入力・概要!$B$40-1)),"")</f>
        <v/>
      </c>
      <c r="C678" s="1" t="str">
        <f t="shared" si="160"/>
        <v/>
      </c>
      <c r="D678" s="1" t="str">
        <f>IF(B678="","",ATANH(MIN(0.999999,入力・概要!$E$20/入力・概要!$E$9))+入力・概要!$B$20*SQRT(B678/1000000)+E678*入力・概要!$B$15/2)</f>
        <v/>
      </c>
      <c r="E678" s="1" t="str">
        <f>IF(B678="","",C678*(入力・概要!$E$11*0.000000001))</f>
        <v/>
      </c>
      <c r="F678" s="1" t="str">
        <f t="shared" si="161"/>
        <v/>
      </c>
      <c r="G678" s="1" t="str">
        <f t="shared" si="162"/>
        <v/>
      </c>
      <c r="H678" s="1" t="str">
        <f>IF(B678="","",ATANH(MIN(0.999999,入力・概要!$E$21/入力・概要!$E$15))+入力・概要!$B$21*SQRT(B678/1000000)+I678*入力・概要!$B$16/2)</f>
        <v/>
      </c>
      <c r="I678" s="1" t="str">
        <f>IF(B678="","",C678*(入力・概要!$E$17*0.000000001))</f>
        <v/>
      </c>
      <c r="J678" s="1" t="str">
        <f t="shared" si="163"/>
        <v/>
      </c>
      <c r="K678" s="1" t="str">
        <f t="shared" si="164"/>
        <v/>
      </c>
      <c r="L678" s="1" t="str">
        <f>IF(B678="","",入力・概要!$B$25)</f>
        <v/>
      </c>
      <c r="M678" s="1" t="str">
        <f>IF(B678="","",C678*入力・概要!$B$26*0.000000001-1/(C678*入力・概要!$B$24*0.000001))</f>
        <v/>
      </c>
      <c r="N678" s="1" t="str">
        <f>IF(B678="","",入力・概要!$B$28)</f>
        <v/>
      </c>
      <c r="O678" s="1" t="str">
        <f>IF(B678="","",C678*入力・概要!$B$29*0.000000001-1/(C678*入力・概要!$B$27*0.000001))</f>
        <v/>
      </c>
      <c r="P678" s="1" t="str">
        <f t="shared" si="165"/>
        <v/>
      </c>
      <c r="Q678" s="1" t="str">
        <f t="shared" si="166"/>
        <v/>
      </c>
      <c r="R678" s="1" t="str">
        <f>IF(B678="","",入力・概要!$E$15*J678)</f>
        <v/>
      </c>
      <c r="S678" s="1" t="str">
        <f>IF(B678="","",入力・概要!$E$15*K678)</f>
        <v/>
      </c>
      <c r="T678" s="1" t="str">
        <f t="shared" si="167"/>
        <v/>
      </c>
      <c r="U678" s="1" t="str">
        <f t="shared" si="168"/>
        <v/>
      </c>
      <c r="V678" s="1" t="str">
        <f>IF(B678="","",T678+入力・概要!$E$9*F678)</f>
        <v/>
      </c>
      <c r="W678" s="1" t="str">
        <f>IF(B678="","",U678+入力・概要!$E$9*G678)</f>
        <v/>
      </c>
      <c r="X678" s="1" t="str">
        <f>IF(B678="","",入力・概要!$E$9+T678*F678-U678*G678)</f>
        <v/>
      </c>
      <c r="Y678" s="1" t="str">
        <f t="shared" si="169"/>
        <v/>
      </c>
      <c r="Z678" s="1" t="str">
        <f>IF(B678="","",入力・概要!$E$9*(V678*X678+W678*Y678)/(X678^2+Y678^2)+入力・概要!$B$36)</f>
        <v/>
      </c>
      <c r="AA678" s="1" t="str">
        <f>IF(B678="","",入力・概要!$E$9*(W678*X678-V678*Y678)/(X678^2+Y678^2)+C678*入力・概要!$B$37*0.000000001)</f>
        <v/>
      </c>
      <c r="AB678" s="1" t="str">
        <f t="shared" si="170"/>
        <v/>
      </c>
      <c r="AC678" s="1" t="str">
        <f t="shared" si="171"/>
        <v/>
      </c>
      <c r="AD678" s="1" t="str">
        <f t="shared" si="172"/>
        <v/>
      </c>
      <c r="AE678" s="1" t="str">
        <f t="shared" si="173"/>
        <v/>
      </c>
      <c r="AF678" s="1" t="str">
        <f t="shared" si="174"/>
        <v/>
      </c>
      <c r="AG678" s="1" t="str">
        <f t="shared" si="175"/>
        <v/>
      </c>
    </row>
    <row r="679" spans="1:33">
      <c r="A679">
        <v>676</v>
      </c>
      <c r="B679" s="2" t="str">
        <f>IF(A679&lt;=入力・概要!$B$40,10^(LOG10(入力・概要!$B$38)+(A679-1)*(LOG10(入力・概要!$B$39)-LOG10(入力・概要!$B$38))/(入力・概要!$B$40-1)),"")</f>
        <v/>
      </c>
      <c r="C679" s="1" t="str">
        <f t="shared" si="160"/>
        <v/>
      </c>
      <c r="D679" s="1" t="str">
        <f>IF(B679="","",ATANH(MIN(0.999999,入力・概要!$E$20/入力・概要!$E$9))+入力・概要!$B$20*SQRT(B679/1000000)+E679*入力・概要!$B$15/2)</f>
        <v/>
      </c>
      <c r="E679" s="1" t="str">
        <f>IF(B679="","",C679*(入力・概要!$E$11*0.000000001))</f>
        <v/>
      </c>
      <c r="F679" s="1" t="str">
        <f t="shared" si="161"/>
        <v/>
      </c>
      <c r="G679" s="1" t="str">
        <f t="shared" si="162"/>
        <v/>
      </c>
      <c r="H679" s="1" t="str">
        <f>IF(B679="","",ATANH(MIN(0.999999,入力・概要!$E$21/入力・概要!$E$15))+入力・概要!$B$21*SQRT(B679/1000000)+I679*入力・概要!$B$16/2)</f>
        <v/>
      </c>
      <c r="I679" s="1" t="str">
        <f>IF(B679="","",C679*(入力・概要!$E$17*0.000000001))</f>
        <v/>
      </c>
      <c r="J679" s="1" t="str">
        <f t="shared" si="163"/>
        <v/>
      </c>
      <c r="K679" s="1" t="str">
        <f t="shared" si="164"/>
        <v/>
      </c>
      <c r="L679" s="1" t="str">
        <f>IF(B679="","",入力・概要!$B$25)</f>
        <v/>
      </c>
      <c r="M679" s="1" t="str">
        <f>IF(B679="","",C679*入力・概要!$B$26*0.000000001-1/(C679*入力・概要!$B$24*0.000001))</f>
        <v/>
      </c>
      <c r="N679" s="1" t="str">
        <f>IF(B679="","",入力・概要!$B$28)</f>
        <v/>
      </c>
      <c r="O679" s="1" t="str">
        <f>IF(B679="","",C679*入力・概要!$B$29*0.000000001-1/(C679*入力・概要!$B$27*0.000001))</f>
        <v/>
      </c>
      <c r="P679" s="1" t="str">
        <f t="shared" si="165"/>
        <v/>
      </c>
      <c r="Q679" s="1" t="str">
        <f t="shared" si="166"/>
        <v/>
      </c>
      <c r="R679" s="1" t="str">
        <f>IF(B679="","",入力・概要!$E$15*J679)</f>
        <v/>
      </c>
      <c r="S679" s="1" t="str">
        <f>IF(B679="","",入力・概要!$E$15*K679)</f>
        <v/>
      </c>
      <c r="T679" s="1" t="str">
        <f t="shared" si="167"/>
        <v/>
      </c>
      <c r="U679" s="1" t="str">
        <f t="shared" si="168"/>
        <v/>
      </c>
      <c r="V679" s="1" t="str">
        <f>IF(B679="","",T679+入力・概要!$E$9*F679)</f>
        <v/>
      </c>
      <c r="W679" s="1" t="str">
        <f>IF(B679="","",U679+入力・概要!$E$9*G679)</f>
        <v/>
      </c>
      <c r="X679" s="1" t="str">
        <f>IF(B679="","",入力・概要!$E$9+T679*F679-U679*G679)</f>
        <v/>
      </c>
      <c r="Y679" s="1" t="str">
        <f t="shared" si="169"/>
        <v/>
      </c>
      <c r="Z679" s="1" t="str">
        <f>IF(B679="","",入力・概要!$E$9*(V679*X679+W679*Y679)/(X679^2+Y679^2)+入力・概要!$B$36)</f>
        <v/>
      </c>
      <c r="AA679" s="1" t="str">
        <f>IF(B679="","",入力・概要!$E$9*(W679*X679-V679*Y679)/(X679^2+Y679^2)+C679*入力・概要!$B$37*0.000000001)</f>
        <v/>
      </c>
      <c r="AB679" s="1" t="str">
        <f t="shared" si="170"/>
        <v/>
      </c>
      <c r="AC679" s="1" t="str">
        <f t="shared" si="171"/>
        <v/>
      </c>
      <c r="AD679" s="1" t="str">
        <f t="shared" si="172"/>
        <v/>
      </c>
      <c r="AE679" s="1" t="str">
        <f t="shared" si="173"/>
        <v/>
      </c>
      <c r="AF679" s="1" t="str">
        <f t="shared" si="174"/>
        <v/>
      </c>
      <c r="AG679" s="1" t="str">
        <f t="shared" si="175"/>
        <v/>
      </c>
    </row>
    <row r="680" spans="1:33">
      <c r="A680">
        <v>677</v>
      </c>
      <c r="B680" s="2" t="str">
        <f>IF(A680&lt;=入力・概要!$B$40,10^(LOG10(入力・概要!$B$38)+(A680-1)*(LOG10(入力・概要!$B$39)-LOG10(入力・概要!$B$38))/(入力・概要!$B$40-1)),"")</f>
        <v/>
      </c>
      <c r="C680" s="1" t="str">
        <f t="shared" si="160"/>
        <v/>
      </c>
      <c r="D680" s="1" t="str">
        <f>IF(B680="","",ATANH(MIN(0.999999,入力・概要!$E$20/入力・概要!$E$9))+入力・概要!$B$20*SQRT(B680/1000000)+E680*入力・概要!$B$15/2)</f>
        <v/>
      </c>
      <c r="E680" s="1" t="str">
        <f>IF(B680="","",C680*(入力・概要!$E$11*0.000000001))</f>
        <v/>
      </c>
      <c r="F680" s="1" t="str">
        <f t="shared" si="161"/>
        <v/>
      </c>
      <c r="G680" s="1" t="str">
        <f t="shared" si="162"/>
        <v/>
      </c>
      <c r="H680" s="1" t="str">
        <f>IF(B680="","",ATANH(MIN(0.999999,入力・概要!$E$21/入力・概要!$E$15))+入力・概要!$B$21*SQRT(B680/1000000)+I680*入力・概要!$B$16/2)</f>
        <v/>
      </c>
      <c r="I680" s="1" t="str">
        <f>IF(B680="","",C680*(入力・概要!$E$17*0.000000001))</f>
        <v/>
      </c>
      <c r="J680" s="1" t="str">
        <f t="shared" si="163"/>
        <v/>
      </c>
      <c r="K680" s="1" t="str">
        <f t="shared" si="164"/>
        <v/>
      </c>
      <c r="L680" s="1" t="str">
        <f>IF(B680="","",入力・概要!$B$25)</f>
        <v/>
      </c>
      <c r="M680" s="1" t="str">
        <f>IF(B680="","",C680*入力・概要!$B$26*0.000000001-1/(C680*入力・概要!$B$24*0.000001))</f>
        <v/>
      </c>
      <c r="N680" s="1" t="str">
        <f>IF(B680="","",入力・概要!$B$28)</f>
        <v/>
      </c>
      <c r="O680" s="1" t="str">
        <f>IF(B680="","",C680*入力・概要!$B$29*0.000000001-1/(C680*入力・概要!$B$27*0.000001))</f>
        <v/>
      </c>
      <c r="P680" s="1" t="str">
        <f t="shared" si="165"/>
        <v/>
      </c>
      <c r="Q680" s="1" t="str">
        <f t="shared" si="166"/>
        <v/>
      </c>
      <c r="R680" s="1" t="str">
        <f>IF(B680="","",入力・概要!$E$15*J680)</f>
        <v/>
      </c>
      <c r="S680" s="1" t="str">
        <f>IF(B680="","",入力・概要!$E$15*K680)</f>
        <v/>
      </c>
      <c r="T680" s="1" t="str">
        <f t="shared" si="167"/>
        <v/>
      </c>
      <c r="U680" s="1" t="str">
        <f t="shared" si="168"/>
        <v/>
      </c>
      <c r="V680" s="1" t="str">
        <f>IF(B680="","",T680+入力・概要!$E$9*F680)</f>
        <v/>
      </c>
      <c r="W680" s="1" t="str">
        <f>IF(B680="","",U680+入力・概要!$E$9*G680)</f>
        <v/>
      </c>
      <c r="X680" s="1" t="str">
        <f>IF(B680="","",入力・概要!$E$9+T680*F680-U680*G680)</f>
        <v/>
      </c>
      <c r="Y680" s="1" t="str">
        <f t="shared" si="169"/>
        <v/>
      </c>
      <c r="Z680" s="1" t="str">
        <f>IF(B680="","",入力・概要!$E$9*(V680*X680+W680*Y680)/(X680^2+Y680^2)+入力・概要!$B$36)</f>
        <v/>
      </c>
      <c r="AA680" s="1" t="str">
        <f>IF(B680="","",入力・概要!$E$9*(W680*X680-V680*Y680)/(X680^2+Y680^2)+C680*入力・概要!$B$37*0.000000001)</f>
        <v/>
      </c>
      <c r="AB680" s="1" t="str">
        <f t="shared" si="170"/>
        <v/>
      </c>
      <c r="AC680" s="1" t="str">
        <f t="shared" si="171"/>
        <v/>
      </c>
      <c r="AD680" s="1" t="str">
        <f t="shared" si="172"/>
        <v/>
      </c>
      <c r="AE680" s="1" t="str">
        <f t="shared" si="173"/>
        <v/>
      </c>
      <c r="AF680" s="1" t="str">
        <f t="shared" si="174"/>
        <v/>
      </c>
      <c r="AG680" s="1" t="str">
        <f t="shared" si="175"/>
        <v/>
      </c>
    </row>
    <row r="681" spans="1:33">
      <c r="A681">
        <v>678</v>
      </c>
      <c r="B681" s="2" t="str">
        <f>IF(A681&lt;=入力・概要!$B$40,10^(LOG10(入力・概要!$B$38)+(A681-1)*(LOG10(入力・概要!$B$39)-LOG10(入力・概要!$B$38))/(入力・概要!$B$40-1)),"")</f>
        <v/>
      </c>
      <c r="C681" s="1" t="str">
        <f t="shared" si="160"/>
        <v/>
      </c>
      <c r="D681" s="1" t="str">
        <f>IF(B681="","",ATANH(MIN(0.999999,入力・概要!$E$20/入力・概要!$E$9))+入力・概要!$B$20*SQRT(B681/1000000)+E681*入力・概要!$B$15/2)</f>
        <v/>
      </c>
      <c r="E681" s="1" t="str">
        <f>IF(B681="","",C681*(入力・概要!$E$11*0.000000001))</f>
        <v/>
      </c>
      <c r="F681" s="1" t="str">
        <f t="shared" si="161"/>
        <v/>
      </c>
      <c r="G681" s="1" t="str">
        <f t="shared" si="162"/>
        <v/>
      </c>
      <c r="H681" s="1" t="str">
        <f>IF(B681="","",ATANH(MIN(0.999999,入力・概要!$E$21/入力・概要!$E$15))+入力・概要!$B$21*SQRT(B681/1000000)+I681*入力・概要!$B$16/2)</f>
        <v/>
      </c>
      <c r="I681" s="1" t="str">
        <f>IF(B681="","",C681*(入力・概要!$E$17*0.000000001))</f>
        <v/>
      </c>
      <c r="J681" s="1" t="str">
        <f t="shared" si="163"/>
        <v/>
      </c>
      <c r="K681" s="1" t="str">
        <f t="shared" si="164"/>
        <v/>
      </c>
      <c r="L681" s="1" t="str">
        <f>IF(B681="","",入力・概要!$B$25)</f>
        <v/>
      </c>
      <c r="M681" s="1" t="str">
        <f>IF(B681="","",C681*入力・概要!$B$26*0.000000001-1/(C681*入力・概要!$B$24*0.000001))</f>
        <v/>
      </c>
      <c r="N681" s="1" t="str">
        <f>IF(B681="","",入力・概要!$B$28)</f>
        <v/>
      </c>
      <c r="O681" s="1" t="str">
        <f>IF(B681="","",C681*入力・概要!$B$29*0.000000001-1/(C681*入力・概要!$B$27*0.000001))</f>
        <v/>
      </c>
      <c r="P681" s="1" t="str">
        <f t="shared" si="165"/>
        <v/>
      </c>
      <c r="Q681" s="1" t="str">
        <f t="shared" si="166"/>
        <v/>
      </c>
      <c r="R681" s="1" t="str">
        <f>IF(B681="","",入力・概要!$E$15*J681)</f>
        <v/>
      </c>
      <c r="S681" s="1" t="str">
        <f>IF(B681="","",入力・概要!$E$15*K681)</f>
        <v/>
      </c>
      <c r="T681" s="1" t="str">
        <f t="shared" si="167"/>
        <v/>
      </c>
      <c r="U681" s="1" t="str">
        <f t="shared" si="168"/>
        <v/>
      </c>
      <c r="V681" s="1" t="str">
        <f>IF(B681="","",T681+入力・概要!$E$9*F681)</f>
        <v/>
      </c>
      <c r="W681" s="1" t="str">
        <f>IF(B681="","",U681+入力・概要!$E$9*G681)</f>
        <v/>
      </c>
      <c r="X681" s="1" t="str">
        <f>IF(B681="","",入力・概要!$E$9+T681*F681-U681*G681)</f>
        <v/>
      </c>
      <c r="Y681" s="1" t="str">
        <f t="shared" si="169"/>
        <v/>
      </c>
      <c r="Z681" s="1" t="str">
        <f>IF(B681="","",入力・概要!$E$9*(V681*X681+W681*Y681)/(X681^2+Y681^2)+入力・概要!$B$36)</f>
        <v/>
      </c>
      <c r="AA681" s="1" t="str">
        <f>IF(B681="","",入力・概要!$E$9*(W681*X681-V681*Y681)/(X681^2+Y681^2)+C681*入力・概要!$B$37*0.000000001)</f>
        <v/>
      </c>
      <c r="AB681" s="1" t="str">
        <f t="shared" si="170"/>
        <v/>
      </c>
      <c r="AC681" s="1" t="str">
        <f t="shared" si="171"/>
        <v/>
      </c>
      <c r="AD681" s="1" t="str">
        <f t="shared" si="172"/>
        <v/>
      </c>
      <c r="AE681" s="1" t="str">
        <f t="shared" si="173"/>
        <v/>
      </c>
      <c r="AF681" s="1" t="str">
        <f t="shared" si="174"/>
        <v/>
      </c>
      <c r="AG681" s="1" t="str">
        <f t="shared" si="175"/>
        <v/>
      </c>
    </row>
    <row r="682" spans="1:33">
      <c r="A682">
        <v>679</v>
      </c>
      <c r="B682" s="2" t="str">
        <f>IF(A682&lt;=入力・概要!$B$40,10^(LOG10(入力・概要!$B$38)+(A682-1)*(LOG10(入力・概要!$B$39)-LOG10(入力・概要!$B$38))/(入力・概要!$B$40-1)),"")</f>
        <v/>
      </c>
      <c r="C682" s="1" t="str">
        <f t="shared" si="160"/>
        <v/>
      </c>
      <c r="D682" s="1" t="str">
        <f>IF(B682="","",ATANH(MIN(0.999999,入力・概要!$E$20/入力・概要!$E$9))+入力・概要!$B$20*SQRT(B682/1000000)+E682*入力・概要!$B$15/2)</f>
        <v/>
      </c>
      <c r="E682" s="1" t="str">
        <f>IF(B682="","",C682*(入力・概要!$E$11*0.000000001))</f>
        <v/>
      </c>
      <c r="F682" s="1" t="str">
        <f t="shared" si="161"/>
        <v/>
      </c>
      <c r="G682" s="1" t="str">
        <f t="shared" si="162"/>
        <v/>
      </c>
      <c r="H682" s="1" t="str">
        <f>IF(B682="","",ATANH(MIN(0.999999,入力・概要!$E$21/入力・概要!$E$15))+入力・概要!$B$21*SQRT(B682/1000000)+I682*入力・概要!$B$16/2)</f>
        <v/>
      </c>
      <c r="I682" s="1" t="str">
        <f>IF(B682="","",C682*(入力・概要!$E$17*0.000000001))</f>
        <v/>
      </c>
      <c r="J682" s="1" t="str">
        <f t="shared" si="163"/>
        <v/>
      </c>
      <c r="K682" s="1" t="str">
        <f t="shared" si="164"/>
        <v/>
      </c>
      <c r="L682" s="1" t="str">
        <f>IF(B682="","",入力・概要!$B$25)</f>
        <v/>
      </c>
      <c r="M682" s="1" t="str">
        <f>IF(B682="","",C682*入力・概要!$B$26*0.000000001-1/(C682*入力・概要!$B$24*0.000001))</f>
        <v/>
      </c>
      <c r="N682" s="1" t="str">
        <f>IF(B682="","",入力・概要!$B$28)</f>
        <v/>
      </c>
      <c r="O682" s="1" t="str">
        <f>IF(B682="","",C682*入力・概要!$B$29*0.000000001-1/(C682*入力・概要!$B$27*0.000001))</f>
        <v/>
      </c>
      <c r="P682" s="1" t="str">
        <f t="shared" si="165"/>
        <v/>
      </c>
      <c r="Q682" s="1" t="str">
        <f t="shared" si="166"/>
        <v/>
      </c>
      <c r="R682" s="1" t="str">
        <f>IF(B682="","",入力・概要!$E$15*J682)</f>
        <v/>
      </c>
      <c r="S682" s="1" t="str">
        <f>IF(B682="","",入力・概要!$E$15*K682)</f>
        <v/>
      </c>
      <c r="T682" s="1" t="str">
        <f t="shared" si="167"/>
        <v/>
      </c>
      <c r="U682" s="1" t="str">
        <f t="shared" si="168"/>
        <v/>
      </c>
      <c r="V682" s="1" t="str">
        <f>IF(B682="","",T682+入力・概要!$E$9*F682)</f>
        <v/>
      </c>
      <c r="W682" s="1" t="str">
        <f>IF(B682="","",U682+入力・概要!$E$9*G682)</f>
        <v/>
      </c>
      <c r="X682" s="1" t="str">
        <f>IF(B682="","",入力・概要!$E$9+T682*F682-U682*G682)</f>
        <v/>
      </c>
      <c r="Y682" s="1" t="str">
        <f t="shared" si="169"/>
        <v/>
      </c>
      <c r="Z682" s="1" t="str">
        <f>IF(B682="","",入力・概要!$E$9*(V682*X682+W682*Y682)/(X682^2+Y682^2)+入力・概要!$B$36)</f>
        <v/>
      </c>
      <c r="AA682" s="1" t="str">
        <f>IF(B682="","",入力・概要!$E$9*(W682*X682-V682*Y682)/(X682^2+Y682^2)+C682*入力・概要!$B$37*0.000000001)</f>
        <v/>
      </c>
      <c r="AB682" s="1" t="str">
        <f t="shared" si="170"/>
        <v/>
      </c>
      <c r="AC682" s="1" t="str">
        <f t="shared" si="171"/>
        <v/>
      </c>
      <c r="AD682" s="1" t="str">
        <f t="shared" si="172"/>
        <v/>
      </c>
      <c r="AE682" s="1" t="str">
        <f t="shared" si="173"/>
        <v/>
      </c>
      <c r="AF682" s="1" t="str">
        <f t="shared" si="174"/>
        <v/>
      </c>
      <c r="AG682" s="1" t="str">
        <f t="shared" si="175"/>
        <v/>
      </c>
    </row>
    <row r="683" spans="1:33">
      <c r="A683">
        <v>680</v>
      </c>
      <c r="B683" s="2" t="str">
        <f>IF(A683&lt;=入力・概要!$B$40,10^(LOG10(入力・概要!$B$38)+(A683-1)*(LOG10(入力・概要!$B$39)-LOG10(入力・概要!$B$38))/(入力・概要!$B$40-1)),"")</f>
        <v/>
      </c>
      <c r="C683" s="1" t="str">
        <f t="shared" si="160"/>
        <v/>
      </c>
      <c r="D683" s="1" t="str">
        <f>IF(B683="","",ATANH(MIN(0.999999,入力・概要!$E$20/入力・概要!$E$9))+入力・概要!$B$20*SQRT(B683/1000000)+E683*入力・概要!$B$15/2)</f>
        <v/>
      </c>
      <c r="E683" s="1" t="str">
        <f>IF(B683="","",C683*(入力・概要!$E$11*0.000000001))</f>
        <v/>
      </c>
      <c r="F683" s="1" t="str">
        <f t="shared" si="161"/>
        <v/>
      </c>
      <c r="G683" s="1" t="str">
        <f t="shared" si="162"/>
        <v/>
      </c>
      <c r="H683" s="1" t="str">
        <f>IF(B683="","",ATANH(MIN(0.999999,入力・概要!$E$21/入力・概要!$E$15))+入力・概要!$B$21*SQRT(B683/1000000)+I683*入力・概要!$B$16/2)</f>
        <v/>
      </c>
      <c r="I683" s="1" t="str">
        <f>IF(B683="","",C683*(入力・概要!$E$17*0.000000001))</f>
        <v/>
      </c>
      <c r="J683" s="1" t="str">
        <f t="shared" si="163"/>
        <v/>
      </c>
      <c r="K683" s="1" t="str">
        <f t="shared" si="164"/>
        <v/>
      </c>
      <c r="L683" s="1" t="str">
        <f>IF(B683="","",入力・概要!$B$25)</f>
        <v/>
      </c>
      <c r="M683" s="1" t="str">
        <f>IF(B683="","",C683*入力・概要!$B$26*0.000000001-1/(C683*入力・概要!$B$24*0.000001))</f>
        <v/>
      </c>
      <c r="N683" s="1" t="str">
        <f>IF(B683="","",入力・概要!$B$28)</f>
        <v/>
      </c>
      <c r="O683" s="1" t="str">
        <f>IF(B683="","",C683*入力・概要!$B$29*0.000000001-1/(C683*入力・概要!$B$27*0.000001))</f>
        <v/>
      </c>
      <c r="P683" s="1" t="str">
        <f t="shared" si="165"/>
        <v/>
      </c>
      <c r="Q683" s="1" t="str">
        <f t="shared" si="166"/>
        <v/>
      </c>
      <c r="R683" s="1" t="str">
        <f>IF(B683="","",入力・概要!$E$15*J683)</f>
        <v/>
      </c>
      <c r="S683" s="1" t="str">
        <f>IF(B683="","",入力・概要!$E$15*K683)</f>
        <v/>
      </c>
      <c r="T683" s="1" t="str">
        <f t="shared" si="167"/>
        <v/>
      </c>
      <c r="U683" s="1" t="str">
        <f t="shared" si="168"/>
        <v/>
      </c>
      <c r="V683" s="1" t="str">
        <f>IF(B683="","",T683+入力・概要!$E$9*F683)</f>
        <v/>
      </c>
      <c r="W683" s="1" t="str">
        <f>IF(B683="","",U683+入力・概要!$E$9*G683)</f>
        <v/>
      </c>
      <c r="X683" s="1" t="str">
        <f>IF(B683="","",入力・概要!$E$9+T683*F683-U683*G683)</f>
        <v/>
      </c>
      <c r="Y683" s="1" t="str">
        <f t="shared" si="169"/>
        <v/>
      </c>
      <c r="Z683" s="1" t="str">
        <f>IF(B683="","",入力・概要!$E$9*(V683*X683+W683*Y683)/(X683^2+Y683^2)+入力・概要!$B$36)</f>
        <v/>
      </c>
      <c r="AA683" s="1" t="str">
        <f>IF(B683="","",入力・概要!$E$9*(W683*X683-V683*Y683)/(X683^2+Y683^2)+C683*入力・概要!$B$37*0.000000001)</f>
        <v/>
      </c>
      <c r="AB683" s="1" t="str">
        <f t="shared" si="170"/>
        <v/>
      </c>
      <c r="AC683" s="1" t="str">
        <f t="shared" si="171"/>
        <v/>
      </c>
      <c r="AD683" s="1" t="str">
        <f t="shared" si="172"/>
        <v/>
      </c>
      <c r="AE683" s="1" t="str">
        <f t="shared" si="173"/>
        <v/>
      </c>
      <c r="AF683" s="1" t="str">
        <f t="shared" si="174"/>
        <v/>
      </c>
      <c r="AG683" s="1" t="str">
        <f t="shared" si="175"/>
        <v/>
      </c>
    </row>
    <row r="684" spans="1:33">
      <c r="A684">
        <v>681</v>
      </c>
      <c r="B684" s="2" t="str">
        <f>IF(A684&lt;=入力・概要!$B$40,10^(LOG10(入力・概要!$B$38)+(A684-1)*(LOG10(入力・概要!$B$39)-LOG10(入力・概要!$B$38))/(入力・概要!$B$40-1)),"")</f>
        <v/>
      </c>
      <c r="C684" s="1" t="str">
        <f t="shared" si="160"/>
        <v/>
      </c>
      <c r="D684" s="1" t="str">
        <f>IF(B684="","",ATANH(MIN(0.999999,入力・概要!$E$20/入力・概要!$E$9))+入力・概要!$B$20*SQRT(B684/1000000)+E684*入力・概要!$B$15/2)</f>
        <v/>
      </c>
      <c r="E684" s="1" t="str">
        <f>IF(B684="","",C684*(入力・概要!$E$11*0.000000001))</f>
        <v/>
      </c>
      <c r="F684" s="1" t="str">
        <f t="shared" si="161"/>
        <v/>
      </c>
      <c r="G684" s="1" t="str">
        <f t="shared" si="162"/>
        <v/>
      </c>
      <c r="H684" s="1" t="str">
        <f>IF(B684="","",ATANH(MIN(0.999999,入力・概要!$E$21/入力・概要!$E$15))+入力・概要!$B$21*SQRT(B684/1000000)+I684*入力・概要!$B$16/2)</f>
        <v/>
      </c>
      <c r="I684" s="1" t="str">
        <f>IF(B684="","",C684*(入力・概要!$E$17*0.000000001))</f>
        <v/>
      </c>
      <c r="J684" s="1" t="str">
        <f t="shared" si="163"/>
        <v/>
      </c>
      <c r="K684" s="1" t="str">
        <f t="shared" si="164"/>
        <v/>
      </c>
      <c r="L684" s="1" t="str">
        <f>IF(B684="","",入力・概要!$B$25)</f>
        <v/>
      </c>
      <c r="M684" s="1" t="str">
        <f>IF(B684="","",C684*入力・概要!$B$26*0.000000001-1/(C684*入力・概要!$B$24*0.000001))</f>
        <v/>
      </c>
      <c r="N684" s="1" t="str">
        <f>IF(B684="","",入力・概要!$B$28)</f>
        <v/>
      </c>
      <c r="O684" s="1" t="str">
        <f>IF(B684="","",C684*入力・概要!$B$29*0.000000001-1/(C684*入力・概要!$B$27*0.000001))</f>
        <v/>
      </c>
      <c r="P684" s="1" t="str">
        <f t="shared" si="165"/>
        <v/>
      </c>
      <c r="Q684" s="1" t="str">
        <f t="shared" si="166"/>
        <v/>
      </c>
      <c r="R684" s="1" t="str">
        <f>IF(B684="","",入力・概要!$E$15*J684)</f>
        <v/>
      </c>
      <c r="S684" s="1" t="str">
        <f>IF(B684="","",入力・概要!$E$15*K684)</f>
        <v/>
      </c>
      <c r="T684" s="1" t="str">
        <f t="shared" si="167"/>
        <v/>
      </c>
      <c r="U684" s="1" t="str">
        <f t="shared" si="168"/>
        <v/>
      </c>
      <c r="V684" s="1" t="str">
        <f>IF(B684="","",T684+入力・概要!$E$9*F684)</f>
        <v/>
      </c>
      <c r="W684" s="1" t="str">
        <f>IF(B684="","",U684+入力・概要!$E$9*G684)</f>
        <v/>
      </c>
      <c r="X684" s="1" t="str">
        <f>IF(B684="","",入力・概要!$E$9+T684*F684-U684*G684)</f>
        <v/>
      </c>
      <c r="Y684" s="1" t="str">
        <f t="shared" si="169"/>
        <v/>
      </c>
      <c r="Z684" s="1" t="str">
        <f>IF(B684="","",入力・概要!$E$9*(V684*X684+W684*Y684)/(X684^2+Y684^2)+入力・概要!$B$36)</f>
        <v/>
      </c>
      <c r="AA684" s="1" t="str">
        <f>IF(B684="","",入力・概要!$E$9*(W684*X684-V684*Y684)/(X684^2+Y684^2)+C684*入力・概要!$B$37*0.000000001)</f>
        <v/>
      </c>
      <c r="AB684" s="1" t="str">
        <f t="shared" si="170"/>
        <v/>
      </c>
      <c r="AC684" s="1" t="str">
        <f t="shared" si="171"/>
        <v/>
      </c>
      <c r="AD684" s="1" t="str">
        <f t="shared" si="172"/>
        <v/>
      </c>
      <c r="AE684" s="1" t="str">
        <f t="shared" si="173"/>
        <v/>
      </c>
      <c r="AF684" s="1" t="str">
        <f t="shared" si="174"/>
        <v/>
      </c>
      <c r="AG684" s="1" t="str">
        <f t="shared" si="175"/>
        <v/>
      </c>
    </row>
    <row r="685" spans="1:33">
      <c r="A685">
        <v>682</v>
      </c>
      <c r="B685" s="2" t="str">
        <f>IF(A685&lt;=入力・概要!$B$40,10^(LOG10(入力・概要!$B$38)+(A685-1)*(LOG10(入力・概要!$B$39)-LOG10(入力・概要!$B$38))/(入力・概要!$B$40-1)),"")</f>
        <v/>
      </c>
      <c r="C685" s="1" t="str">
        <f t="shared" si="160"/>
        <v/>
      </c>
      <c r="D685" s="1" t="str">
        <f>IF(B685="","",ATANH(MIN(0.999999,入力・概要!$E$20/入力・概要!$E$9))+入力・概要!$B$20*SQRT(B685/1000000)+E685*入力・概要!$B$15/2)</f>
        <v/>
      </c>
      <c r="E685" s="1" t="str">
        <f>IF(B685="","",C685*(入力・概要!$E$11*0.000000001))</f>
        <v/>
      </c>
      <c r="F685" s="1" t="str">
        <f t="shared" si="161"/>
        <v/>
      </c>
      <c r="G685" s="1" t="str">
        <f t="shared" si="162"/>
        <v/>
      </c>
      <c r="H685" s="1" t="str">
        <f>IF(B685="","",ATANH(MIN(0.999999,入力・概要!$E$21/入力・概要!$E$15))+入力・概要!$B$21*SQRT(B685/1000000)+I685*入力・概要!$B$16/2)</f>
        <v/>
      </c>
      <c r="I685" s="1" t="str">
        <f>IF(B685="","",C685*(入力・概要!$E$17*0.000000001))</f>
        <v/>
      </c>
      <c r="J685" s="1" t="str">
        <f t="shared" si="163"/>
        <v/>
      </c>
      <c r="K685" s="1" t="str">
        <f t="shared" si="164"/>
        <v/>
      </c>
      <c r="L685" s="1" t="str">
        <f>IF(B685="","",入力・概要!$B$25)</f>
        <v/>
      </c>
      <c r="M685" s="1" t="str">
        <f>IF(B685="","",C685*入力・概要!$B$26*0.000000001-1/(C685*入力・概要!$B$24*0.000001))</f>
        <v/>
      </c>
      <c r="N685" s="1" t="str">
        <f>IF(B685="","",入力・概要!$B$28)</f>
        <v/>
      </c>
      <c r="O685" s="1" t="str">
        <f>IF(B685="","",C685*入力・概要!$B$29*0.000000001-1/(C685*入力・概要!$B$27*0.000001))</f>
        <v/>
      </c>
      <c r="P685" s="1" t="str">
        <f t="shared" si="165"/>
        <v/>
      </c>
      <c r="Q685" s="1" t="str">
        <f t="shared" si="166"/>
        <v/>
      </c>
      <c r="R685" s="1" t="str">
        <f>IF(B685="","",入力・概要!$E$15*J685)</f>
        <v/>
      </c>
      <c r="S685" s="1" t="str">
        <f>IF(B685="","",入力・概要!$E$15*K685)</f>
        <v/>
      </c>
      <c r="T685" s="1" t="str">
        <f t="shared" si="167"/>
        <v/>
      </c>
      <c r="U685" s="1" t="str">
        <f t="shared" si="168"/>
        <v/>
      </c>
      <c r="V685" s="1" t="str">
        <f>IF(B685="","",T685+入力・概要!$E$9*F685)</f>
        <v/>
      </c>
      <c r="W685" s="1" t="str">
        <f>IF(B685="","",U685+入力・概要!$E$9*G685)</f>
        <v/>
      </c>
      <c r="X685" s="1" t="str">
        <f>IF(B685="","",入力・概要!$E$9+T685*F685-U685*G685)</f>
        <v/>
      </c>
      <c r="Y685" s="1" t="str">
        <f t="shared" si="169"/>
        <v/>
      </c>
      <c r="Z685" s="1" t="str">
        <f>IF(B685="","",入力・概要!$E$9*(V685*X685+W685*Y685)/(X685^2+Y685^2)+入力・概要!$B$36)</f>
        <v/>
      </c>
      <c r="AA685" s="1" t="str">
        <f>IF(B685="","",入力・概要!$E$9*(W685*X685-V685*Y685)/(X685^2+Y685^2)+C685*入力・概要!$B$37*0.000000001)</f>
        <v/>
      </c>
      <c r="AB685" s="1" t="str">
        <f t="shared" si="170"/>
        <v/>
      </c>
      <c r="AC685" s="1" t="str">
        <f t="shared" si="171"/>
        <v/>
      </c>
      <c r="AD685" s="1" t="str">
        <f t="shared" si="172"/>
        <v/>
      </c>
      <c r="AE685" s="1" t="str">
        <f t="shared" si="173"/>
        <v/>
      </c>
      <c r="AF685" s="1" t="str">
        <f t="shared" si="174"/>
        <v/>
      </c>
      <c r="AG685" s="1" t="str">
        <f t="shared" si="175"/>
        <v/>
      </c>
    </row>
    <row r="686" spans="1:33">
      <c r="A686">
        <v>683</v>
      </c>
      <c r="B686" s="2" t="str">
        <f>IF(A686&lt;=入力・概要!$B$40,10^(LOG10(入力・概要!$B$38)+(A686-1)*(LOG10(入力・概要!$B$39)-LOG10(入力・概要!$B$38))/(入力・概要!$B$40-1)),"")</f>
        <v/>
      </c>
      <c r="C686" s="1" t="str">
        <f t="shared" si="160"/>
        <v/>
      </c>
      <c r="D686" s="1" t="str">
        <f>IF(B686="","",ATANH(MIN(0.999999,入力・概要!$E$20/入力・概要!$E$9))+入力・概要!$B$20*SQRT(B686/1000000)+E686*入力・概要!$B$15/2)</f>
        <v/>
      </c>
      <c r="E686" s="1" t="str">
        <f>IF(B686="","",C686*(入力・概要!$E$11*0.000000001))</f>
        <v/>
      </c>
      <c r="F686" s="1" t="str">
        <f t="shared" si="161"/>
        <v/>
      </c>
      <c r="G686" s="1" t="str">
        <f t="shared" si="162"/>
        <v/>
      </c>
      <c r="H686" s="1" t="str">
        <f>IF(B686="","",ATANH(MIN(0.999999,入力・概要!$E$21/入力・概要!$E$15))+入力・概要!$B$21*SQRT(B686/1000000)+I686*入力・概要!$B$16/2)</f>
        <v/>
      </c>
      <c r="I686" s="1" t="str">
        <f>IF(B686="","",C686*(入力・概要!$E$17*0.000000001))</f>
        <v/>
      </c>
      <c r="J686" s="1" t="str">
        <f t="shared" si="163"/>
        <v/>
      </c>
      <c r="K686" s="1" t="str">
        <f t="shared" si="164"/>
        <v/>
      </c>
      <c r="L686" s="1" t="str">
        <f>IF(B686="","",入力・概要!$B$25)</f>
        <v/>
      </c>
      <c r="M686" s="1" t="str">
        <f>IF(B686="","",C686*入力・概要!$B$26*0.000000001-1/(C686*入力・概要!$B$24*0.000001))</f>
        <v/>
      </c>
      <c r="N686" s="1" t="str">
        <f>IF(B686="","",入力・概要!$B$28)</f>
        <v/>
      </c>
      <c r="O686" s="1" t="str">
        <f>IF(B686="","",C686*入力・概要!$B$29*0.000000001-1/(C686*入力・概要!$B$27*0.000001))</f>
        <v/>
      </c>
      <c r="P686" s="1" t="str">
        <f t="shared" si="165"/>
        <v/>
      </c>
      <c r="Q686" s="1" t="str">
        <f t="shared" si="166"/>
        <v/>
      </c>
      <c r="R686" s="1" t="str">
        <f>IF(B686="","",入力・概要!$E$15*J686)</f>
        <v/>
      </c>
      <c r="S686" s="1" t="str">
        <f>IF(B686="","",入力・概要!$E$15*K686)</f>
        <v/>
      </c>
      <c r="T686" s="1" t="str">
        <f t="shared" si="167"/>
        <v/>
      </c>
      <c r="U686" s="1" t="str">
        <f t="shared" si="168"/>
        <v/>
      </c>
      <c r="V686" s="1" t="str">
        <f>IF(B686="","",T686+入力・概要!$E$9*F686)</f>
        <v/>
      </c>
      <c r="W686" s="1" t="str">
        <f>IF(B686="","",U686+入力・概要!$E$9*G686)</f>
        <v/>
      </c>
      <c r="X686" s="1" t="str">
        <f>IF(B686="","",入力・概要!$E$9+T686*F686-U686*G686)</f>
        <v/>
      </c>
      <c r="Y686" s="1" t="str">
        <f t="shared" si="169"/>
        <v/>
      </c>
      <c r="Z686" s="1" t="str">
        <f>IF(B686="","",入力・概要!$E$9*(V686*X686+W686*Y686)/(X686^2+Y686^2)+入力・概要!$B$36)</f>
        <v/>
      </c>
      <c r="AA686" s="1" t="str">
        <f>IF(B686="","",入力・概要!$E$9*(W686*X686-V686*Y686)/(X686^2+Y686^2)+C686*入力・概要!$B$37*0.000000001)</f>
        <v/>
      </c>
      <c r="AB686" s="1" t="str">
        <f t="shared" si="170"/>
        <v/>
      </c>
      <c r="AC686" s="1" t="str">
        <f t="shared" si="171"/>
        <v/>
      </c>
      <c r="AD686" s="1" t="str">
        <f t="shared" si="172"/>
        <v/>
      </c>
      <c r="AE686" s="1" t="str">
        <f t="shared" si="173"/>
        <v/>
      </c>
      <c r="AF686" s="1" t="str">
        <f t="shared" si="174"/>
        <v/>
      </c>
      <c r="AG686" s="1" t="str">
        <f t="shared" si="175"/>
        <v/>
      </c>
    </row>
    <row r="687" spans="1:33">
      <c r="A687">
        <v>684</v>
      </c>
      <c r="B687" s="2" t="str">
        <f>IF(A687&lt;=入力・概要!$B$40,10^(LOG10(入力・概要!$B$38)+(A687-1)*(LOG10(入力・概要!$B$39)-LOG10(入力・概要!$B$38))/(入力・概要!$B$40-1)),"")</f>
        <v/>
      </c>
      <c r="C687" s="1" t="str">
        <f t="shared" si="160"/>
        <v/>
      </c>
      <c r="D687" s="1" t="str">
        <f>IF(B687="","",ATANH(MIN(0.999999,入力・概要!$E$20/入力・概要!$E$9))+入力・概要!$B$20*SQRT(B687/1000000)+E687*入力・概要!$B$15/2)</f>
        <v/>
      </c>
      <c r="E687" s="1" t="str">
        <f>IF(B687="","",C687*(入力・概要!$E$11*0.000000001))</f>
        <v/>
      </c>
      <c r="F687" s="1" t="str">
        <f t="shared" si="161"/>
        <v/>
      </c>
      <c r="G687" s="1" t="str">
        <f t="shared" si="162"/>
        <v/>
      </c>
      <c r="H687" s="1" t="str">
        <f>IF(B687="","",ATANH(MIN(0.999999,入力・概要!$E$21/入力・概要!$E$15))+入力・概要!$B$21*SQRT(B687/1000000)+I687*入力・概要!$B$16/2)</f>
        <v/>
      </c>
      <c r="I687" s="1" t="str">
        <f>IF(B687="","",C687*(入力・概要!$E$17*0.000000001))</f>
        <v/>
      </c>
      <c r="J687" s="1" t="str">
        <f t="shared" si="163"/>
        <v/>
      </c>
      <c r="K687" s="1" t="str">
        <f t="shared" si="164"/>
        <v/>
      </c>
      <c r="L687" s="1" t="str">
        <f>IF(B687="","",入力・概要!$B$25)</f>
        <v/>
      </c>
      <c r="M687" s="1" t="str">
        <f>IF(B687="","",C687*入力・概要!$B$26*0.000000001-1/(C687*入力・概要!$B$24*0.000001))</f>
        <v/>
      </c>
      <c r="N687" s="1" t="str">
        <f>IF(B687="","",入力・概要!$B$28)</f>
        <v/>
      </c>
      <c r="O687" s="1" t="str">
        <f>IF(B687="","",C687*入力・概要!$B$29*0.000000001-1/(C687*入力・概要!$B$27*0.000001))</f>
        <v/>
      </c>
      <c r="P687" s="1" t="str">
        <f t="shared" si="165"/>
        <v/>
      </c>
      <c r="Q687" s="1" t="str">
        <f t="shared" si="166"/>
        <v/>
      </c>
      <c r="R687" s="1" t="str">
        <f>IF(B687="","",入力・概要!$E$15*J687)</f>
        <v/>
      </c>
      <c r="S687" s="1" t="str">
        <f>IF(B687="","",入力・概要!$E$15*K687)</f>
        <v/>
      </c>
      <c r="T687" s="1" t="str">
        <f t="shared" si="167"/>
        <v/>
      </c>
      <c r="U687" s="1" t="str">
        <f t="shared" si="168"/>
        <v/>
      </c>
      <c r="V687" s="1" t="str">
        <f>IF(B687="","",T687+入力・概要!$E$9*F687)</f>
        <v/>
      </c>
      <c r="W687" s="1" t="str">
        <f>IF(B687="","",U687+入力・概要!$E$9*G687)</f>
        <v/>
      </c>
      <c r="X687" s="1" t="str">
        <f>IF(B687="","",入力・概要!$E$9+T687*F687-U687*G687)</f>
        <v/>
      </c>
      <c r="Y687" s="1" t="str">
        <f t="shared" si="169"/>
        <v/>
      </c>
      <c r="Z687" s="1" t="str">
        <f>IF(B687="","",入力・概要!$E$9*(V687*X687+W687*Y687)/(X687^2+Y687^2)+入力・概要!$B$36)</f>
        <v/>
      </c>
      <c r="AA687" s="1" t="str">
        <f>IF(B687="","",入力・概要!$E$9*(W687*X687-V687*Y687)/(X687^2+Y687^2)+C687*入力・概要!$B$37*0.000000001)</f>
        <v/>
      </c>
      <c r="AB687" s="1" t="str">
        <f t="shared" si="170"/>
        <v/>
      </c>
      <c r="AC687" s="1" t="str">
        <f t="shared" si="171"/>
        <v/>
      </c>
      <c r="AD687" s="1" t="str">
        <f t="shared" si="172"/>
        <v/>
      </c>
      <c r="AE687" s="1" t="str">
        <f t="shared" si="173"/>
        <v/>
      </c>
      <c r="AF687" s="1" t="str">
        <f t="shared" si="174"/>
        <v/>
      </c>
      <c r="AG687" s="1" t="str">
        <f t="shared" si="175"/>
        <v/>
      </c>
    </row>
    <row r="688" spans="1:33">
      <c r="A688">
        <v>685</v>
      </c>
      <c r="B688" s="2" t="str">
        <f>IF(A688&lt;=入力・概要!$B$40,10^(LOG10(入力・概要!$B$38)+(A688-1)*(LOG10(入力・概要!$B$39)-LOG10(入力・概要!$B$38))/(入力・概要!$B$40-1)),"")</f>
        <v/>
      </c>
      <c r="C688" s="1" t="str">
        <f t="shared" si="160"/>
        <v/>
      </c>
      <c r="D688" s="1" t="str">
        <f>IF(B688="","",ATANH(MIN(0.999999,入力・概要!$E$20/入力・概要!$E$9))+入力・概要!$B$20*SQRT(B688/1000000)+E688*入力・概要!$B$15/2)</f>
        <v/>
      </c>
      <c r="E688" s="1" t="str">
        <f>IF(B688="","",C688*(入力・概要!$E$11*0.000000001))</f>
        <v/>
      </c>
      <c r="F688" s="1" t="str">
        <f t="shared" si="161"/>
        <v/>
      </c>
      <c r="G688" s="1" t="str">
        <f t="shared" si="162"/>
        <v/>
      </c>
      <c r="H688" s="1" t="str">
        <f>IF(B688="","",ATANH(MIN(0.999999,入力・概要!$E$21/入力・概要!$E$15))+入力・概要!$B$21*SQRT(B688/1000000)+I688*入力・概要!$B$16/2)</f>
        <v/>
      </c>
      <c r="I688" s="1" t="str">
        <f>IF(B688="","",C688*(入力・概要!$E$17*0.000000001))</f>
        <v/>
      </c>
      <c r="J688" s="1" t="str">
        <f t="shared" si="163"/>
        <v/>
      </c>
      <c r="K688" s="1" t="str">
        <f t="shared" si="164"/>
        <v/>
      </c>
      <c r="L688" s="1" t="str">
        <f>IF(B688="","",入力・概要!$B$25)</f>
        <v/>
      </c>
      <c r="M688" s="1" t="str">
        <f>IF(B688="","",C688*入力・概要!$B$26*0.000000001-1/(C688*入力・概要!$B$24*0.000001))</f>
        <v/>
      </c>
      <c r="N688" s="1" t="str">
        <f>IF(B688="","",入力・概要!$B$28)</f>
        <v/>
      </c>
      <c r="O688" s="1" t="str">
        <f>IF(B688="","",C688*入力・概要!$B$29*0.000000001-1/(C688*入力・概要!$B$27*0.000001))</f>
        <v/>
      </c>
      <c r="P688" s="1" t="str">
        <f t="shared" si="165"/>
        <v/>
      </c>
      <c r="Q688" s="1" t="str">
        <f t="shared" si="166"/>
        <v/>
      </c>
      <c r="R688" s="1" t="str">
        <f>IF(B688="","",入力・概要!$E$15*J688)</f>
        <v/>
      </c>
      <c r="S688" s="1" t="str">
        <f>IF(B688="","",入力・概要!$E$15*K688)</f>
        <v/>
      </c>
      <c r="T688" s="1" t="str">
        <f t="shared" si="167"/>
        <v/>
      </c>
      <c r="U688" s="1" t="str">
        <f t="shared" si="168"/>
        <v/>
      </c>
      <c r="V688" s="1" t="str">
        <f>IF(B688="","",T688+入力・概要!$E$9*F688)</f>
        <v/>
      </c>
      <c r="W688" s="1" t="str">
        <f>IF(B688="","",U688+入力・概要!$E$9*G688)</f>
        <v/>
      </c>
      <c r="X688" s="1" t="str">
        <f>IF(B688="","",入力・概要!$E$9+T688*F688-U688*G688)</f>
        <v/>
      </c>
      <c r="Y688" s="1" t="str">
        <f t="shared" si="169"/>
        <v/>
      </c>
      <c r="Z688" s="1" t="str">
        <f>IF(B688="","",入力・概要!$E$9*(V688*X688+W688*Y688)/(X688^2+Y688^2)+入力・概要!$B$36)</f>
        <v/>
      </c>
      <c r="AA688" s="1" t="str">
        <f>IF(B688="","",入力・概要!$E$9*(W688*X688-V688*Y688)/(X688^2+Y688^2)+C688*入力・概要!$B$37*0.000000001)</f>
        <v/>
      </c>
      <c r="AB688" s="1" t="str">
        <f t="shared" si="170"/>
        <v/>
      </c>
      <c r="AC688" s="1" t="str">
        <f t="shared" si="171"/>
        <v/>
      </c>
      <c r="AD688" s="1" t="str">
        <f t="shared" si="172"/>
        <v/>
      </c>
      <c r="AE688" s="1" t="str">
        <f t="shared" si="173"/>
        <v/>
      </c>
      <c r="AF688" s="1" t="str">
        <f t="shared" si="174"/>
        <v/>
      </c>
      <c r="AG688" s="1" t="str">
        <f t="shared" si="175"/>
        <v/>
      </c>
    </row>
    <row r="689" spans="1:33">
      <c r="A689">
        <v>686</v>
      </c>
      <c r="B689" s="2" t="str">
        <f>IF(A689&lt;=入力・概要!$B$40,10^(LOG10(入力・概要!$B$38)+(A689-1)*(LOG10(入力・概要!$B$39)-LOG10(入力・概要!$B$38))/(入力・概要!$B$40-1)),"")</f>
        <v/>
      </c>
      <c r="C689" s="1" t="str">
        <f t="shared" si="160"/>
        <v/>
      </c>
      <c r="D689" s="1" t="str">
        <f>IF(B689="","",ATANH(MIN(0.999999,入力・概要!$E$20/入力・概要!$E$9))+入力・概要!$B$20*SQRT(B689/1000000)+E689*入力・概要!$B$15/2)</f>
        <v/>
      </c>
      <c r="E689" s="1" t="str">
        <f>IF(B689="","",C689*(入力・概要!$E$11*0.000000001))</f>
        <v/>
      </c>
      <c r="F689" s="1" t="str">
        <f t="shared" si="161"/>
        <v/>
      </c>
      <c r="G689" s="1" t="str">
        <f t="shared" si="162"/>
        <v/>
      </c>
      <c r="H689" s="1" t="str">
        <f>IF(B689="","",ATANH(MIN(0.999999,入力・概要!$E$21/入力・概要!$E$15))+入力・概要!$B$21*SQRT(B689/1000000)+I689*入力・概要!$B$16/2)</f>
        <v/>
      </c>
      <c r="I689" s="1" t="str">
        <f>IF(B689="","",C689*(入力・概要!$E$17*0.000000001))</f>
        <v/>
      </c>
      <c r="J689" s="1" t="str">
        <f t="shared" si="163"/>
        <v/>
      </c>
      <c r="K689" s="1" t="str">
        <f t="shared" si="164"/>
        <v/>
      </c>
      <c r="L689" s="1" t="str">
        <f>IF(B689="","",入力・概要!$B$25)</f>
        <v/>
      </c>
      <c r="M689" s="1" t="str">
        <f>IF(B689="","",C689*入力・概要!$B$26*0.000000001-1/(C689*入力・概要!$B$24*0.000001))</f>
        <v/>
      </c>
      <c r="N689" s="1" t="str">
        <f>IF(B689="","",入力・概要!$B$28)</f>
        <v/>
      </c>
      <c r="O689" s="1" t="str">
        <f>IF(B689="","",C689*入力・概要!$B$29*0.000000001-1/(C689*入力・概要!$B$27*0.000001))</f>
        <v/>
      </c>
      <c r="P689" s="1" t="str">
        <f t="shared" si="165"/>
        <v/>
      </c>
      <c r="Q689" s="1" t="str">
        <f t="shared" si="166"/>
        <v/>
      </c>
      <c r="R689" s="1" t="str">
        <f>IF(B689="","",入力・概要!$E$15*J689)</f>
        <v/>
      </c>
      <c r="S689" s="1" t="str">
        <f>IF(B689="","",入力・概要!$E$15*K689)</f>
        <v/>
      </c>
      <c r="T689" s="1" t="str">
        <f t="shared" si="167"/>
        <v/>
      </c>
      <c r="U689" s="1" t="str">
        <f t="shared" si="168"/>
        <v/>
      </c>
      <c r="V689" s="1" t="str">
        <f>IF(B689="","",T689+入力・概要!$E$9*F689)</f>
        <v/>
      </c>
      <c r="W689" s="1" t="str">
        <f>IF(B689="","",U689+入力・概要!$E$9*G689)</f>
        <v/>
      </c>
      <c r="X689" s="1" t="str">
        <f>IF(B689="","",入力・概要!$E$9+T689*F689-U689*G689)</f>
        <v/>
      </c>
      <c r="Y689" s="1" t="str">
        <f t="shared" si="169"/>
        <v/>
      </c>
      <c r="Z689" s="1" t="str">
        <f>IF(B689="","",入力・概要!$E$9*(V689*X689+W689*Y689)/(X689^2+Y689^2)+入力・概要!$B$36)</f>
        <v/>
      </c>
      <c r="AA689" s="1" t="str">
        <f>IF(B689="","",入力・概要!$E$9*(W689*X689-V689*Y689)/(X689^2+Y689^2)+C689*入力・概要!$B$37*0.000000001)</f>
        <v/>
      </c>
      <c r="AB689" s="1" t="str">
        <f t="shared" si="170"/>
        <v/>
      </c>
      <c r="AC689" s="1" t="str">
        <f t="shared" si="171"/>
        <v/>
      </c>
      <c r="AD689" s="1" t="str">
        <f t="shared" si="172"/>
        <v/>
      </c>
      <c r="AE689" s="1" t="str">
        <f t="shared" si="173"/>
        <v/>
      </c>
      <c r="AF689" s="1" t="str">
        <f t="shared" si="174"/>
        <v/>
      </c>
      <c r="AG689" s="1" t="str">
        <f t="shared" si="175"/>
        <v/>
      </c>
    </row>
    <row r="690" spans="1:33">
      <c r="A690">
        <v>687</v>
      </c>
      <c r="B690" s="2" t="str">
        <f>IF(A690&lt;=入力・概要!$B$40,10^(LOG10(入力・概要!$B$38)+(A690-1)*(LOG10(入力・概要!$B$39)-LOG10(入力・概要!$B$38))/(入力・概要!$B$40-1)),"")</f>
        <v/>
      </c>
      <c r="C690" s="1" t="str">
        <f t="shared" si="160"/>
        <v/>
      </c>
      <c r="D690" s="1" t="str">
        <f>IF(B690="","",ATANH(MIN(0.999999,入力・概要!$E$20/入力・概要!$E$9))+入力・概要!$B$20*SQRT(B690/1000000)+E690*入力・概要!$B$15/2)</f>
        <v/>
      </c>
      <c r="E690" s="1" t="str">
        <f>IF(B690="","",C690*(入力・概要!$E$11*0.000000001))</f>
        <v/>
      </c>
      <c r="F690" s="1" t="str">
        <f t="shared" si="161"/>
        <v/>
      </c>
      <c r="G690" s="1" t="str">
        <f t="shared" si="162"/>
        <v/>
      </c>
      <c r="H690" s="1" t="str">
        <f>IF(B690="","",ATANH(MIN(0.999999,入力・概要!$E$21/入力・概要!$E$15))+入力・概要!$B$21*SQRT(B690/1000000)+I690*入力・概要!$B$16/2)</f>
        <v/>
      </c>
      <c r="I690" s="1" t="str">
        <f>IF(B690="","",C690*(入力・概要!$E$17*0.000000001))</f>
        <v/>
      </c>
      <c r="J690" s="1" t="str">
        <f t="shared" si="163"/>
        <v/>
      </c>
      <c r="K690" s="1" t="str">
        <f t="shared" si="164"/>
        <v/>
      </c>
      <c r="L690" s="1" t="str">
        <f>IF(B690="","",入力・概要!$B$25)</f>
        <v/>
      </c>
      <c r="M690" s="1" t="str">
        <f>IF(B690="","",C690*入力・概要!$B$26*0.000000001-1/(C690*入力・概要!$B$24*0.000001))</f>
        <v/>
      </c>
      <c r="N690" s="1" t="str">
        <f>IF(B690="","",入力・概要!$B$28)</f>
        <v/>
      </c>
      <c r="O690" s="1" t="str">
        <f>IF(B690="","",C690*入力・概要!$B$29*0.000000001-1/(C690*入力・概要!$B$27*0.000001))</f>
        <v/>
      </c>
      <c r="P690" s="1" t="str">
        <f t="shared" si="165"/>
        <v/>
      </c>
      <c r="Q690" s="1" t="str">
        <f t="shared" si="166"/>
        <v/>
      </c>
      <c r="R690" s="1" t="str">
        <f>IF(B690="","",入力・概要!$E$15*J690)</f>
        <v/>
      </c>
      <c r="S690" s="1" t="str">
        <f>IF(B690="","",入力・概要!$E$15*K690)</f>
        <v/>
      </c>
      <c r="T690" s="1" t="str">
        <f t="shared" si="167"/>
        <v/>
      </c>
      <c r="U690" s="1" t="str">
        <f t="shared" si="168"/>
        <v/>
      </c>
      <c r="V690" s="1" t="str">
        <f>IF(B690="","",T690+入力・概要!$E$9*F690)</f>
        <v/>
      </c>
      <c r="W690" s="1" t="str">
        <f>IF(B690="","",U690+入力・概要!$E$9*G690)</f>
        <v/>
      </c>
      <c r="X690" s="1" t="str">
        <f>IF(B690="","",入力・概要!$E$9+T690*F690-U690*G690)</f>
        <v/>
      </c>
      <c r="Y690" s="1" t="str">
        <f t="shared" si="169"/>
        <v/>
      </c>
      <c r="Z690" s="1" t="str">
        <f>IF(B690="","",入力・概要!$E$9*(V690*X690+W690*Y690)/(X690^2+Y690^2)+入力・概要!$B$36)</f>
        <v/>
      </c>
      <c r="AA690" s="1" t="str">
        <f>IF(B690="","",入力・概要!$E$9*(W690*X690-V690*Y690)/(X690^2+Y690^2)+C690*入力・概要!$B$37*0.000000001)</f>
        <v/>
      </c>
      <c r="AB690" s="1" t="str">
        <f t="shared" si="170"/>
        <v/>
      </c>
      <c r="AC690" s="1" t="str">
        <f t="shared" si="171"/>
        <v/>
      </c>
      <c r="AD690" s="1" t="str">
        <f t="shared" si="172"/>
        <v/>
      </c>
      <c r="AE690" s="1" t="str">
        <f t="shared" si="173"/>
        <v/>
      </c>
      <c r="AF690" s="1" t="str">
        <f t="shared" si="174"/>
        <v/>
      </c>
      <c r="AG690" s="1" t="str">
        <f t="shared" si="175"/>
        <v/>
      </c>
    </row>
    <row r="691" spans="1:33">
      <c r="A691">
        <v>688</v>
      </c>
      <c r="B691" s="2" t="str">
        <f>IF(A691&lt;=入力・概要!$B$40,10^(LOG10(入力・概要!$B$38)+(A691-1)*(LOG10(入力・概要!$B$39)-LOG10(入力・概要!$B$38))/(入力・概要!$B$40-1)),"")</f>
        <v/>
      </c>
      <c r="C691" s="1" t="str">
        <f t="shared" si="160"/>
        <v/>
      </c>
      <c r="D691" s="1" t="str">
        <f>IF(B691="","",ATANH(MIN(0.999999,入力・概要!$E$20/入力・概要!$E$9))+入力・概要!$B$20*SQRT(B691/1000000)+E691*入力・概要!$B$15/2)</f>
        <v/>
      </c>
      <c r="E691" s="1" t="str">
        <f>IF(B691="","",C691*(入力・概要!$E$11*0.000000001))</f>
        <v/>
      </c>
      <c r="F691" s="1" t="str">
        <f t="shared" si="161"/>
        <v/>
      </c>
      <c r="G691" s="1" t="str">
        <f t="shared" si="162"/>
        <v/>
      </c>
      <c r="H691" s="1" t="str">
        <f>IF(B691="","",ATANH(MIN(0.999999,入力・概要!$E$21/入力・概要!$E$15))+入力・概要!$B$21*SQRT(B691/1000000)+I691*入力・概要!$B$16/2)</f>
        <v/>
      </c>
      <c r="I691" s="1" t="str">
        <f>IF(B691="","",C691*(入力・概要!$E$17*0.000000001))</f>
        <v/>
      </c>
      <c r="J691" s="1" t="str">
        <f t="shared" si="163"/>
        <v/>
      </c>
      <c r="K691" s="1" t="str">
        <f t="shared" si="164"/>
        <v/>
      </c>
      <c r="L691" s="1" t="str">
        <f>IF(B691="","",入力・概要!$B$25)</f>
        <v/>
      </c>
      <c r="M691" s="1" t="str">
        <f>IF(B691="","",C691*入力・概要!$B$26*0.000000001-1/(C691*入力・概要!$B$24*0.000001))</f>
        <v/>
      </c>
      <c r="N691" s="1" t="str">
        <f>IF(B691="","",入力・概要!$B$28)</f>
        <v/>
      </c>
      <c r="O691" s="1" t="str">
        <f>IF(B691="","",C691*入力・概要!$B$29*0.000000001-1/(C691*入力・概要!$B$27*0.000001))</f>
        <v/>
      </c>
      <c r="P691" s="1" t="str">
        <f t="shared" si="165"/>
        <v/>
      </c>
      <c r="Q691" s="1" t="str">
        <f t="shared" si="166"/>
        <v/>
      </c>
      <c r="R691" s="1" t="str">
        <f>IF(B691="","",入力・概要!$E$15*J691)</f>
        <v/>
      </c>
      <c r="S691" s="1" t="str">
        <f>IF(B691="","",入力・概要!$E$15*K691)</f>
        <v/>
      </c>
      <c r="T691" s="1" t="str">
        <f t="shared" si="167"/>
        <v/>
      </c>
      <c r="U691" s="1" t="str">
        <f t="shared" si="168"/>
        <v/>
      </c>
      <c r="V691" s="1" t="str">
        <f>IF(B691="","",T691+入力・概要!$E$9*F691)</f>
        <v/>
      </c>
      <c r="W691" s="1" t="str">
        <f>IF(B691="","",U691+入力・概要!$E$9*G691)</f>
        <v/>
      </c>
      <c r="X691" s="1" t="str">
        <f>IF(B691="","",入力・概要!$E$9+T691*F691-U691*G691)</f>
        <v/>
      </c>
      <c r="Y691" s="1" t="str">
        <f t="shared" si="169"/>
        <v/>
      </c>
      <c r="Z691" s="1" t="str">
        <f>IF(B691="","",入力・概要!$E$9*(V691*X691+W691*Y691)/(X691^2+Y691^2)+入力・概要!$B$36)</f>
        <v/>
      </c>
      <c r="AA691" s="1" t="str">
        <f>IF(B691="","",入力・概要!$E$9*(W691*X691-V691*Y691)/(X691^2+Y691^2)+C691*入力・概要!$B$37*0.000000001)</f>
        <v/>
      </c>
      <c r="AB691" s="1" t="str">
        <f t="shared" si="170"/>
        <v/>
      </c>
      <c r="AC691" s="1" t="str">
        <f t="shared" si="171"/>
        <v/>
      </c>
      <c r="AD691" s="1" t="str">
        <f t="shared" si="172"/>
        <v/>
      </c>
      <c r="AE691" s="1" t="str">
        <f t="shared" si="173"/>
        <v/>
      </c>
      <c r="AF691" s="1" t="str">
        <f t="shared" si="174"/>
        <v/>
      </c>
      <c r="AG691" s="1" t="str">
        <f t="shared" si="175"/>
        <v/>
      </c>
    </row>
    <row r="692" spans="1:33">
      <c r="A692">
        <v>689</v>
      </c>
      <c r="B692" s="2" t="str">
        <f>IF(A692&lt;=入力・概要!$B$40,10^(LOG10(入力・概要!$B$38)+(A692-1)*(LOG10(入力・概要!$B$39)-LOG10(入力・概要!$B$38))/(入力・概要!$B$40-1)),"")</f>
        <v/>
      </c>
      <c r="C692" s="1" t="str">
        <f t="shared" si="160"/>
        <v/>
      </c>
      <c r="D692" s="1" t="str">
        <f>IF(B692="","",ATANH(MIN(0.999999,入力・概要!$E$20/入力・概要!$E$9))+入力・概要!$B$20*SQRT(B692/1000000)+E692*入力・概要!$B$15/2)</f>
        <v/>
      </c>
      <c r="E692" s="1" t="str">
        <f>IF(B692="","",C692*(入力・概要!$E$11*0.000000001))</f>
        <v/>
      </c>
      <c r="F692" s="1" t="str">
        <f t="shared" si="161"/>
        <v/>
      </c>
      <c r="G692" s="1" t="str">
        <f t="shared" si="162"/>
        <v/>
      </c>
      <c r="H692" s="1" t="str">
        <f>IF(B692="","",ATANH(MIN(0.999999,入力・概要!$E$21/入力・概要!$E$15))+入力・概要!$B$21*SQRT(B692/1000000)+I692*入力・概要!$B$16/2)</f>
        <v/>
      </c>
      <c r="I692" s="1" t="str">
        <f>IF(B692="","",C692*(入力・概要!$E$17*0.000000001))</f>
        <v/>
      </c>
      <c r="J692" s="1" t="str">
        <f t="shared" si="163"/>
        <v/>
      </c>
      <c r="K692" s="1" t="str">
        <f t="shared" si="164"/>
        <v/>
      </c>
      <c r="L692" s="1" t="str">
        <f>IF(B692="","",入力・概要!$B$25)</f>
        <v/>
      </c>
      <c r="M692" s="1" t="str">
        <f>IF(B692="","",C692*入力・概要!$B$26*0.000000001-1/(C692*入力・概要!$B$24*0.000001))</f>
        <v/>
      </c>
      <c r="N692" s="1" t="str">
        <f>IF(B692="","",入力・概要!$B$28)</f>
        <v/>
      </c>
      <c r="O692" s="1" t="str">
        <f>IF(B692="","",C692*入力・概要!$B$29*0.000000001-1/(C692*入力・概要!$B$27*0.000001))</f>
        <v/>
      </c>
      <c r="P692" s="1" t="str">
        <f t="shared" si="165"/>
        <v/>
      </c>
      <c r="Q692" s="1" t="str">
        <f t="shared" si="166"/>
        <v/>
      </c>
      <c r="R692" s="1" t="str">
        <f>IF(B692="","",入力・概要!$E$15*J692)</f>
        <v/>
      </c>
      <c r="S692" s="1" t="str">
        <f>IF(B692="","",入力・概要!$E$15*K692)</f>
        <v/>
      </c>
      <c r="T692" s="1" t="str">
        <f t="shared" si="167"/>
        <v/>
      </c>
      <c r="U692" s="1" t="str">
        <f t="shared" si="168"/>
        <v/>
      </c>
      <c r="V692" s="1" t="str">
        <f>IF(B692="","",T692+入力・概要!$E$9*F692)</f>
        <v/>
      </c>
      <c r="W692" s="1" t="str">
        <f>IF(B692="","",U692+入力・概要!$E$9*G692)</f>
        <v/>
      </c>
      <c r="X692" s="1" t="str">
        <f>IF(B692="","",入力・概要!$E$9+T692*F692-U692*G692)</f>
        <v/>
      </c>
      <c r="Y692" s="1" t="str">
        <f t="shared" si="169"/>
        <v/>
      </c>
      <c r="Z692" s="1" t="str">
        <f>IF(B692="","",入力・概要!$E$9*(V692*X692+W692*Y692)/(X692^2+Y692^2)+入力・概要!$B$36)</f>
        <v/>
      </c>
      <c r="AA692" s="1" t="str">
        <f>IF(B692="","",入力・概要!$E$9*(W692*X692-V692*Y692)/(X692^2+Y692^2)+C692*入力・概要!$B$37*0.000000001)</f>
        <v/>
      </c>
      <c r="AB692" s="1" t="str">
        <f t="shared" si="170"/>
        <v/>
      </c>
      <c r="AC692" s="1" t="str">
        <f t="shared" si="171"/>
        <v/>
      </c>
      <c r="AD692" s="1" t="str">
        <f t="shared" si="172"/>
        <v/>
      </c>
      <c r="AE692" s="1" t="str">
        <f t="shared" si="173"/>
        <v/>
      </c>
      <c r="AF692" s="1" t="str">
        <f t="shared" si="174"/>
        <v/>
      </c>
      <c r="AG692" s="1" t="str">
        <f t="shared" si="175"/>
        <v/>
      </c>
    </row>
    <row r="693" spans="1:33">
      <c r="A693">
        <v>690</v>
      </c>
      <c r="B693" s="2" t="str">
        <f>IF(A693&lt;=入力・概要!$B$40,10^(LOG10(入力・概要!$B$38)+(A693-1)*(LOG10(入力・概要!$B$39)-LOG10(入力・概要!$B$38))/(入力・概要!$B$40-1)),"")</f>
        <v/>
      </c>
      <c r="C693" s="1" t="str">
        <f t="shared" si="160"/>
        <v/>
      </c>
      <c r="D693" s="1" t="str">
        <f>IF(B693="","",ATANH(MIN(0.999999,入力・概要!$E$20/入力・概要!$E$9))+入力・概要!$B$20*SQRT(B693/1000000)+E693*入力・概要!$B$15/2)</f>
        <v/>
      </c>
      <c r="E693" s="1" t="str">
        <f>IF(B693="","",C693*(入力・概要!$E$11*0.000000001))</f>
        <v/>
      </c>
      <c r="F693" s="1" t="str">
        <f t="shared" si="161"/>
        <v/>
      </c>
      <c r="G693" s="1" t="str">
        <f t="shared" si="162"/>
        <v/>
      </c>
      <c r="H693" s="1" t="str">
        <f>IF(B693="","",ATANH(MIN(0.999999,入力・概要!$E$21/入力・概要!$E$15))+入力・概要!$B$21*SQRT(B693/1000000)+I693*入力・概要!$B$16/2)</f>
        <v/>
      </c>
      <c r="I693" s="1" t="str">
        <f>IF(B693="","",C693*(入力・概要!$E$17*0.000000001))</f>
        <v/>
      </c>
      <c r="J693" s="1" t="str">
        <f t="shared" si="163"/>
        <v/>
      </c>
      <c r="K693" s="1" t="str">
        <f t="shared" si="164"/>
        <v/>
      </c>
      <c r="L693" s="1" t="str">
        <f>IF(B693="","",入力・概要!$B$25)</f>
        <v/>
      </c>
      <c r="M693" s="1" t="str">
        <f>IF(B693="","",C693*入力・概要!$B$26*0.000000001-1/(C693*入力・概要!$B$24*0.000001))</f>
        <v/>
      </c>
      <c r="N693" s="1" t="str">
        <f>IF(B693="","",入力・概要!$B$28)</f>
        <v/>
      </c>
      <c r="O693" s="1" t="str">
        <f>IF(B693="","",C693*入力・概要!$B$29*0.000000001-1/(C693*入力・概要!$B$27*0.000001))</f>
        <v/>
      </c>
      <c r="P693" s="1" t="str">
        <f t="shared" si="165"/>
        <v/>
      </c>
      <c r="Q693" s="1" t="str">
        <f t="shared" si="166"/>
        <v/>
      </c>
      <c r="R693" s="1" t="str">
        <f>IF(B693="","",入力・概要!$E$15*J693)</f>
        <v/>
      </c>
      <c r="S693" s="1" t="str">
        <f>IF(B693="","",入力・概要!$E$15*K693)</f>
        <v/>
      </c>
      <c r="T693" s="1" t="str">
        <f t="shared" si="167"/>
        <v/>
      </c>
      <c r="U693" s="1" t="str">
        <f t="shared" si="168"/>
        <v/>
      </c>
      <c r="V693" s="1" t="str">
        <f>IF(B693="","",T693+入力・概要!$E$9*F693)</f>
        <v/>
      </c>
      <c r="W693" s="1" t="str">
        <f>IF(B693="","",U693+入力・概要!$E$9*G693)</f>
        <v/>
      </c>
      <c r="X693" s="1" t="str">
        <f>IF(B693="","",入力・概要!$E$9+T693*F693-U693*G693)</f>
        <v/>
      </c>
      <c r="Y693" s="1" t="str">
        <f t="shared" si="169"/>
        <v/>
      </c>
      <c r="Z693" s="1" t="str">
        <f>IF(B693="","",入力・概要!$E$9*(V693*X693+W693*Y693)/(X693^2+Y693^2)+入力・概要!$B$36)</f>
        <v/>
      </c>
      <c r="AA693" s="1" t="str">
        <f>IF(B693="","",入力・概要!$E$9*(W693*X693-V693*Y693)/(X693^2+Y693^2)+C693*入力・概要!$B$37*0.000000001)</f>
        <v/>
      </c>
      <c r="AB693" s="1" t="str">
        <f t="shared" si="170"/>
        <v/>
      </c>
      <c r="AC693" s="1" t="str">
        <f t="shared" si="171"/>
        <v/>
      </c>
      <c r="AD693" s="1" t="str">
        <f t="shared" si="172"/>
        <v/>
      </c>
      <c r="AE693" s="1" t="str">
        <f t="shared" si="173"/>
        <v/>
      </c>
      <c r="AF693" s="1" t="str">
        <f t="shared" si="174"/>
        <v/>
      </c>
      <c r="AG693" s="1" t="str">
        <f t="shared" si="175"/>
        <v/>
      </c>
    </row>
    <row r="694" spans="1:33">
      <c r="A694">
        <v>691</v>
      </c>
      <c r="B694" s="2" t="str">
        <f>IF(A694&lt;=入力・概要!$B$40,10^(LOG10(入力・概要!$B$38)+(A694-1)*(LOG10(入力・概要!$B$39)-LOG10(入力・概要!$B$38))/(入力・概要!$B$40-1)),"")</f>
        <v/>
      </c>
      <c r="C694" s="1" t="str">
        <f t="shared" si="160"/>
        <v/>
      </c>
      <c r="D694" s="1" t="str">
        <f>IF(B694="","",ATANH(MIN(0.999999,入力・概要!$E$20/入力・概要!$E$9))+入力・概要!$B$20*SQRT(B694/1000000)+E694*入力・概要!$B$15/2)</f>
        <v/>
      </c>
      <c r="E694" s="1" t="str">
        <f>IF(B694="","",C694*(入力・概要!$E$11*0.000000001))</f>
        <v/>
      </c>
      <c r="F694" s="1" t="str">
        <f t="shared" si="161"/>
        <v/>
      </c>
      <c r="G694" s="1" t="str">
        <f t="shared" si="162"/>
        <v/>
      </c>
      <c r="H694" s="1" t="str">
        <f>IF(B694="","",ATANH(MIN(0.999999,入力・概要!$E$21/入力・概要!$E$15))+入力・概要!$B$21*SQRT(B694/1000000)+I694*入力・概要!$B$16/2)</f>
        <v/>
      </c>
      <c r="I694" s="1" t="str">
        <f>IF(B694="","",C694*(入力・概要!$E$17*0.000000001))</f>
        <v/>
      </c>
      <c r="J694" s="1" t="str">
        <f t="shared" si="163"/>
        <v/>
      </c>
      <c r="K694" s="1" t="str">
        <f t="shared" si="164"/>
        <v/>
      </c>
      <c r="L694" s="1" t="str">
        <f>IF(B694="","",入力・概要!$B$25)</f>
        <v/>
      </c>
      <c r="M694" s="1" t="str">
        <f>IF(B694="","",C694*入力・概要!$B$26*0.000000001-1/(C694*入力・概要!$B$24*0.000001))</f>
        <v/>
      </c>
      <c r="N694" s="1" t="str">
        <f>IF(B694="","",入力・概要!$B$28)</f>
        <v/>
      </c>
      <c r="O694" s="1" t="str">
        <f>IF(B694="","",C694*入力・概要!$B$29*0.000000001-1/(C694*入力・概要!$B$27*0.000001))</f>
        <v/>
      </c>
      <c r="P694" s="1" t="str">
        <f t="shared" si="165"/>
        <v/>
      </c>
      <c r="Q694" s="1" t="str">
        <f t="shared" si="166"/>
        <v/>
      </c>
      <c r="R694" s="1" t="str">
        <f>IF(B694="","",入力・概要!$E$15*J694)</f>
        <v/>
      </c>
      <c r="S694" s="1" t="str">
        <f>IF(B694="","",入力・概要!$E$15*K694)</f>
        <v/>
      </c>
      <c r="T694" s="1" t="str">
        <f t="shared" si="167"/>
        <v/>
      </c>
      <c r="U694" s="1" t="str">
        <f t="shared" si="168"/>
        <v/>
      </c>
      <c r="V694" s="1" t="str">
        <f>IF(B694="","",T694+入力・概要!$E$9*F694)</f>
        <v/>
      </c>
      <c r="W694" s="1" t="str">
        <f>IF(B694="","",U694+入力・概要!$E$9*G694)</f>
        <v/>
      </c>
      <c r="X694" s="1" t="str">
        <f>IF(B694="","",入力・概要!$E$9+T694*F694-U694*G694)</f>
        <v/>
      </c>
      <c r="Y694" s="1" t="str">
        <f t="shared" si="169"/>
        <v/>
      </c>
      <c r="Z694" s="1" t="str">
        <f>IF(B694="","",入力・概要!$E$9*(V694*X694+W694*Y694)/(X694^2+Y694^2)+入力・概要!$B$36)</f>
        <v/>
      </c>
      <c r="AA694" s="1" t="str">
        <f>IF(B694="","",入力・概要!$E$9*(W694*X694-V694*Y694)/(X694^2+Y694^2)+C694*入力・概要!$B$37*0.000000001)</f>
        <v/>
      </c>
      <c r="AB694" s="1" t="str">
        <f t="shared" si="170"/>
        <v/>
      </c>
      <c r="AC694" s="1" t="str">
        <f t="shared" si="171"/>
        <v/>
      </c>
      <c r="AD694" s="1" t="str">
        <f t="shared" si="172"/>
        <v/>
      </c>
      <c r="AE694" s="1" t="str">
        <f t="shared" si="173"/>
        <v/>
      </c>
      <c r="AF694" s="1" t="str">
        <f t="shared" si="174"/>
        <v/>
      </c>
      <c r="AG694" s="1" t="str">
        <f t="shared" si="175"/>
        <v/>
      </c>
    </row>
    <row r="695" spans="1:33">
      <c r="A695">
        <v>692</v>
      </c>
      <c r="B695" s="2" t="str">
        <f>IF(A695&lt;=入力・概要!$B$40,10^(LOG10(入力・概要!$B$38)+(A695-1)*(LOG10(入力・概要!$B$39)-LOG10(入力・概要!$B$38))/(入力・概要!$B$40-1)),"")</f>
        <v/>
      </c>
      <c r="C695" s="1" t="str">
        <f t="shared" si="160"/>
        <v/>
      </c>
      <c r="D695" s="1" t="str">
        <f>IF(B695="","",ATANH(MIN(0.999999,入力・概要!$E$20/入力・概要!$E$9))+入力・概要!$B$20*SQRT(B695/1000000)+E695*入力・概要!$B$15/2)</f>
        <v/>
      </c>
      <c r="E695" s="1" t="str">
        <f>IF(B695="","",C695*(入力・概要!$E$11*0.000000001))</f>
        <v/>
      </c>
      <c r="F695" s="1" t="str">
        <f t="shared" si="161"/>
        <v/>
      </c>
      <c r="G695" s="1" t="str">
        <f t="shared" si="162"/>
        <v/>
      </c>
      <c r="H695" s="1" t="str">
        <f>IF(B695="","",ATANH(MIN(0.999999,入力・概要!$E$21/入力・概要!$E$15))+入力・概要!$B$21*SQRT(B695/1000000)+I695*入力・概要!$B$16/2)</f>
        <v/>
      </c>
      <c r="I695" s="1" t="str">
        <f>IF(B695="","",C695*(入力・概要!$E$17*0.000000001))</f>
        <v/>
      </c>
      <c r="J695" s="1" t="str">
        <f t="shared" si="163"/>
        <v/>
      </c>
      <c r="K695" s="1" t="str">
        <f t="shared" si="164"/>
        <v/>
      </c>
      <c r="L695" s="1" t="str">
        <f>IF(B695="","",入力・概要!$B$25)</f>
        <v/>
      </c>
      <c r="M695" s="1" t="str">
        <f>IF(B695="","",C695*入力・概要!$B$26*0.000000001-1/(C695*入力・概要!$B$24*0.000001))</f>
        <v/>
      </c>
      <c r="N695" s="1" t="str">
        <f>IF(B695="","",入力・概要!$B$28)</f>
        <v/>
      </c>
      <c r="O695" s="1" t="str">
        <f>IF(B695="","",C695*入力・概要!$B$29*0.000000001-1/(C695*入力・概要!$B$27*0.000001))</f>
        <v/>
      </c>
      <c r="P695" s="1" t="str">
        <f t="shared" si="165"/>
        <v/>
      </c>
      <c r="Q695" s="1" t="str">
        <f t="shared" si="166"/>
        <v/>
      </c>
      <c r="R695" s="1" t="str">
        <f>IF(B695="","",入力・概要!$E$15*J695)</f>
        <v/>
      </c>
      <c r="S695" s="1" t="str">
        <f>IF(B695="","",入力・概要!$E$15*K695)</f>
        <v/>
      </c>
      <c r="T695" s="1" t="str">
        <f t="shared" si="167"/>
        <v/>
      </c>
      <c r="U695" s="1" t="str">
        <f t="shared" si="168"/>
        <v/>
      </c>
      <c r="V695" s="1" t="str">
        <f>IF(B695="","",T695+入力・概要!$E$9*F695)</f>
        <v/>
      </c>
      <c r="W695" s="1" t="str">
        <f>IF(B695="","",U695+入力・概要!$E$9*G695)</f>
        <v/>
      </c>
      <c r="X695" s="1" t="str">
        <f>IF(B695="","",入力・概要!$E$9+T695*F695-U695*G695)</f>
        <v/>
      </c>
      <c r="Y695" s="1" t="str">
        <f t="shared" si="169"/>
        <v/>
      </c>
      <c r="Z695" s="1" t="str">
        <f>IF(B695="","",入力・概要!$E$9*(V695*X695+W695*Y695)/(X695^2+Y695^2)+入力・概要!$B$36)</f>
        <v/>
      </c>
      <c r="AA695" s="1" t="str">
        <f>IF(B695="","",入力・概要!$E$9*(W695*X695-V695*Y695)/(X695^2+Y695^2)+C695*入力・概要!$B$37*0.000000001)</f>
        <v/>
      </c>
      <c r="AB695" s="1" t="str">
        <f t="shared" si="170"/>
        <v/>
      </c>
      <c r="AC695" s="1" t="str">
        <f t="shared" si="171"/>
        <v/>
      </c>
      <c r="AD695" s="1" t="str">
        <f t="shared" si="172"/>
        <v/>
      </c>
      <c r="AE695" s="1" t="str">
        <f t="shared" si="173"/>
        <v/>
      </c>
      <c r="AF695" s="1" t="str">
        <f t="shared" si="174"/>
        <v/>
      </c>
      <c r="AG695" s="1" t="str">
        <f t="shared" si="175"/>
        <v/>
      </c>
    </row>
    <row r="696" spans="1:33">
      <c r="A696">
        <v>693</v>
      </c>
      <c r="B696" s="2" t="str">
        <f>IF(A696&lt;=入力・概要!$B$40,10^(LOG10(入力・概要!$B$38)+(A696-1)*(LOG10(入力・概要!$B$39)-LOG10(入力・概要!$B$38))/(入力・概要!$B$40-1)),"")</f>
        <v/>
      </c>
      <c r="C696" s="1" t="str">
        <f t="shared" si="160"/>
        <v/>
      </c>
      <c r="D696" s="1" t="str">
        <f>IF(B696="","",ATANH(MIN(0.999999,入力・概要!$E$20/入力・概要!$E$9))+入力・概要!$B$20*SQRT(B696/1000000)+E696*入力・概要!$B$15/2)</f>
        <v/>
      </c>
      <c r="E696" s="1" t="str">
        <f>IF(B696="","",C696*(入力・概要!$E$11*0.000000001))</f>
        <v/>
      </c>
      <c r="F696" s="1" t="str">
        <f t="shared" si="161"/>
        <v/>
      </c>
      <c r="G696" s="1" t="str">
        <f t="shared" si="162"/>
        <v/>
      </c>
      <c r="H696" s="1" t="str">
        <f>IF(B696="","",ATANH(MIN(0.999999,入力・概要!$E$21/入力・概要!$E$15))+入力・概要!$B$21*SQRT(B696/1000000)+I696*入力・概要!$B$16/2)</f>
        <v/>
      </c>
      <c r="I696" s="1" t="str">
        <f>IF(B696="","",C696*(入力・概要!$E$17*0.000000001))</f>
        <v/>
      </c>
      <c r="J696" s="1" t="str">
        <f t="shared" si="163"/>
        <v/>
      </c>
      <c r="K696" s="1" t="str">
        <f t="shared" si="164"/>
        <v/>
      </c>
      <c r="L696" s="1" t="str">
        <f>IF(B696="","",入力・概要!$B$25)</f>
        <v/>
      </c>
      <c r="M696" s="1" t="str">
        <f>IF(B696="","",C696*入力・概要!$B$26*0.000000001-1/(C696*入力・概要!$B$24*0.000001))</f>
        <v/>
      </c>
      <c r="N696" s="1" t="str">
        <f>IF(B696="","",入力・概要!$B$28)</f>
        <v/>
      </c>
      <c r="O696" s="1" t="str">
        <f>IF(B696="","",C696*入力・概要!$B$29*0.000000001-1/(C696*入力・概要!$B$27*0.000001))</f>
        <v/>
      </c>
      <c r="P696" s="1" t="str">
        <f t="shared" si="165"/>
        <v/>
      </c>
      <c r="Q696" s="1" t="str">
        <f t="shared" si="166"/>
        <v/>
      </c>
      <c r="R696" s="1" t="str">
        <f>IF(B696="","",入力・概要!$E$15*J696)</f>
        <v/>
      </c>
      <c r="S696" s="1" t="str">
        <f>IF(B696="","",入力・概要!$E$15*K696)</f>
        <v/>
      </c>
      <c r="T696" s="1" t="str">
        <f t="shared" si="167"/>
        <v/>
      </c>
      <c r="U696" s="1" t="str">
        <f t="shared" si="168"/>
        <v/>
      </c>
      <c r="V696" s="1" t="str">
        <f>IF(B696="","",T696+入力・概要!$E$9*F696)</f>
        <v/>
      </c>
      <c r="W696" s="1" t="str">
        <f>IF(B696="","",U696+入力・概要!$E$9*G696)</f>
        <v/>
      </c>
      <c r="X696" s="1" t="str">
        <f>IF(B696="","",入力・概要!$E$9+T696*F696-U696*G696)</f>
        <v/>
      </c>
      <c r="Y696" s="1" t="str">
        <f t="shared" si="169"/>
        <v/>
      </c>
      <c r="Z696" s="1" t="str">
        <f>IF(B696="","",入力・概要!$E$9*(V696*X696+W696*Y696)/(X696^2+Y696^2)+入力・概要!$B$36)</f>
        <v/>
      </c>
      <c r="AA696" s="1" t="str">
        <f>IF(B696="","",入力・概要!$E$9*(W696*X696-V696*Y696)/(X696^2+Y696^2)+C696*入力・概要!$B$37*0.000000001)</f>
        <v/>
      </c>
      <c r="AB696" s="1" t="str">
        <f t="shared" si="170"/>
        <v/>
      </c>
      <c r="AC696" s="1" t="str">
        <f t="shared" si="171"/>
        <v/>
      </c>
      <c r="AD696" s="1" t="str">
        <f t="shared" si="172"/>
        <v/>
      </c>
      <c r="AE696" s="1" t="str">
        <f t="shared" si="173"/>
        <v/>
      </c>
      <c r="AF696" s="1" t="str">
        <f t="shared" si="174"/>
        <v/>
      </c>
      <c r="AG696" s="1" t="str">
        <f t="shared" si="175"/>
        <v/>
      </c>
    </row>
    <row r="697" spans="1:33">
      <c r="A697">
        <v>694</v>
      </c>
      <c r="B697" s="2" t="str">
        <f>IF(A697&lt;=入力・概要!$B$40,10^(LOG10(入力・概要!$B$38)+(A697-1)*(LOG10(入力・概要!$B$39)-LOG10(入力・概要!$B$38))/(入力・概要!$B$40-1)),"")</f>
        <v/>
      </c>
      <c r="C697" s="1" t="str">
        <f t="shared" si="160"/>
        <v/>
      </c>
      <c r="D697" s="1" t="str">
        <f>IF(B697="","",ATANH(MIN(0.999999,入力・概要!$E$20/入力・概要!$E$9))+入力・概要!$B$20*SQRT(B697/1000000)+E697*入力・概要!$B$15/2)</f>
        <v/>
      </c>
      <c r="E697" s="1" t="str">
        <f>IF(B697="","",C697*(入力・概要!$E$11*0.000000001))</f>
        <v/>
      </c>
      <c r="F697" s="1" t="str">
        <f t="shared" si="161"/>
        <v/>
      </c>
      <c r="G697" s="1" t="str">
        <f t="shared" si="162"/>
        <v/>
      </c>
      <c r="H697" s="1" t="str">
        <f>IF(B697="","",ATANH(MIN(0.999999,入力・概要!$E$21/入力・概要!$E$15))+入力・概要!$B$21*SQRT(B697/1000000)+I697*入力・概要!$B$16/2)</f>
        <v/>
      </c>
      <c r="I697" s="1" t="str">
        <f>IF(B697="","",C697*(入力・概要!$E$17*0.000000001))</f>
        <v/>
      </c>
      <c r="J697" s="1" t="str">
        <f t="shared" si="163"/>
        <v/>
      </c>
      <c r="K697" s="1" t="str">
        <f t="shared" si="164"/>
        <v/>
      </c>
      <c r="L697" s="1" t="str">
        <f>IF(B697="","",入力・概要!$B$25)</f>
        <v/>
      </c>
      <c r="M697" s="1" t="str">
        <f>IF(B697="","",C697*入力・概要!$B$26*0.000000001-1/(C697*入力・概要!$B$24*0.000001))</f>
        <v/>
      </c>
      <c r="N697" s="1" t="str">
        <f>IF(B697="","",入力・概要!$B$28)</f>
        <v/>
      </c>
      <c r="O697" s="1" t="str">
        <f>IF(B697="","",C697*入力・概要!$B$29*0.000000001-1/(C697*入力・概要!$B$27*0.000001))</f>
        <v/>
      </c>
      <c r="P697" s="1" t="str">
        <f t="shared" si="165"/>
        <v/>
      </c>
      <c r="Q697" s="1" t="str">
        <f t="shared" si="166"/>
        <v/>
      </c>
      <c r="R697" s="1" t="str">
        <f>IF(B697="","",入力・概要!$E$15*J697)</f>
        <v/>
      </c>
      <c r="S697" s="1" t="str">
        <f>IF(B697="","",入力・概要!$E$15*K697)</f>
        <v/>
      </c>
      <c r="T697" s="1" t="str">
        <f t="shared" si="167"/>
        <v/>
      </c>
      <c r="U697" s="1" t="str">
        <f t="shared" si="168"/>
        <v/>
      </c>
      <c r="V697" s="1" t="str">
        <f>IF(B697="","",T697+入力・概要!$E$9*F697)</f>
        <v/>
      </c>
      <c r="W697" s="1" t="str">
        <f>IF(B697="","",U697+入力・概要!$E$9*G697)</f>
        <v/>
      </c>
      <c r="X697" s="1" t="str">
        <f>IF(B697="","",入力・概要!$E$9+T697*F697-U697*G697)</f>
        <v/>
      </c>
      <c r="Y697" s="1" t="str">
        <f t="shared" si="169"/>
        <v/>
      </c>
      <c r="Z697" s="1" t="str">
        <f>IF(B697="","",入力・概要!$E$9*(V697*X697+W697*Y697)/(X697^2+Y697^2)+入力・概要!$B$36)</f>
        <v/>
      </c>
      <c r="AA697" s="1" t="str">
        <f>IF(B697="","",入力・概要!$E$9*(W697*X697-V697*Y697)/(X697^2+Y697^2)+C697*入力・概要!$B$37*0.000000001)</f>
        <v/>
      </c>
      <c r="AB697" s="1" t="str">
        <f t="shared" si="170"/>
        <v/>
      </c>
      <c r="AC697" s="1" t="str">
        <f t="shared" si="171"/>
        <v/>
      </c>
      <c r="AD697" s="1" t="str">
        <f t="shared" si="172"/>
        <v/>
      </c>
      <c r="AE697" s="1" t="str">
        <f t="shared" si="173"/>
        <v/>
      </c>
      <c r="AF697" s="1" t="str">
        <f t="shared" si="174"/>
        <v/>
      </c>
      <c r="AG697" s="1" t="str">
        <f t="shared" si="175"/>
        <v/>
      </c>
    </row>
    <row r="698" spans="1:33">
      <c r="A698">
        <v>695</v>
      </c>
      <c r="B698" s="2" t="str">
        <f>IF(A698&lt;=入力・概要!$B$40,10^(LOG10(入力・概要!$B$38)+(A698-1)*(LOG10(入力・概要!$B$39)-LOG10(入力・概要!$B$38))/(入力・概要!$B$40-1)),"")</f>
        <v/>
      </c>
      <c r="C698" s="1" t="str">
        <f t="shared" si="160"/>
        <v/>
      </c>
      <c r="D698" s="1" t="str">
        <f>IF(B698="","",ATANH(MIN(0.999999,入力・概要!$E$20/入力・概要!$E$9))+入力・概要!$B$20*SQRT(B698/1000000)+E698*入力・概要!$B$15/2)</f>
        <v/>
      </c>
      <c r="E698" s="1" t="str">
        <f>IF(B698="","",C698*(入力・概要!$E$11*0.000000001))</f>
        <v/>
      </c>
      <c r="F698" s="1" t="str">
        <f t="shared" si="161"/>
        <v/>
      </c>
      <c r="G698" s="1" t="str">
        <f t="shared" si="162"/>
        <v/>
      </c>
      <c r="H698" s="1" t="str">
        <f>IF(B698="","",ATANH(MIN(0.999999,入力・概要!$E$21/入力・概要!$E$15))+入力・概要!$B$21*SQRT(B698/1000000)+I698*入力・概要!$B$16/2)</f>
        <v/>
      </c>
      <c r="I698" s="1" t="str">
        <f>IF(B698="","",C698*(入力・概要!$E$17*0.000000001))</f>
        <v/>
      </c>
      <c r="J698" s="1" t="str">
        <f t="shared" si="163"/>
        <v/>
      </c>
      <c r="K698" s="1" t="str">
        <f t="shared" si="164"/>
        <v/>
      </c>
      <c r="L698" s="1" t="str">
        <f>IF(B698="","",入力・概要!$B$25)</f>
        <v/>
      </c>
      <c r="M698" s="1" t="str">
        <f>IF(B698="","",C698*入力・概要!$B$26*0.000000001-1/(C698*入力・概要!$B$24*0.000001))</f>
        <v/>
      </c>
      <c r="N698" s="1" t="str">
        <f>IF(B698="","",入力・概要!$B$28)</f>
        <v/>
      </c>
      <c r="O698" s="1" t="str">
        <f>IF(B698="","",C698*入力・概要!$B$29*0.000000001-1/(C698*入力・概要!$B$27*0.000001))</f>
        <v/>
      </c>
      <c r="P698" s="1" t="str">
        <f t="shared" si="165"/>
        <v/>
      </c>
      <c r="Q698" s="1" t="str">
        <f t="shared" si="166"/>
        <v/>
      </c>
      <c r="R698" s="1" t="str">
        <f>IF(B698="","",入力・概要!$E$15*J698)</f>
        <v/>
      </c>
      <c r="S698" s="1" t="str">
        <f>IF(B698="","",入力・概要!$E$15*K698)</f>
        <v/>
      </c>
      <c r="T698" s="1" t="str">
        <f t="shared" si="167"/>
        <v/>
      </c>
      <c r="U698" s="1" t="str">
        <f t="shared" si="168"/>
        <v/>
      </c>
      <c r="V698" s="1" t="str">
        <f>IF(B698="","",T698+入力・概要!$E$9*F698)</f>
        <v/>
      </c>
      <c r="W698" s="1" t="str">
        <f>IF(B698="","",U698+入力・概要!$E$9*G698)</f>
        <v/>
      </c>
      <c r="X698" s="1" t="str">
        <f>IF(B698="","",入力・概要!$E$9+T698*F698-U698*G698)</f>
        <v/>
      </c>
      <c r="Y698" s="1" t="str">
        <f t="shared" si="169"/>
        <v/>
      </c>
      <c r="Z698" s="1" t="str">
        <f>IF(B698="","",入力・概要!$E$9*(V698*X698+W698*Y698)/(X698^2+Y698^2)+入力・概要!$B$36)</f>
        <v/>
      </c>
      <c r="AA698" s="1" t="str">
        <f>IF(B698="","",入力・概要!$E$9*(W698*X698-V698*Y698)/(X698^2+Y698^2)+C698*入力・概要!$B$37*0.000000001)</f>
        <v/>
      </c>
      <c r="AB698" s="1" t="str">
        <f t="shared" si="170"/>
        <v/>
      </c>
      <c r="AC698" s="1" t="str">
        <f t="shared" si="171"/>
        <v/>
      </c>
      <c r="AD698" s="1" t="str">
        <f t="shared" si="172"/>
        <v/>
      </c>
      <c r="AE698" s="1" t="str">
        <f t="shared" si="173"/>
        <v/>
      </c>
      <c r="AF698" s="1" t="str">
        <f t="shared" si="174"/>
        <v/>
      </c>
      <c r="AG698" s="1" t="str">
        <f t="shared" si="175"/>
        <v/>
      </c>
    </row>
    <row r="699" spans="1:33">
      <c r="A699">
        <v>696</v>
      </c>
      <c r="B699" s="2" t="str">
        <f>IF(A699&lt;=入力・概要!$B$40,10^(LOG10(入力・概要!$B$38)+(A699-1)*(LOG10(入力・概要!$B$39)-LOG10(入力・概要!$B$38))/(入力・概要!$B$40-1)),"")</f>
        <v/>
      </c>
      <c r="C699" s="1" t="str">
        <f t="shared" si="160"/>
        <v/>
      </c>
      <c r="D699" s="1" t="str">
        <f>IF(B699="","",ATANH(MIN(0.999999,入力・概要!$E$20/入力・概要!$E$9))+入力・概要!$B$20*SQRT(B699/1000000)+E699*入力・概要!$B$15/2)</f>
        <v/>
      </c>
      <c r="E699" s="1" t="str">
        <f>IF(B699="","",C699*(入力・概要!$E$11*0.000000001))</f>
        <v/>
      </c>
      <c r="F699" s="1" t="str">
        <f t="shared" si="161"/>
        <v/>
      </c>
      <c r="G699" s="1" t="str">
        <f t="shared" si="162"/>
        <v/>
      </c>
      <c r="H699" s="1" t="str">
        <f>IF(B699="","",ATANH(MIN(0.999999,入力・概要!$E$21/入力・概要!$E$15))+入力・概要!$B$21*SQRT(B699/1000000)+I699*入力・概要!$B$16/2)</f>
        <v/>
      </c>
      <c r="I699" s="1" t="str">
        <f>IF(B699="","",C699*(入力・概要!$E$17*0.000000001))</f>
        <v/>
      </c>
      <c r="J699" s="1" t="str">
        <f t="shared" si="163"/>
        <v/>
      </c>
      <c r="K699" s="1" t="str">
        <f t="shared" si="164"/>
        <v/>
      </c>
      <c r="L699" s="1" t="str">
        <f>IF(B699="","",入力・概要!$B$25)</f>
        <v/>
      </c>
      <c r="M699" s="1" t="str">
        <f>IF(B699="","",C699*入力・概要!$B$26*0.000000001-1/(C699*入力・概要!$B$24*0.000001))</f>
        <v/>
      </c>
      <c r="N699" s="1" t="str">
        <f>IF(B699="","",入力・概要!$B$28)</f>
        <v/>
      </c>
      <c r="O699" s="1" t="str">
        <f>IF(B699="","",C699*入力・概要!$B$29*0.000000001-1/(C699*入力・概要!$B$27*0.000001))</f>
        <v/>
      </c>
      <c r="P699" s="1" t="str">
        <f t="shared" si="165"/>
        <v/>
      </c>
      <c r="Q699" s="1" t="str">
        <f t="shared" si="166"/>
        <v/>
      </c>
      <c r="R699" s="1" t="str">
        <f>IF(B699="","",入力・概要!$E$15*J699)</f>
        <v/>
      </c>
      <c r="S699" s="1" t="str">
        <f>IF(B699="","",入力・概要!$E$15*K699)</f>
        <v/>
      </c>
      <c r="T699" s="1" t="str">
        <f t="shared" si="167"/>
        <v/>
      </c>
      <c r="U699" s="1" t="str">
        <f t="shared" si="168"/>
        <v/>
      </c>
      <c r="V699" s="1" t="str">
        <f>IF(B699="","",T699+入力・概要!$E$9*F699)</f>
        <v/>
      </c>
      <c r="W699" s="1" t="str">
        <f>IF(B699="","",U699+入力・概要!$E$9*G699)</f>
        <v/>
      </c>
      <c r="X699" s="1" t="str">
        <f>IF(B699="","",入力・概要!$E$9+T699*F699-U699*G699)</f>
        <v/>
      </c>
      <c r="Y699" s="1" t="str">
        <f t="shared" si="169"/>
        <v/>
      </c>
      <c r="Z699" s="1" t="str">
        <f>IF(B699="","",入力・概要!$E$9*(V699*X699+W699*Y699)/(X699^2+Y699^2)+入力・概要!$B$36)</f>
        <v/>
      </c>
      <c r="AA699" s="1" t="str">
        <f>IF(B699="","",入力・概要!$E$9*(W699*X699-V699*Y699)/(X699^2+Y699^2)+C699*入力・概要!$B$37*0.000000001)</f>
        <v/>
      </c>
      <c r="AB699" s="1" t="str">
        <f t="shared" si="170"/>
        <v/>
      </c>
      <c r="AC699" s="1" t="str">
        <f t="shared" si="171"/>
        <v/>
      </c>
      <c r="AD699" s="1" t="str">
        <f t="shared" si="172"/>
        <v/>
      </c>
      <c r="AE699" s="1" t="str">
        <f t="shared" si="173"/>
        <v/>
      </c>
      <c r="AF699" s="1" t="str">
        <f t="shared" si="174"/>
        <v/>
      </c>
      <c r="AG699" s="1" t="str">
        <f t="shared" si="175"/>
        <v/>
      </c>
    </row>
    <row r="700" spans="1:33">
      <c r="A700">
        <v>697</v>
      </c>
      <c r="B700" s="2" t="str">
        <f>IF(A700&lt;=入力・概要!$B$40,10^(LOG10(入力・概要!$B$38)+(A700-1)*(LOG10(入力・概要!$B$39)-LOG10(入力・概要!$B$38))/(入力・概要!$B$40-1)),"")</f>
        <v/>
      </c>
      <c r="C700" s="1" t="str">
        <f t="shared" si="160"/>
        <v/>
      </c>
      <c r="D700" s="1" t="str">
        <f>IF(B700="","",ATANH(MIN(0.999999,入力・概要!$E$20/入力・概要!$E$9))+入力・概要!$B$20*SQRT(B700/1000000)+E700*入力・概要!$B$15/2)</f>
        <v/>
      </c>
      <c r="E700" s="1" t="str">
        <f>IF(B700="","",C700*(入力・概要!$E$11*0.000000001))</f>
        <v/>
      </c>
      <c r="F700" s="1" t="str">
        <f t="shared" si="161"/>
        <v/>
      </c>
      <c r="G700" s="1" t="str">
        <f t="shared" si="162"/>
        <v/>
      </c>
      <c r="H700" s="1" t="str">
        <f>IF(B700="","",ATANH(MIN(0.999999,入力・概要!$E$21/入力・概要!$E$15))+入力・概要!$B$21*SQRT(B700/1000000)+I700*入力・概要!$B$16/2)</f>
        <v/>
      </c>
      <c r="I700" s="1" t="str">
        <f>IF(B700="","",C700*(入力・概要!$E$17*0.000000001))</f>
        <v/>
      </c>
      <c r="J700" s="1" t="str">
        <f t="shared" si="163"/>
        <v/>
      </c>
      <c r="K700" s="1" t="str">
        <f t="shared" si="164"/>
        <v/>
      </c>
      <c r="L700" s="1" t="str">
        <f>IF(B700="","",入力・概要!$B$25)</f>
        <v/>
      </c>
      <c r="M700" s="1" t="str">
        <f>IF(B700="","",C700*入力・概要!$B$26*0.000000001-1/(C700*入力・概要!$B$24*0.000001))</f>
        <v/>
      </c>
      <c r="N700" s="1" t="str">
        <f>IF(B700="","",入力・概要!$B$28)</f>
        <v/>
      </c>
      <c r="O700" s="1" t="str">
        <f>IF(B700="","",C700*入力・概要!$B$29*0.000000001-1/(C700*入力・概要!$B$27*0.000001))</f>
        <v/>
      </c>
      <c r="P700" s="1" t="str">
        <f t="shared" si="165"/>
        <v/>
      </c>
      <c r="Q700" s="1" t="str">
        <f t="shared" si="166"/>
        <v/>
      </c>
      <c r="R700" s="1" t="str">
        <f>IF(B700="","",入力・概要!$E$15*J700)</f>
        <v/>
      </c>
      <c r="S700" s="1" t="str">
        <f>IF(B700="","",入力・概要!$E$15*K700)</f>
        <v/>
      </c>
      <c r="T700" s="1" t="str">
        <f t="shared" si="167"/>
        <v/>
      </c>
      <c r="U700" s="1" t="str">
        <f t="shared" si="168"/>
        <v/>
      </c>
      <c r="V700" s="1" t="str">
        <f>IF(B700="","",T700+入力・概要!$E$9*F700)</f>
        <v/>
      </c>
      <c r="W700" s="1" t="str">
        <f>IF(B700="","",U700+入力・概要!$E$9*G700)</f>
        <v/>
      </c>
      <c r="X700" s="1" t="str">
        <f>IF(B700="","",入力・概要!$E$9+T700*F700-U700*G700)</f>
        <v/>
      </c>
      <c r="Y700" s="1" t="str">
        <f t="shared" si="169"/>
        <v/>
      </c>
      <c r="Z700" s="1" t="str">
        <f>IF(B700="","",入力・概要!$E$9*(V700*X700+W700*Y700)/(X700^2+Y700^2)+入力・概要!$B$36)</f>
        <v/>
      </c>
      <c r="AA700" s="1" t="str">
        <f>IF(B700="","",入力・概要!$E$9*(W700*X700-V700*Y700)/(X700^2+Y700^2)+C700*入力・概要!$B$37*0.000000001)</f>
        <v/>
      </c>
      <c r="AB700" s="1" t="str">
        <f t="shared" si="170"/>
        <v/>
      </c>
      <c r="AC700" s="1" t="str">
        <f t="shared" si="171"/>
        <v/>
      </c>
      <c r="AD700" s="1" t="str">
        <f t="shared" si="172"/>
        <v/>
      </c>
      <c r="AE700" s="1" t="str">
        <f t="shared" si="173"/>
        <v/>
      </c>
      <c r="AF700" s="1" t="str">
        <f t="shared" si="174"/>
        <v/>
      </c>
      <c r="AG700" s="1" t="str">
        <f t="shared" si="175"/>
        <v/>
      </c>
    </row>
    <row r="701" spans="1:33">
      <c r="A701">
        <v>698</v>
      </c>
      <c r="B701" s="2" t="str">
        <f>IF(A701&lt;=入力・概要!$B$40,10^(LOG10(入力・概要!$B$38)+(A701-1)*(LOG10(入力・概要!$B$39)-LOG10(入力・概要!$B$38))/(入力・概要!$B$40-1)),"")</f>
        <v/>
      </c>
      <c r="C701" s="1" t="str">
        <f t="shared" si="160"/>
        <v/>
      </c>
      <c r="D701" s="1" t="str">
        <f>IF(B701="","",ATANH(MIN(0.999999,入力・概要!$E$20/入力・概要!$E$9))+入力・概要!$B$20*SQRT(B701/1000000)+E701*入力・概要!$B$15/2)</f>
        <v/>
      </c>
      <c r="E701" s="1" t="str">
        <f>IF(B701="","",C701*(入力・概要!$E$11*0.000000001))</f>
        <v/>
      </c>
      <c r="F701" s="1" t="str">
        <f t="shared" si="161"/>
        <v/>
      </c>
      <c r="G701" s="1" t="str">
        <f t="shared" si="162"/>
        <v/>
      </c>
      <c r="H701" s="1" t="str">
        <f>IF(B701="","",ATANH(MIN(0.999999,入力・概要!$E$21/入力・概要!$E$15))+入力・概要!$B$21*SQRT(B701/1000000)+I701*入力・概要!$B$16/2)</f>
        <v/>
      </c>
      <c r="I701" s="1" t="str">
        <f>IF(B701="","",C701*(入力・概要!$E$17*0.000000001))</f>
        <v/>
      </c>
      <c r="J701" s="1" t="str">
        <f t="shared" si="163"/>
        <v/>
      </c>
      <c r="K701" s="1" t="str">
        <f t="shared" si="164"/>
        <v/>
      </c>
      <c r="L701" s="1" t="str">
        <f>IF(B701="","",入力・概要!$B$25)</f>
        <v/>
      </c>
      <c r="M701" s="1" t="str">
        <f>IF(B701="","",C701*入力・概要!$B$26*0.000000001-1/(C701*入力・概要!$B$24*0.000001))</f>
        <v/>
      </c>
      <c r="N701" s="1" t="str">
        <f>IF(B701="","",入力・概要!$B$28)</f>
        <v/>
      </c>
      <c r="O701" s="1" t="str">
        <f>IF(B701="","",C701*入力・概要!$B$29*0.000000001-1/(C701*入力・概要!$B$27*0.000001))</f>
        <v/>
      </c>
      <c r="P701" s="1" t="str">
        <f t="shared" si="165"/>
        <v/>
      </c>
      <c r="Q701" s="1" t="str">
        <f t="shared" si="166"/>
        <v/>
      </c>
      <c r="R701" s="1" t="str">
        <f>IF(B701="","",入力・概要!$E$15*J701)</f>
        <v/>
      </c>
      <c r="S701" s="1" t="str">
        <f>IF(B701="","",入力・概要!$E$15*K701)</f>
        <v/>
      </c>
      <c r="T701" s="1" t="str">
        <f t="shared" si="167"/>
        <v/>
      </c>
      <c r="U701" s="1" t="str">
        <f t="shared" si="168"/>
        <v/>
      </c>
      <c r="V701" s="1" t="str">
        <f>IF(B701="","",T701+入力・概要!$E$9*F701)</f>
        <v/>
      </c>
      <c r="W701" s="1" t="str">
        <f>IF(B701="","",U701+入力・概要!$E$9*G701)</f>
        <v/>
      </c>
      <c r="X701" s="1" t="str">
        <f>IF(B701="","",入力・概要!$E$9+T701*F701-U701*G701)</f>
        <v/>
      </c>
      <c r="Y701" s="1" t="str">
        <f t="shared" si="169"/>
        <v/>
      </c>
      <c r="Z701" s="1" t="str">
        <f>IF(B701="","",入力・概要!$E$9*(V701*X701+W701*Y701)/(X701^2+Y701^2)+入力・概要!$B$36)</f>
        <v/>
      </c>
      <c r="AA701" s="1" t="str">
        <f>IF(B701="","",入力・概要!$E$9*(W701*X701-V701*Y701)/(X701^2+Y701^2)+C701*入力・概要!$B$37*0.000000001)</f>
        <v/>
      </c>
      <c r="AB701" s="1" t="str">
        <f t="shared" si="170"/>
        <v/>
      </c>
      <c r="AC701" s="1" t="str">
        <f t="shared" si="171"/>
        <v/>
      </c>
      <c r="AD701" s="1" t="str">
        <f t="shared" si="172"/>
        <v/>
      </c>
      <c r="AE701" s="1" t="str">
        <f t="shared" si="173"/>
        <v/>
      </c>
      <c r="AF701" s="1" t="str">
        <f t="shared" si="174"/>
        <v/>
      </c>
      <c r="AG701" s="1" t="str">
        <f t="shared" si="175"/>
        <v/>
      </c>
    </row>
    <row r="702" spans="1:33">
      <c r="A702">
        <v>699</v>
      </c>
      <c r="B702" s="2" t="str">
        <f>IF(A702&lt;=入力・概要!$B$40,10^(LOG10(入力・概要!$B$38)+(A702-1)*(LOG10(入力・概要!$B$39)-LOG10(入力・概要!$B$38))/(入力・概要!$B$40-1)),"")</f>
        <v/>
      </c>
      <c r="C702" s="1" t="str">
        <f t="shared" si="160"/>
        <v/>
      </c>
      <c r="D702" s="1" t="str">
        <f>IF(B702="","",ATANH(MIN(0.999999,入力・概要!$E$20/入力・概要!$E$9))+入力・概要!$B$20*SQRT(B702/1000000)+E702*入力・概要!$B$15/2)</f>
        <v/>
      </c>
      <c r="E702" s="1" t="str">
        <f>IF(B702="","",C702*(入力・概要!$E$11*0.000000001))</f>
        <v/>
      </c>
      <c r="F702" s="1" t="str">
        <f t="shared" si="161"/>
        <v/>
      </c>
      <c r="G702" s="1" t="str">
        <f t="shared" si="162"/>
        <v/>
      </c>
      <c r="H702" s="1" t="str">
        <f>IF(B702="","",ATANH(MIN(0.999999,入力・概要!$E$21/入力・概要!$E$15))+入力・概要!$B$21*SQRT(B702/1000000)+I702*入力・概要!$B$16/2)</f>
        <v/>
      </c>
      <c r="I702" s="1" t="str">
        <f>IF(B702="","",C702*(入力・概要!$E$17*0.000000001))</f>
        <v/>
      </c>
      <c r="J702" s="1" t="str">
        <f t="shared" si="163"/>
        <v/>
      </c>
      <c r="K702" s="1" t="str">
        <f t="shared" si="164"/>
        <v/>
      </c>
      <c r="L702" s="1" t="str">
        <f>IF(B702="","",入力・概要!$B$25)</f>
        <v/>
      </c>
      <c r="M702" s="1" t="str">
        <f>IF(B702="","",C702*入力・概要!$B$26*0.000000001-1/(C702*入力・概要!$B$24*0.000001))</f>
        <v/>
      </c>
      <c r="N702" s="1" t="str">
        <f>IF(B702="","",入力・概要!$B$28)</f>
        <v/>
      </c>
      <c r="O702" s="1" t="str">
        <f>IF(B702="","",C702*入力・概要!$B$29*0.000000001-1/(C702*入力・概要!$B$27*0.000001))</f>
        <v/>
      </c>
      <c r="P702" s="1" t="str">
        <f t="shared" si="165"/>
        <v/>
      </c>
      <c r="Q702" s="1" t="str">
        <f t="shared" si="166"/>
        <v/>
      </c>
      <c r="R702" s="1" t="str">
        <f>IF(B702="","",入力・概要!$E$15*J702)</f>
        <v/>
      </c>
      <c r="S702" s="1" t="str">
        <f>IF(B702="","",入力・概要!$E$15*K702)</f>
        <v/>
      </c>
      <c r="T702" s="1" t="str">
        <f t="shared" si="167"/>
        <v/>
      </c>
      <c r="U702" s="1" t="str">
        <f t="shared" si="168"/>
        <v/>
      </c>
      <c r="V702" s="1" t="str">
        <f>IF(B702="","",T702+入力・概要!$E$9*F702)</f>
        <v/>
      </c>
      <c r="W702" s="1" t="str">
        <f>IF(B702="","",U702+入力・概要!$E$9*G702)</f>
        <v/>
      </c>
      <c r="X702" s="1" t="str">
        <f>IF(B702="","",入力・概要!$E$9+T702*F702-U702*G702)</f>
        <v/>
      </c>
      <c r="Y702" s="1" t="str">
        <f t="shared" si="169"/>
        <v/>
      </c>
      <c r="Z702" s="1" t="str">
        <f>IF(B702="","",入力・概要!$E$9*(V702*X702+W702*Y702)/(X702^2+Y702^2)+入力・概要!$B$36)</f>
        <v/>
      </c>
      <c r="AA702" s="1" t="str">
        <f>IF(B702="","",入力・概要!$E$9*(W702*X702-V702*Y702)/(X702^2+Y702^2)+C702*入力・概要!$B$37*0.000000001)</f>
        <v/>
      </c>
      <c r="AB702" s="1" t="str">
        <f t="shared" si="170"/>
        <v/>
      </c>
      <c r="AC702" s="1" t="str">
        <f t="shared" si="171"/>
        <v/>
      </c>
      <c r="AD702" s="1" t="str">
        <f t="shared" si="172"/>
        <v/>
      </c>
      <c r="AE702" s="1" t="str">
        <f t="shared" si="173"/>
        <v/>
      </c>
      <c r="AF702" s="1" t="str">
        <f t="shared" si="174"/>
        <v/>
      </c>
      <c r="AG702" s="1" t="str">
        <f t="shared" si="175"/>
        <v/>
      </c>
    </row>
    <row r="703" spans="1:33">
      <c r="A703">
        <v>700</v>
      </c>
      <c r="B703" s="2" t="str">
        <f>IF(A703&lt;=入力・概要!$B$40,10^(LOG10(入力・概要!$B$38)+(A703-1)*(LOG10(入力・概要!$B$39)-LOG10(入力・概要!$B$38))/(入力・概要!$B$40-1)),"")</f>
        <v/>
      </c>
      <c r="C703" s="1" t="str">
        <f t="shared" si="160"/>
        <v/>
      </c>
      <c r="D703" s="1" t="str">
        <f>IF(B703="","",ATANH(MIN(0.999999,入力・概要!$E$20/入力・概要!$E$9))+入力・概要!$B$20*SQRT(B703/1000000)+E703*入力・概要!$B$15/2)</f>
        <v/>
      </c>
      <c r="E703" s="1" t="str">
        <f>IF(B703="","",C703*(入力・概要!$E$11*0.000000001))</f>
        <v/>
      </c>
      <c r="F703" s="1" t="str">
        <f t="shared" si="161"/>
        <v/>
      </c>
      <c r="G703" s="1" t="str">
        <f t="shared" si="162"/>
        <v/>
      </c>
      <c r="H703" s="1" t="str">
        <f>IF(B703="","",ATANH(MIN(0.999999,入力・概要!$E$21/入力・概要!$E$15))+入力・概要!$B$21*SQRT(B703/1000000)+I703*入力・概要!$B$16/2)</f>
        <v/>
      </c>
      <c r="I703" s="1" t="str">
        <f>IF(B703="","",C703*(入力・概要!$E$17*0.000000001))</f>
        <v/>
      </c>
      <c r="J703" s="1" t="str">
        <f t="shared" si="163"/>
        <v/>
      </c>
      <c r="K703" s="1" t="str">
        <f t="shared" si="164"/>
        <v/>
      </c>
      <c r="L703" s="1" t="str">
        <f>IF(B703="","",入力・概要!$B$25)</f>
        <v/>
      </c>
      <c r="M703" s="1" t="str">
        <f>IF(B703="","",C703*入力・概要!$B$26*0.000000001-1/(C703*入力・概要!$B$24*0.000001))</f>
        <v/>
      </c>
      <c r="N703" s="1" t="str">
        <f>IF(B703="","",入力・概要!$B$28)</f>
        <v/>
      </c>
      <c r="O703" s="1" t="str">
        <f>IF(B703="","",C703*入力・概要!$B$29*0.000000001-1/(C703*入力・概要!$B$27*0.000001))</f>
        <v/>
      </c>
      <c r="P703" s="1" t="str">
        <f t="shared" si="165"/>
        <v/>
      </c>
      <c r="Q703" s="1" t="str">
        <f t="shared" si="166"/>
        <v/>
      </c>
      <c r="R703" s="1" t="str">
        <f>IF(B703="","",入力・概要!$E$15*J703)</f>
        <v/>
      </c>
      <c r="S703" s="1" t="str">
        <f>IF(B703="","",入力・概要!$E$15*K703)</f>
        <v/>
      </c>
      <c r="T703" s="1" t="str">
        <f t="shared" si="167"/>
        <v/>
      </c>
      <c r="U703" s="1" t="str">
        <f t="shared" si="168"/>
        <v/>
      </c>
      <c r="V703" s="1" t="str">
        <f>IF(B703="","",T703+入力・概要!$E$9*F703)</f>
        <v/>
      </c>
      <c r="W703" s="1" t="str">
        <f>IF(B703="","",U703+入力・概要!$E$9*G703)</f>
        <v/>
      </c>
      <c r="X703" s="1" t="str">
        <f>IF(B703="","",入力・概要!$E$9+T703*F703-U703*G703)</f>
        <v/>
      </c>
      <c r="Y703" s="1" t="str">
        <f t="shared" si="169"/>
        <v/>
      </c>
      <c r="Z703" s="1" t="str">
        <f>IF(B703="","",入力・概要!$E$9*(V703*X703+W703*Y703)/(X703^2+Y703^2)+入力・概要!$B$36)</f>
        <v/>
      </c>
      <c r="AA703" s="1" t="str">
        <f>IF(B703="","",入力・概要!$E$9*(W703*X703-V703*Y703)/(X703^2+Y703^2)+C703*入力・概要!$B$37*0.000000001)</f>
        <v/>
      </c>
      <c r="AB703" s="1" t="str">
        <f t="shared" si="170"/>
        <v/>
      </c>
      <c r="AC703" s="1" t="str">
        <f t="shared" si="171"/>
        <v/>
      </c>
      <c r="AD703" s="1" t="str">
        <f t="shared" si="172"/>
        <v/>
      </c>
      <c r="AE703" s="1" t="str">
        <f t="shared" si="173"/>
        <v/>
      </c>
      <c r="AF703" s="1" t="str">
        <f t="shared" si="174"/>
        <v/>
      </c>
      <c r="AG703" s="1" t="str">
        <f t="shared" si="175"/>
        <v/>
      </c>
    </row>
    <row r="704" spans="1:33">
      <c r="A704">
        <v>701</v>
      </c>
      <c r="B704" s="2" t="str">
        <f>IF(A704&lt;=入力・概要!$B$40,10^(LOG10(入力・概要!$B$38)+(A704-1)*(LOG10(入力・概要!$B$39)-LOG10(入力・概要!$B$38))/(入力・概要!$B$40-1)),"")</f>
        <v/>
      </c>
      <c r="C704" s="1" t="str">
        <f t="shared" si="160"/>
        <v/>
      </c>
      <c r="D704" s="1" t="str">
        <f>IF(B704="","",ATANH(MIN(0.999999,入力・概要!$E$20/入力・概要!$E$9))+入力・概要!$B$20*SQRT(B704/1000000)+E704*入力・概要!$B$15/2)</f>
        <v/>
      </c>
      <c r="E704" s="1" t="str">
        <f>IF(B704="","",C704*(入力・概要!$E$11*0.000000001))</f>
        <v/>
      </c>
      <c r="F704" s="1" t="str">
        <f t="shared" si="161"/>
        <v/>
      </c>
      <c r="G704" s="1" t="str">
        <f t="shared" si="162"/>
        <v/>
      </c>
      <c r="H704" s="1" t="str">
        <f>IF(B704="","",ATANH(MIN(0.999999,入力・概要!$E$21/入力・概要!$E$15))+入力・概要!$B$21*SQRT(B704/1000000)+I704*入力・概要!$B$16/2)</f>
        <v/>
      </c>
      <c r="I704" s="1" t="str">
        <f>IF(B704="","",C704*(入力・概要!$E$17*0.000000001))</f>
        <v/>
      </c>
      <c r="J704" s="1" t="str">
        <f t="shared" si="163"/>
        <v/>
      </c>
      <c r="K704" s="1" t="str">
        <f t="shared" si="164"/>
        <v/>
      </c>
      <c r="L704" s="1" t="str">
        <f>IF(B704="","",入力・概要!$B$25)</f>
        <v/>
      </c>
      <c r="M704" s="1" t="str">
        <f>IF(B704="","",C704*入力・概要!$B$26*0.000000001-1/(C704*入力・概要!$B$24*0.000001))</f>
        <v/>
      </c>
      <c r="N704" s="1" t="str">
        <f>IF(B704="","",入力・概要!$B$28)</f>
        <v/>
      </c>
      <c r="O704" s="1" t="str">
        <f>IF(B704="","",C704*入力・概要!$B$29*0.000000001-1/(C704*入力・概要!$B$27*0.000001))</f>
        <v/>
      </c>
      <c r="P704" s="1" t="str">
        <f t="shared" si="165"/>
        <v/>
      </c>
      <c r="Q704" s="1" t="str">
        <f t="shared" si="166"/>
        <v/>
      </c>
      <c r="R704" s="1" t="str">
        <f>IF(B704="","",入力・概要!$E$15*J704)</f>
        <v/>
      </c>
      <c r="S704" s="1" t="str">
        <f>IF(B704="","",入力・概要!$E$15*K704)</f>
        <v/>
      </c>
      <c r="T704" s="1" t="str">
        <f t="shared" si="167"/>
        <v/>
      </c>
      <c r="U704" s="1" t="str">
        <f t="shared" si="168"/>
        <v/>
      </c>
      <c r="V704" s="1" t="str">
        <f>IF(B704="","",T704+入力・概要!$E$9*F704)</f>
        <v/>
      </c>
      <c r="W704" s="1" t="str">
        <f>IF(B704="","",U704+入力・概要!$E$9*G704)</f>
        <v/>
      </c>
      <c r="X704" s="1" t="str">
        <f>IF(B704="","",入力・概要!$E$9+T704*F704-U704*G704)</f>
        <v/>
      </c>
      <c r="Y704" s="1" t="str">
        <f t="shared" si="169"/>
        <v/>
      </c>
      <c r="Z704" s="1" t="str">
        <f>IF(B704="","",入力・概要!$E$9*(V704*X704+W704*Y704)/(X704^2+Y704^2)+入力・概要!$B$36)</f>
        <v/>
      </c>
      <c r="AA704" s="1" t="str">
        <f>IF(B704="","",入力・概要!$E$9*(W704*X704-V704*Y704)/(X704^2+Y704^2)+C704*入力・概要!$B$37*0.000000001)</f>
        <v/>
      </c>
      <c r="AB704" s="1" t="str">
        <f t="shared" si="170"/>
        <v/>
      </c>
      <c r="AC704" s="1" t="str">
        <f t="shared" si="171"/>
        <v/>
      </c>
      <c r="AD704" s="1" t="str">
        <f t="shared" si="172"/>
        <v/>
      </c>
      <c r="AE704" s="1" t="str">
        <f t="shared" si="173"/>
        <v/>
      </c>
      <c r="AF704" s="1" t="str">
        <f t="shared" si="174"/>
        <v/>
      </c>
      <c r="AG704" s="1" t="str">
        <f t="shared" si="175"/>
        <v/>
      </c>
    </row>
    <row r="705" spans="1:33">
      <c r="A705">
        <v>702</v>
      </c>
      <c r="B705" s="2" t="str">
        <f>IF(A705&lt;=入力・概要!$B$40,10^(LOG10(入力・概要!$B$38)+(A705-1)*(LOG10(入力・概要!$B$39)-LOG10(入力・概要!$B$38))/(入力・概要!$B$40-1)),"")</f>
        <v/>
      </c>
      <c r="C705" s="1" t="str">
        <f t="shared" si="160"/>
        <v/>
      </c>
      <c r="D705" s="1" t="str">
        <f>IF(B705="","",ATANH(MIN(0.999999,入力・概要!$E$20/入力・概要!$E$9))+入力・概要!$B$20*SQRT(B705/1000000)+E705*入力・概要!$B$15/2)</f>
        <v/>
      </c>
      <c r="E705" s="1" t="str">
        <f>IF(B705="","",C705*(入力・概要!$E$11*0.000000001))</f>
        <v/>
      </c>
      <c r="F705" s="1" t="str">
        <f t="shared" si="161"/>
        <v/>
      </c>
      <c r="G705" s="1" t="str">
        <f t="shared" si="162"/>
        <v/>
      </c>
      <c r="H705" s="1" t="str">
        <f>IF(B705="","",ATANH(MIN(0.999999,入力・概要!$E$21/入力・概要!$E$15))+入力・概要!$B$21*SQRT(B705/1000000)+I705*入力・概要!$B$16/2)</f>
        <v/>
      </c>
      <c r="I705" s="1" t="str">
        <f>IF(B705="","",C705*(入力・概要!$E$17*0.000000001))</f>
        <v/>
      </c>
      <c r="J705" s="1" t="str">
        <f t="shared" si="163"/>
        <v/>
      </c>
      <c r="K705" s="1" t="str">
        <f t="shared" si="164"/>
        <v/>
      </c>
      <c r="L705" s="1" t="str">
        <f>IF(B705="","",入力・概要!$B$25)</f>
        <v/>
      </c>
      <c r="M705" s="1" t="str">
        <f>IF(B705="","",C705*入力・概要!$B$26*0.000000001-1/(C705*入力・概要!$B$24*0.000001))</f>
        <v/>
      </c>
      <c r="N705" s="1" t="str">
        <f>IF(B705="","",入力・概要!$B$28)</f>
        <v/>
      </c>
      <c r="O705" s="1" t="str">
        <f>IF(B705="","",C705*入力・概要!$B$29*0.000000001-1/(C705*入力・概要!$B$27*0.000001))</f>
        <v/>
      </c>
      <c r="P705" s="1" t="str">
        <f t="shared" si="165"/>
        <v/>
      </c>
      <c r="Q705" s="1" t="str">
        <f t="shared" si="166"/>
        <v/>
      </c>
      <c r="R705" s="1" t="str">
        <f>IF(B705="","",入力・概要!$E$15*J705)</f>
        <v/>
      </c>
      <c r="S705" s="1" t="str">
        <f>IF(B705="","",入力・概要!$E$15*K705)</f>
        <v/>
      </c>
      <c r="T705" s="1" t="str">
        <f t="shared" si="167"/>
        <v/>
      </c>
      <c r="U705" s="1" t="str">
        <f t="shared" si="168"/>
        <v/>
      </c>
      <c r="V705" s="1" t="str">
        <f>IF(B705="","",T705+入力・概要!$E$9*F705)</f>
        <v/>
      </c>
      <c r="W705" s="1" t="str">
        <f>IF(B705="","",U705+入力・概要!$E$9*G705)</f>
        <v/>
      </c>
      <c r="X705" s="1" t="str">
        <f>IF(B705="","",入力・概要!$E$9+T705*F705-U705*G705)</f>
        <v/>
      </c>
      <c r="Y705" s="1" t="str">
        <f t="shared" si="169"/>
        <v/>
      </c>
      <c r="Z705" s="1" t="str">
        <f>IF(B705="","",入力・概要!$E$9*(V705*X705+W705*Y705)/(X705^2+Y705^2)+入力・概要!$B$36)</f>
        <v/>
      </c>
      <c r="AA705" s="1" t="str">
        <f>IF(B705="","",入力・概要!$E$9*(W705*X705-V705*Y705)/(X705^2+Y705^2)+C705*入力・概要!$B$37*0.000000001)</f>
        <v/>
      </c>
      <c r="AB705" s="1" t="str">
        <f t="shared" si="170"/>
        <v/>
      </c>
      <c r="AC705" s="1" t="str">
        <f t="shared" si="171"/>
        <v/>
      </c>
      <c r="AD705" s="1" t="str">
        <f t="shared" si="172"/>
        <v/>
      </c>
      <c r="AE705" s="1" t="str">
        <f t="shared" si="173"/>
        <v/>
      </c>
      <c r="AF705" s="1" t="str">
        <f t="shared" si="174"/>
        <v/>
      </c>
      <c r="AG705" s="1" t="str">
        <f t="shared" si="175"/>
        <v/>
      </c>
    </row>
    <row r="706" spans="1:33">
      <c r="A706">
        <v>703</v>
      </c>
      <c r="B706" s="2" t="str">
        <f>IF(A706&lt;=入力・概要!$B$40,10^(LOG10(入力・概要!$B$38)+(A706-1)*(LOG10(入力・概要!$B$39)-LOG10(入力・概要!$B$38))/(入力・概要!$B$40-1)),"")</f>
        <v/>
      </c>
      <c r="C706" s="1" t="str">
        <f t="shared" si="160"/>
        <v/>
      </c>
      <c r="D706" s="1" t="str">
        <f>IF(B706="","",ATANH(MIN(0.999999,入力・概要!$E$20/入力・概要!$E$9))+入力・概要!$B$20*SQRT(B706/1000000)+E706*入力・概要!$B$15/2)</f>
        <v/>
      </c>
      <c r="E706" s="1" t="str">
        <f>IF(B706="","",C706*(入力・概要!$E$11*0.000000001))</f>
        <v/>
      </c>
      <c r="F706" s="1" t="str">
        <f t="shared" si="161"/>
        <v/>
      </c>
      <c r="G706" s="1" t="str">
        <f t="shared" si="162"/>
        <v/>
      </c>
      <c r="H706" s="1" t="str">
        <f>IF(B706="","",ATANH(MIN(0.999999,入力・概要!$E$21/入力・概要!$E$15))+入力・概要!$B$21*SQRT(B706/1000000)+I706*入力・概要!$B$16/2)</f>
        <v/>
      </c>
      <c r="I706" s="1" t="str">
        <f>IF(B706="","",C706*(入力・概要!$E$17*0.000000001))</f>
        <v/>
      </c>
      <c r="J706" s="1" t="str">
        <f t="shared" si="163"/>
        <v/>
      </c>
      <c r="K706" s="1" t="str">
        <f t="shared" si="164"/>
        <v/>
      </c>
      <c r="L706" s="1" t="str">
        <f>IF(B706="","",入力・概要!$B$25)</f>
        <v/>
      </c>
      <c r="M706" s="1" t="str">
        <f>IF(B706="","",C706*入力・概要!$B$26*0.000000001-1/(C706*入力・概要!$B$24*0.000001))</f>
        <v/>
      </c>
      <c r="N706" s="1" t="str">
        <f>IF(B706="","",入力・概要!$B$28)</f>
        <v/>
      </c>
      <c r="O706" s="1" t="str">
        <f>IF(B706="","",C706*入力・概要!$B$29*0.000000001-1/(C706*入力・概要!$B$27*0.000001))</f>
        <v/>
      </c>
      <c r="P706" s="1" t="str">
        <f t="shared" si="165"/>
        <v/>
      </c>
      <c r="Q706" s="1" t="str">
        <f t="shared" si="166"/>
        <v/>
      </c>
      <c r="R706" s="1" t="str">
        <f>IF(B706="","",入力・概要!$E$15*J706)</f>
        <v/>
      </c>
      <c r="S706" s="1" t="str">
        <f>IF(B706="","",入力・概要!$E$15*K706)</f>
        <v/>
      </c>
      <c r="T706" s="1" t="str">
        <f t="shared" si="167"/>
        <v/>
      </c>
      <c r="U706" s="1" t="str">
        <f t="shared" si="168"/>
        <v/>
      </c>
      <c r="V706" s="1" t="str">
        <f>IF(B706="","",T706+入力・概要!$E$9*F706)</f>
        <v/>
      </c>
      <c r="W706" s="1" t="str">
        <f>IF(B706="","",U706+入力・概要!$E$9*G706)</f>
        <v/>
      </c>
      <c r="X706" s="1" t="str">
        <f>IF(B706="","",入力・概要!$E$9+T706*F706-U706*G706)</f>
        <v/>
      </c>
      <c r="Y706" s="1" t="str">
        <f t="shared" si="169"/>
        <v/>
      </c>
      <c r="Z706" s="1" t="str">
        <f>IF(B706="","",入力・概要!$E$9*(V706*X706+W706*Y706)/(X706^2+Y706^2)+入力・概要!$B$36)</f>
        <v/>
      </c>
      <c r="AA706" s="1" t="str">
        <f>IF(B706="","",入力・概要!$E$9*(W706*X706-V706*Y706)/(X706^2+Y706^2)+C706*入力・概要!$B$37*0.000000001)</f>
        <v/>
      </c>
      <c r="AB706" s="1" t="str">
        <f t="shared" si="170"/>
        <v/>
      </c>
      <c r="AC706" s="1" t="str">
        <f t="shared" si="171"/>
        <v/>
      </c>
      <c r="AD706" s="1" t="str">
        <f t="shared" si="172"/>
        <v/>
      </c>
      <c r="AE706" s="1" t="str">
        <f t="shared" si="173"/>
        <v/>
      </c>
      <c r="AF706" s="1" t="str">
        <f t="shared" si="174"/>
        <v/>
      </c>
      <c r="AG706" s="1" t="str">
        <f t="shared" si="175"/>
        <v/>
      </c>
    </row>
    <row r="707" spans="1:33">
      <c r="A707">
        <v>704</v>
      </c>
      <c r="B707" s="2" t="str">
        <f>IF(A707&lt;=入力・概要!$B$40,10^(LOG10(入力・概要!$B$38)+(A707-1)*(LOG10(入力・概要!$B$39)-LOG10(入力・概要!$B$38))/(入力・概要!$B$40-1)),"")</f>
        <v/>
      </c>
      <c r="C707" s="1" t="str">
        <f t="shared" si="160"/>
        <v/>
      </c>
      <c r="D707" s="1" t="str">
        <f>IF(B707="","",ATANH(MIN(0.999999,入力・概要!$E$20/入力・概要!$E$9))+入力・概要!$B$20*SQRT(B707/1000000)+E707*入力・概要!$B$15/2)</f>
        <v/>
      </c>
      <c r="E707" s="1" t="str">
        <f>IF(B707="","",C707*(入力・概要!$E$11*0.000000001))</f>
        <v/>
      </c>
      <c r="F707" s="1" t="str">
        <f t="shared" si="161"/>
        <v/>
      </c>
      <c r="G707" s="1" t="str">
        <f t="shared" si="162"/>
        <v/>
      </c>
      <c r="H707" s="1" t="str">
        <f>IF(B707="","",ATANH(MIN(0.999999,入力・概要!$E$21/入力・概要!$E$15))+入力・概要!$B$21*SQRT(B707/1000000)+I707*入力・概要!$B$16/2)</f>
        <v/>
      </c>
      <c r="I707" s="1" t="str">
        <f>IF(B707="","",C707*(入力・概要!$E$17*0.000000001))</f>
        <v/>
      </c>
      <c r="J707" s="1" t="str">
        <f t="shared" si="163"/>
        <v/>
      </c>
      <c r="K707" s="1" t="str">
        <f t="shared" si="164"/>
        <v/>
      </c>
      <c r="L707" s="1" t="str">
        <f>IF(B707="","",入力・概要!$B$25)</f>
        <v/>
      </c>
      <c r="M707" s="1" t="str">
        <f>IF(B707="","",C707*入力・概要!$B$26*0.000000001-1/(C707*入力・概要!$B$24*0.000001))</f>
        <v/>
      </c>
      <c r="N707" s="1" t="str">
        <f>IF(B707="","",入力・概要!$B$28)</f>
        <v/>
      </c>
      <c r="O707" s="1" t="str">
        <f>IF(B707="","",C707*入力・概要!$B$29*0.000000001-1/(C707*入力・概要!$B$27*0.000001))</f>
        <v/>
      </c>
      <c r="P707" s="1" t="str">
        <f t="shared" si="165"/>
        <v/>
      </c>
      <c r="Q707" s="1" t="str">
        <f t="shared" si="166"/>
        <v/>
      </c>
      <c r="R707" s="1" t="str">
        <f>IF(B707="","",入力・概要!$E$15*J707)</f>
        <v/>
      </c>
      <c r="S707" s="1" t="str">
        <f>IF(B707="","",入力・概要!$E$15*K707)</f>
        <v/>
      </c>
      <c r="T707" s="1" t="str">
        <f t="shared" si="167"/>
        <v/>
      </c>
      <c r="U707" s="1" t="str">
        <f t="shared" si="168"/>
        <v/>
      </c>
      <c r="V707" s="1" t="str">
        <f>IF(B707="","",T707+入力・概要!$E$9*F707)</f>
        <v/>
      </c>
      <c r="W707" s="1" t="str">
        <f>IF(B707="","",U707+入力・概要!$E$9*G707)</f>
        <v/>
      </c>
      <c r="X707" s="1" t="str">
        <f>IF(B707="","",入力・概要!$E$9+T707*F707-U707*G707)</f>
        <v/>
      </c>
      <c r="Y707" s="1" t="str">
        <f t="shared" si="169"/>
        <v/>
      </c>
      <c r="Z707" s="1" t="str">
        <f>IF(B707="","",入力・概要!$E$9*(V707*X707+W707*Y707)/(X707^2+Y707^2)+入力・概要!$B$36)</f>
        <v/>
      </c>
      <c r="AA707" s="1" t="str">
        <f>IF(B707="","",入力・概要!$E$9*(W707*X707-V707*Y707)/(X707^2+Y707^2)+C707*入力・概要!$B$37*0.000000001)</f>
        <v/>
      </c>
      <c r="AB707" s="1" t="str">
        <f t="shared" si="170"/>
        <v/>
      </c>
      <c r="AC707" s="1" t="str">
        <f t="shared" si="171"/>
        <v/>
      </c>
      <c r="AD707" s="1" t="str">
        <f t="shared" si="172"/>
        <v/>
      </c>
      <c r="AE707" s="1" t="str">
        <f t="shared" si="173"/>
        <v/>
      </c>
      <c r="AF707" s="1" t="str">
        <f t="shared" si="174"/>
        <v/>
      </c>
      <c r="AG707" s="1" t="str">
        <f t="shared" si="175"/>
        <v/>
      </c>
    </row>
    <row r="708" spans="1:33">
      <c r="A708">
        <v>705</v>
      </c>
      <c r="B708" s="2" t="str">
        <f>IF(A708&lt;=入力・概要!$B$40,10^(LOG10(入力・概要!$B$38)+(A708-1)*(LOG10(入力・概要!$B$39)-LOG10(入力・概要!$B$38))/(入力・概要!$B$40-1)),"")</f>
        <v/>
      </c>
      <c r="C708" s="1" t="str">
        <f t="shared" ref="C708:C771" si="176">IF(B708="","",2*PI()*B708)</f>
        <v/>
      </c>
      <c r="D708" s="1" t="str">
        <f>IF(B708="","",ATANH(MIN(0.999999,入力・概要!$E$20/入力・概要!$E$9))+入力・概要!$B$20*SQRT(B708/1000000)+E708*入力・概要!$B$15/2)</f>
        <v/>
      </c>
      <c r="E708" s="1" t="str">
        <f>IF(B708="","",C708*(入力・概要!$E$11*0.000000001))</f>
        <v/>
      </c>
      <c r="F708" s="1" t="str">
        <f t="shared" ref="F708:F771" si="177">IF(B708="","",SINH(2*D708)/(COSH(2*D708)+COS(2*E708)))</f>
        <v/>
      </c>
      <c r="G708" s="1" t="str">
        <f t="shared" ref="G708:G771" si="178">IF(B708="","",SIN(2*E708)/(COSH(2*D708)+COS(2*E708)))</f>
        <v/>
      </c>
      <c r="H708" s="1" t="str">
        <f>IF(B708="","",ATANH(MIN(0.999999,入力・概要!$E$21/入力・概要!$E$15))+入力・概要!$B$21*SQRT(B708/1000000)+I708*入力・概要!$B$16/2)</f>
        <v/>
      </c>
      <c r="I708" s="1" t="str">
        <f>IF(B708="","",C708*(入力・概要!$E$17*0.000000001))</f>
        <v/>
      </c>
      <c r="J708" s="1" t="str">
        <f t="shared" ref="J708:J771" si="179">IF(B708="","",SINH(2*H708)/(COSH(2*H708)+COS(2*I708)))</f>
        <v/>
      </c>
      <c r="K708" s="1" t="str">
        <f t="shared" ref="K708:K771" si="180">IF(B708="","",SIN(2*I708)/(COSH(2*H708)+COS(2*I708)))</f>
        <v/>
      </c>
      <c r="L708" s="1" t="str">
        <f>IF(B708="","",入力・概要!$B$25)</f>
        <v/>
      </c>
      <c r="M708" s="1" t="str">
        <f>IF(B708="","",C708*入力・概要!$B$26*0.000000001-1/(C708*入力・概要!$B$24*0.000001))</f>
        <v/>
      </c>
      <c r="N708" s="1" t="str">
        <f>IF(B708="","",入力・概要!$B$28)</f>
        <v/>
      </c>
      <c r="O708" s="1" t="str">
        <f>IF(B708="","",C708*入力・概要!$B$29*0.000000001-1/(C708*入力・概要!$B$27*0.000001))</f>
        <v/>
      </c>
      <c r="P708" s="1" t="str">
        <f t="shared" ref="P708:P771" si="181">IF(B708="","",((L708*N708-M708*O708)*(L708+N708)+(L708*O708+M708*N708)*(M708+O708))/((L708+N708)^2+(M708+O708)^2))</f>
        <v/>
      </c>
      <c r="Q708" s="1" t="str">
        <f t="shared" ref="Q708:Q771" si="182">IF(B708="","",((L708*O708+M708*N708)*(L708+N708)-(L708*N708-M708*O708)*(M708+O708))/((L708+N708)^2+(M708+O708)^2))</f>
        <v/>
      </c>
      <c r="R708" s="1" t="str">
        <f>IF(B708="","",入力・概要!$E$15*J708)</f>
        <v/>
      </c>
      <c r="S708" s="1" t="str">
        <f>IF(B708="","",入力・概要!$E$15*K708)</f>
        <v/>
      </c>
      <c r="T708" s="1" t="str">
        <f t="shared" ref="T708:T771" si="183">IF(B708="","",P708+R708)</f>
        <v/>
      </c>
      <c r="U708" s="1" t="str">
        <f t="shared" ref="U708:U771" si="184">IF(B708="","",Q708+S708)</f>
        <v/>
      </c>
      <c r="V708" s="1" t="str">
        <f>IF(B708="","",T708+入力・概要!$E$9*F708)</f>
        <v/>
      </c>
      <c r="W708" s="1" t="str">
        <f>IF(B708="","",U708+入力・概要!$E$9*G708)</f>
        <v/>
      </c>
      <c r="X708" s="1" t="str">
        <f>IF(B708="","",入力・概要!$E$9+T708*F708-U708*G708)</f>
        <v/>
      </c>
      <c r="Y708" s="1" t="str">
        <f t="shared" ref="Y708:Y771" si="185">IF(B708="","",T708*G708+U708*F708)</f>
        <v/>
      </c>
      <c r="Z708" s="1" t="str">
        <f>IF(B708="","",入力・概要!$E$9*(V708*X708+W708*Y708)/(X708^2+Y708^2)+入力・概要!$B$36)</f>
        <v/>
      </c>
      <c r="AA708" s="1" t="str">
        <f>IF(B708="","",入力・概要!$E$9*(W708*X708-V708*Y708)/(X708^2+Y708^2)+C708*入力・概要!$B$37*0.000000001)</f>
        <v/>
      </c>
      <c r="AB708" s="1" t="str">
        <f t="shared" ref="AB708:AB771" si="186">IF(B708="","",SQRT(Z708^2+AA708^2))</f>
        <v/>
      </c>
      <c r="AC708" s="1" t="str">
        <f t="shared" ref="AC708:AC771" si="187">IF(B708="","",IF(Z708&gt;0,DEGREES(ATAN(AA708/Z708)),IF(Z708&lt;0,IF(AA708&gt;=0,DEGREES(ATAN(AA708/Z708))+180,DEGREES(ATAN(AA708/Z708))-180),IF(AA708&gt;0,90,IF(AA708&lt;0,-90,0)))))</f>
        <v/>
      </c>
      <c r="AD708" s="1" t="str">
        <f t="shared" ref="AD708:AD771" si="188">IF(B708="","",LOG10(B708))</f>
        <v/>
      </c>
      <c r="AE708" s="1" t="str">
        <f t="shared" ref="AE708:AE771" si="189">IF(AB708="","",LOG10(MAX(AB708,0.000000000001)))</f>
        <v/>
      </c>
      <c r="AF708" s="1" t="str">
        <f t="shared" ref="AF708:AF771" si="190">IF(B708="","",SQRT(P708^2+Q708^2))</f>
        <v/>
      </c>
      <c r="AG708" s="1" t="str">
        <f t="shared" ref="AG708:AG771" si="191">IF(B708="","",SQRT(R708^2+S708^2))</f>
        <v/>
      </c>
    </row>
    <row r="709" spans="1:33">
      <c r="A709">
        <v>706</v>
      </c>
      <c r="B709" s="2" t="str">
        <f>IF(A709&lt;=入力・概要!$B$40,10^(LOG10(入力・概要!$B$38)+(A709-1)*(LOG10(入力・概要!$B$39)-LOG10(入力・概要!$B$38))/(入力・概要!$B$40-1)),"")</f>
        <v/>
      </c>
      <c r="C709" s="1" t="str">
        <f t="shared" si="176"/>
        <v/>
      </c>
      <c r="D709" s="1" t="str">
        <f>IF(B709="","",ATANH(MIN(0.999999,入力・概要!$E$20/入力・概要!$E$9))+入力・概要!$B$20*SQRT(B709/1000000)+E709*入力・概要!$B$15/2)</f>
        <v/>
      </c>
      <c r="E709" s="1" t="str">
        <f>IF(B709="","",C709*(入力・概要!$E$11*0.000000001))</f>
        <v/>
      </c>
      <c r="F709" s="1" t="str">
        <f t="shared" si="177"/>
        <v/>
      </c>
      <c r="G709" s="1" t="str">
        <f t="shared" si="178"/>
        <v/>
      </c>
      <c r="H709" s="1" t="str">
        <f>IF(B709="","",ATANH(MIN(0.999999,入力・概要!$E$21/入力・概要!$E$15))+入力・概要!$B$21*SQRT(B709/1000000)+I709*入力・概要!$B$16/2)</f>
        <v/>
      </c>
      <c r="I709" s="1" t="str">
        <f>IF(B709="","",C709*(入力・概要!$E$17*0.000000001))</f>
        <v/>
      </c>
      <c r="J709" s="1" t="str">
        <f t="shared" si="179"/>
        <v/>
      </c>
      <c r="K709" s="1" t="str">
        <f t="shared" si="180"/>
        <v/>
      </c>
      <c r="L709" s="1" t="str">
        <f>IF(B709="","",入力・概要!$B$25)</f>
        <v/>
      </c>
      <c r="M709" s="1" t="str">
        <f>IF(B709="","",C709*入力・概要!$B$26*0.000000001-1/(C709*入力・概要!$B$24*0.000001))</f>
        <v/>
      </c>
      <c r="N709" s="1" t="str">
        <f>IF(B709="","",入力・概要!$B$28)</f>
        <v/>
      </c>
      <c r="O709" s="1" t="str">
        <f>IF(B709="","",C709*入力・概要!$B$29*0.000000001-1/(C709*入力・概要!$B$27*0.000001))</f>
        <v/>
      </c>
      <c r="P709" s="1" t="str">
        <f t="shared" si="181"/>
        <v/>
      </c>
      <c r="Q709" s="1" t="str">
        <f t="shared" si="182"/>
        <v/>
      </c>
      <c r="R709" s="1" t="str">
        <f>IF(B709="","",入力・概要!$E$15*J709)</f>
        <v/>
      </c>
      <c r="S709" s="1" t="str">
        <f>IF(B709="","",入力・概要!$E$15*K709)</f>
        <v/>
      </c>
      <c r="T709" s="1" t="str">
        <f t="shared" si="183"/>
        <v/>
      </c>
      <c r="U709" s="1" t="str">
        <f t="shared" si="184"/>
        <v/>
      </c>
      <c r="V709" s="1" t="str">
        <f>IF(B709="","",T709+入力・概要!$E$9*F709)</f>
        <v/>
      </c>
      <c r="W709" s="1" t="str">
        <f>IF(B709="","",U709+入力・概要!$E$9*G709)</f>
        <v/>
      </c>
      <c r="X709" s="1" t="str">
        <f>IF(B709="","",入力・概要!$E$9+T709*F709-U709*G709)</f>
        <v/>
      </c>
      <c r="Y709" s="1" t="str">
        <f t="shared" si="185"/>
        <v/>
      </c>
      <c r="Z709" s="1" t="str">
        <f>IF(B709="","",入力・概要!$E$9*(V709*X709+W709*Y709)/(X709^2+Y709^2)+入力・概要!$B$36)</f>
        <v/>
      </c>
      <c r="AA709" s="1" t="str">
        <f>IF(B709="","",入力・概要!$E$9*(W709*X709-V709*Y709)/(X709^2+Y709^2)+C709*入力・概要!$B$37*0.000000001)</f>
        <v/>
      </c>
      <c r="AB709" s="1" t="str">
        <f t="shared" si="186"/>
        <v/>
      </c>
      <c r="AC709" s="1" t="str">
        <f t="shared" si="187"/>
        <v/>
      </c>
      <c r="AD709" s="1" t="str">
        <f t="shared" si="188"/>
        <v/>
      </c>
      <c r="AE709" s="1" t="str">
        <f t="shared" si="189"/>
        <v/>
      </c>
      <c r="AF709" s="1" t="str">
        <f t="shared" si="190"/>
        <v/>
      </c>
      <c r="AG709" s="1" t="str">
        <f t="shared" si="191"/>
        <v/>
      </c>
    </row>
    <row r="710" spans="1:33">
      <c r="A710">
        <v>707</v>
      </c>
      <c r="B710" s="2" t="str">
        <f>IF(A710&lt;=入力・概要!$B$40,10^(LOG10(入力・概要!$B$38)+(A710-1)*(LOG10(入力・概要!$B$39)-LOG10(入力・概要!$B$38))/(入力・概要!$B$40-1)),"")</f>
        <v/>
      </c>
      <c r="C710" s="1" t="str">
        <f t="shared" si="176"/>
        <v/>
      </c>
      <c r="D710" s="1" t="str">
        <f>IF(B710="","",ATANH(MIN(0.999999,入力・概要!$E$20/入力・概要!$E$9))+入力・概要!$B$20*SQRT(B710/1000000)+E710*入力・概要!$B$15/2)</f>
        <v/>
      </c>
      <c r="E710" s="1" t="str">
        <f>IF(B710="","",C710*(入力・概要!$E$11*0.000000001))</f>
        <v/>
      </c>
      <c r="F710" s="1" t="str">
        <f t="shared" si="177"/>
        <v/>
      </c>
      <c r="G710" s="1" t="str">
        <f t="shared" si="178"/>
        <v/>
      </c>
      <c r="H710" s="1" t="str">
        <f>IF(B710="","",ATANH(MIN(0.999999,入力・概要!$E$21/入力・概要!$E$15))+入力・概要!$B$21*SQRT(B710/1000000)+I710*入力・概要!$B$16/2)</f>
        <v/>
      </c>
      <c r="I710" s="1" t="str">
        <f>IF(B710="","",C710*(入力・概要!$E$17*0.000000001))</f>
        <v/>
      </c>
      <c r="J710" s="1" t="str">
        <f t="shared" si="179"/>
        <v/>
      </c>
      <c r="K710" s="1" t="str">
        <f t="shared" si="180"/>
        <v/>
      </c>
      <c r="L710" s="1" t="str">
        <f>IF(B710="","",入力・概要!$B$25)</f>
        <v/>
      </c>
      <c r="M710" s="1" t="str">
        <f>IF(B710="","",C710*入力・概要!$B$26*0.000000001-1/(C710*入力・概要!$B$24*0.000001))</f>
        <v/>
      </c>
      <c r="N710" s="1" t="str">
        <f>IF(B710="","",入力・概要!$B$28)</f>
        <v/>
      </c>
      <c r="O710" s="1" t="str">
        <f>IF(B710="","",C710*入力・概要!$B$29*0.000000001-1/(C710*入力・概要!$B$27*0.000001))</f>
        <v/>
      </c>
      <c r="P710" s="1" t="str">
        <f t="shared" si="181"/>
        <v/>
      </c>
      <c r="Q710" s="1" t="str">
        <f t="shared" si="182"/>
        <v/>
      </c>
      <c r="R710" s="1" t="str">
        <f>IF(B710="","",入力・概要!$E$15*J710)</f>
        <v/>
      </c>
      <c r="S710" s="1" t="str">
        <f>IF(B710="","",入力・概要!$E$15*K710)</f>
        <v/>
      </c>
      <c r="T710" s="1" t="str">
        <f t="shared" si="183"/>
        <v/>
      </c>
      <c r="U710" s="1" t="str">
        <f t="shared" si="184"/>
        <v/>
      </c>
      <c r="V710" s="1" t="str">
        <f>IF(B710="","",T710+入力・概要!$E$9*F710)</f>
        <v/>
      </c>
      <c r="W710" s="1" t="str">
        <f>IF(B710="","",U710+入力・概要!$E$9*G710)</f>
        <v/>
      </c>
      <c r="X710" s="1" t="str">
        <f>IF(B710="","",入力・概要!$E$9+T710*F710-U710*G710)</f>
        <v/>
      </c>
      <c r="Y710" s="1" t="str">
        <f t="shared" si="185"/>
        <v/>
      </c>
      <c r="Z710" s="1" t="str">
        <f>IF(B710="","",入力・概要!$E$9*(V710*X710+W710*Y710)/(X710^2+Y710^2)+入力・概要!$B$36)</f>
        <v/>
      </c>
      <c r="AA710" s="1" t="str">
        <f>IF(B710="","",入力・概要!$E$9*(W710*X710-V710*Y710)/(X710^2+Y710^2)+C710*入力・概要!$B$37*0.000000001)</f>
        <v/>
      </c>
      <c r="AB710" s="1" t="str">
        <f t="shared" si="186"/>
        <v/>
      </c>
      <c r="AC710" s="1" t="str">
        <f t="shared" si="187"/>
        <v/>
      </c>
      <c r="AD710" s="1" t="str">
        <f t="shared" si="188"/>
        <v/>
      </c>
      <c r="AE710" s="1" t="str">
        <f t="shared" si="189"/>
        <v/>
      </c>
      <c r="AF710" s="1" t="str">
        <f t="shared" si="190"/>
        <v/>
      </c>
      <c r="AG710" s="1" t="str">
        <f t="shared" si="191"/>
        <v/>
      </c>
    </row>
    <row r="711" spans="1:33">
      <c r="A711">
        <v>708</v>
      </c>
      <c r="B711" s="2" t="str">
        <f>IF(A711&lt;=入力・概要!$B$40,10^(LOG10(入力・概要!$B$38)+(A711-1)*(LOG10(入力・概要!$B$39)-LOG10(入力・概要!$B$38))/(入力・概要!$B$40-1)),"")</f>
        <v/>
      </c>
      <c r="C711" s="1" t="str">
        <f t="shared" si="176"/>
        <v/>
      </c>
      <c r="D711" s="1" t="str">
        <f>IF(B711="","",ATANH(MIN(0.999999,入力・概要!$E$20/入力・概要!$E$9))+入力・概要!$B$20*SQRT(B711/1000000)+E711*入力・概要!$B$15/2)</f>
        <v/>
      </c>
      <c r="E711" s="1" t="str">
        <f>IF(B711="","",C711*(入力・概要!$E$11*0.000000001))</f>
        <v/>
      </c>
      <c r="F711" s="1" t="str">
        <f t="shared" si="177"/>
        <v/>
      </c>
      <c r="G711" s="1" t="str">
        <f t="shared" si="178"/>
        <v/>
      </c>
      <c r="H711" s="1" t="str">
        <f>IF(B711="","",ATANH(MIN(0.999999,入力・概要!$E$21/入力・概要!$E$15))+入力・概要!$B$21*SQRT(B711/1000000)+I711*入力・概要!$B$16/2)</f>
        <v/>
      </c>
      <c r="I711" s="1" t="str">
        <f>IF(B711="","",C711*(入力・概要!$E$17*0.000000001))</f>
        <v/>
      </c>
      <c r="J711" s="1" t="str">
        <f t="shared" si="179"/>
        <v/>
      </c>
      <c r="K711" s="1" t="str">
        <f t="shared" si="180"/>
        <v/>
      </c>
      <c r="L711" s="1" t="str">
        <f>IF(B711="","",入力・概要!$B$25)</f>
        <v/>
      </c>
      <c r="M711" s="1" t="str">
        <f>IF(B711="","",C711*入力・概要!$B$26*0.000000001-1/(C711*入力・概要!$B$24*0.000001))</f>
        <v/>
      </c>
      <c r="N711" s="1" t="str">
        <f>IF(B711="","",入力・概要!$B$28)</f>
        <v/>
      </c>
      <c r="O711" s="1" t="str">
        <f>IF(B711="","",C711*入力・概要!$B$29*0.000000001-1/(C711*入力・概要!$B$27*0.000001))</f>
        <v/>
      </c>
      <c r="P711" s="1" t="str">
        <f t="shared" si="181"/>
        <v/>
      </c>
      <c r="Q711" s="1" t="str">
        <f t="shared" si="182"/>
        <v/>
      </c>
      <c r="R711" s="1" t="str">
        <f>IF(B711="","",入力・概要!$E$15*J711)</f>
        <v/>
      </c>
      <c r="S711" s="1" t="str">
        <f>IF(B711="","",入力・概要!$E$15*K711)</f>
        <v/>
      </c>
      <c r="T711" s="1" t="str">
        <f t="shared" si="183"/>
        <v/>
      </c>
      <c r="U711" s="1" t="str">
        <f t="shared" si="184"/>
        <v/>
      </c>
      <c r="V711" s="1" t="str">
        <f>IF(B711="","",T711+入力・概要!$E$9*F711)</f>
        <v/>
      </c>
      <c r="W711" s="1" t="str">
        <f>IF(B711="","",U711+入力・概要!$E$9*G711)</f>
        <v/>
      </c>
      <c r="X711" s="1" t="str">
        <f>IF(B711="","",入力・概要!$E$9+T711*F711-U711*G711)</f>
        <v/>
      </c>
      <c r="Y711" s="1" t="str">
        <f t="shared" si="185"/>
        <v/>
      </c>
      <c r="Z711" s="1" t="str">
        <f>IF(B711="","",入力・概要!$E$9*(V711*X711+W711*Y711)/(X711^2+Y711^2)+入力・概要!$B$36)</f>
        <v/>
      </c>
      <c r="AA711" s="1" t="str">
        <f>IF(B711="","",入力・概要!$E$9*(W711*X711-V711*Y711)/(X711^2+Y711^2)+C711*入力・概要!$B$37*0.000000001)</f>
        <v/>
      </c>
      <c r="AB711" s="1" t="str">
        <f t="shared" si="186"/>
        <v/>
      </c>
      <c r="AC711" s="1" t="str">
        <f t="shared" si="187"/>
        <v/>
      </c>
      <c r="AD711" s="1" t="str">
        <f t="shared" si="188"/>
        <v/>
      </c>
      <c r="AE711" s="1" t="str">
        <f t="shared" si="189"/>
        <v/>
      </c>
      <c r="AF711" s="1" t="str">
        <f t="shared" si="190"/>
        <v/>
      </c>
      <c r="AG711" s="1" t="str">
        <f t="shared" si="191"/>
        <v/>
      </c>
    </row>
    <row r="712" spans="1:33">
      <c r="A712">
        <v>709</v>
      </c>
      <c r="B712" s="2" t="str">
        <f>IF(A712&lt;=入力・概要!$B$40,10^(LOG10(入力・概要!$B$38)+(A712-1)*(LOG10(入力・概要!$B$39)-LOG10(入力・概要!$B$38))/(入力・概要!$B$40-1)),"")</f>
        <v/>
      </c>
      <c r="C712" s="1" t="str">
        <f t="shared" si="176"/>
        <v/>
      </c>
      <c r="D712" s="1" t="str">
        <f>IF(B712="","",ATANH(MIN(0.999999,入力・概要!$E$20/入力・概要!$E$9))+入力・概要!$B$20*SQRT(B712/1000000)+E712*入力・概要!$B$15/2)</f>
        <v/>
      </c>
      <c r="E712" s="1" t="str">
        <f>IF(B712="","",C712*(入力・概要!$E$11*0.000000001))</f>
        <v/>
      </c>
      <c r="F712" s="1" t="str">
        <f t="shared" si="177"/>
        <v/>
      </c>
      <c r="G712" s="1" t="str">
        <f t="shared" si="178"/>
        <v/>
      </c>
      <c r="H712" s="1" t="str">
        <f>IF(B712="","",ATANH(MIN(0.999999,入力・概要!$E$21/入力・概要!$E$15))+入力・概要!$B$21*SQRT(B712/1000000)+I712*入力・概要!$B$16/2)</f>
        <v/>
      </c>
      <c r="I712" s="1" t="str">
        <f>IF(B712="","",C712*(入力・概要!$E$17*0.000000001))</f>
        <v/>
      </c>
      <c r="J712" s="1" t="str">
        <f t="shared" si="179"/>
        <v/>
      </c>
      <c r="K712" s="1" t="str">
        <f t="shared" si="180"/>
        <v/>
      </c>
      <c r="L712" s="1" t="str">
        <f>IF(B712="","",入力・概要!$B$25)</f>
        <v/>
      </c>
      <c r="M712" s="1" t="str">
        <f>IF(B712="","",C712*入力・概要!$B$26*0.000000001-1/(C712*入力・概要!$B$24*0.000001))</f>
        <v/>
      </c>
      <c r="N712" s="1" t="str">
        <f>IF(B712="","",入力・概要!$B$28)</f>
        <v/>
      </c>
      <c r="O712" s="1" t="str">
        <f>IF(B712="","",C712*入力・概要!$B$29*0.000000001-1/(C712*入力・概要!$B$27*0.000001))</f>
        <v/>
      </c>
      <c r="P712" s="1" t="str">
        <f t="shared" si="181"/>
        <v/>
      </c>
      <c r="Q712" s="1" t="str">
        <f t="shared" si="182"/>
        <v/>
      </c>
      <c r="R712" s="1" t="str">
        <f>IF(B712="","",入力・概要!$E$15*J712)</f>
        <v/>
      </c>
      <c r="S712" s="1" t="str">
        <f>IF(B712="","",入力・概要!$E$15*K712)</f>
        <v/>
      </c>
      <c r="T712" s="1" t="str">
        <f t="shared" si="183"/>
        <v/>
      </c>
      <c r="U712" s="1" t="str">
        <f t="shared" si="184"/>
        <v/>
      </c>
      <c r="V712" s="1" t="str">
        <f>IF(B712="","",T712+入力・概要!$E$9*F712)</f>
        <v/>
      </c>
      <c r="W712" s="1" t="str">
        <f>IF(B712="","",U712+入力・概要!$E$9*G712)</f>
        <v/>
      </c>
      <c r="X712" s="1" t="str">
        <f>IF(B712="","",入力・概要!$E$9+T712*F712-U712*G712)</f>
        <v/>
      </c>
      <c r="Y712" s="1" t="str">
        <f t="shared" si="185"/>
        <v/>
      </c>
      <c r="Z712" s="1" t="str">
        <f>IF(B712="","",入力・概要!$E$9*(V712*X712+W712*Y712)/(X712^2+Y712^2)+入力・概要!$B$36)</f>
        <v/>
      </c>
      <c r="AA712" s="1" t="str">
        <f>IF(B712="","",入力・概要!$E$9*(W712*X712-V712*Y712)/(X712^2+Y712^2)+C712*入力・概要!$B$37*0.000000001)</f>
        <v/>
      </c>
      <c r="AB712" s="1" t="str">
        <f t="shared" si="186"/>
        <v/>
      </c>
      <c r="AC712" s="1" t="str">
        <f t="shared" si="187"/>
        <v/>
      </c>
      <c r="AD712" s="1" t="str">
        <f t="shared" si="188"/>
        <v/>
      </c>
      <c r="AE712" s="1" t="str">
        <f t="shared" si="189"/>
        <v/>
      </c>
      <c r="AF712" s="1" t="str">
        <f t="shared" si="190"/>
        <v/>
      </c>
      <c r="AG712" s="1" t="str">
        <f t="shared" si="191"/>
        <v/>
      </c>
    </row>
    <row r="713" spans="1:33">
      <c r="A713">
        <v>710</v>
      </c>
      <c r="B713" s="2" t="str">
        <f>IF(A713&lt;=入力・概要!$B$40,10^(LOG10(入力・概要!$B$38)+(A713-1)*(LOG10(入力・概要!$B$39)-LOG10(入力・概要!$B$38))/(入力・概要!$B$40-1)),"")</f>
        <v/>
      </c>
      <c r="C713" s="1" t="str">
        <f t="shared" si="176"/>
        <v/>
      </c>
      <c r="D713" s="1" t="str">
        <f>IF(B713="","",ATANH(MIN(0.999999,入力・概要!$E$20/入力・概要!$E$9))+入力・概要!$B$20*SQRT(B713/1000000)+E713*入力・概要!$B$15/2)</f>
        <v/>
      </c>
      <c r="E713" s="1" t="str">
        <f>IF(B713="","",C713*(入力・概要!$E$11*0.000000001))</f>
        <v/>
      </c>
      <c r="F713" s="1" t="str">
        <f t="shared" si="177"/>
        <v/>
      </c>
      <c r="G713" s="1" t="str">
        <f t="shared" si="178"/>
        <v/>
      </c>
      <c r="H713" s="1" t="str">
        <f>IF(B713="","",ATANH(MIN(0.999999,入力・概要!$E$21/入力・概要!$E$15))+入力・概要!$B$21*SQRT(B713/1000000)+I713*入力・概要!$B$16/2)</f>
        <v/>
      </c>
      <c r="I713" s="1" t="str">
        <f>IF(B713="","",C713*(入力・概要!$E$17*0.000000001))</f>
        <v/>
      </c>
      <c r="J713" s="1" t="str">
        <f t="shared" si="179"/>
        <v/>
      </c>
      <c r="K713" s="1" t="str">
        <f t="shared" si="180"/>
        <v/>
      </c>
      <c r="L713" s="1" t="str">
        <f>IF(B713="","",入力・概要!$B$25)</f>
        <v/>
      </c>
      <c r="M713" s="1" t="str">
        <f>IF(B713="","",C713*入力・概要!$B$26*0.000000001-1/(C713*入力・概要!$B$24*0.000001))</f>
        <v/>
      </c>
      <c r="N713" s="1" t="str">
        <f>IF(B713="","",入力・概要!$B$28)</f>
        <v/>
      </c>
      <c r="O713" s="1" t="str">
        <f>IF(B713="","",C713*入力・概要!$B$29*0.000000001-1/(C713*入力・概要!$B$27*0.000001))</f>
        <v/>
      </c>
      <c r="P713" s="1" t="str">
        <f t="shared" si="181"/>
        <v/>
      </c>
      <c r="Q713" s="1" t="str">
        <f t="shared" si="182"/>
        <v/>
      </c>
      <c r="R713" s="1" t="str">
        <f>IF(B713="","",入力・概要!$E$15*J713)</f>
        <v/>
      </c>
      <c r="S713" s="1" t="str">
        <f>IF(B713="","",入力・概要!$E$15*K713)</f>
        <v/>
      </c>
      <c r="T713" s="1" t="str">
        <f t="shared" si="183"/>
        <v/>
      </c>
      <c r="U713" s="1" t="str">
        <f t="shared" si="184"/>
        <v/>
      </c>
      <c r="V713" s="1" t="str">
        <f>IF(B713="","",T713+入力・概要!$E$9*F713)</f>
        <v/>
      </c>
      <c r="W713" s="1" t="str">
        <f>IF(B713="","",U713+入力・概要!$E$9*G713)</f>
        <v/>
      </c>
      <c r="X713" s="1" t="str">
        <f>IF(B713="","",入力・概要!$E$9+T713*F713-U713*G713)</f>
        <v/>
      </c>
      <c r="Y713" s="1" t="str">
        <f t="shared" si="185"/>
        <v/>
      </c>
      <c r="Z713" s="1" t="str">
        <f>IF(B713="","",入力・概要!$E$9*(V713*X713+W713*Y713)/(X713^2+Y713^2)+入力・概要!$B$36)</f>
        <v/>
      </c>
      <c r="AA713" s="1" t="str">
        <f>IF(B713="","",入力・概要!$E$9*(W713*X713-V713*Y713)/(X713^2+Y713^2)+C713*入力・概要!$B$37*0.000000001)</f>
        <v/>
      </c>
      <c r="AB713" s="1" t="str">
        <f t="shared" si="186"/>
        <v/>
      </c>
      <c r="AC713" s="1" t="str">
        <f t="shared" si="187"/>
        <v/>
      </c>
      <c r="AD713" s="1" t="str">
        <f t="shared" si="188"/>
        <v/>
      </c>
      <c r="AE713" s="1" t="str">
        <f t="shared" si="189"/>
        <v/>
      </c>
      <c r="AF713" s="1" t="str">
        <f t="shared" si="190"/>
        <v/>
      </c>
      <c r="AG713" s="1" t="str">
        <f t="shared" si="191"/>
        <v/>
      </c>
    </row>
    <row r="714" spans="1:33">
      <c r="A714">
        <v>711</v>
      </c>
      <c r="B714" s="2" t="str">
        <f>IF(A714&lt;=入力・概要!$B$40,10^(LOG10(入力・概要!$B$38)+(A714-1)*(LOG10(入力・概要!$B$39)-LOG10(入力・概要!$B$38))/(入力・概要!$B$40-1)),"")</f>
        <v/>
      </c>
      <c r="C714" s="1" t="str">
        <f t="shared" si="176"/>
        <v/>
      </c>
      <c r="D714" s="1" t="str">
        <f>IF(B714="","",ATANH(MIN(0.999999,入力・概要!$E$20/入力・概要!$E$9))+入力・概要!$B$20*SQRT(B714/1000000)+E714*入力・概要!$B$15/2)</f>
        <v/>
      </c>
      <c r="E714" s="1" t="str">
        <f>IF(B714="","",C714*(入力・概要!$E$11*0.000000001))</f>
        <v/>
      </c>
      <c r="F714" s="1" t="str">
        <f t="shared" si="177"/>
        <v/>
      </c>
      <c r="G714" s="1" t="str">
        <f t="shared" si="178"/>
        <v/>
      </c>
      <c r="H714" s="1" t="str">
        <f>IF(B714="","",ATANH(MIN(0.999999,入力・概要!$E$21/入力・概要!$E$15))+入力・概要!$B$21*SQRT(B714/1000000)+I714*入力・概要!$B$16/2)</f>
        <v/>
      </c>
      <c r="I714" s="1" t="str">
        <f>IF(B714="","",C714*(入力・概要!$E$17*0.000000001))</f>
        <v/>
      </c>
      <c r="J714" s="1" t="str">
        <f t="shared" si="179"/>
        <v/>
      </c>
      <c r="K714" s="1" t="str">
        <f t="shared" si="180"/>
        <v/>
      </c>
      <c r="L714" s="1" t="str">
        <f>IF(B714="","",入力・概要!$B$25)</f>
        <v/>
      </c>
      <c r="M714" s="1" t="str">
        <f>IF(B714="","",C714*入力・概要!$B$26*0.000000001-1/(C714*入力・概要!$B$24*0.000001))</f>
        <v/>
      </c>
      <c r="N714" s="1" t="str">
        <f>IF(B714="","",入力・概要!$B$28)</f>
        <v/>
      </c>
      <c r="O714" s="1" t="str">
        <f>IF(B714="","",C714*入力・概要!$B$29*0.000000001-1/(C714*入力・概要!$B$27*0.000001))</f>
        <v/>
      </c>
      <c r="P714" s="1" t="str">
        <f t="shared" si="181"/>
        <v/>
      </c>
      <c r="Q714" s="1" t="str">
        <f t="shared" si="182"/>
        <v/>
      </c>
      <c r="R714" s="1" t="str">
        <f>IF(B714="","",入力・概要!$E$15*J714)</f>
        <v/>
      </c>
      <c r="S714" s="1" t="str">
        <f>IF(B714="","",入力・概要!$E$15*K714)</f>
        <v/>
      </c>
      <c r="T714" s="1" t="str">
        <f t="shared" si="183"/>
        <v/>
      </c>
      <c r="U714" s="1" t="str">
        <f t="shared" si="184"/>
        <v/>
      </c>
      <c r="V714" s="1" t="str">
        <f>IF(B714="","",T714+入力・概要!$E$9*F714)</f>
        <v/>
      </c>
      <c r="W714" s="1" t="str">
        <f>IF(B714="","",U714+入力・概要!$E$9*G714)</f>
        <v/>
      </c>
      <c r="X714" s="1" t="str">
        <f>IF(B714="","",入力・概要!$E$9+T714*F714-U714*G714)</f>
        <v/>
      </c>
      <c r="Y714" s="1" t="str">
        <f t="shared" si="185"/>
        <v/>
      </c>
      <c r="Z714" s="1" t="str">
        <f>IF(B714="","",入力・概要!$E$9*(V714*X714+W714*Y714)/(X714^2+Y714^2)+入力・概要!$B$36)</f>
        <v/>
      </c>
      <c r="AA714" s="1" t="str">
        <f>IF(B714="","",入力・概要!$E$9*(W714*X714-V714*Y714)/(X714^2+Y714^2)+C714*入力・概要!$B$37*0.000000001)</f>
        <v/>
      </c>
      <c r="AB714" s="1" t="str">
        <f t="shared" si="186"/>
        <v/>
      </c>
      <c r="AC714" s="1" t="str">
        <f t="shared" si="187"/>
        <v/>
      </c>
      <c r="AD714" s="1" t="str">
        <f t="shared" si="188"/>
        <v/>
      </c>
      <c r="AE714" s="1" t="str">
        <f t="shared" si="189"/>
        <v/>
      </c>
      <c r="AF714" s="1" t="str">
        <f t="shared" si="190"/>
        <v/>
      </c>
      <c r="AG714" s="1" t="str">
        <f t="shared" si="191"/>
        <v/>
      </c>
    </row>
    <row r="715" spans="1:33">
      <c r="A715">
        <v>712</v>
      </c>
      <c r="B715" s="2" t="str">
        <f>IF(A715&lt;=入力・概要!$B$40,10^(LOG10(入力・概要!$B$38)+(A715-1)*(LOG10(入力・概要!$B$39)-LOG10(入力・概要!$B$38))/(入力・概要!$B$40-1)),"")</f>
        <v/>
      </c>
      <c r="C715" s="1" t="str">
        <f t="shared" si="176"/>
        <v/>
      </c>
      <c r="D715" s="1" t="str">
        <f>IF(B715="","",ATANH(MIN(0.999999,入力・概要!$E$20/入力・概要!$E$9))+入力・概要!$B$20*SQRT(B715/1000000)+E715*入力・概要!$B$15/2)</f>
        <v/>
      </c>
      <c r="E715" s="1" t="str">
        <f>IF(B715="","",C715*(入力・概要!$E$11*0.000000001))</f>
        <v/>
      </c>
      <c r="F715" s="1" t="str">
        <f t="shared" si="177"/>
        <v/>
      </c>
      <c r="G715" s="1" t="str">
        <f t="shared" si="178"/>
        <v/>
      </c>
      <c r="H715" s="1" t="str">
        <f>IF(B715="","",ATANH(MIN(0.999999,入力・概要!$E$21/入力・概要!$E$15))+入力・概要!$B$21*SQRT(B715/1000000)+I715*入力・概要!$B$16/2)</f>
        <v/>
      </c>
      <c r="I715" s="1" t="str">
        <f>IF(B715="","",C715*(入力・概要!$E$17*0.000000001))</f>
        <v/>
      </c>
      <c r="J715" s="1" t="str">
        <f t="shared" si="179"/>
        <v/>
      </c>
      <c r="K715" s="1" t="str">
        <f t="shared" si="180"/>
        <v/>
      </c>
      <c r="L715" s="1" t="str">
        <f>IF(B715="","",入力・概要!$B$25)</f>
        <v/>
      </c>
      <c r="M715" s="1" t="str">
        <f>IF(B715="","",C715*入力・概要!$B$26*0.000000001-1/(C715*入力・概要!$B$24*0.000001))</f>
        <v/>
      </c>
      <c r="N715" s="1" t="str">
        <f>IF(B715="","",入力・概要!$B$28)</f>
        <v/>
      </c>
      <c r="O715" s="1" t="str">
        <f>IF(B715="","",C715*入力・概要!$B$29*0.000000001-1/(C715*入力・概要!$B$27*0.000001))</f>
        <v/>
      </c>
      <c r="P715" s="1" t="str">
        <f t="shared" si="181"/>
        <v/>
      </c>
      <c r="Q715" s="1" t="str">
        <f t="shared" si="182"/>
        <v/>
      </c>
      <c r="R715" s="1" t="str">
        <f>IF(B715="","",入力・概要!$E$15*J715)</f>
        <v/>
      </c>
      <c r="S715" s="1" t="str">
        <f>IF(B715="","",入力・概要!$E$15*K715)</f>
        <v/>
      </c>
      <c r="T715" s="1" t="str">
        <f t="shared" si="183"/>
        <v/>
      </c>
      <c r="U715" s="1" t="str">
        <f t="shared" si="184"/>
        <v/>
      </c>
      <c r="V715" s="1" t="str">
        <f>IF(B715="","",T715+入力・概要!$E$9*F715)</f>
        <v/>
      </c>
      <c r="W715" s="1" t="str">
        <f>IF(B715="","",U715+入力・概要!$E$9*G715)</f>
        <v/>
      </c>
      <c r="X715" s="1" t="str">
        <f>IF(B715="","",入力・概要!$E$9+T715*F715-U715*G715)</f>
        <v/>
      </c>
      <c r="Y715" s="1" t="str">
        <f t="shared" si="185"/>
        <v/>
      </c>
      <c r="Z715" s="1" t="str">
        <f>IF(B715="","",入力・概要!$E$9*(V715*X715+W715*Y715)/(X715^2+Y715^2)+入力・概要!$B$36)</f>
        <v/>
      </c>
      <c r="AA715" s="1" t="str">
        <f>IF(B715="","",入力・概要!$E$9*(W715*X715-V715*Y715)/(X715^2+Y715^2)+C715*入力・概要!$B$37*0.000000001)</f>
        <v/>
      </c>
      <c r="AB715" s="1" t="str">
        <f t="shared" si="186"/>
        <v/>
      </c>
      <c r="AC715" s="1" t="str">
        <f t="shared" si="187"/>
        <v/>
      </c>
      <c r="AD715" s="1" t="str">
        <f t="shared" si="188"/>
        <v/>
      </c>
      <c r="AE715" s="1" t="str">
        <f t="shared" si="189"/>
        <v/>
      </c>
      <c r="AF715" s="1" t="str">
        <f t="shared" si="190"/>
        <v/>
      </c>
      <c r="AG715" s="1" t="str">
        <f t="shared" si="191"/>
        <v/>
      </c>
    </row>
    <row r="716" spans="1:33">
      <c r="A716">
        <v>713</v>
      </c>
      <c r="B716" s="2" t="str">
        <f>IF(A716&lt;=入力・概要!$B$40,10^(LOG10(入力・概要!$B$38)+(A716-1)*(LOG10(入力・概要!$B$39)-LOG10(入力・概要!$B$38))/(入力・概要!$B$40-1)),"")</f>
        <v/>
      </c>
      <c r="C716" s="1" t="str">
        <f t="shared" si="176"/>
        <v/>
      </c>
      <c r="D716" s="1" t="str">
        <f>IF(B716="","",ATANH(MIN(0.999999,入力・概要!$E$20/入力・概要!$E$9))+入力・概要!$B$20*SQRT(B716/1000000)+E716*入力・概要!$B$15/2)</f>
        <v/>
      </c>
      <c r="E716" s="1" t="str">
        <f>IF(B716="","",C716*(入力・概要!$E$11*0.000000001))</f>
        <v/>
      </c>
      <c r="F716" s="1" t="str">
        <f t="shared" si="177"/>
        <v/>
      </c>
      <c r="G716" s="1" t="str">
        <f t="shared" si="178"/>
        <v/>
      </c>
      <c r="H716" s="1" t="str">
        <f>IF(B716="","",ATANH(MIN(0.999999,入力・概要!$E$21/入力・概要!$E$15))+入力・概要!$B$21*SQRT(B716/1000000)+I716*入力・概要!$B$16/2)</f>
        <v/>
      </c>
      <c r="I716" s="1" t="str">
        <f>IF(B716="","",C716*(入力・概要!$E$17*0.000000001))</f>
        <v/>
      </c>
      <c r="J716" s="1" t="str">
        <f t="shared" si="179"/>
        <v/>
      </c>
      <c r="K716" s="1" t="str">
        <f t="shared" si="180"/>
        <v/>
      </c>
      <c r="L716" s="1" t="str">
        <f>IF(B716="","",入力・概要!$B$25)</f>
        <v/>
      </c>
      <c r="M716" s="1" t="str">
        <f>IF(B716="","",C716*入力・概要!$B$26*0.000000001-1/(C716*入力・概要!$B$24*0.000001))</f>
        <v/>
      </c>
      <c r="N716" s="1" t="str">
        <f>IF(B716="","",入力・概要!$B$28)</f>
        <v/>
      </c>
      <c r="O716" s="1" t="str">
        <f>IF(B716="","",C716*入力・概要!$B$29*0.000000001-1/(C716*入力・概要!$B$27*0.000001))</f>
        <v/>
      </c>
      <c r="P716" s="1" t="str">
        <f t="shared" si="181"/>
        <v/>
      </c>
      <c r="Q716" s="1" t="str">
        <f t="shared" si="182"/>
        <v/>
      </c>
      <c r="R716" s="1" t="str">
        <f>IF(B716="","",入力・概要!$E$15*J716)</f>
        <v/>
      </c>
      <c r="S716" s="1" t="str">
        <f>IF(B716="","",入力・概要!$E$15*K716)</f>
        <v/>
      </c>
      <c r="T716" s="1" t="str">
        <f t="shared" si="183"/>
        <v/>
      </c>
      <c r="U716" s="1" t="str">
        <f t="shared" si="184"/>
        <v/>
      </c>
      <c r="V716" s="1" t="str">
        <f>IF(B716="","",T716+入力・概要!$E$9*F716)</f>
        <v/>
      </c>
      <c r="W716" s="1" t="str">
        <f>IF(B716="","",U716+入力・概要!$E$9*G716)</f>
        <v/>
      </c>
      <c r="X716" s="1" t="str">
        <f>IF(B716="","",入力・概要!$E$9+T716*F716-U716*G716)</f>
        <v/>
      </c>
      <c r="Y716" s="1" t="str">
        <f t="shared" si="185"/>
        <v/>
      </c>
      <c r="Z716" s="1" t="str">
        <f>IF(B716="","",入力・概要!$E$9*(V716*X716+W716*Y716)/(X716^2+Y716^2)+入力・概要!$B$36)</f>
        <v/>
      </c>
      <c r="AA716" s="1" t="str">
        <f>IF(B716="","",入力・概要!$E$9*(W716*X716-V716*Y716)/(X716^2+Y716^2)+C716*入力・概要!$B$37*0.000000001)</f>
        <v/>
      </c>
      <c r="AB716" s="1" t="str">
        <f t="shared" si="186"/>
        <v/>
      </c>
      <c r="AC716" s="1" t="str">
        <f t="shared" si="187"/>
        <v/>
      </c>
      <c r="AD716" s="1" t="str">
        <f t="shared" si="188"/>
        <v/>
      </c>
      <c r="AE716" s="1" t="str">
        <f t="shared" si="189"/>
        <v/>
      </c>
      <c r="AF716" s="1" t="str">
        <f t="shared" si="190"/>
        <v/>
      </c>
      <c r="AG716" s="1" t="str">
        <f t="shared" si="191"/>
        <v/>
      </c>
    </row>
    <row r="717" spans="1:33">
      <c r="A717">
        <v>714</v>
      </c>
      <c r="B717" s="2" t="str">
        <f>IF(A717&lt;=入力・概要!$B$40,10^(LOG10(入力・概要!$B$38)+(A717-1)*(LOG10(入力・概要!$B$39)-LOG10(入力・概要!$B$38))/(入力・概要!$B$40-1)),"")</f>
        <v/>
      </c>
      <c r="C717" s="1" t="str">
        <f t="shared" si="176"/>
        <v/>
      </c>
      <c r="D717" s="1" t="str">
        <f>IF(B717="","",ATANH(MIN(0.999999,入力・概要!$E$20/入力・概要!$E$9))+入力・概要!$B$20*SQRT(B717/1000000)+E717*入力・概要!$B$15/2)</f>
        <v/>
      </c>
      <c r="E717" s="1" t="str">
        <f>IF(B717="","",C717*(入力・概要!$E$11*0.000000001))</f>
        <v/>
      </c>
      <c r="F717" s="1" t="str">
        <f t="shared" si="177"/>
        <v/>
      </c>
      <c r="G717" s="1" t="str">
        <f t="shared" si="178"/>
        <v/>
      </c>
      <c r="H717" s="1" t="str">
        <f>IF(B717="","",ATANH(MIN(0.999999,入力・概要!$E$21/入力・概要!$E$15))+入力・概要!$B$21*SQRT(B717/1000000)+I717*入力・概要!$B$16/2)</f>
        <v/>
      </c>
      <c r="I717" s="1" t="str">
        <f>IF(B717="","",C717*(入力・概要!$E$17*0.000000001))</f>
        <v/>
      </c>
      <c r="J717" s="1" t="str">
        <f t="shared" si="179"/>
        <v/>
      </c>
      <c r="K717" s="1" t="str">
        <f t="shared" si="180"/>
        <v/>
      </c>
      <c r="L717" s="1" t="str">
        <f>IF(B717="","",入力・概要!$B$25)</f>
        <v/>
      </c>
      <c r="M717" s="1" t="str">
        <f>IF(B717="","",C717*入力・概要!$B$26*0.000000001-1/(C717*入力・概要!$B$24*0.000001))</f>
        <v/>
      </c>
      <c r="N717" s="1" t="str">
        <f>IF(B717="","",入力・概要!$B$28)</f>
        <v/>
      </c>
      <c r="O717" s="1" t="str">
        <f>IF(B717="","",C717*入力・概要!$B$29*0.000000001-1/(C717*入力・概要!$B$27*0.000001))</f>
        <v/>
      </c>
      <c r="P717" s="1" t="str">
        <f t="shared" si="181"/>
        <v/>
      </c>
      <c r="Q717" s="1" t="str">
        <f t="shared" si="182"/>
        <v/>
      </c>
      <c r="R717" s="1" t="str">
        <f>IF(B717="","",入力・概要!$E$15*J717)</f>
        <v/>
      </c>
      <c r="S717" s="1" t="str">
        <f>IF(B717="","",入力・概要!$E$15*K717)</f>
        <v/>
      </c>
      <c r="T717" s="1" t="str">
        <f t="shared" si="183"/>
        <v/>
      </c>
      <c r="U717" s="1" t="str">
        <f t="shared" si="184"/>
        <v/>
      </c>
      <c r="V717" s="1" t="str">
        <f>IF(B717="","",T717+入力・概要!$E$9*F717)</f>
        <v/>
      </c>
      <c r="W717" s="1" t="str">
        <f>IF(B717="","",U717+入力・概要!$E$9*G717)</f>
        <v/>
      </c>
      <c r="X717" s="1" t="str">
        <f>IF(B717="","",入力・概要!$E$9+T717*F717-U717*G717)</f>
        <v/>
      </c>
      <c r="Y717" s="1" t="str">
        <f t="shared" si="185"/>
        <v/>
      </c>
      <c r="Z717" s="1" t="str">
        <f>IF(B717="","",入力・概要!$E$9*(V717*X717+W717*Y717)/(X717^2+Y717^2)+入力・概要!$B$36)</f>
        <v/>
      </c>
      <c r="AA717" s="1" t="str">
        <f>IF(B717="","",入力・概要!$E$9*(W717*X717-V717*Y717)/(X717^2+Y717^2)+C717*入力・概要!$B$37*0.000000001)</f>
        <v/>
      </c>
      <c r="AB717" s="1" t="str">
        <f t="shared" si="186"/>
        <v/>
      </c>
      <c r="AC717" s="1" t="str">
        <f t="shared" si="187"/>
        <v/>
      </c>
      <c r="AD717" s="1" t="str">
        <f t="shared" si="188"/>
        <v/>
      </c>
      <c r="AE717" s="1" t="str">
        <f t="shared" si="189"/>
        <v/>
      </c>
      <c r="AF717" s="1" t="str">
        <f t="shared" si="190"/>
        <v/>
      </c>
      <c r="AG717" s="1" t="str">
        <f t="shared" si="191"/>
        <v/>
      </c>
    </row>
    <row r="718" spans="1:33">
      <c r="A718">
        <v>715</v>
      </c>
      <c r="B718" s="2" t="str">
        <f>IF(A718&lt;=入力・概要!$B$40,10^(LOG10(入力・概要!$B$38)+(A718-1)*(LOG10(入力・概要!$B$39)-LOG10(入力・概要!$B$38))/(入力・概要!$B$40-1)),"")</f>
        <v/>
      </c>
      <c r="C718" s="1" t="str">
        <f t="shared" si="176"/>
        <v/>
      </c>
      <c r="D718" s="1" t="str">
        <f>IF(B718="","",ATANH(MIN(0.999999,入力・概要!$E$20/入力・概要!$E$9))+入力・概要!$B$20*SQRT(B718/1000000)+E718*入力・概要!$B$15/2)</f>
        <v/>
      </c>
      <c r="E718" s="1" t="str">
        <f>IF(B718="","",C718*(入力・概要!$E$11*0.000000001))</f>
        <v/>
      </c>
      <c r="F718" s="1" t="str">
        <f t="shared" si="177"/>
        <v/>
      </c>
      <c r="G718" s="1" t="str">
        <f t="shared" si="178"/>
        <v/>
      </c>
      <c r="H718" s="1" t="str">
        <f>IF(B718="","",ATANH(MIN(0.999999,入力・概要!$E$21/入力・概要!$E$15))+入力・概要!$B$21*SQRT(B718/1000000)+I718*入力・概要!$B$16/2)</f>
        <v/>
      </c>
      <c r="I718" s="1" t="str">
        <f>IF(B718="","",C718*(入力・概要!$E$17*0.000000001))</f>
        <v/>
      </c>
      <c r="J718" s="1" t="str">
        <f t="shared" si="179"/>
        <v/>
      </c>
      <c r="K718" s="1" t="str">
        <f t="shared" si="180"/>
        <v/>
      </c>
      <c r="L718" s="1" t="str">
        <f>IF(B718="","",入力・概要!$B$25)</f>
        <v/>
      </c>
      <c r="M718" s="1" t="str">
        <f>IF(B718="","",C718*入力・概要!$B$26*0.000000001-1/(C718*入力・概要!$B$24*0.000001))</f>
        <v/>
      </c>
      <c r="N718" s="1" t="str">
        <f>IF(B718="","",入力・概要!$B$28)</f>
        <v/>
      </c>
      <c r="O718" s="1" t="str">
        <f>IF(B718="","",C718*入力・概要!$B$29*0.000000001-1/(C718*入力・概要!$B$27*0.000001))</f>
        <v/>
      </c>
      <c r="P718" s="1" t="str">
        <f t="shared" si="181"/>
        <v/>
      </c>
      <c r="Q718" s="1" t="str">
        <f t="shared" si="182"/>
        <v/>
      </c>
      <c r="R718" s="1" t="str">
        <f>IF(B718="","",入力・概要!$E$15*J718)</f>
        <v/>
      </c>
      <c r="S718" s="1" t="str">
        <f>IF(B718="","",入力・概要!$E$15*K718)</f>
        <v/>
      </c>
      <c r="T718" s="1" t="str">
        <f t="shared" si="183"/>
        <v/>
      </c>
      <c r="U718" s="1" t="str">
        <f t="shared" si="184"/>
        <v/>
      </c>
      <c r="V718" s="1" t="str">
        <f>IF(B718="","",T718+入力・概要!$E$9*F718)</f>
        <v/>
      </c>
      <c r="W718" s="1" t="str">
        <f>IF(B718="","",U718+入力・概要!$E$9*G718)</f>
        <v/>
      </c>
      <c r="X718" s="1" t="str">
        <f>IF(B718="","",入力・概要!$E$9+T718*F718-U718*G718)</f>
        <v/>
      </c>
      <c r="Y718" s="1" t="str">
        <f t="shared" si="185"/>
        <v/>
      </c>
      <c r="Z718" s="1" t="str">
        <f>IF(B718="","",入力・概要!$E$9*(V718*X718+W718*Y718)/(X718^2+Y718^2)+入力・概要!$B$36)</f>
        <v/>
      </c>
      <c r="AA718" s="1" t="str">
        <f>IF(B718="","",入力・概要!$E$9*(W718*X718-V718*Y718)/(X718^2+Y718^2)+C718*入力・概要!$B$37*0.000000001)</f>
        <v/>
      </c>
      <c r="AB718" s="1" t="str">
        <f t="shared" si="186"/>
        <v/>
      </c>
      <c r="AC718" s="1" t="str">
        <f t="shared" si="187"/>
        <v/>
      </c>
      <c r="AD718" s="1" t="str">
        <f t="shared" si="188"/>
        <v/>
      </c>
      <c r="AE718" s="1" t="str">
        <f t="shared" si="189"/>
        <v/>
      </c>
      <c r="AF718" s="1" t="str">
        <f t="shared" si="190"/>
        <v/>
      </c>
      <c r="AG718" s="1" t="str">
        <f t="shared" si="191"/>
        <v/>
      </c>
    </row>
    <row r="719" spans="1:33">
      <c r="A719">
        <v>716</v>
      </c>
      <c r="B719" s="2" t="str">
        <f>IF(A719&lt;=入力・概要!$B$40,10^(LOG10(入力・概要!$B$38)+(A719-1)*(LOG10(入力・概要!$B$39)-LOG10(入力・概要!$B$38))/(入力・概要!$B$40-1)),"")</f>
        <v/>
      </c>
      <c r="C719" s="1" t="str">
        <f t="shared" si="176"/>
        <v/>
      </c>
      <c r="D719" s="1" t="str">
        <f>IF(B719="","",ATANH(MIN(0.999999,入力・概要!$E$20/入力・概要!$E$9))+入力・概要!$B$20*SQRT(B719/1000000)+E719*入力・概要!$B$15/2)</f>
        <v/>
      </c>
      <c r="E719" s="1" t="str">
        <f>IF(B719="","",C719*(入力・概要!$E$11*0.000000001))</f>
        <v/>
      </c>
      <c r="F719" s="1" t="str">
        <f t="shared" si="177"/>
        <v/>
      </c>
      <c r="G719" s="1" t="str">
        <f t="shared" si="178"/>
        <v/>
      </c>
      <c r="H719" s="1" t="str">
        <f>IF(B719="","",ATANH(MIN(0.999999,入力・概要!$E$21/入力・概要!$E$15))+入力・概要!$B$21*SQRT(B719/1000000)+I719*入力・概要!$B$16/2)</f>
        <v/>
      </c>
      <c r="I719" s="1" t="str">
        <f>IF(B719="","",C719*(入力・概要!$E$17*0.000000001))</f>
        <v/>
      </c>
      <c r="J719" s="1" t="str">
        <f t="shared" si="179"/>
        <v/>
      </c>
      <c r="K719" s="1" t="str">
        <f t="shared" si="180"/>
        <v/>
      </c>
      <c r="L719" s="1" t="str">
        <f>IF(B719="","",入力・概要!$B$25)</f>
        <v/>
      </c>
      <c r="M719" s="1" t="str">
        <f>IF(B719="","",C719*入力・概要!$B$26*0.000000001-1/(C719*入力・概要!$B$24*0.000001))</f>
        <v/>
      </c>
      <c r="N719" s="1" t="str">
        <f>IF(B719="","",入力・概要!$B$28)</f>
        <v/>
      </c>
      <c r="O719" s="1" t="str">
        <f>IF(B719="","",C719*入力・概要!$B$29*0.000000001-1/(C719*入力・概要!$B$27*0.000001))</f>
        <v/>
      </c>
      <c r="P719" s="1" t="str">
        <f t="shared" si="181"/>
        <v/>
      </c>
      <c r="Q719" s="1" t="str">
        <f t="shared" si="182"/>
        <v/>
      </c>
      <c r="R719" s="1" t="str">
        <f>IF(B719="","",入力・概要!$E$15*J719)</f>
        <v/>
      </c>
      <c r="S719" s="1" t="str">
        <f>IF(B719="","",入力・概要!$E$15*K719)</f>
        <v/>
      </c>
      <c r="T719" s="1" t="str">
        <f t="shared" si="183"/>
        <v/>
      </c>
      <c r="U719" s="1" t="str">
        <f t="shared" si="184"/>
        <v/>
      </c>
      <c r="V719" s="1" t="str">
        <f>IF(B719="","",T719+入力・概要!$E$9*F719)</f>
        <v/>
      </c>
      <c r="W719" s="1" t="str">
        <f>IF(B719="","",U719+入力・概要!$E$9*G719)</f>
        <v/>
      </c>
      <c r="X719" s="1" t="str">
        <f>IF(B719="","",入力・概要!$E$9+T719*F719-U719*G719)</f>
        <v/>
      </c>
      <c r="Y719" s="1" t="str">
        <f t="shared" si="185"/>
        <v/>
      </c>
      <c r="Z719" s="1" t="str">
        <f>IF(B719="","",入力・概要!$E$9*(V719*X719+W719*Y719)/(X719^2+Y719^2)+入力・概要!$B$36)</f>
        <v/>
      </c>
      <c r="AA719" s="1" t="str">
        <f>IF(B719="","",入力・概要!$E$9*(W719*X719-V719*Y719)/(X719^2+Y719^2)+C719*入力・概要!$B$37*0.000000001)</f>
        <v/>
      </c>
      <c r="AB719" s="1" t="str">
        <f t="shared" si="186"/>
        <v/>
      </c>
      <c r="AC719" s="1" t="str">
        <f t="shared" si="187"/>
        <v/>
      </c>
      <c r="AD719" s="1" t="str">
        <f t="shared" si="188"/>
        <v/>
      </c>
      <c r="AE719" s="1" t="str">
        <f t="shared" si="189"/>
        <v/>
      </c>
      <c r="AF719" s="1" t="str">
        <f t="shared" si="190"/>
        <v/>
      </c>
      <c r="AG719" s="1" t="str">
        <f t="shared" si="191"/>
        <v/>
      </c>
    </row>
    <row r="720" spans="1:33">
      <c r="A720">
        <v>717</v>
      </c>
      <c r="B720" s="2" t="str">
        <f>IF(A720&lt;=入力・概要!$B$40,10^(LOG10(入力・概要!$B$38)+(A720-1)*(LOG10(入力・概要!$B$39)-LOG10(入力・概要!$B$38))/(入力・概要!$B$40-1)),"")</f>
        <v/>
      </c>
      <c r="C720" s="1" t="str">
        <f t="shared" si="176"/>
        <v/>
      </c>
      <c r="D720" s="1" t="str">
        <f>IF(B720="","",ATANH(MIN(0.999999,入力・概要!$E$20/入力・概要!$E$9))+入力・概要!$B$20*SQRT(B720/1000000)+E720*入力・概要!$B$15/2)</f>
        <v/>
      </c>
      <c r="E720" s="1" t="str">
        <f>IF(B720="","",C720*(入力・概要!$E$11*0.000000001))</f>
        <v/>
      </c>
      <c r="F720" s="1" t="str">
        <f t="shared" si="177"/>
        <v/>
      </c>
      <c r="G720" s="1" t="str">
        <f t="shared" si="178"/>
        <v/>
      </c>
      <c r="H720" s="1" t="str">
        <f>IF(B720="","",ATANH(MIN(0.999999,入力・概要!$E$21/入力・概要!$E$15))+入力・概要!$B$21*SQRT(B720/1000000)+I720*入力・概要!$B$16/2)</f>
        <v/>
      </c>
      <c r="I720" s="1" t="str">
        <f>IF(B720="","",C720*(入力・概要!$E$17*0.000000001))</f>
        <v/>
      </c>
      <c r="J720" s="1" t="str">
        <f t="shared" si="179"/>
        <v/>
      </c>
      <c r="K720" s="1" t="str">
        <f t="shared" si="180"/>
        <v/>
      </c>
      <c r="L720" s="1" t="str">
        <f>IF(B720="","",入力・概要!$B$25)</f>
        <v/>
      </c>
      <c r="M720" s="1" t="str">
        <f>IF(B720="","",C720*入力・概要!$B$26*0.000000001-1/(C720*入力・概要!$B$24*0.000001))</f>
        <v/>
      </c>
      <c r="N720" s="1" t="str">
        <f>IF(B720="","",入力・概要!$B$28)</f>
        <v/>
      </c>
      <c r="O720" s="1" t="str">
        <f>IF(B720="","",C720*入力・概要!$B$29*0.000000001-1/(C720*入力・概要!$B$27*0.000001))</f>
        <v/>
      </c>
      <c r="P720" s="1" t="str">
        <f t="shared" si="181"/>
        <v/>
      </c>
      <c r="Q720" s="1" t="str">
        <f t="shared" si="182"/>
        <v/>
      </c>
      <c r="R720" s="1" t="str">
        <f>IF(B720="","",入力・概要!$E$15*J720)</f>
        <v/>
      </c>
      <c r="S720" s="1" t="str">
        <f>IF(B720="","",入力・概要!$E$15*K720)</f>
        <v/>
      </c>
      <c r="T720" s="1" t="str">
        <f t="shared" si="183"/>
        <v/>
      </c>
      <c r="U720" s="1" t="str">
        <f t="shared" si="184"/>
        <v/>
      </c>
      <c r="V720" s="1" t="str">
        <f>IF(B720="","",T720+入力・概要!$E$9*F720)</f>
        <v/>
      </c>
      <c r="W720" s="1" t="str">
        <f>IF(B720="","",U720+入力・概要!$E$9*G720)</f>
        <v/>
      </c>
      <c r="X720" s="1" t="str">
        <f>IF(B720="","",入力・概要!$E$9+T720*F720-U720*G720)</f>
        <v/>
      </c>
      <c r="Y720" s="1" t="str">
        <f t="shared" si="185"/>
        <v/>
      </c>
      <c r="Z720" s="1" t="str">
        <f>IF(B720="","",入力・概要!$E$9*(V720*X720+W720*Y720)/(X720^2+Y720^2)+入力・概要!$B$36)</f>
        <v/>
      </c>
      <c r="AA720" s="1" t="str">
        <f>IF(B720="","",入力・概要!$E$9*(W720*X720-V720*Y720)/(X720^2+Y720^2)+C720*入力・概要!$B$37*0.000000001)</f>
        <v/>
      </c>
      <c r="AB720" s="1" t="str">
        <f t="shared" si="186"/>
        <v/>
      </c>
      <c r="AC720" s="1" t="str">
        <f t="shared" si="187"/>
        <v/>
      </c>
      <c r="AD720" s="1" t="str">
        <f t="shared" si="188"/>
        <v/>
      </c>
      <c r="AE720" s="1" t="str">
        <f t="shared" si="189"/>
        <v/>
      </c>
      <c r="AF720" s="1" t="str">
        <f t="shared" si="190"/>
        <v/>
      </c>
      <c r="AG720" s="1" t="str">
        <f t="shared" si="191"/>
        <v/>
      </c>
    </row>
    <row r="721" spans="1:33">
      <c r="A721">
        <v>718</v>
      </c>
      <c r="B721" s="2" t="str">
        <f>IF(A721&lt;=入力・概要!$B$40,10^(LOG10(入力・概要!$B$38)+(A721-1)*(LOG10(入力・概要!$B$39)-LOG10(入力・概要!$B$38))/(入力・概要!$B$40-1)),"")</f>
        <v/>
      </c>
      <c r="C721" s="1" t="str">
        <f t="shared" si="176"/>
        <v/>
      </c>
      <c r="D721" s="1" t="str">
        <f>IF(B721="","",ATANH(MIN(0.999999,入力・概要!$E$20/入力・概要!$E$9))+入力・概要!$B$20*SQRT(B721/1000000)+E721*入力・概要!$B$15/2)</f>
        <v/>
      </c>
      <c r="E721" s="1" t="str">
        <f>IF(B721="","",C721*(入力・概要!$E$11*0.000000001))</f>
        <v/>
      </c>
      <c r="F721" s="1" t="str">
        <f t="shared" si="177"/>
        <v/>
      </c>
      <c r="G721" s="1" t="str">
        <f t="shared" si="178"/>
        <v/>
      </c>
      <c r="H721" s="1" t="str">
        <f>IF(B721="","",ATANH(MIN(0.999999,入力・概要!$E$21/入力・概要!$E$15))+入力・概要!$B$21*SQRT(B721/1000000)+I721*入力・概要!$B$16/2)</f>
        <v/>
      </c>
      <c r="I721" s="1" t="str">
        <f>IF(B721="","",C721*(入力・概要!$E$17*0.000000001))</f>
        <v/>
      </c>
      <c r="J721" s="1" t="str">
        <f t="shared" si="179"/>
        <v/>
      </c>
      <c r="K721" s="1" t="str">
        <f t="shared" si="180"/>
        <v/>
      </c>
      <c r="L721" s="1" t="str">
        <f>IF(B721="","",入力・概要!$B$25)</f>
        <v/>
      </c>
      <c r="M721" s="1" t="str">
        <f>IF(B721="","",C721*入力・概要!$B$26*0.000000001-1/(C721*入力・概要!$B$24*0.000001))</f>
        <v/>
      </c>
      <c r="N721" s="1" t="str">
        <f>IF(B721="","",入力・概要!$B$28)</f>
        <v/>
      </c>
      <c r="O721" s="1" t="str">
        <f>IF(B721="","",C721*入力・概要!$B$29*0.000000001-1/(C721*入力・概要!$B$27*0.000001))</f>
        <v/>
      </c>
      <c r="P721" s="1" t="str">
        <f t="shared" si="181"/>
        <v/>
      </c>
      <c r="Q721" s="1" t="str">
        <f t="shared" si="182"/>
        <v/>
      </c>
      <c r="R721" s="1" t="str">
        <f>IF(B721="","",入力・概要!$E$15*J721)</f>
        <v/>
      </c>
      <c r="S721" s="1" t="str">
        <f>IF(B721="","",入力・概要!$E$15*K721)</f>
        <v/>
      </c>
      <c r="T721" s="1" t="str">
        <f t="shared" si="183"/>
        <v/>
      </c>
      <c r="U721" s="1" t="str">
        <f t="shared" si="184"/>
        <v/>
      </c>
      <c r="V721" s="1" t="str">
        <f>IF(B721="","",T721+入力・概要!$E$9*F721)</f>
        <v/>
      </c>
      <c r="W721" s="1" t="str">
        <f>IF(B721="","",U721+入力・概要!$E$9*G721)</f>
        <v/>
      </c>
      <c r="X721" s="1" t="str">
        <f>IF(B721="","",入力・概要!$E$9+T721*F721-U721*G721)</f>
        <v/>
      </c>
      <c r="Y721" s="1" t="str">
        <f t="shared" si="185"/>
        <v/>
      </c>
      <c r="Z721" s="1" t="str">
        <f>IF(B721="","",入力・概要!$E$9*(V721*X721+W721*Y721)/(X721^2+Y721^2)+入力・概要!$B$36)</f>
        <v/>
      </c>
      <c r="AA721" s="1" t="str">
        <f>IF(B721="","",入力・概要!$E$9*(W721*X721-V721*Y721)/(X721^2+Y721^2)+C721*入力・概要!$B$37*0.000000001)</f>
        <v/>
      </c>
      <c r="AB721" s="1" t="str">
        <f t="shared" si="186"/>
        <v/>
      </c>
      <c r="AC721" s="1" t="str">
        <f t="shared" si="187"/>
        <v/>
      </c>
      <c r="AD721" s="1" t="str">
        <f t="shared" si="188"/>
        <v/>
      </c>
      <c r="AE721" s="1" t="str">
        <f t="shared" si="189"/>
        <v/>
      </c>
      <c r="AF721" s="1" t="str">
        <f t="shared" si="190"/>
        <v/>
      </c>
      <c r="AG721" s="1" t="str">
        <f t="shared" si="191"/>
        <v/>
      </c>
    </row>
    <row r="722" spans="1:33">
      <c r="A722">
        <v>719</v>
      </c>
      <c r="B722" s="2" t="str">
        <f>IF(A722&lt;=入力・概要!$B$40,10^(LOG10(入力・概要!$B$38)+(A722-1)*(LOG10(入力・概要!$B$39)-LOG10(入力・概要!$B$38))/(入力・概要!$B$40-1)),"")</f>
        <v/>
      </c>
      <c r="C722" s="1" t="str">
        <f t="shared" si="176"/>
        <v/>
      </c>
      <c r="D722" s="1" t="str">
        <f>IF(B722="","",ATANH(MIN(0.999999,入力・概要!$E$20/入力・概要!$E$9))+入力・概要!$B$20*SQRT(B722/1000000)+E722*入力・概要!$B$15/2)</f>
        <v/>
      </c>
      <c r="E722" s="1" t="str">
        <f>IF(B722="","",C722*(入力・概要!$E$11*0.000000001))</f>
        <v/>
      </c>
      <c r="F722" s="1" t="str">
        <f t="shared" si="177"/>
        <v/>
      </c>
      <c r="G722" s="1" t="str">
        <f t="shared" si="178"/>
        <v/>
      </c>
      <c r="H722" s="1" t="str">
        <f>IF(B722="","",ATANH(MIN(0.999999,入力・概要!$E$21/入力・概要!$E$15))+入力・概要!$B$21*SQRT(B722/1000000)+I722*入力・概要!$B$16/2)</f>
        <v/>
      </c>
      <c r="I722" s="1" t="str">
        <f>IF(B722="","",C722*(入力・概要!$E$17*0.000000001))</f>
        <v/>
      </c>
      <c r="J722" s="1" t="str">
        <f t="shared" si="179"/>
        <v/>
      </c>
      <c r="K722" s="1" t="str">
        <f t="shared" si="180"/>
        <v/>
      </c>
      <c r="L722" s="1" t="str">
        <f>IF(B722="","",入力・概要!$B$25)</f>
        <v/>
      </c>
      <c r="M722" s="1" t="str">
        <f>IF(B722="","",C722*入力・概要!$B$26*0.000000001-1/(C722*入力・概要!$B$24*0.000001))</f>
        <v/>
      </c>
      <c r="N722" s="1" t="str">
        <f>IF(B722="","",入力・概要!$B$28)</f>
        <v/>
      </c>
      <c r="O722" s="1" t="str">
        <f>IF(B722="","",C722*入力・概要!$B$29*0.000000001-1/(C722*入力・概要!$B$27*0.000001))</f>
        <v/>
      </c>
      <c r="P722" s="1" t="str">
        <f t="shared" si="181"/>
        <v/>
      </c>
      <c r="Q722" s="1" t="str">
        <f t="shared" si="182"/>
        <v/>
      </c>
      <c r="R722" s="1" t="str">
        <f>IF(B722="","",入力・概要!$E$15*J722)</f>
        <v/>
      </c>
      <c r="S722" s="1" t="str">
        <f>IF(B722="","",入力・概要!$E$15*K722)</f>
        <v/>
      </c>
      <c r="T722" s="1" t="str">
        <f t="shared" si="183"/>
        <v/>
      </c>
      <c r="U722" s="1" t="str">
        <f t="shared" si="184"/>
        <v/>
      </c>
      <c r="V722" s="1" t="str">
        <f>IF(B722="","",T722+入力・概要!$E$9*F722)</f>
        <v/>
      </c>
      <c r="W722" s="1" t="str">
        <f>IF(B722="","",U722+入力・概要!$E$9*G722)</f>
        <v/>
      </c>
      <c r="X722" s="1" t="str">
        <f>IF(B722="","",入力・概要!$E$9+T722*F722-U722*G722)</f>
        <v/>
      </c>
      <c r="Y722" s="1" t="str">
        <f t="shared" si="185"/>
        <v/>
      </c>
      <c r="Z722" s="1" t="str">
        <f>IF(B722="","",入力・概要!$E$9*(V722*X722+W722*Y722)/(X722^2+Y722^2)+入力・概要!$B$36)</f>
        <v/>
      </c>
      <c r="AA722" s="1" t="str">
        <f>IF(B722="","",入力・概要!$E$9*(W722*X722-V722*Y722)/(X722^2+Y722^2)+C722*入力・概要!$B$37*0.000000001)</f>
        <v/>
      </c>
      <c r="AB722" s="1" t="str">
        <f t="shared" si="186"/>
        <v/>
      </c>
      <c r="AC722" s="1" t="str">
        <f t="shared" si="187"/>
        <v/>
      </c>
      <c r="AD722" s="1" t="str">
        <f t="shared" si="188"/>
        <v/>
      </c>
      <c r="AE722" s="1" t="str">
        <f t="shared" si="189"/>
        <v/>
      </c>
      <c r="AF722" s="1" t="str">
        <f t="shared" si="190"/>
        <v/>
      </c>
      <c r="AG722" s="1" t="str">
        <f t="shared" si="191"/>
        <v/>
      </c>
    </row>
    <row r="723" spans="1:33">
      <c r="A723">
        <v>720</v>
      </c>
      <c r="B723" s="2" t="str">
        <f>IF(A723&lt;=入力・概要!$B$40,10^(LOG10(入力・概要!$B$38)+(A723-1)*(LOG10(入力・概要!$B$39)-LOG10(入力・概要!$B$38))/(入力・概要!$B$40-1)),"")</f>
        <v/>
      </c>
      <c r="C723" s="1" t="str">
        <f t="shared" si="176"/>
        <v/>
      </c>
      <c r="D723" s="1" t="str">
        <f>IF(B723="","",ATANH(MIN(0.999999,入力・概要!$E$20/入力・概要!$E$9))+入力・概要!$B$20*SQRT(B723/1000000)+E723*入力・概要!$B$15/2)</f>
        <v/>
      </c>
      <c r="E723" s="1" t="str">
        <f>IF(B723="","",C723*(入力・概要!$E$11*0.000000001))</f>
        <v/>
      </c>
      <c r="F723" s="1" t="str">
        <f t="shared" si="177"/>
        <v/>
      </c>
      <c r="G723" s="1" t="str">
        <f t="shared" si="178"/>
        <v/>
      </c>
      <c r="H723" s="1" t="str">
        <f>IF(B723="","",ATANH(MIN(0.999999,入力・概要!$E$21/入力・概要!$E$15))+入力・概要!$B$21*SQRT(B723/1000000)+I723*入力・概要!$B$16/2)</f>
        <v/>
      </c>
      <c r="I723" s="1" t="str">
        <f>IF(B723="","",C723*(入力・概要!$E$17*0.000000001))</f>
        <v/>
      </c>
      <c r="J723" s="1" t="str">
        <f t="shared" si="179"/>
        <v/>
      </c>
      <c r="K723" s="1" t="str">
        <f t="shared" si="180"/>
        <v/>
      </c>
      <c r="L723" s="1" t="str">
        <f>IF(B723="","",入力・概要!$B$25)</f>
        <v/>
      </c>
      <c r="M723" s="1" t="str">
        <f>IF(B723="","",C723*入力・概要!$B$26*0.000000001-1/(C723*入力・概要!$B$24*0.000001))</f>
        <v/>
      </c>
      <c r="N723" s="1" t="str">
        <f>IF(B723="","",入力・概要!$B$28)</f>
        <v/>
      </c>
      <c r="O723" s="1" t="str">
        <f>IF(B723="","",C723*入力・概要!$B$29*0.000000001-1/(C723*入力・概要!$B$27*0.000001))</f>
        <v/>
      </c>
      <c r="P723" s="1" t="str">
        <f t="shared" si="181"/>
        <v/>
      </c>
      <c r="Q723" s="1" t="str">
        <f t="shared" si="182"/>
        <v/>
      </c>
      <c r="R723" s="1" t="str">
        <f>IF(B723="","",入力・概要!$E$15*J723)</f>
        <v/>
      </c>
      <c r="S723" s="1" t="str">
        <f>IF(B723="","",入力・概要!$E$15*K723)</f>
        <v/>
      </c>
      <c r="T723" s="1" t="str">
        <f t="shared" si="183"/>
        <v/>
      </c>
      <c r="U723" s="1" t="str">
        <f t="shared" si="184"/>
        <v/>
      </c>
      <c r="V723" s="1" t="str">
        <f>IF(B723="","",T723+入力・概要!$E$9*F723)</f>
        <v/>
      </c>
      <c r="W723" s="1" t="str">
        <f>IF(B723="","",U723+入力・概要!$E$9*G723)</f>
        <v/>
      </c>
      <c r="X723" s="1" t="str">
        <f>IF(B723="","",入力・概要!$E$9+T723*F723-U723*G723)</f>
        <v/>
      </c>
      <c r="Y723" s="1" t="str">
        <f t="shared" si="185"/>
        <v/>
      </c>
      <c r="Z723" s="1" t="str">
        <f>IF(B723="","",入力・概要!$E$9*(V723*X723+W723*Y723)/(X723^2+Y723^2)+入力・概要!$B$36)</f>
        <v/>
      </c>
      <c r="AA723" s="1" t="str">
        <f>IF(B723="","",入力・概要!$E$9*(W723*X723-V723*Y723)/(X723^2+Y723^2)+C723*入力・概要!$B$37*0.000000001)</f>
        <v/>
      </c>
      <c r="AB723" s="1" t="str">
        <f t="shared" si="186"/>
        <v/>
      </c>
      <c r="AC723" s="1" t="str">
        <f t="shared" si="187"/>
        <v/>
      </c>
      <c r="AD723" s="1" t="str">
        <f t="shared" si="188"/>
        <v/>
      </c>
      <c r="AE723" s="1" t="str">
        <f t="shared" si="189"/>
        <v/>
      </c>
      <c r="AF723" s="1" t="str">
        <f t="shared" si="190"/>
        <v/>
      </c>
      <c r="AG723" s="1" t="str">
        <f t="shared" si="191"/>
        <v/>
      </c>
    </row>
    <row r="724" spans="1:33">
      <c r="A724">
        <v>721</v>
      </c>
      <c r="B724" s="2" t="str">
        <f>IF(A724&lt;=入力・概要!$B$40,10^(LOG10(入力・概要!$B$38)+(A724-1)*(LOG10(入力・概要!$B$39)-LOG10(入力・概要!$B$38))/(入力・概要!$B$40-1)),"")</f>
        <v/>
      </c>
      <c r="C724" s="1" t="str">
        <f t="shared" si="176"/>
        <v/>
      </c>
      <c r="D724" s="1" t="str">
        <f>IF(B724="","",ATANH(MIN(0.999999,入力・概要!$E$20/入力・概要!$E$9))+入力・概要!$B$20*SQRT(B724/1000000)+E724*入力・概要!$B$15/2)</f>
        <v/>
      </c>
      <c r="E724" s="1" t="str">
        <f>IF(B724="","",C724*(入力・概要!$E$11*0.000000001))</f>
        <v/>
      </c>
      <c r="F724" s="1" t="str">
        <f t="shared" si="177"/>
        <v/>
      </c>
      <c r="G724" s="1" t="str">
        <f t="shared" si="178"/>
        <v/>
      </c>
      <c r="H724" s="1" t="str">
        <f>IF(B724="","",ATANH(MIN(0.999999,入力・概要!$E$21/入力・概要!$E$15))+入力・概要!$B$21*SQRT(B724/1000000)+I724*入力・概要!$B$16/2)</f>
        <v/>
      </c>
      <c r="I724" s="1" t="str">
        <f>IF(B724="","",C724*(入力・概要!$E$17*0.000000001))</f>
        <v/>
      </c>
      <c r="J724" s="1" t="str">
        <f t="shared" si="179"/>
        <v/>
      </c>
      <c r="K724" s="1" t="str">
        <f t="shared" si="180"/>
        <v/>
      </c>
      <c r="L724" s="1" t="str">
        <f>IF(B724="","",入力・概要!$B$25)</f>
        <v/>
      </c>
      <c r="M724" s="1" t="str">
        <f>IF(B724="","",C724*入力・概要!$B$26*0.000000001-1/(C724*入力・概要!$B$24*0.000001))</f>
        <v/>
      </c>
      <c r="N724" s="1" t="str">
        <f>IF(B724="","",入力・概要!$B$28)</f>
        <v/>
      </c>
      <c r="O724" s="1" t="str">
        <f>IF(B724="","",C724*入力・概要!$B$29*0.000000001-1/(C724*入力・概要!$B$27*0.000001))</f>
        <v/>
      </c>
      <c r="P724" s="1" t="str">
        <f t="shared" si="181"/>
        <v/>
      </c>
      <c r="Q724" s="1" t="str">
        <f t="shared" si="182"/>
        <v/>
      </c>
      <c r="R724" s="1" t="str">
        <f>IF(B724="","",入力・概要!$E$15*J724)</f>
        <v/>
      </c>
      <c r="S724" s="1" t="str">
        <f>IF(B724="","",入力・概要!$E$15*K724)</f>
        <v/>
      </c>
      <c r="T724" s="1" t="str">
        <f t="shared" si="183"/>
        <v/>
      </c>
      <c r="U724" s="1" t="str">
        <f t="shared" si="184"/>
        <v/>
      </c>
      <c r="V724" s="1" t="str">
        <f>IF(B724="","",T724+入力・概要!$E$9*F724)</f>
        <v/>
      </c>
      <c r="W724" s="1" t="str">
        <f>IF(B724="","",U724+入力・概要!$E$9*G724)</f>
        <v/>
      </c>
      <c r="X724" s="1" t="str">
        <f>IF(B724="","",入力・概要!$E$9+T724*F724-U724*G724)</f>
        <v/>
      </c>
      <c r="Y724" s="1" t="str">
        <f t="shared" si="185"/>
        <v/>
      </c>
      <c r="Z724" s="1" t="str">
        <f>IF(B724="","",入力・概要!$E$9*(V724*X724+W724*Y724)/(X724^2+Y724^2)+入力・概要!$B$36)</f>
        <v/>
      </c>
      <c r="AA724" s="1" t="str">
        <f>IF(B724="","",入力・概要!$E$9*(W724*X724-V724*Y724)/(X724^2+Y724^2)+C724*入力・概要!$B$37*0.000000001)</f>
        <v/>
      </c>
      <c r="AB724" s="1" t="str">
        <f t="shared" si="186"/>
        <v/>
      </c>
      <c r="AC724" s="1" t="str">
        <f t="shared" si="187"/>
        <v/>
      </c>
      <c r="AD724" s="1" t="str">
        <f t="shared" si="188"/>
        <v/>
      </c>
      <c r="AE724" s="1" t="str">
        <f t="shared" si="189"/>
        <v/>
      </c>
      <c r="AF724" s="1" t="str">
        <f t="shared" si="190"/>
        <v/>
      </c>
      <c r="AG724" s="1" t="str">
        <f t="shared" si="191"/>
        <v/>
      </c>
    </row>
    <row r="725" spans="1:33">
      <c r="A725">
        <v>722</v>
      </c>
      <c r="B725" s="2" t="str">
        <f>IF(A725&lt;=入力・概要!$B$40,10^(LOG10(入力・概要!$B$38)+(A725-1)*(LOG10(入力・概要!$B$39)-LOG10(入力・概要!$B$38))/(入力・概要!$B$40-1)),"")</f>
        <v/>
      </c>
      <c r="C725" s="1" t="str">
        <f t="shared" si="176"/>
        <v/>
      </c>
      <c r="D725" s="1" t="str">
        <f>IF(B725="","",ATANH(MIN(0.999999,入力・概要!$E$20/入力・概要!$E$9))+入力・概要!$B$20*SQRT(B725/1000000)+E725*入力・概要!$B$15/2)</f>
        <v/>
      </c>
      <c r="E725" s="1" t="str">
        <f>IF(B725="","",C725*(入力・概要!$E$11*0.000000001))</f>
        <v/>
      </c>
      <c r="F725" s="1" t="str">
        <f t="shared" si="177"/>
        <v/>
      </c>
      <c r="G725" s="1" t="str">
        <f t="shared" si="178"/>
        <v/>
      </c>
      <c r="H725" s="1" t="str">
        <f>IF(B725="","",ATANH(MIN(0.999999,入力・概要!$E$21/入力・概要!$E$15))+入力・概要!$B$21*SQRT(B725/1000000)+I725*入力・概要!$B$16/2)</f>
        <v/>
      </c>
      <c r="I725" s="1" t="str">
        <f>IF(B725="","",C725*(入力・概要!$E$17*0.000000001))</f>
        <v/>
      </c>
      <c r="J725" s="1" t="str">
        <f t="shared" si="179"/>
        <v/>
      </c>
      <c r="K725" s="1" t="str">
        <f t="shared" si="180"/>
        <v/>
      </c>
      <c r="L725" s="1" t="str">
        <f>IF(B725="","",入力・概要!$B$25)</f>
        <v/>
      </c>
      <c r="M725" s="1" t="str">
        <f>IF(B725="","",C725*入力・概要!$B$26*0.000000001-1/(C725*入力・概要!$B$24*0.000001))</f>
        <v/>
      </c>
      <c r="N725" s="1" t="str">
        <f>IF(B725="","",入力・概要!$B$28)</f>
        <v/>
      </c>
      <c r="O725" s="1" t="str">
        <f>IF(B725="","",C725*入力・概要!$B$29*0.000000001-1/(C725*入力・概要!$B$27*0.000001))</f>
        <v/>
      </c>
      <c r="P725" s="1" t="str">
        <f t="shared" si="181"/>
        <v/>
      </c>
      <c r="Q725" s="1" t="str">
        <f t="shared" si="182"/>
        <v/>
      </c>
      <c r="R725" s="1" t="str">
        <f>IF(B725="","",入力・概要!$E$15*J725)</f>
        <v/>
      </c>
      <c r="S725" s="1" t="str">
        <f>IF(B725="","",入力・概要!$E$15*K725)</f>
        <v/>
      </c>
      <c r="T725" s="1" t="str">
        <f t="shared" si="183"/>
        <v/>
      </c>
      <c r="U725" s="1" t="str">
        <f t="shared" si="184"/>
        <v/>
      </c>
      <c r="V725" s="1" t="str">
        <f>IF(B725="","",T725+入力・概要!$E$9*F725)</f>
        <v/>
      </c>
      <c r="W725" s="1" t="str">
        <f>IF(B725="","",U725+入力・概要!$E$9*G725)</f>
        <v/>
      </c>
      <c r="X725" s="1" t="str">
        <f>IF(B725="","",入力・概要!$E$9+T725*F725-U725*G725)</f>
        <v/>
      </c>
      <c r="Y725" s="1" t="str">
        <f t="shared" si="185"/>
        <v/>
      </c>
      <c r="Z725" s="1" t="str">
        <f>IF(B725="","",入力・概要!$E$9*(V725*X725+W725*Y725)/(X725^2+Y725^2)+入力・概要!$B$36)</f>
        <v/>
      </c>
      <c r="AA725" s="1" t="str">
        <f>IF(B725="","",入力・概要!$E$9*(W725*X725-V725*Y725)/(X725^2+Y725^2)+C725*入力・概要!$B$37*0.000000001)</f>
        <v/>
      </c>
      <c r="AB725" s="1" t="str">
        <f t="shared" si="186"/>
        <v/>
      </c>
      <c r="AC725" s="1" t="str">
        <f t="shared" si="187"/>
        <v/>
      </c>
      <c r="AD725" s="1" t="str">
        <f t="shared" si="188"/>
        <v/>
      </c>
      <c r="AE725" s="1" t="str">
        <f t="shared" si="189"/>
        <v/>
      </c>
      <c r="AF725" s="1" t="str">
        <f t="shared" si="190"/>
        <v/>
      </c>
      <c r="AG725" s="1" t="str">
        <f t="shared" si="191"/>
        <v/>
      </c>
    </row>
    <row r="726" spans="1:33">
      <c r="A726">
        <v>723</v>
      </c>
      <c r="B726" s="2" t="str">
        <f>IF(A726&lt;=入力・概要!$B$40,10^(LOG10(入力・概要!$B$38)+(A726-1)*(LOG10(入力・概要!$B$39)-LOG10(入力・概要!$B$38))/(入力・概要!$B$40-1)),"")</f>
        <v/>
      </c>
      <c r="C726" s="1" t="str">
        <f t="shared" si="176"/>
        <v/>
      </c>
      <c r="D726" s="1" t="str">
        <f>IF(B726="","",ATANH(MIN(0.999999,入力・概要!$E$20/入力・概要!$E$9))+入力・概要!$B$20*SQRT(B726/1000000)+E726*入力・概要!$B$15/2)</f>
        <v/>
      </c>
      <c r="E726" s="1" t="str">
        <f>IF(B726="","",C726*(入力・概要!$E$11*0.000000001))</f>
        <v/>
      </c>
      <c r="F726" s="1" t="str">
        <f t="shared" si="177"/>
        <v/>
      </c>
      <c r="G726" s="1" t="str">
        <f t="shared" si="178"/>
        <v/>
      </c>
      <c r="H726" s="1" t="str">
        <f>IF(B726="","",ATANH(MIN(0.999999,入力・概要!$E$21/入力・概要!$E$15))+入力・概要!$B$21*SQRT(B726/1000000)+I726*入力・概要!$B$16/2)</f>
        <v/>
      </c>
      <c r="I726" s="1" t="str">
        <f>IF(B726="","",C726*(入力・概要!$E$17*0.000000001))</f>
        <v/>
      </c>
      <c r="J726" s="1" t="str">
        <f t="shared" si="179"/>
        <v/>
      </c>
      <c r="K726" s="1" t="str">
        <f t="shared" si="180"/>
        <v/>
      </c>
      <c r="L726" s="1" t="str">
        <f>IF(B726="","",入力・概要!$B$25)</f>
        <v/>
      </c>
      <c r="M726" s="1" t="str">
        <f>IF(B726="","",C726*入力・概要!$B$26*0.000000001-1/(C726*入力・概要!$B$24*0.000001))</f>
        <v/>
      </c>
      <c r="N726" s="1" t="str">
        <f>IF(B726="","",入力・概要!$B$28)</f>
        <v/>
      </c>
      <c r="O726" s="1" t="str">
        <f>IF(B726="","",C726*入力・概要!$B$29*0.000000001-1/(C726*入力・概要!$B$27*0.000001))</f>
        <v/>
      </c>
      <c r="P726" s="1" t="str">
        <f t="shared" si="181"/>
        <v/>
      </c>
      <c r="Q726" s="1" t="str">
        <f t="shared" si="182"/>
        <v/>
      </c>
      <c r="R726" s="1" t="str">
        <f>IF(B726="","",入力・概要!$E$15*J726)</f>
        <v/>
      </c>
      <c r="S726" s="1" t="str">
        <f>IF(B726="","",入力・概要!$E$15*K726)</f>
        <v/>
      </c>
      <c r="T726" s="1" t="str">
        <f t="shared" si="183"/>
        <v/>
      </c>
      <c r="U726" s="1" t="str">
        <f t="shared" si="184"/>
        <v/>
      </c>
      <c r="V726" s="1" t="str">
        <f>IF(B726="","",T726+入力・概要!$E$9*F726)</f>
        <v/>
      </c>
      <c r="W726" s="1" t="str">
        <f>IF(B726="","",U726+入力・概要!$E$9*G726)</f>
        <v/>
      </c>
      <c r="X726" s="1" t="str">
        <f>IF(B726="","",入力・概要!$E$9+T726*F726-U726*G726)</f>
        <v/>
      </c>
      <c r="Y726" s="1" t="str">
        <f t="shared" si="185"/>
        <v/>
      </c>
      <c r="Z726" s="1" t="str">
        <f>IF(B726="","",入力・概要!$E$9*(V726*X726+W726*Y726)/(X726^2+Y726^2)+入力・概要!$B$36)</f>
        <v/>
      </c>
      <c r="AA726" s="1" t="str">
        <f>IF(B726="","",入力・概要!$E$9*(W726*X726-V726*Y726)/(X726^2+Y726^2)+C726*入力・概要!$B$37*0.000000001)</f>
        <v/>
      </c>
      <c r="AB726" s="1" t="str">
        <f t="shared" si="186"/>
        <v/>
      </c>
      <c r="AC726" s="1" t="str">
        <f t="shared" si="187"/>
        <v/>
      </c>
      <c r="AD726" s="1" t="str">
        <f t="shared" si="188"/>
        <v/>
      </c>
      <c r="AE726" s="1" t="str">
        <f t="shared" si="189"/>
        <v/>
      </c>
      <c r="AF726" s="1" t="str">
        <f t="shared" si="190"/>
        <v/>
      </c>
      <c r="AG726" s="1" t="str">
        <f t="shared" si="191"/>
        <v/>
      </c>
    </row>
    <row r="727" spans="1:33">
      <c r="A727">
        <v>724</v>
      </c>
      <c r="B727" s="2" t="str">
        <f>IF(A727&lt;=入力・概要!$B$40,10^(LOG10(入力・概要!$B$38)+(A727-1)*(LOG10(入力・概要!$B$39)-LOG10(入力・概要!$B$38))/(入力・概要!$B$40-1)),"")</f>
        <v/>
      </c>
      <c r="C727" s="1" t="str">
        <f t="shared" si="176"/>
        <v/>
      </c>
      <c r="D727" s="1" t="str">
        <f>IF(B727="","",ATANH(MIN(0.999999,入力・概要!$E$20/入力・概要!$E$9))+入力・概要!$B$20*SQRT(B727/1000000)+E727*入力・概要!$B$15/2)</f>
        <v/>
      </c>
      <c r="E727" s="1" t="str">
        <f>IF(B727="","",C727*(入力・概要!$E$11*0.000000001))</f>
        <v/>
      </c>
      <c r="F727" s="1" t="str">
        <f t="shared" si="177"/>
        <v/>
      </c>
      <c r="G727" s="1" t="str">
        <f t="shared" si="178"/>
        <v/>
      </c>
      <c r="H727" s="1" t="str">
        <f>IF(B727="","",ATANH(MIN(0.999999,入力・概要!$E$21/入力・概要!$E$15))+入力・概要!$B$21*SQRT(B727/1000000)+I727*入力・概要!$B$16/2)</f>
        <v/>
      </c>
      <c r="I727" s="1" t="str">
        <f>IF(B727="","",C727*(入力・概要!$E$17*0.000000001))</f>
        <v/>
      </c>
      <c r="J727" s="1" t="str">
        <f t="shared" si="179"/>
        <v/>
      </c>
      <c r="K727" s="1" t="str">
        <f t="shared" si="180"/>
        <v/>
      </c>
      <c r="L727" s="1" t="str">
        <f>IF(B727="","",入力・概要!$B$25)</f>
        <v/>
      </c>
      <c r="M727" s="1" t="str">
        <f>IF(B727="","",C727*入力・概要!$B$26*0.000000001-1/(C727*入力・概要!$B$24*0.000001))</f>
        <v/>
      </c>
      <c r="N727" s="1" t="str">
        <f>IF(B727="","",入力・概要!$B$28)</f>
        <v/>
      </c>
      <c r="O727" s="1" t="str">
        <f>IF(B727="","",C727*入力・概要!$B$29*0.000000001-1/(C727*入力・概要!$B$27*0.000001))</f>
        <v/>
      </c>
      <c r="P727" s="1" t="str">
        <f t="shared" si="181"/>
        <v/>
      </c>
      <c r="Q727" s="1" t="str">
        <f t="shared" si="182"/>
        <v/>
      </c>
      <c r="R727" s="1" t="str">
        <f>IF(B727="","",入力・概要!$E$15*J727)</f>
        <v/>
      </c>
      <c r="S727" s="1" t="str">
        <f>IF(B727="","",入力・概要!$E$15*K727)</f>
        <v/>
      </c>
      <c r="T727" s="1" t="str">
        <f t="shared" si="183"/>
        <v/>
      </c>
      <c r="U727" s="1" t="str">
        <f t="shared" si="184"/>
        <v/>
      </c>
      <c r="V727" s="1" t="str">
        <f>IF(B727="","",T727+入力・概要!$E$9*F727)</f>
        <v/>
      </c>
      <c r="W727" s="1" t="str">
        <f>IF(B727="","",U727+入力・概要!$E$9*G727)</f>
        <v/>
      </c>
      <c r="X727" s="1" t="str">
        <f>IF(B727="","",入力・概要!$E$9+T727*F727-U727*G727)</f>
        <v/>
      </c>
      <c r="Y727" s="1" t="str">
        <f t="shared" si="185"/>
        <v/>
      </c>
      <c r="Z727" s="1" t="str">
        <f>IF(B727="","",入力・概要!$E$9*(V727*X727+W727*Y727)/(X727^2+Y727^2)+入力・概要!$B$36)</f>
        <v/>
      </c>
      <c r="AA727" s="1" t="str">
        <f>IF(B727="","",入力・概要!$E$9*(W727*X727-V727*Y727)/(X727^2+Y727^2)+C727*入力・概要!$B$37*0.000000001)</f>
        <v/>
      </c>
      <c r="AB727" s="1" t="str">
        <f t="shared" si="186"/>
        <v/>
      </c>
      <c r="AC727" s="1" t="str">
        <f t="shared" si="187"/>
        <v/>
      </c>
      <c r="AD727" s="1" t="str">
        <f t="shared" si="188"/>
        <v/>
      </c>
      <c r="AE727" s="1" t="str">
        <f t="shared" si="189"/>
        <v/>
      </c>
      <c r="AF727" s="1" t="str">
        <f t="shared" si="190"/>
        <v/>
      </c>
      <c r="AG727" s="1" t="str">
        <f t="shared" si="191"/>
        <v/>
      </c>
    </row>
    <row r="728" spans="1:33">
      <c r="A728">
        <v>725</v>
      </c>
      <c r="B728" s="2" t="str">
        <f>IF(A728&lt;=入力・概要!$B$40,10^(LOG10(入力・概要!$B$38)+(A728-1)*(LOG10(入力・概要!$B$39)-LOG10(入力・概要!$B$38))/(入力・概要!$B$40-1)),"")</f>
        <v/>
      </c>
      <c r="C728" s="1" t="str">
        <f t="shared" si="176"/>
        <v/>
      </c>
      <c r="D728" s="1" t="str">
        <f>IF(B728="","",ATANH(MIN(0.999999,入力・概要!$E$20/入力・概要!$E$9))+入力・概要!$B$20*SQRT(B728/1000000)+E728*入力・概要!$B$15/2)</f>
        <v/>
      </c>
      <c r="E728" s="1" t="str">
        <f>IF(B728="","",C728*(入力・概要!$E$11*0.000000001))</f>
        <v/>
      </c>
      <c r="F728" s="1" t="str">
        <f t="shared" si="177"/>
        <v/>
      </c>
      <c r="G728" s="1" t="str">
        <f t="shared" si="178"/>
        <v/>
      </c>
      <c r="H728" s="1" t="str">
        <f>IF(B728="","",ATANH(MIN(0.999999,入力・概要!$E$21/入力・概要!$E$15))+入力・概要!$B$21*SQRT(B728/1000000)+I728*入力・概要!$B$16/2)</f>
        <v/>
      </c>
      <c r="I728" s="1" t="str">
        <f>IF(B728="","",C728*(入力・概要!$E$17*0.000000001))</f>
        <v/>
      </c>
      <c r="J728" s="1" t="str">
        <f t="shared" si="179"/>
        <v/>
      </c>
      <c r="K728" s="1" t="str">
        <f t="shared" si="180"/>
        <v/>
      </c>
      <c r="L728" s="1" t="str">
        <f>IF(B728="","",入力・概要!$B$25)</f>
        <v/>
      </c>
      <c r="M728" s="1" t="str">
        <f>IF(B728="","",C728*入力・概要!$B$26*0.000000001-1/(C728*入力・概要!$B$24*0.000001))</f>
        <v/>
      </c>
      <c r="N728" s="1" t="str">
        <f>IF(B728="","",入力・概要!$B$28)</f>
        <v/>
      </c>
      <c r="O728" s="1" t="str">
        <f>IF(B728="","",C728*入力・概要!$B$29*0.000000001-1/(C728*入力・概要!$B$27*0.000001))</f>
        <v/>
      </c>
      <c r="P728" s="1" t="str">
        <f t="shared" si="181"/>
        <v/>
      </c>
      <c r="Q728" s="1" t="str">
        <f t="shared" si="182"/>
        <v/>
      </c>
      <c r="R728" s="1" t="str">
        <f>IF(B728="","",入力・概要!$E$15*J728)</f>
        <v/>
      </c>
      <c r="S728" s="1" t="str">
        <f>IF(B728="","",入力・概要!$E$15*K728)</f>
        <v/>
      </c>
      <c r="T728" s="1" t="str">
        <f t="shared" si="183"/>
        <v/>
      </c>
      <c r="U728" s="1" t="str">
        <f t="shared" si="184"/>
        <v/>
      </c>
      <c r="V728" s="1" t="str">
        <f>IF(B728="","",T728+入力・概要!$E$9*F728)</f>
        <v/>
      </c>
      <c r="W728" s="1" t="str">
        <f>IF(B728="","",U728+入力・概要!$E$9*G728)</f>
        <v/>
      </c>
      <c r="X728" s="1" t="str">
        <f>IF(B728="","",入力・概要!$E$9+T728*F728-U728*G728)</f>
        <v/>
      </c>
      <c r="Y728" s="1" t="str">
        <f t="shared" si="185"/>
        <v/>
      </c>
      <c r="Z728" s="1" t="str">
        <f>IF(B728="","",入力・概要!$E$9*(V728*X728+W728*Y728)/(X728^2+Y728^2)+入力・概要!$B$36)</f>
        <v/>
      </c>
      <c r="AA728" s="1" t="str">
        <f>IF(B728="","",入力・概要!$E$9*(W728*X728-V728*Y728)/(X728^2+Y728^2)+C728*入力・概要!$B$37*0.000000001)</f>
        <v/>
      </c>
      <c r="AB728" s="1" t="str">
        <f t="shared" si="186"/>
        <v/>
      </c>
      <c r="AC728" s="1" t="str">
        <f t="shared" si="187"/>
        <v/>
      </c>
      <c r="AD728" s="1" t="str">
        <f t="shared" si="188"/>
        <v/>
      </c>
      <c r="AE728" s="1" t="str">
        <f t="shared" si="189"/>
        <v/>
      </c>
      <c r="AF728" s="1" t="str">
        <f t="shared" si="190"/>
        <v/>
      </c>
      <c r="AG728" s="1" t="str">
        <f t="shared" si="191"/>
        <v/>
      </c>
    </row>
    <row r="729" spans="1:33">
      <c r="A729">
        <v>726</v>
      </c>
      <c r="B729" s="2" t="str">
        <f>IF(A729&lt;=入力・概要!$B$40,10^(LOG10(入力・概要!$B$38)+(A729-1)*(LOG10(入力・概要!$B$39)-LOG10(入力・概要!$B$38))/(入力・概要!$B$40-1)),"")</f>
        <v/>
      </c>
      <c r="C729" s="1" t="str">
        <f t="shared" si="176"/>
        <v/>
      </c>
      <c r="D729" s="1" t="str">
        <f>IF(B729="","",ATANH(MIN(0.999999,入力・概要!$E$20/入力・概要!$E$9))+入力・概要!$B$20*SQRT(B729/1000000)+E729*入力・概要!$B$15/2)</f>
        <v/>
      </c>
      <c r="E729" s="1" t="str">
        <f>IF(B729="","",C729*(入力・概要!$E$11*0.000000001))</f>
        <v/>
      </c>
      <c r="F729" s="1" t="str">
        <f t="shared" si="177"/>
        <v/>
      </c>
      <c r="G729" s="1" t="str">
        <f t="shared" si="178"/>
        <v/>
      </c>
      <c r="H729" s="1" t="str">
        <f>IF(B729="","",ATANH(MIN(0.999999,入力・概要!$E$21/入力・概要!$E$15))+入力・概要!$B$21*SQRT(B729/1000000)+I729*入力・概要!$B$16/2)</f>
        <v/>
      </c>
      <c r="I729" s="1" t="str">
        <f>IF(B729="","",C729*(入力・概要!$E$17*0.000000001))</f>
        <v/>
      </c>
      <c r="J729" s="1" t="str">
        <f t="shared" si="179"/>
        <v/>
      </c>
      <c r="K729" s="1" t="str">
        <f t="shared" si="180"/>
        <v/>
      </c>
      <c r="L729" s="1" t="str">
        <f>IF(B729="","",入力・概要!$B$25)</f>
        <v/>
      </c>
      <c r="M729" s="1" t="str">
        <f>IF(B729="","",C729*入力・概要!$B$26*0.000000001-1/(C729*入力・概要!$B$24*0.000001))</f>
        <v/>
      </c>
      <c r="N729" s="1" t="str">
        <f>IF(B729="","",入力・概要!$B$28)</f>
        <v/>
      </c>
      <c r="O729" s="1" t="str">
        <f>IF(B729="","",C729*入力・概要!$B$29*0.000000001-1/(C729*入力・概要!$B$27*0.000001))</f>
        <v/>
      </c>
      <c r="P729" s="1" t="str">
        <f t="shared" si="181"/>
        <v/>
      </c>
      <c r="Q729" s="1" t="str">
        <f t="shared" si="182"/>
        <v/>
      </c>
      <c r="R729" s="1" t="str">
        <f>IF(B729="","",入力・概要!$E$15*J729)</f>
        <v/>
      </c>
      <c r="S729" s="1" t="str">
        <f>IF(B729="","",入力・概要!$E$15*K729)</f>
        <v/>
      </c>
      <c r="T729" s="1" t="str">
        <f t="shared" si="183"/>
        <v/>
      </c>
      <c r="U729" s="1" t="str">
        <f t="shared" si="184"/>
        <v/>
      </c>
      <c r="V729" s="1" t="str">
        <f>IF(B729="","",T729+入力・概要!$E$9*F729)</f>
        <v/>
      </c>
      <c r="W729" s="1" t="str">
        <f>IF(B729="","",U729+入力・概要!$E$9*G729)</f>
        <v/>
      </c>
      <c r="X729" s="1" t="str">
        <f>IF(B729="","",入力・概要!$E$9+T729*F729-U729*G729)</f>
        <v/>
      </c>
      <c r="Y729" s="1" t="str">
        <f t="shared" si="185"/>
        <v/>
      </c>
      <c r="Z729" s="1" t="str">
        <f>IF(B729="","",入力・概要!$E$9*(V729*X729+W729*Y729)/(X729^2+Y729^2)+入力・概要!$B$36)</f>
        <v/>
      </c>
      <c r="AA729" s="1" t="str">
        <f>IF(B729="","",入力・概要!$E$9*(W729*X729-V729*Y729)/(X729^2+Y729^2)+C729*入力・概要!$B$37*0.000000001)</f>
        <v/>
      </c>
      <c r="AB729" s="1" t="str">
        <f t="shared" si="186"/>
        <v/>
      </c>
      <c r="AC729" s="1" t="str">
        <f t="shared" si="187"/>
        <v/>
      </c>
      <c r="AD729" s="1" t="str">
        <f t="shared" si="188"/>
        <v/>
      </c>
      <c r="AE729" s="1" t="str">
        <f t="shared" si="189"/>
        <v/>
      </c>
      <c r="AF729" s="1" t="str">
        <f t="shared" si="190"/>
        <v/>
      </c>
      <c r="AG729" s="1" t="str">
        <f t="shared" si="191"/>
        <v/>
      </c>
    </row>
    <row r="730" spans="1:33">
      <c r="A730">
        <v>727</v>
      </c>
      <c r="B730" s="2" t="str">
        <f>IF(A730&lt;=入力・概要!$B$40,10^(LOG10(入力・概要!$B$38)+(A730-1)*(LOG10(入力・概要!$B$39)-LOG10(入力・概要!$B$38))/(入力・概要!$B$40-1)),"")</f>
        <v/>
      </c>
      <c r="C730" s="1" t="str">
        <f t="shared" si="176"/>
        <v/>
      </c>
      <c r="D730" s="1" t="str">
        <f>IF(B730="","",ATANH(MIN(0.999999,入力・概要!$E$20/入力・概要!$E$9))+入力・概要!$B$20*SQRT(B730/1000000)+E730*入力・概要!$B$15/2)</f>
        <v/>
      </c>
      <c r="E730" s="1" t="str">
        <f>IF(B730="","",C730*(入力・概要!$E$11*0.000000001))</f>
        <v/>
      </c>
      <c r="F730" s="1" t="str">
        <f t="shared" si="177"/>
        <v/>
      </c>
      <c r="G730" s="1" t="str">
        <f t="shared" si="178"/>
        <v/>
      </c>
      <c r="H730" s="1" t="str">
        <f>IF(B730="","",ATANH(MIN(0.999999,入力・概要!$E$21/入力・概要!$E$15))+入力・概要!$B$21*SQRT(B730/1000000)+I730*入力・概要!$B$16/2)</f>
        <v/>
      </c>
      <c r="I730" s="1" t="str">
        <f>IF(B730="","",C730*(入力・概要!$E$17*0.000000001))</f>
        <v/>
      </c>
      <c r="J730" s="1" t="str">
        <f t="shared" si="179"/>
        <v/>
      </c>
      <c r="K730" s="1" t="str">
        <f t="shared" si="180"/>
        <v/>
      </c>
      <c r="L730" s="1" t="str">
        <f>IF(B730="","",入力・概要!$B$25)</f>
        <v/>
      </c>
      <c r="M730" s="1" t="str">
        <f>IF(B730="","",C730*入力・概要!$B$26*0.000000001-1/(C730*入力・概要!$B$24*0.000001))</f>
        <v/>
      </c>
      <c r="N730" s="1" t="str">
        <f>IF(B730="","",入力・概要!$B$28)</f>
        <v/>
      </c>
      <c r="O730" s="1" t="str">
        <f>IF(B730="","",C730*入力・概要!$B$29*0.000000001-1/(C730*入力・概要!$B$27*0.000001))</f>
        <v/>
      </c>
      <c r="P730" s="1" t="str">
        <f t="shared" si="181"/>
        <v/>
      </c>
      <c r="Q730" s="1" t="str">
        <f t="shared" si="182"/>
        <v/>
      </c>
      <c r="R730" s="1" t="str">
        <f>IF(B730="","",入力・概要!$E$15*J730)</f>
        <v/>
      </c>
      <c r="S730" s="1" t="str">
        <f>IF(B730="","",入力・概要!$E$15*K730)</f>
        <v/>
      </c>
      <c r="T730" s="1" t="str">
        <f t="shared" si="183"/>
        <v/>
      </c>
      <c r="U730" s="1" t="str">
        <f t="shared" si="184"/>
        <v/>
      </c>
      <c r="V730" s="1" t="str">
        <f>IF(B730="","",T730+入力・概要!$E$9*F730)</f>
        <v/>
      </c>
      <c r="W730" s="1" t="str">
        <f>IF(B730="","",U730+入力・概要!$E$9*G730)</f>
        <v/>
      </c>
      <c r="X730" s="1" t="str">
        <f>IF(B730="","",入力・概要!$E$9+T730*F730-U730*G730)</f>
        <v/>
      </c>
      <c r="Y730" s="1" t="str">
        <f t="shared" si="185"/>
        <v/>
      </c>
      <c r="Z730" s="1" t="str">
        <f>IF(B730="","",入力・概要!$E$9*(V730*X730+W730*Y730)/(X730^2+Y730^2)+入力・概要!$B$36)</f>
        <v/>
      </c>
      <c r="AA730" s="1" t="str">
        <f>IF(B730="","",入力・概要!$E$9*(W730*X730-V730*Y730)/(X730^2+Y730^2)+C730*入力・概要!$B$37*0.000000001)</f>
        <v/>
      </c>
      <c r="AB730" s="1" t="str">
        <f t="shared" si="186"/>
        <v/>
      </c>
      <c r="AC730" s="1" t="str">
        <f t="shared" si="187"/>
        <v/>
      </c>
      <c r="AD730" s="1" t="str">
        <f t="shared" si="188"/>
        <v/>
      </c>
      <c r="AE730" s="1" t="str">
        <f t="shared" si="189"/>
        <v/>
      </c>
      <c r="AF730" s="1" t="str">
        <f t="shared" si="190"/>
        <v/>
      </c>
      <c r="AG730" s="1" t="str">
        <f t="shared" si="191"/>
        <v/>
      </c>
    </row>
    <row r="731" spans="1:33">
      <c r="A731">
        <v>728</v>
      </c>
      <c r="B731" s="2" t="str">
        <f>IF(A731&lt;=入力・概要!$B$40,10^(LOG10(入力・概要!$B$38)+(A731-1)*(LOG10(入力・概要!$B$39)-LOG10(入力・概要!$B$38))/(入力・概要!$B$40-1)),"")</f>
        <v/>
      </c>
      <c r="C731" s="1" t="str">
        <f t="shared" si="176"/>
        <v/>
      </c>
      <c r="D731" s="1" t="str">
        <f>IF(B731="","",ATANH(MIN(0.999999,入力・概要!$E$20/入力・概要!$E$9))+入力・概要!$B$20*SQRT(B731/1000000)+E731*入力・概要!$B$15/2)</f>
        <v/>
      </c>
      <c r="E731" s="1" t="str">
        <f>IF(B731="","",C731*(入力・概要!$E$11*0.000000001))</f>
        <v/>
      </c>
      <c r="F731" s="1" t="str">
        <f t="shared" si="177"/>
        <v/>
      </c>
      <c r="G731" s="1" t="str">
        <f t="shared" si="178"/>
        <v/>
      </c>
      <c r="H731" s="1" t="str">
        <f>IF(B731="","",ATANH(MIN(0.999999,入力・概要!$E$21/入力・概要!$E$15))+入力・概要!$B$21*SQRT(B731/1000000)+I731*入力・概要!$B$16/2)</f>
        <v/>
      </c>
      <c r="I731" s="1" t="str">
        <f>IF(B731="","",C731*(入力・概要!$E$17*0.000000001))</f>
        <v/>
      </c>
      <c r="J731" s="1" t="str">
        <f t="shared" si="179"/>
        <v/>
      </c>
      <c r="K731" s="1" t="str">
        <f t="shared" si="180"/>
        <v/>
      </c>
      <c r="L731" s="1" t="str">
        <f>IF(B731="","",入力・概要!$B$25)</f>
        <v/>
      </c>
      <c r="M731" s="1" t="str">
        <f>IF(B731="","",C731*入力・概要!$B$26*0.000000001-1/(C731*入力・概要!$B$24*0.000001))</f>
        <v/>
      </c>
      <c r="N731" s="1" t="str">
        <f>IF(B731="","",入力・概要!$B$28)</f>
        <v/>
      </c>
      <c r="O731" s="1" t="str">
        <f>IF(B731="","",C731*入力・概要!$B$29*0.000000001-1/(C731*入力・概要!$B$27*0.000001))</f>
        <v/>
      </c>
      <c r="P731" s="1" t="str">
        <f t="shared" si="181"/>
        <v/>
      </c>
      <c r="Q731" s="1" t="str">
        <f t="shared" si="182"/>
        <v/>
      </c>
      <c r="R731" s="1" t="str">
        <f>IF(B731="","",入力・概要!$E$15*J731)</f>
        <v/>
      </c>
      <c r="S731" s="1" t="str">
        <f>IF(B731="","",入力・概要!$E$15*K731)</f>
        <v/>
      </c>
      <c r="T731" s="1" t="str">
        <f t="shared" si="183"/>
        <v/>
      </c>
      <c r="U731" s="1" t="str">
        <f t="shared" si="184"/>
        <v/>
      </c>
      <c r="V731" s="1" t="str">
        <f>IF(B731="","",T731+入力・概要!$E$9*F731)</f>
        <v/>
      </c>
      <c r="W731" s="1" t="str">
        <f>IF(B731="","",U731+入力・概要!$E$9*G731)</f>
        <v/>
      </c>
      <c r="X731" s="1" t="str">
        <f>IF(B731="","",入力・概要!$E$9+T731*F731-U731*G731)</f>
        <v/>
      </c>
      <c r="Y731" s="1" t="str">
        <f t="shared" si="185"/>
        <v/>
      </c>
      <c r="Z731" s="1" t="str">
        <f>IF(B731="","",入力・概要!$E$9*(V731*X731+W731*Y731)/(X731^2+Y731^2)+入力・概要!$B$36)</f>
        <v/>
      </c>
      <c r="AA731" s="1" t="str">
        <f>IF(B731="","",入力・概要!$E$9*(W731*X731-V731*Y731)/(X731^2+Y731^2)+C731*入力・概要!$B$37*0.000000001)</f>
        <v/>
      </c>
      <c r="AB731" s="1" t="str">
        <f t="shared" si="186"/>
        <v/>
      </c>
      <c r="AC731" s="1" t="str">
        <f t="shared" si="187"/>
        <v/>
      </c>
      <c r="AD731" s="1" t="str">
        <f t="shared" si="188"/>
        <v/>
      </c>
      <c r="AE731" s="1" t="str">
        <f t="shared" si="189"/>
        <v/>
      </c>
      <c r="AF731" s="1" t="str">
        <f t="shared" si="190"/>
        <v/>
      </c>
      <c r="AG731" s="1" t="str">
        <f t="shared" si="191"/>
        <v/>
      </c>
    </row>
    <row r="732" spans="1:33">
      <c r="A732">
        <v>729</v>
      </c>
      <c r="B732" s="2" t="str">
        <f>IF(A732&lt;=入力・概要!$B$40,10^(LOG10(入力・概要!$B$38)+(A732-1)*(LOG10(入力・概要!$B$39)-LOG10(入力・概要!$B$38))/(入力・概要!$B$40-1)),"")</f>
        <v/>
      </c>
      <c r="C732" s="1" t="str">
        <f t="shared" si="176"/>
        <v/>
      </c>
      <c r="D732" s="1" t="str">
        <f>IF(B732="","",ATANH(MIN(0.999999,入力・概要!$E$20/入力・概要!$E$9))+入力・概要!$B$20*SQRT(B732/1000000)+E732*入力・概要!$B$15/2)</f>
        <v/>
      </c>
      <c r="E732" s="1" t="str">
        <f>IF(B732="","",C732*(入力・概要!$E$11*0.000000001))</f>
        <v/>
      </c>
      <c r="F732" s="1" t="str">
        <f t="shared" si="177"/>
        <v/>
      </c>
      <c r="G732" s="1" t="str">
        <f t="shared" si="178"/>
        <v/>
      </c>
      <c r="H732" s="1" t="str">
        <f>IF(B732="","",ATANH(MIN(0.999999,入力・概要!$E$21/入力・概要!$E$15))+入力・概要!$B$21*SQRT(B732/1000000)+I732*入力・概要!$B$16/2)</f>
        <v/>
      </c>
      <c r="I732" s="1" t="str">
        <f>IF(B732="","",C732*(入力・概要!$E$17*0.000000001))</f>
        <v/>
      </c>
      <c r="J732" s="1" t="str">
        <f t="shared" si="179"/>
        <v/>
      </c>
      <c r="K732" s="1" t="str">
        <f t="shared" si="180"/>
        <v/>
      </c>
      <c r="L732" s="1" t="str">
        <f>IF(B732="","",入力・概要!$B$25)</f>
        <v/>
      </c>
      <c r="M732" s="1" t="str">
        <f>IF(B732="","",C732*入力・概要!$B$26*0.000000001-1/(C732*入力・概要!$B$24*0.000001))</f>
        <v/>
      </c>
      <c r="N732" s="1" t="str">
        <f>IF(B732="","",入力・概要!$B$28)</f>
        <v/>
      </c>
      <c r="O732" s="1" t="str">
        <f>IF(B732="","",C732*入力・概要!$B$29*0.000000001-1/(C732*入力・概要!$B$27*0.000001))</f>
        <v/>
      </c>
      <c r="P732" s="1" t="str">
        <f t="shared" si="181"/>
        <v/>
      </c>
      <c r="Q732" s="1" t="str">
        <f t="shared" si="182"/>
        <v/>
      </c>
      <c r="R732" s="1" t="str">
        <f>IF(B732="","",入力・概要!$E$15*J732)</f>
        <v/>
      </c>
      <c r="S732" s="1" t="str">
        <f>IF(B732="","",入力・概要!$E$15*K732)</f>
        <v/>
      </c>
      <c r="T732" s="1" t="str">
        <f t="shared" si="183"/>
        <v/>
      </c>
      <c r="U732" s="1" t="str">
        <f t="shared" si="184"/>
        <v/>
      </c>
      <c r="V732" s="1" t="str">
        <f>IF(B732="","",T732+入力・概要!$E$9*F732)</f>
        <v/>
      </c>
      <c r="W732" s="1" t="str">
        <f>IF(B732="","",U732+入力・概要!$E$9*G732)</f>
        <v/>
      </c>
      <c r="X732" s="1" t="str">
        <f>IF(B732="","",入力・概要!$E$9+T732*F732-U732*G732)</f>
        <v/>
      </c>
      <c r="Y732" s="1" t="str">
        <f t="shared" si="185"/>
        <v/>
      </c>
      <c r="Z732" s="1" t="str">
        <f>IF(B732="","",入力・概要!$E$9*(V732*X732+W732*Y732)/(X732^2+Y732^2)+入力・概要!$B$36)</f>
        <v/>
      </c>
      <c r="AA732" s="1" t="str">
        <f>IF(B732="","",入力・概要!$E$9*(W732*X732-V732*Y732)/(X732^2+Y732^2)+C732*入力・概要!$B$37*0.000000001)</f>
        <v/>
      </c>
      <c r="AB732" s="1" t="str">
        <f t="shared" si="186"/>
        <v/>
      </c>
      <c r="AC732" s="1" t="str">
        <f t="shared" si="187"/>
        <v/>
      </c>
      <c r="AD732" s="1" t="str">
        <f t="shared" si="188"/>
        <v/>
      </c>
      <c r="AE732" s="1" t="str">
        <f t="shared" si="189"/>
        <v/>
      </c>
      <c r="AF732" s="1" t="str">
        <f t="shared" si="190"/>
        <v/>
      </c>
      <c r="AG732" s="1" t="str">
        <f t="shared" si="191"/>
        <v/>
      </c>
    </row>
    <row r="733" spans="1:33">
      <c r="A733">
        <v>730</v>
      </c>
      <c r="B733" s="2" t="str">
        <f>IF(A733&lt;=入力・概要!$B$40,10^(LOG10(入力・概要!$B$38)+(A733-1)*(LOG10(入力・概要!$B$39)-LOG10(入力・概要!$B$38))/(入力・概要!$B$40-1)),"")</f>
        <v/>
      </c>
      <c r="C733" s="1" t="str">
        <f t="shared" si="176"/>
        <v/>
      </c>
      <c r="D733" s="1" t="str">
        <f>IF(B733="","",ATANH(MIN(0.999999,入力・概要!$E$20/入力・概要!$E$9))+入力・概要!$B$20*SQRT(B733/1000000)+E733*入力・概要!$B$15/2)</f>
        <v/>
      </c>
      <c r="E733" s="1" t="str">
        <f>IF(B733="","",C733*(入力・概要!$E$11*0.000000001))</f>
        <v/>
      </c>
      <c r="F733" s="1" t="str">
        <f t="shared" si="177"/>
        <v/>
      </c>
      <c r="G733" s="1" t="str">
        <f t="shared" si="178"/>
        <v/>
      </c>
      <c r="H733" s="1" t="str">
        <f>IF(B733="","",ATANH(MIN(0.999999,入力・概要!$E$21/入力・概要!$E$15))+入力・概要!$B$21*SQRT(B733/1000000)+I733*入力・概要!$B$16/2)</f>
        <v/>
      </c>
      <c r="I733" s="1" t="str">
        <f>IF(B733="","",C733*(入力・概要!$E$17*0.000000001))</f>
        <v/>
      </c>
      <c r="J733" s="1" t="str">
        <f t="shared" si="179"/>
        <v/>
      </c>
      <c r="K733" s="1" t="str">
        <f t="shared" si="180"/>
        <v/>
      </c>
      <c r="L733" s="1" t="str">
        <f>IF(B733="","",入力・概要!$B$25)</f>
        <v/>
      </c>
      <c r="M733" s="1" t="str">
        <f>IF(B733="","",C733*入力・概要!$B$26*0.000000001-1/(C733*入力・概要!$B$24*0.000001))</f>
        <v/>
      </c>
      <c r="N733" s="1" t="str">
        <f>IF(B733="","",入力・概要!$B$28)</f>
        <v/>
      </c>
      <c r="O733" s="1" t="str">
        <f>IF(B733="","",C733*入力・概要!$B$29*0.000000001-1/(C733*入力・概要!$B$27*0.000001))</f>
        <v/>
      </c>
      <c r="P733" s="1" t="str">
        <f t="shared" si="181"/>
        <v/>
      </c>
      <c r="Q733" s="1" t="str">
        <f t="shared" si="182"/>
        <v/>
      </c>
      <c r="R733" s="1" t="str">
        <f>IF(B733="","",入力・概要!$E$15*J733)</f>
        <v/>
      </c>
      <c r="S733" s="1" t="str">
        <f>IF(B733="","",入力・概要!$E$15*K733)</f>
        <v/>
      </c>
      <c r="T733" s="1" t="str">
        <f t="shared" si="183"/>
        <v/>
      </c>
      <c r="U733" s="1" t="str">
        <f t="shared" si="184"/>
        <v/>
      </c>
      <c r="V733" s="1" t="str">
        <f>IF(B733="","",T733+入力・概要!$E$9*F733)</f>
        <v/>
      </c>
      <c r="W733" s="1" t="str">
        <f>IF(B733="","",U733+入力・概要!$E$9*G733)</f>
        <v/>
      </c>
      <c r="X733" s="1" t="str">
        <f>IF(B733="","",入力・概要!$E$9+T733*F733-U733*G733)</f>
        <v/>
      </c>
      <c r="Y733" s="1" t="str">
        <f t="shared" si="185"/>
        <v/>
      </c>
      <c r="Z733" s="1" t="str">
        <f>IF(B733="","",入力・概要!$E$9*(V733*X733+W733*Y733)/(X733^2+Y733^2)+入力・概要!$B$36)</f>
        <v/>
      </c>
      <c r="AA733" s="1" t="str">
        <f>IF(B733="","",入力・概要!$E$9*(W733*X733-V733*Y733)/(X733^2+Y733^2)+C733*入力・概要!$B$37*0.000000001)</f>
        <v/>
      </c>
      <c r="AB733" s="1" t="str">
        <f t="shared" si="186"/>
        <v/>
      </c>
      <c r="AC733" s="1" t="str">
        <f t="shared" si="187"/>
        <v/>
      </c>
      <c r="AD733" s="1" t="str">
        <f t="shared" si="188"/>
        <v/>
      </c>
      <c r="AE733" s="1" t="str">
        <f t="shared" si="189"/>
        <v/>
      </c>
      <c r="AF733" s="1" t="str">
        <f t="shared" si="190"/>
        <v/>
      </c>
      <c r="AG733" s="1" t="str">
        <f t="shared" si="191"/>
        <v/>
      </c>
    </row>
    <row r="734" spans="1:33">
      <c r="A734">
        <v>731</v>
      </c>
      <c r="B734" s="2" t="str">
        <f>IF(A734&lt;=入力・概要!$B$40,10^(LOG10(入力・概要!$B$38)+(A734-1)*(LOG10(入力・概要!$B$39)-LOG10(入力・概要!$B$38))/(入力・概要!$B$40-1)),"")</f>
        <v/>
      </c>
      <c r="C734" s="1" t="str">
        <f t="shared" si="176"/>
        <v/>
      </c>
      <c r="D734" s="1" t="str">
        <f>IF(B734="","",ATANH(MIN(0.999999,入力・概要!$E$20/入力・概要!$E$9))+入力・概要!$B$20*SQRT(B734/1000000)+E734*入力・概要!$B$15/2)</f>
        <v/>
      </c>
      <c r="E734" s="1" t="str">
        <f>IF(B734="","",C734*(入力・概要!$E$11*0.000000001))</f>
        <v/>
      </c>
      <c r="F734" s="1" t="str">
        <f t="shared" si="177"/>
        <v/>
      </c>
      <c r="G734" s="1" t="str">
        <f t="shared" si="178"/>
        <v/>
      </c>
      <c r="H734" s="1" t="str">
        <f>IF(B734="","",ATANH(MIN(0.999999,入力・概要!$E$21/入力・概要!$E$15))+入力・概要!$B$21*SQRT(B734/1000000)+I734*入力・概要!$B$16/2)</f>
        <v/>
      </c>
      <c r="I734" s="1" t="str">
        <f>IF(B734="","",C734*(入力・概要!$E$17*0.000000001))</f>
        <v/>
      </c>
      <c r="J734" s="1" t="str">
        <f t="shared" si="179"/>
        <v/>
      </c>
      <c r="K734" s="1" t="str">
        <f t="shared" si="180"/>
        <v/>
      </c>
      <c r="L734" s="1" t="str">
        <f>IF(B734="","",入力・概要!$B$25)</f>
        <v/>
      </c>
      <c r="M734" s="1" t="str">
        <f>IF(B734="","",C734*入力・概要!$B$26*0.000000001-1/(C734*入力・概要!$B$24*0.000001))</f>
        <v/>
      </c>
      <c r="N734" s="1" t="str">
        <f>IF(B734="","",入力・概要!$B$28)</f>
        <v/>
      </c>
      <c r="O734" s="1" t="str">
        <f>IF(B734="","",C734*入力・概要!$B$29*0.000000001-1/(C734*入力・概要!$B$27*0.000001))</f>
        <v/>
      </c>
      <c r="P734" s="1" t="str">
        <f t="shared" si="181"/>
        <v/>
      </c>
      <c r="Q734" s="1" t="str">
        <f t="shared" si="182"/>
        <v/>
      </c>
      <c r="R734" s="1" t="str">
        <f>IF(B734="","",入力・概要!$E$15*J734)</f>
        <v/>
      </c>
      <c r="S734" s="1" t="str">
        <f>IF(B734="","",入力・概要!$E$15*K734)</f>
        <v/>
      </c>
      <c r="T734" s="1" t="str">
        <f t="shared" si="183"/>
        <v/>
      </c>
      <c r="U734" s="1" t="str">
        <f t="shared" si="184"/>
        <v/>
      </c>
      <c r="V734" s="1" t="str">
        <f>IF(B734="","",T734+入力・概要!$E$9*F734)</f>
        <v/>
      </c>
      <c r="W734" s="1" t="str">
        <f>IF(B734="","",U734+入力・概要!$E$9*G734)</f>
        <v/>
      </c>
      <c r="X734" s="1" t="str">
        <f>IF(B734="","",入力・概要!$E$9+T734*F734-U734*G734)</f>
        <v/>
      </c>
      <c r="Y734" s="1" t="str">
        <f t="shared" si="185"/>
        <v/>
      </c>
      <c r="Z734" s="1" t="str">
        <f>IF(B734="","",入力・概要!$E$9*(V734*X734+W734*Y734)/(X734^2+Y734^2)+入力・概要!$B$36)</f>
        <v/>
      </c>
      <c r="AA734" s="1" t="str">
        <f>IF(B734="","",入力・概要!$E$9*(W734*X734-V734*Y734)/(X734^2+Y734^2)+C734*入力・概要!$B$37*0.000000001)</f>
        <v/>
      </c>
      <c r="AB734" s="1" t="str">
        <f t="shared" si="186"/>
        <v/>
      </c>
      <c r="AC734" s="1" t="str">
        <f t="shared" si="187"/>
        <v/>
      </c>
      <c r="AD734" s="1" t="str">
        <f t="shared" si="188"/>
        <v/>
      </c>
      <c r="AE734" s="1" t="str">
        <f t="shared" si="189"/>
        <v/>
      </c>
      <c r="AF734" s="1" t="str">
        <f t="shared" si="190"/>
        <v/>
      </c>
      <c r="AG734" s="1" t="str">
        <f t="shared" si="191"/>
        <v/>
      </c>
    </row>
    <row r="735" spans="1:33">
      <c r="A735">
        <v>732</v>
      </c>
      <c r="B735" s="2" t="str">
        <f>IF(A735&lt;=入力・概要!$B$40,10^(LOG10(入力・概要!$B$38)+(A735-1)*(LOG10(入力・概要!$B$39)-LOG10(入力・概要!$B$38))/(入力・概要!$B$40-1)),"")</f>
        <v/>
      </c>
      <c r="C735" s="1" t="str">
        <f t="shared" si="176"/>
        <v/>
      </c>
      <c r="D735" s="1" t="str">
        <f>IF(B735="","",ATANH(MIN(0.999999,入力・概要!$E$20/入力・概要!$E$9))+入力・概要!$B$20*SQRT(B735/1000000)+E735*入力・概要!$B$15/2)</f>
        <v/>
      </c>
      <c r="E735" s="1" t="str">
        <f>IF(B735="","",C735*(入力・概要!$E$11*0.000000001))</f>
        <v/>
      </c>
      <c r="F735" s="1" t="str">
        <f t="shared" si="177"/>
        <v/>
      </c>
      <c r="G735" s="1" t="str">
        <f t="shared" si="178"/>
        <v/>
      </c>
      <c r="H735" s="1" t="str">
        <f>IF(B735="","",ATANH(MIN(0.999999,入力・概要!$E$21/入力・概要!$E$15))+入力・概要!$B$21*SQRT(B735/1000000)+I735*入力・概要!$B$16/2)</f>
        <v/>
      </c>
      <c r="I735" s="1" t="str">
        <f>IF(B735="","",C735*(入力・概要!$E$17*0.000000001))</f>
        <v/>
      </c>
      <c r="J735" s="1" t="str">
        <f t="shared" si="179"/>
        <v/>
      </c>
      <c r="K735" s="1" t="str">
        <f t="shared" si="180"/>
        <v/>
      </c>
      <c r="L735" s="1" t="str">
        <f>IF(B735="","",入力・概要!$B$25)</f>
        <v/>
      </c>
      <c r="M735" s="1" t="str">
        <f>IF(B735="","",C735*入力・概要!$B$26*0.000000001-1/(C735*入力・概要!$B$24*0.000001))</f>
        <v/>
      </c>
      <c r="N735" s="1" t="str">
        <f>IF(B735="","",入力・概要!$B$28)</f>
        <v/>
      </c>
      <c r="O735" s="1" t="str">
        <f>IF(B735="","",C735*入力・概要!$B$29*0.000000001-1/(C735*入力・概要!$B$27*0.000001))</f>
        <v/>
      </c>
      <c r="P735" s="1" t="str">
        <f t="shared" si="181"/>
        <v/>
      </c>
      <c r="Q735" s="1" t="str">
        <f t="shared" si="182"/>
        <v/>
      </c>
      <c r="R735" s="1" t="str">
        <f>IF(B735="","",入力・概要!$E$15*J735)</f>
        <v/>
      </c>
      <c r="S735" s="1" t="str">
        <f>IF(B735="","",入力・概要!$E$15*K735)</f>
        <v/>
      </c>
      <c r="T735" s="1" t="str">
        <f t="shared" si="183"/>
        <v/>
      </c>
      <c r="U735" s="1" t="str">
        <f t="shared" si="184"/>
        <v/>
      </c>
      <c r="V735" s="1" t="str">
        <f>IF(B735="","",T735+入力・概要!$E$9*F735)</f>
        <v/>
      </c>
      <c r="W735" s="1" t="str">
        <f>IF(B735="","",U735+入力・概要!$E$9*G735)</f>
        <v/>
      </c>
      <c r="X735" s="1" t="str">
        <f>IF(B735="","",入力・概要!$E$9+T735*F735-U735*G735)</f>
        <v/>
      </c>
      <c r="Y735" s="1" t="str">
        <f t="shared" si="185"/>
        <v/>
      </c>
      <c r="Z735" s="1" t="str">
        <f>IF(B735="","",入力・概要!$E$9*(V735*X735+W735*Y735)/(X735^2+Y735^2)+入力・概要!$B$36)</f>
        <v/>
      </c>
      <c r="AA735" s="1" t="str">
        <f>IF(B735="","",入力・概要!$E$9*(W735*X735-V735*Y735)/(X735^2+Y735^2)+C735*入力・概要!$B$37*0.000000001)</f>
        <v/>
      </c>
      <c r="AB735" s="1" t="str">
        <f t="shared" si="186"/>
        <v/>
      </c>
      <c r="AC735" s="1" t="str">
        <f t="shared" si="187"/>
        <v/>
      </c>
      <c r="AD735" s="1" t="str">
        <f t="shared" si="188"/>
        <v/>
      </c>
      <c r="AE735" s="1" t="str">
        <f t="shared" si="189"/>
        <v/>
      </c>
      <c r="AF735" s="1" t="str">
        <f t="shared" si="190"/>
        <v/>
      </c>
      <c r="AG735" s="1" t="str">
        <f t="shared" si="191"/>
        <v/>
      </c>
    </row>
    <row r="736" spans="1:33">
      <c r="A736">
        <v>733</v>
      </c>
      <c r="B736" s="2" t="str">
        <f>IF(A736&lt;=入力・概要!$B$40,10^(LOG10(入力・概要!$B$38)+(A736-1)*(LOG10(入力・概要!$B$39)-LOG10(入力・概要!$B$38))/(入力・概要!$B$40-1)),"")</f>
        <v/>
      </c>
      <c r="C736" s="1" t="str">
        <f t="shared" si="176"/>
        <v/>
      </c>
      <c r="D736" s="1" t="str">
        <f>IF(B736="","",ATANH(MIN(0.999999,入力・概要!$E$20/入力・概要!$E$9))+入力・概要!$B$20*SQRT(B736/1000000)+E736*入力・概要!$B$15/2)</f>
        <v/>
      </c>
      <c r="E736" s="1" t="str">
        <f>IF(B736="","",C736*(入力・概要!$E$11*0.000000001))</f>
        <v/>
      </c>
      <c r="F736" s="1" t="str">
        <f t="shared" si="177"/>
        <v/>
      </c>
      <c r="G736" s="1" t="str">
        <f t="shared" si="178"/>
        <v/>
      </c>
      <c r="H736" s="1" t="str">
        <f>IF(B736="","",ATANH(MIN(0.999999,入力・概要!$E$21/入力・概要!$E$15))+入力・概要!$B$21*SQRT(B736/1000000)+I736*入力・概要!$B$16/2)</f>
        <v/>
      </c>
      <c r="I736" s="1" t="str">
        <f>IF(B736="","",C736*(入力・概要!$E$17*0.000000001))</f>
        <v/>
      </c>
      <c r="J736" s="1" t="str">
        <f t="shared" si="179"/>
        <v/>
      </c>
      <c r="K736" s="1" t="str">
        <f t="shared" si="180"/>
        <v/>
      </c>
      <c r="L736" s="1" t="str">
        <f>IF(B736="","",入力・概要!$B$25)</f>
        <v/>
      </c>
      <c r="M736" s="1" t="str">
        <f>IF(B736="","",C736*入力・概要!$B$26*0.000000001-1/(C736*入力・概要!$B$24*0.000001))</f>
        <v/>
      </c>
      <c r="N736" s="1" t="str">
        <f>IF(B736="","",入力・概要!$B$28)</f>
        <v/>
      </c>
      <c r="O736" s="1" t="str">
        <f>IF(B736="","",C736*入力・概要!$B$29*0.000000001-1/(C736*入力・概要!$B$27*0.000001))</f>
        <v/>
      </c>
      <c r="P736" s="1" t="str">
        <f t="shared" si="181"/>
        <v/>
      </c>
      <c r="Q736" s="1" t="str">
        <f t="shared" si="182"/>
        <v/>
      </c>
      <c r="R736" s="1" t="str">
        <f>IF(B736="","",入力・概要!$E$15*J736)</f>
        <v/>
      </c>
      <c r="S736" s="1" t="str">
        <f>IF(B736="","",入力・概要!$E$15*K736)</f>
        <v/>
      </c>
      <c r="T736" s="1" t="str">
        <f t="shared" si="183"/>
        <v/>
      </c>
      <c r="U736" s="1" t="str">
        <f t="shared" si="184"/>
        <v/>
      </c>
      <c r="V736" s="1" t="str">
        <f>IF(B736="","",T736+入力・概要!$E$9*F736)</f>
        <v/>
      </c>
      <c r="W736" s="1" t="str">
        <f>IF(B736="","",U736+入力・概要!$E$9*G736)</f>
        <v/>
      </c>
      <c r="X736" s="1" t="str">
        <f>IF(B736="","",入力・概要!$E$9+T736*F736-U736*G736)</f>
        <v/>
      </c>
      <c r="Y736" s="1" t="str">
        <f t="shared" si="185"/>
        <v/>
      </c>
      <c r="Z736" s="1" t="str">
        <f>IF(B736="","",入力・概要!$E$9*(V736*X736+W736*Y736)/(X736^2+Y736^2)+入力・概要!$B$36)</f>
        <v/>
      </c>
      <c r="AA736" s="1" t="str">
        <f>IF(B736="","",入力・概要!$E$9*(W736*X736-V736*Y736)/(X736^2+Y736^2)+C736*入力・概要!$B$37*0.000000001)</f>
        <v/>
      </c>
      <c r="AB736" s="1" t="str">
        <f t="shared" si="186"/>
        <v/>
      </c>
      <c r="AC736" s="1" t="str">
        <f t="shared" si="187"/>
        <v/>
      </c>
      <c r="AD736" s="1" t="str">
        <f t="shared" si="188"/>
        <v/>
      </c>
      <c r="AE736" s="1" t="str">
        <f t="shared" si="189"/>
        <v/>
      </c>
      <c r="AF736" s="1" t="str">
        <f t="shared" si="190"/>
        <v/>
      </c>
      <c r="AG736" s="1" t="str">
        <f t="shared" si="191"/>
        <v/>
      </c>
    </row>
    <row r="737" spans="1:33">
      <c r="A737">
        <v>734</v>
      </c>
      <c r="B737" s="2" t="str">
        <f>IF(A737&lt;=入力・概要!$B$40,10^(LOG10(入力・概要!$B$38)+(A737-1)*(LOG10(入力・概要!$B$39)-LOG10(入力・概要!$B$38))/(入力・概要!$B$40-1)),"")</f>
        <v/>
      </c>
      <c r="C737" s="1" t="str">
        <f t="shared" si="176"/>
        <v/>
      </c>
      <c r="D737" s="1" t="str">
        <f>IF(B737="","",ATANH(MIN(0.999999,入力・概要!$E$20/入力・概要!$E$9))+入力・概要!$B$20*SQRT(B737/1000000)+E737*入力・概要!$B$15/2)</f>
        <v/>
      </c>
      <c r="E737" s="1" t="str">
        <f>IF(B737="","",C737*(入力・概要!$E$11*0.000000001))</f>
        <v/>
      </c>
      <c r="F737" s="1" t="str">
        <f t="shared" si="177"/>
        <v/>
      </c>
      <c r="G737" s="1" t="str">
        <f t="shared" si="178"/>
        <v/>
      </c>
      <c r="H737" s="1" t="str">
        <f>IF(B737="","",ATANH(MIN(0.999999,入力・概要!$E$21/入力・概要!$E$15))+入力・概要!$B$21*SQRT(B737/1000000)+I737*入力・概要!$B$16/2)</f>
        <v/>
      </c>
      <c r="I737" s="1" t="str">
        <f>IF(B737="","",C737*(入力・概要!$E$17*0.000000001))</f>
        <v/>
      </c>
      <c r="J737" s="1" t="str">
        <f t="shared" si="179"/>
        <v/>
      </c>
      <c r="K737" s="1" t="str">
        <f t="shared" si="180"/>
        <v/>
      </c>
      <c r="L737" s="1" t="str">
        <f>IF(B737="","",入力・概要!$B$25)</f>
        <v/>
      </c>
      <c r="M737" s="1" t="str">
        <f>IF(B737="","",C737*入力・概要!$B$26*0.000000001-1/(C737*入力・概要!$B$24*0.000001))</f>
        <v/>
      </c>
      <c r="N737" s="1" t="str">
        <f>IF(B737="","",入力・概要!$B$28)</f>
        <v/>
      </c>
      <c r="O737" s="1" t="str">
        <f>IF(B737="","",C737*入力・概要!$B$29*0.000000001-1/(C737*入力・概要!$B$27*0.000001))</f>
        <v/>
      </c>
      <c r="P737" s="1" t="str">
        <f t="shared" si="181"/>
        <v/>
      </c>
      <c r="Q737" s="1" t="str">
        <f t="shared" si="182"/>
        <v/>
      </c>
      <c r="R737" s="1" t="str">
        <f>IF(B737="","",入力・概要!$E$15*J737)</f>
        <v/>
      </c>
      <c r="S737" s="1" t="str">
        <f>IF(B737="","",入力・概要!$E$15*K737)</f>
        <v/>
      </c>
      <c r="T737" s="1" t="str">
        <f t="shared" si="183"/>
        <v/>
      </c>
      <c r="U737" s="1" t="str">
        <f t="shared" si="184"/>
        <v/>
      </c>
      <c r="V737" s="1" t="str">
        <f>IF(B737="","",T737+入力・概要!$E$9*F737)</f>
        <v/>
      </c>
      <c r="W737" s="1" t="str">
        <f>IF(B737="","",U737+入力・概要!$E$9*G737)</f>
        <v/>
      </c>
      <c r="X737" s="1" t="str">
        <f>IF(B737="","",入力・概要!$E$9+T737*F737-U737*G737)</f>
        <v/>
      </c>
      <c r="Y737" s="1" t="str">
        <f t="shared" si="185"/>
        <v/>
      </c>
      <c r="Z737" s="1" t="str">
        <f>IF(B737="","",入力・概要!$E$9*(V737*X737+W737*Y737)/(X737^2+Y737^2)+入力・概要!$B$36)</f>
        <v/>
      </c>
      <c r="AA737" s="1" t="str">
        <f>IF(B737="","",入力・概要!$E$9*(W737*X737-V737*Y737)/(X737^2+Y737^2)+C737*入力・概要!$B$37*0.000000001)</f>
        <v/>
      </c>
      <c r="AB737" s="1" t="str">
        <f t="shared" si="186"/>
        <v/>
      </c>
      <c r="AC737" s="1" t="str">
        <f t="shared" si="187"/>
        <v/>
      </c>
      <c r="AD737" s="1" t="str">
        <f t="shared" si="188"/>
        <v/>
      </c>
      <c r="AE737" s="1" t="str">
        <f t="shared" si="189"/>
        <v/>
      </c>
      <c r="AF737" s="1" t="str">
        <f t="shared" si="190"/>
        <v/>
      </c>
      <c r="AG737" s="1" t="str">
        <f t="shared" si="191"/>
        <v/>
      </c>
    </row>
    <row r="738" spans="1:33">
      <c r="A738">
        <v>735</v>
      </c>
      <c r="B738" s="2" t="str">
        <f>IF(A738&lt;=入力・概要!$B$40,10^(LOG10(入力・概要!$B$38)+(A738-1)*(LOG10(入力・概要!$B$39)-LOG10(入力・概要!$B$38))/(入力・概要!$B$40-1)),"")</f>
        <v/>
      </c>
      <c r="C738" s="1" t="str">
        <f t="shared" si="176"/>
        <v/>
      </c>
      <c r="D738" s="1" t="str">
        <f>IF(B738="","",ATANH(MIN(0.999999,入力・概要!$E$20/入力・概要!$E$9))+入力・概要!$B$20*SQRT(B738/1000000)+E738*入力・概要!$B$15/2)</f>
        <v/>
      </c>
      <c r="E738" s="1" t="str">
        <f>IF(B738="","",C738*(入力・概要!$E$11*0.000000001))</f>
        <v/>
      </c>
      <c r="F738" s="1" t="str">
        <f t="shared" si="177"/>
        <v/>
      </c>
      <c r="G738" s="1" t="str">
        <f t="shared" si="178"/>
        <v/>
      </c>
      <c r="H738" s="1" t="str">
        <f>IF(B738="","",ATANH(MIN(0.999999,入力・概要!$E$21/入力・概要!$E$15))+入力・概要!$B$21*SQRT(B738/1000000)+I738*入力・概要!$B$16/2)</f>
        <v/>
      </c>
      <c r="I738" s="1" t="str">
        <f>IF(B738="","",C738*(入力・概要!$E$17*0.000000001))</f>
        <v/>
      </c>
      <c r="J738" s="1" t="str">
        <f t="shared" si="179"/>
        <v/>
      </c>
      <c r="K738" s="1" t="str">
        <f t="shared" si="180"/>
        <v/>
      </c>
      <c r="L738" s="1" t="str">
        <f>IF(B738="","",入力・概要!$B$25)</f>
        <v/>
      </c>
      <c r="M738" s="1" t="str">
        <f>IF(B738="","",C738*入力・概要!$B$26*0.000000001-1/(C738*入力・概要!$B$24*0.000001))</f>
        <v/>
      </c>
      <c r="N738" s="1" t="str">
        <f>IF(B738="","",入力・概要!$B$28)</f>
        <v/>
      </c>
      <c r="O738" s="1" t="str">
        <f>IF(B738="","",C738*入力・概要!$B$29*0.000000001-1/(C738*入力・概要!$B$27*0.000001))</f>
        <v/>
      </c>
      <c r="P738" s="1" t="str">
        <f t="shared" si="181"/>
        <v/>
      </c>
      <c r="Q738" s="1" t="str">
        <f t="shared" si="182"/>
        <v/>
      </c>
      <c r="R738" s="1" t="str">
        <f>IF(B738="","",入力・概要!$E$15*J738)</f>
        <v/>
      </c>
      <c r="S738" s="1" t="str">
        <f>IF(B738="","",入力・概要!$E$15*K738)</f>
        <v/>
      </c>
      <c r="T738" s="1" t="str">
        <f t="shared" si="183"/>
        <v/>
      </c>
      <c r="U738" s="1" t="str">
        <f t="shared" si="184"/>
        <v/>
      </c>
      <c r="V738" s="1" t="str">
        <f>IF(B738="","",T738+入力・概要!$E$9*F738)</f>
        <v/>
      </c>
      <c r="W738" s="1" t="str">
        <f>IF(B738="","",U738+入力・概要!$E$9*G738)</f>
        <v/>
      </c>
      <c r="X738" s="1" t="str">
        <f>IF(B738="","",入力・概要!$E$9+T738*F738-U738*G738)</f>
        <v/>
      </c>
      <c r="Y738" s="1" t="str">
        <f t="shared" si="185"/>
        <v/>
      </c>
      <c r="Z738" s="1" t="str">
        <f>IF(B738="","",入力・概要!$E$9*(V738*X738+W738*Y738)/(X738^2+Y738^2)+入力・概要!$B$36)</f>
        <v/>
      </c>
      <c r="AA738" s="1" t="str">
        <f>IF(B738="","",入力・概要!$E$9*(W738*X738-V738*Y738)/(X738^2+Y738^2)+C738*入力・概要!$B$37*0.000000001)</f>
        <v/>
      </c>
      <c r="AB738" s="1" t="str">
        <f t="shared" si="186"/>
        <v/>
      </c>
      <c r="AC738" s="1" t="str">
        <f t="shared" si="187"/>
        <v/>
      </c>
      <c r="AD738" s="1" t="str">
        <f t="shared" si="188"/>
        <v/>
      </c>
      <c r="AE738" s="1" t="str">
        <f t="shared" si="189"/>
        <v/>
      </c>
      <c r="AF738" s="1" t="str">
        <f t="shared" si="190"/>
        <v/>
      </c>
      <c r="AG738" s="1" t="str">
        <f t="shared" si="191"/>
        <v/>
      </c>
    </row>
    <row r="739" spans="1:33">
      <c r="A739">
        <v>736</v>
      </c>
      <c r="B739" s="2" t="str">
        <f>IF(A739&lt;=入力・概要!$B$40,10^(LOG10(入力・概要!$B$38)+(A739-1)*(LOG10(入力・概要!$B$39)-LOG10(入力・概要!$B$38))/(入力・概要!$B$40-1)),"")</f>
        <v/>
      </c>
      <c r="C739" s="1" t="str">
        <f t="shared" si="176"/>
        <v/>
      </c>
      <c r="D739" s="1" t="str">
        <f>IF(B739="","",ATANH(MIN(0.999999,入力・概要!$E$20/入力・概要!$E$9))+入力・概要!$B$20*SQRT(B739/1000000)+E739*入力・概要!$B$15/2)</f>
        <v/>
      </c>
      <c r="E739" s="1" t="str">
        <f>IF(B739="","",C739*(入力・概要!$E$11*0.000000001))</f>
        <v/>
      </c>
      <c r="F739" s="1" t="str">
        <f t="shared" si="177"/>
        <v/>
      </c>
      <c r="G739" s="1" t="str">
        <f t="shared" si="178"/>
        <v/>
      </c>
      <c r="H739" s="1" t="str">
        <f>IF(B739="","",ATANH(MIN(0.999999,入力・概要!$E$21/入力・概要!$E$15))+入力・概要!$B$21*SQRT(B739/1000000)+I739*入力・概要!$B$16/2)</f>
        <v/>
      </c>
      <c r="I739" s="1" t="str">
        <f>IF(B739="","",C739*(入力・概要!$E$17*0.000000001))</f>
        <v/>
      </c>
      <c r="J739" s="1" t="str">
        <f t="shared" si="179"/>
        <v/>
      </c>
      <c r="K739" s="1" t="str">
        <f t="shared" si="180"/>
        <v/>
      </c>
      <c r="L739" s="1" t="str">
        <f>IF(B739="","",入力・概要!$B$25)</f>
        <v/>
      </c>
      <c r="M739" s="1" t="str">
        <f>IF(B739="","",C739*入力・概要!$B$26*0.000000001-1/(C739*入力・概要!$B$24*0.000001))</f>
        <v/>
      </c>
      <c r="N739" s="1" t="str">
        <f>IF(B739="","",入力・概要!$B$28)</f>
        <v/>
      </c>
      <c r="O739" s="1" t="str">
        <f>IF(B739="","",C739*入力・概要!$B$29*0.000000001-1/(C739*入力・概要!$B$27*0.000001))</f>
        <v/>
      </c>
      <c r="P739" s="1" t="str">
        <f t="shared" si="181"/>
        <v/>
      </c>
      <c r="Q739" s="1" t="str">
        <f t="shared" si="182"/>
        <v/>
      </c>
      <c r="R739" s="1" t="str">
        <f>IF(B739="","",入力・概要!$E$15*J739)</f>
        <v/>
      </c>
      <c r="S739" s="1" t="str">
        <f>IF(B739="","",入力・概要!$E$15*K739)</f>
        <v/>
      </c>
      <c r="T739" s="1" t="str">
        <f t="shared" si="183"/>
        <v/>
      </c>
      <c r="U739" s="1" t="str">
        <f t="shared" si="184"/>
        <v/>
      </c>
      <c r="V739" s="1" t="str">
        <f>IF(B739="","",T739+入力・概要!$E$9*F739)</f>
        <v/>
      </c>
      <c r="W739" s="1" t="str">
        <f>IF(B739="","",U739+入力・概要!$E$9*G739)</f>
        <v/>
      </c>
      <c r="X739" s="1" t="str">
        <f>IF(B739="","",入力・概要!$E$9+T739*F739-U739*G739)</f>
        <v/>
      </c>
      <c r="Y739" s="1" t="str">
        <f t="shared" si="185"/>
        <v/>
      </c>
      <c r="Z739" s="1" t="str">
        <f>IF(B739="","",入力・概要!$E$9*(V739*X739+W739*Y739)/(X739^2+Y739^2)+入力・概要!$B$36)</f>
        <v/>
      </c>
      <c r="AA739" s="1" t="str">
        <f>IF(B739="","",入力・概要!$E$9*(W739*X739-V739*Y739)/(X739^2+Y739^2)+C739*入力・概要!$B$37*0.000000001)</f>
        <v/>
      </c>
      <c r="AB739" s="1" t="str">
        <f t="shared" si="186"/>
        <v/>
      </c>
      <c r="AC739" s="1" t="str">
        <f t="shared" si="187"/>
        <v/>
      </c>
      <c r="AD739" s="1" t="str">
        <f t="shared" si="188"/>
        <v/>
      </c>
      <c r="AE739" s="1" t="str">
        <f t="shared" si="189"/>
        <v/>
      </c>
      <c r="AF739" s="1" t="str">
        <f t="shared" si="190"/>
        <v/>
      </c>
      <c r="AG739" s="1" t="str">
        <f t="shared" si="191"/>
        <v/>
      </c>
    </row>
    <row r="740" spans="1:33">
      <c r="A740">
        <v>737</v>
      </c>
      <c r="B740" s="2" t="str">
        <f>IF(A740&lt;=入力・概要!$B$40,10^(LOG10(入力・概要!$B$38)+(A740-1)*(LOG10(入力・概要!$B$39)-LOG10(入力・概要!$B$38))/(入力・概要!$B$40-1)),"")</f>
        <v/>
      </c>
      <c r="C740" s="1" t="str">
        <f t="shared" si="176"/>
        <v/>
      </c>
      <c r="D740" s="1" t="str">
        <f>IF(B740="","",ATANH(MIN(0.999999,入力・概要!$E$20/入力・概要!$E$9))+入力・概要!$B$20*SQRT(B740/1000000)+E740*入力・概要!$B$15/2)</f>
        <v/>
      </c>
      <c r="E740" s="1" t="str">
        <f>IF(B740="","",C740*(入力・概要!$E$11*0.000000001))</f>
        <v/>
      </c>
      <c r="F740" s="1" t="str">
        <f t="shared" si="177"/>
        <v/>
      </c>
      <c r="G740" s="1" t="str">
        <f t="shared" si="178"/>
        <v/>
      </c>
      <c r="H740" s="1" t="str">
        <f>IF(B740="","",ATANH(MIN(0.999999,入力・概要!$E$21/入力・概要!$E$15))+入力・概要!$B$21*SQRT(B740/1000000)+I740*入力・概要!$B$16/2)</f>
        <v/>
      </c>
      <c r="I740" s="1" t="str">
        <f>IF(B740="","",C740*(入力・概要!$E$17*0.000000001))</f>
        <v/>
      </c>
      <c r="J740" s="1" t="str">
        <f t="shared" si="179"/>
        <v/>
      </c>
      <c r="K740" s="1" t="str">
        <f t="shared" si="180"/>
        <v/>
      </c>
      <c r="L740" s="1" t="str">
        <f>IF(B740="","",入力・概要!$B$25)</f>
        <v/>
      </c>
      <c r="M740" s="1" t="str">
        <f>IF(B740="","",C740*入力・概要!$B$26*0.000000001-1/(C740*入力・概要!$B$24*0.000001))</f>
        <v/>
      </c>
      <c r="N740" s="1" t="str">
        <f>IF(B740="","",入力・概要!$B$28)</f>
        <v/>
      </c>
      <c r="O740" s="1" t="str">
        <f>IF(B740="","",C740*入力・概要!$B$29*0.000000001-1/(C740*入力・概要!$B$27*0.000001))</f>
        <v/>
      </c>
      <c r="P740" s="1" t="str">
        <f t="shared" si="181"/>
        <v/>
      </c>
      <c r="Q740" s="1" t="str">
        <f t="shared" si="182"/>
        <v/>
      </c>
      <c r="R740" s="1" t="str">
        <f>IF(B740="","",入力・概要!$E$15*J740)</f>
        <v/>
      </c>
      <c r="S740" s="1" t="str">
        <f>IF(B740="","",入力・概要!$E$15*K740)</f>
        <v/>
      </c>
      <c r="T740" s="1" t="str">
        <f t="shared" si="183"/>
        <v/>
      </c>
      <c r="U740" s="1" t="str">
        <f t="shared" si="184"/>
        <v/>
      </c>
      <c r="V740" s="1" t="str">
        <f>IF(B740="","",T740+入力・概要!$E$9*F740)</f>
        <v/>
      </c>
      <c r="W740" s="1" t="str">
        <f>IF(B740="","",U740+入力・概要!$E$9*G740)</f>
        <v/>
      </c>
      <c r="X740" s="1" t="str">
        <f>IF(B740="","",入力・概要!$E$9+T740*F740-U740*G740)</f>
        <v/>
      </c>
      <c r="Y740" s="1" t="str">
        <f t="shared" si="185"/>
        <v/>
      </c>
      <c r="Z740" s="1" t="str">
        <f>IF(B740="","",入力・概要!$E$9*(V740*X740+W740*Y740)/(X740^2+Y740^2)+入力・概要!$B$36)</f>
        <v/>
      </c>
      <c r="AA740" s="1" t="str">
        <f>IF(B740="","",入力・概要!$E$9*(W740*X740-V740*Y740)/(X740^2+Y740^2)+C740*入力・概要!$B$37*0.000000001)</f>
        <v/>
      </c>
      <c r="AB740" s="1" t="str">
        <f t="shared" si="186"/>
        <v/>
      </c>
      <c r="AC740" s="1" t="str">
        <f t="shared" si="187"/>
        <v/>
      </c>
      <c r="AD740" s="1" t="str">
        <f t="shared" si="188"/>
        <v/>
      </c>
      <c r="AE740" s="1" t="str">
        <f t="shared" si="189"/>
        <v/>
      </c>
      <c r="AF740" s="1" t="str">
        <f t="shared" si="190"/>
        <v/>
      </c>
      <c r="AG740" s="1" t="str">
        <f t="shared" si="191"/>
        <v/>
      </c>
    </row>
    <row r="741" spans="1:33">
      <c r="A741">
        <v>738</v>
      </c>
      <c r="B741" s="2" t="str">
        <f>IF(A741&lt;=入力・概要!$B$40,10^(LOG10(入力・概要!$B$38)+(A741-1)*(LOG10(入力・概要!$B$39)-LOG10(入力・概要!$B$38))/(入力・概要!$B$40-1)),"")</f>
        <v/>
      </c>
      <c r="C741" s="1" t="str">
        <f t="shared" si="176"/>
        <v/>
      </c>
      <c r="D741" s="1" t="str">
        <f>IF(B741="","",ATANH(MIN(0.999999,入力・概要!$E$20/入力・概要!$E$9))+入力・概要!$B$20*SQRT(B741/1000000)+E741*入力・概要!$B$15/2)</f>
        <v/>
      </c>
      <c r="E741" s="1" t="str">
        <f>IF(B741="","",C741*(入力・概要!$E$11*0.000000001))</f>
        <v/>
      </c>
      <c r="F741" s="1" t="str">
        <f t="shared" si="177"/>
        <v/>
      </c>
      <c r="G741" s="1" t="str">
        <f t="shared" si="178"/>
        <v/>
      </c>
      <c r="H741" s="1" t="str">
        <f>IF(B741="","",ATANH(MIN(0.999999,入力・概要!$E$21/入力・概要!$E$15))+入力・概要!$B$21*SQRT(B741/1000000)+I741*入力・概要!$B$16/2)</f>
        <v/>
      </c>
      <c r="I741" s="1" t="str">
        <f>IF(B741="","",C741*(入力・概要!$E$17*0.000000001))</f>
        <v/>
      </c>
      <c r="J741" s="1" t="str">
        <f t="shared" si="179"/>
        <v/>
      </c>
      <c r="K741" s="1" t="str">
        <f t="shared" si="180"/>
        <v/>
      </c>
      <c r="L741" s="1" t="str">
        <f>IF(B741="","",入力・概要!$B$25)</f>
        <v/>
      </c>
      <c r="M741" s="1" t="str">
        <f>IF(B741="","",C741*入力・概要!$B$26*0.000000001-1/(C741*入力・概要!$B$24*0.000001))</f>
        <v/>
      </c>
      <c r="N741" s="1" t="str">
        <f>IF(B741="","",入力・概要!$B$28)</f>
        <v/>
      </c>
      <c r="O741" s="1" t="str">
        <f>IF(B741="","",C741*入力・概要!$B$29*0.000000001-1/(C741*入力・概要!$B$27*0.000001))</f>
        <v/>
      </c>
      <c r="P741" s="1" t="str">
        <f t="shared" si="181"/>
        <v/>
      </c>
      <c r="Q741" s="1" t="str">
        <f t="shared" si="182"/>
        <v/>
      </c>
      <c r="R741" s="1" t="str">
        <f>IF(B741="","",入力・概要!$E$15*J741)</f>
        <v/>
      </c>
      <c r="S741" s="1" t="str">
        <f>IF(B741="","",入力・概要!$E$15*K741)</f>
        <v/>
      </c>
      <c r="T741" s="1" t="str">
        <f t="shared" si="183"/>
        <v/>
      </c>
      <c r="U741" s="1" t="str">
        <f t="shared" si="184"/>
        <v/>
      </c>
      <c r="V741" s="1" t="str">
        <f>IF(B741="","",T741+入力・概要!$E$9*F741)</f>
        <v/>
      </c>
      <c r="W741" s="1" t="str">
        <f>IF(B741="","",U741+入力・概要!$E$9*G741)</f>
        <v/>
      </c>
      <c r="X741" s="1" t="str">
        <f>IF(B741="","",入力・概要!$E$9+T741*F741-U741*G741)</f>
        <v/>
      </c>
      <c r="Y741" s="1" t="str">
        <f t="shared" si="185"/>
        <v/>
      </c>
      <c r="Z741" s="1" t="str">
        <f>IF(B741="","",入力・概要!$E$9*(V741*X741+W741*Y741)/(X741^2+Y741^2)+入力・概要!$B$36)</f>
        <v/>
      </c>
      <c r="AA741" s="1" t="str">
        <f>IF(B741="","",入力・概要!$E$9*(W741*X741-V741*Y741)/(X741^2+Y741^2)+C741*入力・概要!$B$37*0.000000001)</f>
        <v/>
      </c>
      <c r="AB741" s="1" t="str">
        <f t="shared" si="186"/>
        <v/>
      </c>
      <c r="AC741" s="1" t="str">
        <f t="shared" si="187"/>
        <v/>
      </c>
      <c r="AD741" s="1" t="str">
        <f t="shared" si="188"/>
        <v/>
      </c>
      <c r="AE741" s="1" t="str">
        <f t="shared" si="189"/>
        <v/>
      </c>
      <c r="AF741" s="1" t="str">
        <f t="shared" si="190"/>
        <v/>
      </c>
      <c r="AG741" s="1" t="str">
        <f t="shared" si="191"/>
        <v/>
      </c>
    </row>
    <row r="742" spans="1:33">
      <c r="A742">
        <v>739</v>
      </c>
      <c r="B742" s="2" t="str">
        <f>IF(A742&lt;=入力・概要!$B$40,10^(LOG10(入力・概要!$B$38)+(A742-1)*(LOG10(入力・概要!$B$39)-LOG10(入力・概要!$B$38))/(入力・概要!$B$40-1)),"")</f>
        <v/>
      </c>
      <c r="C742" s="1" t="str">
        <f t="shared" si="176"/>
        <v/>
      </c>
      <c r="D742" s="1" t="str">
        <f>IF(B742="","",ATANH(MIN(0.999999,入力・概要!$E$20/入力・概要!$E$9))+入力・概要!$B$20*SQRT(B742/1000000)+E742*入力・概要!$B$15/2)</f>
        <v/>
      </c>
      <c r="E742" s="1" t="str">
        <f>IF(B742="","",C742*(入力・概要!$E$11*0.000000001))</f>
        <v/>
      </c>
      <c r="F742" s="1" t="str">
        <f t="shared" si="177"/>
        <v/>
      </c>
      <c r="G742" s="1" t="str">
        <f t="shared" si="178"/>
        <v/>
      </c>
      <c r="H742" s="1" t="str">
        <f>IF(B742="","",ATANH(MIN(0.999999,入力・概要!$E$21/入力・概要!$E$15))+入力・概要!$B$21*SQRT(B742/1000000)+I742*入力・概要!$B$16/2)</f>
        <v/>
      </c>
      <c r="I742" s="1" t="str">
        <f>IF(B742="","",C742*(入力・概要!$E$17*0.000000001))</f>
        <v/>
      </c>
      <c r="J742" s="1" t="str">
        <f t="shared" si="179"/>
        <v/>
      </c>
      <c r="K742" s="1" t="str">
        <f t="shared" si="180"/>
        <v/>
      </c>
      <c r="L742" s="1" t="str">
        <f>IF(B742="","",入力・概要!$B$25)</f>
        <v/>
      </c>
      <c r="M742" s="1" t="str">
        <f>IF(B742="","",C742*入力・概要!$B$26*0.000000001-1/(C742*入力・概要!$B$24*0.000001))</f>
        <v/>
      </c>
      <c r="N742" s="1" t="str">
        <f>IF(B742="","",入力・概要!$B$28)</f>
        <v/>
      </c>
      <c r="O742" s="1" t="str">
        <f>IF(B742="","",C742*入力・概要!$B$29*0.000000001-1/(C742*入力・概要!$B$27*0.000001))</f>
        <v/>
      </c>
      <c r="P742" s="1" t="str">
        <f t="shared" si="181"/>
        <v/>
      </c>
      <c r="Q742" s="1" t="str">
        <f t="shared" si="182"/>
        <v/>
      </c>
      <c r="R742" s="1" t="str">
        <f>IF(B742="","",入力・概要!$E$15*J742)</f>
        <v/>
      </c>
      <c r="S742" s="1" t="str">
        <f>IF(B742="","",入力・概要!$E$15*K742)</f>
        <v/>
      </c>
      <c r="T742" s="1" t="str">
        <f t="shared" si="183"/>
        <v/>
      </c>
      <c r="U742" s="1" t="str">
        <f t="shared" si="184"/>
        <v/>
      </c>
      <c r="V742" s="1" t="str">
        <f>IF(B742="","",T742+入力・概要!$E$9*F742)</f>
        <v/>
      </c>
      <c r="W742" s="1" t="str">
        <f>IF(B742="","",U742+入力・概要!$E$9*G742)</f>
        <v/>
      </c>
      <c r="X742" s="1" t="str">
        <f>IF(B742="","",入力・概要!$E$9+T742*F742-U742*G742)</f>
        <v/>
      </c>
      <c r="Y742" s="1" t="str">
        <f t="shared" si="185"/>
        <v/>
      </c>
      <c r="Z742" s="1" t="str">
        <f>IF(B742="","",入力・概要!$E$9*(V742*X742+W742*Y742)/(X742^2+Y742^2)+入力・概要!$B$36)</f>
        <v/>
      </c>
      <c r="AA742" s="1" t="str">
        <f>IF(B742="","",入力・概要!$E$9*(W742*X742-V742*Y742)/(X742^2+Y742^2)+C742*入力・概要!$B$37*0.000000001)</f>
        <v/>
      </c>
      <c r="AB742" s="1" t="str">
        <f t="shared" si="186"/>
        <v/>
      </c>
      <c r="AC742" s="1" t="str">
        <f t="shared" si="187"/>
        <v/>
      </c>
      <c r="AD742" s="1" t="str">
        <f t="shared" si="188"/>
        <v/>
      </c>
      <c r="AE742" s="1" t="str">
        <f t="shared" si="189"/>
        <v/>
      </c>
      <c r="AF742" s="1" t="str">
        <f t="shared" si="190"/>
        <v/>
      </c>
      <c r="AG742" s="1" t="str">
        <f t="shared" si="191"/>
        <v/>
      </c>
    </row>
    <row r="743" spans="1:33">
      <c r="A743">
        <v>740</v>
      </c>
      <c r="B743" s="2" t="str">
        <f>IF(A743&lt;=入力・概要!$B$40,10^(LOG10(入力・概要!$B$38)+(A743-1)*(LOG10(入力・概要!$B$39)-LOG10(入力・概要!$B$38))/(入力・概要!$B$40-1)),"")</f>
        <v/>
      </c>
      <c r="C743" s="1" t="str">
        <f t="shared" si="176"/>
        <v/>
      </c>
      <c r="D743" s="1" t="str">
        <f>IF(B743="","",ATANH(MIN(0.999999,入力・概要!$E$20/入力・概要!$E$9))+入力・概要!$B$20*SQRT(B743/1000000)+E743*入力・概要!$B$15/2)</f>
        <v/>
      </c>
      <c r="E743" s="1" t="str">
        <f>IF(B743="","",C743*(入力・概要!$E$11*0.000000001))</f>
        <v/>
      </c>
      <c r="F743" s="1" t="str">
        <f t="shared" si="177"/>
        <v/>
      </c>
      <c r="G743" s="1" t="str">
        <f t="shared" si="178"/>
        <v/>
      </c>
      <c r="H743" s="1" t="str">
        <f>IF(B743="","",ATANH(MIN(0.999999,入力・概要!$E$21/入力・概要!$E$15))+入力・概要!$B$21*SQRT(B743/1000000)+I743*入力・概要!$B$16/2)</f>
        <v/>
      </c>
      <c r="I743" s="1" t="str">
        <f>IF(B743="","",C743*(入力・概要!$E$17*0.000000001))</f>
        <v/>
      </c>
      <c r="J743" s="1" t="str">
        <f t="shared" si="179"/>
        <v/>
      </c>
      <c r="K743" s="1" t="str">
        <f t="shared" si="180"/>
        <v/>
      </c>
      <c r="L743" s="1" t="str">
        <f>IF(B743="","",入力・概要!$B$25)</f>
        <v/>
      </c>
      <c r="M743" s="1" t="str">
        <f>IF(B743="","",C743*入力・概要!$B$26*0.000000001-1/(C743*入力・概要!$B$24*0.000001))</f>
        <v/>
      </c>
      <c r="N743" s="1" t="str">
        <f>IF(B743="","",入力・概要!$B$28)</f>
        <v/>
      </c>
      <c r="O743" s="1" t="str">
        <f>IF(B743="","",C743*入力・概要!$B$29*0.000000001-1/(C743*入力・概要!$B$27*0.000001))</f>
        <v/>
      </c>
      <c r="P743" s="1" t="str">
        <f t="shared" si="181"/>
        <v/>
      </c>
      <c r="Q743" s="1" t="str">
        <f t="shared" si="182"/>
        <v/>
      </c>
      <c r="R743" s="1" t="str">
        <f>IF(B743="","",入力・概要!$E$15*J743)</f>
        <v/>
      </c>
      <c r="S743" s="1" t="str">
        <f>IF(B743="","",入力・概要!$E$15*K743)</f>
        <v/>
      </c>
      <c r="T743" s="1" t="str">
        <f t="shared" si="183"/>
        <v/>
      </c>
      <c r="U743" s="1" t="str">
        <f t="shared" si="184"/>
        <v/>
      </c>
      <c r="V743" s="1" t="str">
        <f>IF(B743="","",T743+入力・概要!$E$9*F743)</f>
        <v/>
      </c>
      <c r="W743" s="1" t="str">
        <f>IF(B743="","",U743+入力・概要!$E$9*G743)</f>
        <v/>
      </c>
      <c r="X743" s="1" t="str">
        <f>IF(B743="","",入力・概要!$E$9+T743*F743-U743*G743)</f>
        <v/>
      </c>
      <c r="Y743" s="1" t="str">
        <f t="shared" si="185"/>
        <v/>
      </c>
      <c r="Z743" s="1" t="str">
        <f>IF(B743="","",入力・概要!$E$9*(V743*X743+W743*Y743)/(X743^2+Y743^2)+入力・概要!$B$36)</f>
        <v/>
      </c>
      <c r="AA743" s="1" t="str">
        <f>IF(B743="","",入力・概要!$E$9*(W743*X743-V743*Y743)/(X743^2+Y743^2)+C743*入力・概要!$B$37*0.000000001)</f>
        <v/>
      </c>
      <c r="AB743" s="1" t="str">
        <f t="shared" si="186"/>
        <v/>
      </c>
      <c r="AC743" s="1" t="str">
        <f t="shared" si="187"/>
        <v/>
      </c>
      <c r="AD743" s="1" t="str">
        <f t="shared" si="188"/>
        <v/>
      </c>
      <c r="AE743" s="1" t="str">
        <f t="shared" si="189"/>
        <v/>
      </c>
      <c r="AF743" s="1" t="str">
        <f t="shared" si="190"/>
        <v/>
      </c>
      <c r="AG743" s="1" t="str">
        <f t="shared" si="191"/>
        <v/>
      </c>
    </row>
    <row r="744" spans="1:33">
      <c r="A744">
        <v>741</v>
      </c>
      <c r="B744" s="2" t="str">
        <f>IF(A744&lt;=入力・概要!$B$40,10^(LOG10(入力・概要!$B$38)+(A744-1)*(LOG10(入力・概要!$B$39)-LOG10(入力・概要!$B$38))/(入力・概要!$B$40-1)),"")</f>
        <v/>
      </c>
      <c r="C744" s="1" t="str">
        <f t="shared" si="176"/>
        <v/>
      </c>
      <c r="D744" s="1" t="str">
        <f>IF(B744="","",ATANH(MIN(0.999999,入力・概要!$E$20/入力・概要!$E$9))+入力・概要!$B$20*SQRT(B744/1000000)+E744*入力・概要!$B$15/2)</f>
        <v/>
      </c>
      <c r="E744" s="1" t="str">
        <f>IF(B744="","",C744*(入力・概要!$E$11*0.000000001))</f>
        <v/>
      </c>
      <c r="F744" s="1" t="str">
        <f t="shared" si="177"/>
        <v/>
      </c>
      <c r="G744" s="1" t="str">
        <f t="shared" si="178"/>
        <v/>
      </c>
      <c r="H744" s="1" t="str">
        <f>IF(B744="","",ATANH(MIN(0.999999,入力・概要!$E$21/入力・概要!$E$15))+入力・概要!$B$21*SQRT(B744/1000000)+I744*入力・概要!$B$16/2)</f>
        <v/>
      </c>
      <c r="I744" s="1" t="str">
        <f>IF(B744="","",C744*(入力・概要!$E$17*0.000000001))</f>
        <v/>
      </c>
      <c r="J744" s="1" t="str">
        <f t="shared" si="179"/>
        <v/>
      </c>
      <c r="K744" s="1" t="str">
        <f t="shared" si="180"/>
        <v/>
      </c>
      <c r="L744" s="1" t="str">
        <f>IF(B744="","",入力・概要!$B$25)</f>
        <v/>
      </c>
      <c r="M744" s="1" t="str">
        <f>IF(B744="","",C744*入力・概要!$B$26*0.000000001-1/(C744*入力・概要!$B$24*0.000001))</f>
        <v/>
      </c>
      <c r="N744" s="1" t="str">
        <f>IF(B744="","",入力・概要!$B$28)</f>
        <v/>
      </c>
      <c r="O744" s="1" t="str">
        <f>IF(B744="","",C744*入力・概要!$B$29*0.000000001-1/(C744*入力・概要!$B$27*0.000001))</f>
        <v/>
      </c>
      <c r="P744" s="1" t="str">
        <f t="shared" si="181"/>
        <v/>
      </c>
      <c r="Q744" s="1" t="str">
        <f t="shared" si="182"/>
        <v/>
      </c>
      <c r="R744" s="1" t="str">
        <f>IF(B744="","",入力・概要!$E$15*J744)</f>
        <v/>
      </c>
      <c r="S744" s="1" t="str">
        <f>IF(B744="","",入力・概要!$E$15*K744)</f>
        <v/>
      </c>
      <c r="T744" s="1" t="str">
        <f t="shared" si="183"/>
        <v/>
      </c>
      <c r="U744" s="1" t="str">
        <f t="shared" si="184"/>
        <v/>
      </c>
      <c r="V744" s="1" t="str">
        <f>IF(B744="","",T744+入力・概要!$E$9*F744)</f>
        <v/>
      </c>
      <c r="W744" s="1" t="str">
        <f>IF(B744="","",U744+入力・概要!$E$9*G744)</f>
        <v/>
      </c>
      <c r="X744" s="1" t="str">
        <f>IF(B744="","",入力・概要!$E$9+T744*F744-U744*G744)</f>
        <v/>
      </c>
      <c r="Y744" s="1" t="str">
        <f t="shared" si="185"/>
        <v/>
      </c>
      <c r="Z744" s="1" t="str">
        <f>IF(B744="","",入力・概要!$E$9*(V744*X744+W744*Y744)/(X744^2+Y744^2)+入力・概要!$B$36)</f>
        <v/>
      </c>
      <c r="AA744" s="1" t="str">
        <f>IF(B744="","",入力・概要!$E$9*(W744*X744-V744*Y744)/(X744^2+Y744^2)+C744*入力・概要!$B$37*0.000000001)</f>
        <v/>
      </c>
      <c r="AB744" s="1" t="str">
        <f t="shared" si="186"/>
        <v/>
      </c>
      <c r="AC744" s="1" t="str">
        <f t="shared" si="187"/>
        <v/>
      </c>
      <c r="AD744" s="1" t="str">
        <f t="shared" si="188"/>
        <v/>
      </c>
      <c r="AE744" s="1" t="str">
        <f t="shared" si="189"/>
        <v/>
      </c>
      <c r="AF744" s="1" t="str">
        <f t="shared" si="190"/>
        <v/>
      </c>
      <c r="AG744" s="1" t="str">
        <f t="shared" si="191"/>
        <v/>
      </c>
    </row>
    <row r="745" spans="1:33">
      <c r="A745">
        <v>742</v>
      </c>
      <c r="B745" s="2" t="str">
        <f>IF(A745&lt;=入力・概要!$B$40,10^(LOG10(入力・概要!$B$38)+(A745-1)*(LOG10(入力・概要!$B$39)-LOG10(入力・概要!$B$38))/(入力・概要!$B$40-1)),"")</f>
        <v/>
      </c>
      <c r="C745" s="1" t="str">
        <f t="shared" si="176"/>
        <v/>
      </c>
      <c r="D745" s="1" t="str">
        <f>IF(B745="","",ATANH(MIN(0.999999,入力・概要!$E$20/入力・概要!$E$9))+入力・概要!$B$20*SQRT(B745/1000000)+E745*入力・概要!$B$15/2)</f>
        <v/>
      </c>
      <c r="E745" s="1" t="str">
        <f>IF(B745="","",C745*(入力・概要!$E$11*0.000000001))</f>
        <v/>
      </c>
      <c r="F745" s="1" t="str">
        <f t="shared" si="177"/>
        <v/>
      </c>
      <c r="G745" s="1" t="str">
        <f t="shared" si="178"/>
        <v/>
      </c>
      <c r="H745" s="1" t="str">
        <f>IF(B745="","",ATANH(MIN(0.999999,入力・概要!$E$21/入力・概要!$E$15))+入力・概要!$B$21*SQRT(B745/1000000)+I745*入力・概要!$B$16/2)</f>
        <v/>
      </c>
      <c r="I745" s="1" t="str">
        <f>IF(B745="","",C745*(入力・概要!$E$17*0.000000001))</f>
        <v/>
      </c>
      <c r="J745" s="1" t="str">
        <f t="shared" si="179"/>
        <v/>
      </c>
      <c r="K745" s="1" t="str">
        <f t="shared" si="180"/>
        <v/>
      </c>
      <c r="L745" s="1" t="str">
        <f>IF(B745="","",入力・概要!$B$25)</f>
        <v/>
      </c>
      <c r="M745" s="1" t="str">
        <f>IF(B745="","",C745*入力・概要!$B$26*0.000000001-1/(C745*入力・概要!$B$24*0.000001))</f>
        <v/>
      </c>
      <c r="N745" s="1" t="str">
        <f>IF(B745="","",入力・概要!$B$28)</f>
        <v/>
      </c>
      <c r="O745" s="1" t="str">
        <f>IF(B745="","",C745*入力・概要!$B$29*0.000000001-1/(C745*入力・概要!$B$27*0.000001))</f>
        <v/>
      </c>
      <c r="P745" s="1" t="str">
        <f t="shared" si="181"/>
        <v/>
      </c>
      <c r="Q745" s="1" t="str">
        <f t="shared" si="182"/>
        <v/>
      </c>
      <c r="R745" s="1" t="str">
        <f>IF(B745="","",入力・概要!$E$15*J745)</f>
        <v/>
      </c>
      <c r="S745" s="1" t="str">
        <f>IF(B745="","",入力・概要!$E$15*K745)</f>
        <v/>
      </c>
      <c r="T745" s="1" t="str">
        <f t="shared" si="183"/>
        <v/>
      </c>
      <c r="U745" s="1" t="str">
        <f t="shared" si="184"/>
        <v/>
      </c>
      <c r="V745" s="1" t="str">
        <f>IF(B745="","",T745+入力・概要!$E$9*F745)</f>
        <v/>
      </c>
      <c r="W745" s="1" t="str">
        <f>IF(B745="","",U745+入力・概要!$E$9*G745)</f>
        <v/>
      </c>
      <c r="X745" s="1" t="str">
        <f>IF(B745="","",入力・概要!$E$9+T745*F745-U745*G745)</f>
        <v/>
      </c>
      <c r="Y745" s="1" t="str">
        <f t="shared" si="185"/>
        <v/>
      </c>
      <c r="Z745" s="1" t="str">
        <f>IF(B745="","",入力・概要!$E$9*(V745*X745+W745*Y745)/(X745^2+Y745^2)+入力・概要!$B$36)</f>
        <v/>
      </c>
      <c r="AA745" s="1" t="str">
        <f>IF(B745="","",入力・概要!$E$9*(W745*X745-V745*Y745)/(X745^2+Y745^2)+C745*入力・概要!$B$37*0.000000001)</f>
        <v/>
      </c>
      <c r="AB745" s="1" t="str">
        <f t="shared" si="186"/>
        <v/>
      </c>
      <c r="AC745" s="1" t="str">
        <f t="shared" si="187"/>
        <v/>
      </c>
      <c r="AD745" s="1" t="str">
        <f t="shared" si="188"/>
        <v/>
      </c>
      <c r="AE745" s="1" t="str">
        <f t="shared" si="189"/>
        <v/>
      </c>
      <c r="AF745" s="1" t="str">
        <f t="shared" si="190"/>
        <v/>
      </c>
      <c r="AG745" s="1" t="str">
        <f t="shared" si="191"/>
        <v/>
      </c>
    </row>
    <row r="746" spans="1:33">
      <c r="A746">
        <v>743</v>
      </c>
      <c r="B746" s="2" t="str">
        <f>IF(A746&lt;=入力・概要!$B$40,10^(LOG10(入力・概要!$B$38)+(A746-1)*(LOG10(入力・概要!$B$39)-LOG10(入力・概要!$B$38))/(入力・概要!$B$40-1)),"")</f>
        <v/>
      </c>
      <c r="C746" s="1" t="str">
        <f t="shared" si="176"/>
        <v/>
      </c>
      <c r="D746" s="1" t="str">
        <f>IF(B746="","",ATANH(MIN(0.999999,入力・概要!$E$20/入力・概要!$E$9))+入力・概要!$B$20*SQRT(B746/1000000)+E746*入力・概要!$B$15/2)</f>
        <v/>
      </c>
      <c r="E746" s="1" t="str">
        <f>IF(B746="","",C746*(入力・概要!$E$11*0.000000001))</f>
        <v/>
      </c>
      <c r="F746" s="1" t="str">
        <f t="shared" si="177"/>
        <v/>
      </c>
      <c r="G746" s="1" t="str">
        <f t="shared" si="178"/>
        <v/>
      </c>
      <c r="H746" s="1" t="str">
        <f>IF(B746="","",ATANH(MIN(0.999999,入力・概要!$E$21/入力・概要!$E$15))+入力・概要!$B$21*SQRT(B746/1000000)+I746*入力・概要!$B$16/2)</f>
        <v/>
      </c>
      <c r="I746" s="1" t="str">
        <f>IF(B746="","",C746*(入力・概要!$E$17*0.000000001))</f>
        <v/>
      </c>
      <c r="J746" s="1" t="str">
        <f t="shared" si="179"/>
        <v/>
      </c>
      <c r="K746" s="1" t="str">
        <f t="shared" si="180"/>
        <v/>
      </c>
      <c r="L746" s="1" t="str">
        <f>IF(B746="","",入力・概要!$B$25)</f>
        <v/>
      </c>
      <c r="M746" s="1" t="str">
        <f>IF(B746="","",C746*入力・概要!$B$26*0.000000001-1/(C746*入力・概要!$B$24*0.000001))</f>
        <v/>
      </c>
      <c r="N746" s="1" t="str">
        <f>IF(B746="","",入力・概要!$B$28)</f>
        <v/>
      </c>
      <c r="O746" s="1" t="str">
        <f>IF(B746="","",C746*入力・概要!$B$29*0.000000001-1/(C746*入力・概要!$B$27*0.000001))</f>
        <v/>
      </c>
      <c r="P746" s="1" t="str">
        <f t="shared" si="181"/>
        <v/>
      </c>
      <c r="Q746" s="1" t="str">
        <f t="shared" si="182"/>
        <v/>
      </c>
      <c r="R746" s="1" t="str">
        <f>IF(B746="","",入力・概要!$E$15*J746)</f>
        <v/>
      </c>
      <c r="S746" s="1" t="str">
        <f>IF(B746="","",入力・概要!$E$15*K746)</f>
        <v/>
      </c>
      <c r="T746" s="1" t="str">
        <f t="shared" si="183"/>
        <v/>
      </c>
      <c r="U746" s="1" t="str">
        <f t="shared" si="184"/>
        <v/>
      </c>
      <c r="V746" s="1" t="str">
        <f>IF(B746="","",T746+入力・概要!$E$9*F746)</f>
        <v/>
      </c>
      <c r="W746" s="1" t="str">
        <f>IF(B746="","",U746+入力・概要!$E$9*G746)</f>
        <v/>
      </c>
      <c r="X746" s="1" t="str">
        <f>IF(B746="","",入力・概要!$E$9+T746*F746-U746*G746)</f>
        <v/>
      </c>
      <c r="Y746" s="1" t="str">
        <f t="shared" si="185"/>
        <v/>
      </c>
      <c r="Z746" s="1" t="str">
        <f>IF(B746="","",入力・概要!$E$9*(V746*X746+W746*Y746)/(X746^2+Y746^2)+入力・概要!$B$36)</f>
        <v/>
      </c>
      <c r="AA746" s="1" t="str">
        <f>IF(B746="","",入力・概要!$E$9*(W746*X746-V746*Y746)/(X746^2+Y746^2)+C746*入力・概要!$B$37*0.000000001)</f>
        <v/>
      </c>
      <c r="AB746" s="1" t="str">
        <f t="shared" si="186"/>
        <v/>
      </c>
      <c r="AC746" s="1" t="str">
        <f t="shared" si="187"/>
        <v/>
      </c>
      <c r="AD746" s="1" t="str">
        <f t="shared" si="188"/>
        <v/>
      </c>
      <c r="AE746" s="1" t="str">
        <f t="shared" si="189"/>
        <v/>
      </c>
      <c r="AF746" s="1" t="str">
        <f t="shared" si="190"/>
        <v/>
      </c>
      <c r="AG746" s="1" t="str">
        <f t="shared" si="191"/>
        <v/>
      </c>
    </row>
    <row r="747" spans="1:33">
      <c r="A747">
        <v>744</v>
      </c>
      <c r="B747" s="2" t="str">
        <f>IF(A747&lt;=入力・概要!$B$40,10^(LOG10(入力・概要!$B$38)+(A747-1)*(LOG10(入力・概要!$B$39)-LOG10(入力・概要!$B$38))/(入力・概要!$B$40-1)),"")</f>
        <v/>
      </c>
      <c r="C747" s="1" t="str">
        <f t="shared" si="176"/>
        <v/>
      </c>
      <c r="D747" s="1" t="str">
        <f>IF(B747="","",ATANH(MIN(0.999999,入力・概要!$E$20/入力・概要!$E$9))+入力・概要!$B$20*SQRT(B747/1000000)+E747*入力・概要!$B$15/2)</f>
        <v/>
      </c>
      <c r="E747" s="1" t="str">
        <f>IF(B747="","",C747*(入力・概要!$E$11*0.000000001))</f>
        <v/>
      </c>
      <c r="F747" s="1" t="str">
        <f t="shared" si="177"/>
        <v/>
      </c>
      <c r="G747" s="1" t="str">
        <f t="shared" si="178"/>
        <v/>
      </c>
      <c r="H747" s="1" t="str">
        <f>IF(B747="","",ATANH(MIN(0.999999,入力・概要!$E$21/入力・概要!$E$15))+入力・概要!$B$21*SQRT(B747/1000000)+I747*入力・概要!$B$16/2)</f>
        <v/>
      </c>
      <c r="I747" s="1" t="str">
        <f>IF(B747="","",C747*(入力・概要!$E$17*0.000000001))</f>
        <v/>
      </c>
      <c r="J747" s="1" t="str">
        <f t="shared" si="179"/>
        <v/>
      </c>
      <c r="K747" s="1" t="str">
        <f t="shared" si="180"/>
        <v/>
      </c>
      <c r="L747" s="1" t="str">
        <f>IF(B747="","",入力・概要!$B$25)</f>
        <v/>
      </c>
      <c r="M747" s="1" t="str">
        <f>IF(B747="","",C747*入力・概要!$B$26*0.000000001-1/(C747*入力・概要!$B$24*0.000001))</f>
        <v/>
      </c>
      <c r="N747" s="1" t="str">
        <f>IF(B747="","",入力・概要!$B$28)</f>
        <v/>
      </c>
      <c r="O747" s="1" t="str">
        <f>IF(B747="","",C747*入力・概要!$B$29*0.000000001-1/(C747*入力・概要!$B$27*0.000001))</f>
        <v/>
      </c>
      <c r="P747" s="1" t="str">
        <f t="shared" si="181"/>
        <v/>
      </c>
      <c r="Q747" s="1" t="str">
        <f t="shared" si="182"/>
        <v/>
      </c>
      <c r="R747" s="1" t="str">
        <f>IF(B747="","",入力・概要!$E$15*J747)</f>
        <v/>
      </c>
      <c r="S747" s="1" t="str">
        <f>IF(B747="","",入力・概要!$E$15*K747)</f>
        <v/>
      </c>
      <c r="T747" s="1" t="str">
        <f t="shared" si="183"/>
        <v/>
      </c>
      <c r="U747" s="1" t="str">
        <f t="shared" si="184"/>
        <v/>
      </c>
      <c r="V747" s="1" t="str">
        <f>IF(B747="","",T747+入力・概要!$E$9*F747)</f>
        <v/>
      </c>
      <c r="W747" s="1" t="str">
        <f>IF(B747="","",U747+入力・概要!$E$9*G747)</f>
        <v/>
      </c>
      <c r="X747" s="1" t="str">
        <f>IF(B747="","",入力・概要!$E$9+T747*F747-U747*G747)</f>
        <v/>
      </c>
      <c r="Y747" s="1" t="str">
        <f t="shared" si="185"/>
        <v/>
      </c>
      <c r="Z747" s="1" t="str">
        <f>IF(B747="","",入力・概要!$E$9*(V747*X747+W747*Y747)/(X747^2+Y747^2)+入力・概要!$B$36)</f>
        <v/>
      </c>
      <c r="AA747" s="1" t="str">
        <f>IF(B747="","",入力・概要!$E$9*(W747*X747-V747*Y747)/(X747^2+Y747^2)+C747*入力・概要!$B$37*0.000000001)</f>
        <v/>
      </c>
      <c r="AB747" s="1" t="str">
        <f t="shared" si="186"/>
        <v/>
      </c>
      <c r="AC747" s="1" t="str">
        <f t="shared" si="187"/>
        <v/>
      </c>
      <c r="AD747" s="1" t="str">
        <f t="shared" si="188"/>
        <v/>
      </c>
      <c r="AE747" s="1" t="str">
        <f t="shared" si="189"/>
        <v/>
      </c>
      <c r="AF747" s="1" t="str">
        <f t="shared" si="190"/>
        <v/>
      </c>
      <c r="AG747" s="1" t="str">
        <f t="shared" si="191"/>
        <v/>
      </c>
    </row>
    <row r="748" spans="1:33">
      <c r="A748">
        <v>745</v>
      </c>
      <c r="B748" s="2" t="str">
        <f>IF(A748&lt;=入力・概要!$B$40,10^(LOG10(入力・概要!$B$38)+(A748-1)*(LOG10(入力・概要!$B$39)-LOG10(入力・概要!$B$38))/(入力・概要!$B$40-1)),"")</f>
        <v/>
      </c>
      <c r="C748" s="1" t="str">
        <f t="shared" si="176"/>
        <v/>
      </c>
      <c r="D748" s="1" t="str">
        <f>IF(B748="","",ATANH(MIN(0.999999,入力・概要!$E$20/入力・概要!$E$9))+入力・概要!$B$20*SQRT(B748/1000000)+E748*入力・概要!$B$15/2)</f>
        <v/>
      </c>
      <c r="E748" s="1" t="str">
        <f>IF(B748="","",C748*(入力・概要!$E$11*0.000000001))</f>
        <v/>
      </c>
      <c r="F748" s="1" t="str">
        <f t="shared" si="177"/>
        <v/>
      </c>
      <c r="G748" s="1" t="str">
        <f t="shared" si="178"/>
        <v/>
      </c>
      <c r="H748" s="1" t="str">
        <f>IF(B748="","",ATANH(MIN(0.999999,入力・概要!$E$21/入力・概要!$E$15))+入力・概要!$B$21*SQRT(B748/1000000)+I748*入力・概要!$B$16/2)</f>
        <v/>
      </c>
      <c r="I748" s="1" t="str">
        <f>IF(B748="","",C748*(入力・概要!$E$17*0.000000001))</f>
        <v/>
      </c>
      <c r="J748" s="1" t="str">
        <f t="shared" si="179"/>
        <v/>
      </c>
      <c r="K748" s="1" t="str">
        <f t="shared" si="180"/>
        <v/>
      </c>
      <c r="L748" s="1" t="str">
        <f>IF(B748="","",入力・概要!$B$25)</f>
        <v/>
      </c>
      <c r="M748" s="1" t="str">
        <f>IF(B748="","",C748*入力・概要!$B$26*0.000000001-1/(C748*入力・概要!$B$24*0.000001))</f>
        <v/>
      </c>
      <c r="N748" s="1" t="str">
        <f>IF(B748="","",入力・概要!$B$28)</f>
        <v/>
      </c>
      <c r="O748" s="1" t="str">
        <f>IF(B748="","",C748*入力・概要!$B$29*0.000000001-1/(C748*入力・概要!$B$27*0.000001))</f>
        <v/>
      </c>
      <c r="P748" s="1" t="str">
        <f t="shared" si="181"/>
        <v/>
      </c>
      <c r="Q748" s="1" t="str">
        <f t="shared" si="182"/>
        <v/>
      </c>
      <c r="R748" s="1" t="str">
        <f>IF(B748="","",入力・概要!$E$15*J748)</f>
        <v/>
      </c>
      <c r="S748" s="1" t="str">
        <f>IF(B748="","",入力・概要!$E$15*K748)</f>
        <v/>
      </c>
      <c r="T748" s="1" t="str">
        <f t="shared" si="183"/>
        <v/>
      </c>
      <c r="U748" s="1" t="str">
        <f t="shared" si="184"/>
        <v/>
      </c>
      <c r="V748" s="1" t="str">
        <f>IF(B748="","",T748+入力・概要!$E$9*F748)</f>
        <v/>
      </c>
      <c r="W748" s="1" t="str">
        <f>IF(B748="","",U748+入力・概要!$E$9*G748)</f>
        <v/>
      </c>
      <c r="X748" s="1" t="str">
        <f>IF(B748="","",入力・概要!$E$9+T748*F748-U748*G748)</f>
        <v/>
      </c>
      <c r="Y748" s="1" t="str">
        <f t="shared" si="185"/>
        <v/>
      </c>
      <c r="Z748" s="1" t="str">
        <f>IF(B748="","",入力・概要!$E$9*(V748*X748+W748*Y748)/(X748^2+Y748^2)+入力・概要!$B$36)</f>
        <v/>
      </c>
      <c r="AA748" s="1" t="str">
        <f>IF(B748="","",入力・概要!$E$9*(W748*X748-V748*Y748)/(X748^2+Y748^2)+C748*入力・概要!$B$37*0.000000001)</f>
        <v/>
      </c>
      <c r="AB748" s="1" t="str">
        <f t="shared" si="186"/>
        <v/>
      </c>
      <c r="AC748" s="1" t="str">
        <f t="shared" si="187"/>
        <v/>
      </c>
      <c r="AD748" s="1" t="str">
        <f t="shared" si="188"/>
        <v/>
      </c>
      <c r="AE748" s="1" t="str">
        <f t="shared" si="189"/>
        <v/>
      </c>
      <c r="AF748" s="1" t="str">
        <f t="shared" si="190"/>
        <v/>
      </c>
      <c r="AG748" s="1" t="str">
        <f t="shared" si="191"/>
        <v/>
      </c>
    </row>
    <row r="749" spans="1:33">
      <c r="A749">
        <v>746</v>
      </c>
      <c r="B749" s="2" t="str">
        <f>IF(A749&lt;=入力・概要!$B$40,10^(LOG10(入力・概要!$B$38)+(A749-1)*(LOG10(入力・概要!$B$39)-LOG10(入力・概要!$B$38))/(入力・概要!$B$40-1)),"")</f>
        <v/>
      </c>
      <c r="C749" s="1" t="str">
        <f t="shared" si="176"/>
        <v/>
      </c>
      <c r="D749" s="1" t="str">
        <f>IF(B749="","",ATANH(MIN(0.999999,入力・概要!$E$20/入力・概要!$E$9))+入力・概要!$B$20*SQRT(B749/1000000)+E749*入力・概要!$B$15/2)</f>
        <v/>
      </c>
      <c r="E749" s="1" t="str">
        <f>IF(B749="","",C749*(入力・概要!$E$11*0.000000001))</f>
        <v/>
      </c>
      <c r="F749" s="1" t="str">
        <f t="shared" si="177"/>
        <v/>
      </c>
      <c r="G749" s="1" t="str">
        <f t="shared" si="178"/>
        <v/>
      </c>
      <c r="H749" s="1" t="str">
        <f>IF(B749="","",ATANH(MIN(0.999999,入力・概要!$E$21/入力・概要!$E$15))+入力・概要!$B$21*SQRT(B749/1000000)+I749*入力・概要!$B$16/2)</f>
        <v/>
      </c>
      <c r="I749" s="1" t="str">
        <f>IF(B749="","",C749*(入力・概要!$E$17*0.000000001))</f>
        <v/>
      </c>
      <c r="J749" s="1" t="str">
        <f t="shared" si="179"/>
        <v/>
      </c>
      <c r="K749" s="1" t="str">
        <f t="shared" si="180"/>
        <v/>
      </c>
      <c r="L749" s="1" t="str">
        <f>IF(B749="","",入力・概要!$B$25)</f>
        <v/>
      </c>
      <c r="M749" s="1" t="str">
        <f>IF(B749="","",C749*入力・概要!$B$26*0.000000001-1/(C749*入力・概要!$B$24*0.000001))</f>
        <v/>
      </c>
      <c r="N749" s="1" t="str">
        <f>IF(B749="","",入力・概要!$B$28)</f>
        <v/>
      </c>
      <c r="O749" s="1" t="str">
        <f>IF(B749="","",C749*入力・概要!$B$29*0.000000001-1/(C749*入力・概要!$B$27*0.000001))</f>
        <v/>
      </c>
      <c r="P749" s="1" t="str">
        <f t="shared" si="181"/>
        <v/>
      </c>
      <c r="Q749" s="1" t="str">
        <f t="shared" si="182"/>
        <v/>
      </c>
      <c r="R749" s="1" t="str">
        <f>IF(B749="","",入力・概要!$E$15*J749)</f>
        <v/>
      </c>
      <c r="S749" s="1" t="str">
        <f>IF(B749="","",入力・概要!$E$15*K749)</f>
        <v/>
      </c>
      <c r="T749" s="1" t="str">
        <f t="shared" si="183"/>
        <v/>
      </c>
      <c r="U749" s="1" t="str">
        <f t="shared" si="184"/>
        <v/>
      </c>
      <c r="V749" s="1" t="str">
        <f>IF(B749="","",T749+入力・概要!$E$9*F749)</f>
        <v/>
      </c>
      <c r="W749" s="1" t="str">
        <f>IF(B749="","",U749+入力・概要!$E$9*G749)</f>
        <v/>
      </c>
      <c r="X749" s="1" t="str">
        <f>IF(B749="","",入力・概要!$E$9+T749*F749-U749*G749)</f>
        <v/>
      </c>
      <c r="Y749" s="1" t="str">
        <f t="shared" si="185"/>
        <v/>
      </c>
      <c r="Z749" s="1" t="str">
        <f>IF(B749="","",入力・概要!$E$9*(V749*X749+W749*Y749)/(X749^2+Y749^2)+入力・概要!$B$36)</f>
        <v/>
      </c>
      <c r="AA749" s="1" t="str">
        <f>IF(B749="","",入力・概要!$E$9*(W749*X749-V749*Y749)/(X749^2+Y749^2)+C749*入力・概要!$B$37*0.000000001)</f>
        <v/>
      </c>
      <c r="AB749" s="1" t="str">
        <f t="shared" si="186"/>
        <v/>
      </c>
      <c r="AC749" s="1" t="str">
        <f t="shared" si="187"/>
        <v/>
      </c>
      <c r="AD749" s="1" t="str">
        <f t="shared" si="188"/>
        <v/>
      </c>
      <c r="AE749" s="1" t="str">
        <f t="shared" si="189"/>
        <v/>
      </c>
      <c r="AF749" s="1" t="str">
        <f t="shared" si="190"/>
        <v/>
      </c>
      <c r="AG749" s="1" t="str">
        <f t="shared" si="191"/>
        <v/>
      </c>
    </row>
    <row r="750" spans="1:33">
      <c r="A750">
        <v>747</v>
      </c>
      <c r="B750" s="2" t="str">
        <f>IF(A750&lt;=入力・概要!$B$40,10^(LOG10(入力・概要!$B$38)+(A750-1)*(LOG10(入力・概要!$B$39)-LOG10(入力・概要!$B$38))/(入力・概要!$B$40-1)),"")</f>
        <v/>
      </c>
      <c r="C750" s="1" t="str">
        <f t="shared" si="176"/>
        <v/>
      </c>
      <c r="D750" s="1" t="str">
        <f>IF(B750="","",ATANH(MIN(0.999999,入力・概要!$E$20/入力・概要!$E$9))+入力・概要!$B$20*SQRT(B750/1000000)+E750*入力・概要!$B$15/2)</f>
        <v/>
      </c>
      <c r="E750" s="1" t="str">
        <f>IF(B750="","",C750*(入力・概要!$E$11*0.000000001))</f>
        <v/>
      </c>
      <c r="F750" s="1" t="str">
        <f t="shared" si="177"/>
        <v/>
      </c>
      <c r="G750" s="1" t="str">
        <f t="shared" si="178"/>
        <v/>
      </c>
      <c r="H750" s="1" t="str">
        <f>IF(B750="","",ATANH(MIN(0.999999,入力・概要!$E$21/入力・概要!$E$15))+入力・概要!$B$21*SQRT(B750/1000000)+I750*入力・概要!$B$16/2)</f>
        <v/>
      </c>
      <c r="I750" s="1" t="str">
        <f>IF(B750="","",C750*(入力・概要!$E$17*0.000000001))</f>
        <v/>
      </c>
      <c r="J750" s="1" t="str">
        <f t="shared" si="179"/>
        <v/>
      </c>
      <c r="K750" s="1" t="str">
        <f t="shared" si="180"/>
        <v/>
      </c>
      <c r="L750" s="1" t="str">
        <f>IF(B750="","",入力・概要!$B$25)</f>
        <v/>
      </c>
      <c r="M750" s="1" t="str">
        <f>IF(B750="","",C750*入力・概要!$B$26*0.000000001-1/(C750*入力・概要!$B$24*0.000001))</f>
        <v/>
      </c>
      <c r="N750" s="1" t="str">
        <f>IF(B750="","",入力・概要!$B$28)</f>
        <v/>
      </c>
      <c r="O750" s="1" t="str">
        <f>IF(B750="","",C750*入力・概要!$B$29*0.000000001-1/(C750*入力・概要!$B$27*0.000001))</f>
        <v/>
      </c>
      <c r="P750" s="1" t="str">
        <f t="shared" si="181"/>
        <v/>
      </c>
      <c r="Q750" s="1" t="str">
        <f t="shared" si="182"/>
        <v/>
      </c>
      <c r="R750" s="1" t="str">
        <f>IF(B750="","",入力・概要!$E$15*J750)</f>
        <v/>
      </c>
      <c r="S750" s="1" t="str">
        <f>IF(B750="","",入力・概要!$E$15*K750)</f>
        <v/>
      </c>
      <c r="T750" s="1" t="str">
        <f t="shared" si="183"/>
        <v/>
      </c>
      <c r="U750" s="1" t="str">
        <f t="shared" si="184"/>
        <v/>
      </c>
      <c r="V750" s="1" t="str">
        <f>IF(B750="","",T750+入力・概要!$E$9*F750)</f>
        <v/>
      </c>
      <c r="W750" s="1" t="str">
        <f>IF(B750="","",U750+入力・概要!$E$9*G750)</f>
        <v/>
      </c>
      <c r="X750" s="1" t="str">
        <f>IF(B750="","",入力・概要!$E$9+T750*F750-U750*G750)</f>
        <v/>
      </c>
      <c r="Y750" s="1" t="str">
        <f t="shared" si="185"/>
        <v/>
      </c>
      <c r="Z750" s="1" t="str">
        <f>IF(B750="","",入力・概要!$E$9*(V750*X750+W750*Y750)/(X750^2+Y750^2)+入力・概要!$B$36)</f>
        <v/>
      </c>
      <c r="AA750" s="1" t="str">
        <f>IF(B750="","",入力・概要!$E$9*(W750*X750-V750*Y750)/(X750^2+Y750^2)+C750*入力・概要!$B$37*0.000000001)</f>
        <v/>
      </c>
      <c r="AB750" s="1" t="str">
        <f t="shared" si="186"/>
        <v/>
      </c>
      <c r="AC750" s="1" t="str">
        <f t="shared" si="187"/>
        <v/>
      </c>
      <c r="AD750" s="1" t="str">
        <f t="shared" si="188"/>
        <v/>
      </c>
      <c r="AE750" s="1" t="str">
        <f t="shared" si="189"/>
        <v/>
      </c>
      <c r="AF750" s="1" t="str">
        <f t="shared" si="190"/>
        <v/>
      </c>
      <c r="AG750" s="1" t="str">
        <f t="shared" si="191"/>
        <v/>
      </c>
    </row>
    <row r="751" spans="1:33">
      <c r="A751">
        <v>748</v>
      </c>
      <c r="B751" s="2" t="str">
        <f>IF(A751&lt;=入力・概要!$B$40,10^(LOG10(入力・概要!$B$38)+(A751-1)*(LOG10(入力・概要!$B$39)-LOG10(入力・概要!$B$38))/(入力・概要!$B$40-1)),"")</f>
        <v/>
      </c>
      <c r="C751" s="1" t="str">
        <f t="shared" si="176"/>
        <v/>
      </c>
      <c r="D751" s="1" t="str">
        <f>IF(B751="","",ATANH(MIN(0.999999,入力・概要!$E$20/入力・概要!$E$9))+入力・概要!$B$20*SQRT(B751/1000000)+E751*入力・概要!$B$15/2)</f>
        <v/>
      </c>
      <c r="E751" s="1" t="str">
        <f>IF(B751="","",C751*(入力・概要!$E$11*0.000000001))</f>
        <v/>
      </c>
      <c r="F751" s="1" t="str">
        <f t="shared" si="177"/>
        <v/>
      </c>
      <c r="G751" s="1" t="str">
        <f t="shared" si="178"/>
        <v/>
      </c>
      <c r="H751" s="1" t="str">
        <f>IF(B751="","",ATANH(MIN(0.999999,入力・概要!$E$21/入力・概要!$E$15))+入力・概要!$B$21*SQRT(B751/1000000)+I751*入力・概要!$B$16/2)</f>
        <v/>
      </c>
      <c r="I751" s="1" t="str">
        <f>IF(B751="","",C751*(入力・概要!$E$17*0.000000001))</f>
        <v/>
      </c>
      <c r="J751" s="1" t="str">
        <f t="shared" si="179"/>
        <v/>
      </c>
      <c r="K751" s="1" t="str">
        <f t="shared" si="180"/>
        <v/>
      </c>
      <c r="L751" s="1" t="str">
        <f>IF(B751="","",入力・概要!$B$25)</f>
        <v/>
      </c>
      <c r="M751" s="1" t="str">
        <f>IF(B751="","",C751*入力・概要!$B$26*0.000000001-1/(C751*入力・概要!$B$24*0.000001))</f>
        <v/>
      </c>
      <c r="N751" s="1" t="str">
        <f>IF(B751="","",入力・概要!$B$28)</f>
        <v/>
      </c>
      <c r="O751" s="1" t="str">
        <f>IF(B751="","",C751*入力・概要!$B$29*0.000000001-1/(C751*入力・概要!$B$27*0.000001))</f>
        <v/>
      </c>
      <c r="P751" s="1" t="str">
        <f t="shared" si="181"/>
        <v/>
      </c>
      <c r="Q751" s="1" t="str">
        <f t="shared" si="182"/>
        <v/>
      </c>
      <c r="R751" s="1" t="str">
        <f>IF(B751="","",入力・概要!$E$15*J751)</f>
        <v/>
      </c>
      <c r="S751" s="1" t="str">
        <f>IF(B751="","",入力・概要!$E$15*K751)</f>
        <v/>
      </c>
      <c r="T751" s="1" t="str">
        <f t="shared" si="183"/>
        <v/>
      </c>
      <c r="U751" s="1" t="str">
        <f t="shared" si="184"/>
        <v/>
      </c>
      <c r="V751" s="1" t="str">
        <f>IF(B751="","",T751+入力・概要!$E$9*F751)</f>
        <v/>
      </c>
      <c r="W751" s="1" t="str">
        <f>IF(B751="","",U751+入力・概要!$E$9*G751)</f>
        <v/>
      </c>
      <c r="X751" s="1" t="str">
        <f>IF(B751="","",入力・概要!$E$9+T751*F751-U751*G751)</f>
        <v/>
      </c>
      <c r="Y751" s="1" t="str">
        <f t="shared" si="185"/>
        <v/>
      </c>
      <c r="Z751" s="1" t="str">
        <f>IF(B751="","",入力・概要!$E$9*(V751*X751+W751*Y751)/(X751^2+Y751^2)+入力・概要!$B$36)</f>
        <v/>
      </c>
      <c r="AA751" s="1" t="str">
        <f>IF(B751="","",入力・概要!$E$9*(W751*X751-V751*Y751)/(X751^2+Y751^2)+C751*入力・概要!$B$37*0.000000001)</f>
        <v/>
      </c>
      <c r="AB751" s="1" t="str">
        <f t="shared" si="186"/>
        <v/>
      </c>
      <c r="AC751" s="1" t="str">
        <f t="shared" si="187"/>
        <v/>
      </c>
      <c r="AD751" s="1" t="str">
        <f t="shared" si="188"/>
        <v/>
      </c>
      <c r="AE751" s="1" t="str">
        <f t="shared" si="189"/>
        <v/>
      </c>
      <c r="AF751" s="1" t="str">
        <f t="shared" si="190"/>
        <v/>
      </c>
      <c r="AG751" s="1" t="str">
        <f t="shared" si="191"/>
        <v/>
      </c>
    </row>
    <row r="752" spans="1:33">
      <c r="A752">
        <v>749</v>
      </c>
      <c r="B752" s="2" t="str">
        <f>IF(A752&lt;=入力・概要!$B$40,10^(LOG10(入力・概要!$B$38)+(A752-1)*(LOG10(入力・概要!$B$39)-LOG10(入力・概要!$B$38))/(入力・概要!$B$40-1)),"")</f>
        <v/>
      </c>
      <c r="C752" s="1" t="str">
        <f t="shared" si="176"/>
        <v/>
      </c>
      <c r="D752" s="1" t="str">
        <f>IF(B752="","",ATANH(MIN(0.999999,入力・概要!$E$20/入力・概要!$E$9))+入力・概要!$B$20*SQRT(B752/1000000)+E752*入力・概要!$B$15/2)</f>
        <v/>
      </c>
      <c r="E752" s="1" t="str">
        <f>IF(B752="","",C752*(入力・概要!$E$11*0.000000001))</f>
        <v/>
      </c>
      <c r="F752" s="1" t="str">
        <f t="shared" si="177"/>
        <v/>
      </c>
      <c r="G752" s="1" t="str">
        <f t="shared" si="178"/>
        <v/>
      </c>
      <c r="H752" s="1" t="str">
        <f>IF(B752="","",ATANH(MIN(0.999999,入力・概要!$E$21/入力・概要!$E$15))+入力・概要!$B$21*SQRT(B752/1000000)+I752*入力・概要!$B$16/2)</f>
        <v/>
      </c>
      <c r="I752" s="1" t="str">
        <f>IF(B752="","",C752*(入力・概要!$E$17*0.000000001))</f>
        <v/>
      </c>
      <c r="J752" s="1" t="str">
        <f t="shared" si="179"/>
        <v/>
      </c>
      <c r="K752" s="1" t="str">
        <f t="shared" si="180"/>
        <v/>
      </c>
      <c r="L752" s="1" t="str">
        <f>IF(B752="","",入力・概要!$B$25)</f>
        <v/>
      </c>
      <c r="M752" s="1" t="str">
        <f>IF(B752="","",C752*入力・概要!$B$26*0.000000001-1/(C752*入力・概要!$B$24*0.000001))</f>
        <v/>
      </c>
      <c r="N752" s="1" t="str">
        <f>IF(B752="","",入力・概要!$B$28)</f>
        <v/>
      </c>
      <c r="O752" s="1" t="str">
        <f>IF(B752="","",C752*入力・概要!$B$29*0.000000001-1/(C752*入力・概要!$B$27*0.000001))</f>
        <v/>
      </c>
      <c r="P752" s="1" t="str">
        <f t="shared" si="181"/>
        <v/>
      </c>
      <c r="Q752" s="1" t="str">
        <f t="shared" si="182"/>
        <v/>
      </c>
      <c r="R752" s="1" t="str">
        <f>IF(B752="","",入力・概要!$E$15*J752)</f>
        <v/>
      </c>
      <c r="S752" s="1" t="str">
        <f>IF(B752="","",入力・概要!$E$15*K752)</f>
        <v/>
      </c>
      <c r="T752" s="1" t="str">
        <f t="shared" si="183"/>
        <v/>
      </c>
      <c r="U752" s="1" t="str">
        <f t="shared" si="184"/>
        <v/>
      </c>
      <c r="V752" s="1" t="str">
        <f>IF(B752="","",T752+入力・概要!$E$9*F752)</f>
        <v/>
      </c>
      <c r="W752" s="1" t="str">
        <f>IF(B752="","",U752+入力・概要!$E$9*G752)</f>
        <v/>
      </c>
      <c r="X752" s="1" t="str">
        <f>IF(B752="","",入力・概要!$E$9+T752*F752-U752*G752)</f>
        <v/>
      </c>
      <c r="Y752" s="1" t="str">
        <f t="shared" si="185"/>
        <v/>
      </c>
      <c r="Z752" s="1" t="str">
        <f>IF(B752="","",入力・概要!$E$9*(V752*X752+W752*Y752)/(X752^2+Y752^2)+入力・概要!$B$36)</f>
        <v/>
      </c>
      <c r="AA752" s="1" t="str">
        <f>IF(B752="","",入力・概要!$E$9*(W752*X752-V752*Y752)/(X752^2+Y752^2)+C752*入力・概要!$B$37*0.000000001)</f>
        <v/>
      </c>
      <c r="AB752" s="1" t="str">
        <f t="shared" si="186"/>
        <v/>
      </c>
      <c r="AC752" s="1" t="str">
        <f t="shared" si="187"/>
        <v/>
      </c>
      <c r="AD752" s="1" t="str">
        <f t="shared" si="188"/>
        <v/>
      </c>
      <c r="AE752" s="1" t="str">
        <f t="shared" si="189"/>
        <v/>
      </c>
      <c r="AF752" s="1" t="str">
        <f t="shared" si="190"/>
        <v/>
      </c>
      <c r="AG752" s="1" t="str">
        <f t="shared" si="191"/>
        <v/>
      </c>
    </row>
    <row r="753" spans="1:33">
      <c r="A753">
        <v>750</v>
      </c>
      <c r="B753" s="2" t="str">
        <f>IF(A753&lt;=入力・概要!$B$40,10^(LOG10(入力・概要!$B$38)+(A753-1)*(LOG10(入力・概要!$B$39)-LOG10(入力・概要!$B$38))/(入力・概要!$B$40-1)),"")</f>
        <v/>
      </c>
      <c r="C753" s="1" t="str">
        <f t="shared" si="176"/>
        <v/>
      </c>
      <c r="D753" s="1" t="str">
        <f>IF(B753="","",ATANH(MIN(0.999999,入力・概要!$E$20/入力・概要!$E$9))+入力・概要!$B$20*SQRT(B753/1000000)+E753*入力・概要!$B$15/2)</f>
        <v/>
      </c>
      <c r="E753" s="1" t="str">
        <f>IF(B753="","",C753*(入力・概要!$E$11*0.000000001))</f>
        <v/>
      </c>
      <c r="F753" s="1" t="str">
        <f t="shared" si="177"/>
        <v/>
      </c>
      <c r="G753" s="1" t="str">
        <f t="shared" si="178"/>
        <v/>
      </c>
      <c r="H753" s="1" t="str">
        <f>IF(B753="","",ATANH(MIN(0.999999,入力・概要!$E$21/入力・概要!$E$15))+入力・概要!$B$21*SQRT(B753/1000000)+I753*入力・概要!$B$16/2)</f>
        <v/>
      </c>
      <c r="I753" s="1" t="str">
        <f>IF(B753="","",C753*(入力・概要!$E$17*0.000000001))</f>
        <v/>
      </c>
      <c r="J753" s="1" t="str">
        <f t="shared" si="179"/>
        <v/>
      </c>
      <c r="K753" s="1" t="str">
        <f t="shared" si="180"/>
        <v/>
      </c>
      <c r="L753" s="1" t="str">
        <f>IF(B753="","",入力・概要!$B$25)</f>
        <v/>
      </c>
      <c r="M753" s="1" t="str">
        <f>IF(B753="","",C753*入力・概要!$B$26*0.000000001-1/(C753*入力・概要!$B$24*0.000001))</f>
        <v/>
      </c>
      <c r="N753" s="1" t="str">
        <f>IF(B753="","",入力・概要!$B$28)</f>
        <v/>
      </c>
      <c r="O753" s="1" t="str">
        <f>IF(B753="","",C753*入力・概要!$B$29*0.000000001-1/(C753*入力・概要!$B$27*0.000001))</f>
        <v/>
      </c>
      <c r="P753" s="1" t="str">
        <f t="shared" si="181"/>
        <v/>
      </c>
      <c r="Q753" s="1" t="str">
        <f t="shared" si="182"/>
        <v/>
      </c>
      <c r="R753" s="1" t="str">
        <f>IF(B753="","",入力・概要!$E$15*J753)</f>
        <v/>
      </c>
      <c r="S753" s="1" t="str">
        <f>IF(B753="","",入力・概要!$E$15*K753)</f>
        <v/>
      </c>
      <c r="T753" s="1" t="str">
        <f t="shared" si="183"/>
        <v/>
      </c>
      <c r="U753" s="1" t="str">
        <f t="shared" si="184"/>
        <v/>
      </c>
      <c r="V753" s="1" t="str">
        <f>IF(B753="","",T753+入力・概要!$E$9*F753)</f>
        <v/>
      </c>
      <c r="W753" s="1" t="str">
        <f>IF(B753="","",U753+入力・概要!$E$9*G753)</f>
        <v/>
      </c>
      <c r="X753" s="1" t="str">
        <f>IF(B753="","",入力・概要!$E$9+T753*F753-U753*G753)</f>
        <v/>
      </c>
      <c r="Y753" s="1" t="str">
        <f t="shared" si="185"/>
        <v/>
      </c>
      <c r="Z753" s="1" t="str">
        <f>IF(B753="","",入力・概要!$E$9*(V753*X753+W753*Y753)/(X753^2+Y753^2)+入力・概要!$B$36)</f>
        <v/>
      </c>
      <c r="AA753" s="1" t="str">
        <f>IF(B753="","",入力・概要!$E$9*(W753*X753-V753*Y753)/(X753^2+Y753^2)+C753*入力・概要!$B$37*0.000000001)</f>
        <v/>
      </c>
      <c r="AB753" s="1" t="str">
        <f t="shared" si="186"/>
        <v/>
      </c>
      <c r="AC753" s="1" t="str">
        <f t="shared" si="187"/>
        <v/>
      </c>
      <c r="AD753" s="1" t="str">
        <f t="shared" si="188"/>
        <v/>
      </c>
      <c r="AE753" s="1" t="str">
        <f t="shared" si="189"/>
        <v/>
      </c>
      <c r="AF753" s="1" t="str">
        <f t="shared" si="190"/>
        <v/>
      </c>
      <c r="AG753" s="1" t="str">
        <f t="shared" si="191"/>
        <v/>
      </c>
    </row>
    <row r="754" spans="1:33">
      <c r="A754">
        <v>751</v>
      </c>
      <c r="B754" s="2" t="str">
        <f>IF(A754&lt;=入力・概要!$B$40,10^(LOG10(入力・概要!$B$38)+(A754-1)*(LOG10(入力・概要!$B$39)-LOG10(入力・概要!$B$38))/(入力・概要!$B$40-1)),"")</f>
        <v/>
      </c>
      <c r="C754" s="1" t="str">
        <f t="shared" si="176"/>
        <v/>
      </c>
      <c r="D754" s="1" t="str">
        <f>IF(B754="","",ATANH(MIN(0.999999,入力・概要!$E$20/入力・概要!$E$9))+入力・概要!$B$20*SQRT(B754/1000000)+E754*入力・概要!$B$15/2)</f>
        <v/>
      </c>
      <c r="E754" s="1" t="str">
        <f>IF(B754="","",C754*(入力・概要!$E$11*0.000000001))</f>
        <v/>
      </c>
      <c r="F754" s="1" t="str">
        <f t="shared" si="177"/>
        <v/>
      </c>
      <c r="G754" s="1" t="str">
        <f t="shared" si="178"/>
        <v/>
      </c>
      <c r="H754" s="1" t="str">
        <f>IF(B754="","",ATANH(MIN(0.999999,入力・概要!$E$21/入力・概要!$E$15))+入力・概要!$B$21*SQRT(B754/1000000)+I754*入力・概要!$B$16/2)</f>
        <v/>
      </c>
      <c r="I754" s="1" t="str">
        <f>IF(B754="","",C754*(入力・概要!$E$17*0.000000001))</f>
        <v/>
      </c>
      <c r="J754" s="1" t="str">
        <f t="shared" si="179"/>
        <v/>
      </c>
      <c r="K754" s="1" t="str">
        <f t="shared" si="180"/>
        <v/>
      </c>
      <c r="L754" s="1" t="str">
        <f>IF(B754="","",入力・概要!$B$25)</f>
        <v/>
      </c>
      <c r="M754" s="1" t="str">
        <f>IF(B754="","",C754*入力・概要!$B$26*0.000000001-1/(C754*入力・概要!$B$24*0.000001))</f>
        <v/>
      </c>
      <c r="N754" s="1" t="str">
        <f>IF(B754="","",入力・概要!$B$28)</f>
        <v/>
      </c>
      <c r="O754" s="1" t="str">
        <f>IF(B754="","",C754*入力・概要!$B$29*0.000000001-1/(C754*入力・概要!$B$27*0.000001))</f>
        <v/>
      </c>
      <c r="P754" s="1" t="str">
        <f t="shared" si="181"/>
        <v/>
      </c>
      <c r="Q754" s="1" t="str">
        <f t="shared" si="182"/>
        <v/>
      </c>
      <c r="R754" s="1" t="str">
        <f>IF(B754="","",入力・概要!$E$15*J754)</f>
        <v/>
      </c>
      <c r="S754" s="1" t="str">
        <f>IF(B754="","",入力・概要!$E$15*K754)</f>
        <v/>
      </c>
      <c r="T754" s="1" t="str">
        <f t="shared" si="183"/>
        <v/>
      </c>
      <c r="U754" s="1" t="str">
        <f t="shared" si="184"/>
        <v/>
      </c>
      <c r="V754" s="1" t="str">
        <f>IF(B754="","",T754+入力・概要!$E$9*F754)</f>
        <v/>
      </c>
      <c r="W754" s="1" t="str">
        <f>IF(B754="","",U754+入力・概要!$E$9*G754)</f>
        <v/>
      </c>
      <c r="X754" s="1" t="str">
        <f>IF(B754="","",入力・概要!$E$9+T754*F754-U754*G754)</f>
        <v/>
      </c>
      <c r="Y754" s="1" t="str">
        <f t="shared" si="185"/>
        <v/>
      </c>
      <c r="Z754" s="1" t="str">
        <f>IF(B754="","",入力・概要!$E$9*(V754*X754+W754*Y754)/(X754^2+Y754^2)+入力・概要!$B$36)</f>
        <v/>
      </c>
      <c r="AA754" s="1" t="str">
        <f>IF(B754="","",入力・概要!$E$9*(W754*X754-V754*Y754)/(X754^2+Y754^2)+C754*入力・概要!$B$37*0.000000001)</f>
        <v/>
      </c>
      <c r="AB754" s="1" t="str">
        <f t="shared" si="186"/>
        <v/>
      </c>
      <c r="AC754" s="1" t="str">
        <f t="shared" si="187"/>
        <v/>
      </c>
      <c r="AD754" s="1" t="str">
        <f t="shared" si="188"/>
        <v/>
      </c>
      <c r="AE754" s="1" t="str">
        <f t="shared" si="189"/>
        <v/>
      </c>
      <c r="AF754" s="1" t="str">
        <f t="shared" si="190"/>
        <v/>
      </c>
      <c r="AG754" s="1" t="str">
        <f t="shared" si="191"/>
        <v/>
      </c>
    </row>
    <row r="755" spans="1:33">
      <c r="A755">
        <v>752</v>
      </c>
      <c r="B755" s="2" t="str">
        <f>IF(A755&lt;=入力・概要!$B$40,10^(LOG10(入力・概要!$B$38)+(A755-1)*(LOG10(入力・概要!$B$39)-LOG10(入力・概要!$B$38))/(入力・概要!$B$40-1)),"")</f>
        <v/>
      </c>
      <c r="C755" s="1" t="str">
        <f t="shared" si="176"/>
        <v/>
      </c>
      <c r="D755" s="1" t="str">
        <f>IF(B755="","",ATANH(MIN(0.999999,入力・概要!$E$20/入力・概要!$E$9))+入力・概要!$B$20*SQRT(B755/1000000)+E755*入力・概要!$B$15/2)</f>
        <v/>
      </c>
      <c r="E755" s="1" t="str">
        <f>IF(B755="","",C755*(入力・概要!$E$11*0.000000001))</f>
        <v/>
      </c>
      <c r="F755" s="1" t="str">
        <f t="shared" si="177"/>
        <v/>
      </c>
      <c r="G755" s="1" t="str">
        <f t="shared" si="178"/>
        <v/>
      </c>
      <c r="H755" s="1" t="str">
        <f>IF(B755="","",ATANH(MIN(0.999999,入力・概要!$E$21/入力・概要!$E$15))+入力・概要!$B$21*SQRT(B755/1000000)+I755*入力・概要!$B$16/2)</f>
        <v/>
      </c>
      <c r="I755" s="1" t="str">
        <f>IF(B755="","",C755*(入力・概要!$E$17*0.000000001))</f>
        <v/>
      </c>
      <c r="J755" s="1" t="str">
        <f t="shared" si="179"/>
        <v/>
      </c>
      <c r="K755" s="1" t="str">
        <f t="shared" si="180"/>
        <v/>
      </c>
      <c r="L755" s="1" t="str">
        <f>IF(B755="","",入力・概要!$B$25)</f>
        <v/>
      </c>
      <c r="M755" s="1" t="str">
        <f>IF(B755="","",C755*入力・概要!$B$26*0.000000001-1/(C755*入力・概要!$B$24*0.000001))</f>
        <v/>
      </c>
      <c r="N755" s="1" t="str">
        <f>IF(B755="","",入力・概要!$B$28)</f>
        <v/>
      </c>
      <c r="O755" s="1" t="str">
        <f>IF(B755="","",C755*入力・概要!$B$29*0.000000001-1/(C755*入力・概要!$B$27*0.000001))</f>
        <v/>
      </c>
      <c r="P755" s="1" t="str">
        <f t="shared" si="181"/>
        <v/>
      </c>
      <c r="Q755" s="1" t="str">
        <f t="shared" si="182"/>
        <v/>
      </c>
      <c r="R755" s="1" t="str">
        <f>IF(B755="","",入力・概要!$E$15*J755)</f>
        <v/>
      </c>
      <c r="S755" s="1" t="str">
        <f>IF(B755="","",入力・概要!$E$15*K755)</f>
        <v/>
      </c>
      <c r="T755" s="1" t="str">
        <f t="shared" si="183"/>
        <v/>
      </c>
      <c r="U755" s="1" t="str">
        <f t="shared" si="184"/>
        <v/>
      </c>
      <c r="V755" s="1" t="str">
        <f>IF(B755="","",T755+入力・概要!$E$9*F755)</f>
        <v/>
      </c>
      <c r="W755" s="1" t="str">
        <f>IF(B755="","",U755+入力・概要!$E$9*G755)</f>
        <v/>
      </c>
      <c r="X755" s="1" t="str">
        <f>IF(B755="","",入力・概要!$E$9+T755*F755-U755*G755)</f>
        <v/>
      </c>
      <c r="Y755" s="1" t="str">
        <f t="shared" si="185"/>
        <v/>
      </c>
      <c r="Z755" s="1" t="str">
        <f>IF(B755="","",入力・概要!$E$9*(V755*X755+W755*Y755)/(X755^2+Y755^2)+入力・概要!$B$36)</f>
        <v/>
      </c>
      <c r="AA755" s="1" t="str">
        <f>IF(B755="","",入力・概要!$E$9*(W755*X755-V755*Y755)/(X755^2+Y755^2)+C755*入力・概要!$B$37*0.000000001)</f>
        <v/>
      </c>
      <c r="AB755" s="1" t="str">
        <f t="shared" si="186"/>
        <v/>
      </c>
      <c r="AC755" s="1" t="str">
        <f t="shared" si="187"/>
        <v/>
      </c>
      <c r="AD755" s="1" t="str">
        <f t="shared" si="188"/>
        <v/>
      </c>
      <c r="AE755" s="1" t="str">
        <f t="shared" si="189"/>
        <v/>
      </c>
      <c r="AF755" s="1" t="str">
        <f t="shared" si="190"/>
        <v/>
      </c>
      <c r="AG755" s="1" t="str">
        <f t="shared" si="191"/>
        <v/>
      </c>
    </row>
    <row r="756" spans="1:33">
      <c r="A756">
        <v>753</v>
      </c>
      <c r="B756" s="2" t="str">
        <f>IF(A756&lt;=入力・概要!$B$40,10^(LOG10(入力・概要!$B$38)+(A756-1)*(LOG10(入力・概要!$B$39)-LOG10(入力・概要!$B$38))/(入力・概要!$B$40-1)),"")</f>
        <v/>
      </c>
      <c r="C756" s="1" t="str">
        <f t="shared" si="176"/>
        <v/>
      </c>
      <c r="D756" s="1" t="str">
        <f>IF(B756="","",ATANH(MIN(0.999999,入力・概要!$E$20/入力・概要!$E$9))+入力・概要!$B$20*SQRT(B756/1000000)+E756*入力・概要!$B$15/2)</f>
        <v/>
      </c>
      <c r="E756" s="1" t="str">
        <f>IF(B756="","",C756*(入力・概要!$E$11*0.000000001))</f>
        <v/>
      </c>
      <c r="F756" s="1" t="str">
        <f t="shared" si="177"/>
        <v/>
      </c>
      <c r="G756" s="1" t="str">
        <f t="shared" si="178"/>
        <v/>
      </c>
      <c r="H756" s="1" t="str">
        <f>IF(B756="","",ATANH(MIN(0.999999,入力・概要!$E$21/入力・概要!$E$15))+入力・概要!$B$21*SQRT(B756/1000000)+I756*入力・概要!$B$16/2)</f>
        <v/>
      </c>
      <c r="I756" s="1" t="str">
        <f>IF(B756="","",C756*(入力・概要!$E$17*0.000000001))</f>
        <v/>
      </c>
      <c r="J756" s="1" t="str">
        <f t="shared" si="179"/>
        <v/>
      </c>
      <c r="K756" s="1" t="str">
        <f t="shared" si="180"/>
        <v/>
      </c>
      <c r="L756" s="1" t="str">
        <f>IF(B756="","",入力・概要!$B$25)</f>
        <v/>
      </c>
      <c r="M756" s="1" t="str">
        <f>IF(B756="","",C756*入力・概要!$B$26*0.000000001-1/(C756*入力・概要!$B$24*0.000001))</f>
        <v/>
      </c>
      <c r="N756" s="1" t="str">
        <f>IF(B756="","",入力・概要!$B$28)</f>
        <v/>
      </c>
      <c r="O756" s="1" t="str">
        <f>IF(B756="","",C756*入力・概要!$B$29*0.000000001-1/(C756*入力・概要!$B$27*0.000001))</f>
        <v/>
      </c>
      <c r="P756" s="1" t="str">
        <f t="shared" si="181"/>
        <v/>
      </c>
      <c r="Q756" s="1" t="str">
        <f t="shared" si="182"/>
        <v/>
      </c>
      <c r="R756" s="1" t="str">
        <f>IF(B756="","",入力・概要!$E$15*J756)</f>
        <v/>
      </c>
      <c r="S756" s="1" t="str">
        <f>IF(B756="","",入力・概要!$E$15*K756)</f>
        <v/>
      </c>
      <c r="T756" s="1" t="str">
        <f t="shared" si="183"/>
        <v/>
      </c>
      <c r="U756" s="1" t="str">
        <f t="shared" si="184"/>
        <v/>
      </c>
      <c r="V756" s="1" t="str">
        <f>IF(B756="","",T756+入力・概要!$E$9*F756)</f>
        <v/>
      </c>
      <c r="W756" s="1" t="str">
        <f>IF(B756="","",U756+入力・概要!$E$9*G756)</f>
        <v/>
      </c>
      <c r="X756" s="1" t="str">
        <f>IF(B756="","",入力・概要!$E$9+T756*F756-U756*G756)</f>
        <v/>
      </c>
      <c r="Y756" s="1" t="str">
        <f t="shared" si="185"/>
        <v/>
      </c>
      <c r="Z756" s="1" t="str">
        <f>IF(B756="","",入力・概要!$E$9*(V756*X756+W756*Y756)/(X756^2+Y756^2)+入力・概要!$B$36)</f>
        <v/>
      </c>
      <c r="AA756" s="1" t="str">
        <f>IF(B756="","",入力・概要!$E$9*(W756*X756-V756*Y756)/(X756^2+Y756^2)+C756*入力・概要!$B$37*0.000000001)</f>
        <v/>
      </c>
      <c r="AB756" s="1" t="str">
        <f t="shared" si="186"/>
        <v/>
      </c>
      <c r="AC756" s="1" t="str">
        <f t="shared" si="187"/>
        <v/>
      </c>
      <c r="AD756" s="1" t="str">
        <f t="shared" si="188"/>
        <v/>
      </c>
      <c r="AE756" s="1" t="str">
        <f t="shared" si="189"/>
        <v/>
      </c>
      <c r="AF756" s="1" t="str">
        <f t="shared" si="190"/>
        <v/>
      </c>
      <c r="AG756" s="1" t="str">
        <f t="shared" si="191"/>
        <v/>
      </c>
    </row>
    <row r="757" spans="1:33">
      <c r="A757">
        <v>754</v>
      </c>
      <c r="B757" s="2" t="str">
        <f>IF(A757&lt;=入力・概要!$B$40,10^(LOG10(入力・概要!$B$38)+(A757-1)*(LOG10(入力・概要!$B$39)-LOG10(入力・概要!$B$38))/(入力・概要!$B$40-1)),"")</f>
        <v/>
      </c>
      <c r="C757" s="1" t="str">
        <f t="shared" si="176"/>
        <v/>
      </c>
      <c r="D757" s="1" t="str">
        <f>IF(B757="","",ATANH(MIN(0.999999,入力・概要!$E$20/入力・概要!$E$9))+入力・概要!$B$20*SQRT(B757/1000000)+E757*入力・概要!$B$15/2)</f>
        <v/>
      </c>
      <c r="E757" s="1" t="str">
        <f>IF(B757="","",C757*(入力・概要!$E$11*0.000000001))</f>
        <v/>
      </c>
      <c r="F757" s="1" t="str">
        <f t="shared" si="177"/>
        <v/>
      </c>
      <c r="G757" s="1" t="str">
        <f t="shared" si="178"/>
        <v/>
      </c>
      <c r="H757" s="1" t="str">
        <f>IF(B757="","",ATANH(MIN(0.999999,入力・概要!$E$21/入力・概要!$E$15))+入力・概要!$B$21*SQRT(B757/1000000)+I757*入力・概要!$B$16/2)</f>
        <v/>
      </c>
      <c r="I757" s="1" t="str">
        <f>IF(B757="","",C757*(入力・概要!$E$17*0.000000001))</f>
        <v/>
      </c>
      <c r="J757" s="1" t="str">
        <f t="shared" si="179"/>
        <v/>
      </c>
      <c r="K757" s="1" t="str">
        <f t="shared" si="180"/>
        <v/>
      </c>
      <c r="L757" s="1" t="str">
        <f>IF(B757="","",入力・概要!$B$25)</f>
        <v/>
      </c>
      <c r="M757" s="1" t="str">
        <f>IF(B757="","",C757*入力・概要!$B$26*0.000000001-1/(C757*入力・概要!$B$24*0.000001))</f>
        <v/>
      </c>
      <c r="N757" s="1" t="str">
        <f>IF(B757="","",入力・概要!$B$28)</f>
        <v/>
      </c>
      <c r="O757" s="1" t="str">
        <f>IF(B757="","",C757*入力・概要!$B$29*0.000000001-1/(C757*入力・概要!$B$27*0.000001))</f>
        <v/>
      </c>
      <c r="P757" s="1" t="str">
        <f t="shared" si="181"/>
        <v/>
      </c>
      <c r="Q757" s="1" t="str">
        <f t="shared" si="182"/>
        <v/>
      </c>
      <c r="R757" s="1" t="str">
        <f>IF(B757="","",入力・概要!$E$15*J757)</f>
        <v/>
      </c>
      <c r="S757" s="1" t="str">
        <f>IF(B757="","",入力・概要!$E$15*K757)</f>
        <v/>
      </c>
      <c r="T757" s="1" t="str">
        <f t="shared" si="183"/>
        <v/>
      </c>
      <c r="U757" s="1" t="str">
        <f t="shared" si="184"/>
        <v/>
      </c>
      <c r="V757" s="1" t="str">
        <f>IF(B757="","",T757+入力・概要!$E$9*F757)</f>
        <v/>
      </c>
      <c r="W757" s="1" t="str">
        <f>IF(B757="","",U757+入力・概要!$E$9*G757)</f>
        <v/>
      </c>
      <c r="X757" s="1" t="str">
        <f>IF(B757="","",入力・概要!$E$9+T757*F757-U757*G757)</f>
        <v/>
      </c>
      <c r="Y757" s="1" t="str">
        <f t="shared" si="185"/>
        <v/>
      </c>
      <c r="Z757" s="1" t="str">
        <f>IF(B757="","",入力・概要!$E$9*(V757*X757+W757*Y757)/(X757^2+Y757^2)+入力・概要!$B$36)</f>
        <v/>
      </c>
      <c r="AA757" s="1" t="str">
        <f>IF(B757="","",入力・概要!$E$9*(W757*X757-V757*Y757)/(X757^2+Y757^2)+C757*入力・概要!$B$37*0.000000001)</f>
        <v/>
      </c>
      <c r="AB757" s="1" t="str">
        <f t="shared" si="186"/>
        <v/>
      </c>
      <c r="AC757" s="1" t="str">
        <f t="shared" si="187"/>
        <v/>
      </c>
      <c r="AD757" s="1" t="str">
        <f t="shared" si="188"/>
        <v/>
      </c>
      <c r="AE757" s="1" t="str">
        <f t="shared" si="189"/>
        <v/>
      </c>
      <c r="AF757" s="1" t="str">
        <f t="shared" si="190"/>
        <v/>
      </c>
      <c r="AG757" s="1" t="str">
        <f t="shared" si="191"/>
        <v/>
      </c>
    </row>
    <row r="758" spans="1:33">
      <c r="A758">
        <v>755</v>
      </c>
      <c r="B758" s="2" t="str">
        <f>IF(A758&lt;=入力・概要!$B$40,10^(LOG10(入力・概要!$B$38)+(A758-1)*(LOG10(入力・概要!$B$39)-LOG10(入力・概要!$B$38))/(入力・概要!$B$40-1)),"")</f>
        <v/>
      </c>
      <c r="C758" s="1" t="str">
        <f t="shared" si="176"/>
        <v/>
      </c>
      <c r="D758" s="1" t="str">
        <f>IF(B758="","",ATANH(MIN(0.999999,入力・概要!$E$20/入力・概要!$E$9))+入力・概要!$B$20*SQRT(B758/1000000)+E758*入力・概要!$B$15/2)</f>
        <v/>
      </c>
      <c r="E758" s="1" t="str">
        <f>IF(B758="","",C758*(入力・概要!$E$11*0.000000001))</f>
        <v/>
      </c>
      <c r="F758" s="1" t="str">
        <f t="shared" si="177"/>
        <v/>
      </c>
      <c r="G758" s="1" t="str">
        <f t="shared" si="178"/>
        <v/>
      </c>
      <c r="H758" s="1" t="str">
        <f>IF(B758="","",ATANH(MIN(0.999999,入力・概要!$E$21/入力・概要!$E$15))+入力・概要!$B$21*SQRT(B758/1000000)+I758*入力・概要!$B$16/2)</f>
        <v/>
      </c>
      <c r="I758" s="1" t="str">
        <f>IF(B758="","",C758*(入力・概要!$E$17*0.000000001))</f>
        <v/>
      </c>
      <c r="J758" s="1" t="str">
        <f t="shared" si="179"/>
        <v/>
      </c>
      <c r="K758" s="1" t="str">
        <f t="shared" si="180"/>
        <v/>
      </c>
      <c r="L758" s="1" t="str">
        <f>IF(B758="","",入力・概要!$B$25)</f>
        <v/>
      </c>
      <c r="M758" s="1" t="str">
        <f>IF(B758="","",C758*入力・概要!$B$26*0.000000001-1/(C758*入力・概要!$B$24*0.000001))</f>
        <v/>
      </c>
      <c r="N758" s="1" t="str">
        <f>IF(B758="","",入力・概要!$B$28)</f>
        <v/>
      </c>
      <c r="O758" s="1" t="str">
        <f>IF(B758="","",C758*入力・概要!$B$29*0.000000001-1/(C758*入力・概要!$B$27*0.000001))</f>
        <v/>
      </c>
      <c r="P758" s="1" t="str">
        <f t="shared" si="181"/>
        <v/>
      </c>
      <c r="Q758" s="1" t="str">
        <f t="shared" si="182"/>
        <v/>
      </c>
      <c r="R758" s="1" t="str">
        <f>IF(B758="","",入力・概要!$E$15*J758)</f>
        <v/>
      </c>
      <c r="S758" s="1" t="str">
        <f>IF(B758="","",入力・概要!$E$15*K758)</f>
        <v/>
      </c>
      <c r="T758" s="1" t="str">
        <f t="shared" si="183"/>
        <v/>
      </c>
      <c r="U758" s="1" t="str">
        <f t="shared" si="184"/>
        <v/>
      </c>
      <c r="V758" s="1" t="str">
        <f>IF(B758="","",T758+入力・概要!$E$9*F758)</f>
        <v/>
      </c>
      <c r="W758" s="1" t="str">
        <f>IF(B758="","",U758+入力・概要!$E$9*G758)</f>
        <v/>
      </c>
      <c r="X758" s="1" t="str">
        <f>IF(B758="","",入力・概要!$E$9+T758*F758-U758*G758)</f>
        <v/>
      </c>
      <c r="Y758" s="1" t="str">
        <f t="shared" si="185"/>
        <v/>
      </c>
      <c r="Z758" s="1" t="str">
        <f>IF(B758="","",入力・概要!$E$9*(V758*X758+W758*Y758)/(X758^2+Y758^2)+入力・概要!$B$36)</f>
        <v/>
      </c>
      <c r="AA758" s="1" t="str">
        <f>IF(B758="","",入力・概要!$E$9*(W758*X758-V758*Y758)/(X758^2+Y758^2)+C758*入力・概要!$B$37*0.000000001)</f>
        <v/>
      </c>
      <c r="AB758" s="1" t="str">
        <f t="shared" si="186"/>
        <v/>
      </c>
      <c r="AC758" s="1" t="str">
        <f t="shared" si="187"/>
        <v/>
      </c>
      <c r="AD758" s="1" t="str">
        <f t="shared" si="188"/>
        <v/>
      </c>
      <c r="AE758" s="1" t="str">
        <f t="shared" si="189"/>
        <v/>
      </c>
      <c r="AF758" s="1" t="str">
        <f t="shared" si="190"/>
        <v/>
      </c>
      <c r="AG758" s="1" t="str">
        <f t="shared" si="191"/>
        <v/>
      </c>
    </row>
    <row r="759" spans="1:33">
      <c r="A759">
        <v>756</v>
      </c>
      <c r="B759" s="2" t="str">
        <f>IF(A759&lt;=入力・概要!$B$40,10^(LOG10(入力・概要!$B$38)+(A759-1)*(LOG10(入力・概要!$B$39)-LOG10(入力・概要!$B$38))/(入力・概要!$B$40-1)),"")</f>
        <v/>
      </c>
      <c r="C759" s="1" t="str">
        <f t="shared" si="176"/>
        <v/>
      </c>
      <c r="D759" s="1" t="str">
        <f>IF(B759="","",ATANH(MIN(0.999999,入力・概要!$E$20/入力・概要!$E$9))+入力・概要!$B$20*SQRT(B759/1000000)+E759*入力・概要!$B$15/2)</f>
        <v/>
      </c>
      <c r="E759" s="1" t="str">
        <f>IF(B759="","",C759*(入力・概要!$E$11*0.000000001))</f>
        <v/>
      </c>
      <c r="F759" s="1" t="str">
        <f t="shared" si="177"/>
        <v/>
      </c>
      <c r="G759" s="1" t="str">
        <f t="shared" si="178"/>
        <v/>
      </c>
      <c r="H759" s="1" t="str">
        <f>IF(B759="","",ATANH(MIN(0.999999,入力・概要!$E$21/入力・概要!$E$15))+入力・概要!$B$21*SQRT(B759/1000000)+I759*入力・概要!$B$16/2)</f>
        <v/>
      </c>
      <c r="I759" s="1" t="str">
        <f>IF(B759="","",C759*(入力・概要!$E$17*0.000000001))</f>
        <v/>
      </c>
      <c r="J759" s="1" t="str">
        <f t="shared" si="179"/>
        <v/>
      </c>
      <c r="K759" s="1" t="str">
        <f t="shared" si="180"/>
        <v/>
      </c>
      <c r="L759" s="1" t="str">
        <f>IF(B759="","",入力・概要!$B$25)</f>
        <v/>
      </c>
      <c r="M759" s="1" t="str">
        <f>IF(B759="","",C759*入力・概要!$B$26*0.000000001-1/(C759*入力・概要!$B$24*0.000001))</f>
        <v/>
      </c>
      <c r="N759" s="1" t="str">
        <f>IF(B759="","",入力・概要!$B$28)</f>
        <v/>
      </c>
      <c r="O759" s="1" t="str">
        <f>IF(B759="","",C759*入力・概要!$B$29*0.000000001-1/(C759*入力・概要!$B$27*0.000001))</f>
        <v/>
      </c>
      <c r="P759" s="1" t="str">
        <f t="shared" si="181"/>
        <v/>
      </c>
      <c r="Q759" s="1" t="str">
        <f t="shared" si="182"/>
        <v/>
      </c>
      <c r="R759" s="1" t="str">
        <f>IF(B759="","",入力・概要!$E$15*J759)</f>
        <v/>
      </c>
      <c r="S759" s="1" t="str">
        <f>IF(B759="","",入力・概要!$E$15*K759)</f>
        <v/>
      </c>
      <c r="T759" s="1" t="str">
        <f t="shared" si="183"/>
        <v/>
      </c>
      <c r="U759" s="1" t="str">
        <f t="shared" si="184"/>
        <v/>
      </c>
      <c r="V759" s="1" t="str">
        <f>IF(B759="","",T759+入力・概要!$E$9*F759)</f>
        <v/>
      </c>
      <c r="W759" s="1" t="str">
        <f>IF(B759="","",U759+入力・概要!$E$9*G759)</f>
        <v/>
      </c>
      <c r="X759" s="1" t="str">
        <f>IF(B759="","",入力・概要!$E$9+T759*F759-U759*G759)</f>
        <v/>
      </c>
      <c r="Y759" s="1" t="str">
        <f t="shared" si="185"/>
        <v/>
      </c>
      <c r="Z759" s="1" t="str">
        <f>IF(B759="","",入力・概要!$E$9*(V759*X759+W759*Y759)/(X759^2+Y759^2)+入力・概要!$B$36)</f>
        <v/>
      </c>
      <c r="AA759" s="1" t="str">
        <f>IF(B759="","",入力・概要!$E$9*(W759*X759-V759*Y759)/(X759^2+Y759^2)+C759*入力・概要!$B$37*0.000000001)</f>
        <v/>
      </c>
      <c r="AB759" s="1" t="str">
        <f t="shared" si="186"/>
        <v/>
      </c>
      <c r="AC759" s="1" t="str">
        <f t="shared" si="187"/>
        <v/>
      </c>
      <c r="AD759" s="1" t="str">
        <f t="shared" si="188"/>
        <v/>
      </c>
      <c r="AE759" s="1" t="str">
        <f t="shared" si="189"/>
        <v/>
      </c>
      <c r="AF759" s="1" t="str">
        <f t="shared" si="190"/>
        <v/>
      </c>
      <c r="AG759" s="1" t="str">
        <f t="shared" si="191"/>
        <v/>
      </c>
    </row>
    <row r="760" spans="1:33">
      <c r="A760">
        <v>757</v>
      </c>
      <c r="B760" s="2" t="str">
        <f>IF(A760&lt;=入力・概要!$B$40,10^(LOG10(入力・概要!$B$38)+(A760-1)*(LOG10(入力・概要!$B$39)-LOG10(入力・概要!$B$38))/(入力・概要!$B$40-1)),"")</f>
        <v/>
      </c>
      <c r="C760" s="1" t="str">
        <f t="shared" si="176"/>
        <v/>
      </c>
      <c r="D760" s="1" t="str">
        <f>IF(B760="","",ATANH(MIN(0.999999,入力・概要!$E$20/入力・概要!$E$9))+入力・概要!$B$20*SQRT(B760/1000000)+E760*入力・概要!$B$15/2)</f>
        <v/>
      </c>
      <c r="E760" s="1" t="str">
        <f>IF(B760="","",C760*(入力・概要!$E$11*0.000000001))</f>
        <v/>
      </c>
      <c r="F760" s="1" t="str">
        <f t="shared" si="177"/>
        <v/>
      </c>
      <c r="G760" s="1" t="str">
        <f t="shared" si="178"/>
        <v/>
      </c>
      <c r="H760" s="1" t="str">
        <f>IF(B760="","",ATANH(MIN(0.999999,入力・概要!$E$21/入力・概要!$E$15))+入力・概要!$B$21*SQRT(B760/1000000)+I760*入力・概要!$B$16/2)</f>
        <v/>
      </c>
      <c r="I760" s="1" t="str">
        <f>IF(B760="","",C760*(入力・概要!$E$17*0.000000001))</f>
        <v/>
      </c>
      <c r="J760" s="1" t="str">
        <f t="shared" si="179"/>
        <v/>
      </c>
      <c r="K760" s="1" t="str">
        <f t="shared" si="180"/>
        <v/>
      </c>
      <c r="L760" s="1" t="str">
        <f>IF(B760="","",入力・概要!$B$25)</f>
        <v/>
      </c>
      <c r="M760" s="1" t="str">
        <f>IF(B760="","",C760*入力・概要!$B$26*0.000000001-1/(C760*入力・概要!$B$24*0.000001))</f>
        <v/>
      </c>
      <c r="N760" s="1" t="str">
        <f>IF(B760="","",入力・概要!$B$28)</f>
        <v/>
      </c>
      <c r="O760" s="1" t="str">
        <f>IF(B760="","",C760*入力・概要!$B$29*0.000000001-1/(C760*入力・概要!$B$27*0.000001))</f>
        <v/>
      </c>
      <c r="P760" s="1" t="str">
        <f t="shared" si="181"/>
        <v/>
      </c>
      <c r="Q760" s="1" t="str">
        <f t="shared" si="182"/>
        <v/>
      </c>
      <c r="R760" s="1" t="str">
        <f>IF(B760="","",入力・概要!$E$15*J760)</f>
        <v/>
      </c>
      <c r="S760" s="1" t="str">
        <f>IF(B760="","",入力・概要!$E$15*K760)</f>
        <v/>
      </c>
      <c r="T760" s="1" t="str">
        <f t="shared" si="183"/>
        <v/>
      </c>
      <c r="U760" s="1" t="str">
        <f t="shared" si="184"/>
        <v/>
      </c>
      <c r="V760" s="1" t="str">
        <f>IF(B760="","",T760+入力・概要!$E$9*F760)</f>
        <v/>
      </c>
      <c r="W760" s="1" t="str">
        <f>IF(B760="","",U760+入力・概要!$E$9*G760)</f>
        <v/>
      </c>
      <c r="X760" s="1" t="str">
        <f>IF(B760="","",入力・概要!$E$9+T760*F760-U760*G760)</f>
        <v/>
      </c>
      <c r="Y760" s="1" t="str">
        <f t="shared" si="185"/>
        <v/>
      </c>
      <c r="Z760" s="1" t="str">
        <f>IF(B760="","",入力・概要!$E$9*(V760*X760+W760*Y760)/(X760^2+Y760^2)+入力・概要!$B$36)</f>
        <v/>
      </c>
      <c r="AA760" s="1" t="str">
        <f>IF(B760="","",入力・概要!$E$9*(W760*X760-V760*Y760)/(X760^2+Y760^2)+C760*入力・概要!$B$37*0.000000001)</f>
        <v/>
      </c>
      <c r="AB760" s="1" t="str">
        <f t="shared" si="186"/>
        <v/>
      </c>
      <c r="AC760" s="1" t="str">
        <f t="shared" si="187"/>
        <v/>
      </c>
      <c r="AD760" s="1" t="str">
        <f t="shared" si="188"/>
        <v/>
      </c>
      <c r="AE760" s="1" t="str">
        <f t="shared" si="189"/>
        <v/>
      </c>
      <c r="AF760" s="1" t="str">
        <f t="shared" si="190"/>
        <v/>
      </c>
      <c r="AG760" s="1" t="str">
        <f t="shared" si="191"/>
        <v/>
      </c>
    </row>
    <row r="761" spans="1:33">
      <c r="A761">
        <v>758</v>
      </c>
      <c r="B761" s="2" t="str">
        <f>IF(A761&lt;=入力・概要!$B$40,10^(LOG10(入力・概要!$B$38)+(A761-1)*(LOG10(入力・概要!$B$39)-LOG10(入力・概要!$B$38))/(入力・概要!$B$40-1)),"")</f>
        <v/>
      </c>
      <c r="C761" s="1" t="str">
        <f t="shared" si="176"/>
        <v/>
      </c>
      <c r="D761" s="1" t="str">
        <f>IF(B761="","",ATANH(MIN(0.999999,入力・概要!$E$20/入力・概要!$E$9))+入力・概要!$B$20*SQRT(B761/1000000)+E761*入力・概要!$B$15/2)</f>
        <v/>
      </c>
      <c r="E761" s="1" t="str">
        <f>IF(B761="","",C761*(入力・概要!$E$11*0.000000001))</f>
        <v/>
      </c>
      <c r="F761" s="1" t="str">
        <f t="shared" si="177"/>
        <v/>
      </c>
      <c r="G761" s="1" t="str">
        <f t="shared" si="178"/>
        <v/>
      </c>
      <c r="H761" s="1" t="str">
        <f>IF(B761="","",ATANH(MIN(0.999999,入力・概要!$E$21/入力・概要!$E$15))+入力・概要!$B$21*SQRT(B761/1000000)+I761*入力・概要!$B$16/2)</f>
        <v/>
      </c>
      <c r="I761" s="1" t="str">
        <f>IF(B761="","",C761*(入力・概要!$E$17*0.000000001))</f>
        <v/>
      </c>
      <c r="J761" s="1" t="str">
        <f t="shared" si="179"/>
        <v/>
      </c>
      <c r="K761" s="1" t="str">
        <f t="shared" si="180"/>
        <v/>
      </c>
      <c r="L761" s="1" t="str">
        <f>IF(B761="","",入力・概要!$B$25)</f>
        <v/>
      </c>
      <c r="M761" s="1" t="str">
        <f>IF(B761="","",C761*入力・概要!$B$26*0.000000001-1/(C761*入力・概要!$B$24*0.000001))</f>
        <v/>
      </c>
      <c r="N761" s="1" t="str">
        <f>IF(B761="","",入力・概要!$B$28)</f>
        <v/>
      </c>
      <c r="O761" s="1" t="str">
        <f>IF(B761="","",C761*入力・概要!$B$29*0.000000001-1/(C761*入力・概要!$B$27*0.000001))</f>
        <v/>
      </c>
      <c r="P761" s="1" t="str">
        <f t="shared" si="181"/>
        <v/>
      </c>
      <c r="Q761" s="1" t="str">
        <f t="shared" si="182"/>
        <v/>
      </c>
      <c r="R761" s="1" t="str">
        <f>IF(B761="","",入力・概要!$E$15*J761)</f>
        <v/>
      </c>
      <c r="S761" s="1" t="str">
        <f>IF(B761="","",入力・概要!$E$15*K761)</f>
        <v/>
      </c>
      <c r="T761" s="1" t="str">
        <f t="shared" si="183"/>
        <v/>
      </c>
      <c r="U761" s="1" t="str">
        <f t="shared" si="184"/>
        <v/>
      </c>
      <c r="V761" s="1" t="str">
        <f>IF(B761="","",T761+入力・概要!$E$9*F761)</f>
        <v/>
      </c>
      <c r="W761" s="1" t="str">
        <f>IF(B761="","",U761+入力・概要!$E$9*G761)</f>
        <v/>
      </c>
      <c r="X761" s="1" t="str">
        <f>IF(B761="","",入力・概要!$E$9+T761*F761-U761*G761)</f>
        <v/>
      </c>
      <c r="Y761" s="1" t="str">
        <f t="shared" si="185"/>
        <v/>
      </c>
      <c r="Z761" s="1" t="str">
        <f>IF(B761="","",入力・概要!$E$9*(V761*X761+W761*Y761)/(X761^2+Y761^2)+入力・概要!$B$36)</f>
        <v/>
      </c>
      <c r="AA761" s="1" t="str">
        <f>IF(B761="","",入力・概要!$E$9*(W761*X761-V761*Y761)/(X761^2+Y761^2)+C761*入力・概要!$B$37*0.000000001)</f>
        <v/>
      </c>
      <c r="AB761" s="1" t="str">
        <f t="shared" si="186"/>
        <v/>
      </c>
      <c r="AC761" s="1" t="str">
        <f t="shared" si="187"/>
        <v/>
      </c>
      <c r="AD761" s="1" t="str">
        <f t="shared" si="188"/>
        <v/>
      </c>
      <c r="AE761" s="1" t="str">
        <f t="shared" si="189"/>
        <v/>
      </c>
      <c r="AF761" s="1" t="str">
        <f t="shared" si="190"/>
        <v/>
      </c>
      <c r="AG761" s="1" t="str">
        <f t="shared" si="191"/>
        <v/>
      </c>
    </row>
    <row r="762" spans="1:33">
      <c r="A762">
        <v>759</v>
      </c>
      <c r="B762" s="2" t="str">
        <f>IF(A762&lt;=入力・概要!$B$40,10^(LOG10(入力・概要!$B$38)+(A762-1)*(LOG10(入力・概要!$B$39)-LOG10(入力・概要!$B$38))/(入力・概要!$B$40-1)),"")</f>
        <v/>
      </c>
      <c r="C762" s="1" t="str">
        <f t="shared" si="176"/>
        <v/>
      </c>
      <c r="D762" s="1" t="str">
        <f>IF(B762="","",ATANH(MIN(0.999999,入力・概要!$E$20/入力・概要!$E$9))+入力・概要!$B$20*SQRT(B762/1000000)+E762*入力・概要!$B$15/2)</f>
        <v/>
      </c>
      <c r="E762" s="1" t="str">
        <f>IF(B762="","",C762*(入力・概要!$E$11*0.000000001))</f>
        <v/>
      </c>
      <c r="F762" s="1" t="str">
        <f t="shared" si="177"/>
        <v/>
      </c>
      <c r="G762" s="1" t="str">
        <f t="shared" si="178"/>
        <v/>
      </c>
      <c r="H762" s="1" t="str">
        <f>IF(B762="","",ATANH(MIN(0.999999,入力・概要!$E$21/入力・概要!$E$15))+入力・概要!$B$21*SQRT(B762/1000000)+I762*入力・概要!$B$16/2)</f>
        <v/>
      </c>
      <c r="I762" s="1" t="str">
        <f>IF(B762="","",C762*(入力・概要!$E$17*0.000000001))</f>
        <v/>
      </c>
      <c r="J762" s="1" t="str">
        <f t="shared" si="179"/>
        <v/>
      </c>
      <c r="K762" s="1" t="str">
        <f t="shared" si="180"/>
        <v/>
      </c>
      <c r="L762" s="1" t="str">
        <f>IF(B762="","",入力・概要!$B$25)</f>
        <v/>
      </c>
      <c r="M762" s="1" t="str">
        <f>IF(B762="","",C762*入力・概要!$B$26*0.000000001-1/(C762*入力・概要!$B$24*0.000001))</f>
        <v/>
      </c>
      <c r="N762" s="1" t="str">
        <f>IF(B762="","",入力・概要!$B$28)</f>
        <v/>
      </c>
      <c r="O762" s="1" t="str">
        <f>IF(B762="","",C762*入力・概要!$B$29*0.000000001-1/(C762*入力・概要!$B$27*0.000001))</f>
        <v/>
      </c>
      <c r="P762" s="1" t="str">
        <f t="shared" si="181"/>
        <v/>
      </c>
      <c r="Q762" s="1" t="str">
        <f t="shared" si="182"/>
        <v/>
      </c>
      <c r="R762" s="1" t="str">
        <f>IF(B762="","",入力・概要!$E$15*J762)</f>
        <v/>
      </c>
      <c r="S762" s="1" t="str">
        <f>IF(B762="","",入力・概要!$E$15*K762)</f>
        <v/>
      </c>
      <c r="T762" s="1" t="str">
        <f t="shared" si="183"/>
        <v/>
      </c>
      <c r="U762" s="1" t="str">
        <f t="shared" si="184"/>
        <v/>
      </c>
      <c r="V762" s="1" t="str">
        <f>IF(B762="","",T762+入力・概要!$E$9*F762)</f>
        <v/>
      </c>
      <c r="W762" s="1" t="str">
        <f>IF(B762="","",U762+入力・概要!$E$9*G762)</f>
        <v/>
      </c>
      <c r="X762" s="1" t="str">
        <f>IF(B762="","",入力・概要!$E$9+T762*F762-U762*G762)</f>
        <v/>
      </c>
      <c r="Y762" s="1" t="str">
        <f t="shared" si="185"/>
        <v/>
      </c>
      <c r="Z762" s="1" t="str">
        <f>IF(B762="","",入力・概要!$E$9*(V762*X762+W762*Y762)/(X762^2+Y762^2)+入力・概要!$B$36)</f>
        <v/>
      </c>
      <c r="AA762" s="1" t="str">
        <f>IF(B762="","",入力・概要!$E$9*(W762*X762-V762*Y762)/(X762^2+Y762^2)+C762*入力・概要!$B$37*0.000000001)</f>
        <v/>
      </c>
      <c r="AB762" s="1" t="str">
        <f t="shared" si="186"/>
        <v/>
      </c>
      <c r="AC762" s="1" t="str">
        <f t="shared" si="187"/>
        <v/>
      </c>
      <c r="AD762" s="1" t="str">
        <f t="shared" si="188"/>
        <v/>
      </c>
      <c r="AE762" s="1" t="str">
        <f t="shared" si="189"/>
        <v/>
      </c>
      <c r="AF762" s="1" t="str">
        <f t="shared" si="190"/>
        <v/>
      </c>
      <c r="AG762" s="1" t="str">
        <f t="shared" si="191"/>
        <v/>
      </c>
    </row>
    <row r="763" spans="1:33">
      <c r="A763">
        <v>760</v>
      </c>
      <c r="B763" s="2" t="str">
        <f>IF(A763&lt;=入力・概要!$B$40,10^(LOG10(入力・概要!$B$38)+(A763-1)*(LOG10(入力・概要!$B$39)-LOG10(入力・概要!$B$38))/(入力・概要!$B$40-1)),"")</f>
        <v/>
      </c>
      <c r="C763" s="1" t="str">
        <f t="shared" si="176"/>
        <v/>
      </c>
      <c r="D763" s="1" t="str">
        <f>IF(B763="","",ATANH(MIN(0.999999,入力・概要!$E$20/入力・概要!$E$9))+入力・概要!$B$20*SQRT(B763/1000000)+E763*入力・概要!$B$15/2)</f>
        <v/>
      </c>
      <c r="E763" s="1" t="str">
        <f>IF(B763="","",C763*(入力・概要!$E$11*0.000000001))</f>
        <v/>
      </c>
      <c r="F763" s="1" t="str">
        <f t="shared" si="177"/>
        <v/>
      </c>
      <c r="G763" s="1" t="str">
        <f t="shared" si="178"/>
        <v/>
      </c>
      <c r="H763" s="1" t="str">
        <f>IF(B763="","",ATANH(MIN(0.999999,入力・概要!$E$21/入力・概要!$E$15))+入力・概要!$B$21*SQRT(B763/1000000)+I763*入力・概要!$B$16/2)</f>
        <v/>
      </c>
      <c r="I763" s="1" t="str">
        <f>IF(B763="","",C763*(入力・概要!$E$17*0.000000001))</f>
        <v/>
      </c>
      <c r="J763" s="1" t="str">
        <f t="shared" si="179"/>
        <v/>
      </c>
      <c r="K763" s="1" t="str">
        <f t="shared" si="180"/>
        <v/>
      </c>
      <c r="L763" s="1" t="str">
        <f>IF(B763="","",入力・概要!$B$25)</f>
        <v/>
      </c>
      <c r="M763" s="1" t="str">
        <f>IF(B763="","",C763*入力・概要!$B$26*0.000000001-1/(C763*入力・概要!$B$24*0.000001))</f>
        <v/>
      </c>
      <c r="N763" s="1" t="str">
        <f>IF(B763="","",入力・概要!$B$28)</f>
        <v/>
      </c>
      <c r="O763" s="1" t="str">
        <f>IF(B763="","",C763*入力・概要!$B$29*0.000000001-1/(C763*入力・概要!$B$27*0.000001))</f>
        <v/>
      </c>
      <c r="P763" s="1" t="str">
        <f t="shared" si="181"/>
        <v/>
      </c>
      <c r="Q763" s="1" t="str">
        <f t="shared" si="182"/>
        <v/>
      </c>
      <c r="R763" s="1" t="str">
        <f>IF(B763="","",入力・概要!$E$15*J763)</f>
        <v/>
      </c>
      <c r="S763" s="1" t="str">
        <f>IF(B763="","",入力・概要!$E$15*K763)</f>
        <v/>
      </c>
      <c r="T763" s="1" t="str">
        <f t="shared" si="183"/>
        <v/>
      </c>
      <c r="U763" s="1" t="str">
        <f t="shared" si="184"/>
        <v/>
      </c>
      <c r="V763" s="1" t="str">
        <f>IF(B763="","",T763+入力・概要!$E$9*F763)</f>
        <v/>
      </c>
      <c r="W763" s="1" t="str">
        <f>IF(B763="","",U763+入力・概要!$E$9*G763)</f>
        <v/>
      </c>
      <c r="X763" s="1" t="str">
        <f>IF(B763="","",入力・概要!$E$9+T763*F763-U763*G763)</f>
        <v/>
      </c>
      <c r="Y763" s="1" t="str">
        <f t="shared" si="185"/>
        <v/>
      </c>
      <c r="Z763" s="1" t="str">
        <f>IF(B763="","",入力・概要!$E$9*(V763*X763+W763*Y763)/(X763^2+Y763^2)+入力・概要!$B$36)</f>
        <v/>
      </c>
      <c r="AA763" s="1" t="str">
        <f>IF(B763="","",入力・概要!$E$9*(W763*X763-V763*Y763)/(X763^2+Y763^2)+C763*入力・概要!$B$37*0.000000001)</f>
        <v/>
      </c>
      <c r="AB763" s="1" t="str">
        <f t="shared" si="186"/>
        <v/>
      </c>
      <c r="AC763" s="1" t="str">
        <f t="shared" si="187"/>
        <v/>
      </c>
      <c r="AD763" s="1" t="str">
        <f t="shared" si="188"/>
        <v/>
      </c>
      <c r="AE763" s="1" t="str">
        <f t="shared" si="189"/>
        <v/>
      </c>
      <c r="AF763" s="1" t="str">
        <f t="shared" si="190"/>
        <v/>
      </c>
      <c r="AG763" s="1" t="str">
        <f t="shared" si="191"/>
        <v/>
      </c>
    </row>
    <row r="764" spans="1:33">
      <c r="A764">
        <v>761</v>
      </c>
      <c r="B764" s="2" t="str">
        <f>IF(A764&lt;=入力・概要!$B$40,10^(LOG10(入力・概要!$B$38)+(A764-1)*(LOG10(入力・概要!$B$39)-LOG10(入力・概要!$B$38))/(入力・概要!$B$40-1)),"")</f>
        <v/>
      </c>
      <c r="C764" s="1" t="str">
        <f t="shared" si="176"/>
        <v/>
      </c>
      <c r="D764" s="1" t="str">
        <f>IF(B764="","",ATANH(MIN(0.999999,入力・概要!$E$20/入力・概要!$E$9))+入力・概要!$B$20*SQRT(B764/1000000)+E764*入力・概要!$B$15/2)</f>
        <v/>
      </c>
      <c r="E764" s="1" t="str">
        <f>IF(B764="","",C764*(入力・概要!$E$11*0.000000001))</f>
        <v/>
      </c>
      <c r="F764" s="1" t="str">
        <f t="shared" si="177"/>
        <v/>
      </c>
      <c r="G764" s="1" t="str">
        <f t="shared" si="178"/>
        <v/>
      </c>
      <c r="H764" s="1" t="str">
        <f>IF(B764="","",ATANH(MIN(0.999999,入力・概要!$E$21/入力・概要!$E$15))+入力・概要!$B$21*SQRT(B764/1000000)+I764*入力・概要!$B$16/2)</f>
        <v/>
      </c>
      <c r="I764" s="1" t="str">
        <f>IF(B764="","",C764*(入力・概要!$E$17*0.000000001))</f>
        <v/>
      </c>
      <c r="J764" s="1" t="str">
        <f t="shared" si="179"/>
        <v/>
      </c>
      <c r="K764" s="1" t="str">
        <f t="shared" si="180"/>
        <v/>
      </c>
      <c r="L764" s="1" t="str">
        <f>IF(B764="","",入力・概要!$B$25)</f>
        <v/>
      </c>
      <c r="M764" s="1" t="str">
        <f>IF(B764="","",C764*入力・概要!$B$26*0.000000001-1/(C764*入力・概要!$B$24*0.000001))</f>
        <v/>
      </c>
      <c r="N764" s="1" t="str">
        <f>IF(B764="","",入力・概要!$B$28)</f>
        <v/>
      </c>
      <c r="O764" s="1" t="str">
        <f>IF(B764="","",C764*入力・概要!$B$29*0.000000001-1/(C764*入力・概要!$B$27*0.000001))</f>
        <v/>
      </c>
      <c r="P764" s="1" t="str">
        <f t="shared" si="181"/>
        <v/>
      </c>
      <c r="Q764" s="1" t="str">
        <f t="shared" si="182"/>
        <v/>
      </c>
      <c r="R764" s="1" t="str">
        <f>IF(B764="","",入力・概要!$E$15*J764)</f>
        <v/>
      </c>
      <c r="S764" s="1" t="str">
        <f>IF(B764="","",入力・概要!$E$15*K764)</f>
        <v/>
      </c>
      <c r="T764" s="1" t="str">
        <f t="shared" si="183"/>
        <v/>
      </c>
      <c r="U764" s="1" t="str">
        <f t="shared" si="184"/>
        <v/>
      </c>
      <c r="V764" s="1" t="str">
        <f>IF(B764="","",T764+入力・概要!$E$9*F764)</f>
        <v/>
      </c>
      <c r="W764" s="1" t="str">
        <f>IF(B764="","",U764+入力・概要!$E$9*G764)</f>
        <v/>
      </c>
      <c r="X764" s="1" t="str">
        <f>IF(B764="","",入力・概要!$E$9+T764*F764-U764*G764)</f>
        <v/>
      </c>
      <c r="Y764" s="1" t="str">
        <f t="shared" si="185"/>
        <v/>
      </c>
      <c r="Z764" s="1" t="str">
        <f>IF(B764="","",入力・概要!$E$9*(V764*X764+W764*Y764)/(X764^2+Y764^2)+入力・概要!$B$36)</f>
        <v/>
      </c>
      <c r="AA764" s="1" t="str">
        <f>IF(B764="","",入力・概要!$E$9*(W764*X764-V764*Y764)/(X764^2+Y764^2)+C764*入力・概要!$B$37*0.000000001)</f>
        <v/>
      </c>
      <c r="AB764" s="1" t="str">
        <f t="shared" si="186"/>
        <v/>
      </c>
      <c r="AC764" s="1" t="str">
        <f t="shared" si="187"/>
        <v/>
      </c>
      <c r="AD764" s="1" t="str">
        <f t="shared" si="188"/>
        <v/>
      </c>
      <c r="AE764" s="1" t="str">
        <f t="shared" si="189"/>
        <v/>
      </c>
      <c r="AF764" s="1" t="str">
        <f t="shared" si="190"/>
        <v/>
      </c>
      <c r="AG764" s="1" t="str">
        <f t="shared" si="191"/>
        <v/>
      </c>
    </row>
    <row r="765" spans="1:33">
      <c r="A765">
        <v>762</v>
      </c>
      <c r="B765" s="2" t="str">
        <f>IF(A765&lt;=入力・概要!$B$40,10^(LOG10(入力・概要!$B$38)+(A765-1)*(LOG10(入力・概要!$B$39)-LOG10(入力・概要!$B$38))/(入力・概要!$B$40-1)),"")</f>
        <v/>
      </c>
      <c r="C765" s="1" t="str">
        <f t="shared" si="176"/>
        <v/>
      </c>
      <c r="D765" s="1" t="str">
        <f>IF(B765="","",ATANH(MIN(0.999999,入力・概要!$E$20/入力・概要!$E$9))+入力・概要!$B$20*SQRT(B765/1000000)+E765*入力・概要!$B$15/2)</f>
        <v/>
      </c>
      <c r="E765" s="1" t="str">
        <f>IF(B765="","",C765*(入力・概要!$E$11*0.000000001))</f>
        <v/>
      </c>
      <c r="F765" s="1" t="str">
        <f t="shared" si="177"/>
        <v/>
      </c>
      <c r="G765" s="1" t="str">
        <f t="shared" si="178"/>
        <v/>
      </c>
      <c r="H765" s="1" t="str">
        <f>IF(B765="","",ATANH(MIN(0.999999,入力・概要!$E$21/入力・概要!$E$15))+入力・概要!$B$21*SQRT(B765/1000000)+I765*入力・概要!$B$16/2)</f>
        <v/>
      </c>
      <c r="I765" s="1" t="str">
        <f>IF(B765="","",C765*(入力・概要!$E$17*0.000000001))</f>
        <v/>
      </c>
      <c r="J765" s="1" t="str">
        <f t="shared" si="179"/>
        <v/>
      </c>
      <c r="K765" s="1" t="str">
        <f t="shared" si="180"/>
        <v/>
      </c>
      <c r="L765" s="1" t="str">
        <f>IF(B765="","",入力・概要!$B$25)</f>
        <v/>
      </c>
      <c r="M765" s="1" t="str">
        <f>IF(B765="","",C765*入力・概要!$B$26*0.000000001-1/(C765*入力・概要!$B$24*0.000001))</f>
        <v/>
      </c>
      <c r="N765" s="1" t="str">
        <f>IF(B765="","",入力・概要!$B$28)</f>
        <v/>
      </c>
      <c r="O765" s="1" t="str">
        <f>IF(B765="","",C765*入力・概要!$B$29*0.000000001-1/(C765*入力・概要!$B$27*0.000001))</f>
        <v/>
      </c>
      <c r="P765" s="1" t="str">
        <f t="shared" si="181"/>
        <v/>
      </c>
      <c r="Q765" s="1" t="str">
        <f t="shared" si="182"/>
        <v/>
      </c>
      <c r="R765" s="1" t="str">
        <f>IF(B765="","",入力・概要!$E$15*J765)</f>
        <v/>
      </c>
      <c r="S765" s="1" t="str">
        <f>IF(B765="","",入力・概要!$E$15*K765)</f>
        <v/>
      </c>
      <c r="T765" s="1" t="str">
        <f t="shared" si="183"/>
        <v/>
      </c>
      <c r="U765" s="1" t="str">
        <f t="shared" si="184"/>
        <v/>
      </c>
      <c r="V765" s="1" t="str">
        <f>IF(B765="","",T765+入力・概要!$E$9*F765)</f>
        <v/>
      </c>
      <c r="W765" s="1" t="str">
        <f>IF(B765="","",U765+入力・概要!$E$9*G765)</f>
        <v/>
      </c>
      <c r="X765" s="1" t="str">
        <f>IF(B765="","",入力・概要!$E$9+T765*F765-U765*G765)</f>
        <v/>
      </c>
      <c r="Y765" s="1" t="str">
        <f t="shared" si="185"/>
        <v/>
      </c>
      <c r="Z765" s="1" t="str">
        <f>IF(B765="","",入力・概要!$E$9*(V765*X765+W765*Y765)/(X765^2+Y765^2)+入力・概要!$B$36)</f>
        <v/>
      </c>
      <c r="AA765" s="1" t="str">
        <f>IF(B765="","",入力・概要!$E$9*(W765*X765-V765*Y765)/(X765^2+Y765^2)+C765*入力・概要!$B$37*0.000000001)</f>
        <v/>
      </c>
      <c r="AB765" s="1" t="str">
        <f t="shared" si="186"/>
        <v/>
      </c>
      <c r="AC765" s="1" t="str">
        <f t="shared" si="187"/>
        <v/>
      </c>
      <c r="AD765" s="1" t="str">
        <f t="shared" si="188"/>
        <v/>
      </c>
      <c r="AE765" s="1" t="str">
        <f t="shared" si="189"/>
        <v/>
      </c>
      <c r="AF765" s="1" t="str">
        <f t="shared" si="190"/>
        <v/>
      </c>
      <c r="AG765" s="1" t="str">
        <f t="shared" si="191"/>
        <v/>
      </c>
    </row>
    <row r="766" spans="1:33">
      <c r="A766">
        <v>763</v>
      </c>
      <c r="B766" s="2" t="str">
        <f>IF(A766&lt;=入力・概要!$B$40,10^(LOG10(入力・概要!$B$38)+(A766-1)*(LOG10(入力・概要!$B$39)-LOG10(入力・概要!$B$38))/(入力・概要!$B$40-1)),"")</f>
        <v/>
      </c>
      <c r="C766" s="1" t="str">
        <f t="shared" si="176"/>
        <v/>
      </c>
      <c r="D766" s="1" t="str">
        <f>IF(B766="","",ATANH(MIN(0.999999,入力・概要!$E$20/入力・概要!$E$9))+入力・概要!$B$20*SQRT(B766/1000000)+E766*入力・概要!$B$15/2)</f>
        <v/>
      </c>
      <c r="E766" s="1" t="str">
        <f>IF(B766="","",C766*(入力・概要!$E$11*0.000000001))</f>
        <v/>
      </c>
      <c r="F766" s="1" t="str">
        <f t="shared" si="177"/>
        <v/>
      </c>
      <c r="G766" s="1" t="str">
        <f t="shared" si="178"/>
        <v/>
      </c>
      <c r="H766" s="1" t="str">
        <f>IF(B766="","",ATANH(MIN(0.999999,入力・概要!$E$21/入力・概要!$E$15))+入力・概要!$B$21*SQRT(B766/1000000)+I766*入力・概要!$B$16/2)</f>
        <v/>
      </c>
      <c r="I766" s="1" t="str">
        <f>IF(B766="","",C766*(入力・概要!$E$17*0.000000001))</f>
        <v/>
      </c>
      <c r="J766" s="1" t="str">
        <f t="shared" si="179"/>
        <v/>
      </c>
      <c r="K766" s="1" t="str">
        <f t="shared" si="180"/>
        <v/>
      </c>
      <c r="L766" s="1" t="str">
        <f>IF(B766="","",入力・概要!$B$25)</f>
        <v/>
      </c>
      <c r="M766" s="1" t="str">
        <f>IF(B766="","",C766*入力・概要!$B$26*0.000000001-1/(C766*入力・概要!$B$24*0.000001))</f>
        <v/>
      </c>
      <c r="N766" s="1" t="str">
        <f>IF(B766="","",入力・概要!$B$28)</f>
        <v/>
      </c>
      <c r="O766" s="1" t="str">
        <f>IF(B766="","",C766*入力・概要!$B$29*0.000000001-1/(C766*入力・概要!$B$27*0.000001))</f>
        <v/>
      </c>
      <c r="P766" s="1" t="str">
        <f t="shared" si="181"/>
        <v/>
      </c>
      <c r="Q766" s="1" t="str">
        <f t="shared" si="182"/>
        <v/>
      </c>
      <c r="R766" s="1" t="str">
        <f>IF(B766="","",入力・概要!$E$15*J766)</f>
        <v/>
      </c>
      <c r="S766" s="1" t="str">
        <f>IF(B766="","",入力・概要!$E$15*K766)</f>
        <v/>
      </c>
      <c r="T766" s="1" t="str">
        <f t="shared" si="183"/>
        <v/>
      </c>
      <c r="U766" s="1" t="str">
        <f t="shared" si="184"/>
        <v/>
      </c>
      <c r="V766" s="1" t="str">
        <f>IF(B766="","",T766+入力・概要!$E$9*F766)</f>
        <v/>
      </c>
      <c r="W766" s="1" t="str">
        <f>IF(B766="","",U766+入力・概要!$E$9*G766)</f>
        <v/>
      </c>
      <c r="X766" s="1" t="str">
        <f>IF(B766="","",入力・概要!$E$9+T766*F766-U766*G766)</f>
        <v/>
      </c>
      <c r="Y766" s="1" t="str">
        <f t="shared" si="185"/>
        <v/>
      </c>
      <c r="Z766" s="1" t="str">
        <f>IF(B766="","",入力・概要!$E$9*(V766*X766+W766*Y766)/(X766^2+Y766^2)+入力・概要!$B$36)</f>
        <v/>
      </c>
      <c r="AA766" s="1" t="str">
        <f>IF(B766="","",入力・概要!$E$9*(W766*X766-V766*Y766)/(X766^2+Y766^2)+C766*入力・概要!$B$37*0.000000001)</f>
        <v/>
      </c>
      <c r="AB766" s="1" t="str">
        <f t="shared" si="186"/>
        <v/>
      </c>
      <c r="AC766" s="1" t="str">
        <f t="shared" si="187"/>
        <v/>
      </c>
      <c r="AD766" s="1" t="str">
        <f t="shared" si="188"/>
        <v/>
      </c>
      <c r="AE766" s="1" t="str">
        <f t="shared" si="189"/>
        <v/>
      </c>
      <c r="AF766" s="1" t="str">
        <f t="shared" si="190"/>
        <v/>
      </c>
      <c r="AG766" s="1" t="str">
        <f t="shared" si="191"/>
        <v/>
      </c>
    </row>
    <row r="767" spans="1:33">
      <c r="A767">
        <v>764</v>
      </c>
      <c r="B767" s="2" t="str">
        <f>IF(A767&lt;=入力・概要!$B$40,10^(LOG10(入力・概要!$B$38)+(A767-1)*(LOG10(入力・概要!$B$39)-LOG10(入力・概要!$B$38))/(入力・概要!$B$40-1)),"")</f>
        <v/>
      </c>
      <c r="C767" s="1" t="str">
        <f t="shared" si="176"/>
        <v/>
      </c>
      <c r="D767" s="1" t="str">
        <f>IF(B767="","",ATANH(MIN(0.999999,入力・概要!$E$20/入力・概要!$E$9))+入力・概要!$B$20*SQRT(B767/1000000)+E767*入力・概要!$B$15/2)</f>
        <v/>
      </c>
      <c r="E767" s="1" t="str">
        <f>IF(B767="","",C767*(入力・概要!$E$11*0.000000001))</f>
        <v/>
      </c>
      <c r="F767" s="1" t="str">
        <f t="shared" si="177"/>
        <v/>
      </c>
      <c r="G767" s="1" t="str">
        <f t="shared" si="178"/>
        <v/>
      </c>
      <c r="H767" s="1" t="str">
        <f>IF(B767="","",ATANH(MIN(0.999999,入力・概要!$E$21/入力・概要!$E$15))+入力・概要!$B$21*SQRT(B767/1000000)+I767*入力・概要!$B$16/2)</f>
        <v/>
      </c>
      <c r="I767" s="1" t="str">
        <f>IF(B767="","",C767*(入力・概要!$E$17*0.000000001))</f>
        <v/>
      </c>
      <c r="J767" s="1" t="str">
        <f t="shared" si="179"/>
        <v/>
      </c>
      <c r="K767" s="1" t="str">
        <f t="shared" si="180"/>
        <v/>
      </c>
      <c r="L767" s="1" t="str">
        <f>IF(B767="","",入力・概要!$B$25)</f>
        <v/>
      </c>
      <c r="M767" s="1" t="str">
        <f>IF(B767="","",C767*入力・概要!$B$26*0.000000001-1/(C767*入力・概要!$B$24*0.000001))</f>
        <v/>
      </c>
      <c r="N767" s="1" t="str">
        <f>IF(B767="","",入力・概要!$B$28)</f>
        <v/>
      </c>
      <c r="O767" s="1" t="str">
        <f>IF(B767="","",C767*入力・概要!$B$29*0.000000001-1/(C767*入力・概要!$B$27*0.000001))</f>
        <v/>
      </c>
      <c r="P767" s="1" t="str">
        <f t="shared" si="181"/>
        <v/>
      </c>
      <c r="Q767" s="1" t="str">
        <f t="shared" si="182"/>
        <v/>
      </c>
      <c r="R767" s="1" t="str">
        <f>IF(B767="","",入力・概要!$E$15*J767)</f>
        <v/>
      </c>
      <c r="S767" s="1" t="str">
        <f>IF(B767="","",入力・概要!$E$15*K767)</f>
        <v/>
      </c>
      <c r="T767" s="1" t="str">
        <f t="shared" si="183"/>
        <v/>
      </c>
      <c r="U767" s="1" t="str">
        <f t="shared" si="184"/>
        <v/>
      </c>
      <c r="V767" s="1" t="str">
        <f>IF(B767="","",T767+入力・概要!$E$9*F767)</f>
        <v/>
      </c>
      <c r="W767" s="1" t="str">
        <f>IF(B767="","",U767+入力・概要!$E$9*G767)</f>
        <v/>
      </c>
      <c r="X767" s="1" t="str">
        <f>IF(B767="","",入力・概要!$E$9+T767*F767-U767*G767)</f>
        <v/>
      </c>
      <c r="Y767" s="1" t="str">
        <f t="shared" si="185"/>
        <v/>
      </c>
      <c r="Z767" s="1" t="str">
        <f>IF(B767="","",入力・概要!$E$9*(V767*X767+W767*Y767)/(X767^2+Y767^2)+入力・概要!$B$36)</f>
        <v/>
      </c>
      <c r="AA767" s="1" t="str">
        <f>IF(B767="","",入力・概要!$E$9*(W767*X767-V767*Y767)/(X767^2+Y767^2)+C767*入力・概要!$B$37*0.000000001)</f>
        <v/>
      </c>
      <c r="AB767" s="1" t="str">
        <f t="shared" si="186"/>
        <v/>
      </c>
      <c r="AC767" s="1" t="str">
        <f t="shared" si="187"/>
        <v/>
      </c>
      <c r="AD767" s="1" t="str">
        <f t="shared" si="188"/>
        <v/>
      </c>
      <c r="AE767" s="1" t="str">
        <f t="shared" si="189"/>
        <v/>
      </c>
      <c r="AF767" s="1" t="str">
        <f t="shared" si="190"/>
        <v/>
      </c>
      <c r="AG767" s="1" t="str">
        <f t="shared" si="191"/>
        <v/>
      </c>
    </row>
    <row r="768" spans="1:33">
      <c r="A768">
        <v>765</v>
      </c>
      <c r="B768" s="2" t="str">
        <f>IF(A768&lt;=入力・概要!$B$40,10^(LOG10(入力・概要!$B$38)+(A768-1)*(LOG10(入力・概要!$B$39)-LOG10(入力・概要!$B$38))/(入力・概要!$B$40-1)),"")</f>
        <v/>
      </c>
      <c r="C768" s="1" t="str">
        <f t="shared" si="176"/>
        <v/>
      </c>
      <c r="D768" s="1" t="str">
        <f>IF(B768="","",ATANH(MIN(0.999999,入力・概要!$E$20/入力・概要!$E$9))+入力・概要!$B$20*SQRT(B768/1000000)+E768*入力・概要!$B$15/2)</f>
        <v/>
      </c>
      <c r="E768" s="1" t="str">
        <f>IF(B768="","",C768*(入力・概要!$E$11*0.000000001))</f>
        <v/>
      </c>
      <c r="F768" s="1" t="str">
        <f t="shared" si="177"/>
        <v/>
      </c>
      <c r="G768" s="1" t="str">
        <f t="shared" si="178"/>
        <v/>
      </c>
      <c r="H768" s="1" t="str">
        <f>IF(B768="","",ATANH(MIN(0.999999,入力・概要!$E$21/入力・概要!$E$15))+入力・概要!$B$21*SQRT(B768/1000000)+I768*入力・概要!$B$16/2)</f>
        <v/>
      </c>
      <c r="I768" s="1" t="str">
        <f>IF(B768="","",C768*(入力・概要!$E$17*0.000000001))</f>
        <v/>
      </c>
      <c r="J768" s="1" t="str">
        <f t="shared" si="179"/>
        <v/>
      </c>
      <c r="K768" s="1" t="str">
        <f t="shared" si="180"/>
        <v/>
      </c>
      <c r="L768" s="1" t="str">
        <f>IF(B768="","",入力・概要!$B$25)</f>
        <v/>
      </c>
      <c r="M768" s="1" t="str">
        <f>IF(B768="","",C768*入力・概要!$B$26*0.000000001-1/(C768*入力・概要!$B$24*0.000001))</f>
        <v/>
      </c>
      <c r="N768" s="1" t="str">
        <f>IF(B768="","",入力・概要!$B$28)</f>
        <v/>
      </c>
      <c r="O768" s="1" t="str">
        <f>IF(B768="","",C768*入力・概要!$B$29*0.000000001-1/(C768*入力・概要!$B$27*0.000001))</f>
        <v/>
      </c>
      <c r="P768" s="1" t="str">
        <f t="shared" si="181"/>
        <v/>
      </c>
      <c r="Q768" s="1" t="str">
        <f t="shared" si="182"/>
        <v/>
      </c>
      <c r="R768" s="1" t="str">
        <f>IF(B768="","",入力・概要!$E$15*J768)</f>
        <v/>
      </c>
      <c r="S768" s="1" t="str">
        <f>IF(B768="","",入力・概要!$E$15*K768)</f>
        <v/>
      </c>
      <c r="T768" s="1" t="str">
        <f t="shared" si="183"/>
        <v/>
      </c>
      <c r="U768" s="1" t="str">
        <f t="shared" si="184"/>
        <v/>
      </c>
      <c r="V768" s="1" t="str">
        <f>IF(B768="","",T768+入力・概要!$E$9*F768)</f>
        <v/>
      </c>
      <c r="W768" s="1" t="str">
        <f>IF(B768="","",U768+入力・概要!$E$9*G768)</f>
        <v/>
      </c>
      <c r="X768" s="1" t="str">
        <f>IF(B768="","",入力・概要!$E$9+T768*F768-U768*G768)</f>
        <v/>
      </c>
      <c r="Y768" s="1" t="str">
        <f t="shared" si="185"/>
        <v/>
      </c>
      <c r="Z768" s="1" t="str">
        <f>IF(B768="","",入力・概要!$E$9*(V768*X768+W768*Y768)/(X768^2+Y768^2)+入力・概要!$B$36)</f>
        <v/>
      </c>
      <c r="AA768" s="1" t="str">
        <f>IF(B768="","",入力・概要!$E$9*(W768*X768-V768*Y768)/(X768^2+Y768^2)+C768*入力・概要!$B$37*0.000000001)</f>
        <v/>
      </c>
      <c r="AB768" s="1" t="str">
        <f t="shared" si="186"/>
        <v/>
      </c>
      <c r="AC768" s="1" t="str">
        <f t="shared" si="187"/>
        <v/>
      </c>
      <c r="AD768" s="1" t="str">
        <f t="shared" si="188"/>
        <v/>
      </c>
      <c r="AE768" s="1" t="str">
        <f t="shared" si="189"/>
        <v/>
      </c>
      <c r="AF768" s="1" t="str">
        <f t="shared" si="190"/>
        <v/>
      </c>
      <c r="AG768" s="1" t="str">
        <f t="shared" si="191"/>
        <v/>
      </c>
    </row>
    <row r="769" spans="1:33">
      <c r="A769">
        <v>766</v>
      </c>
      <c r="B769" s="2" t="str">
        <f>IF(A769&lt;=入力・概要!$B$40,10^(LOG10(入力・概要!$B$38)+(A769-1)*(LOG10(入力・概要!$B$39)-LOG10(入力・概要!$B$38))/(入力・概要!$B$40-1)),"")</f>
        <v/>
      </c>
      <c r="C769" s="1" t="str">
        <f t="shared" si="176"/>
        <v/>
      </c>
      <c r="D769" s="1" t="str">
        <f>IF(B769="","",ATANH(MIN(0.999999,入力・概要!$E$20/入力・概要!$E$9))+入力・概要!$B$20*SQRT(B769/1000000)+E769*入力・概要!$B$15/2)</f>
        <v/>
      </c>
      <c r="E769" s="1" t="str">
        <f>IF(B769="","",C769*(入力・概要!$E$11*0.000000001))</f>
        <v/>
      </c>
      <c r="F769" s="1" t="str">
        <f t="shared" si="177"/>
        <v/>
      </c>
      <c r="G769" s="1" t="str">
        <f t="shared" si="178"/>
        <v/>
      </c>
      <c r="H769" s="1" t="str">
        <f>IF(B769="","",ATANH(MIN(0.999999,入力・概要!$E$21/入力・概要!$E$15))+入力・概要!$B$21*SQRT(B769/1000000)+I769*入力・概要!$B$16/2)</f>
        <v/>
      </c>
      <c r="I769" s="1" t="str">
        <f>IF(B769="","",C769*(入力・概要!$E$17*0.000000001))</f>
        <v/>
      </c>
      <c r="J769" s="1" t="str">
        <f t="shared" si="179"/>
        <v/>
      </c>
      <c r="K769" s="1" t="str">
        <f t="shared" si="180"/>
        <v/>
      </c>
      <c r="L769" s="1" t="str">
        <f>IF(B769="","",入力・概要!$B$25)</f>
        <v/>
      </c>
      <c r="M769" s="1" t="str">
        <f>IF(B769="","",C769*入力・概要!$B$26*0.000000001-1/(C769*入力・概要!$B$24*0.000001))</f>
        <v/>
      </c>
      <c r="N769" s="1" t="str">
        <f>IF(B769="","",入力・概要!$B$28)</f>
        <v/>
      </c>
      <c r="O769" s="1" t="str">
        <f>IF(B769="","",C769*入力・概要!$B$29*0.000000001-1/(C769*入力・概要!$B$27*0.000001))</f>
        <v/>
      </c>
      <c r="P769" s="1" t="str">
        <f t="shared" si="181"/>
        <v/>
      </c>
      <c r="Q769" s="1" t="str">
        <f t="shared" si="182"/>
        <v/>
      </c>
      <c r="R769" s="1" t="str">
        <f>IF(B769="","",入力・概要!$E$15*J769)</f>
        <v/>
      </c>
      <c r="S769" s="1" t="str">
        <f>IF(B769="","",入力・概要!$E$15*K769)</f>
        <v/>
      </c>
      <c r="T769" s="1" t="str">
        <f t="shared" si="183"/>
        <v/>
      </c>
      <c r="U769" s="1" t="str">
        <f t="shared" si="184"/>
        <v/>
      </c>
      <c r="V769" s="1" t="str">
        <f>IF(B769="","",T769+入力・概要!$E$9*F769)</f>
        <v/>
      </c>
      <c r="W769" s="1" t="str">
        <f>IF(B769="","",U769+入力・概要!$E$9*G769)</f>
        <v/>
      </c>
      <c r="X769" s="1" t="str">
        <f>IF(B769="","",入力・概要!$E$9+T769*F769-U769*G769)</f>
        <v/>
      </c>
      <c r="Y769" s="1" t="str">
        <f t="shared" si="185"/>
        <v/>
      </c>
      <c r="Z769" s="1" t="str">
        <f>IF(B769="","",入力・概要!$E$9*(V769*X769+W769*Y769)/(X769^2+Y769^2)+入力・概要!$B$36)</f>
        <v/>
      </c>
      <c r="AA769" s="1" t="str">
        <f>IF(B769="","",入力・概要!$E$9*(W769*X769-V769*Y769)/(X769^2+Y769^2)+C769*入力・概要!$B$37*0.000000001)</f>
        <v/>
      </c>
      <c r="AB769" s="1" t="str">
        <f t="shared" si="186"/>
        <v/>
      </c>
      <c r="AC769" s="1" t="str">
        <f t="shared" si="187"/>
        <v/>
      </c>
      <c r="AD769" s="1" t="str">
        <f t="shared" si="188"/>
        <v/>
      </c>
      <c r="AE769" s="1" t="str">
        <f t="shared" si="189"/>
        <v/>
      </c>
      <c r="AF769" s="1" t="str">
        <f t="shared" si="190"/>
        <v/>
      </c>
      <c r="AG769" s="1" t="str">
        <f t="shared" si="191"/>
        <v/>
      </c>
    </row>
    <row r="770" spans="1:33">
      <c r="A770">
        <v>767</v>
      </c>
      <c r="B770" s="2" t="str">
        <f>IF(A770&lt;=入力・概要!$B$40,10^(LOG10(入力・概要!$B$38)+(A770-1)*(LOG10(入力・概要!$B$39)-LOG10(入力・概要!$B$38))/(入力・概要!$B$40-1)),"")</f>
        <v/>
      </c>
      <c r="C770" s="1" t="str">
        <f t="shared" si="176"/>
        <v/>
      </c>
      <c r="D770" s="1" t="str">
        <f>IF(B770="","",ATANH(MIN(0.999999,入力・概要!$E$20/入力・概要!$E$9))+入力・概要!$B$20*SQRT(B770/1000000)+E770*入力・概要!$B$15/2)</f>
        <v/>
      </c>
      <c r="E770" s="1" t="str">
        <f>IF(B770="","",C770*(入力・概要!$E$11*0.000000001))</f>
        <v/>
      </c>
      <c r="F770" s="1" t="str">
        <f t="shared" si="177"/>
        <v/>
      </c>
      <c r="G770" s="1" t="str">
        <f t="shared" si="178"/>
        <v/>
      </c>
      <c r="H770" s="1" t="str">
        <f>IF(B770="","",ATANH(MIN(0.999999,入力・概要!$E$21/入力・概要!$E$15))+入力・概要!$B$21*SQRT(B770/1000000)+I770*入力・概要!$B$16/2)</f>
        <v/>
      </c>
      <c r="I770" s="1" t="str">
        <f>IF(B770="","",C770*(入力・概要!$E$17*0.000000001))</f>
        <v/>
      </c>
      <c r="J770" s="1" t="str">
        <f t="shared" si="179"/>
        <v/>
      </c>
      <c r="K770" s="1" t="str">
        <f t="shared" si="180"/>
        <v/>
      </c>
      <c r="L770" s="1" t="str">
        <f>IF(B770="","",入力・概要!$B$25)</f>
        <v/>
      </c>
      <c r="M770" s="1" t="str">
        <f>IF(B770="","",C770*入力・概要!$B$26*0.000000001-1/(C770*入力・概要!$B$24*0.000001))</f>
        <v/>
      </c>
      <c r="N770" s="1" t="str">
        <f>IF(B770="","",入力・概要!$B$28)</f>
        <v/>
      </c>
      <c r="O770" s="1" t="str">
        <f>IF(B770="","",C770*入力・概要!$B$29*0.000000001-1/(C770*入力・概要!$B$27*0.000001))</f>
        <v/>
      </c>
      <c r="P770" s="1" t="str">
        <f t="shared" si="181"/>
        <v/>
      </c>
      <c r="Q770" s="1" t="str">
        <f t="shared" si="182"/>
        <v/>
      </c>
      <c r="R770" s="1" t="str">
        <f>IF(B770="","",入力・概要!$E$15*J770)</f>
        <v/>
      </c>
      <c r="S770" s="1" t="str">
        <f>IF(B770="","",入力・概要!$E$15*K770)</f>
        <v/>
      </c>
      <c r="T770" s="1" t="str">
        <f t="shared" si="183"/>
        <v/>
      </c>
      <c r="U770" s="1" t="str">
        <f t="shared" si="184"/>
        <v/>
      </c>
      <c r="V770" s="1" t="str">
        <f>IF(B770="","",T770+入力・概要!$E$9*F770)</f>
        <v/>
      </c>
      <c r="W770" s="1" t="str">
        <f>IF(B770="","",U770+入力・概要!$E$9*G770)</f>
        <v/>
      </c>
      <c r="X770" s="1" t="str">
        <f>IF(B770="","",入力・概要!$E$9+T770*F770-U770*G770)</f>
        <v/>
      </c>
      <c r="Y770" s="1" t="str">
        <f t="shared" si="185"/>
        <v/>
      </c>
      <c r="Z770" s="1" t="str">
        <f>IF(B770="","",入力・概要!$E$9*(V770*X770+W770*Y770)/(X770^2+Y770^2)+入力・概要!$B$36)</f>
        <v/>
      </c>
      <c r="AA770" s="1" t="str">
        <f>IF(B770="","",入力・概要!$E$9*(W770*X770-V770*Y770)/(X770^2+Y770^2)+C770*入力・概要!$B$37*0.000000001)</f>
        <v/>
      </c>
      <c r="AB770" s="1" t="str">
        <f t="shared" si="186"/>
        <v/>
      </c>
      <c r="AC770" s="1" t="str">
        <f t="shared" si="187"/>
        <v/>
      </c>
      <c r="AD770" s="1" t="str">
        <f t="shared" si="188"/>
        <v/>
      </c>
      <c r="AE770" s="1" t="str">
        <f t="shared" si="189"/>
        <v/>
      </c>
      <c r="AF770" s="1" t="str">
        <f t="shared" si="190"/>
        <v/>
      </c>
      <c r="AG770" s="1" t="str">
        <f t="shared" si="191"/>
        <v/>
      </c>
    </row>
    <row r="771" spans="1:33">
      <c r="A771">
        <v>768</v>
      </c>
      <c r="B771" s="2" t="str">
        <f>IF(A771&lt;=入力・概要!$B$40,10^(LOG10(入力・概要!$B$38)+(A771-1)*(LOG10(入力・概要!$B$39)-LOG10(入力・概要!$B$38))/(入力・概要!$B$40-1)),"")</f>
        <v/>
      </c>
      <c r="C771" s="1" t="str">
        <f t="shared" si="176"/>
        <v/>
      </c>
      <c r="D771" s="1" t="str">
        <f>IF(B771="","",ATANH(MIN(0.999999,入力・概要!$E$20/入力・概要!$E$9))+入力・概要!$B$20*SQRT(B771/1000000)+E771*入力・概要!$B$15/2)</f>
        <v/>
      </c>
      <c r="E771" s="1" t="str">
        <f>IF(B771="","",C771*(入力・概要!$E$11*0.000000001))</f>
        <v/>
      </c>
      <c r="F771" s="1" t="str">
        <f t="shared" si="177"/>
        <v/>
      </c>
      <c r="G771" s="1" t="str">
        <f t="shared" si="178"/>
        <v/>
      </c>
      <c r="H771" s="1" t="str">
        <f>IF(B771="","",ATANH(MIN(0.999999,入力・概要!$E$21/入力・概要!$E$15))+入力・概要!$B$21*SQRT(B771/1000000)+I771*入力・概要!$B$16/2)</f>
        <v/>
      </c>
      <c r="I771" s="1" t="str">
        <f>IF(B771="","",C771*(入力・概要!$E$17*0.000000001))</f>
        <v/>
      </c>
      <c r="J771" s="1" t="str">
        <f t="shared" si="179"/>
        <v/>
      </c>
      <c r="K771" s="1" t="str">
        <f t="shared" si="180"/>
        <v/>
      </c>
      <c r="L771" s="1" t="str">
        <f>IF(B771="","",入力・概要!$B$25)</f>
        <v/>
      </c>
      <c r="M771" s="1" t="str">
        <f>IF(B771="","",C771*入力・概要!$B$26*0.000000001-1/(C771*入力・概要!$B$24*0.000001))</f>
        <v/>
      </c>
      <c r="N771" s="1" t="str">
        <f>IF(B771="","",入力・概要!$B$28)</f>
        <v/>
      </c>
      <c r="O771" s="1" t="str">
        <f>IF(B771="","",C771*入力・概要!$B$29*0.000000001-1/(C771*入力・概要!$B$27*0.000001))</f>
        <v/>
      </c>
      <c r="P771" s="1" t="str">
        <f t="shared" si="181"/>
        <v/>
      </c>
      <c r="Q771" s="1" t="str">
        <f t="shared" si="182"/>
        <v/>
      </c>
      <c r="R771" s="1" t="str">
        <f>IF(B771="","",入力・概要!$E$15*J771)</f>
        <v/>
      </c>
      <c r="S771" s="1" t="str">
        <f>IF(B771="","",入力・概要!$E$15*K771)</f>
        <v/>
      </c>
      <c r="T771" s="1" t="str">
        <f t="shared" si="183"/>
        <v/>
      </c>
      <c r="U771" s="1" t="str">
        <f t="shared" si="184"/>
        <v/>
      </c>
      <c r="V771" s="1" t="str">
        <f>IF(B771="","",T771+入力・概要!$E$9*F771)</f>
        <v/>
      </c>
      <c r="W771" s="1" t="str">
        <f>IF(B771="","",U771+入力・概要!$E$9*G771)</f>
        <v/>
      </c>
      <c r="X771" s="1" t="str">
        <f>IF(B771="","",入力・概要!$E$9+T771*F771-U771*G771)</f>
        <v/>
      </c>
      <c r="Y771" s="1" t="str">
        <f t="shared" si="185"/>
        <v/>
      </c>
      <c r="Z771" s="1" t="str">
        <f>IF(B771="","",入力・概要!$E$9*(V771*X771+W771*Y771)/(X771^2+Y771^2)+入力・概要!$B$36)</f>
        <v/>
      </c>
      <c r="AA771" s="1" t="str">
        <f>IF(B771="","",入力・概要!$E$9*(W771*X771-V771*Y771)/(X771^2+Y771^2)+C771*入力・概要!$B$37*0.000000001)</f>
        <v/>
      </c>
      <c r="AB771" s="1" t="str">
        <f t="shared" si="186"/>
        <v/>
      </c>
      <c r="AC771" s="1" t="str">
        <f t="shared" si="187"/>
        <v/>
      </c>
      <c r="AD771" s="1" t="str">
        <f t="shared" si="188"/>
        <v/>
      </c>
      <c r="AE771" s="1" t="str">
        <f t="shared" si="189"/>
        <v/>
      </c>
      <c r="AF771" s="1" t="str">
        <f t="shared" si="190"/>
        <v/>
      </c>
      <c r="AG771" s="1" t="str">
        <f t="shared" si="191"/>
        <v/>
      </c>
    </row>
    <row r="772" spans="1:33">
      <c r="A772">
        <v>769</v>
      </c>
      <c r="B772" s="2" t="str">
        <f>IF(A772&lt;=入力・概要!$B$40,10^(LOG10(入力・概要!$B$38)+(A772-1)*(LOG10(入力・概要!$B$39)-LOG10(入力・概要!$B$38))/(入力・概要!$B$40-1)),"")</f>
        <v/>
      </c>
      <c r="C772" s="1" t="str">
        <f t="shared" ref="C772:C835" si="192">IF(B772="","",2*PI()*B772)</f>
        <v/>
      </c>
      <c r="D772" s="1" t="str">
        <f>IF(B772="","",ATANH(MIN(0.999999,入力・概要!$E$20/入力・概要!$E$9))+入力・概要!$B$20*SQRT(B772/1000000)+E772*入力・概要!$B$15/2)</f>
        <v/>
      </c>
      <c r="E772" s="1" t="str">
        <f>IF(B772="","",C772*(入力・概要!$E$11*0.000000001))</f>
        <v/>
      </c>
      <c r="F772" s="1" t="str">
        <f t="shared" ref="F772:F835" si="193">IF(B772="","",SINH(2*D772)/(COSH(2*D772)+COS(2*E772)))</f>
        <v/>
      </c>
      <c r="G772" s="1" t="str">
        <f t="shared" ref="G772:G804" si="194">IF(B772="","",SIN(2*E772)/(COSH(2*D772)+COS(2*E772)))</f>
        <v/>
      </c>
      <c r="H772" s="1" t="str">
        <f>IF(B772="","",ATANH(MIN(0.999999,入力・概要!$E$21/入力・概要!$E$15))+入力・概要!$B$21*SQRT(B772/1000000)+I772*入力・概要!$B$16/2)</f>
        <v/>
      </c>
      <c r="I772" s="1" t="str">
        <f>IF(B772="","",C772*(入力・概要!$E$17*0.000000001))</f>
        <v/>
      </c>
      <c r="J772" s="1" t="str">
        <f t="shared" ref="J772:J835" si="195">IF(B772="","",SINH(2*H772)/(COSH(2*H772)+COS(2*I772)))</f>
        <v/>
      </c>
      <c r="K772" s="1" t="str">
        <f t="shared" ref="K772:K804" si="196">IF(B772="","",SIN(2*I772)/(COSH(2*H772)+COS(2*I772)))</f>
        <v/>
      </c>
      <c r="L772" s="1" t="str">
        <f>IF(B772="","",入力・概要!$B$25)</f>
        <v/>
      </c>
      <c r="M772" s="1" t="str">
        <f>IF(B772="","",C772*入力・概要!$B$26*0.000000001-1/(C772*入力・概要!$B$24*0.000001))</f>
        <v/>
      </c>
      <c r="N772" s="1" t="str">
        <f>IF(B772="","",入力・概要!$B$28)</f>
        <v/>
      </c>
      <c r="O772" s="1" t="str">
        <f>IF(B772="","",C772*入力・概要!$B$29*0.000000001-1/(C772*入力・概要!$B$27*0.000001))</f>
        <v/>
      </c>
      <c r="P772" s="1" t="str">
        <f t="shared" ref="P772:P835" si="197">IF(B772="","",((L772*N772-M772*O772)*(L772+N772)+(L772*O772+M772*N772)*(M772+O772))/((L772+N772)^2+(M772+O772)^2))</f>
        <v/>
      </c>
      <c r="Q772" s="1" t="str">
        <f t="shared" ref="Q772:Q804" si="198">IF(B772="","",((L772*O772+M772*N772)*(L772+N772)-(L772*N772-M772*O772)*(M772+O772))/((L772+N772)^2+(M772+O772)^2))</f>
        <v/>
      </c>
      <c r="R772" s="1" t="str">
        <f>IF(B772="","",入力・概要!$E$15*J772)</f>
        <v/>
      </c>
      <c r="S772" s="1" t="str">
        <f>IF(B772="","",入力・概要!$E$15*K772)</f>
        <v/>
      </c>
      <c r="T772" s="1" t="str">
        <f t="shared" ref="T772:T804" si="199">IF(B772="","",P772+R772)</f>
        <v/>
      </c>
      <c r="U772" s="1" t="str">
        <f t="shared" ref="U772:U804" si="200">IF(B772="","",Q772+S772)</f>
        <v/>
      </c>
      <c r="V772" s="1" t="str">
        <f>IF(B772="","",T772+入力・概要!$E$9*F772)</f>
        <v/>
      </c>
      <c r="W772" s="1" t="str">
        <f>IF(B772="","",U772+入力・概要!$E$9*G772)</f>
        <v/>
      </c>
      <c r="X772" s="1" t="str">
        <f>IF(B772="","",入力・概要!$E$9+T772*F772-U772*G772)</f>
        <v/>
      </c>
      <c r="Y772" s="1" t="str">
        <f t="shared" ref="Y772:Y804" si="201">IF(B772="","",T772*G772+U772*F772)</f>
        <v/>
      </c>
      <c r="Z772" s="1" t="str">
        <f>IF(B772="","",入力・概要!$E$9*(V772*X772+W772*Y772)/(X772^2+Y772^2)+入力・概要!$B$36)</f>
        <v/>
      </c>
      <c r="AA772" s="1" t="str">
        <f>IF(B772="","",入力・概要!$E$9*(W772*X772-V772*Y772)/(X772^2+Y772^2)+C772*入力・概要!$B$37*0.000000001)</f>
        <v/>
      </c>
      <c r="AB772" s="1" t="str">
        <f t="shared" ref="AB772:AB835" si="202">IF(B772="","",SQRT(Z772^2+AA772^2))</f>
        <v/>
      </c>
      <c r="AC772" s="1" t="str">
        <f t="shared" ref="AC772:AC804" si="203">IF(B772="","",IF(Z772&gt;0,DEGREES(ATAN(AA772/Z772)),IF(Z772&lt;0,IF(AA772&gt;=0,DEGREES(ATAN(AA772/Z772))+180,DEGREES(ATAN(AA772/Z772))-180),IF(AA772&gt;0,90,IF(AA772&lt;0,-90,0)))))</f>
        <v/>
      </c>
      <c r="AD772" s="1" t="str">
        <f t="shared" ref="AD772:AD804" si="204">IF(B772="","",LOG10(B772))</f>
        <v/>
      </c>
      <c r="AE772" s="1" t="str">
        <f t="shared" ref="AE772:AE804" si="205">IF(AB772="","",LOG10(MAX(AB772,0.000000000001)))</f>
        <v/>
      </c>
      <c r="AF772" s="1" t="str">
        <f t="shared" ref="AF772:AF804" si="206">IF(B772="","",SQRT(P772^2+Q772^2))</f>
        <v/>
      </c>
      <c r="AG772" s="1" t="str">
        <f t="shared" ref="AG772:AG804" si="207">IF(B772="","",SQRT(R772^2+S772^2))</f>
        <v/>
      </c>
    </row>
    <row r="773" spans="1:33">
      <c r="A773">
        <v>770</v>
      </c>
      <c r="B773" s="2" t="str">
        <f>IF(A773&lt;=入力・概要!$B$40,10^(LOG10(入力・概要!$B$38)+(A773-1)*(LOG10(入力・概要!$B$39)-LOG10(入力・概要!$B$38))/(入力・概要!$B$40-1)),"")</f>
        <v/>
      </c>
      <c r="C773" s="1" t="str">
        <f t="shared" si="192"/>
        <v/>
      </c>
      <c r="D773" s="1" t="str">
        <f>IF(B773="","",ATANH(MIN(0.999999,入力・概要!$E$20/入力・概要!$E$9))+入力・概要!$B$20*SQRT(B773/1000000)+E773*入力・概要!$B$15/2)</f>
        <v/>
      </c>
      <c r="E773" s="1" t="str">
        <f>IF(B773="","",C773*(入力・概要!$E$11*0.000000001))</f>
        <v/>
      </c>
      <c r="F773" s="1" t="str">
        <f t="shared" si="193"/>
        <v/>
      </c>
      <c r="G773" s="1" t="str">
        <f t="shared" si="194"/>
        <v/>
      </c>
      <c r="H773" s="1" t="str">
        <f>IF(B773="","",ATANH(MIN(0.999999,入力・概要!$E$21/入力・概要!$E$15))+入力・概要!$B$21*SQRT(B773/1000000)+I773*入力・概要!$B$16/2)</f>
        <v/>
      </c>
      <c r="I773" s="1" t="str">
        <f>IF(B773="","",C773*(入力・概要!$E$17*0.000000001))</f>
        <v/>
      </c>
      <c r="J773" s="1" t="str">
        <f t="shared" si="195"/>
        <v/>
      </c>
      <c r="K773" s="1" t="str">
        <f t="shared" si="196"/>
        <v/>
      </c>
      <c r="L773" s="1" t="str">
        <f>IF(B773="","",入力・概要!$B$25)</f>
        <v/>
      </c>
      <c r="M773" s="1" t="str">
        <f>IF(B773="","",C773*入力・概要!$B$26*0.000000001-1/(C773*入力・概要!$B$24*0.000001))</f>
        <v/>
      </c>
      <c r="N773" s="1" t="str">
        <f>IF(B773="","",入力・概要!$B$28)</f>
        <v/>
      </c>
      <c r="O773" s="1" t="str">
        <f>IF(B773="","",C773*入力・概要!$B$29*0.000000001-1/(C773*入力・概要!$B$27*0.000001))</f>
        <v/>
      </c>
      <c r="P773" s="1" t="str">
        <f t="shared" si="197"/>
        <v/>
      </c>
      <c r="Q773" s="1" t="str">
        <f t="shared" si="198"/>
        <v/>
      </c>
      <c r="R773" s="1" t="str">
        <f>IF(B773="","",入力・概要!$E$15*J773)</f>
        <v/>
      </c>
      <c r="S773" s="1" t="str">
        <f>IF(B773="","",入力・概要!$E$15*K773)</f>
        <v/>
      </c>
      <c r="T773" s="1" t="str">
        <f t="shared" si="199"/>
        <v/>
      </c>
      <c r="U773" s="1" t="str">
        <f t="shared" si="200"/>
        <v/>
      </c>
      <c r="V773" s="1" t="str">
        <f>IF(B773="","",T773+入力・概要!$E$9*F773)</f>
        <v/>
      </c>
      <c r="W773" s="1" t="str">
        <f>IF(B773="","",U773+入力・概要!$E$9*G773)</f>
        <v/>
      </c>
      <c r="X773" s="1" t="str">
        <f>IF(B773="","",入力・概要!$E$9+T773*F773-U773*G773)</f>
        <v/>
      </c>
      <c r="Y773" s="1" t="str">
        <f t="shared" si="201"/>
        <v/>
      </c>
      <c r="Z773" s="1" t="str">
        <f>IF(B773="","",入力・概要!$E$9*(V773*X773+W773*Y773)/(X773^2+Y773^2)+入力・概要!$B$36)</f>
        <v/>
      </c>
      <c r="AA773" s="1" t="str">
        <f>IF(B773="","",入力・概要!$E$9*(W773*X773-V773*Y773)/(X773^2+Y773^2)+C773*入力・概要!$B$37*0.000000001)</f>
        <v/>
      </c>
      <c r="AB773" s="1" t="str">
        <f t="shared" si="202"/>
        <v/>
      </c>
      <c r="AC773" s="1" t="str">
        <f t="shared" si="203"/>
        <v/>
      </c>
      <c r="AD773" s="1" t="str">
        <f t="shared" si="204"/>
        <v/>
      </c>
      <c r="AE773" s="1" t="str">
        <f t="shared" si="205"/>
        <v/>
      </c>
      <c r="AF773" s="1" t="str">
        <f t="shared" si="206"/>
        <v/>
      </c>
      <c r="AG773" s="1" t="str">
        <f t="shared" si="207"/>
        <v/>
      </c>
    </row>
    <row r="774" spans="1:33">
      <c r="A774">
        <v>771</v>
      </c>
      <c r="B774" s="2" t="str">
        <f>IF(A774&lt;=入力・概要!$B$40,10^(LOG10(入力・概要!$B$38)+(A774-1)*(LOG10(入力・概要!$B$39)-LOG10(入力・概要!$B$38))/(入力・概要!$B$40-1)),"")</f>
        <v/>
      </c>
      <c r="C774" s="1" t="str">
        <f t="shared" si="192"/>
        <v/>
      </c>
      <c r="D774" s="1" t="str">
        <f>IF(B774="","",ATANH(MIN(0.999999,入力・概要!$E$20/入力・概要!$E$9))+入力・概要!$B$20*SQRT(B774/1000000)+E774*入力・概要!$B$15/2)</f>
        <v/>
      </c>
      <c r="E774" s="1" t="str">
        <f>IF(B774="","",C774*(入力・概要!$E$11*0.000000001))</f>
        <v/>
      </c>
      <c r="F774" s="1" t="str">
        <f t="shared" si="193"/>
        <v/>
      </c>
      <c r="G774" s="1" t="str">
        <f t="shared" si="194"/>
        <v/>
      </c>
      <c r="H774" s="1" t="str">
        <f>IF(B774="","",ATANH(MIN(0.999999,入力・概要!$E$21/入力・概要!$E$15))+入力・概要!$B$21*SQRT(B774/1000000)+I774*入力・概要!$B$16/2)</f>
        <v/>
      </c>
      <c r="I774" s="1" t="str">
        <f>IF(B774="","",C774*(入力・概要!$E$17*0.000000001))</f>
        <v/>
      </c>
      <c r="J774" s="1" t="str">
        <f t="shared" si="195"/>
        <v/>
      </c>
      <c r="K774" s="1" t="str">
        <f t="shared" si="196"/>
        <v/>
      </c>
      <c r="L774" s="1" t="str">
        <f>IF(B774="","",入力・概要!$B$25)</f>
        <v/>
      </c>
      <c r="M774" s="1" t="str">
        <f>IF(B774="","",C774*入力・概要!$B$26*0.000000001-1/(C774*入力・概要!$B$24*0.000001))</f>
        <v/>
      </c>
      <c r="N774" s="1" t="str">
        <f>IF(B774="","",入力・概要!$B$28)</f>
        <v/>
      </c>
      <c r="O774" s="1" t="str">
        <f>IF(B774="","",C774*入力・概要!$B$29*0.000000001-1/(C774*入力・概要!$B$27*0.000001))</f>
        <v/>
      </c>
      <c r="P774" s="1" t="str">
        <f t="shared" si="197"/>
        <v/>
      </c>
      <c r="Q774" s="1" t="str">
        <f t="shared" si="198"/>
        <v/>
      </c>
      <c r="R774" s="1" t="str">
        <f>IF(B774="","",入力・概要!$E$15*J774)</f>
        <v/>
      </c>
      <c r="S774" s="1" t="str">
        <f>IF(B774="","",入力・概要!$E$15*K774)</f>
        <v/>
      </c>
      <c r="T774" s="1" t="str">
        <f t="shared" si="199"/>
        <v/>
      </c>
      <c r="U774" s="1" t="str">
        <f t="shared" si="200"/>
        <v/>
      </c>
      <c r="V774" s="1" t="str">
        <f>IF(B774="","",T774+入力・概要!$E$9*F774)</f>
        <v/>
      </c>
      <c r="W774" s="1" t="str">
        <f>IF(B774="","",U774+入力・概要!$E$9*G774)</f>
        <v/>
      </c>
      <c r="X774" s="1" t="str">
        <f>IF(B774="","",入力・概要!$E$9+T774*F774-U774*G774)</f>
        <v/>
      </c>
      <c r="Y774" s="1" t="str">
        <f t="shared" si="201"/>
        <v/>
      </c>
      <c r="Z774" s="1" t="str">
        <f>IF(B774="","",入力・概要!$E$9*(V774*X774+W774*Y774)/(X774^2+Y774^2)+入力・概要!$B$36)</f>
        <v/>
      </c>
      <c r="AA774" s="1" t="str">
        <f>IF(B774="","",入力・概要!$E$9*(W774*X774-V774*Y774)/(X774^2+Y774^2)+C774*入力・概要!$B$37*0.000000001)</f>
        <v/>
      </c>
      <c r="AB774" s="1" t="str">
        <f t="shared" si="202"/>
        <v/>
      </c>
      <c r="AC774" s="1" t="str">
        <f t="shared" si="203"/>
        <v/>
      </c>
      <c r="AD774" s="1" t="str">
        <f t="shared" si="204"/>
        <v/>
      </c>
      <c r="AE774" s="1" t="str">
        <f t="shared" si="205"/>
        <v/>
      </c>
      <c r="AF774" s="1" t="str">
        <f t="shared" si="206"/>
        <v/>
      </c>
      <c r="AG774" s="1" t="str">
        <f t="shared" si="207"/>
        <v/>
      </c>
    </row>
    <row r="775" spans="1:33">
      <c r="A775">
        <v>772</v>
      </c>
      <c r="B775" s="2" t="str">
        <f>IF(A775&lt;=入力・概要!$B$40,10^(LOG10(入力・概要!$B$38)+(A775-1)*(LOG10(入力・概要!$B$39)-LOG10(入力・概要!$B$38))/(入力・概要!$B$40-1)),"")</f>
        <v/>
      </c>
      <c r="C775" s="1" t="str">
        <f t="shared" si="192"/>
        <v/>
      </c>
      <c r="D775" s="1" t="str">
        <f>IF(B775="","",ATANH(MIN(0.999999,入力・概要!$E$20/入力・概要!$E$9))+入力・概要!$B$20*SQRT(B775/1000000)+E775*入力・概要!$B$15/2)</f>
        <v/>
      </c>
      <c r="E775" s="1" t="str">
        <f>IF(B775="","",C775*(入力・概要!$E$11*0.000000001))</f>
        <v/>
      </c>
      <c r="F775" s="1" t="str">
        <f t="shared" si="193"/>
        <v/>
      </c>
      <c r="G775" s="1" t="str">
        <f t="shared" si="194"/>
        <v/>
      </c>
      <c r="H775" s="1" t="str">
        <f>IF(B775="","",ATANH(MIN(0.999999,入力・概要!$E$21/入力・概要!$E$15))+入力・概要!$B$21*SQRT(B775/1000000)+I775*入力・概要!$B$16/2)</f>
        <v/>
      </c>
      <c r="I775" s="1" t="str">
        <f>IF(B775="","",C775*(入力・概要!$E$17*0.000000001))</f>
        <v/>
      </c>
      <c r="J775" s="1" t="str">
        <f t="shared" si="195"/>
        <v/>
      </c>
      <c r="K775" s="1" t="str">
        <f t="shared" si="196"/>
        <v/>
      </c>
      <c r="L775" s="1" t="str">
        <f>IF(B775="","",入力・概要!$B$25)</f>
        <v/>
      </c>
      <c r="M775" s="1" t="str">
        <f>IF(B775="","",C775*入力・概要!$B$26*0.000000001-1/(C775*入力・概要!$B$24*0.000001))</f>
        <v/>
      </c>
      <c r="N775" s="1" t="str">
        <f>IF(B775="","",入力・概要!$B$28)</f>
        <v/>
      </c>
      <c r="O775" s="1" t="str">
        <f>IF(B775="","",C775*入力・概要!$B$29*0.000000001-1/(C775*入力・概要!$B$27*0.000001))</f>
        <v/>
      </c>
      <c r="P775" s="1" t="str">
        <f t="shared" si="197"/>
        <v/>
      </c>
      <c r="Q775" s="1" t="str">
        <f t="shared" si="198"/>
        <v/>
      </c>
      <c r="R775" s="1" t="str">
        <f>IF(B775="","",入力・概要!$E$15*J775)</f>
        <v/>
      </c>
      <c r="S775" s="1" t="str">
        <f>IF(B775="","",入力・概要!$E$15*K775)</f>
        <v/>
      </c>
      <c r="T775" s="1" t="str">
        <f t="shared" si="199"/>
        <v/>
      </c>
      <c r="U775" s="1" t="str">
        <f t="shared" si="200"/>
        <v/>
      </c>
      <c r="V775" s="1" t="str">
        <f>IF(B775="","",T775+入力・概要!$E$9*F775)</f>
        <v/>
      </c>
      <c r="W775" s="1" t="str">
        <f>IF(B775="","",U775+入力・概要!$E$9*G775)</f>
        <v/>
      </c>
      <c r="X775" s="1" t="str">
        <f>IF(B775="","",入力・概要!$E$9+T775*F775-U775*G775)</f>
        <v/>
      </c>
      <c r="Y775" s="1" t="str">
        <f t="shared" si="201"/>
        <v/>
      </c>
      <c r="Z775" s="1" t="str">
        <f>IF(B775="","",入力・概要!$E$9*(V775*X775+W775*Y775)/(X775^2+Y775^2)+入力・概要!$B$36)</f>
        <v/>
      </c>
      <c r="AA775" s="1" t="str">
        <f>IF(B775="","",入力・概要!$E$9*(W775*X775-V775*Y775)/(X775^2+Y775^2)+C775*入力・概要!$B$37*0.000000001)</f>
        <v/>
      </c>
      <c r="AB775" s="1" t="str">
        <f t="shared" si="202"/>
        <v/>
      </c>
      <c r="AC775" s="1" t="str">
        <f t="shared" si="203"/>
        <v/>
      </c>
      <c r="AD775" s="1" t="str">
        <f t="shared" si="204"/>
        <v/>
      </c>
      <c r="AE775" s="1" t="str">
        <f t="shared" si="205"/>
        <v/>
      </c>
      <c r="AF775" s="1" t="str">
        <f t="shared" si="206"/>
        <v/>
      </c>
      <c r="AG775" s="1" t="str">
        <f t="shared" si="207"/>
        <v/>
      </c>
    </row>
    <row r="776" spans="1:33">
      <c r="A776">
        <v>773</v>
      </c>
      <c r="B776" s="2" t="str">
        <f>IF(A776&lt;=入力・概要!$B$40,10^(LOG10(入力・概要!$B$38)+(A776-1)*(LOG10(入力・概要!$B$39)-LOG10(入力・概要!$B$38))/(入力・概要!$B$40-1)),"")</f>
        <v/>
      </c>
      <c r="C776" s="1" t="str">
        <f t="shared" si="192"/>
        <v/>
      </c>
      <c r="D776" s="1" t="str">
        <f>IF(B776="","",ATANH(MIN(0.999999,入力・概要!$E$20/入力・概要!$E$9))+入力・概要!$B$20*SQRT(B776/1000000)+E776*入力・概要!$B$15/2)</f>
        <v/>
      </c>
      <c r="E776" s="1" t="str">
        <f>IF(B776="","",C776*(入力・概要!$E$11*0.000000001))</f>
        <v/>
      </c>
      <c r="F776" s="1" t="str">
        <f t="shared" si="193"/>
        <v/>
      </c>
      <c r="G776" s="1" t="str">
        <f t="shared" si="194"/>
        <v/>
      </c>
      <c r="H776" s="1" t="str">
        <f>IF(B776="","",ATANH(MIN(0.999999,入力・概要!$E$21/入力・概要!$E$15))+入力・概要!$B$21*SQRT(B776/1000000)+I776*入力・概要!$B$16/2)</f>
        <v/>
      </c>
      <c r="I776" s="1" t="str">
        <f>IF(B776="","",C776*(入力・概要!$E$17*0.000000001))</f>
        <v/>
      </c>
      <c r="J776" s="1" t="str">
        <f t="shared" si="195"/>
        <v/>
      </c>
      <c r="K776" s="1" t="str">
        <f t="shared" si="196"/>
        <v/>
      </c>
      <c r="L776" s="1" t="str">
        <f>IF(B776="","",入力・概要!$B$25)</f>
        <v/>
      </c>
      <c r="M776" s="1" t="str">
        <f>IF(B776="","",C776*入力・概要!$B$26*0.000000001-1/(C776*入力・概要!$B$24*0.000001))</f>
        <v/>
      </c>
      <c r="N776" s="1" t="str">
        <f>IF(B776="","",入力・概要!$B$28)</f>
        <v/>
      </c>
      <c r="O776" s="1" t="str">
        <f>IF(B776="","",C776*入力・概要!$B$29*0.000000001-1/(C776*入力・概要!$B$27*0.000001))</f>
        <v/>
      </c>
      <c r="P776" s="1" t="str">
        <f t="shared" si="197"/>
        <v/>
      </c>
      <c r="Q776" s="1" t="str">
        <f t="shared" si="198"/>
        <v/>
      </c>
      <c r="R776" s="1" t="str">
        <f>IF(B776="","",入力・概要!$E$15*J776)</f>
        <v/>
      </c>
      <c r="S776" s="1" t="str">
        <f>IF(B776="","",入力・概要!$E$15*K776)</f>
        <v/>
      </c>
      <c r="T776" s="1" t="str">
        <f t="shared" si="199"/>
        <v/>
      </c>
      <c r="U776" s="1" t="str">
        <f t="shared" si="200"/>
        <v/>
      </c>
      <c r="V776" s="1" t="str">
        <f>IF(B776="","",T776+入力・概要!$E$9*F776)</f>
        <v/>
      </c>
      <c r="W776" s="1" t="str">
        <f>IF(B776="","",U776+入力・概要!$E$9*G776)</f>
        <v/>
      </c>
      <c r="X776" s="1" t="str">
        <f>IF(B776="","",入力・概要!$E$9+T776*F776-U776*G776)</f>
        <v/>
      </c>
      <c r="Y776" s="1" t="str">
        <f t="shared" si="201"/>
        <v/>
      </c>
      <c r="Z776" s="1" t="str">
        <f>IF(B776="","",入力・概要!$E$9*(V776*X776+W776*Y776)/(X776^2+Y776^2)+入力・概要!$B$36)</f>
        <v/>
      </c>
      <c r="AA776" s="1" t="str">
        <f>IF(B776="","",入力・概要!$E$9*(W776*X776-V776*Y776)/(X776^2+Y776^2)+C776*入力・概要!$B$37*0.000000001)</f>
        <v/>
      </c>
      <c r="AB776" s="1" t="str">
        <f t="shared" si="202"/>
        <v/>
      </c>
      <c r="AC776" s="1" t="str">
        <f t="shared" si="203"/>
        <v/>
      </c>
      <c r="AD776" s="1" t="str">
        <f t="shared" si="204"/>
        <v/>
      </c>
      <c r="AE776" s="1" t="str">
        <f t="shared" si="205"/>
        <v/>
      </c>
      <c r="AF776" s="1" t="str">
        <f t="shared" si="206"/>
        <v/>
      </c>
      <c r="AG776" s="1" t="str">
        <f t="shared" si="207"/>
        <v/>
      </c>
    </row>
    <row r="777" spans="1:33">
      <c r="A777">
        <v>774</v>
      </c>
      <c r="B777" s="2" t="str">
        <f>IF(A777&lt;=入力・概要!$B$40,10^(LOG10(入力・概要!$B$38)+(A777-1)*(LOG10(入力・概要!$B$39)-LOG10(入力・概要!$B$38))/(入力・概要!$B$40-1)),"")</f>
        <v/>
      </c>
      <c r="C777" s="1" t="str">
        <f t="shared" si="192"/>
        <v/>
      </c>
      <c r="D777" s="1" t="str">
        <f>IF(B777="","",ATANH(MIN(0.999999,入力・概要!$E$20/入力・概要!$E$9))+入力・概要!$B$20*SQRT(B777/1000000)+E777*入力・概要!$B$15/2)</f>
        <v/>
      </c>
      <c r="E777" s="1" t="str">
        <f>IF(B777="","",C777*(入力・概要!$E$11*0.000000001))</f>
        <v/>
      </c>
      <c r="F777" s="1" t="str">
        <f t="shared" si="193"/>
        <v/>
      </c>
      <c r="G777" s="1" t="str">
        <f t="shared" si="194"/>
        <v/>
      </c>
      <c r="H777" s="1" t="str">
        <f>IF(B777="","",ATANH(MIN(0.999999,入力・概要!$E$21/入力・概要!$E$15))+入力・概要!$B$21*SQRT(B777/1000000)+I777*入力・概要!$B$16/2)</f>
        <v/>
      </c>
      <c r="I777" s="1" t="str">
        <f>IF(B777="","",C777*(入力・概要!$E$17*0.000000001))</f>
        <v/>
      </c>
      <c r="J777" s="1" t="str">
        <f t="shared" si="195"/>
        <v/>
      </c>
      <c r="K777" s="1" t="str">
        <f t="shared" si="196"/>
        <v/>
      </c>
      <c r="L777" s="1" t="str">
        <f>IF(B777="","",入力・概要!$B$25)</f>
        <v/>
      </c>
      <c r="M777" s="1" t="str">
        <f>IF(B777="","",C777*入力・概要!$B$26*0.000000001-1/(C777*入力・概要!$B$24*0.000001))</f>
        <v/>
      </c>
      <c r="N777" s="1" t="str">
        <f>IF(B777="","",入力・概要!$B$28)</f>
        <v/>
      </c>
      <c r="O777" s="1" t="str">
        <f>IF(B777="","",C777*入力・概要!$B$29*0.000000001-1/(C777*入力・概要!$B$27*0.000001))</f>
        <v/>
      </c>
      <c r="P777" s="1" t="str">
        <f t="shared" si="197"/>
        <v/>
      </c>
      <c r="Q777" s="1" t="str">
        <f t="shared" si="198"/>
        <v/>
      </c>
      <c r="R777" s="1" t="str">
        <f>IF(B777="","",入力・概要!$E$15*J777)</f>
        <v/>
      </c>
      <c r="S777" s="1" t="str">
        <f>IF(B777="","",入力・概要!$E$15*K777)</f>
        <v/>
      </c>
      <c r="T777" s="1" t="str">
        <f t="shared" si="199"/>
        <v/>
      </c>
      <c r="U777" s="1" t="str">
        <f t="shared" si="200"/>
        <v/>
      </c>
      <c r="V777" s="1" t="str">
        <f>IF(B777="","",T777+入力・概要!$E$9*F777)</f>
        <v/>
      </c>
      <c r="W777" s="1" t="str">
        <f>IF(B777="","",U777+入力・概要!$E$9*G777)</f>
        <v/>
      </c>
      <c r="X777" s="1" t="str">
        <f>IF(B777="","",入力・概要!$E$9+T777*F777-U777*G777)</f>
        <v/>
      </c>
      <c r="Y777" s="1" t="str">
        <f t="shared" si="201"/>
        <v/>
      </c>
      <c r="Z777" s="1" t="str">
        <f>IF(B777="","",入力・概要!$E$9*(V777*X777+W777*Y777)/(X777^2+Y777^2)+入力・概要!$B$36)</f>
        <v/>
      </c>
      <c r="AA777" s="1" t="str">
        <f>IF(B777="","",入力・概要!$E$9*(W777*X777-V777*Y777)/(X777^2+Y777^2)+C777*入力・概要!$B$37*0.000000001)</f>
        <v/>
      </c>
      <c r="AB777" s="1" t="str">
        <f t="shared" si="202"/>
        <v/>
      </c>
      <c r="AC777" s="1" t="str">
        <f t="shared" si="203"/>
        <v/>
      </c>
      <c r="AD777" s="1" t="str">
        <f t="shared" si="204"/>
        <v/>
      </c>
      <c r="AE777" s="1" t="str">
        <f t="shared" si="205"/>
        <v/>
      </c>
      <c r="AF777" s="1" t="str">
        <f t="shared" si="206"/>
        <v/>
      </c>
      <c r="AG777" s="1" t="str">
        <f t="shared" si="207"/>
        <v/>
      </c>
    </row>
    <row r="778" spans="1:33">
      <c r="A778">
        <v>775</v>
      </c>
      <c r="B778" s="2" t="str">
        <f>IF(A778&lt;=入力・概要!$B$40,10^(LOG10(入力・概要!$B$38)+(A778-1)*(LOG10(入力・概要!$B$39)-LOG10(入力・概要!$B$38))/(入力・概要!$B$40-1)),"")</f>
        <v/>
      </c>
      <c r="C778" s="1" t="str">
        <f t="shared" si="192"/>
        <v/>
      </c>
      <c r="D778" s="1" t="str">
        <f>IF(B778="","",ATANH(MIN(0.999999,入力・概要!$E$20/入力・概要!$E$9))+入力・概要!$B$20*SQRT(B778/1000000)+E778*入力・概要!$B$15/2)</f>
        <v/>
      </c>
      <c r="E778" s="1" t="str">
        <f>IF(B778="","",C778*(入力・概要!$E$11*0.000000001))</f>
        <v/>
      </c>
      <c r="F778" s="1" t="str">
        <f t="shared" si="193"/>
        <v/>
      </c>
      <c r="G778" s="1" t="str">
        <f t="shared" si="194"/>
        <v/>
      </c>
      <c r="H778" s="1" t="str">
        <f>IF(B778="","",ATANH(MIN(0.999999,入力・概要!$E$21/入力・概要!$E$15))+入力・概要!$B$21*SQRT(B778/1000000)+I778*入力・概要!$B$16/2)</f>
        <v/>
      </c>
      <c r="I778" s="1" t="str">
        <f>IF(B778="","",C778*(入力・概要!$E$17*0.000000001))</f>
        <v/>
      </c>
      <c r="J778" s="1" t="str">
        <f t="shared" si="195"/>
        <v/>
      </c>
      <c r="K778" s="1" t="str">
        <f t="shared" si="196"/>
        <v/>
      </c>
      <c r="L778" s="1" t="str">
        <f>IF(B778="","",入力・概要!$B$25)</f>
        <v/>
      </c>
      <c r="M778" s="1" t="str">
        <f>IF(B778="","",C778*入力・概要!$B$26*0.000000001-1/(C778*入力・概要!$B$24*0.000001))</f>
        <v/>
      </c>
      <c r="N778" s="1" t="str">
        <f>IF(B778="","",入力・概要!$B$28)</f>
        <v/>
      </c>
      <c r="O778" s="1" t="str">
        <f>IF(B778="","",C778*入力・概要!$B$29*0.000000001-1/(C778*入力・概要!$B$27*0.000001))</f>
        <v/>
      </c>
      <c r="P778" s="1" t="str">
        <f t="shared" si="197"/>
        <v/>
      </c>
      <c r="Q778" s="1" t="str">
        <f t="shared" si="198"/>
        <v/>
      </c>
      <c r="R778" s="1" t="str">
        <f>IF(B778="","",入力・概要!$E$15*J778)</f>
        <v/>
      </c>
      <c r="S778" s="1" t="str">
        <f>IF(B778="","",入力・概要!$E$15*K778)</f>
        <v/>
      </c>
      <c r="T778" s="1" t="str">
        <f t="shared" si="199"/>
        <v/>
      </c>
      <c r="U778" s="1" t="str">
        <f t="shared" si="200"/>
        <v/>
      </c>
      <c r="V778" s="1" t="str">
        <f>IF(B778="","",T778+入力・概要!$E$9*F778)</f>
        <v/>
      </c>
      <c r="W778" s="1" t="str">
        <f>IF(B778="","",U778+入力・概要!$E$9*G778)</f>
        <v/>
      </c>
      <c r="X778" s="1" t="str">
        <f>IF(B778="","",入力・概要!$E$9+T778*F778-U778*G778)</f>
        <v/>
      </c>
      <c r="Y778" s="1" t="str">
        <f t="shared" si="201"/>
        <v/>
      </c>
      <c r="Z778" s="1" t="str">
        <f>IF(B778="","",入力・概要!$E$9*(V778*X778+W778*Y778)/(X778^2+Y778^2)+入力・概要!$B$36)</f>
        <v/>
      </c>
      <c r="AA778" s="1" t="str">
        <f>IF(B778="","",入力・概要!$E$9*(W778*X778-V778*Y778)/(X778^2+Y778^2)+C778*入力・概要!$B$37*0.000000001)</f>
        <v/>
      </c>
      <c r="AB778" s="1" t="str">
        <f t="shared" si="202"/>
        <v/>
      </c>
      <c r="AC778" s="1" t="str">
        <f t="shared" si="203"/>
        <v/>
      </c>
      <c r="AD778" s="1" t="str">
        <f t="shared" si="204"/>
        <v/>
      </c>
      <c r="AE778" s="1" t="str">
        <f t="shared" si="205"/>
        <v/>
      </c>
      <c r="AF778" s="1" t="str">
        <f t="shared" si="206"/>
        <v/>
      </c>
      <c r="AG778" s="1" t="str">
        <f t="shared" si="207"/>
        <v/>
      </c>
    </row>
    <row r="779" spans="1:33">
      <c r="A779">
        <v>776</v>
      </c>
      <c r="B779" s="2" t="str">
        <f>IF(A779&lt;=入力・概要!$B$40,10^(LOG10(入力・概要!$B$38)+(A779-1)*(LOG10(入力・概要!$B$39)-LOG10(入力・概要!$B$38))/(入力・概要!$B$40-1)),"")</f>
        <v/>
      </c>
      <c r="C779" s="1" t="str">
        <f t="shared" si="192"/>
        <v/>
      </c>
      <c r="D779" s="1" t="str">
        <f>IF(B779="","",ATANH(MIN(0.999999,入力・概要!$E$20/入力・概要!$E$9))+入力・概要!$B$20*SQRT(B779/1000000)+E779*入力・概要!$B$15/2)</f>
        <v/>
      </c>
      <c r="E779" s="1" t="str">
        <f>IF(B779="","",C779*(入力・概要!$E$11*0.000000001))</f>
        <v/>
      </c>
      <c r="F779" s="1" t="str">
        <f t="shared" si="193"/>
        <v/>
      </c>
      <c r="G779" s="1" t="str">
        <f t="shared" si="194"/>
        <v/>
      </c>
      <c r="H779" s="1" t="str">
        <f>IF(B779="","",ATANH(MIN(0.999999,入力・概要!$E$21/入力・概要!$E$15))+入力・概要!$B$21*SQRT(B779/1000000)+I779*入力・概要!$B$16/2)</f>
        <v/>
      </c>
      <c r="I779" s="1" t="str">
        <f>IF(B779="","",C779*(入力・概要!$E$17*0.000000001))</f>
        <v/>
      </c>
      <c r="J779" s="1" t="str">
        <f t="shared" si="195"/>
        <v/>
      </c>
      <c r="K779" s="1" t="str">
        <f t="shared" si="196"/>
        <v/>
      </c>
      <c r="L779" s="1" t="str">
        <f>IF(B779="","",入力・概要!$B$25)</f>
        <v/>
      </c>
      <c r="M779" s="1" t="str">
        <f>IF(B779="","",C779*入力・概要!$B$26*0.000000001-1/(C779*入力・概要!$B$24*0.000001))</f>
        <v/>
      </c>
      <c r="N779" s="1" t="str">
        <f>IF(B779="","",入力・概要!$B$28)</f>
        <v/>
      </c>
      <c r="O779" s="1" t="str">
        <f>IF(B779="","",C779*入力・概要!$B$29*0.000000001-1/(C779*入力・概要!$B$27*0.000001))</f>
        <v/>
      </c>
      <c r="P779" s="1" t="str">
        <f t="shared" si="197"/>
        <v/>
      </c>
      <c r="Q779" s="1" t="str">
        <f t="shared" si="198"/>
        <v/>
      </c>
      <c r="R779" s="1" t="str">
        <f>IF(B779="","",入力・概要!$E$15*J779)</f>
        <v/>
      </c>
      <c r="S779" s="1" t="str">
        <f>IF(B779="","",入力・概要!$E$15*K779)</f>
        <v/>
      </c>
      <c r="T779" s="1" t="str">
        <f t="shared" si="199"/>
        <v/>
      </c>
      <c r="U779" s="1" t="str">
        <f t="shared" si="200"/>
        <v/>
      </c>
      <c r="V779" s="1" t="str">
        <f>IF(B779="","",T779+入力・概要!$E$9*F779)</f>
        <v/>
      </c>
      <c r="W779" s="1" t="str">
        <f>IF(B779="","",U779+入力・概要!$E$9*G779)</f>
        <v/>
      </c>
      <c r="X779" s="1" t="str">
        <f>IF(B779="","",入力・概要!$E$9+T779*F779-U779*G779)</f>
        <v/>
      </c>
      <c r="Y779" s="1" t="str">
        <f t="shared" si="201"/>
        <v/>
      </c>
      <c r="Z779" s="1" t="str">
        <f>IF(B779="","",入力・概要!$E$9*(V779*X779+W779*Y779)/(X779^2+Y779^2)+入力・概要!$B$36)</f>
        <v/>
      </c>
      <c r="AA779" s="1" t="str">
        <f>IF(B779="","",入力・概要!$E$9*(W779*X779-V779*Y779)/(X779^2+Y779^2)+C779*入力・概要!$B$37*0.000000001)</f>
        <v/>
      </c>
      <c r="AB779" s="1" t="str">
        <f t="shared" si="202"/>
        <v/>
      </c>
      <c r="AC779" s="1" t="str">
        <f t="shared" si="203"/>
        <v/>
      </c>
      <c r="AD779" s="1" t="str">
        <f t="shared" si="204"/>
        <v/>
      </c>
      <c r="AE779" s="1" t="str">
        <f t="shared" si="205"/>
        <v/>
      </c>
      <c r="AF779" s="1" t="str">
        <f t="shared" si="206"/>
        <v/>
      </c>
      <c r="AG779" s="1" t="str">
        <f t="shared" si="207"/>
        <v/>
      </c>
    </row>
    <row r="780" spans="1:33">
      <c r="A780">
        <v>777</v>
      </c>
      <c r="B780" s="2" t="str">
        <f>IF(A780&lt;=入力・概要!$B$40,10^(LOG10(入力・概要!$B$38)+(A780-1)*(LOG10(入力・概要!$B$39)-LOG10(入力・概要!$B$38))/(入力・概要!$B$40-1)),"")</f>
        <v/>
      </c>
      <c r="C780" s="1" t="str">
        <f t="shared" si="192"/>
        <v/>
      </c>
      <c r="D780" s="1" t="str">
        <f>IF(B780="","",ATANH(MIN(0.999999,入力・概要!$E$20/入力・概要!$E$9))+入力・概要!$B$20*SQRT(B780/1000000)+E780*入力・概要!$B$15/2)</f>
        <v/>
      </c>
      <c r="E780" s="1" t="str">
        <f>IF(B780="","",C780*(入力・概要!$E$11*0.000000001))</f>
        <v/>
      </c>
      <c r="F780" s="1" t="str">
        <f t="shared" si="193"/>
        <v/>
      </c>
      <c r="G780" s="1" t="str">
        <f t="shared" si="194"/>
        <v/>
      </c>
      <c r="H780" s="1" t="str">
        <f>IF(B780="","",ATANH(MIN(0.999999,入力・概要!$E$21/入力・概要!$E$15))+入力・概要!$B$21*SQRT(B780/1000000)+I780*入力・概要!$B$16/2)</f>
        <v/>
      </c>
      <c r="I780" s="1" t="str">
        <f>IF(B780="","",C780*(入力・概要!$E$17*0.000000001))</f>
        <v/>
      </c>
      <c r="J780" s="1" t="str">
        <f t="shared" si="195"/>
        <v/>
      </c>
      <c r="K780" s="1" t="str">
        <f t="shared" si="196"/>
        <v/>
      </c>
      <c r="L780" s="1" t="str">
        <f>IF(B780="","",入力・概要!$B$25)</f>
        <v/>
      </c>
      <c r="M780" s="1" t="str">
        <f>IF(B780="","",C780*入力・概要!$B$26*0.000000001-1/(C780*入力・概要!$B$24*0.000001))</f>
        <v/>
      </c>
      <c r="N780" s="1" t="str">
        <f>IF(B780="","",入力・概要!$B$28)</f>
        <v/>
      </c>
      <c r="O780" s="1" t="str">
        <f>IF(B780="","",C780*入力・概要!$B$29*0.000000001-1/(C780*入力・概要!$B$27*0.000001))</f>
        <v/>
      </c>
      <c r="P780" s="1" t="str">
        <f t="shared" si="197"/>
        <v/>
      </c>
      <c r="Q780" s="1" t="str">
        <f t="shared" si="198"/>
        <v/>
      </c>
      <c r="R780" s="1" t="str">
        <f>IF(B780="","",入力・概要!$E$15*J780)</f>
        <v/>
      </c>
      <c r="S780" s="1" t="str">
        <f>IF(B780="","",入力・概要!$E$15*K780)</f>
        <v/>
      </c>
      <c r="T780" s="1" t="str">
        <f t="shared" si="199"/>
        <v/>
      </c>
      <c r="U780" s="1" t="str">
        <f t="shared" si="200"/>
        <v/>
      </c>
      <c r="V780" s="1" t="str">
        <f>IF(B780="","",T780+入力・概要!$E$9*F780)</f>
        <v/>
      </c>
      <c r="W780" s="1" t="str">
        <f>IF(B780="","",U780+入力・概要!$E$9*G780)</f>
        <v/>
      </c>
      <c r="X780" s="1" t="str">
        <f>IF(B780="","",入力・概要!$E$9+T780*F780-U780*G780)</f>
        <v/>
      </c>
      <c r="Y780" s="1" t="str">
        <f t="shared" si="201"/>
        <v/>
      </c>
      <c r="Z780" s="1" t="str">
        <f>IF(B780="","",入力・概要!$E$9*(V780*X780+W780*Y780)/(X780^2+Y780^2)+入力・概要!$B$36)</f>
        <v/>
      </c>
      <c r="AA780" s="1" t="str">
        <f>IF(B780="","",入力・概要!$E$9*(W780*X780-V780*Y780)/(X780^2+Y780^2)+C780*入力・概要!$B$37*0.000000001)</f>
        <v/>
      </c>
      <c r="AB780" s="1" t="str">
        <f t="shared" si="202"/>
        <v/>
      </c>
      <c r="AC780" s="1" t="str">
        <f t="shared" si="203"/>
        <v/>
      </c>
      <c r="AD780" s="1" t="str">
        <f t="shared" si="204"/>
        <v/>
      </c>
      <c r="AE780" s="1" t="str">
        <f t="shared" si="205"/>
        <v/>
      </c>
      <c r="AF780" s="1" t="str">
        <f t="shared" si="206"/>
        <v/>
      </c>
      <c r="AG780" s="1" t="str">
        <f t="shared" si="207"/>
        <v/>
      </c>
    </row>
    <row r="781" spans="1:33">
      <c r="A781">
        <v>778</v>
      </c>
      <c r="B781" s="2" t="str">
        <f>IF(A781&lt;=入力・概要!$B$40,10^(LOG10(入力・概要!$B$38)+(A781-1)*(LOG10(入力・概要!$B$39)-LOG10(入力・概要!$B$38))/(入力・概要!$B$40-1)),"")</f>
        <v/>
      </c>
      <c r="C781" s="1" t="str">
        <f t="shared" si="192"/>
        <v/>
      </c>
      <c r="D781" s="1" t="str">
        <f>IF(B781="","",ATANH(MIN(0.999999,入力・概要!$E$20/入力・概要!$E$9))+入力・概要!$B$20*SQRT(B781/1000000)+E781*入力・概要!$B$15/2)</f>
        <v/>
      </c>
      <c r="E781" s="1" t="str">
        <f>IF(B781="","",C781*(入力・概要!$E$11*0.000000001))</f>
        <v/>
      </c>
      <c r="F781" s="1" t="str">
        <f t="shared" si="193"/>
        <v/>
      </c>
      <c r="G781" s="1" t="str">
        <f t="shared" si="194"/>
        <v/>
      </c>
      <c r="H781" s="1" t="str">
        <f>IF(B781="","",ATANH(MIN(0.999999,入力・概要!$E$21/入力・概要!$E$15))+入力・概要!$B$21*SQRT(B781/1000000)+I781*入力・概要!$B$16/2)</f>
        <v/>
      </c>
      <c r="I781" s="1" t="str">
        <f>IF(B781="","",C781*(入力・概要!$E$17*0.000000001))</f>
        <v/>
      </c>
      <c r="J781" s="1" t="str">
        <f t="shared" si="195"/>
        <v/>
      </c>
      <c r="K781" s="1" t="str">
        <f t="shared" si="196"/>
        <v/>
      </c>
      <c r="L781" s="1" t="str">
        <f>IF(B781="","",入力・概要!$B$25)</f>
        <v/>
      </c>
      <c r="M781" s="1" t="str">
        <f>IF(B781="","",C781*入力・概要!$B$26*0.000000001-1/(C781*入力・概要!$B$24*0.000001))</f>
        <v/>
      </c>
      <c r="N781" s="1" t="str">
        <f>IF(B781="","",入力・概要!$B$28)</f>
        <v/>
      </c>
      <c r="O781" s="1" t="str">
        <f>IF(B781="","",C781*入力・概要!$B$29*0.000000001-1/(C781*入力・概要!$B$27*0.000001))</f>
        <v/>
      </c>
      <c r="P781" s="1" t="str">
        <f t="shared" si="197"/>
        <v/>
      </c>
      <c r="Q781" s="1" t="str">
        <f t="shared" si="198"/>
        <v/>
      </c>
      <c r="R781" s="1" t="str">
        <f>IF(B781="","",入力・概要!$E$15*J781)</f>
        <v/>
      </c>
      <c r="S781" s="1" t="str">
        <f>IF(B781="","",入力・概要!$E$15*K781)</f>
        <v/>
      </c>
      <c r="T781" s="1" t="str">
        <f t="shared" si="199"/>
        <v/>
      </c>
      <c r="U781" s="1" t="str">
        <f t="shared" si="200"/>
        <v/>
      </c>
      <c r="V781" s="1" t="str">
        <f>IF(B781="","",T781+入力・概要!$E$9*F781)</f>
        <v/>
      </c>
      <c r="W781" s="1" t="str">
        <f>IF(B781="","",U781+入力・概要!$E$9*G781)</f>
        <v/>
      </c>
      <c r="X781" s="1" t="str">
        <f>IF(B781="","",入力・概要!$E$9+T781*F781-U781*G781)</f>
        <v/>
      </c>
      <c r="Y781" s="1" t="str">
        <f t="shared" si="201"/>
        <v/>
      </c>
      <c r="Z781" s="1" t="str">
        <f>IF(B781="","",入力・概要!$E$9*(V781*X781+W781*Y781)/(X781^2+Y781^2)+入力・概要!$B$36)</f>
        <v/>
      </c>
      <c r="AA781" s="1" t="str">
        <f>IF(B781="","",入力・概要!$E$9*(W781*X781-V781*Y781)/(X781^2+Y781^2)+C781*入力・概要!$B$37*0.000000001)</f>
        <v/>
      </c>
      <c r="AB781" s="1" t="str">
        <f t="shared" si="202"/>
        <v/>
      </c>
      <c r="AC781" s="1" t="str">
        <f t="shared" si="203"/>
        <v/>
      </c>
      <c r="AD781" s="1" t="str">
        <f t="shared" si="204"/>
        <v/>
      </c>
      <c r="AE781" s="1" t="str">
        <f t="shared" si="205"/>
        <v/>
      </c>
      <c r="AF781" s="1" t="str">
        <f t="shared" si="206"/>
        <v/>
      </c>
      <c r="AG781" s="1" t="str">
        <f t="shared" si="207"/>
        <v/>
      </c>
    </row>
    <row r="782" spans="1:33">
      <c r="A782">
        <v>779</v>
      </c>
      <c r="B782" s="2" t="str">
        <f>IF(A782&lt;=入力・概要!$B$40,10^(LOG10(入力・概要!$B$38)+(A782-1)*(LOG10(入力・概要!$B$39)-LOG10(入力・概要!$B$38))/(入力・概要!$B$40-1)),"")</f>
        <v/>
      </c>
      <c r="C782" s="1" t="str">
        <f t="shared" si="192"/>
        <v/>
      </c>
      <c r="D782" s="1" t="str">
        <f>IF(B782="","",ATANH(MIN(0.999999,入力・概要!$E$20/入力・概要!$E$9))+入力・概要!$B$20*SQRT(B782/1000000)+E782*入力・概要!$B$15/2)</f>
        <v/>
      </c>
      <c r="E782" s="1" t="str">
        <f>IF(B782="","",C782*(入力・概要!$E$11*0.000000001))</f>
        <v/>
      </c>
      <c r="F782" s="1" t="str">
        <f t="shared" si="193"/>
        <v/>
      </c>
      <c r="G782" s="1" t="str">
        <f t="shared" si="194"/>
        <v/>
      </c>
      <c r="H782" s="1" t="str">
        <f>IF(B782="","",ATANH(MIN(0.999999,入力・概要!$E$21/入力・概要!$E$15))+入力・概要!$B$21*SQRT(B782/1000000)+I782*入力・概要!$B$16/2)</f>
        <v/>
      </c>
      <c r="I782" s="1" t="str">
        <f>IF(B782="","",C782*(入力・概要!$E$17*0.000000001))</f>
        <v/>
      </c>
      <c r="J782" s="1" t="str">
        <f t="shared" si="195"/>
        <v/>
      </c>
      <c r="K782" s="1" t="str">
        <f t="shared" si="196"/>
        <v/>
      </c>
      <c r="L782" s="1" t="str">
        <f>IF(B782="","",入力・概要!$B$25)</f>
        <v/>
      </c>
      <c r="M782" s="1" t="str">
        <f>IF(B782="","",C782*入力・概要!$B$26*0.000000001-1/(C782*入力・概要!$B$24*0.000001))</f>
        <v/>
      </c>
      <c r="N782" s="1" t="str">
        <f>IF(B782="","",入力・概要!$B$28)</f>
        <v/>
      </c>
      <c r="O782" s="1" t="str">
        <f>IF(B782="","",C782*入力・概要!$B$29*0.000000001-1/(C782*入力・概要!$B$27*0.000001))</f>
        <v/>
      </c>
      <c r="P782" s="1" t="str">
        <f t="shared" si="197"/>
        <v/>
      </c>
      <c r="Q782" s="1" t="str">
        <f t="shared" si="198"/>
        <v/>
      </c>
      <c r="R782" s="1" t="str">
        <f>IF(B782="","",入力・概要!$E$15*J782)</f>
        <v/>
      </c>
      <c r="S782" s="1" t="str">
        <f>IF(B782="","",入力・概要!$E$15*K782)</f>
        <v/>
      </c>
      <c r="T782" s="1" t="str">
        <f t="shared" si="199"/>
        <v/>
      </c>
      <c r="U782" s="1" t="str">
        <f t="shared" si="200"/>
        <v/>
      </c>
      <c r="V782" s="1" t="str">
        <f>IF(B782="","",T782+入力・概要!$E$9*F782)</f>
        <v/>
      </c>
      <c r="W782" s="1" t="str">
        <f>IF(B782="","",U782+入力・概要!$E$9*G782)</f>
        <v/>
      </c>
      <c r="X782" s="1" t="str">
        <f>IF(B782="","",入力・概要!$E$9+T782*F782-U782*G782)</f>
        <v/>
      </c>
      <c r="Y782" s="1" t="str">
        <f t="shared" si="201"/>
        <v/>
      </c>
      <c r="Z782" s="1" t="str">
        <f>IF(B782="","",入力・概要!$E$9*(V782*X782+W782*Y782)/(X782^2+Y782^2)+入力・概要!$B$36)</f>
        <v/>
      </c>
      <c r="AA782" s="1" t="str">
        <f>IF(B782="","",入力・概要!$E$9*(W782*X782-V782*Y782)/(X782^2+Y782^2)+C782*入力・概要!$B$37*0.000000001)</f>
        <v/>
      </c>
      <c r="AB782" s="1" t="str">
        <f t="shared" si="202"/>
        <v/>
      </c>
      <c r="AC782" s="1" t="str">
        <f t="shared" si="203"/>
        <v/>
      </c>
      <c r="AD782" s="1" t="str">
        <f t="shared" si="204"/>
        <v/>
      </c>
      <c r="AE782" s="1" t="str">
        <f t="shared" si="205"/>
        <v/>
      </c>
      <c r="AF782" s="1" t="str">
        <f t="shared" si="206"/>
        <v/>
      </c>
      <c r="AG782" s="1" t="str">
        <f t="shared" si="207"/>
        <v/>
      </c>
    </row>
    <row r="783" spans="1:33">
      <c r="A783">
        <v>780</v>
      </c>
      <c r="B783" s="2" t="str">
        <f>IF(A783&lt;=入力・概要!$B$40,10^(LOG10(入力・概要!$B$38)+(A783-1)*(LOG10(入力・概要!$B$39)-LOG10(入力・概要!$B$38))/(入力・概要!$B$40-1)),"")</f>
        <v/>
      </c>
      <c r="C783" s="1" t="str">
        <f t="shared" si="192"/>
        <v/>
      </c>
      <c r="D783" s="1" t="str">
        <f>IF(B783="","",ATANH(MIN(0.999999,入力・概要!$E$20/入力・概要!$E$9))+入力・概要!$B$20*SQRT(B783/1000000)+E783*入力・概要!$B$15/2)</f>
        <v/>
      </c>
      <c r="E783" s="1" t="str">
        <f>IF(B783="","",C783*(入力・概要!$E$11*0.000000001))</f>
        <v/>
      </c>
      <c r="F783" s="1" t="str">
        <f t="shared" si="193"/>
        <v/>
      </c>
      <c r="G783" s="1" t="str">
        <f t="shared" si="194"/>
        <v/>
      </c>
      <c r="H783" s="1" t="str">
        <f>IF(B783="","",ATANH(MIN(0.999999,入力・概要!$E$21/入力・概要!$E$15))+入力・概要!$B$21*SQRT(B783/1000000)+I783*入力・概要!$B$16/2)</f>
        <v/>
      </c>
      <c r="I783" s="1" t="str">
        <f>IF(B783="","",C783*(入力・概要!$E$17*0.000000001))</f>
        <v/>
      </c>
      <c r="J783" s="1" t="str">
        <f t="shared" si="195"/>
        <v/>
      </c>
      <c r="K783" s="1" t="str">
        <f t="shared" si="196"/>
        <v/>
      </c>
      <c r="L783" s="1" t="str">
        <f>IF(B783="","",入力・概要!$B$25)</f>
        <v/>
      </c>
      <c r="M783" s="1" t="str">
        <f>IF(B783="","",C783*入力・概要!$B$26*0.000000001-1/(C783*入力・概要!$B$24*0.000001))</f>
        <v/>
      </c>
      <c r="N783" s="1" t="str">
        <f>IF(B783="","",入力・概要!$B$28)</f>
        <v/>
      </c>
      <c r="O783" s="1" t="str">
        <f>IF(B783="","",C783*入力・概要!$B$29*0.000000001-1/(C783*入力・概要!$B$27*0.000001))</f>
        <v/>
      </c>
      <c r="P783" s="1" t="str">
        <f t="shared" si="197"/>
        <v/>
      </c>
      <c r="Q783" s="1" t="str">
        <f t="shared" si="198"/>
        <v/>
      </c>
      <c r="R783" s="1" t="str">
        <f>IF(B783="","",入力・概要!$E$15*J783)</f>
        <v/>
      </c>
      <c r="S783" s="1" t="str">
        <f>IF(B783="","",入力・概要!$E$15*K783)</f>
        <v/>
      </c>
      <c r="T783" s="1" t="str">
        <f t="shared" si="199"/>
        <v/>
      </c>
      <c r="U783" s="1" t="str">
        <f t="shared" si="200"/>
        <v/>
      </c>
      <c r="V783" s="1" t="str">
        <f>IF(B783="","",T783+入力・概要!$E$9*F783)</f>
        <v/>
      </c>
      <c r="W783" s="1" t="str">
        <f>IF(B783="","",U783+入力・概要!$E$9*G783)</f>
        <v/>
      </c>
      <c r="X783" s="1" t="str">
        <f>IF(B783="","",入力・概要!$E$9+T783*F783-U783*G783)</f>
        <v/>
      </c>
      <c r="Y783" s="1" t="str">
        <f t="shared" si="201"/>
        <v/>
      </c>
      <c r="Z783" s="1" t="str">
        <f>IF(B783="","",入力・概要!$E$9*(V783*X783+W783*Y783)/(X783^2+Y783^2)+入力・概要!$B$36)</f>
        <v/>
      </c>
      <c r="AA783" s="1" t="str">
        <f>IF(B783="","",入力・概要!$E$9*(W783*X783-V783*Y783)/(X783^2+Y783^2)+C783*入力・概要!$B$37*0.000000001)</f>
        <v/>
      </c>
      <c r="AB783" s="1" t="str">
        <f t="shared" si="202"/>
        <v/>
      </c>
      <c r="AC783" s="1" t="str">
        <f t="shared" si="203"/>
        <v/>
      </c>
      <c r="AD783" s="1" t="str">
        <f t="shared" si="204"/>
        <v/>
      </c>
      <c r="AE783" s="1" t="str">
        <f t="shared" si="205"/>
        <v/>
      </c>
      <c r="AF783" s="1" t="str">
        <f t="shared" si="206"/>
        <v/>
      </c>
      <c r="AG783" s="1" t="str">
        <f t="shared" si="207"/>
        <v/>
      </c>
    </row>
    <row r="784" spans="1:33">
      <c r="A784">
        <v>781</v>
      </c>
      <c r="B784" s="2" t="str">
        <f>IF(A784&lt;=入力・概要!$B$40,10^(LOG10(入力・概要!$B$38)+(A784-1)*(LOG10(入力・概要!$B$39)-LOG10(入力・概要!$B$38))/(入力・概要!$B$40-1)),"")</f>
        <v/>
      </c>
      <c r="C784" s="1" t="str">
        <f t="shared" si="192"/>
        <v/>
      </c>
      <c r="D784" s="1" t="str">
        <f>IF(B784="","",ATANH(MIN(0.999999,入力・概要!$E$20/入力・概要!$E$9))+入力・概要!$B$20*SQRT(B784/1000000)+E784*入力・概要!$B$15/2)</f>
        <v/>
      </c>
      <c r="E784" s="1" t="str">
        <f>IF(B784="","",C784*(入力・概要!$E$11*0.000000001))</f>
        <v/>
      </c>
      <c r="F784" s="1" t="str">
        <f t="shared" si="193"/>
        <v/>
      </c>
      <c r="G784" s="1" t="str">
        <f t="shared" si="194"/>
        <v/>
      </c>
      <c r="H784" s="1" t="str">
        <f>IF(B784="","",ATANH(MIN(0.999999,入力・概要!$E$21/入力・概要!$E$15))+入力・概要!$B$21*SQRT(B784/1000000)+I784*入力・概要!$B$16/2)</f>
        <v/>
      </c>
      <c r="I784" s="1" t="str">
        <f>IF(B784="","",C784*(入力・概要!$E$17*0.000000001))</f>
        <v/>
      </c>
      <c r="J784" s="1" t="str">
        <f t="shared" si="195"/>
        <v/>
      </c>
      <c r="K784" s="1" t="str">
        <f t="shared" si="196"/>
        <v/>
      </c>
      <c r="L784" s="1" t="str">
        <f>IF(B784="","",入力・概要!$B$25)</f>
        <v/>
      </c>
      <c r="M784" s="1" t="str">
        <f>IF(B784="","",C784*入力・概要!$B$26*0.000000001-1/(C784*入力・概要!$B$24*0.000001))</f>
        <v/>
      </c>
      <c r="N784" s="1" t="str">
        <f>IF(B784="","",入力・概要!$B$28)</f>
        <v/>
      </c>
      <c r="O784" s="1" t="str">
        <f>IF(B784="","",C784*入力・概要!$B$29*0.000000001-1/(C784*入力・概要!$B$27*0.000001))</f>
        <v/>
      </c>
      <c r="P784" s="1" t="str">
        <f t="shared" si="197"/>
        <v/>
      </c>
      <c r="Q784" s="1" t="str">
        <f t="shared" si="198"/>
        <v/>
      </c>
      <c r="R784" s="1" t="str">
        <f>IF(B784="","",入力・概要!$E$15*J784)</f>
        <v/>
      </c>
      <c r="S784" s="1" t="str">
        <f>IF(B784="","",入力・概要!$E$15*K784)</f>
        <v/>
      </c>
      <c r="T784" s="1" t="str">
        <f t="shared" si="199"/>
        <v/>
      </c>
      <c r="U784" s="1" t="str">
        <f t="shared" si="200"/>
        <v/>
      </c>
      <c r="V784" s="1" t="str">
        <f>IF(B784="","",T784+入力・概要!$E$9*F784)</f>
        <v/>
      </c>
      <c r="W784" s="1" t="str">
        <f>IF(B784="","",U784+入力・概要!$E$9*G784)</f>
        <v/>
      </c>
      <c r="X784" s="1" t="str">
        <f>IF(B784="","",入力・概要!$E$9+T784*F784-U784*G784)</f>
        <v/>
      </c>
      <c r="Y784" s="1" t="str">
        <f t="shared" si="201"/>
        <v/>
      </c>
      <c r="Z784" s="1" t="str">
        <f>IF(B784="","",入力・概要!$E$9*(V784*X784+W784*Y784)/(X784^2+Y784^2)+入力・概要!$B$36)</f>
        <v/>
      </c>
      <c r="AA784" s="1" t="str">
        <f>IF(B784="","",入力・概要!$E$9*(W784*X784-V784*Y784)/(X784^2+Y784^2)+C784*入力・概要!$B$37*0.000000001)</f>
        <v/>
      </c>
      <c r="AB784" s="1" t="str">
        <f t="shared" si="202"/>
        <v/>
      </c>
      <c r="AC784" s="1" t="str">
        <f t="shared" si="203"/>
        <v/>
      </c>
      <c r="AD784" s="1" t="str">
        <f t="shared" si="204"/>
        <v/>
      </c>
      <c r="AE784" s="1" t="str">
        <f t="shared" si="205"/>
        <v/>
      </c>
      <c r="AF784" s="1" t="str">
        <f t="shared" si="206"/>
        <v/>
      </c>
      <c r="AG784" s="1" t="str">
        <f t="shared" si="207"/>
        <v/>
      </c>
    </row>
    <row r="785" spans="1:33">
      <c r="A785">
        <v>782</v>
      </c>
      <c r="B785" s="2" t="str">
        <f>IF(A785&lt;=入力・概要!$B$40,10^(LOG10(入力・概要!$B$38)+(A785-1)*(LOG10(入力・概要!$B$39)-LOG10(入力・概要!$B$38))/(入力・概要!$B$40-1)),"")</f>
        <v/>
      </c>
      <c r="C785" s="1" t="str">
        <f t="shared" si="192"/>
        <v/>
      </c>
      <c r="D785" s="1" t="str">
        <f>IF(B785="","",ATANH(MIN(0.999999,入力・概要!$E$20/入力・概要!$E$9))+入力・概要!$B$20*SQRT(B785/1000000)+E785*入力・概要!$B$15/2)</f>
        <v/>
      </c>
      <c r="E785" s="1" t="str">
        <f>IF(B785="","",C785*(入力・概要!$E$11*0.000000001))</f>
        <v/>
      </c>
      <c r="F785" s="1" t="str">
        <f t="shared" si="193"/>
        <v/>
      </c>
      <c r="G785" s="1" t="str">
        <f t="shared" si="194"/>
        <v/>
      </c>
      <c r="H785" s="1" t="str">
        <f>IF(B785="","",ATANH(MIN(0.999999,入力・概要!$E$21/入力・概要!$E$15))+入力・概要!$B$21*SQRT(B785/1000000)+I785*入力・概要!$B$16/2)</f>
        <v/>
      </c>
      <c r="I785" s="1" t="str">
        <f>IF(B785="","",C785*(入力・概要!$E$17*0.000000001))</f>
        <v/>
      </c>
      <c r="J785" s="1" t="str">
        <f t="shared" si="195"/>
        <v/>
      </c>
      <c r="K785" s="1" t="str">
        <f t="shared" si="196"/>
        <v/>
      </c>
      <c r="L785" s="1" t="str">
        <f>IF(B785="","",入力・概要!$B$25)</f>
        <v/>
      </c>
      <c r="M785" s="1" t="str">
        <f>IF(B785="","",C785*入力・概要!$B$26*0.000000001-1/(C785*入力・概要!$B$24*0.000001))</f>
        <v/>
      </c>
      <c r="N785" s="1" t="str">
        <f>IF(B785="","",入力・概要!$B$28)</f>
        <v/>
      </c>
      <c r="O785" s="1" t="str">
        <f>IF(B785="","",C785*入力・概要!$B$29*0.000000001-1/(C785*入力・概要!$B$27*0.000001))</f>
        <v/>
      </c>
      <c r="P785" s="1" t="str">
        <f t="shared" si="197"/>
        <v/>
      </c>
      <c r="Q785" s="1" t="str">
        <f t="shared" si="198"/>
        <v/>
      </c>
      <c r="R785" s="1" t="str">
        <f>IF(B785="","",入力・概要!$E$15*J785)</f>
        <v/>
      </c>
      <c r="S785" s="1" t="str">
        <f>IF(B785="","",入力・概要!$E$15*K785)</f>
        <v/>
      </c>
      <c r="T785" s="1" t="str">
        <f t="shared" si="199"/>
        <v/>
      </c>
      <c r="U785" s="1" t="str">
        <f t="shared" si="200"/>
        <v/>
      </c>
      <c r="V785" s="1" t="str">
        <f>IF(B785="","",T785+入力・概要!$E$9*F785)</f>
        <v/>
      </c>
      <c r="W785" s="1" t="str">
        <f>IF(B785="","",U785+入力・概要!$E$9*G785)</f>
        <v/>
      </c>
      <c r="X785" s="1" t="str">
        <f>IF(B785="","",入力・概要!$E$9+T785*F785-U785*G785)</f>
        <v/>
      </c>
      <c r="Y785" s="1" t="str">
        <f t="shared" si="201"/>
        <v/>
      </c>
      <c r="Z785" s="1" t="str">
        <f>IF(B785="","",入力・概要!$E$9*(V785*X785+W785*Y785)/(X785^2+Y785^2)+入力・概要!$B$36)</f>
        <v/>
      </c>
      <c r="AA785" s="1" t="str">
        <f>IF(B785="","",入力・概要!$E$9*(W785*X785-V785*Y785)/(X785^2+Y785^2)+C785*入力・概要!$B$37*0.000000001)</f>
        <v/>
      </c>
      <c r="AB785" s="1" t="str">
        <f t="shared" si="202"/>
        <v/>
      </c>
      <c r="AC785" s="1" t="str">
        <f t="shared" si="203"/>
        <v/>
      </c>
      <c r="AD785" s="1" t="str">
        <f t="shared" si="204"/>
        <v/>
      </c>
      <c r="AE785" s="1" t="str">
        <f t="shared" si="205"/>
        <v/>
      </c>
      <c r="AF785" s="1" t="str">
        <f t="shared" si="206"/>
        <v/>
      </c>
      <c r="AG785" s="1" t="str">
        <f t="shared" si="207"/>
        <v/>
      </c>
    </row>
    <row r="786" spans="1:33">
      <c r="A786">
        <v>783</v>
      </c>
      <c r="B786" s="2" t="str">
        <f>IF(A786&lt;=入力・概要!$B$40,10^(LOG10(入力・概要!$B$38)+(A786-1)*(LOG10(入力・概要!$B$39)-LOG10(入力・概要!$B$38))/(入力・概要!$B$40-1)),"")</f>
        <v/>
      </c>
      <c r="C786" s="1" t="str">
        <f t="shared" si="192"/>
        <v/>
      </c>
      <c r="D786" s="1" t="str">
        <f>IF(B786="","",ATANH(MIN(0.999999,入力・概要!$E$20/入力・概要!$E$9))+入力・概要!$B$20*SQRT(B786/1000000)+E786*入力・概要!$B$15/2)</f>
        <v/>
      </c>
      <c r="E786" s="1" t="str">
        <f>IF(B786="","",C786*(入力・概要!$E$11*0.000000001))</f>
        <v/>
      </c>
      <c r="F786" s="1" t="str">
        <f t="shared" si="193"/>
        <v/>
      </c>
      <c r="G786" s="1" t="str">
        <f t="shared" si="194"/>
        <v/>
      </c>
      <c r="H786" s="1" t="str">
        <f>IF(B786="","",ATANH(MIN(0.999999,入力・概要!$E$21/入力・概要!$E$15))+入力・概要!$B$21*SQRT(B786/1000000)+I786*入力・概要!$B$16/2)</f>
        <v/>
      </c>
      <c r="I786" s="1" t="str">
        <f>IF(B786="","",C786*(入力・概要!$E$17*0.000000001))</f>
        <v/>
      </c>
      <c r="J786" s="1" t="str">
        <f t="shared" si="195"/>
        <v/>
      </c>
      <c r="K786" s="1" t="str">
        <f t="shared" si="196"/>
        <v/>
      </c>
      <c r="L786" s="1" t="str">
        <f>IF(B786="","",入力・概要!$B$25)</f>
        <v/>
      </c>
      <c r="M786" s="1" t="str">
        <f>IF(B786="","",C786*入力・概要!$B$26*0.000000001-1/(C786*入力・概要!$B$24*0.000001))</f>
        <v/>
      </c>
      <c r="N786" s="1" t="str">
        <f>IF(B786="","",入力・概要!$B$28)</f>
        <v/>
      </c>
      <c r="O786" s="1" t="str">
        <f>IF(B786="","",C786*入力・概要!$B$29*0.000000001-1/(C786*入力・概要!$B$27*0.000001))</f>
        <v/>
      </c>
      <c r="P786" s="1" t="str">
        <f t="shared" si="197"/>
        <v/>
      </c>
      <c r="Q786" s="1" t="str">
        <f t="shared" si="198"/>
        <v/>
      </c>
      <c r="R786" s="1" t="str">
        <f>IF(B786="","",入力・概要!$E$15*J786)</f>
        <v/>
      </c>
      <c r="S786" s="1" t="str">
        <f>IF(B786="","",入力・概要!$E$15*K786)</f>
        <v/>
      </c>
      <c r="T786" s="1" t="str">
        <f t="shared" si="199"/>
        <v/>
      </c>
      <c r="U786" s="1" t="str">
        <f t="shared" si="200"/>
        <v/>
      </c>
      <c r="V786" s="1" t="str">
        <f>IF(B786="","",T786+入力・概要!$E$9*F786)</f>
        <v/>
      </c>
      <c r="W786" s="1" t="str">
        <f>IF(B786="","",U786+入力・概要!$E$9*G786)</f>
        <v/>
      </c>
      <c r="X786" s="1" t="str">
        <f>IF(B786="","",入力・概要!$E$9+T786*F786-U786*G786)</f>
        <v/>
      </c>
      <c r="Y786" s="1" t="str">
        <f t="shared" si="201"/>
        <v/>
      </c>
      <c r="Z786" s="1" t="str">
        <f>IF(B786="","",入力・概要!$E$9*(V786*X786+W786*Y786)/(X786^2+Y786^2)+入力・概要!$B$36)</f>
        <v/>
      </c>
      <c r="AA786" s="1" t="str">
        <f>IF(B786="","",入力・概要!$E$9*(W786*X786-V786*Y786)/(X786^2+Y786^2)+C786*入力・概要!$B$37*0.000000001)</f>
        <v/>
      </c>
      <c r="AB786" s="1" t="str">
        <f t="shared" si="202"/>
        <v/>
      </c>
      <c r="AC786" s="1" t="str">
        <f t="shared" si="203"/>
        <v/>
      </c>
      <c r="AD786" s="1" t="str">
        <f t="shared" si="204"/>
        <v/>
      </c>
      <c r="AE786" s="1" t="str">
        <f t="shared" si="205"/>
        <v/>
      </c>
      <c r="AF786" s="1" t="str">
        <f t="shared" si="206"/>
        <v/>
      </c>
      <c r="AG786" s="1" t="str">
        <f t="shared" si="207"/>
        <v/>
      </c>
    </row>
    <row r="787" spans="1:33">
      <c r="A787">
        <v>784</v>
      </c>
      <c r="B787" s="2" t="str">
        <f>IF(A787&lt;=入力・概要!$B$40,10^(LOG10(入力・概要!$B$38)+(A787-1)*(LOG10(入力・概要!$B$39)-LOG10(入力・概要!$B$38))/(入力・概要!$B$40-1)),"")</f>
        <v/>
      </c>
      <c r="C787" s="1" t="str">
        <f t="shared" si="192"/>
        <v/>
      </c>
      <c r="D787" s="1" t="str">
        <f>IF(B787="","",ATANH(MIN(0.999999,入力・概要!$E$20/入力・概要!$E$9))+入力・概要!$B$20*SQRT(B787/1000000)+E787*入力・概要!$B$15/2)</f>
        <v/>
      </c>
      <c r="E787" s="1" t="str">
        <f>IF(B787="","",C787*(入力・概要!$E$11*0.000000001))</f>
        <v/>
      </c>
      <c r="F787" s="1" t="str">
        <f t="shared" si="193"/>
        <v/>
      </c>
      <c r="G787" s="1" t="str">
        <f t="shared" si="194"/>
        <v/>
      </c>
      <c r="H787" s="1" t="str">
        <f>IF(B787="","",ATANH(MIN(0.999999,入力・概要!$E$21/入力・概要!$E$15))+入力・概要!$B$21*SQRT(B787/1000000)+I787*入力・概要!$B$16/2)</f>
        <v/>
      </c>
      <c r="I787" s="1" t="str">
        <f>IF(B787="","",C787*(入力・概要!$E$17*0.000000001))</f>
        <v/>
      </c>
      <c r="J787" s="1" t="str">
        <f t="shared" si="195"/>
        <v/>
      </c>
      <c r="K787" s="1" t="str">
        <f t="shared" si="196"/>
        <v/>
      </c>
      <c r="L787" s="1" t="str">
        <f>IF(B787="","",入力・概要!$B$25)</f>
        <v/>
      </c>
      <c r="M787" s="1" t="str">
        <f>IF(B787="","",C787*入力・概要!$B$26*0.000000001-1/(C787*入力・概要!$B$24*0.000001))</f>
        <v/>
      </c>
      <c r="N787" s="1" t="str">
        <f>IF(B787="","",入力・概要!$B$28)</f>
        <v/>
      </c>
      <c r="O787" s="1" t="str">
        <f>IF(B787="","",C787*入力・概要!$B$29*0.000000001-1/(C787*入力・概要!$B$27*0.000001))</f>
        <v/>
      </c>
      <c r="P787" s="1" t="str">
        <f t="shared" si="197"/>
        <v/>
      </c>
      <c r="Q787" s="1" t="str">
        <f t="shared" si="198"/>
        <v/>
      </c>
      <c r="R787" s="1" t="str">
        <f>IF(B787="","",入力・概要!$E$15*J787)</f>
        <v/>
      </c>
      <c r="S787" s="1" t="str">
        <f>IF(B787="","",入力・概要!$E$15*K787)</f>
        <v/>
      </c>
      <c r="T787" s="1" t="str">
        <f t="shared" si="199"/>
        <v/>
      </c>
      <c r="U787" s="1" t="str">
        <f t="shared" si="200"/>
        <v/>
      </c>
      <c r="V787" s="1" t="str">
        <f>IF(B787="","",T787+入力・概要!$E$9*F787)</f>
        <v/>
      </c>
      <c r="W787" s="1" t="str">
        <f>IF(B787="","",U787+入力・概要!$E$9*G787)</f>
        <v/>
      </c>
      <c r="X787" s="1" t="str">
        <f>IF(B787="","",入力・概要!$E$9+T787*F787-U787*G787)</f>
        <v/>
      </c>
      <c r="Y787" s="1" t="str">
        <f t="shared" si="201"/>
        <v/>
      </c>
      <c r="Z787" s="1" t="str">
        <f>IF(B787="","",入力・概要!$E$9*(V787*X787+W787*Y787)/(X787^2+Y787^2)+入力・概要!$B$36)</f>
        <v/>
      </c>
      <c r="AA787" s="1" t="str">
        <f>IF(B787="","",入力・概要!$E$9*(W787*X787-V787*Y787)/(X787^2+Y787^2)+C787*入力・概要!$B$37*0.000000001)</f>
        <v/>
      </c>
      <c r="AB787" s="1" t="str">
        <f t="shared" si="202"/>
        <v/>
      </c>
      <c r="AC787" s="1" t="str">
        <f t="shared" si="203"/>
        <v/>
      </c>
      <c r="AD787" s="1" t="str">
        <f t="shared" si="204"/>
        <v/>
      </c>
      <c r="AE787" s="1" t="str">
        <f t="shared" si="205"/>
        <v/>
      </c>
      <c r="AF787" s="1" t="str">
        <f t="shared" si="206"/>
        <v/>
      </c>
      <c r="AG787" s="1" t="str">
        <f t="shared" si="207"/>
        <v/>
      </c>
    </row>
    <row r="788" spans="1:33">
      <c r="A788">
        <v>785</v>
      </c>
      <c r="B788" s="2" t="str">
        <f>IF(A788&lt;=入力・概要!$B$40,10^(LOG10(入力・概要!$B$38)+(A788-1)*(LOG10(入力・概要!$B$39)-LOG10(入力・概要!$B$38))/(入力・概要!$B$40-1)),"")</f>
        <v/>
      </c>
      <c r="C788" s="1" t="str">
        <f t="shared" si="192"/>
        <v/>
      </c>
      <c r="D788" s="1" t="str">
        <f>IF(B788="","",ATANH(MIN(0.999999,入力・概要!$E$20/入力・概要!$E$9))+入力・概要!$B$20*SQRT(B788/1000000)+E788*入力・概要!$B$15/2)</f>
        <v/>
      </c>
      <c r="E788" s="1" t="str">
        <f>IF(B788="","",C788*(入力・概要!$E$11*0.000000001))</f>
        <v/>
      </c>
      <c r="F788" s="1" t="str">
        <f t="shared" si="193"/>
        <v/>
      </c>
      <c r="G788" s="1" t="str">
        <f t="shared" si="194"/>
        <v/>
      </c>
      <c r="H788" s="1" t="str">
        <f>IF(B788="","",ATANH(MIN(0.999999,入力・概要!$E$21/入力・概要!$E$15))+入力・概要!$B$21*SQRT(B788/1000000)+I788*入力・概要!$B$16/2)</f>
        <v/>
      </c>
      <c r="I788" s="1" t="str">
        <f>IF(B788="","",C788*(入力・概要!$E$17*0.000000001))</f>
        <v/>
      </c>
      <c r="J788" s="1" t="str">
        <f t="shared" si="195"/>
        <v/>
      </c>
      <c r="K788" s="1" t="str">
        <f t="shared" si="196"/>
        <v/>
      </c>
      <c r="L788" s="1" t="str">
        <f>IF(B788="","",入力・概要!$B$25)</f>
        <v/>
      </c>
      <c r="M788" s="1" t="str">
        <f>IF(B788="","",C788*入力・概要!$B$26*0.000000001-1/(C788*入力・概要!$B$24*0.000001))</f>
        <v/>
      </c>
      <c r="N788" s="1" t="str">
        <f>IF(B788="","",入力・概要!$B$28)</f>
        <v/>
      </c>
      <c r="O788" s="1" t="str">
        <f>IF(B788="","",C788*入力・概要!$B$29*0.000000001-1/(C788*入力・概要!$B$27*0.000001))</f>
        <v/>
      </c>
      <c r="P788" s="1" t="str">
        <f t="shared" si="197"/>
        <v/>
      </c>
      <c r="Q788" s="1" t="str">
        <f t="shared" si="198"/>
        <v/>
      </c>
      <c r="R788" s="1" t="str">
        <f>IF(B788="","",入力・概要!$E$15*J788)</f>
        <v/>
      </c>
      <c r="S788" s="1" t="str">
        <f>IF(B788="","",入力・概要!$E$15*K788)</f>
        <v/>
      </c>
      <c r="T788" s="1" t="str">
        <f t="shared" si="199"/>
        <v/>
      </c>
      <c r="U788" s="1" t="str">
        <f t="shared" si="200"/>
        <v/>
      </c>
      <c r="V788" s="1" t="str">
        <f>IF(B788="","",T788+入力・概要!$E$9*F788)</f>
        <v/>
      </c>
      <c r="W788" s="1" t="str">
        <f>IF(B788="","",U788+入力・概要!$E$9*G788)</f>
        <v/>
      </c>
      <c r="X788" s="1" t="str">
        <f>IF(B788="","",入力・概要!$E$9+T788*F788-U788*G788)</f>
        <v/>
      </c>
      <c r="Y788" s="1" t="str">
        <f t="shared" si="201"/>
        <v/>
      </c>
      <c r="Z788" s="1" t="str">
        <f>IF(B788="","",入力・概要!$E$9*(V788*X788+W788*Y788)/(X788^2+Y788^2)+入力・概要!$B$36)</f>
        <v/>
      </c>
      <c r="AA788" s="1" t="str">
        <f>IF(B788="","",入力・概要!$E$9*(W788*X788-V788*Y788)/(X788^2+Y788^2)+C788*入力・概要!$B$37*0.000000001)</f>
        <v/>
      </c>
      <c r="AB788" s="1" t="str">
        <f t="shared" si="202"/>
        <v/>
      </c>
      <c r="AC788" s="1" t="str">
        <f t="shared" si="203"/>
        <v/>
      </c>
      <c r="AD788" s="1" t="str">
        <f t="shared" si="204"/>
        <v/>
      </c>
      <c r="AE788" s="1" t="str">
        <f t="shared" si="205"/>
        <v/>
      </c>
      <c r="AF788" s="1" t="str">
        <f t="shared" si="206"/>
        <v/>
      </c>
      <c r="AG788" s="1" t="str">
        <f t="shared" si="207"/>
        <v/>
      </c>
    </row>
    <row r="789" spans="1:33">
      <c r="A789">
        <v>786</v>
      </c>
      <c r="B789" s="2" t="str">
        <f>IF(A789&lt;=入力・概要!$B$40,10^(LOG10(入力・概要!$B$38)+(A789-1)*(LOG10(入力・概要!$B$39)-LOG10(入力・概要!$B$38))/(入力・概要!$B$40-1)),"")</f>
        <v/>
      </c>
      <c r="C789" s="1" t="str">
        <f t="shared" si="192"/>
        <v/>
      </c>
      <c r="D789" s="1" t="str">
        <f>IF(B789="","",ATANH(MIN(0.999999,入力・概要!$E$20/入力・概要!$E$9))+入力・概要!$B$20*SQRT(B789/1000000)+E789*入力・概要!$B$15/2)</f>
        <v/>
      </c>
      <c r="E789" s="1" t="str">
        <f>IF(B789="","",C789*(入力・概要!$E$11*0.000000001))</f>
        <v/>
      </c>
      <c r="F789" s="1" t="str">
        <f t="shared" si="193"/>
        <v/>
      </c>
      <c r="G789" s="1" t="str">
        <f t="shared" si="194"/>
        <v/>
      </c>
      <c r="H789" s="1" t="str">
        <f>IF(B789="","",ATANH(MIN(0.999999,入力・概要!$E$21/入力・概要!$E$15))+入力・概要!$B$21*SQRT(B789/1000000)+I789*入力・概要!$B$16/2)</f>
        <v/>
      </c>
      <c r="I789" s="1" t="str">
        <f>IF(B789="","",C789*(入力・概要!$E$17*0.000000001))</f>
        <v/>
      </c>
      <c r="J789" s="1" t="str">
        <f t="shared" si="195"/>
        <v/>
      </c>
      <c r="K789" s="1" t="str">
        <f t="shared" si="196"/>
        <v/>
      </c>
      <c r="L789" s="1" t="str">
        <f>IF(B789="","",入力・概要!$B$25)</f>
        <v/>
      </c>
      <c r="M789" s="1" t="str">
        <f>IF(B789="","",C789*入力・概要!$B$26*0.000000001-1/(C789*入力・概要!$B$24*0.000001))</f>
        <v/>
      </c>
      <c r="N789" s="1" t="str">
        <f>IF(B789="","",入力・概要!$B$28)</f>
        <v/>
      </c>
      <c r="O789" s="1" t="str">
        <f>IF(B789="","",C789*入力・概要!$B$29*0.000000001-1/(C789*入力・概要!$B$27*0.000001))</f>
        <v/>
      </c>
      <c r="P789" s="1" t="str">
        <f t="shared" si="197"/>
        <v/>
      </c>
      <c r="Q789" s="1" t="str">
        <f t="shared" si="198"/>
        <v/>
      </c>
      <c r="R789" s="1" t="str">
        <f>IF(B789="","",入力・概要!$E$15*J789)</f>
        <v/>
      </c>
      <c r="S789" s="1" t="str">
        <f>IF(B789="","",入力・概要!$E$15*K789)</f>
        <v/>
      </c>
      <c r="T789" s="1" t="str">
        <f t="shared" si="199"/>
        <v/>
      </c>
      <c r="U789" s="1" t="str">
        <f t="shared" si="200"/>
        <v/>
      </c>
      <c r="V789" s="1" t="str">
        <f>IF(B789="","",T789+入力・概要!$E$9*F789)</f>
        <v/>
      </c>
      <c r="W789" s="1" t="str">
        <f>IF(B789="","",U789+入力・概要!$E$9*G789)</f>
        <v/>
      </c>
      <c r="X789" s="1" t="str">
        <f>IF(B789="","",入力・概要!$E$9+T789*F789-U789*G789)</f>
        <v/>
      </c>
      <c r="Y789" s="1" t="str">
        <f t="shared" si="201"/>
        <v/>
      </c>
      <c r="Z789" s="1" t="str">
        <f>IF(B789="","",入力・概要!$E$9*(V789*X789+W789*Y789)/(X789^2+Y789^2)+入力・概要!$B$36)</f>
        <v/>
      </c>
      <c r="AA789" s="1" t="str">
        <f>IF(B789="","",入力・概要!$E$9*(W789*X789-V789*Y789)/(X789^2+Y789^2)+C789*入力・概要!$B$37*0.000000001)</f>
        <v/>
      </c>
      <c r="AB789" s="1" t="str">
        <f t="shared" si="202"/>
        <v/>
      </c>
      <c r="AC789" s="1" t="str">
        <f t="shared" si="203"/>
        <v/>
      </c>
      <c r="AD789" s="1" t="str">
        <f t="shared" si="204"/>
        <v/>
      </c>
      <c r="AE789" s="1" t="str">
        <f t="shared" si="205"/>
        <v/>
      </c>
      <c r="AF789" s="1" t="str">
        <f t="shared" si="206"/>
        <v/>
      </c>
      <c r="AG789" s="1" t="str">
        <f t="shared" si="207"/>
        <v/>
      </c>
    </row>
    <row r="790" spans="1:33">
      <c r="A790">
        <v>787</v>
      </c>
      <c r="B790" s="2" t="str">
        <f>IF(A790&lt;=入力・概要!$B$40,10^(LOG10(入力・概要!$B$38)+(A790-1)*(LOG10(入力・概要!$B$39)-LOG10(入力・概要!$B$38))/(入力・概要!$B$40-1)),"")</f>
        <v/>
      </c>
      <c r="C790" s="1" t="str">
        <f t="shared" si="192"/>
        <v/>
      </c>
      <c r="D790" s="1" t="str">
        <f>IF(B790="","",ATANH(MIN(0.999999,入力・概要!$E$20/入力・概要!$E$9))+入力・概要!$B$20*SQRT(B790/1000000)+E790*入力・概要!$B$15/2)</f>
        <v/>
      </c>
      <c r="E790" s="1" t="str">
        <f>IF(B790="","",C790*(入力・概要!$E$11*0.000000001))</f>
        <v/>
      </c>
      <c r="F790" s="1" t="str">
        <f t="shared" si="193"/>
        <v/>
      </c>
      <c r="G790" s="1" t="str">
        <f t="shared" si="194"/>
        <v/>
      </c>
      <c r="H790" s="1" t="str">
        <f>IF(B790="","",ATANH(MIN(0.999999,入力・概要!$E$21/入力・概要!$E$15))+入力・概要!$B$21*SQRT(B790/1000000)+I790*入力・概要!$B$16/2)</f>
        <v/>
      </c>
      <c r="I790" s="1" t="str">
        <f>IF(B790="","",C790*(入力・概要!$E$17*0.000000001))</f>
        <v/>
      </c>
      <c r="J790" s="1" t="str">
        <f t="shared" si="195"/>
        <v/>
      </c>
      <c r="K790" s="1" t="str">
        <f t="shared" si="196"/>
        <v/>
      </c>
      <c r="L790" s="1" t="str">
        <f>IF(B790="","",入力・概要!$B$25)</f>
        <v/>
      </c>
      <c r="M790" s="1" t="str">
        <f>IF(B790="","",C790*入力・概要!$B$26*0.000000001-1/(C790*入力・概要!$B$24*0.000001))</f>
        <v/>
      </c>
      <c r="N790" s="1" t="str">
        <f>IF(B790="","",入力・概要!$B$28)</f>
        <v/>
      </c>
      <c r="O790" s="1" t="str">
        <f>IF(B790="","",C790*入力・概要!$B$29*0.000000001-1/(C790*入力・概要!$B$27*0.000001))</f>
        <v/>
      </c>
      <c r="P790" s="1" t="str">
        <f t="shared" si="197"/>
        <v/>
      </c>
      <c r="Q790" s="1" t="str">
        <f t="shared" si="198"/>
        <v/>
      </c>
      <c r="R790" s="1" t="str">
        <f>IF(B790="","",入力・概要!$E$15*J790)</f>
        <v/>
      </c>
      <c r="S790" s="1" t="str">
        <f>IF(B790="","",入力・概要!$E$15*K790)</f>
        <v/>
      </c>
      <c r="T790" s="1" t="str">
        <f t="shared" si="199"/>
        <v/>
      </c>
      <c r="U790" s="1" t="str">
        <f t="shared" si="200"/>
        <v/>
      </c>
      <c r="V790" s="1" t="str">
        <f>IF(B790="","",T790+入力・概要!$E$9*F790)</f>
        <v/>
      </c>
      <c r="W790" s="1" t="str">
        <f>IF(B790="","",U790+入力・概要!$E$9*G790)</f>
        <v/>
      </c>
      <c r="X790" s="1" t="str">
        <f>IF(B790="","",入力・概要!$E$9+T790*F790-U790*G790)</f>
        <v/>
      </c>
      <c r="Y790" s="1" t="str">
        <f t="shared" si="201"/>
        <v/>
      </c>
      <c r="Z790" s="1" t="str">
        <f>IF(B790="","",入力・概要!$E$9*(V790*X790+W790*Y790)/(X790^2+Y790^2)+入力・概要!$B$36)</f>
        <v/>
      </c>
      <c r="AA790" s="1" t="str">
        <f>IF(B790="","",入力・概要!$E$9*(W790*X790-V790*Y790)/(X790^2+Y790^2)+C790*入力・概要!$B$37*0.000000001)</f>
        <v/>
      </c>
      <c r="AB790" s="1" t="str">
        <f t="shared" si="202"/>
        <v/>
      </c>
      <c r="AC790" s="1" t="str">
        <f t="shared" si="203"/>
        <v/>
      </c>
      <c r="AD790" s="1" t="str">
        <f t="shared" si="204"/>
        <v/>
      </c>
      <c r="AE790" s="1" t="str">
        <f t="shared" si="205"/>
        <v/>
      </c>
      <c r="AF790" s="1" t="str">
        <f t="shared" si="206"/>
        <v/>
      </c>
      <c r="AG790" s="1" t="str">
        <f t="shared" si="207"/>
        <v/>
      </c>
    </row>
    <row r="791" spans="1:33">
      <c r="A791">
        <v>788</v>
      </c>
      <c r="B791" s="2" t="str">
        <f>IF(A791&lt;=入力・概要!$B$40,10^(LOG10(入力・概要!$B$38)+(A791-1)*(LOG10(入力・概要!$B$39)-LOG10(入力・概要!$B$38))/(入力・概要!$B$40-1)),"")</f>
        <v/>
      </c>
      <c r="C791" s="1" t="str">
        <f t="shared" si="192"/>
        <v/>
      </c>
      <c r="D791" s="1" t="str">
        <f>IF(B791="","",ATANH(MIN(0.999999,入力・概要!$E$20/入力・概要!$E$9))+入力・概要!$B$20*SQRT(B791/1000000)+E791*入力・概要!$B$15/2)</f>
        <v/>
      </c>
      <c r="E791" s="1" t="str">
        <f>IF(B791="","",C791*(入力・概要!$E$11*0.000000001))</f>
        <v/>
      </c>
      <c r="F791" s="1" t="str">
        <f t="shared" si="193"/>
        <v/>
      </c>
      <c r="G791" s="1" t="str">
        <f t="shared" si="194"/>
        <v/>
      </c>
      <c r="H791" s="1" t="str">
        <f>IF(B791="","",ATANH(MIN(0.999999,入力・概要!$E$21/入力・概要!$E$15))+入力・概要!$B$21*SQRT(B791/1000000)+I791*入力・概要!$B$16/2)</f>
        <v/>
      </c>
      <c r="I791" s="1" t="str">
        <f>IF(B791="","",C791*(入力・概要!$E$17*0.000000001))</f>
        <v/>
      </c>
      <c r="J791" s="1" t="str">
        <f t="shared" si="195"/>
        <v/>
      </c>
      <c r="K791" s="1" t="str">
        <f t="shared" si="196"/>
        <v/>
      </c>
      <c r="L791" s="1" t="str">
        <f>IF(B791="","",入力・概要!$B$25)</f>
        <v/>
      </c>
      <c r="M791" s="1" t="str">
        <f>IF(B791="","",C791*入力・概要!$B$26*0.000000001-1/(C791*入力・概要!$B$24*0.000001))</f>
        <v/>
      </c>
      <c r="N791" s="1" t="str">
        <f>IF(B791="","",入力・概要!$B$28)</f>
        <v/>
      </c>
      <c r="O791" s="1" t="str">
        <f>IF(B791="","",C791*入力・概要!$B$29*0.000000001-1/(C791*入力・概要!$B$27*0.000001))</f>
        <v/>
      </c>
      <c r="P791" s="1" t="str">
        <f t="shared" si="197"/>
        <v/>
      </c>
      <c r="Q791" s="1" t="str">
        <f t="shared" si="198"/>
        <v/>
      </c>
      <c r="R791" s="1" t="str">
        <f>IF(B791="","",入力・概要!$E$15*J791)</f>
        <v/>
      </c>
      <c r="S791" s="1" t="str">
        <f>IF(B791="","",入力・概要!$E$15*K791)</f>
        <v/>
      </c>
      <c r="T791" s="1" t="str">
        <f t="shared" si="199"/>
        <v/>
      </c>
      <c r="U791" s="1" t="str">
        <f t="shared" si="200"/>
        <v/>
      </c>
      <c r="V791" s="1" t="str">
        <f>IF(B791="","",T791+入力・概要!$E$9*F791)</f>
        <v/>
      </c>
      <c r="W791" s="1" t="str">
        <f>IF(B791="","",U791+入力・概要!$E$9*G791)</f>
        <v/>
      </c>
      <c r="X791" s="1" t="str">
        <f>IF(B791="","",入力・概要!$E$9+T791*F791-U791*G791)</f>
        <v/>
      </c>
      <c r="Y791" s="1" t="str">
        <f t="shared" si="201"/>
        <v/>
      </c>
      <c r="Z791" s="1" t="str">
        <f>IF(B791="","",入力・概要!$E$9*(V791*X791+W791*Y791)/(X791^2+Y791^2)+入力・概要!$B$36)</f>
        <v/>
      </c>
      <c r="AA791" s="1" t="str">
        <f>IF(B791="","",入力・概要!$E$9*(W791*X791-V791*Y791)/(X791^2+Y791^2)+C791*入力・概要!$B$37*0.000000001)</f>
        <v/>
      </c>
      <c r="AB791" s="1" t="str">
        <f t="shared" si="202"/>
        <v/>
      </c>
      <c r="AC791" s="1" t="str">
        <f t="shared" si="203"/>
        <v/>
      </c>
      <c r="AD791" s="1" t="str">
        <f t="shared" si="204"/>
        <v/>
      </c>
      <c r="AE791" s="1" t="str">
        <f t="shared" si="205"/>
        <v/>
      </c>
      <c r="AF791" s="1" t="str">
        <f t="shared" si="206"/>
        <v/>
      </c>
      <c r="AG791" s="1" t="str">
        <f t="shared" si="207"/>
        <v/>
      </c>
    </row>
    <row r="792" spans="1:33">
      <c r="A792">
        <v>789</v>
      </c>
      <c r="B792" s="2" t="str">
        <f>IF(A792&lt;=入力・概要!$B$40,10^(LOG10(入力・概要!$B$38)+(A792-1)*(LOG10(入力・概要!$B$39)-LOG10(入力・概要!$B$38))/(入力・概要!$B$40-1)),"")</f>
        <v/>
      </c>
      <c r="C792" s="1" t="str">
        <f t="shared" si="192"/>
        <v/>
      </c>
      <c r="D792" s="1" t="str">
        <f>IF(B792="","",ATANH(MIN(0.999999,入力・概要!$E$20/入力・概要!$E$9))+入力・概要!$B$20*SQRT(B792/1000000)+E792*入力・概要!$B$15/2)</f>
        <v/>
      </c>
      <c r="E792" s="1" t="str">
        <f>IF(B792="","",C792*(入力・概要!$E$11*0.000000001))</f>
        <v/>
      </c>
      <c r="F792" s="1" t="str">
        <f t="shared" si="193"/>
        <v/>
      </c>
      <c r="G792" s="1" t="str">
        <f t="shared" si="194"/>
        <v/>
      </c>
      <c r="H792" s="1" t="str">
        <f>IF(B792="","",ATANH(MIN(0.999999,入力・概要!$E$21/入力・概要!$E$15))+入力・概要!$B$21*SQRT(B792/1000000)+I792*入力・概要!$B$16/2)</f>
        <v/>
      </c>
      <c r="I792" s="1" t="str">
        <f>IF(B792="","",C792*(入力・概要!$E$17*0.000000001))</f>
        <v/>
      </c>
      <c r="J792" s="1" t="str">
        <f t="shared" si="195"/>
        <v/>
      </c>
      <c r="K792" s="1" t="str">
        <f t="shared" si="196"/>
        <v/>
      </c>
      <c r="L792" s="1" t="str">
        <f>IF(B792="","",入力・概要!$B$25)</f>
        <v/>
      </c>
      <c r="M792" s="1" t="str">
        <f>IF(B792="","",C792*入力・概要!$B$26*0.000000001-1/(C792*入力・概要!$B$24*0.000001))</f>
        <v/>
      </c>
      <c r="N792" s="1" t="str">
        <f>IF(B792="","",入力・概要!$B$28)</f>
        <v/>
      </c>
      <c r="O792" s="1" t="str">
        <f>IF(B792="","",C792*入力・概要!$B$29*0.000000001-1/(C792*入力・概要!$B$27*0.000001))</f>
        <v/>
      </c>
      <c r="P792" s="1" t="str">
        <f t="shared" si="197"/>
        <v/>
      </c>
      <c r="Q792" s="1" t="str">
        <f t="shared" si="198"/>
        <v/>
      </c>
      <c r="R792" s="1" t="str">
        <f>IF(B792="","",入力・概要!$E$15*J792)</f>
        <v/>
      </c>
      <c r="S792" s="1" t="str">
        <f>IF(B792="","",入力・概要!$E$15*K792)</f>
        <v/>
      </c>
      <c r="T792" s="1" t="str">
        <f t="shared" si="199"/>
        <v/>
      </c>
      <c r="U792" s="1" t="str">
        <f t="shared" si="200"/>
        <v/>
      </c>
      <c r="V792" s="1" t="str">
        <f>IF(B792="","",T792+入力・概要!$E$9*F792)</f>
        <v/>
      </c>
      <c r="W792" s="1" t="str">
        <f>IF(B792="","",U792+入力・概要!$E$9*G792)</f>
        <v/>
      </c>
      <c r="X792" s="1" t="str">
        <f>IF(B792="","",入力・概要!$E$9+T792*F792-U792*G792)</f>
        <v/>
      </c>
      <c r="Y792" s="1" t="str">
        <f t="shared" si="201"/>
        <v/>
      </c>
      <c r="Z792" s="1" t="str">
        <f>IF(B792="","",入力・概要!$E$9*(V792*X792+W792*Y792)/(X792^2+Y792^2)+入力・概要!$B$36)</f>
        <v/>
      </c>
      <c r="AA792" s="1" t="str">
        <f>IF(B792="","",入力・概要!$E$9*(W792*X792-V792*Y792)/(X792^2+Y792^2)+C792*入力・概要!$B$37*0.000000001)</f>
        <v/>
      </c>
      <c r="AB792" s="1" t="str">
        <f t="shared" si="202"/>
        <v/>
      </c>
      <c r="AC792" s="1" t="str">
        <f t="shared" si="203"/>
        <v/>
      </c>
      <c r="AD792" s="1" t="str">
        <f t="shared" si="204"/>
        <v/>
      </c>
      <c r="AE792" s="1" t="str">
        <f t="shared" si="205"/>
        <v/>
      </c>
      <c r="AF792" s="1" t="str">
        <f t="shared" si="206"/>
        <v/>
      </c>
      <c r="AG792" s="1" t="str">
        <f t="shared" si="207"/>
        <v/>
      </c>
    </row>
    <row r="793" spans="1:33">
      <c r="A793">
        <v>790</v>
      </c>
      <c r="B793" s="2" t="str">
        <f>IF(A793&lt;=入力・概要!$B$40,10^(LOG10(入力・概要!$B$38)+(A793-1)*(LOG10(入力・概要!$B$39)-LOG10(入力・概要!$B$38))/(入力・概要!$B$40-1)),"")</f>
        <v/>
      </c>
      <c r="C793" s="1" t="str">
        <f t="shared" si="192"/>
        <v/>
      </c>
      <c r="D793" s="1" t="str">
        <f>IF(B793="","",ATANH(MIN(0.999999,入力・概要!$E$20/入力・概要!$E$9))+入力・概要!$B$20*SQRT(B793/1000000)+E793*入力・概要!$B$15/2)</f>
        <v/>
      </c>
      <c r="E793" s="1" t="str">
        <f>IF(B793="","",C793*(入力・概要!$E$11*0.000000001))</f>
        <v/>
      </c>
      <c r="F793" s="1" t="str">
        <f t="shared" si="193"/>
        <v/>
      </c>
      <c r="G793" s="1" t="str">
        <f t="shared" si="194"/>
        <v/>
      </c>
      <c r="H793" s="1" t="str">
        <f>IF(B793="","",ATANH(MIN(0.999999,入力・概要!$E$21/入力・概要!$E$15))+入力・概要!$B$21*SQRT(B793/1000000)+I793*入力・概要!$B$16/2)</f>
        <v/>
      </c>
      <c r="I793" s="1" t="str">
        <f>IF(B793="","",C793*(入力・概要!$E$17*0.000000001))</f>
        <v/>
      </c>
      <c r="J793" s="1" t="str">
        <f t="shared" si="195"/>
        <v/>
      </c>
      <c r="K793" s="1" t="str">
        <f t="shared" si="196"/>
        <v/>
      </c>
      <c r="L793" s="1" t="str">
        <f>IF(B793="","",入力・概要!$B$25)</f>
        <v/>
      </c>
      <c r="M793" s="1" t="str">
        <f>IF(B793="","",C793*入力・概要!$B$26*0.000000001-1/(C793*入力・概要!$B$24*0.000001))</f>
        <v/>
      </c>
      <c r="N793" s="1" t="str">
        <f>IF(B793="","",入力・概要!$B$28)</f>
        <v/>
      </c>
      <c r="O793" s="1" t="str">
        <f>IF(B793="","",C793*入力・概要!$B$29*0.000000001-1/(C793*入力・概要!$B$27*0.000001))</f>
        <v/>
      </c>
      <c r="P793" s="1" t="str">
        <f t="shared" si="197"/>
        <v/>
      </c>
      <c r="Q793" s="1" t="str">
        <f t="shared" si="198"/>
        <v/>
      </c>
      <c r="R793" s="1" t="str">
        <f>IF(B793="","",入力・概要!$E$15*J793)</f>
        <v/>
      </c>
      <c r="S793" s="1" t="str">
        <f>IF(B793="","",入力・概要!$E$15*K793)</f>
        <v/>
      </c>
      <c r="T793" s="1" t="str">
        <f t="shared" si="199"/>
        <v/>
      </c>
      <c r="U793" s="1" t="str">
        <f t="shared" si="200"/>
        <v/>
      </c>
      <c r="V793" s="1" t="str">
        <f>IF(B793="","",T793+入力・概要!$E$9*F793)</f>
        <v/>
      </c>
      <c r="W793" s="1" t="str">
        <f>IF(B793="","",U793+入力・概要!$E$9*G793)</f>
        <v/>
      </c>
      <c r="X793" s="1" t="str">
        <f>IF(B793="","",入力・概要!$E$9+T793*F793-U793*G793)</f>
        <v/>
      </c>
      <c r="Y793" s="1" t="str">
        <f t="shared" si="201"/>
        <v/>
      </c>
      <c r="Z793" s="1" t="str">
        <f>IF(B793="","",入力・概要!$E$9*(V793*X793+W793*Y793)/(X793^2+Y793^2)+入力・概要!$B$36)</f>
        <v/>
      </c>
      <c r="AA793" s="1" t="str">
        <f>IF(B793="","",入力・概要!$E$9*(W793*X793-V793*Y793)/(X793^2+Y793^2)+C793*入力・概要!$B$37*0.000000001)</f>
        <v/>
      </c>
      <c r="AB793" s="1" t="str">
        <f t="shared" si="202"/>
        <v/>
      </c>
      <c r="AC793" s="1" t="str">
        <f t="shared" si="203"/>
        <v/>
      </c>
      <c r="AD793" s="1" t="str">
        <f t="shared" si="204"/>
        <v/>
      </c>
      <c r="AE793" s="1" t="str">
        <f t="shared" si="205"/>
        <v/>
      </c>
      <c r="AF793" s="1" t="str">
        <f t="shared" si="206"/>
        <v/>
      </c>
      <c r="AG793" s="1" t="str">
        <f t="shared" si="207"/>
        <v/>
      </c>
    </row>
    <row r="794" spans="1:33">
      <c r="A794">
        <v>791</v>
      </c>
      <c r="B794" s="2" t="str">
        <f>IF(A794&lt;=入力・概要!$B$40,10^(LOG10(入力・概要!$B$38)+(A794-1)*(LOG10(入力・概要!$B$39)-LOG10(入力・概要!$B$38))/(入力・概要!$B$40-1)),"")</f>
        <v/>
      </c>
      <c r="C794" s="1" t="str">
        <f t="shared" si="192"/>
        <v/>
      </c>
      <c r="D794" s="1" t="str">
        <f>IF(B794="","",ATANH(MIN(0.999999,入力・概要!$E$20/入力・概要!$E$9))+入力・概要!$B$20*SQRT(B794/1000000)+E794*入力・概要!$B$15/2)</f>
        <v/>
      </c>
      <c r="E794" s="1" t="str">
        <f>IF(B794="","",C794*(入力・概要!$E$11*0.000000001))</f>
        <v/>
      </c>
      <c r="F794" s="1" t="str">
        <f t="shared" si="193"/>
        <v/>
      </c>
      <c r="G794" s="1" t="str">
        <f t="shared" si="194"/>
        <v/>
      </c>
      <c r="H794" s="1" t="str">
        <f>IF(B794="","",ATANH(MIN(0.999999,入力・概要!$E$21/入力・概要!$E$15))+入力・概要!$B$21*SQRT(B794/1000000)+I794*入力・概要!$B$16/2)</f>
        <v/>
      </c>
      <c r="I794" s="1" t="str">
        <f>IF(B794="","",C794*(入力・概要!$E$17*0.000000001))</f>
        <v/>
      </c>
      <c r="J794" s="1" t="str">
        <f t="shared" si="195"/>
        <v/>
      </c>
      <c r="K794" s="1" t="str">
        <f t="shared" si="196"/>
        <v/>
      </c>
      <c r="L794" s="1" t="str">
        <f>IF(B794="","",入力・概要!$B$25)</f>
        <v/>
      </c>
      <c r="M794" s="1" t="str">
        <f>IF(B794="","",C794*入力・概要!$B$26*0.000000001-1/(C794*入力・概要!$B$24*0.000001))</f>
        <v/>
      </c>
      <c r="N794" s="1" t="str">
        <f>IF(B794="","",入力・概要!$B$28)</f>
        <v/>
      </c>
      <c r="O794" s="1" t="str">
        <f>IF(B794="","",C794*入力・概要!$B$29*0.000000001-1/(C794*入力・概要!$B$27*0.000001))</f>
        <v/>
      </c>
      <c r="P794" s="1" t="str">
        <f t="shared" si="197"/>
        <v/>
      </c>
      <c r="Q794" s="1" t="str">
        <f t="shared" si="198"/>
        <v/>
      </c>
      <c r="R794" s="1" t="str">
        <f>IF(B794="","",入力・概要!$E$15*J794)</f>
        <v/>
      </c>
      <c r="S794" s="1" t="str">
        <f>IF(B794="","",入力・概要!$E$15*K794)</f>
        <v/>
      </c>
      <c r="T794" s="1" t="str">
        <f t="shared" si="199"/>
        <v/>
      </c>
      <c r="U794" s="1" t="str">
        <f t="shared" si="200"/>
        <v/>
      </c>
      <c r="V794" s="1" t="str">
        <f>IF(B794="","",T794+入力・概要!$E$9*F794)</f>
        <v/>
      </c>
      <c r="W794" s="1" t="str">
        <f>IF(B794="","",U794+入力・概要!$E$9*G794)</f>
        <v/>
      </c>
      <c r="X794" s="1" t="str">
        <f>IF(B794="","",入力・概要!$E$9+T794*F794-U794*G794)</f>
        <v/>
      </c>
      <c r="Y794" s="1" t="str">
        <f t="shared" si="201"/>
        <v/>
      </c>
      <c r="Z794" s="1" t="str">
        <f>IF(B794="","",入力・概要!$E$9*(V794*X794+W794*Y794)/(X794^2+Y794^2)+入力・概要!$B$36)</f>
        <v/>
      </c>
      <c r="AA794" s="1" t="str">
        <f>IF(B794="","",入力・概要!$E$9*(W794*X794-V794*Y794)/(X794^2+Y794^2)+C794*入力・概要!$B$37*0.000000001)</f>
        <v/>
      </c>
      <c r="AB794" s="1" t="str">
        <f t="shared" si="202"/>
        <v/>
      </c>
      <c r="AC794" s="1" t="str">
        <f t="shared" si="203"/>
        <v/>
      </c>
      <c r="AD794" s="1" t="str">
        <f t="shared" si="204"/>
        <v/>
      </c>
      <c r="AE794" s="1" t="str">
        <f t="shared" si="205"/>
        <v/>
      </c>
      <c r="AF794" s="1" t="str">
        <f t="shared" si="206"/>
        <v/>
      </c>
      <c r="AG794" s="1" t="str">
        <f t="shared" si="207"/>
        <v/>
      </c>
    </row>
    <row r="795" spans="1:33">
      <c r="A795">
        <v>792</v>
      </c>
      <c r="B795" s="2" t="str">
        <f>IF(A795&lt;=入力・概要!$B$40,10^(LOG10(入力・概要!$B$38)+(A795-1)*(LOG10(入力・概要!$B$39)-LOG10(入力・概要!$B$38))/(入力・概要!$B$40-1)),"")</f>
        <v/>
      </c>
      <c r="C795" s="1" t="str">
        <f t="shared" si="192"/>
        <v/>
      </c>
      <c r="D795" s="1" t="str">
        <f>IF(B795="","",ATANH(MIN(0.999999,入力・概要!$E$20/入力・概要!$E$9))+入力・概要!$B$20*SQRT(B795/1000000)+E795*入力・概要!$B$15/2)</f>
        <v/>
      </c>
      <c r="E795" s="1" t="str">
        <f>IF(B795="","",C795*(入力・概要!$E$11*0.000000001))</f>
        <v/>
      </c>
      <c r="F795" s="1" t="str">
        <f t="shared" si="193"/>
        <v/>
      </c>
      <c r="G795" s="1" t="str">
        <f t="shared" si="194"/>
        <v/>
      </c>
      <c r="H795" s="1" t="str">
        <f>IF(B795="","",ATANH(MIN(0.999999,入力・概要!$E$21/入力・概要!$E$15))+入力・概要!$B$21*SQRT(B795/1000000)+I795*入力・概要!$B$16/2)</f>
        <v/>
      </c>
      <c r="I795" s="1" t="str">
        <f>IF(B795="","",C795*(入力・概要!$E$17*0.000000001))</f>
        <v/>
      </c>
      <c r="J795" s="1" t="str">
        <f t="shared" si="195"/>
        <v/>
      </c>
      <c r="K795" s="1" t="str">
        <f t="shared" si="196"/>
        <v/>
      </c>
      <c r="L795" s="1" t="str">
        <f>IF(B795="","",入力・概要!$B$25)</f>
        <v/>
      </c>
      <c r="M795" s="1" t="str">
        <f>IF(B795="","",C795*入力・概要!$B$26*0.000000001-1/(C795*入力・概要!$B$24*0.000001))</f>
        <v/>
      </c>
      <c r="N795" s="1" t="str">
        <f>IF(B795="","",入力・概要!$B$28)</f>
        <v/>
      </c>
      <c r="O795" s="1" t="str">
        <f>IF(B795="","",C795*入力・概要!$B$29*0.000000001-1/(C795*入力・概要!$B$27*0.000001))</f>
        <v/>
      </c>
      <c r="P795" s="1" t="str">
        <f t="shared" si="197"/>
        <v/>
      </c>
      <c r="Q795" s="1" t="str">
        <f t="shared" si="198"/>
        <v/>
      </c>
      <c r="R795" s="1" t="str">
        <f>IF(B795="","",入力・概要!$E$15*J795)</f>
        <v/>
      </c>
      <c r="S795" s="1" t="str">
        <f>IF(B795="","",入力・概要!$E$15*K795)</f>
        <v/>
      </c>
      <c r="T795" s="1" t="str">
        <f t="shared" si="199"/>
        <v/>
      </c>
      <c r="U795" s="1" t="str">
        <f t="shared" si="200"/>
        <v/>
      </c>
      <c r="V795" s="1" t="str">
        <f>IF(B795="","",T795+入力・概要!$E$9*F795)</f>
        <v/>
      </c>
      <c r="W795" s="1" t="str">
        <f>IF(B795="","",U795+入力・概要!$E$9*G795)</f>
        <v/>
      </c>
      <c r="X795" s="1" t="str">
        <f>IF(B795="","",入力・概要!$E$9+T795*F795-U795*G795)</f>
        <v/>
      </c>
      <c r="Y795" s="1" t="str">
        <f t="shared" si="201"/>
        <v/>
      </c>
      <c r="Z795" s="1" t="str">
        <f>IF(B795="","",入力・概要!$E$9*(V795*X795+W795*Y795)/(X795^2+Y795^2)+入力・概要!$B$36)</f>
        <v/>
      </c>
      <c r="AA795" s="1" t="str">
        <f>IF(B795="","",入力・概要!$E$9*(W795*X795-V795*Y795)/(X795^2+Y795^2)+C795*入力・概要!$B$37*0.000000001)</f>
        <v/>
      </c>
      <c r="AB795" s="1" t="str">
        <f t="shared" si="202"/>
        <v/>
      </c>
      <c r="AC795" s="1" t="str">
        <f t="shared" si="203"/>
        <v/>
      </c>
      <c r="AD795" s="1" t="str">
        <f t="shared" si="204"/>
        <v/>
      </c>
      <c r="AE795" s="1" t="str">
        <f t="shared" si="205"/>
        <v/>
      </c>
      <c r="AF795" s="1" t="str">
        <f t="shared" si="206"/>
        <v/>
      </c>
      <c r="AG795" s="1" t="str">
        <f t="shared" si="207"/>
        <v/>
      </c>
    </row>
    <row r="796" spans="1:33">
      <c r="A796">
        <v>793</v>
      </c>
      <c r="B796" s="2" t="str">
        <f>IF(A796&lt;=入力・概要!$B$40,10^(LOG10(入力・概要!$B$38)+(A796-1)*(LOG10(入力・概要!$B$39)-LOG10(入力・概要!$B$38))/(入力・概要!$B$40-1)),"")</f>
        <v/>
      </c>
      <c r="C796" s="1" t="str">
        <f t="shared" si="192"/>
        <v/>
      </c>
      <c r="D796" s="1" t="str">
        <f>IF(B796="","",ATANH(MIN(0.999999,入力・概要!$E$20/入力・概要!$E$9))+入力・概要!$B$20*SQRT(B796/1000000)+E796*入力・概要!$B$15/2)</f>
        <v/>
      </c>
      <c r="E796" s="1" t="str">
        <f>IF(B796="","",C796*(入力・概要!$E$11*0.000000001))</f>
        <v/>
      </c>
      <c r="F796" s="1" t="str">
        <f t="shared" si="193"/>
        <v/>
      </c>
      <c r="G796" s="1" t="str">
        <f t="shared" si="194"/>
        <v/>
      </c>
      <c r="H796" s="1" t="str">
        <f>IF(B796="","",ATANH(MIN(0.999999,入力・概要!$E$21/入力・概要!$E$15))+入力・概要!$B$21*SQRT(B796/1000000)+I796*入力・概要!$B$16/2)</f>
        <v/>
      </c>
      <c r="I796" s="1" t="str">
        <f>IF(B796="","",C796*(入力・概要!$E$17*0.000000001))</f>
        <v/>
      </c>
      <c r="J796" s="1" t="str">
        <f t="shared" si="195"/>
        <v/>
      </c>
      <c r="K796" s="1" t="str">
        <f t="shared" si="196"/>
        <v/>
      </c>
      <c r="L796" s="1" t="str">
        <f>IF(B796="","",入力・概要!$B$25)</f>
        <v/>
      </c>
      <c r="M796" s="1" t="str">
        <f>IF(B796="","",C796*入力・概要!$B$26*0.000000001-1/(C796*入力・概要!$B$24*0.000001))</f>
        <v/>
      </c>
      <c r="N796" s="1" t="str">
        <f>IF(B796="","",入力・概要!$B$28)</f>
        <v/>
      </c>
      <c r="O796" s="1" t="str">
        <f>IF(B796="","",C796*入力・概要!$B$29*0.000000001-1/(C796*入力・概要!$B$27*0.000001))</f>
        <v/>
      </c>
      <c r="P796" s="1" t="str">
        <f t="shared" si="197"/>
        <v/>
      </c>
      <c r="Q796" s="1" t="str">
        <f t="shared" si="198"/>
        <v/>
      </c>
      <c r="R796" s="1" t="str">
        <f>IF(B796="","",入力・概要!$E$15*J796)</f>
        <v/>
      </c>
      <c r="S796" s="1" t="str">
        <f>IF(B796="","",入力・概要!$E$15*K796)</f>
        <v/>
      </c>
      <c r="T796" s="1" t="str">
        <f t="shared" si="199"/>
        <v/>
      </c>
      <c r="U796" s="1" t="str">
        <f t="shared" si="200"/>
        <v/>
      </c>
      <c r="V796" s="1" t="str">
        <f>IF(B796="","",T796+入力・概要!$E$9*F796)</f>
        <v/>
      </c>
      <c r="W796" s="1" t="str">
        <f>IF(B796="","",U796+入力・概要!$E$9*G796)</f>
        <v/>
      </c>
      <c r="X796" s="1" t="str">
        <f>IF(B796="","",入力・概要!$E$9+T796*F796-U796*G796)</f>
        <v/>
      </c>
      <c r="Y796" s="1" t="str">
        <f t="shared" si="201"/>
        <v/>
      </c>
      <c r="Z796" s="1" t="str">
        <f>IF(B796="","",入力・概要!$E$9*(V796*X796+W796*Y796)/(X796^2+Y796^2)+入力・概要!$B$36)</f>
        <v/>
      </c>
      <c r="AA796" s="1" t="str">
        <f>IF(B796="","",入力・概要!$E$9*(W796*X796-V796*Y796)/(X796^2+Y796^2)+C796*入力・概要!$B$37*0.000000001)</f>
        <v/>
      </c>
      <c r="AB796" s="1" t="str">
        <f t="shared" si="202"/>
        <v/>
      </c>
      <c r="AC796" s="1" t="str">
        <f t="shared" si="203"/>
        <v/>
      </c>
      <c r="AD796" s="1" t="str">
        <f t="shared" si="204"/>
        <v/>
      </c>
      <c r="AE796" s="1" t="str">
        <f t="shared" si="205"/>
        <v/>
      </c>
      <c r="AF796" s="1" t="str">
        <f t="shared" si="206"/>
        <v/>
      </c>
      <c r="AG796" s="1" t="str">
        <f t="shared" si="207"/>
        <v/>
      </c>
    </row>
    <row r="797" spans="1:33">
      <c r="A797">
        <v>794</v>
      </c>
      <c r="B797" s="2" t="str">
        <f>IF(A797&lt;=入力・概要!$B$40,10^(LOG10(入力・概要!$B$38)+(A797-1)*(LOG10(入力・概要!$B$39)-LOG10(入力・概要!$B$38))/(入力・概要!$B$40-1)),"")</f>
        <v/>
      </c>
      <c r="C797" s="1" t="str">
        <f t="shared" si="192"/>
        <v/>
      </c>
      <c r="D797" s="1" t="str">
        <f>IF(B797="","",ATANH(MIN(0.999999,入力・概要!$E$20/入力・概要!$E$9))+入力・概要!$B$20*SQRT(B797/1000000)+E797*入力・概要!$B$15/2)</f>
        <v/>
      </c>
      <c r="E797" s="1" t="str">
        <f>IF(B797="","",C797*(入力・概要!$E$11*0.000000001))</f>
        <v/>
      </c>
      <c r="F797" s="1" t="str">
        <f t="shared" si="193"/>
        <v/>
      </c>
      <c r="G797" s="1" t="str">
        <f t="shared" si="194"/>
        <v/>
      </c>
      <c r="H797" s="1" t="str">
        <f>IF(B797="","",ATANH(MIN(0.999999,入力・概要!$E$21/入力・概要!$E$15))+入力・概要!$B$21*SQRT(B797/1000000)+I797*入力・概要!$B$16/2)</f>
        <v/>
      </c>
      <c r="I797" s="1" t="str">
        <f>IF(B797="","",C797*(入力・概要!$E$17*0.000000001))</f>
        <v/>
      </c>
      <c r="J797" s="1" t="str">
        <f t="shared" si="195"/>
        <v/>
      </c>
      <c r="K797" s="1" t="str">
        <f t="shared" si="196"/>
        <v/>
      </c>
      <c r="L797" s="1" t="str">
        <f>IF(B797="","",入力・概要!$B$25)</f>
        <v/>
      </c>
      <c r="M797" s="1" t="str">
        <f>IF(B797="","",C797*入力・概要!$B$26*0.000000001-1/(C797*入力・概要!$B$24*0.000001))</f>
        <v/>
      </c>
      <c r="N797" s="1" t="str">
        <f>IF(B797="","",入力・概要!$B$28)</f>
        <v/>
      </c>
      <c r="O797" s="1" t="str">
        <f>IF(B797="","",C797*入力・概要!$B$29*0.000000001-1/(C797*入力・概要!$B$27*0.000001))</f>
        <v/>
      </c>
      <c r="P797" s="1" t="str">
        <f t="shared" si="197"/>
        <v/>
      </c>
      <c r="Q797" s="1" t="str">
        <f t="shared" si="198"/>
        <v/>
      </c>
      <c r="R797" s="1" t="str">
        <f>IF(B797="","",入力・概要!$E$15*J797)</f>
        <v/>
      </c>
      <c r="S797" s="1" t="str">
        <f>IF(B797="","",入力・概要!$E$15*K797)</f>
        <v/>
      </c>
      <c r="T797" s="1" t="str">
        <f t="shared" si="199"/>
        <v/>
      </c>
      <c r="U797" s="1" t="str">
        <f t="shared" si="200"/>
        <v/>
      </c>
      <c r="V797" s="1" t="str">
        <f>IF(B797="","",T797+入力・概要!$E$9*F797)</f>
        <v/>
      </c>
      <c r="W797" s="1" t="str">
        <f>IF(B797="","",U797+入力・概要!$E$9*G797)</f>
        <v/>
      </c>
      <c r="X797" s="1" t="str">
        <f>IF(B797="","",入力・概要!$E$9+T797*F797-U797*G797)</f>
        <v/>
      </c>
      <c r="Y797" s="1" t="str">
        <f t="shared" si="201"/>
        <v/>
      </c>
      <c r="Z797" s="1" t="str">
        <f>IF(B797="","",入力・概要!$E$9*(V797*X797+W797*Y797)/(X797^2+Y797^2)+入力・概要!$B$36)</f>
        <v/>
      </c>
      <c r="AA797" s="1" t="str">
        <f>IF(B797="","",入力・概要!$E$9*(W797*X797-V797*Y797)/(X797^2+Y797^2)+C797*入力・概要!$B$37*0.000000001)</f>
        <v/>
      </c>
      <c r="AB797" s="1" t="str">
        <f t="shared" si="202"/>
        <v/>
      </c>
      <c r="AC797" s="1" t="str">
        <f t="shared" si="203"/>
        <v/>
      </c>
      <c r="AD797" s="1" t="str">
        <f t="shared" si="204"/>
        <v/>
      </c>
      <c r="AE797" s="1" t="str">
        <f t="shared" si="205"/>
        <v/>
      </c>
      <c r="AF797" s="1" t="str">
        <f t="shared" si="206"/>
        <v/>
      </c>
      <c r="AG797" s="1" t="str">
        <f t="shared" si="207"/>
        <v/>
      </c>
    </row>
    <row r="798" spans="1:33">
      <c r="A798">
        <v>795</v>
      </c>
      <c r="B798" s="2" t="str">
        <f>IF(A798&lt;=入力・概要!$B$40,10^(LOG10(入力・概要!$B$38)+(A798-1)*(LOG10(入力・概要!$B$39)-LOG10(入力・概要!$B$38))/(入力・概要!$B$40-1)),"")</f>
        <v/>
      </c>
      <c r="C798" s="1" t="str">
        <f t="shared" si="192"/>
        <v/>
      </c>
      <c r="D798" s="1" t="str">
        <f>IF(B798="","",ATANH(MIN(0.999999,入力・概要!$E$20/入力・概要!$E$9))+入力・概要!$B$20*SQRT(B798/1000000)+E798*入力・概要!$B$15/2)</f>
        <v/>
      </c>
      <c r="E798" s="1" t="str">
        <f>IF(B798="","",C798*(入力・概要!$E$11*0.000000001))</f>
        <v/>
      </c>
      <c r="F798" s="1" t="str">
        <f t="shared" si="193"/>
        <v/>
      </c>
      <c r="G798" s="1" t="str">
        <f t="shared" si="194"/>
        <v/>
      </c>
      <c r="H798" s="1" t="str">
        <f>IF(B798="","",ATANH(MIN(0.999999,入力・概要!$E$21/入力・概要!$E$15))+入力・概要!$B$21*SQRT(B798/1000000)+I798*入力・概要!$B$16/2)</f>
        <v/>
      </c>
      <c r="I798" s="1" t="str">
        <f>IF(B798="","",C798*(入力・概要!$E$17*0.000000001))</f>
        <v/>
      </c>
      <c r="J798" s="1" t="str">
        <f t="shared" si="195"/>
        <v/>
      </c>
      <c r="K798" s="1" t="str">
        <f t="shared" si="196"/>
        <v/>
      </c>
      <c r="L798" s="1" t="str">
        <f>IF(B798="","",入力・概要!$B$25)</f>
        <v/>
      </c>
      <c r="M798" s="1" t="str">
        <f>IF(B798="","",C798*入力・概要!$B$26*0.000000001-1/(C798*入力・概要!$B$24*0.000001))</f>
        <v/>
      </c>
      <c r="N798" s="1" t="str">
        <f>IF(B798="","",入力・概要!$B$28)</f>
        <v/>
      </c>
      <c r="O798" s="1" t="str">
        <f>IF(B798="","",C798*入力・概要!$B$29*0.000000001-1/(C798*入力・概要!$B$27*0.000001))</f>
        <v/>
      </c>
      <c r="P798" s="1" t="str">
        <f t="shared" si="197"/>
        <v/>
      </c>
      <c r="Q798" s="1" t="str">
        <f t="shared" si="198"/>
        <v/>
      </c>
      <c r="R798" s="1" t="str">
        <f>IF(B798="","",入力・概要!$E$15*J798)</f>
        <v/>
      </c>
      <c r="S798" s="1" t="str">
        <f>IF(B798="","",入力・概要!$E$15*K798)</f>
        <v/>
      </c>
      <c r="T798" s="1" t="str">
        <f t="shared" si="199"/>
        <v/>
      </c>
      <c r="U798" s="1" t="str">
        <f t="shared" si="200"/>
        <v/>
      </c>
      <c r="V798" s="1" t="str">
        <f>IF(B798="","",T798+入力・概要!$E$9*F798)</f>
        <v/>
      </c>
      <c r="W798" s="1" t="str">
        <f>IF(B798="","",U798+入力・概要!$E$9*G798)</f>
        <v/>
      </c>
      <c r="X798" s="1" t="str">
        <f>IF(B798="","",入力・概要!$E$9+T798*F798-U798*G798)</f>
        <v/>
      </c>
      <c r="Y798" s="1" t="str">
        <f t="shared" si="201"/>
        <v/>
      </c>
      <c r="Z798" s="1" t="str">
        <f>IF(B798="","",入力・概要!$E$9*(V798*X798+W798*Y798)/(X798^2+Y798^2)+入力・概要!$B$36)</f>
        <v/>
      </c>
      <c r="AA798" s="1" t="str">
        <f>IF(B798="","",入力・概要!$E$9*(W798*X798-V798*Y798)/(X798^2+Y798^2)+C798*入力・概要!$B$37*0.000000001)</f>
        <v/>
      </c>
      <c r="AB798" s="1" t="str">
        <f t="shared" si="202"/>
        <v/>
      </c>
      <c r="AC798" s="1" t="str">
        <f t="shared" si="203"/>
        <v/>
      </c>
      <c r="AD798" s="1" t="str">
        <f t="shared" si="204"/>
        <v/>
      </c>
      <c r="AE798" s="1" t="str">
        <f t="shared" si="205"/>
        <v/>
      </c>
      <c r="AF798" s="1" t="str">
        <f t="shared" si="206"/>
        <v/>
      </c>
      <c r="AG798" s="1" t="str">
        <f t="shared" si="207"/>
        <v/>
      </c>
    </row>
    <row r="799" spans="1:33">
      <c r="A799">
        <v>796</v>
      </c>
      <c r="B799" s="2" t="str">
        <f>IF(A799&lt;=入力・概要!$B$40,10^(LOG10(入力・概要!$B$38)+(A799-1)*(LOG10(入力・概要!$B$39)-LOG10(入力・概要!$B$38))/(入力・概要!$B$40-1)),"")</f>
        <v/>
      </c>
      <c r="C799" s="1" t="str">
        <f t="shared" si="192"/>
        <v/>
      </c>
      <c r="D799" s="1" t="str">
        <f>IF(B799="","",ATANH(MIN(0.999999,入力・概要!$E$20/入力・概要!$E$9))+入力・概要!$B$20*SQRT(B799/1000000)+E799*入力・概要!$B$15/2)</f>
        <v/>
      </c>
      <c r="E799" s="1" t="str">
        <f>IF(B799="","",C799*(入力・概要!$E$11*0.000000001))</f>
        <v/>
      </c>
      <c r="F799" s="1" t="str">
        <f t="shared" si="193"/>
        <v/>
      </c>
      <c r="G799" s="1" t="str">
        <f t="shared" si="194"/>
        <v/>
      </c>
      <c r="H799" s="1" t="str">
        <f>IF(B799="","",ATANH(MIN(0.999999,入力・概要!$E$21/入力・概要!$E$15))+入力・概要!$B$21*SQRT(B799/1000000)+I799*入力・概要!$B$16/2)</f>
        <v/>
      </c>
      <c r="I799" s="1" t="str">
        <f>IF(B799="","",C799*(入力・概要!$E$17*0.000000001))</f>
        <v/>
      </c>
      <c r="J799" s="1" t="str">
        <f t="shared" si="195"/>
        <v/>
      </c>
      <c r="K799" s="1" t="str">
        <f t="shared" si="196"/>
        <v/>
      </c>
      <c r="L799" s="1" t="str">
        <f>IF(B799="","",入力・概要!$B$25)</f>
        <v/>
      </c>
      <c r="M799" s="1" t="str">
        <f>IF(B799="","",C799*入力・概要!$B$26*0.000000001-1/(C799*入力・概要!$B$24*0.000001))</f>
        <v/>
      </c>
      <c r="N799" s="1" t="str">
        <f>IF(B799="","",入力・概要!$B$28)</f>
        <v/>
      </c>
      <c r="O799" s="1" t="str">
        <f>IF(B799="","",C799*入力・概要!$B$29*0.000000001-1/(C799*入力・概要!$B$27*0.000001))</f>
        <v/>
      </c>
      <c r="P799" s="1" t="str">
        <f t="shared" si="197"/>
        <v/>
      </c>
      <c r="Q799" s="1" t="str">
        <f t="shared" si="198"/>
        <v/>
      </c>
      <c r="R799" s="1" t="str">
        <f>IF(B799="","",入力・概要!$E$15*J799)</f>
        <v/>
      </c>
      <c r="S799" s="1" t="str">
        <f>IF(B799="","",入力・概要!$E$15*K799)</f>
        <v/>
      </c>
      <c r="T799" s="1" t="str">
        <f t="shared" si="199"/>
        <v/>
      </c>
      <c r="U799" s="1" t="str">
        <f t="shared" si="200"/>
        <v/>
      </c>
      <c r="V799" s="1" t="str">
        <f>IF(B799="","",T799+入力・概要!$E$9*F799)</f>
        <v/>
      </c>
      <c r="W799" s="1" t="str">
        <f>IF(B799="","",U799+入力・概要!$E$9*G799)</f>
        <v/>
      </c>
      <c r="X799" s="1" t="str">
        <f>IF(B799="","",入力・概要!$E$9+T799*F799-U799*G799)</f>
        <v/>
      </c>
      <c r="Y799" s="1" t="str">
        <f t="shared" si="201"/>
        <v/>
      </c>
      <c r="Z799" s="1" t="str">
        <f>IF(B799="","",入力・概要!$E$9*(V799*X799+W799*Y799)/(X799^2+Y799^2)+入力・概要!$B$36)</f>
        <v/>
      </c>
      <c r="AA799" s="1" t="str">
        <f>IF(B799="","",入力・概要!$E$9*(W799*X799-V799*Y799)/(X799^2+Y799^2)+C799*入力・概要!$B$37*0.000000001)</f>
        <v/>
      </c>
      <c r="AB799" s="1" t="str">
        <f t="shared" si="202"/>
        <v/>
      </c>
      <c r="AC799" s="1" t="str">
        <f t="shared" si="203"/>
        <v/>
      </c>
      <c r="AD799" s="1" t="str">
        <f t="shared" si="204"/>
        <v/>
      </c>
      <c r="AE799" s="1" t="str">
        <f t="shared" si="205"/>
        <v/>
      </c>
      <c r="AF799" s="1" t="str">
        <f t="shared" si="206"/>
        <v/>
      </c>
      <c r="AG799" s="1" t="str">
        <f t="shared" si="207"/>
        <v/>
      </c>
    </row>
    <row r="800" spans="1:33">
      <c r="A800">
        <v>797</v>
      </c>
      <c r="B800" s="2" t="str">
        <f>IF(A800&lt;=入力・概要!$B$40,10^(LOG10(入力・概要!$B$38)+(A800-1)*(LOG10(入力・概要!$B$39)-LOG10(入力・概要!$B$38))/(入力・概要!$B$40-1)),"")</f>
        <v/>
      </c>
      <c r="C800" s="1" t="str">
        <f t="shared" si="192"/>
        <v/>
      </c>
      <c r="D800" s="1" t="str">
        <f>IF(B800="","",ATANH(MIN(0.999999,入力・概要!$E$20/入力・概要!$E$9))+入力・概要!$B$20*SQRT(B800/1000000)+E800*入力・概要!$B$15/2)</f>
        <v/>
      </c>
      <c r="E800" s="1" t="str">
        <f>IF(B800="","",C800*(入力・概要!$E$11*0.000000001))</f>
        <v/>
      </c>
      <c r="F800" s="1" t="str">
        <f t="shared" si="193"/>
        <v/>
      </c>
      <c r="G800" s="1" t="str">
        <f t="shared" si="194"/>
        <v/>
      </c>
      <c r="H800" s="1" t="str">
        <f>IF(B800="","",ATANH(MIN(0.999999,入力・概要!$E$21/入力・概要!$E$15))+入力・概要!$B$21*SQRT(B800/1000000)+I800*入力・概要!$B$16/2)</f>
        <v/>
      </c>
      <c r="I800" s="1" t="str">
        <f>IF(B800="","",C800*(入力・概要!$E$17*0.000000001))</f>
        <v/>
      </c>
      <c r="J800" s="1" t="str">
        <f t="shared" si="195"/>
        <v/>
      </c>
      <c r="K800" s="1" t="str">
        <f t="shared" si="196"/>
        <v/>
      </c>
      <c r="L800" s="1" t="str">
        <f>IF(B800="","",入力・概要!$B$25)</f>
        <v/>
      </c>
      <c r="M800" s="1" t="str">
        <f>IF(B800="","",C800*入力・概要!$B$26*0.000000001-1/(C800*入力・概要!$B$24*0.000001))</f>
        <v/>
      </c>
      <c r="N800" s="1" t="str">
        <f>IF(B800="","",入力・概要!$B$28)</f>
        <v/>
      </c>
      <c r="O800" s="1" t="str">
        <f>IF(B800="","",C800*入力・概要!$B$29*0.000000001-1/(C800*入力・概要!$B$27*0.000001))</f>
        <v/>
      </c>
      <c r="P800" s="1" t="str">
        <f t="shared" si="197"/>
        <v/>
      </c>
      <c r="Q800" s="1" t="str">
        <f t="shared" si="198"/>
        <v/>
      </c>
      <c r="R800" s="1" t="str">
        <f>IF(B800="","",入力・概要!$E$15*J800)</f>
        <v/>
      </c>
      <c r="S800" s="1" t="str">
        <f>IF(B800="","",入力・概要!$E$15*K800)</f>
        <v/>
      </c>
      <c r="T800" s="1" t="str">
        <f t="shared" si="199"/>
        <v/>
      </c>
      <c r="U800" s="1" t="str">
        <f t="shared" si="200"/>
        <v/>
      </c>
      <c r="V800" s="1" t="str">
        <f>IF(B800="","",T800+入力・概要!$E$9*F800)</f>
        <v/>
      </c>
      <c r="W800" s="1" t="str">
        <f>IF(B800="","",U800+入力・概要!$E$9*G800)</f>
        <v/>
      </c>
      <c r="X800" s="1" t="str">
        <f>IF(B800="","",入力・概要!$E$9+T800*F800-U800*G800)</f>
        <v/>
      </c>
      <c r="Y800" s="1" t="str">
        <f t="shared" si="201"/>
        <v/>
      </c>
      <c r="Z800" s="1" t="str">
        <f>IF(B800="","",入力・概要!$E$9*(V800*X800+W800*Y800)/(X800^2+Y800^2)+入力・概要!$B$36)</f>
        <v/>
      </c>
      <c r="AA800" s="1" t="str">
        <f>IF(B800="","",入力・概要!$E$9*(W800*X800-V800*Y800)/(X800^2+Y800^2)+C800*入力・概要!$B$37*0.000000001)</f>
        <v/>
      </c>
      <c r="AB800" s="1" t="str">
        <f t="shared" si="202"/>
        <v/>
      </c>
      <c r="AC800" s="1" t="str">
        <f t="shared" si="203"/>
        <v/>
      </c>
      <c r="AD800" s="1" t="str">
        <f t="shared" si="204"/>
        <v/>
      </c>
      <c r="AE800" s="1" t="str">
        <f t="shared" si="205"/>
        <v/>
      </c>
      <c r="AF800" s="1" t="str">
        <f t="shared" si="206"/>
        <v/>
      </c>
      <c r="AG800" s="1" t="str">
        <f t="shared" si="207"/>
        <v/>
      </c>
    </row>
    <row r="801" spans="1:33">
      <c r="A801">
        <v>798</v>
      </c>
      <c r="B801" s="2" t="str">
        <f>IF(A801&lt;=入力・概要!$B$40,10^(LOG10(入力・概要!$B$38)+(A801-1)*(LOG10(入力・概要!$B$39)-LOG10(入力・概要!$B$38))/(入力・概要!$B$40-1)),"")</f>
        <v/>
      </c>
      <c r="C801" s="1" t="str">
        <f t="shared" si="192"/>
        <v/>
      </c>
      <c r="D801" s="1" t="str">
        <f>IF(B801="","",ATANH(MIN(0.999999,入力・概要!$E$20/入力・概要!$E$9))+入力・概要!$B$20*SQRT(B801/1000000)+E801*入力・概要!$B$15/2)</f>
        <v/>
      </c>
      <c r="E801" s="1" t="str">
        <f>IF(B801="","",C801*(入力・概要!$E$11*0.000000001))</f>
        <v/>
      </c>
      <c r="F801" s="1" t="str">
        <f t="shared" si="193"/>
        <v/>
      </c>
      <c r="G801" s="1" t="str">
        <f t="shared" si="194"/>
        <v/>
      </c>
      <c r="H801" s="1" t="str">
        <f>IF(B801="","",ATANH(MIN(0.999999,入力・概要!$E$21/入力・概要!$E$15))+入力・概要!$B$21*SQRT(B801/1000000)+I801*入力・概要!$B$16/2)</f>
        <v/>
      </c>
      <c r="I801" s="1" t="str">
        <f>IF(B801="","",C801*(入力・概要!$E$17*0.000000001))</f>
        <v/>
      </c>
      <c r="J801" s="1" t="str">
        <f t="shared" si="195"/>
        <v/>
      </c>
      <c r="K801" s="1" t="str">
        <f t="shared" si="196"/>
        <v/>
      </c>
      <c r="L801" s="1" t="str">
        <f>IF(B801="","",入力・概要!$B$25)</f>
        <v/>
      </c>
      <c r="M801" s="1" t="str">
        <f>IF(B801="","",C801*入力・概要!$B$26*0.000000001-1/(C801*入力・概要!$B$24*0.000001))</f>
        <v/>
      </c>
      <c r="N801" s="1" t="str">
        <f>IF(B801="","",入力・概要!$B$28)</f>
        <v/>
      </c>
      <c r="O801" s="1" t="str">
        <f>IF(B801="","",C801*入力・概要!$B$29*0.000000001-1/(C801*入力・概要!$B$27*0.000001))</f>
        <v/>
      </c>
      <c r="P801" s="1" t="str">
        <f t="shared" si="197"/>
        <v/>
      </c>
      <c r="Q801" s="1" t="str">
        <f t="shared" si="198"/>
        <v/>
      </c>
      <c r="R801" s="1" t="str">
        <f>IF(B801="","",入力・概要!$E$15*J801)</f>
        <v/>
      </c>
      <c r="S801" s="1" t="str">
        <f>IF(B801="","",入力・概要!$E$15*K801)</f>
        <v/>
      </c>
      <c r="T801" s="1" t="str">
        <f t="shared" si="199"/>
        <v/>
      </c>
      <c r="U801" s="1" t="str">
        <f t="shared" si="200"/>
        <v/>
      </c>
      <c r="V801" s="1" t="str">
        <f>IF(B801="","",T801+入力・概要!$E$9*F801)</f>
        <v/>
      </c>
      <c r="W801" s="1" t="str">
        <f>IF(B801="","",U801+入力・概要!$E$9*G801)</f>
        <v/>
      </c>
      <c r="X801" s="1" t="str">
        <f>IF(B801="","",入力・概要!$E$9+T801*F801-U801*G801)</f>
        <v/>
      </c>
      <c r="Y801" s="1" t="str">
        <f t="shared" si="201"/>
        <v/>
      </c>
      <c r="Z801" s="1" t="str">
        <f>IF(B801="","",入力・概要!$E$9*(V801*X801+W801*Y801)/(X801^2+Y801^2)+入力・概要!$B$36)</f>
        <v/>
      </c>
      <c r="AA801" s="1" t="str">
        <f>IF(B801="","",入力・概要!$E$9*(W801*X801-V801*Y801)/(X801^2+Y801^2)+C801*入力・概要!$B$37*0.000000001)</f>
        <v/>
      </c>
      <c r="AB801" s="1" t="str">
        <f t="shared" si="202"/>
        <v/>
      </c>
      <c r="AC801" s="1" t="str">
        <f t="shared" si="203"/>
        <v/>
      </c>
      <c r="AD801" s="1" t="str">
        <f t="shared" si="204"/>
        <v/>
      </c>
      <c r="AE801" s="1" t="str">
        <f t="shared" si="205"/>
        <v/>
      </c>
      <c r="AF801" s="1" t="str">
        <f t="shared" si="206"/>
        <v/>
      </c>
      <c r="AG801" s="1" t="str">
        <f t="shared" si="207"/>
        <v/>
      </c>
    </row>
    <row r="802" spans="1:33">
      <c r="A802">
        <v>799</v>
      </c>
      <c r="B802" s="2" t="str">
        <f>IF(A802&lt;=入力・概要!$B$40,10^(LOG10(入力・概要!$B$38)+(A802-1)*(LOG10(入力・概要!$B$39)-LOG10(入力・概要!$B$38))/(入力・概要!$B$40-1)),"")</f>
        <v/>
      </c>
      <c r="C802" s="1" t="str">
        <f t="shared" si="192"/>
        <v/>
      </c>
      <c r="D802" s="1" t="str">
        <f>IF(B802="","",ATANH(MIN(0.999999,入力・概要!$E$20/入力・概要!$E$9))+入力・概要!$B$20*SQRT(B802/1000000)+E802*入力・概要!$B$15/2)</f>
        <v/>
      </c>
      <c r="E802" s="1" t="str">
        <f>IF(B802="","",C802*(入力・概要!$E$11*0.000000001))</f>
        <v/>
      </c>
      <c r="F802" s="1" t="str">
        <f t="shared" si="193"/>
        <v/>
      </c>
      <c r="G802" s="1" t="str">
        <f t="shared" si="194"/>
        <v/>
      </c>
      <c r="H802" s="1" t="str">
        <f>IF(B802="","",ATANH(MIN(0.999999,入力・概要!$E$21/入力・概要!$E$15))+入力・概要!$B$21*SQRT(B802/1000000)+I802*入力・概要!$B$16/2)</f>
        <v/>
      </c>
      <c r="I802" s="1" t="str">
        <f>IF(B802="","",C802*(入力・概要!$E$17*0.000000001))</f>
        <v/>
      </c>
      <c r="J802" s="1" t="str">
        <f t="shared" si="195"/>
        <v/>
      </c>
      <c r="K802" s="1" t="str">
        <f t="shared" si="196"/>
        <v/>
      </c>
      <c r="L802" s="1" t="str">
        <f>IF(B802="","",入力・概要!$B$25)</f>
        <v/>
      </c>
      <c r="M802" s="1" t="str">
        <f>IF(B802="","",C802*入力・概要!$B$26*0.000000001-1/(C802*入力・概要!$B$24*0.000001))</f>
        <v/>
      </c>
      <c r="N802" s="1" t="str">
        <f>IF(B802="","",入力・概要!$B$28)</f>
        <v/>
      </c>
      <c r="O802" s="1" t="str">
        <f>IF(B802="","",C802*入力・概要!$B$29*0.000000001-1/(C802*入力・概要!$B$27*0.000001))</f>
        <v/>
      </c>
      <c r="P802" s="1" t="str">
        <f t="shared" si="197"/>
        <v/>
      </c>
      <c r="Q802" s="1" t="str">
        <f t="shared" si="198"/>
        <v/>
      </c>
      <c r="R802" s="1" t="str">
        <f>IF(B802="","",入力・概要!$E$15*J802)</f>
        <v/>
      </c>
      <c r="S802" s="1" t="str">
        <f>IF(B802="","",入力・概要!$E$15*K802)</f>
        <v/>
      </c>
      <c r="T802" s="1" t="str">
        <f t="shared" si="199"/>
        <v/>
      </c>
      <c r="U802" s="1" t="str">
        <f t="shared" si="200"/>
        <v/>
      </c>
      <c r="V802" s="1" t="str">
        <f>IF(B802="","",T802+入力・概要!$E$9*F802)</f>
        <v/>
      </c>
      <c r="W802" s="1" t="str">
        <f>IF(B802="","",U802+入力・概要!$E$9*G802)</f>
        <v/>
      </c>
      <c r="X802" s="1" t="str">
        <f>IF(B802="","",入力・概要!$E$9+T802*F802-U802*G802)</f>
        <v/>
      </c>
      <c r="Y802" s="1" t="str">
        <f t="shared" si="201"/>
        <v/>
      </c>
      <c r="Z802" s="1" t="str">
        <f>IF(B802="","",入力・概要!$E$9*(V802*X802+W802*Y802)/(X802^2+Y802^2)+入力・概要!$B$36)</f>
        <v/>
      </c>
      <c r="AA802" s="1" t="str">
        <f>IF(B802="","",入力・概要!$E$9*(W802*X802-V802*Y802)/(X802^2+Y802^2)+C802*入力・概要!$B$37*0.000000001)</f>
        <v/>
      </c>
      <c r="AB802" s="1" t="str">
        <f t="shared" si="202"/>
        <v/>
      </c>
      <c r="AC802" s="1" t="str">
        <f t="shared" si="203"/>
        <v/>
      </c>
      <c r="AD802" s="1" t="str">
        <f t="shared" si="204"/>
        <v/>
      </c>
      <c r="AE802" s="1" t="str">
        <f t="shared" si="205"/>
        <v/>
      </c>
      <c r="AF802" s="1" t="str">
        <f t="shared" si="206"/>
        <v/>
      </c>
      <c r="AG802" s="1" t="str">
        <f t="shared" si="207"/>
        <v/>
      </c>
    </row>
    <row r="803" spans="1:33">
      <c r="A803">
        <v>800</v>
      </c>
      <c r="B803" s="2" t="str">
        <f>IF(A803&lt;=入力・概要!$B$40,10^(LOG10(入力・概要!$B$38)+(A803-1)*(LOG10(入力・概要!$B$39)-LOG10(入力・概要!$B$38))/(入力・概要!$B$40-1)),"")</f>
        <v/>
      </c>
      <c r="C803" s="1" t="str">
        <f t="shared" si="192"/>
        <v/>
      </c>
      <c r="D803" s="1" t="str">
        <f>IF(B803="","",ATANH(MIN(0.999999,入力・概要!$E$20/入力・概要!$E$9))+入力・概要!$B$20*SQRT(B803/1000000)+E803*入力・概要!$B$15/2)</f>
        <v/>
      </c>
      <c r="E803" s="1" t="str">
        <f>IF(B803="","",C803*(入力・概要!$E$11*0.000000001))</f>
        <v/>
      </c>
      <c r="F803" s="1" t="str">
        <f t="shared" si="193"/>
        <v/>
      </c>
      <c r="G803" s="1" t="str">
        <f t="shared" si="194"/>
        <v/>
      </c>
      <c r="H803" s="1" t="str">
        <f>IF(B803="","",ATANH(MIN(0.999999,入力・概要!$E$21/入力・概要!$E$15))+入力・概要!$B$21*SQRT(B803/1000000)+I803*入力・概要!$B$16/2)</f>
        <v/>
      </c>
      <c r="I803" s="1" t="str">
        <f>IF(B803="","",C803*(入力・概要!$E$17*0.000000001))</f>
        <v/>
      </c>
      <c r="J803" s="1" t="str">
        <f t="shared" si="195"/>
        <v/>
      </c>
      <c r="K803" s="1" t="str">
        <f t="shared" si="196"/>
        <v/>
      </c>
      <c r="L803" s="1" t="str">
        <f>IF(B803="","",入力・概要!$B$25)</f>
        <v/>
      </c>
      <c r="M803" s="1" t="str">
        <f>IF(B803="","",C803*入力・概要!$B$26*0.000000001-1/(C803*入力・概要!$B$24*0.000001))</f>
        <v/>
      </c>
      <c r="N803" s="1" t="str">
        <f>IF(B803="","",入力・概要!$B$28)</f>
        <v/>
      </c>
      <c r="O803" s="1" t="str">
        <f>IF(B803="","",C803*入力・概要!$B$29*0.000000001-1/(C803*入力・概要!$B$27*0.000001))</f>
        <v/>
      </c>
      <c r="P803" s="1" t="str">
        <f t="shared" si="197"/>
        <v/>
      </c>
      <c r="Q803" s="1" t="str">
        <f t="shared" si="198"/>
        <v/>
      </c>
      <c r="R803" s="1" t="str">
        <f>IF(B803="","",入力・概要!$E$15*J803)</f>
        <v/>
      </c>
      <c r="S803" s="1" t="str">
        <f>IF(B803="","",入力・概要!$E$15*K803)</f>
        <v/>
      </c>
      <c r="T803" s="1" t="str">
        <f t="shared" si="199"/>
        <v/>
      </c>
      <c r="U803" s="1" t="str">
        <f t="shared" si="200"/>
        <v/>
      </c>
      <c r="V803" s="1" t="str">
        <f>IF(B803="","",T803+入力・概要!$E$9*F803)</f>
        <v/>
      </c>
      <c r="W803" s="1" t="str">
        <f>IF(B803="","",U803+入力・概要!$E$9*G803)</f>
        <v/>
      </c>
      <c r="X803" s="1" t="str">
        <f>IF(B803="","",入力・概要!$E$9+T803*F803-U803*G803)</f>
        <v/>
      </c>
      <c r="Y803" s="1" t="str">
        <f t="shared" si="201"/>
        <v/>
      </c>
      <c r="Z803" s="1" t="str">
        <f>IF(B803="","",入力・概要!$E$9*(V803*X803+W803*Y803)/(X803^2+Y803^2)+入力・概要!$B$36)</f>
        <v/>
      </c>
      <c r="AA803" s="1" t="str">
        <f>IF(B803="","",入力・概要!$E$9*(W803*X803-V803*Y803)/(X803^2+Y803^2)+C803*入力・概要!$B$37*0.000000001)</f>
        <v/>
      </c>
      <c r="AB803" s="1" t="str">
        <f t="shared" si="202"/>
        <v/>
      </c>
      <c r="AC803" s="1" t="str">
        <f t="shared" si="203"/>
        <v/>
      </c>
      <c r="AD803" s="1" t="str">
        <f t="shared" si="204"/>
        <v/>
      </c>
      <c r="AE803" s="1" t="str">
        <f t="shared" si="205"/>
        <v/>
      </c>
      <c r="AF803" s="1" t="str">
        <f t="shared" si="206"/>
        <v/>
      </c>
      <c r="AG803" s="1" t="str">
        <f t="shared" si="207"/>
        <v/>
      </c>
    </row>
    <row r="804" spans="1:33">
      <c r="A804">
        <v>801</v>
      </c>
      <c r="B804" s="2" t="str">
        <f>IF(A804&lt;=入力・概要!$B$40,10^(LOG10(入力・概要!$B$38)+(A804-1)*(LOG10(入力・概要!$B$39)-LOG10(入力・概要!$B$38))/(入力・概要!$B$40-1)),"")</f>
        <v/>
      </c>
      <c r="C804" s="1" t="str">
        <f t="shared" si="192"/>
        <v/>
      </c>
      <c r="D804" s="1" t="str">
        <f>IF(B804="","",ATANH(MIN(0.999999,入力・概要!$E$20/入力・概要!$E$9))+入力・概要!$B$20*SQRT(B804/1000000)+E804*入力・概要!$B$15/2)</f>
        <v/>
      </c>
      <c r="E804" s="1" t="str">
        <f>IF(B804="","",C804*(入力・概要!$E$11*0.000000001))</f>
        <v/>
      </c>
      <c r="F804" s="1" t="str">
        <f t="shared" si="193"/>
        <v/>
      </c>
      <c r="G804" s="1" t="str">
        <f t="shared" si="194"/>
        <v/>
      </c>
      <c r="H804" s="1" t="str">
        <f>IF(B804="","",ATANH(MIN(0.999999,入力・概要!$E$21/入力・概要!$E$15))+入力・概要!$B$21*SQRT(B804/1000000)+I804*入力・概要!$B$16/2)</f>
        <v/>
      </c>
      <c r="I804" s="1" t="str">
        <f>IF(B804="","",C804*(入力・概要!$E$17*0.000000001))</f>
        <v/>
      </c>
      <c r="J804" s="1" t="str">
        <f t="shared" si="195"/>
        <v/>
      </c>
      <c r="K804" s="1" t="str">
        <f t="shared" si="196"/>
        <v/>
      </c>
      <c r="L804" s="1" t="str">
        <f>IF(B804="","",入力・概要!$B$25)</f>
        <v/>
      </c>
      <c r="M804" s="1" t="str">
        <f>IF(B804="","",C804*入力・概要!$B$26*0.000000001-1/(C804*入力・概要!$B$24*0.000001))</f>
        <v/>
      </c>
      <c r="N804" s="1" t="str">
        <f>IF(B804="","",入力・概要!$B$28)</f>
        <v/>
      </c>
      <c r="O804" s="1" t="str">
        <f>IF(B804="","",C804*入力・概要!$B$29*0.000000001-1/(C804*入力・概要!$B$27*0.000001))</f>
        <v/>
      </c>
      <c r="P804" s="1" t="str">
        <f t="shared" si="197"/>
        <v/>
      </c>
      <c r="Q804" s="1" t="str">
        <f t="shared" si="198"/>
        <v/>
      </c>
      <c r="R804" s="1" t="str">
        <f>IF(B804="","",入力・概要!$E$15*J804)</f>
        <v/>
      </c>
      <c r="S804" s="1" t="str">
        <f>IF(B804="","",入力・概要!$E$15*K804)</f>
        <v/>
      </c>
      <c r="T804" s="1" t="str">
        <f t="shared" si="199"/>
        <v/>
      </c>
      <c r="U804" s="1" t="str">
        <f t="shared" si="200"/>
        <v/>
      </c>
      <c r="V804" s="1" t="str">
        <f>IF(B804="","",T804+入力・概要!$E$9*F804)</f>
        <v/>
      </c>
      <c r="W804" s="1" t="str">
        <f>IF(B804="","",U804+入力・概要!$E$9*G804)</f>
        <v/>
      </c>
      <c r="X804" s="1" t="str">
        <f>IF(B804="","",入力・概要!$E$9+T804*F804-U804*G804)</f>
        <v/>
      </c>
      <c r="Y804" s="1" t="str">
        <f t="shared" si="201"/>
        <v/>
      </c>
      <c r="Z804" s="1" t="str">
        <f>IF(B804="","",入力・概要!$E$9*(V804*X804+W804*Y804)/(X804^2+Y804^2)+入力・概要!$B$36)</f>
        <v/>
      </c>
      <c r="AA804" s="1" t="str">
        <f>IF(B804="","",入力・概要!$E$9*(W804*X804-V804*Y804)/(X804^2+Y804^2)+C804*入力・概要!$B$37*0.000000001)</f>
        <v/>
      </c>
      <c r="AB804" s="1" t="str">
        <f t="shared" si="202"/>
        <v/>
      </c>
      <c r="AC804" s="1" t="str">
        <f t="shared" si="203"/>
        <v/>
      </c>
      <c r="AD804" s="1" t="str">
        <f t="shared" si="204"/>
        <v/>
      </c>
      <c r="AE804" s="1" t="str">
        <f t="shared" si="205"/>
        <v/>
      </c>
      <c r="AF804" s="1" t="str">
        <f t="shared" si="206"/>
        <v/>
      </c>
      <c r="AG804" s="1" t="str">
        <f t="shared" si="207"/>
        <v/>
      </c>
    </row>
  </sheetData>
  <mergeCells count="1">
    <mergeCell ref="A1:AG1"/>
  </mergeCells>
  <phoneticPr fontId="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04"/>
  <sheetViews>
    <sheetView workbookViewId="0">
      <selection sqref="A1:M1"/>
    </sheetView>
  </sheetViews>
  <sheetFormatPr defaultRowHeight="13.8"/>
  <cols>
    <col min="1" max="13" width="15" customWidth="1"/>
  </cols>
  <sheetData>
    <row r="1" spans="1:33" ht="26.4">
      <c r="A1" s="67" t="s">
        <v>157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8">
      <c r="A2" s="64" t="s">
        <v>158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18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8">
      <c r="A4" s="9" t="s">
        <v>114</v>
      </c>
      <c r="B4" s="9" t="s">
        <v>159</v>
      </c>
      <c r="C4" s="9" t="s">
        <v>160</v>
      </c>
      <c r="D4" s="9" t="s">
        <v>161</v>
      </c>
      <c r="E4" s="9" t="s">
        <v>162</v>
      </c>
      <c r="F4" s="9" t="s">
        <v>163</v>
      </c>
      <c r="G4" s="9" t="s">
        <v>164</v>
      </c>
      <c r="H4" s="9" t="s">
        <v>132</v>
      </c>
      <c r="I4" s="9" t="s">
        <v>165</v>
      </c>
      <c r="J4" s="9" t="s">
        <v>166</v>
      </c>
      <c r="K4" s="9" t="s">
        <v>167</v>
      </c>
      <c r="L4" s="9" t="s">
        <v>168</v>
      </c>
      <c r="M4" s="9" t="s">
        <v>169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8">
      <c r="A5" s="12"/>
      <c r="B5" s="13"/>
      <c r="C5" s="13"/>
      <c r="D5" s="10" t="str">
        <f>IF(K5="","",INDEX(差動モデル!$R:$R,K5))</f>
        <v/>
      </c>
      <c r="E5" s="10" t="str">
        <f>IF(K5="","",INDEX(差動モデル!$S:$S,K5))</f>
        <v/>
      </c>
      <c r="F5" s="10" t="str">
        <f t="shared" ref="F5:F68" si="0">IF(OR(A5="",B5=""),"",100*(D5-B5)/MAX(B5,0.000000000001))</f>
        <v/>
      </c>
      <c r="G5" s="10" t="str">
        <f t="shared" ref="G5:G68" si="1">IF(OR(A5="",C5=""),"",E5-C5)</f>
        <v/>
      </c>
      <c r="H5" s="10" t="str">
        <f t="shared" ref="H5:H68" si="2">IF(A5="","",LOG10(A5))</f>
        <v/>
      </c>
      <c r="I5" s="10" t="str">
        <f t="shared" ref="I5:I68" si="3">IF(B5="","",LOG10(MAX(B5,0.000000000001)))</f>
        <v/>
      </c>
      <c r="J5" s="10" t="str">
        <f t="shared" ref="J5:J68" si="4">IF(D5="","",LOG10(MAX(D5,0.000000000001)))</f>
        <v/>
      </c>
      <c r="K5" s="5" t="str">
        <f>IF(A5="","",ROUND(1+(LOG10(A5)-LOG10(入力・概要!$B$38))*(入力・概要!$B$40-1)/(LOG10(入力・概要!$B$39)-LOG10(入力・概要!$B$38)),0)+3)</f>
        <v/>
      </c>
      <c r="L5" s="5" t="str">
        <f>IF(K5="","",INDEX(差動モデル!$B:$B,K5))</f>
        <v/>
      </c>
      <c r="M5" s="5" t="str">
        <f t="shared" ref="M5:M68" si="5">IF(A5="","",IF(ABS(L5/A5-1)&lt;0.01,"周波数差&lt;1%","周波数差あり"))</f>
        <v/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8">
      <c r="A6" s="12"/>
      <c r="B6" s="13"/>
      <c r="C6" s="13"/>
      <c r="D6" s="10" t="str">
        <f>IF(K6="","",INDEX(差動モデル!$R:$R,K6))</f>
        <v/>
      </c>
      <c r="E6" s="10" t="str">
        <f>IF(K6="","",INDEX(差動モデル!$S:$S,K6))</f>
        <v/>
      </c>
      <c r="F6" s="10" t="str">
        <f t="shared" si="0"/>
        <v/>
      </c>
      <c r="G6" s="10" t="str">
        <f t="shared" si="1"/>
        <v/>
      </c>
      <c r="H6" s="10" t="str">
        <f t="shared" si="2"/>
        <v/>
      </c>
      <c r="I6" s="10" t="str">
        <f t="shared" si="3"/>
        <v/>
      </c>
      <c r="J6" s="10" t="str">
        <f t="shared" si="4"/>
        <v/>
      </c>
      <c r="K6" s="5" t="str">
        <f>IF(A6="","",ROUND(1+(LOG10(A6)-LOG10(入力・概要!$B$38))*(入力・概要!$B$40-1)/(LOG10(入力・概要!$B$39)-LOG10(入力・概要!$B$38)),0)+3)</f>
        <v/>
      </c>
      <c r="L6" s="5" t="str">
        <f>IF(K6="","",INDEX(差動モデル!$B:$B,K6))</f>
        <v/>
      </c>
      <c r="M6" s="5" t="str">
        <f t="shared" si="5"/>
        <v/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18">
      <c r="A7" s="12"/>
      <c r="B7" s="13"/>
      <c r="C7" s="13"/>
      <c r="D7" s="10" t="str">
        <f>IF(K7="","",INDEX(差動モデル!$R:$R,K7))</f>
        <v/>
      </c>
      <c r="E7" s="10" t="str">
        <f>IF(K7="","",INDEX(差動モデル!$S:$S,K7))</f>
        <v/>
      </c>
      <c r="F7" s="10" t="str">
        <f t="shared" si="0"/>
        <v/>
      </c>
      <c r="G7" s="10" t="str">
        <f t="shared" si="1"/>
        <v/>
      </c>
      <c r="H7" s="10" t="str">
        <f t="shared" si="2"/>
        <v/>
      </c>
      <c r="I7" s="10" t="str">
        <f t="shared" si="3"/>
        <v/>
      </c>
      <c r="J7" s="10" t="str">
        <f t="shared" si="4"/>
        <v/>
      </c>
      <c r="K7" s="5" t="str">
        <f>IF(A7="","",ROUND(1+(LOG10(A7)-LOG10(入力・概要!$B$38))*(入力・概要!$B$40-1)/(LOG10(入力・概要!$B$39)-LOG10(入力・概要!$B$38)),0)+3)</f>
        <v/>
      </c>
      <c r="L7" s="5" t="str">
        <f>IF(K7="","",INDEX(差動モデル!$B:$B,K7))</f>
        <v/>
      </c>
      <c r="M7" s="5" t="str">
        <f t="shared" si="5"/>
        <v/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18">
      <c r="A8" s="12"/>
      <c r="B8" s="13"/>
      <c r="C8" s="13"/>
      <c r="D8" s="10" t="str">
        <f>IF(K8="","",INDEX(差動モデル!$R:$R,K8))</f>
        <v/>
      </c>
      <c r="E8" s="10" t="str">
        <f>IF(K8="","",INDEX(差動モデル!$S:$S,K8))</f>
        <v/>
      </c>
      <c r="F8" s="10" t="str">
        <f t="shared" si="0"/>
        <v/>
      </c>
      <c r="G8" s="10" t="str">
        <f t="shared" si="1"/>
        <v/>
      </c>
      <c r="H8" s="10" t="str">
        <f t="shared" si="2"/>
        <v/>
      </c>
      <c r="I8" s="10" t="str">
        <f t="shared" si="3"/>
        <v/>
      </c>
      <c r="J8" s="10" t="str">
        <f t="shared" si="4"/>
        <v/>
      </c>
      <c r="K8" s="5" t="str">
        <f>IF(A8="","",ROUND(1+(LOG10(A8)-LOG10(入力・概要!$B$38))*(入力・概要!$B$40-1)/(LOG10(入力・概要!$B$39)-LOG10(入力・概要!$B$38)),0)+3)</f>
        <v/>
      </c>
      <c r="L8" s="5" t="str">
        <f>IF(K8="","",INDEX(差動モデル!$B:$B,K8))</f>
        <v/>
      </c>
      <c r="M8" s="5" t="str">
        <f t="shared" si="5"/>
        <v/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8">
      <c r="A9" s="12"/>
      <c r="B9" s="13"/>
      <c r="C9" s="13"/>
      <c r="D9" s="10" t="str">
        <f>IF(K9="","",INDEX(差動モデル!$R:$R,K9))</f>
        <v/>
      </c>
      <c r="E9" s="10" t="str">
        <f>IF(K9="","",INDEX(差動モデル!$S:$S,K9))</f>
        <v/>
      </c>
      <c r="F9" s="10" t="str">
        <f t="shared" si="0"/>
        <v/>
      </c>
      <c r="G9" s="10" t="str">
        <f t="shared" si="1"/>
        <v/>
      </c>
      <c r="H9" s="10" t="str">
        <f t="shared" si="2"/>
        <v/>
      </c>
      <c r="I9" s="10" t="str">
        <f t="shared" si="3"/>
        <v/>
      </c>
      <c r="J9" s="10" t="str">
        <f t="shared" si="4"/>
        <v/>
      </c>
      <c r="K9" s="5" t="str">
        <f>IF(A9="","",ROUND(1+(LOG10(A9)-LOG10(入力・概要!$B$38))*(入力・概要!$B$40-1)/(LOG10(入力・概要!$B$39)-LOG10(入力・概要!$B$38)),0)+3)</f>
        <v/>
      </c>
      <c r="L9" s="5" t="str">
        <f>IF(K9="","",INDEX(差動モデル!$B:$B,K9))</f>
        <v/>
      </c>
      <c r="M9" s="5" t="str">
        <f t="shared" si="5"/>
        <v/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8">
      <c r="A10" s="12"/>
      <c r="B10" s="13"/>
      <c r="C10" s="13"/>
      <c r="D10" s="10" t="str">
        <f>IF(K10="","",INDEX(差動モデル!$R:$R,K10))</f>
        <v/>
      </c>
      <c r="E10" s="10" t="str">
        <f>IF(K10="","",INDEX(差動モデル!$S:$S,K10))</f>
        <v/>
      </c>
      <c r="F10" s="10" t="str">
        <f t="shared" si="0"/>
        <v/>
      </c>
      <c r="G10" s="10" t="str">
        <f t="shared" si="1"/>
        <v/>
      </c>
      <c r="H10" s="10" t="str">
        <f t="shared" si="2"/>
        <v/>
      </c>
      <c r="I10" s="10" t="str">
        <f t="shared" si="3"/>
        <v/>
      </c>
      <c r="J10" s="10" t="str">
        <f t="shared" si="4"/>
        <v/>
      </c>
      <c r="K10" s="5" t="str">
        <f>IF(A10="","",ROUND(1+(LOG10(A10)-LOG10(入力・概要!$B$38))*(入力・概要!$B$40-1)/(LOG10(入力・概要!$B$39)-LOG10(入力・概要!$B$38)),0)+3)</f>
        <v/>
      </c>
      <c r="L10" s="5" t="str">
        <f>IF(K10="","",INDEX(差動モデル!$B:$B,K10))</f>
        <v/>
      </c>
      <c r="M10" s="5" t="str">
        <f t="shared" si="5"/>
        <v/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18">
      <c r="A11" s="12"/>
      <c r="B11" s="13"/>
      <c r="C11" s="13"/>
      <c r="D11" s="10" t="str">
        <f>IF(K11="","",INDEX(差動モデル!$R:$R,K11))</f>
        <v/>
      </c>
      <c r="E11" s="10" t="str">
        <f>IF(K11="","",INDEX(差動モデル!$S:$S,K11))</f>
        <v/>
      </c>
      <c r="F11" s="10" t="str">
        <f t="shared" si="0"/>
        <v/>
      </c>
      <c r="G11" s="10" t="str">
        <f t="shared" si="1"/>
        <v/>
      </c>
      <c r="H11" s="10" t="str">
        <f t="shared" si="2"/>
        <v/>
      </c>
      <c r="I11" s="10" t="str">
        <f t="shared" si="3"/>
        <v/>
      </c>
      <c r="J11" s="10" t="str">
        <f t="shared" si="4"/>
        <v/>
      </c>
      <c r="K11" s="5" t="str">
        <f>IF(A11="","",ROUND(1+(LOG10(A11)-LOG10(入力・概要!$B$38))*(入力・概要!$B$40-1)/(LOG10(入力・概要!$B$39)-LOG10(入力・概要!$B$38)),0)+3)</f>
        <v/>
      </c>
      <c r="L11" s="5" t="str">
        <f>IF(K11="","",INDEX(差動モデル!$B:$B,K11))</f>
        <v/>
      </c>
      <c r="M11" s="5" t="str">
        <f t="shared" si="5"/>
        <v/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18">
      <c r="A12" s="12"/>
      <c r="B12" s="13"/>
      <c r="C12" s="13"/>
      <c r="D12" s="10" t="str">
        <f>IF(K12="","",INDEX(差動モデル!$R:$R,K12))</f>
        <v/>
      </c>
      <c r="E12" s="10" t="str">
        <f>IF(K12="","",INDEX(差動モデル!$S:$S,K12))</f>
        <v/>
      </c>
      <c r="F12" s="10" t="str">
        <f t="shared" si="0"/>
        <v/>
      </c>
      <c r="G12" s="10" t="str">
        <f t="shared" si="1"/>
        <v/>
      </c>
      <c r="H12" s="10" t="str">
        <f t="shared" si="2"/>
        <v/>
      </c>
      <c r="I12" s="10" t="str">
        <f t="shared" si="3"/>
        <v/>
      </c>
      <c r="J12" s="10" t="str">
        <f t="shared" si="4"/>
        <v/>
      </c>
      <c r="K12" s="5" t="str">
        <f>IF(A12="","",ROUND(1+(LOG10(A12)-LOG10(入力・概要!$B$38))*(入力・概要!$B$40-1)/(LOG10(入力・概要!$B$39)-LOG10(入力・概要!$B$38)),0)+3)</f>
        <v/>
      </c>
      <c r="L12" s="5" t="str">
        <f>IF(K12="","",INDEX(差動モデル!$B:$B,K12))</f>
        <v/>
      </c>
      <c r="M12" s="5" t="str">
        <f t="shared" si="5"/>
        <v/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8">
      <c r="A13" s="12"/>
      <c r="B13" s="13"/>
      <c r="C13" s="13"/>
      <c r="D13" s="10" t="str">
        <f>IF(K13="","",INDEX(差動モデル!$R:$R,K13))</f>
        <v/>
      </c>
      <c r="E13" s="10" t="str">
        <f>IF(K13="","",INDEX(差動モデル!$S:$S,K13))</f>
        <v/>
      </c>
      <c r="F13" s="10" t="str">
        <f t="shared" si="0"/>
        <v/>
      </c>
      <c r="G13" s="10" t="str">
        <f t="shared" si="1"/>
        <v/>
      </c>
      <c r="H13" s="10" t="str">
        <f t="shared" si="2"/>
        <v/>
      </c>
      <c r="I13" s="10" t="str">
        <f t="shared" si="3"/>
        <v/>
      </c>
      <c r="J13" s="10" t="str">
        <f t="shared" si="4"/>
        <v/>
      </c>
      <c r="K13" s="5" t="str">
        <f>IF(A13="","",ROUND(1+(LOG10(A13)-LOG10(入力・概要!$B$38))*(入力・概要!$B$40-1)/(LOG10(入力・概要!$B$39)-LOG10(入力・概要!$B$38)),0)+3)</f>
        <v/>
      </c>
      <c r="L13" s="5" t="str">
        <f>IF(K13="","",INDEX(差動モデル!$B:$B,K13))</f>
        <v/>
      </c>
      <c r="M13" s="5" t="str">
        <f t="shared" si="5"/>
        <v/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8">
      <c r="A14" s="12"/>
      <c r="B14" s="13"/>
      <c r="C14" s="13"/>
      <c r="D14" s="10" t="str">
        <f>IF(K14="","",INDEX(差動モデル!$R:$R,K14))</f>
        <v/>
      </c>
      <c r="E14" s="10" t="str">
        <f>IF(K14="","",INDEX(差動モデル!$S:$S,K14))</f>
        <v/>
      </c>
      <c r="F14" s="10" t="str">
        <f t="shared" si="0"/>
        <v/>
      </c>
      <c r="G14" s="10" t="str">
        <f t="shared" si="1"/>
        <v/>
      </c>
      <c r="H14" s="10" t="str">
        <f t="shared" si="2"/>
        <v/>
      </c>
      <c r="I14" s="10" t="str">
        <f t="shared" si="3"/>
        <v/>
      </c>
      <c r="J14" s="10" t="str">
        <f t="shared" si="4"/>
        <v/>
      </c>
      <c r="K14" s="5" t="str">
        <f>IF(A14="","",ROUND(1+(LOG10(A14)-LOG10(入力・概要!$B$38))*(入力・概要!$B$40-1)/(LOG10(入力・概要!$B$39)-LOG10(入力・概要!$B$38)),0)+3)</f>
        <v/>
      </c>
      <c r="L14" s="5" t="str">
        <f>IF(K14="","",INDEX(差動モデル!$B:$B,K14))</f>
        <v/>
      </c>
      <c r="M14" s="5" t="str">
        <f t="shared" si="5"/>
        <v/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8">
      <c r="A15" s="12"/>
      <c r="B15" s="13"/>
      <c r="C15" s="13"/>
      <c r="D15" s="10" t="str">
        <f>IF(K15="","",INDEX(差動モデル!$R:$R,K15))</f>
        <v/>
      </c>
      <c r="E15" s="10" t="str">
        <f>IF(K15="","",INDEX(差動モデル!$S:$S,K15))</f>
        <v/>
      </c>
      <c r="F15" s="10" t="str">
        <f t="shared" si="0"/>
        <v/>
      </c>
      <c r="G15" s="10" t="str">
        <f t="shared" si="1"/>
        <v/>
      </c>
      <c r="H15" s="10" t="str">
        <f t="shared" si="2"/>
        <v/>
      </c>
      <c r="I15" s="10" t="str">
        <f t="shared" si="3"/>
        <v/>
      </c>
      <c r="J15" s="10" t="str">
        <f t="shared" si="4"/>
        <v/>
      </c>
      <c r="K15" s="5" t="str">
        <f>IF(A15="","",ROUND(1+(LOG10(A15)-LOG10(入力・概要!$B$38))*(入力・概要!$B$40-1)/(LOG10(入力・概要!$B$39)-LOG10(入力・概要!$B$38)),0)+3)</f>
        <v/>
      </c>
      <c r="L15" s="5" t="str">
        <f>IF(K15="","",INDEX(差動モデル!$B:$B,K15))</f>
        <v/>
      </c>
      <c r="M15" s="5" t="str">
        <f t="shared" si="5"/>
        <v/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8">
      <c r="A16" s="12"/>
      <c r="B16" s="13"/>
      <c r="C16" s="13"/>
      <c r="D16" s="10" t="str">
        <f>IF(K16="","",INDEX(差動モデル!$R:$R,K16))</f>
        <v/>
      </c>
      <c r="E16" s="10" t="str">
        <f>IF(K16="","",INDEX(差動モデル!$S:$S,K16))</f>
        <v/>
      </c>
      <c r="F16" s="10" t="str">
        <f t="shared" si="0"/>
        <v/>
      </c>
      <c r="G16" s="10" t="str">
        <f t="shared" si="1"/>
        <v/>
      </c>
      <c r="H16" s="10" t="str">
        <f t="shared" si="2"/>
        <v/>
      </c>
      <c r="I16" s="10" t="str">
        <f t="shared" si="3"/>
        <v/>
      </c>
      <c r="J16" s="10" t="str">
        <f t="shared" si="4"/>
        <v/>
      </c>
      <c r="K16" s="5" t="str">
        <f>IF(A16="","",ROUND(1+(LOG10(A16)-LOG10(入力・概要!$B$38))*(入力・概要!$B$40-1)/(LOG10(入力・概要!$B$39)-LOG10(入力・概要!$B$38)),0)+3)</f>
        <v/>
      </c>
      <c r="L16" s="5" t="str">
        <f>IF(K16="","",INDEX(差動モデル!$B:$B,K16))</f>
        <v/>
      </c>
      <c r="M16" s="5" t="str">
        <f t="shared" si="5"/>
        <v/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8">
      <c r="A17" s="12"/>
      <c r="B17" s="13"/>
      <c r="C17" s="13"/>
      <c r="D17" s="10" t="str">
        <f>IF(K17="","",INDEX(差動モデル!$R:$R,K17))</f>
        <v/>
      </c>
      <c r="E17" s="10" t="str">
        <f>IF(K17="","",INDEX(差動モデル!$S:$S,K17))</f>
        <v/>
      </c>
      <c r="F17" s="10" t="str">
        <f t="shared" si="0"/>
        <v/>
      </c>
      <c r="G17" s="10" t="str">
        <f t="shared" si="1"/>
        <v/>
      </c>
      <c r="H17" s="10" t="str">
        <f t="shared" si="2"/>
        <v/>
      </c>
      <c r="I17" s="10" t="str">
        <f t="shared" si="3"/>
        <v/>
      </c>
      <c r="J17" s="10" t="str">
        <f t="shared" si="4"/>
        <v/>
      </c>
      <c r="K17" s="5" t="str">
        <f>IF(A17="","",ROUND(1+(LOG10(A17)-LOG10(入力・概要!$B$38))*(入力・概要!$B$40-1)/(LOG10(入力・概要!$B$39)-LOG10(入力・概要!$B$38)),0)+3)</f>
        <v/>
      </c>
      <c r="L17" s="5" t="str">
        <f>IF(K17="","",INDEX(差動モデル!$B:$B,K17))</f>
        <v/>
      </c>
      <c r="M17" s="5" t="str">
        <f t="shared" si="5"/>
        <v/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8">
      <c r="A18" s="12"/>
      <c r="B18" s="13"/>
      <c r="C18" s="13"/>
      <c r="D18" s="10" t="str">
        <f>IF(K18="","",INDEX(差動モデル!$R:$R,K18))</f>
        <v/>
      </c>
      <c r="E18" s="10" t="str">
        <f>IF(K18="","",INDEX(差動モデル!$S:$S,K18))</f>
        <v/>
      </c>
      <c r="F18" s="10" t="str">
        <f t="shared" si="0"/>
        <v/>
      </c>
      <c r="G18" s="10" t="str">
        <f t="shared" si="1"/>
        <v/>
      </c>
      <c r="H18" s="10" t="str">
        <f t="shared" si="2"/>
        <v/>
      </c>
      <c r="I18" s="10" t="str">
        <f t="shared" si="3"/>
        <v/>
      </c>
      <c r="J18" s="10" t="str">
        <f t="shared" si="4"/>
        <v/>
      </c>
      <c r="K18" s="5" t="str">
        <f>IF(A18="","",ROUND(1+(LOG10(A18)-LOG10(入力・概要!$B$38))*(入力・概要!$B$40-1)/(LOG10(入力・概要!$B$39)-LOG10(入力・概要!$B$38)),0)+3)</f>
        <v/>
      </c>
      <c r="L18" s="5" t="str">
        <f>IF(K18="","",INDEX(差動モデル!$B:$B,K18))</f>
        <v/>
      </c>
      <c r="M18" s="5" t="str">
        <f t="shared" si="5"/>
        <v/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8">
      <c r="A19" s="12"/>
      <c r="B19" s="13"/>
      <c r="C19" s="13"/>
      <c r="D19" s="10" t="str">
        <f>IF(K19="","",INDEX(差動モデル!$R:$R,K19))</f>
        <v/>
      </c>
      <c r="E19" s="10" t="str">
        <f>IF(K19="","",INDEX(差動モデル!$S:$S,K19))</f>
        <v/>
      </c>
      <c r="F19" s="10" t="str">
        <f t="shared" si="0"/>
        <v/>
      </c>
      <c r="G19" s="10" t="str">
        <f t="shared" si="1"/>
        <v/>
      </c>
      <c r="H19" s="10" t="str">
        <f t="shared" si="2"/>
        <v/>
      </c>
      <c r="I19" s="10" t="str">
        <f t="shared" si="3"/>
        <v/>
      </c>
      <c r="J19" s="10" t="str">
        <f t="shared" si="4"/>
        <v/>
      </c>
      <c r="K19" s="5" t="str">
        <f>IF(A19="","",ROUND(1+(LOG10(A19)-LOG10(入力・概要!$B$38))*(入力・概要!$B$40-1)/(LOG10(入力・概要!$B$39)-LOG10(入力・概要!$B$38)),0)+3)</f>
        <v/>
      </c>
      <c r="L19" s="5" t="str">
        <f>IF(K19="","",INDEX(差動モデル!$B:$B,K19))</f>
        <v/>
      </c>
      <c r="M19" s="5" t="str">
        <f t="shared" si="5"/>
        <v/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8">
      <c r="A20" s="12"/>
      <c r="B20" s="13"/>
      <c r="C20" s="13"/>
      <c r="D20" s="10" t="str">
        <f>IF(K20="","",INDEX(差動モデル!$R:$R,K20))</f>
        <v/>
      </c>
      <c r="E20" s="10" t="str">
        <f>IF(K20="","",INDEX(差動モデル!$S:$S,K20))</f>
        <v/>
      </c>
      <c r="F20" s="10" t="str">
        <f t="shared" si="0"/>
        <v/>
      </c>
      <c r="G20" s="10" t="str">
        <f t="shared" si="1"/>
        <v/>
      </c>
      <c r="H20" s="10" t="str">
        <f t="shared" si="2"/>
        <v/>
      </c>
      <c r="I20" s="10" t="str">
        <f t="shared" si="3"/>
        <v/>
      </c>
      <c r="J20" s="10" t="str">
        <f t="shared" si="4"/>
        <v/>
      </c>
      <c r="K20" s="5" t="str">
        <f>IF(A20="","",ROUND(1+(LOG10(A20)-LOG10(入力・概要!$B$38))*(入力・概要!$B$40-1)/(LOG10(入力・概要!$B$39)-LOG10(入力・概要!$B$38)),0)+3)</f>
        <v/>
      </c>
      <c r="L20" s="5" t="str">
        <f>IF(K20="","",INDEX(差動モデル!$B:$B,K20))</f>
        <v/>
      </c>
      <c r="M20" s="5" t="str">
        <f t="shared" si="5"/>
        <v/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8">
      <c r="A21" s="12"/>
      <c r="B21" s="13"/>
      <c r="C21" s="13"/>
      <c r="D21" s="10" t="str">
        <f>IF(K21="","",INDEX(差動モデル!$R:$R,K21))</f>
        <v/>
      </c>
      <c r="E21" s="10" t="str">
        <f>IF(K21="","",INDEX(差動モデル!$S:$S,K21))</f>
        <v/>
      </c>
      <c r="F21" s="10" t="str">
        <f t="shared" si="0"/>
        <v/>
      </c>
      <c r="G21" s="10" t="str">
        <f t="shared" si="1"/>
        <v/>
      </c>
      <c r="H21" s="10" t="str">
        <f t="shared" si="2"/>
        <v/>
      </c>
      <c r="I21" s="10" t="str">
        <f t="shared" si="3"/>
        <v/>
      </c>
      <c r="J21" s="10" t="str">
        <f t="shared" si="4"/>
        <v/>
      </c>
      <c r="K21" s="5" t="str">
        <f>IF(A21="","",ROUND(1+(LOG10(A21)-LOG10(入力・概要!$B$38))*(入力・概要!$B$40-1)/(LOG10(入力・概要!$B$39)-LOG10(入力・概要!$B$38)),0)+3)</f>
        <v/>
      </c>
      <c r="L21" s="5" t="str">
        <f>IF(K21="","",INDEX(差動モデル!$B:$B,K21))</f>
        <v/>
      </c>
      <c r="M21" s="5" t="str">
        <f t="shared" si="5"/>
        <v/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8">
      <c r="A22" s="12"/>
      <c r="B22" s="13"/>
      <c r="C22" s="13"/>
      <c r="D22" s="10" t="str">
        <f>IF(K22="","",INDEX(差動モデル!$R:$R,K22))</f>
        <v/>
      </c>
      <c r="E22" s="10" t="str">
        <f>IF(K22="","",INDEX(差動モデル!$S:$S,K22))</f>
        <v/>
      </c>
      <c r="F22" s="10" t="str">
        <f t="shared" si="0"/>
        <v/>
      </c>
      <c r="G22" s="10" t="str">
        <f t="shared" si="1"/>
        <v/>
      </c>
      <c r="H22" s="10" t="str">
        <f t="shared" si="2"/>
        <v/>
      </c>
      <c r="I22" s="10" t="str">
        <f t="shared" si="3"/>
        <v/>
      </c>
      <c r="J22" s="10" t="str">
        <f t="shared" si="4"/>
        <v/>
      </c>
      <c r="K22" s="5" t="str">
        <f>IF(A22="","",ROUND(1+(LOG10(A22)-LOG10(入力・概要!$B$38))*(入力・概要!$B$40-1)/(LOG10(入力・概要!$B$39)-LOG10(入力・概要!$B$38)),0)+3)</f>
        <v/>
      </c>
      <c r="L22" s="5" t="str">
        <f>IF(K22="","",INDEX(差動モデル!$B:$B,K22))</f>
        <v/>
      </c>
      <c r="M22" s="5" t="str">
        <f t="shared" si="5"/>
        <v/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8">
      <c r="A23" s="12"/>
      <c r="B23" s="13"/>
      <c r="C23" s="13"/>
      <c r="D23" s="10" t="str">
        <f>IF(K23="","",INDEX(差動モデル!$R:$R,K23))</f>
        <v/>
      </c>
      <c r="E23" s="10" t="str">
        <f>IF(K23="","",INDEX(差動モデル!$S:$S,K23))</f>
        <v/>
      </c>
      <c r="F23" s="10" t="str">
        <f t="shared" si="0"/>
        <v/>
      </c>
      <c r="G23" s="10" t="str">
        <f t="shared" si="1"/>
        <v/>
      </c>
      <c r="H23" s="10" t="str">
        <f t="shared" si="2"/>
        <v/>
      </c>
      <c r="I23" s="10" t="str">
        <f t="shared" si="3"/>
        <v/>
      </c>
      <c r="J23" s="10" t="str">
        <f t="shared" si="4"/>
        <v/>
      </c>
      <c r="K23" s="5" t="str">
        <f>IF(A23="","",ROUND(1+(LOG10(A23)-LOG10(入力・概要!$B$38))*(入力・概要!$B$40-1)/(LOG10(入力・概要!$B$39)-LOG10(入力・概要!$B$38)),0)+3)</f>
        <v/>
      </c>
      <c r="L23" s="5" t="str">
        <f>IF(K23="","",INDEX(差動モデル!$B:$B,K23))</f>
        <v/>
      </c>
      <c r="M23" s="5" t="str">
        <f t="shared" si="5"/>
        <v/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8">
      <c r="A24" s="12"/>
      <c r="B24" s="13"/>
      <c r="C24" s="13"/>
      <c r="D24" s="10" t="str">
        <f>IF(K24="","",INDEX(差動モデル!$R:$R,K24))</f>
        <v/>
      </c>
      <c r="E24" s="10" t="str">
        <f>IF(K24="","",INDEX(差動モデル!$S:$S,K24))</f>
        <v/>
      </c>
      <c r="F24" s="10" t="str">
        <f t="shared" si="0"/>
        <v/>
      </c>
      <c r="G24" s="10" t="str">
        <f t="shared" si="1"/>
        <v/>
      </c>
      <c r="H24" s="10" t="str">
        <f t="shared" si="2"/>
        <v/>
      </c>
      <c r="I24" s="10" t="str">
        <f t="shared" si="3"/>
        <v/>
      </c>
      <c r="J24" s="10" t="str">
        <f t="shared" si="4"/>
        <v/>
      </c>
      <c r="K24" s="5" t="str">
        <f>IF(A24="","",ROUND(1+(LOG10(A24)-LOG10(入力・概要!$B$38))*(入力・概要!$B$40-1)/(LOG10(入力・概要!$B$39)-LOG10(入力・概要!$B$38)),0)+3)</f>
        <v/>
      </c>
      <c r="L24" s="5" t="str">
        <f>IF(K24="","",INDEX(差動モデル!$B:$B,K24))</f>
        <v/>
      </c>
      <c r="M24" s="5" t="str">
        <f t="shared" si="5"/>
        <v/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18">
      <c r="A25" s="12"/>
      <c r="B25" s="13"/>
      <c r="C25" s="13"/>
      <c r="D25" s="10" t="str">
        <f>IF(K25="","",INDEX(差動モデル!$R:$R,K25))</f>
        <v/>
      </c>
      <c r="E25" s="10" t="str">
        <f>IF(K25="","",INDEX(差動モデル!$S:$S,K25))</f>
        <v/>
      </c>
      <c r="F25" s="10" t="str">
        <f t="shared" si="0"/>
        <v/>
      </c>
      <c r="G25" s="10" t="str">
        <f t="shared" si="1"/>
        <v/>
      </c>
      <c r="H25" s="10" t="str">
        <f t="shared" si="2"/>
        <v/>
      </c>
      <c r="I25" s="10" t="str">
        <f t="shared" si="3"/>
        <v/>
      </c>
      <c r="J25" s="10" t="str">
        <f t="shared" si="4"/>
        <v/>
      </c>
      <c r="K25" s="5" t="str">
        <f>IF(A25="","",ROUND(1+(LOG10(A25)-LOG10(入力・概要!$B$38))*(入力・概要!$B$40-1)/(LOG10(入力・概要!$B$39)-LOG10(入力・概要!$B$38)),0)+3)</f>
        <v/>
      </c>
      <c r="L25" s="5" t="str">
        <f>IF(K25="","",INDEX(差動モデル!$B:$B,K25))</f>
        <v/>
      </c>
      <c r="M25" s="5" t="str">
        <f t="shared" si="5"/>
        <v/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8">
      <c r="A26" s="12"/>
      <c r="B26" s="13"/>
      <c r="C26" s="13"/>
      <c r="D26" s="10" t="str">
        <f>IF(K26="","",INDEX(差動モデル!$R:$R,K26))</f>
        <v/>
      </c>
      <c r="E26" s="10" t="str">
        <f>IF(K26="","",INDEX(差動モデル!$S:$S,K26))</f>
        <v/>
      </c>
      <c r="F26" s="10" t="str">
        <f t="shared" si="0"/>
        <v/>
      </c>
      <c r="G26" s="10" t="str">
        <f t="shared" si="1"/>
        <v/>
      </c>
      <c r="H26" s="10" t="str">
        <f t="shared" si="2"/>
        <v/>
      </c>
      <c r="I26" s="10" t="str">
        <f t="shared" si="3"/>
        <v/>
      </c>
      <c r="J26" s="10" t="str">
        <f t="shared" si="4"/>
        <v/>
      </c>
      <c r="K26" s="5" t="str">
        <f>IF(A26="","",ROUND(1+(LOG10(A26)-LOG10(入力・概要!$B$38))*(入力・概要!$B$40-1)/(LOG10(入力・概要!$B$39)-LOG10(入力・概要!$B$38)),0)+3)</f>
        <v/>
      </c>
      <c r="L26" s="5" t="str">
        <f>IF(K26="","",INDEX(差動モデル!$B:$B,K26))</f>
        <v/>
      </c>
      <c r="M26" s="5" t="str">
        <f t="shared" si="5"/>
        <v/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8">
      <c r="A27" s="12"/>
      <c r="B27" s="13"/>
      <c r="C27" s="13"/>
      <c r="D27" s="10" t="str">
        <f>IF(K27="","",INDEX(差動モデル!$R:$R,K27))</f>
        <v/>
      </c>
      <c r="E27" s="10" t="str">
        <f>IF(K27="","",INDEX(差動モデル!$S:$S,K27))</f>
        <v/>
      </c>
      <c r="F27" s="10" t="str">
        <f t="shared" si="0"/>
        <v/>
      </c>
      <c r="G27" s="10" t="str">
        <f t="shared" si="1"/>
        <v/>
      </c>
      <c r="H27" s="10" t="str">
        <f t="shared" si="2"/>
        <v/>
      </c>
      <c r="I27" s="10" t="str">
        <f t="shared" si="3"/>
        <v/>
      </c>
      <c r="J27" s="10" t="str">
        <f t="shared" si="4"/>
        <v/>
      </c>
      <c r="K27" s="5" t="str">
        <f>IF(A27="","",ROUND(1+(LOG10(A27)-LOG10(入力・概要!$B$38))*(入力・概要!$B$40-1)/(LOG10(入力・概要!$B$39)-LOG10(入力・概要!$B$38)),0)+3)</f>
        <v/>
      </c>
      <c r="L27" s="5" t="str">
        <f>IF(K27="","",INDEX(差動モデル!$B:$B,K27))</f>
        <v/>
      </c>
      <c r="M27" s="5" t="str">
        <f t="shared" si="5"/>
        <v/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8">
      <c r="A28" s="12"/>
      <c r="B28" s="13"/>
      <c r="C28" s="13"/>
      <c r="D28" s="10" t="str">
        <f>IF(K28="","",INDEX(差動モデル!$R:$R,K28))</f>
        <v/>
      </c>
      <c r="E28" s="10" t="str">
        <f>IF(K28="","",INDEX(差動モデル!$S:$S,K28))</f>
        <v/>
      </c>
      <c r="F28" s="10" t="str">
        <f t="shared" si="0"/>
        <v/>
      </c>
      <c r="G28" s="10" t="str">
        <f t="shared" si="1"/>
        <v/>
      </c>
      <c r="H28" s="10" t="str">
        <f t="shared" si="2"/>
        <v/>
      </c>
      <c r="I28" s="10" t="str">
        <f t="shared" si="3"/>
        <v/>
      </c>
      <c r="J28" s="10" t="str">
        <f t="shared" si="4"/>
        <v/>
      </c>
      <c r="K28" s="5" t="str">
        <f>IF(A28="","",ROUND(1+(LOG10(A28)-LOG10(入力・概要!$B$38))*(入力・概要!$B$40-1)/(LOG10(入力・概要!$B$39)-LOG10(入力・概要!$B$38)),0)+3)</f>
        <v/>
      </c>
      <c r="L28" s="5" t="str">
        <f>IF(K28="","",INDEX(差動モデル!$B:$B,K28))</f>
        <v/>
      </c>
      <c r="M28" s="5" t="str">
        <f t="shared" si="5"/>
        <v/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8">
      <c r="A29" s="12"/>
      <c r="B29" s="13"/>
      <c r="C29" s="13"/>
      <c r="D29" s="10" t="str">
        <f>IF(K29="","",INDEX(差動モデル!$R:$R,K29))</f>
        <v/>
      </c>
      <c r="E29" s="10" t="str">
        <f>IF(K29="","",INDEX(差動モデル!$S:$S,K29))</f>
        <v/>
      </c>
      <c r="F29" s="10" t="str">
        <f t="shared" si="0"/>
        <v/>
      </c>
      <c r="G29" s="10" t="str">
        <f t="shared" si="1"/>
        <v/>
      </c>
      <c r="H29" s="10" t="str">
        <f t="shared" si="2"/>
        <v/>
      </c>
      <c r="I29" s="10" t="str">
        <f t="shared" si="3"/>
        <v/>
      </c>
      <c r="J29" s="10" t="str">
        <f t="shared" si="4"/>
        <v/>
      </c>
      <c r="K29" s="5" t="str">
        <f>IF(A29="","",ROUND(1+(LOG10(A29)-LOG10(入力・概要!$B$38))*(入力・概要!$B$40-1)/(LOG10(入力・概要!$B$39)-LOG10(入力・概要!$B$38)),0)+3)</f>
        <v/>
      </c>
      <c r="L29" s="5" t="str">
        <f>IF(K29="","",INDEX(差動モデル!$B:$B,K29))</f>
        <v/>
      </c>
      <c r="M29" s="5" t="str">
        <f t="shared" si="5"/>
        <v/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8">
      <c r="A30" s="12"/>
      <c r="B30" s="13"/>
      <c r="C30" s="13"/>
      <c r="D30" s="10" t="str">
        <f>IF(K30="","",INDEX(差動モデル!$R:$R,K30))</f>
        <v/>
      </c>
      <c r="E30" s="10" t="str">
        <f>IF(K30="","",INDEX(差動モデル!$S:$S,K30))</f>
        <v/>
      </c>
      <c r="F30" s="10" t="str">
        <f t="shared" si="0"/>
        <v/>
      </c>
      <c r="G30" s="10" t="str">
        <f t="shared" si="1"/>
        <v/>
      </c>
      <c r="H30" s="10" t="str">
        <f t="shared" si="2"/>
        <v/>
      </c>
      <c r="I30" s="10" t="str">
        <f t="shared" si="3"/>
        <v/>
      </c>
      <c r="J30" s="10" t="str">
        <f t="shared" si="4"/>
        <v/>
      </c>
      <c r="K30" s="5" t="str">
        <f>IF(A30="","",ROUND(1+(LOG10(A30)-LOG10(入力・概要!$B$38))*(入力・概要!$B$40-1)/(LOG10(入力・概要!$B$39)-LOG10(入力・概要!$B$38)),0)+3)</f>
        <v/>
      </c>
      <c r="L30" s="5" t="str">
        <f>IF(K30="","",INDEX(差動モデル!$B:$B,K30))</f>
        <v/>
      </c>
      <c r="M30" s="5" t="str">
        <f t="shared" si="5"/>
        <v/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8">
      <c r="A31" s="12"/>
      <c r="B31" s="13"/>
      <c r="C31" s="13"/>
      <c r="D31" s="10" t="str">
        <f>IF(K31="","",INDEX(差動モデル!$R:$R,K31))</f>
        <v/>
      </c>
      <c r="E31" s="10" t="str">
        <f>IF(K31="","",INDEX(差動モデル!$S:$S,K31))</f>
        <v/>
      </c>
      <c r="F31" s="10" t="str">
        <f t="shared" si="0"/>
        <v/>
      </c>
      <c r="G31" s="10" t="str">
        <f t="shared" si="1"/>
        <v/>
      </c>
      <c r="H31" s="10" t="str">
        <f t="shared" si="2"/>
        <v/>
      </c>
      <c r="I31" s="10" t="str">
        <f t="shared" si="3"/>
        <v/>
      </c>
      <c r="J31" s="10" t="str">
        <f t="shared" si="4"/>
        <v/>
      </c>
      <c r="K31" s="5" t="str">
        <f>IF(A31="","",ROUND(1+(LOG10(A31)-LOG10(入力・概要!$B$38))*(入力・概要!$B$40-1)/(LOG10(入力・概要!$B$39)-LOG10(入力・概要!$B$38)),0)+3)</f>
        <v/>
      </c>
      <c r="L31" s="5" t="str">
        <f>IF(K31="","",INDEX(差動モデル!$B:$B,K31))</f>
        <v/>
      </c>
      <c r="M31" s="5" t="str">
        <f t="shared" si="5"/>
        <v/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8">
      <c r="A32" s="12"/>
      <c r="B32" s="13"/>
      <c r="C32" s="13"/>
      <c r="D32" s="10" t="str">
        <f>IF(K32="","",INDEX(差動モデル!$R:$R,K32))</f>
        <v/>
      </c>
      <c r="E32" s="10" t="str">
        <f>IF(K32="","",INDEX(差動モデル!$S:$S,K32))</f>
        <v/>
      </c>
      <c r="F32" s="10" t="str">
        <f t="shared" si="0"/>
        <v/>
      </c>
      <c r="G32" s="10" t="str">
        <f t="shared" si="1"/>
        <v/>
      </c>
      <c r="H32" s="10" t="str">
        <f t="shared" si="2"/>
        <v/>
      </c>
      <c r="I32" s="10" t="str">
        <f t="shared" si="3"/>
        <v/>
      </c>
      <c r="J32" s="10" t="str">
        <f t="shared" si="4"/>
        <v/>
      </c>
      <c r="K32" s="5" t="str">
        <f>IF(A32="","",ROUND(1+(LOG10(A32)-LOG10(入力・概要!$B$38))*(入力・概要!$B$40-1)/(LOG10(入力・概要!$B$39)-LOG10(入力・概要!$B$38)),0)+3)</f>
        <v/>
      </c>
      <c r="L32" s="5" t="str">
        <f>IF(K32="","",INDEX(差動モデル!$B:$B,K32))</f>
        <v/>
      </c>
      <c r="M32" s="5" t="str">
        <f t="shared" si="5"/>
        <v/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8">
      <c r="A33" s="12"/>
      <c r="B33" s="13"/>
      <c r="C33" s="13"/>
      <c r="D33" s="10" t="str">
        <f>IF(K33="","",INDEX(差動モデル!$R:$R,K33))</f>
        <v/>
      </c>
      <c r="E33" s="10" t="str">
        <f>IF(K33="","",INDEX(差動モデル!$S:$S,K33))</f>
        <v/>
      </c>
      <c r="F33" s="10" t="str">
        <f t="shared" si="0"/>
        <v/>
      </c>
      <c r="G33" s="10" t="str">
        <f t="shared" si="1"/>
        <v/>
      </c>
      <c r="H33" s="10" t="str">
        <f t="shared" si="2"/>
        <v/>
      </c>
      <c r="I33" s="10" t="str">
        <f t="shared" si="3"/>
        <v/>
      </c>
      <c r="J33" s="10" t="str">
        <f t="shared" si="4"/>
        <v/>
      </c>
      <c r="K33" s="5" t="str">
        <f>IF(A33="","",ROUND(1+(LOG10(A33)-LOG10(入力・概要!$B$38))*(入力・概要!$B$40-1)/(LOG10(入力・概要!$B$39)-LOG10(入力・概要!$B$38)),0)+3)</f>
        <v/>
      </c>
      <c r="L33" s="5" t="str">
        <f>IF(K33="","",INDEX(差動モデル!$B:$B,K33))</f>
        <v/>
      </c>
      <c r="M33" s="5" t="str">
        <f t="shared" si="5"/>
        <v/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8">
      <c r="A34" s="12"/>
      <c r="B34" s="13"/>
      <c r="C34" s="13"/>
      <c r="D34" s="10" t="str">
        <f>IF(K34="","",INDEX(差動モデル!$R:$R,K34))</f>
        <v/>
      </c>
      <c r="E34" s="10" t="str">
        <f>IF(K34="","",INDEX(差動モデル!$S:$S,K34))</f>
        <v/>
      </c>
      <c r="F34" s="10" t="str">
        <f t="shared" si="0"/>
        <v/>
      </c>
      <c r="G34" s="10" t="str">
        <f t="shared" si="1"/>
        <v/>
      </c>
      <c r="H34" s="10" t="str">
        <f t="shared" si="2"/>
        <v/>
      </c>
      <c r="I34" s="10" t="str">
        <f t="shared" si="3"/>
        <v/>
      </c>
      <c r="J34" s="10" t="str">
        <f t="shared" si="4"/>
        <v/>
      </c>
      <c r="K34" s="5" t="str">
        <f>IF(A34="","",ROUND(1+(LOG10(A34)-LOG10(入力・概要!$B$38))*(入力・概要!$B$40-1)/(LOG10(入力・概要!$B$39)-LOG10(入力・概要!$B$38)),0)+3)</f>
        <v/>
      </c>
      <c r="L34" s="5" t="str">
        <f>IF(K34="","",INDEX(差動モデル!$B:$B,K34))</f>
        <v/>
      </c>
      <c r="M34" s="5" t="str">
        <f t="shared" si="5"/>
        <v/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8">
      <c r="A35" s="12"/>
      <c r="B35" s="13"/>
      <c r="C35" s="13"/>
      <c r="D35" s="10" t="str">
        <f>IF(K35="","",INDEX(差動モデル!$R:$R,K35))</f>
        <v/>
      </c>
      <c r="E35" s="10" t="str">
        <f>IF(K35="","",INDEX(差動モデル!$S:$S,K35))</f>
        <v/>
      </c>
      <c r="F35" s="10" t="str">
        <f t="shared" si="0"/>
        <v/>
      </c>
      <c r="G35" s="10" t="str">
        <f t="shared" si="1"/>
        <v/>
      </c>
      <c r="H35" s="10" t="str">
        <f t="shared" si="2"/>
        <v/>
      </c>
      <c r="I35" s="10" t="str">
        <f t="shared" si="3"/>
        <v/>
      </c>
      <c r="J35" s="10" t="str">
        <f t="shared" si="4"/>
        <v/>
      </c>
      <c r="K35" s="5" t="str">
        <f>IF(A35="","",ROUND(1+(LOG10(A35)-LOG10(入力・概要!$B$38))*(入力・概要!$B$40-1)/(LOG10(入力・概要!$B$39)-LOG10(入力・概要!$B$38)),0)+3)</f>
        <v/>
      </c>
      <c r="L35" s="5" t="str">
        <f>IF(K35="","",INDEX(差動モデル!$B:$B,K35))</f>
        <v/>
      </c>
      <c r="M35" s="5" t="str">
        <f t="shared" si="5"/>
        <v/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8">
      <c r="A36" s="12"/>
      <c r="B36" s="13"/>
      <c r="C36" s="13"/>
      <c r="D36" s="10" t="str">
        <f>IF(K36="","",INDEX(差動モデル!$R:$R,K36))</f>
        <v/>
      </c>
      <c r="E36" s="10" t="str">
        <f>IF(K36="","",INDEX(差動モデル!$S:$S,K36))</f>
        <v/>
      </c>
      <c r="F36" s="10" t="str">
        <f t="shared" si="0"/>
        <v/>
      </c>
      <c r="G36" s="10" t="str">
        <f t="shared" si="1"/>
        <v/>
      </c>
      <c r="H36" s="10" t="str">
        <f t="shared" si="2"/>
        <v/>
      </c>
      <c r="I36" s="10" t="str">
        <f t="shared" si="3"/>
        <v/>
      </c>
      <c r="J36" s="10" t="str">
        <f t="shared" si="4"/>
        <v/>
      </c>
      <c r="K36" s="5" t="str">
        <f>IF(A36="","",ROUND(1+(LOG10(A36)-LOG10(入力・概要!$B$38))*(入力・概要!$B$40-1)/(LOG10(入力・概要!$B$39)-LOG10(入力・概要!$B$38)),0)+3)</f>
        <v/>
      </c>
      <c r="L36" s="5" t="str">
        <f>IF(K36="","",INDEX(差動モデル!$B:$B,K36))</f>
        <v/>
      </c>
      <c r="M36" s="5" t="str">
        <f t="shared" si="5"/>
        <v/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8">
      <c r="A37" s="12"/>
      <c r="B37" s="13"/>
      <c r="C37" s="13"/>
      <c r="D37" s="10" t="str">
        <f>IF(K37="","",INDEX(差動モデル!$R:$R,K37))</f>
        <v/>
      </c>
      <c r="E37" s="10" t="str">
        <f>IF(K37="","",INDEX(差動モデル!$S:$S,K37))</f>
        <v/>
      </c>
      <c r="F37" s="10" t="str">
        <f t="shared" si="0"/>
        <v/>
      </c>
      <c r="G37" s="10" t="str">
        <f t="shared" si="1"/>
        <v/>
      </c>
      <c r="H37" s="10" t="str">
        <f t="shared" si="2"/>
        <v/>
      </c>
      <c r="I37" s="10" t="str">
        <f t="shared" si="3"/>
        <v/>
      </c>
      <c r="J37" s="10" t="str">
        <f t="shared" si="4"/>
        <v/>
      </c>
      <c r="K37" s="5" t="str">
        <f>IF(A37="","",ROUND(1+(LOG10(A37)-LOG10(入力・概要!$B$38))*(入力・概要!$B$40-1)/(LOG10(入力・概要!$B$39)-LOG10(入力・概要!$B$38)),0)+3)</f>
        <v/>
      </c>
      <c r="L37" s="5" t="str">
        <f>IF(K37="","",INDEX(差動モデル!$B:$B,K37))</f>
        <v/>
      </c>
      <c r="M37" s="5" t="str">
        <f t="shared" si="5"/>
        <v/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8">
      <c r="A38" s="12"/>
      <c r="B38" s="13"/>
      <c r="C38" s="13"/>
      <c r="D38" s="10" t="str">
        <f>IF(K38="","",INDEX(差動モデル!$R:$R,K38))</f>
        <v/>
      </c>
      <c r="E38" s="10" t="str">
        <f>IF(K38="","",INDEX(差動モデル!$S:$S,K38))</f>
        <v/>
      </c>
      <c r="F38" s="10" t="str">
        <f t="shared" si="0"/>
        <v/>
      </c>
      <c r="G38" s="10" t="str">
        <f t="shared" si="1"/>
        <v/>
      </c>
      <c r="H38" s="10" t="str">
        <f t="shared" si="2"/>
        <v/>
      </c>
      <c r="I38" s="10" t="str">
        <f t="shared" si="3"/>
        <v/>
      </c>
      <c r="J38" s="10" t="str">
        <f t="shared" si="4"/>
        <v/>
      </c>
      <c r="K38" s="5" t="str">
        <f>IF(A38="","",ROUND(1+(LOG10(A38)-LOG10(入力・概要!$B$38))*(入力・概要!$B$40-1)/(LOG10(入力・概要!$B$39)-LOG10(入力・概要!$B$38)),0)+3)</f>
        <v/>
      </c>
      <c r="L38" s="5" t="str">
        <f>IF(K38="","",INDEX(差動モデル!$B:$B,K38))</f>
        <v/>
      </c>
      <c r="M38" s="5" t="str">
        <f t="shared" si="5"/>
        <v/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8">
      <c r="A39" s="12"/>
      <c r="B39" s="13"/>
      <c r="C39" s="13"/>
      <c r="D39" s="10" t="str">
        <f>IF(K39="","",INDEX(差動モデル!$R:$R,K39))</f>
        <v/>
      </c>
      <c r="E39" s="10" t="str">
        <f>IF(K39="","",INDEX(差動モデル!$S:$S,K39))</f>
        <v/>
      </c>
      <c r="F39" s="10" t="str">
        <f t="shared" si="0"/>
        <v/>
      </c>
      <c r="G39" s="10" t="str">
        <f t="shared" si="1"/>
        <v/>
      </c>
      <c r="H39" s="10" t="str">
        <f t="shared" si="2"/>
        <v/>
      </c>
      <c r="I39" s="10" t="str">
        <f t="shared" si="3"/>
        <v/>
      </c>
      <c r="J39" s="10" t="str">
        <f t="shared" si="4"/>
        <v/>
      </c>
      <c r="K39" s="5" t="str">
        <f>IF(A39="","",ROUND(1+(LOG10(A39)-LOG10(入力・概要!$B$38))*(入力・概要!$B$40-1)/(LOG10(入力・概要!$B$39)-LOG10(入力・概要!$B$38)),0)+3)</f>
        <v/>
      </c>
      <c r="L39" s="5" t="str">
        <f>IF(K39="","",INDEX(差動モデル!$B:$B,K39))</f>
        <v/>
      </c>
      <c r="M39" s="5" t="str">
        <f t="shared" si="5"/>
        <v/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8">
      <c r="A40" s="12"/>
      <c r="B40" s="13"/>
      <c r="C40" s="13"/>
      <c r="D40" s="10" t="str">
        <f>IF(K40="","",INDEX(差動モデル!$R:$R,K40))</f>
        <v/>
      </c>
      <c r="E40" s="10" t="str">
        <f>IF(K40="","",INDEX(差動モデル!$S:$S,K40))</f>
        <v/>
      </c>
      <c r="F40" s="10" t="str">
        <f t="shared" si="0"/>
        <v/>
      </c>
      <c r="G40" s="10" t="str">
        <f t="shared" si="1"/>
        <v/>
      </c>
      <c r="H40" s="10" t="str">
        <f t="shared" si="2"/>
        <v/>
      </c>
      <c r="I40" s="10" t="str">
        <f t="shared" si="3"/>
        <v/>
      </c>
      <c r="J40" s="10" t="str">
        <f t="shared" si="4"/>
        <v/>
      </c>
      <c r="K40" s="5" t="str">
        <f>IF(A40="","",ROUND(1+(LOG10(A40)-LOG10(入力・概要!$B$38))*(入力・概要!$B$40-1)/(LOG10(入力・概要!$B$39)-LOG10(入力・概要!$B$38)),0)+3)</f>
        <v/>
      </c>
      <c r="L40" s="5" t="str">
        <f>IF(K40="","",INDEX(差動モデル!$B:$B,K40))</f>
        <v/>
      </c>
      <c r="M40" s="5" t="str">
        <f t="shared" si="5"/>
        <v/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8">
      <c r="A41" s="12"/>
      <c r="B41" s="13"/>
      <c r="C41" s="13"/>
      <c r="D41" s="10" t="str">
        <f>IF(K41="","",INDEX(差動モデル!$R:$R,K41))</f>
        <v/>
      </c>
      <c r="E41" s="10" t="str">
        <f>IF(K41="","",INDEX(差動モデル!$S:$S,K41))</f>
        <v/>
      </c>
      <c r="F41" s="10" t="str">
        <f t="shared" si="0"/>
        <v/>
      </c>
      <c r="G41" s="10" t="str">
        <f t="shared" si="1"/>
        <v/>
      </c>
      <c r="H41" s="10" t="str">
        <f t="shared" si="2"/>
        <v/>
      </c>
      <c r="I41" s="10" t="str">
        <f t="shared" si="3"/>
        <v/>
      </c>
      <c r="J41" s="10" t="str">
        <f t="shared" si="4"/>
        <v/>
      </c>
      <c r="K41" s="5" t="str">
        <f>IF(A41="","",ROUND(1+(LOG10(A41)-LOG10(入力・概要!$B$38))*(入力・概要!$B$40-1)/(LOG10(入力・概要!$B$39)-LOG10(入力・概要!$B$38)),0)+3)</f>
        <v/>
      </c>
      <c r="L41" s="5" t="str">
        <f>IF(K41="","",INDEX(差動モデル!$B:$B,K41))</f>
        <v/>
      </c>
      <c r="M41" s="5" t="str">
        <f t="shared" si="5"/>
        <v/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8">
      <c r="A42" s="12"/>
      <c r="B42" s="13"/>
      <c r="C42" s="13"/>
      <c r="D42" s="10" t="str">
        <f>IF(K42="","",INDEX(差動モデル!$R:$R,K42))</f>
        <v/>
      </c>
      <c r="E42" s="10" t="str">
        <f>IF(K42="","",INDEX(差動モデル!$S:$S,K42))</f>
        <v/>
      </c>
      <c r="F42" s="10" t="str">
        <f t="shared" si="0"/>
        <v/>
      </c>
      <c r="G42" s="10" t="str">
        <f t="shared" si="1"/>
        <v/>
      </c>
      <c r="H42" s="10" t="str">
        <f t="shared" si="2"/>
        <v/>
      </c>
      <c r="I42" s="10" t="str">
        <f t="shared" si="3"/>
        <v/>
      </c>
      <c r="J42" s="10" t="str">
        <f t="shared" si="4"/>
        <v/>
      </c>
      <c r="K42" s="5" t="str">
        <f>IF(A42="","",ROUND(1+(LOG10(A42)-LOG10(入力・概要!$B$38))*(入力・概要!$B$40-1)/(LOG10(入力・概要!$B$39)-LOG10(入力・概要!$B$38)),0)+3)</f>
        <v/>
      </c>
      <c r="L42" s="5" t="str">
        <f>IF(K42="","",INDEX(差動モデル!$B:$B,K42))</f>
        <v/>
      </c>
      <c r="M42" s="5" t="str">
        <f t="shared" si="5"/>
        <v/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8">
      <c r="A43" s="12"/>
      <c r="B43" s="13"/>
      <c r="C43" s="13"/>
      <c r="D43" s="10" t="str">
        <f>IF(K43="","",INDEX(差動モデル!$R:$R,K43))</f>
        <v/>
      </c>
      <c r="E43" s="10" t="str">
        <f>IF(K43="","",INDEX(差動モデル!$S:$S,K43))</f>
        <v/>
      </c>
      <c r="F43" s="10" t="str">
        <f t="shared" si="0"/>
        <v/>
      </c>
      <c r="G43" s="10" t="str">
        <f t="shared" si="1"/>
        <v/>
      </c>
      <c r="H43" s="10" t="str">
        <f t="shared" si="2"/>
        <v/>
      </c>
      <c r="I43" s="10" t="str">
        <f t="shared" si="3"/>
        <v/>
      </c>
      <c r="J43" s="10" t="str">
        <f t="shared" si="4"/>
        <v/>
      </c>
      <c r="K43" s="5" t="str">
        <f>IF(A43="","",ROUND(1+(LOG10(A43)-LOG10(入力・概要!$B$38))*(入力・概要!$B$40-1)/(LOG10(入力・概要!$B$39)-LOG10(入力・概要!$B$38)),0)+3)</f>
        <v/>
      </c>
      <c r="L43" s="5" t="str">
        <f>IF(K43="","",INDEX(差動モデル!$B:$B,K43))</f>
        <v/>
      </c>
      <c r="M43" s="5" t="str">
        <f t="shared" si="5"/>
        <v/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8">
      <c r="A44" s="12"/>
      <c r="B44" s="13"/>
      <c r="C44" s="13"/>
      <c r="D44" s="10" t="str">
        <f>IF(K44="","",INDEX(差動モデル!$R:$R,K44))</f>
        <v/>
      </c>
      <c r="E44" s="10" t="str">
        <f>IF(K44="","",INDEX(差動モデル!$S:$S,K44))</f>
        <v/>
      </c>
      <c r="F44" s="10" t="str">
        <f t="shared" si="0"/>
        <v/>
      </c>
      <c r="G44" s="10" t="str">
        <f t="shared" si="1"/>
        <v/>
      </c>
      <c r="H44" s="10" t="str">
        <f t="shared" si="2"/>
        <v/>
      </c>
      <c r="I44" s="10" t="str">
        <f t="shared" si="3"/>
        <v/>
      </c>
      <c r="J44" s="10" t="str">
        <f t="shared" si="4"/>
        <v/>
      </c>
      <c r="K44" s="5" t="str">
        <f>IF(A44="","",ROUND(1+(LOG10(A44)-LOG10(入力・概要!$B$38))*(入力・概要!$B$40-1)/(LOG10(入力・概要!$B$39)-LOG10(入力・概要!$B$38)),0)+3)</f>
        <v/>
      </c>
      <c r="L44" s="5" t="str">
        <f>IF(K44="","",INDEX(差動モデル!$B:$B,K44))</f>
        <v/>
      </c>
      <c r="M44" s="5" t="str">
        <f t="shared" si="5"/>
        <v/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8">
      <c r="A45" s="12"/>
      <c r="B45" s="13"/>
      <c r="C45" s="13"/>
      <c r="D45" s="10" t="str">
        <f>IF(K45="","",INDEX(差動モデル!$R:$R,K45))</f>
        <v/>
      </c>
      <c r="E45" s="10" t="str">
        <f>IF(K45="","",INDEX(差動モデル!$S:$S,K45))</f>
        <v/>
      </c>
      <c r="F45" s="10" t="str">
        <f t="shared" si="0"/>
        <v/>
      </c>
      <c r="G45" s="10" t="str">
        <f t="shared" si="1"/>
        <v/>
      </c>
      <c r="H45" s="10" t="str">
        <f t="shared" si="2"/>
        <v/>
      </c>
      <c r="I45" s="10" t="str">
        <f t="shared" si="3"/>
        <v/>
      </c>
      <c r="J45" s="10" t="str">
        <f t="shared" si="4"/>
        <v/>
      </c>
      <c r="K45" s="5" t="str">
        <f>IF(A45="","",ROUND(1+(LOG10(A45)-LOG10(入力・概要!$B$38))*(入力・概要!$B$40-1)/(LOG10(入力・概要!$B$39)-LOG10(入力・概要!$B$38)),0)+3)</f>
        <v/>
      </c>
      <c r="L45" s="5" t="str">
        <f>IF(K45="","",INDEX(差動モデル!$B:$B,K45))</f>
        <v/>
      </c>
      <c r="M45" s="5" t="str">
        <f t="shared" si="5"/>
        <v/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8">
      <c r="A46" s="12"/>
      <c r="B46" s="13"/>
      <c r="C46" s="13"/>
      <c r="D46" s="10" t="str">
        <f>IF(K46="","",INDEX(差動モデル!$R:$R,K46))</f>
        <v/>
      </c>
      <c r="E46" s="10" t="str">
        <f>IF(K46="","",INDEX(差動モデル!$S:$S,K46))</f>
        <v/>
      </c>
      <c r="F46" s="10" t="str">
        <f t="shared" si="0"/>
        <v/>
      </c>
      <c r="G46" s="10" t="str">
        <f t="shared" si="1"/>
        <v/>
      </c>
      <c r="H46" s="10" t="str">
        <f t="shared" si="2"/>
        <v/>
      </c>
      <c r="I46" s="10" t="str">
        <f t="shared" si="3"/>
        <v/>
      </c>
      <c r="J46" s="10" t="str">
        <f t="shared" si="4"/>
        <v/>
      </c>
      <c r="K46" s="5" t="str">
        <f>IF(A46="","",ROUND(1+(LOG10(A46)-LOG10(入力・概要!$B$38))*(入力・概要!$B$40-1)/(LOG10(入力・概要!$B$39)-LOG10(入力・概要!$B$38)),0)+3)</f>
        <v/>
      </c>
      <c r="L46" s="5" t="str">
        <f>IF(K46="","",INDEX(差動モデル!$B:$B,K46))</f>
        <v/>
      </c>
      <c r="M46" s="5" t="str">
        <f t="shared" si="5"/>
        <v/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8">
      <c r="A47" s="12"/>
      <c r="B47" s="13"/>
      <c r="C47" s="13"/>
      <c r="D47" s="10" t="str">
        <f>IF(K47="","",INDEX(差動モデル!$R:$R,K47))</f>
        <v/>
      </c>
      <c r="E47" s="10" t="str">
        <f>IF(K47="","",INDEX(差動モデル!$S:$S,K47))</f>
        <v/>
      </c>
      <c r="F47" s="10" t="str">
        <f t="shared" si="0"/>
        <v/>
      </c>
      <c r="G47" s="10" t="str">
        <f t="shared" si="1"/>
        <v/>
      </c>
      <c r="H47" s="10" t="str">
        <f t="shared" si="2"/>
        <v/>
      </c>
      <c r="I47" s="10" t="str">
        <f t="shared" si="3"/>
        <v/>
      </c>
      <c r="J47" s="10" t="str">
        <f t="shared" si="4"/>
        <v/>
      </c>
      <c r="K47" s="5" t="str">
        <f>IF(A47="","",ROUND(1+(LOG10(A47)-LOG10(入力・概要!$B$38))*(入力・概要!$B$40-1)/(LOG10(入力・概要!$B$39)-LOG10(入力・概要!$B$38)),0)+3)</f>
        <v/>
      </c>
      <c r="L47" s="5" t="str">
        <f>IF(K47="","",INDEX(差動モデル!$B:$B,K47))</f>
        <v/>
      </c>
      <c r="M47" s="5" t="str">
        <f t="shared" si="5"/>
        <v/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8">
      <c r="A48" s="12"/>
      <c r="B48" s="13"/>
      <c r="C48" s="13"/>
      <c r="D48" s="10" t="str">
        <f>IF(K48="","",INDEX(差動モデル!$R:$R,K48))</f>
        <v/>
      </c>
      <c r="E48" s="10" t="str">
        <f>IF(K48="","",INDEX(差動モデル!$S:$S,K48))</f>
        <v/>
      </c>
      <c r="F48" s="10" t="str">
        <f t="shared" si="0"/>
        <v/>
      </c>
      <c r="G48" s="10" t="str">
        <f t="shared" si="1"/>
        <v/>
      </c>
      <c r="H48" s="10" t="str">
        <f t="shared" si="2"/>
        <v/>
      </c>
      <c r="I48" s="10" t="str">
        <f t="shared" si="3"/>
        <v/>
      </c>
      <c r="J48" s="10" t="str">
        <f t="shared" si="4"/>
        <v/>
      </c>
      <c r="K48" s="5" t="str">
        <f>IF(A48="","",ROUND(1+(LOG10(A48)-LOG10(入力・概要!$B$38))*(入力・概要!$B$40-1)/(LOG10(入力・概要!$B$39)-LOG10(入力・概要!$B$38)),0)+3)</f>
        <v/>
      </c>
      <c r="L48" s="5" t="str">
        <f>IF(K48="","",INDEX(差動モデル!$B:$B,K48))</f>
        <v/>
      </c>
      <c r="M48" s="5" t="str">
        <f t="shared" si="5"/>
        <v/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8">
      <c r="A49" s="12"/>
      <c r="B49" s="13"/>
      <c r="C49" s="13"/>
      <c r="D49" s="10" t="str">
        <f>IF(K49="","",INDEX(差動モデル!$R:$R,K49))</f>
        <v/>
      </c>
      <c r="E49" s="10" t="str">
        <f>IF(K49="","",INDEX(差動モデル!$S:$S,K49))</f>
        <v/>
      </c>
      <c r="F49" s="10" t="str">
        <f t="shared" si="0"/>
        <v/>
      </c>
      <c r="G49" s="10" t="str">
        <f t="shared" si="1"/>
        <v/>
      </c>
      <c r="H49" s="10" t="str">
        <f t="shared" si="2"/>
        <v/>
      </c>
      <c r="I49" s="10" t="str">
        <f t="shared" si="3"/>
        <v/>
      </c>
      <c r="J49" s="10" t="str">
        <f t="shared" si="4"/>
        <v/>
      </c>
      <c r="K49" s="5" t="str">
        <f>IF(A49="","",ROUND(1+(LOG10(A49)-LOG10(入力・概要!$B$38))*(入力・概要!$B$40-1)/(LOG10(入力・概要!$B$39)-LOG10(入力・概要!$B$38)),0)+3)</f>
        <v/>
      </c>
      <c r="L49" s="5" t="str">
        <f>IF(K49="","",INDEX(差動モデル!$B:$B,K49))</f>
        <v/>
      </c>
      <c r="M49" s="5" t="str">
        <f t="shared" si="5"/>
        <v/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8">
      <c r="A50" s="12"/>
      <c r="B50" s="13"/>
      <c r="C50" s="13"/>
      <c r="D50" s="10" t="str">
        <f>IF(K50="","",INDEX(差動モデル!$R:$R,K50))</f>
        <v/>
      </c>
      <c r="E50" s="10" t="str">
        <f>IF(K50="","",INDEX(差動モデル!$S:$S,K50))</f>
        <v/>
      </c>
      <c r="F50" s="10" t="str">
        <f t="shared" si="0"/>
        <v/>
      </c>
      <c r="G50" s="10" t="str">
        <f t="shared" si="1"/>
        <v/>
      </c>
      <c r="H50" s="10" t="str">
        <f t="shared" si="2"/>
        <v/>
      </c>
      <c r="I50" s="10" t="str">
        <f t="shared" si="3"/>
        <v/>
      </c>
      <c r="J50" s="10" t="str">
        <f t="shared" si="4"/>
        <v/>
      </c>
      <c r="K50" s="5" t="str">
        <f>IF(A50="","",ROUND(1+(LOG10(A50)-LOG10(入力・概要!$B$38))*(入力・概要!$B$40-1)/(LOG10(入力・概要!$B$39)-LOG10(入力・概要!$B$38)),0)+3)</f>
        <v/>
      </c>
      <c r="L50" s="5" t="str">
        <f>IF(K50="","",INDEX(差動モデル!$B:$B,K50))</f>
        <v/>
      </c>
      <c r="M50" s="5" t="str">
        <f t="shared" si="5"/>
        <v/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8">
      <c r="A51" s="12"/>
      <c r="B51" s="13"/>
      <c r="C51" s="13"/>
      <c r="D51" s="10" t="str">
        <f>IF(K51="","",INDEX(差動モデル!$R:$R,K51))</f>
        <v/>
      </c>
      <c r="E51" s="10" t="str">
        <f>IF(K51="","",INDEX(差動モデル!$S:$S,K51))</f>
        <v/>
      </c>
      <c r="F51" s="10" t="str">
        <f t="shared" si="0"/>
        <v/>
      </c>
      <c r="G51" s="10" t="str">
        <f t="shared" si="1"/>
        <v/>
      </c>
      <c r="H51" s="10" t="str">
        <f t="shared" si="2"/>
        <v/>
      </c>
      <c r="I51" s="10" t="str">
        <f t="shared" si="3"/>
        <v/>
      </c>
      <c r="J51" s="10" t="str">
        <f t="shared" si="4"/>
        <v/>
      </c>
      <c r="K51" s="5" t="str">
        <f>IF(A51="","",ROUND(1+(LOG10(A51)-LOG10(入力・概要!$B$38))*(入力・概要!$B$40-1)/(LOG10(入力・概要!$B$39)-LOG10(入力・概要!$B$38)),0)+3)</f>
        <v/>
      </c>
      <c r="L51" s="5" t="str">
        <f>IF(K51="","",INDEX(差動モデル!$B:$B,K51))</f>
        <v/>
      </c>
      <c r="M51" s="5" t="str">
        <f t="shared" si="5"/>
        <v/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8">
      <c r="A52" s="12"/>
      <c r="B52" s="13"/>
      <c r="C52" s="13"/>
      <c r="D52" s="10" t="str">
        <f>IF(K52="","",INDEX(差動モデル!$R:$R,K52))</f>
        <v/>
      </c>
      <c r="E52" s="10" t="str">
        <f>IF(K52="","",INDEX(差動モデル!$S:$S,K52))</f>
        <v/>
      </c>
      <c r="F52" s="10" t="str">
        <f t="shared" si="0"/>
        <v/>
      </c>
      <c r="G52" s="10" t="str">
        <f t="shared" si="1"/>
        <v/>
      </c>
      <c r="H52" s="10" t="str">
        <f t="shared" si="2"/>
        <v/>
      </c>
      <c r="I52" s="10" t="str">
        <f t="shared" si="3"/>
        <v/>
      </c>
      <c r="J52" s="10" t="str">
        <f t="shared" si="4"/>
        <v/>
      </c>
      <c r="K52" s="5" t="str">
        <f>IF(A52="","",ROUND(1+(LOG10(A52)-LOG10(入力・概要!$B$38))*(入力・概要!$B$40-1)/(LOG10(入力・概要!$B$39)-LOG10(入力・概要!$B$38)),0)+3)</f>
        <v/>
      </c>
      <c r="L52" s="5" t="str">
        <f>IF(K52="","",INDEX(差動モデル!$B:$B,K52))</f>
        <v/>
      </c>
      <c r="M52" s="5" t="str">
        <f t="shared" si="5"/>
        <v/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8">
      <c r="A53" s="12"/>
      <c r="B53" s="13"/>
      <c r="C53" s="13"/>
      <c r="D53" s="10" t="str">
        <f>IF(K53="","",INDEX(差動モデル!$R:$R,K53))</f>
        <v/>
      </c>
      <c r="E53" s="10" t="str">
        <f>IF(K53="","",INDEX(差動モデル!$S:$S,K53))</f>
        <v/>
      </c>
      <c r="F53" s="10" t="str">
        <f t="shared" si="0"/>
        <v/>
      </c>
      <c r="G53" s="10" t="str">
        <f t="shared" si="1"/>
        <v/>
      </c>
      <c r="H53" s="10" t="str">
        <f t="shared" si="2"/>
        <v/>
      </c>
      <c r="I53" s="10" t="str">
        <f t="shared" si="3"/>
        <v/>
      </c>
      <c r="J53" s="10" t="str">
        <f t="shared" si="4"/>
        <v/>
      </c>
      <c r="K53" s="5" t="str">
        <f>IF(A53="","",ROUND(1+(LOG10(A53)-LOG10(入力・概要!$B$38))*(入力・概要!$B$40-1)/(LOG10(入力・概要!$B$39)-LOG10(入力・概要!$B$38)),0)+3)</f>
        <v/>
      </c>
      <c r="L53" s="5" t="str">
        <f>IF(K53="","",INDEX(差動モデル!$B:$B,K53))</f>
        <v/>
      </c>
      <c r="M53" s="5" t="str">
        <f t="shared" si="5"/>
        <v/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8">
      <c r="A54" s="12"/>
      <c r="B54" s="13"/>
      <c r="C54" s="13"/>
      <c r="D54" s="10" t="str">
        <f>IF(K54="","",INDEX(差動モデル!$R:$R,K54))</f>
        <v/>
      </c>
      <c r="E54" s="10" t="str">
        <f>IF(K54="","",INDEX(差動モデル!$S:$S,K54))</f>
        <v/>
      </c>
      <c r="F54" s="10" t="str">
        <f t="shared" si="0"/>
        <v/>
      </c>
      <c r="G54" s="10" t="str">
        <f t="shared" si="1"/>
        <v/>
      </c>
      <c r="H54" s="10" t="str">
        <f t="shared" si="2"/>
        <v/>
      </c>
      <c r="I54" s="10" t="str">
        <f t="shared" si="3"/>
        <v/>
      </c>
      <c r="J54" s="10" t="str">
        <f t="shared" si="4"/>
        <v/>
      </c>
      <c r="K54" s="5" t="str">
        <f>IF(A54="","",ROUND(1+(LOG10(A54)-LOG10(入力・概要!$B$38))*(入力・概要!$B$40-1)/(LOG10(入力・概要!$B$39)-LOG10(入力・概要!$B$38)),0)+3)</f>
        <v/>
      </c>
      <c r="L54" s="5" t="str">
        <f>IF(K54="","",INDEX(差動モデル!$B:$B,K54))</f>
        <v/>
      </c>
      <c r="M54" s="5" t="str">
        <f t="shared" si="5"/>
        <v/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8">
      <c r="A55" s="12"/>
      <c r="B55" s="13"/>
      <c r="C55" s="13"/>
      <c r="D55" s="10" t="str">
        <f>IF(K55="","",INDEX(差動モデル!$R:$R,K55))</f>
        <v/>
      </c>
      <c r="E55" s="10" t="str">
        <f>IF(K55="","",INDEX(差動モデル!$S:$S,K55))</f>
        <v/>
      </c>
      <c r="F55" s="10" t="str">
        <f t="shared" si="0"/>
        <v/>
      </c>
      <c r="G55" s="10" t="str">
        <f t="shared" si="1"/>
        <v/>
      </c>
      <c r="H55" s="10" t="str">
        <f t="shared" si="2"/>
        <v/>
      </c>
      <c r="I55" s="10" t="str">
        <f t="shared" si="3"/>
        <v/>
      </c>
      <c r="J55" s="10" t="str">
        <f t="shared" si="4"/>
        <v/>
      </c>
      <c r="K55" s="5" t="str">
        <f>IF(A55="","",ROUND(1+(LOG10(A55)-LOG10(入力・概要!$B$38))*(入力・概要!$B$40-1)/(LOG10(入力・概要!$B$39)-LOG10(入力・概要!$B$38)),0)+3)</f>
        <v/>
      </c>
      <c r="L55" s="5" t="str">
        <f>IF(K55="","",INDEX(差動モデル!$B:$B,K55))</f>
        <v/>
      </c>
      <c r="M55" s="5" t="str">
        <f t="shared" si="5"/>
        <v/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8">
      <c r="A56" s="12"/>
      <c r="B56" s="13"/>
      <c r="C56" s="13"/>
      <c r="D56" s="10" t="str">
        <f>IF(K56="","",INDEX(差動モデル!$R:$R,K56))</f>
        <v/>
      </c>
      <c r="E56" s="10" t="str">
        <f>IF(K56="","",INDEX(差動モデル!$S:$S,K56))</f>
        <v/>
      </c>
      <c r="F56" s="10" t="str">
        <f t="shared" si="0"/>
        <v/>
      </c>
      <c r="G56" s="10" t="str">
        <f t="shared" si="1"/>
        <v/>
      </c>
      <c r="H56" s="10" t="str">
        <f t="shared" si="2"/>
        <v/>
      </c>
      <c r="I56" s="10" t="str">
        <f t="shared" si="3"/>
        <v/>
      </c>
      <c r="J56" s="10" t="str">
        <f t="shared" si="4"/>
        <v/>
      </c>
      <c r="K56" s="5" t="str">
        <f>IF(A56="","",ROUND(1+(LOG10(A56)-LOG10(入力・概要!$B$38))*(入力・概要!$B$40-1)/(LOG10(入力・概要!$B$39)-LOG10(入力・概要!$B$38)),0)+3)</f>
        <v/>
      </c>
      <c r="L56" s="5" t="str">
        <f>IF(K56="","",INDEX(差動モデル!$B:$B,K56))</f>
        <v/>
      </c>
      <c r="M56" s="5" t="str">
        <f t="shared" si="5"/>
        <v/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8">
      <c r="A57" s="12"/>
      <c r="B57" s="13"/>
      <c r="C57" s="13"/>
      <c r="D57" s="10" t="str">
        <f>IF(K57="","",INDEX(差動モデル!$R:$R,K57))</f>
        <v/>
      </c>
      <c r="E57" s="10" t="str">
        <f>IF(K57="","",INDEX(差動モデル!$S:$S,K57))</f>
        <v/>
      </c>
      <c r="F57" s="10" t="str">
        <f t="shared" si="0"/>
        <v/>
      </c>
      <c r="G57" s="10" t="str">
        <f t="shared" si="1"/>
        <v/>
      </c>
      <c r="H57" s="10" t="str">
        <f t="shared" si="2"/>
        <v/>
      </c>
      <c r="I57" s="10" t="str">
        <f t="shared" si="3"/>
        <v/>
      </c>
      <c r="J57" s="10" t="str">
        <f t="shared" si="4"/>
        <v/>
      </c>
      <c r="K57" s="5" t="str">
        <f>IF(A57="","",ROUND(1+(LOG10(A57)-LOG10(入力・概要!$B$38))*(入力・概要!$B$40-1)/(LOG10(入力・概要!$B$39)-LOG10(入力・概要!$B$38)),0)+3)</f>
        <v/>
      </c>
      <c r="L57" s="5" t="str">
        <f>IF(K57="","",INDEX(差動モデル!$B:$B,K57))</f>
        <v/>
      </c>
      <c r="M57" s="5" t="str">
        <f t="shared" si="5"/>
        <v/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8">
      <c r="A58" s="12"/>
      <c r="B58" s="13"/>
      <c r="C58" s="13"/>
      <c r="D58" s="10" t="str">
        <f>IF(K58="","",INDEX(差動モデル!$R:$R,K58))</f>
        <v/>
      </c>
      <c r="E58" s="10" t="str">
        <f>IF(K58="","",INDEX(差動モデル!$S:$S,K58))</f>
        <v/>
      </c>
      <c r="F58" s="10" t="str">
        <f t="shared" si="0"/>
        <v/>
      </c>
      <c r="G58" s="10" t="str">
        <f t="shared" si="1"/>
        <v/>
      </c>
      <c r="H58" s="10" t="str">
        <f t="shared" si="2"/>
        <v/>
      </c>
      <c r="I58" s="10" t="str">
        <f t="shared" si="3"/>
        <v/>
      </c>
      <c r="J58" s="10" t="str">
        <f t="shared" si="4"/>
        <v/>
      </c>
      <c r="K58" s="5" t="str">
        <f>IF(A58="","",ROUND(1+(LOG10(A58)-LOG10(入力・概要!$B$38))*(入力・概要!$B$40-1)/(LOG10(入力・概要!$B$39)-LOG10(入力・概要!$B$38)),0)+3)</f>
        <v/>
      </c>
      <c r="L58" s="5" t="str">
        <f>IF(K58="","",INDEX(差動モデル!$B:$B,K58))</f>
        <v/>
      </c>
      <c r="M58" s="5" t="str">
        <f t="shared" si="5"/>
        <v/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8">
      <c r="A59" s="12"/>
      <c r="B59" s="13"/>
      <c r="C59" s="13"/>
      <c r="D59" s="10" t="str">
        <f>IF(K59="","",INDEX(差動モデル!$R:$R,K59))</f>
        <v/>
      </c>
      <c r="E59" s="10" t="str">
        <f>IF(K59="","",INDEX(差動モデル!$S:$S,K59))</f>
        <v/>
      </c>
      <c r="F59" s="10" t="str">
        <f t="shared" si="0"/>
        <v/>
      </c>
      <c r="G59" s="10" t="str">
        <f t="shared" si="1"/>
        <v/>
      </c>
      <c r="H59" s="10" t="str">
        <f t="shared" si="2"/>
        <v/>
      </c>
      <c r="I59" s="10" t="str">
        <f t="shared" si="3"/>
        <v/>
      </c>
      <c r="J59" s="10" t="str">
        <f t="shared" si="4"/>
        <v/>
      </c>
      <c r="K59" s="5" t="str">
        <f>IF(A59="","",ROUND(1+(LOG10(A59)-LOG10(入力・概要!$B$38))*(入力・概要!$B$40-1)/(LOG10(入力・概要!$B$39)-LOG10(入力・概要!$B$38)),0)+3)</f>
        <v/>
      </c>
      <c r="L59" s="5" t="str">
        <f>IF(K59="","",INDEX(差動モデル!$B:$B,K59))</f>
        <v/>
      </c>
      <c r="M59" s="5" t="str">
        <f t="shared" si="5"/>
        <v/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8">
      <c r="A60" s="12"/>
      <c r="B60" s="13"/>
      <c r="C60" s="13"/>
      <c r="D60" s="10" t="str">
        <f>IF(K60="","",INDEX(差動モデル!$R:$R,K60))</f>
        <v/>
      </c>
      <c r="E60" s="10" t="str">
        <f>IF(K60="","",INDEX(差動モデル!$S:$S,K60))</f>
        <v/>
      </c>
      <c r="F60" s="10" t="str">
        <f t="shared" si="0"/>
        <v/>
      </c>
      <c r="G60" s="10" t="str">
        <f t="shared" si="1"/>
        <v/>
      </c>
      <c r="H60" s="10" t="str">
        <f t="shared" si="2"/>
        <v/>
      </c>
      <c r="I60" s="10" t="str">
        <f t="shared" si="3"/>
        <v/>
      </c>
      <c r="J60" s="10" t="str">
        <f t="shared" si="4"/>
        <v/>
      </c>
      <c r="K60" s="5" t="str">
        <f>IF(A60="","",ROUND(1+(LOG10(A60)-LOG10(入力・概要!$B$38))*(入力・概要!$B$40-1)/(LOG10(入力・概要!$B$39)-LOG10(入力・概要!$B$38)),0)+3)</f>
        <v/>
      </c>
      <c r="L60" s="5" t="str">
        <f>IF(K60="","",INDEX(差動モデル!$B:$B,K60))</f>
        <v/>
      </c>
      <c r="M60" s="5" t="str">
        <f t="shared" si="5"/>
        <v/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>
      <c r="A61" s="3"/>
      <c r="B61" s="4"/>
      <c r="C61" s="4"/>
      <c r="D61" s="1" t="str">
        <f>IF(K61="","",INDEX(差動モデル!$R:$R,K61))</f>
        <v/>
      </c>
      <c r="E61" s="1" t="str">
        <f>IF(K61="","",INDEX(差動モデル!$S:$S,K61))</f>
        <v/>
      </c>
      <c r="F61" s="1" t="str">
        <f t="shared" si="0"/>
        <v/>
      </c>
      <c r="G61" s="1" t="str">
        <f t="shared" si="1"/>
        <v/>
      </c>
      <c r="H61" s="1" t="str">
        <f t="shared" si="2"/>
        <v/>
      </c>
      <c r="I61" s="1" t="str">
        <f t="shared" si="3"/>
        <v/>
      </c>
      <c r="J61" s="1" t="str">
        <f t="shared" si="4"/>
        <v/>
      </c>
      <c r="K61" t="str">
        <f>IF(A61="","",ROUND(1+(LOG10(A61)-LOG10(入力・概要!$B$38))*(入力・概要!$B$40-1)/(LOG10(入力・概要!$B$39)-LOG10(入力・概要!$B$38)),0)+3)</f>
        <v/>
      </c>
      <c r="L61" t="str">
        <f>IF(K61="","",INDEX(差動モデル!$B:$B,K61))</f>
        <v/>
      </c>
      <c r="M61" t="str">
        <f t="shared" si="5"/>
        <v/>
      </c>
    </row>
    <row r="62" spans="1:33">
      <c r="A62" s="3"/>
      <c r="B62" s="4"/>
      <c r="C62" s="4"/>
      <c r="D62" s="1" t="str">
        <f>IF(K62="","",INDEX(差動モデル!$R:$R,K62))</f>
        <v/>
      </c>
      <c r="E62" s="1" t="str">
        <f>IF(K62="","",INDEX(差動モデル!$S:$S,K62))</f>
        <v/>
      </c>
      <c r="F62" s="1" t="str">
        <f t="shared" si="0"/>
        <v/>
      </c>
      <c r="G62" s="1" t="str">
        <f t="shared" si="1"/>
        <v/>
      </c>
      <c r="H62" s="1" t="str">
        <f t="shared" si="2"/>
        <v/>
      </c>
      <c r="I62" s="1" t="str">
        <f t="shared" si="3"/>
        <v/>
      </c>
      <c r="J62" s="1" t="str">
        <f t="shared" si="4"/>
        <v/>
      </c>
      <c r="K62" t="str">
        <f>IF(A62="","",ROUND(1+(LOG10(A62)-LOG10(入力・概要!$B$38))*(入力・概要!$B$40-1)/(LOG10(入力・概要!$B$39)-LOG10(入力・概要!$B$38)),0)+3)</f>
        <v/>
      </c>
      <c r="L62" t="str">
        <f>IF(K62="","",INDEX(差動モデル!$B:$B,K62))</f>
        <v/>
      </c>
      <c r="M62" t="str">
        <f t="shared" si="5"/>
        <v/>
      </c>
    </row>
    <row r="63" spans="1:33">
      <c r="A63" s="3"/>
      <c r="B63" s="4"/>
      <c r="C63" s="4"/>
      <c r="D63" s="1" t="str">
        <f>IF(K63="","",INDEX(差動モデル!$R:$R,K63))</f>
        <v/>
      </c>
      <c r="E63" s="1" t="str">
        <f>IF(K63="","",INDEX(差動モデル!$S:$S,K63))</f>
        <v/>
      </c>
      <c r="F63" s="1" t="str">
        <f t="shared" si="0"/>
        <v/>
      </c>
      <c r="G63" s="1" t="str">
        <f t="shared" si="1"/>
        <v/>
      </c>
      <c r="H63" s="1" t="str">
        <f t="shared" si="2"/>
        <v/>
      </c>
      <c r="I63" s="1" t="str">
        <f t="shared" si="3"/>
        <v/>
      </c>
      <c r="J63" s="1" t="str">
        <f t="shared" si="4"/>
        <v/>
      </c>
      <c r="K63" t="str">
        <f>IF(A63="","",ROUND(1+(LOG10(A63)-LOG10(入力・概要!$B$38))*(入力・概要!$B$40-1)/(LOG10(入力・概要!$B$39)-LOG10(入力・概要!$B$38)),0)+3)</f>
        <v/>
      </c>
      <c r="L63" t="str">
        <f>IF(K63="","",INDEX(差動モデル!$B:$B,K63))</f>
        <v/>
      </c>
      <c r="M63" t="str">
        <f t="shared" si="5"/>
        <v/>
      </c>
    </row>
    <row r="64" spans="1:33">
      <c r="A64" s="3"/>
      <c r="B64" s="4"/>
      <c r="C64" s="4"/>
      <c r="D64" s="1" t="str">
        <f>IF(K64="","",INDEX(差動モデル!$R:$R,K64))</f>
        <v/>
      </c>
      <c r="E64" s="1" t="str">
        <f>IF(K64="","",INDEX(差動モデル!$S:$S,K64))</f>
        <v/>
      </c>
      <c r="F64" s="1" t="str">
        <f t="shared" si="0"/>
        <v/>
      </c>
      <c r="G64" s="1" t="str">
        <f t="shared" si="1"/>
        <v/>
      </c>
      <c r="H64" s="1" t="str">
        <f t="shared" si="2"/>
        <v/>
      </c>
      <c r="I64" s="1" t="str">
        <f t="shared" si="3"/>
        <v/>
      </c>
      <c r="J64" s="1" t="str">
        <f t="shared" si="4"/>
        <v/>
      </c>
      <c r="K64" t="str">
        <f>IF(A64="","",ROUND(1+(LOG10(A64)-LOG10(入力・概要!$B$38))*(入力・概要!$B$40-1)/(LOG10(入力・概要!$B$39)-LOG10(入力・概要!$B$38)),0)+3)</f>
        <v/>
      </c>
      <c r="L64" t="str">
        <f>IF(K64="","",INDEX(差動モデル!$B:$B,K64))</f>
        <v/>
      </c>
      <c r="M64" t="str">
        <f t="shared" si="5"/>
        <v/>
      </c>
    </row>
    <row r="65" spans="1:13">
      <c r="A65" s="3"/>
      <c r="B65" s="4"/>
      <c r="C65" s="4"/>
      <c r="D65" s="1" t="str">
        <f>IF(K65="","",INDEX(差動モデル!$R:$R,K65))</f>
        <v/>
      </c>
      <c r="E65" s="1" t="str">
        <f>IF(K65="","",INDEX(差動モデル!$S:$S,K65))</f>
        <v/>
      </c>
      <c r="F65" s="1" t="str">
        <f t="shared" si="0"/>
        <v/>
      </c>
      <c r="G65" s="1" t="str">
        <f t="shared" si="1"/>
        <v/>
      </c>
      <c r="H65" s="1" t="str">
        <f t="shared" si="2"/>
        <v/>
      </c>
      <c r="I65" s="1" t="str">
        <f t="shared" si="3"/>
        <v/>
      </c>
      <c r="J65" s="1" t="str">
        <f t="shared" si="4"/>
        <v/>
      </c>
      <c r="K65" t="str">
        <f>IF(A65="","",ROUND(1+(LOG10(A65)-LOG10(入力・概要!$B$38))*(入力・概要!$B$40-1)/(LOG10(入力・概要!$B$39)-LOG10(入力・概要!$B$38)),0)+3)</f>
        <v/>
      </c>
      <c r="L65" t="str">
        <f>IF(K65="","",INDEX(差動モデル!$B:$B,K65))</f>
        <v/>
      </c>
      <c r="M65" t="str">
        <f t="shared" si="5"/>
        <v/>
      </c>
    </row>
    <row r="66" spans="1:13">
      <c r="A66" s="3"/>
      <c r="B66" s="4"/>
      <c r="C66" s="4"/>
      <c r="D66" s="1" t="str">
        <f>IF(K66="","",INDEX(差動モデル!$R:$R,K66))</f>
        <v/>
      </c>
      <c r="E66" s="1" t="str">
        <f>IF(K66="","",INDEX(差動モデル!$S:$S,K66))</f>
        <v/>
      </c>
      <c r="F66" s="1" t="str">
        <f t="shared" si="0"/>
        <v/>
      </c>
      <c r="G66" s="1" t="str">
        <f t="shared" si="1"/>
        <v/>
      </c>
      <c r="H66" s="1" t="str">
        <f t="shared" si="2"/>
        <v/>
      </c>
      <c r="I66" s="1" t="str">
        <f t="shared" si="3"/>
        <v/>
      </c>
      <c r="J66" s="1" t="str">
        <f t="shared" si="4"/>
        <v/>
      </c>
      <c r="K66" t="str">
        <f>IF(A66="","",ROUND(1+(LOG10(A66)-LOG10(入力・概要!$B$38))*(入力・概要!$B$40-1)/(LOG10(入力・概要!$B$39)-LOG10(入力・概要!$B$38)),0)+3)</f>
        <v/>
      </c>
      <c r="L66" t="str">
        <f>IF(K66="","",INDEX(差動モデル!$B:$B,K66))</f>
        <v/>
      </c>
      <c r="M66" t="str">
        <f t="shared" si="5"/>
        <v/>
      </c>
    </row>
    <row r="67" spans="1:13">
      <c r="A67" s="3"/>
      <c r="B67" s="4"/>
      <c r="C67" s="4"/>
      <c r="D67" s="1" t="str">
        <f>IF(K67="","",INDEX(差動モデル!$R:$R,K67))</f>
        <v/>
      </c>
      <c r="E67" s="1" t="str">
        <f>IF(K67="","",INDEX(差動モデル!$S:$S,K67))</f>
        <v/>
      </c>
      <c r="F67" s="1" t="str">
        <f t="shared" si="0"/>
        <v/>
      </c>
      <c r="G67" s="1" t="str">
        <f t="shared" si="1"/>
        <v/>
      </c>
      <c r="H67" s="1" t="str">
        <f t="shared" si="2"/>
        <v/>
      </c>
      <c r="I67" s="1" t="str">
        <f t="shared" si="3"/>
        <v/>
      </c>
      <c r="J67" s="1" t="str">
        <f t="shared" si="4"/>
        <v/>
      </c>
      <c r="K67" t="str">
        <f>IF(A67="","",ROUND(1+(LOG10(A67)-LOG10(入力・概要!$B$38))*(入力・概要!$B$40-1)/(LOG10(入力・概要!$B$39)-LOG10(入力・概要!$B$38)),0)+3)</f>
        <v/>
      </c>
      <c r="L67" t="str">
        <f>IF(K67="","",INDEX(差動モデル!$B:$B,K67))</f>
        <v/>
      </c>
      <c r="M67" t="str">
        <f t="shared" si="5"/>
        <v/>
      </c>
    </row>
    <row r="68" spans="1:13">
      <c r="A68" s="3"/>
      <c r="B68" s="4"/>
      <c r="C68" s="4"/>
      <c r="D68" s="1" t="str">
        <f>IF(K68="","",INDEX(差動モデル!$R:$R,K68))</f>
        <v/>
      </c>
      <c r="E68" s="1" t="str">
        <f>IF(K68="","",INDEX(差動モデル!$S:$S,K68))</f>
        <v/>
      </c>
      <c r="F68" s="1" t="str">
        <f t="shared" si="0"/>
        <v/>
      </c>
      <c r="G68" s="1" t="str">
        <f t="shared" si="1"/>
        <v/>
      </c>
      <c r="H68" s="1" t="str">
        <f t="shared" si="2"/>
        <v/>
      </c>
      <c r="I68" s="1" t="str">
        <f t="shared" si="3"/>
        <v/>
      </c>
      <c r="J68" s="1" t="str">
        <f t="shared" si="4"/>
        <v/>
      </c>
      <c r="K68" t="str">
        <f>IF(A68="","",ROUND(1+(LOG10(A68)-LOG10(入力・概要!$B$38))*(入力・概要!$B$40-1)/(LOG10(入力・概要!$B$39)-LOG10(入力・概要!$B$38)),0)+3)</f>
        <v/>
      </c>
      <c r="L68" t="str">
        <f>IF(K68="","",INDEX(差動モデル!$B:$B,K68))</f>
        <v/>
      </c>
      <c r="M68" t="str">
        <f t="shared" si="5"/>
        <v/>
      </c>
    </row>
    <row r="69" spans="1:13">
      <c r="A69" s="3"/>
      <c r="B69" s="4"/>
      <c r="C69" s="4"/>
      <c r="D69" s="1" t="str">
        <f>IF(K69="","",INDEX(差動モデル!$R:$R,K69))</f>
        <v/>
      </c>
      <c r="E69" s="1" t="str">
        <f>IF(K69="","",INDEX(差動モデル!$S:$S,K69))</f>
        <v/>
      </c>
      <c r="F69" s="1" t="str">
        <f t="shared" ref="F69:F132" si="6">IF(OR(A69="",B69=""),"",100*(D69-B69)/MAX(B69,0.000000000001))</f>
        <v/>
      </c>
      <c r="G69" s="1" t="str">
        <f t="shared" ref="G69:G132" si="7">IF(OR(A69="",C69=""),"",E69-C69)</f>
        <v/>
      </c>
      <c r="H69" s="1" t="str">
        <f t="shared" ref="H69:H132" si="8">IF(A69="","",LOG10(A69))</f>
        <v/>
      </c>
      <c r="I69" s="1" t="str">
        <f t="shared" ref="I69:I132" si="9">IF(B69="","",LOG10(MAX(B69,0.000000000001)))</f>
        <v/>
      </c>
      <c r="J69" s="1" t="str">
        <f t="shared" ref="J69:J132" si="10">IF(D69="","",LOG10(MAX(D69,0.000000000001)))</f>
        <v/>
      </c>
      <c r="K69" t="str">
        <f>IF(A69="","",ROUND(1+(LOG10(A69)-LOG10(入力・概要!$B$38))*(入力・概要!$B$40-1)/(LOG10(入力・概要!$B$39)-LOG10(入力・概要!$B$38)),0)+3)</f>
        <v/>
      </c>
      <c r="L69" t="str">
        <f>IF(K69="","",INDEX(差動モデル!$B:$B,K69))</f>
        <v/>
      </c>
      <c r="M69" t="str">
        <f t="shared" ref="M69:M132" si="11">IF(A69="","",IF(ABS(L69/A69-1)&lt;0.01,"周波数差&lt;1%","周波数差あり"))</f>
        <v/>
      </c>
    </row>
    <row r="70" spans="1:13">
      <c r="A70" s="3"/>
      <c r="B70" s="4"/>
      <c r="C70" s="4"/>
      <c r="D70" s="1" t="str">
        <f>IF(K70="","",INDEX(差動モデル!$R:$R,K70))</f>
        <v/>
      </c>
      <c r="E70" s="1" t="str">
        <f>IF(K70="","",INDEX(差動モデル!$S:$S,K70))</f>
        <v/>
      </c>
      <c r="F70" s="1" t="str">
        <f t="shared" si="6"/>
        <v/>
      </c>
      <c r="G70" s="1" t="str">
        <f t="shared" si="7"/>
        <v/>
      </c>
      <c r="H70" s="1" t="str">
        <f t="shared" si="8"/>
        <v/>
      </c>
      <c r="I70" s="1" t="str">
        <f t="shared" si="9"/>
        <v/>
      </c>
      <c r="J70" s="1" t="str">
        <f t="shared" si="10"/>
        <v/>
      </c>
      <c r="K70" t="str">
        <f>IF(A70="","",ROUND(1+(LOG10(A70)-LOG10(入力・概要!$B$38))*(入力・概要!$B$40-1)/(LOG10(入力・概要!$B$39)-LOG10(入力・概要!$B$38)),0)+3)</f>
        <v/>
      </c>
      <c r="L70" t="str">
        <f>IF(K70="","",INDEX(差動モデル!$B:$B,K70))</f>
        <v/>
      </c>
      <c r="M70" t="str">
        <f t="shared" si="11"/>
        <v/>
      </c>
    </row>
    <row r="71" spans="1:13">
      <c r="A71" s="3"/>
      <c r="B71" s="4"/>
      <c r="C71" s="4"/>
      <c r="D71" s="1" t="str">
        <f>IF(K71="","",INDEX(差動モデル!$R:$R,K71))</f>
        <v/>
      </c>
      <c r="E71" s="1" t="str">
        <f>IF(K71="","",INDEX(差動モデル!$S:$S,K71))</f>
        <v/>
      </c>
      <c r="F71" s="1" t="str">
        <f t="shared" si="6"/>
        <v/>
      </c>
      <c r="G71" s="1" t="str">
        <f t="shared" si="7"/>
        <v/>
      </c>
      <c r="H71" s="1" t="str">
        <f t="shared" si="8"/>
        <v/>
      </c>
      <c r="I71" s="1" t="str">
        <f t="shared" si="9"/>
        <v/>
      </c>
      <c r="J71" s="1" t="str">
        <f t="shared" si="10"/>
        <v/>
      </c>
      <c r="K71" t="str">
        <f>IF(A71="","",ROUND(1+(LOG10(A71)-LOG10(入力・概要!$B$38))*(入力・概要!$B$40-1)/(LOG10(入力・概要!$B$39)-LOG10(入力・概要!$B$38)),0)+3)</f>
        <v/>
      </c>
      <c r="L71" t="str">
        <f>IF(K71="","",INDEX(差動モデル!$B:$B,K71))</f>
        <v/>
      </c>
      <c r="M71" t="str">
        <f t="shared" si="11"/>
        <v/>
      </c>
    </row>
    <row r="72" spans="1:13">
      <c r="A72" s="3"/>
      <c r="B72" s="4"/>
      <c r="C72" s="4"/>
      <c r="D72" s="1" t="str">
        <f>IF(K72="","",INDEX(差動モデル!$R:$R,K72))</f>
        <v/>
      </c>
      <c r="E72" s="1" t="str">
        <f>IF(K72="","",INDEX(差動モデル!$S:$S,K72))</f>
        <v/>
      </c>
      <c r="F72" s="1" t="str">
        <f t="shared" si="6"/>
        <v/>
      </c>
      <c r="G72" s="1" t="str">
        <f t="shared" si="7"/>
        <v/>
      </c>
      <c r="H72" s="1" t="str">
        <f t="shared" si="8"/>
        <v/>
      </c>
      <c r="I72" s="1" t="str">
        <f t="shared" si="9"/>
        <v/>
      </c>
      <c r="J72" s="1" t="str">
        <f t="shared" si="10"/>
        <v/>
      </c>
      <c r="K72" t="str">
        <f>IF(A72="","",ROUND(1+(LOG10(A72)-LOG10(入力・概要!$B$38))*(入力・概要!$B$40-1)/(LOG10(入力・概要!$B$39)-LOG10(入力・概要!$B$38)),0)+3)</f>
        <v/>
      </c>
      <c r="L72" t="str">
        <f>IF(K72="","",INDEX(差動モデル!$B:$B,K72))</f>
        <v/>
      </c>
      <c r="M72" t="str">
        <f t="shared" si="11"/>
        <v/>
      </c>
    </row>
    <row r="73" spans="1:13">
      <c r="A73" s="3"/>
      <c r="B73" s="4"/>
      <c r="C73" s="4"/>
      <c r="D73" s="1" t="str">
        <f>IF(K73="","",INDEX(差動モデル!$R:$R,K73))</f>
        <v/>
      </c>
      <c r="E73" s="1" t="str">
        <f>IF(K73="","",INDEX(差動モデル!$S:$S,K73))</f>
        <v/>
      </c>
      <c r="F73" s="1" t="str">
        <f t="shared" si="6"/>
        <v/>
      </c>
      <c r="G73" s="1" t="str">
        <f t="shared" si="7"/>
        <v/>
      </c>
      <c r="H73" s="1" t="str">
        <f t="shared" si="8"/>
        <v/>
      </c>
      <c r="I73" s="1" t="str">
        <f t="shared" si="9"/>
        <v/>
      </c>
      <c r="J73" s="1" t="str">
        <f t="shared" si="10"/>
        <v/>
      </c>
      <c r="K73" t="str">
        <f>IF(A73="","",ROUND(1+(LOG10(A73)-LOG10(入力・概要!$B$38))*(入力・概要!$B$40-1)/(LOG10(入力・概要!$B$39)-LOG10(入力・概要!$B$38)),0)+3)</f>
        <v/>
      </c>
      <c r="L73" t="str">
        <f>IF(K73="","",INDEX(差動モデル!$B:$B,K73))</f>
        <v/>
      </c>
      <c r="M73" t="str">
        <f t="shared" si="11"/>
        <v/>
      </c>
    </row>
    <row r="74" spans="1:13">
      <c r="A74" s="3"/>
      <c r="B74" s="4"/>
      <c r="C74" s="4"/>
      <c r="D74" s="1" t="str">
        <f>IF(K74="","",INDEX(差動モデル!$R:$R,K74))</f>
        <v/>
      </c>
      <c r="E74" s="1" t="str">
        <f>IF(K74="","",INDEX(差動モデル!$S:$S,K74))</f>
        <v/>
      </c>
      <c r="F74" s="1" t="str">
        <f t="shared" si="6"/>
        <v/>
      </c>
      <c r="G74" s="1" t="str">
        <f t="shared" si="7"/>
        <v/>
      </c>
      <c r="H74" s="1" t="str">
        <f t="shared" si="8"/>
        <v/>
      </c>
      <c r="I74" s="1" t="str">
        <f t="shared" si="9"/>
        <v/>
      </c>
      <c r="J74" s="1" t="str">
        <f t="shared" si="10"/>
        <v/>
      </c>
      <c r="K74" t="str">
        <f>IF(A74="","",ROUND(1+(LOG10(A74)-LOG10(入力・概要!$B$38))*(入力・概要!$B$40-1)/(LOG10(入力・概要!$B$39)-LOG10(入力・概要!$B$38)),0)+3)</f>
        <v/>
      </c>
      <c r="L74" t="str">
        <f>IF(K74="","",INDEX(差動モデル!$B:$B,K74))</f>
        <v/>
      </c>
      <c r="M74" t="str">
        <f t="shared" si="11"/>
        <v/>
      </c>
    </row>
    <row r="75" spans="1:13">
      <c r="A75" s="3"/>
      <c r="B75" s="4"/>
      <c r="C75" s="4"/>
      <c r="D75" s="1" t="str">
        <f>IF(K75="","",INDEX(差動モデル!$R:$R,K75))</f>
        <v/>
      </c>
      <c r="E75" s="1" t="str">
        <f>IF(K75="","",INDEX(差動モデル!$S:$S,K75))</f>
        <v/>
      </c>
      <c r="F75" s="1" t="str">
        <f t="shared" si="6"/>
        <v/>
      </c>
      <c r="G75" s="1" t="str">
        <f t="shared" si="7"/>
        <v/>
      </c>
      <c r="H75" s="1" t="str">
        <f t="shared" si="8"/>
        <v/>
      </c>
      <c r="I75" s="1" t="str">
        <f t="shared" si="9"/>
        <v/>
      </c>
      <c r="J75" s="1" t="str">
        <f t="shared" si="10"/>
        <v/>
      </c>
      <c r="K75" t="str">
        <f>IF(A75="","",ROUND(1+(LOG10(A75)-LOG10(入力・概要!$B$38))*(入力・概要!$B$40-1)/(LOG10(入力・概要!$B$39)-LOG10(入力・概要!$B$38)),0)+3)</f>
        <v/>
      </c>
      <c r="L75" t="str">
        <f>IF(K75="","",INDEX(差動モデル!$B:$B,K75))</f>
        <v/>
      </c>
      <c r="M75" t="str">
        <f t="shared" si="11"/>
        <v/>
      </c>
    </row>
    <row r="76" spans="1:13">
      <c r="A76" s="3"/>
      <c r="B76" s="4"/>
      <c r="C76" s="4"/>
      <c r="D76" s="1" t="str">
        <f>IF(K76="","",INDEX(差動モデル!$R:$R,K76))</f>
        <v/>
      </c>
      <c r="E76" s="1" t="str">
        <f>IF(K76="","",INDEX(差動モデル!$S:$S,K76))</f>
        <v/>
      </c>
      <c r="F76" s="1" t="str">
        <f t="shared" si="6"/>
        <v/>
      </c>
      <c r="G76" s="1" t="str">
        <f t="shared" si="7"/>
        <v/>
      </c>
      <c r="H76" s="1" t="str">
        <f t="shared" si="8"/>
        <v/>
      </c>
      <c r="I76" s="1" t="str">
        <f t="shared" si="9"/>
        <v/>
      </c>
      <c r="J76" s="1" t="str">
        <f t="shared" si="10"/>
        <v/>
      </c>
      <c r="K76" t="str">
        <f>IF(A76="","",ROUND(1+(LOG10(A76)-LOG10(入力・概要!$B$38))*(入力・概要!$B$40-1)/(LOG10(入力・概要!$B$39)-LOG10(入力・概要!$B$38)),0)+3)</f>
        <v/>
      </c>
      <c r="L76" t="str">
        <f>IF(K76="","",INDEX(差動モデル!$B:$B,K76))</f>
        <v/>
      </c>
      <c r="M76" t="str">
        <f t="shared" si="11"/>
        <v/>
      </c>
    </row>
    <row r="77" spans="1:13">
      <c r="A77" s="3"/>
      <c r="B77" s="4"/>
      <c r="C77" s="4"/>
      <c r="D77" s="1" t="str">
        <f>IF(K77="","",INDEX(差動モデル!$R:$R,K77))</f>
        <v/>
      </c>
      <c r="E77" s="1" t="str">
        <f>IF(K77="","",INDEX(差動モデル!$S:$S,K77))</f>
        <v/>
      </c>
      <c r="F77" s="1" t="str">
        <f t="shared" si="6"/>
        <v/>
      </c>
      <c r="G77" s="1" t="str">
        <f t="shared" si="7"/>
        <v/>
      </c>
      <c r="H77" s="1" t="str">
        <f t="shared" si="8"/>
        <v/>
      </c>
      <c r="I77" s="1" t="str">
        <f t="shared" si="9"/>
        <v/>
      </c>
      <c r="J77" s="1" t="str">
        <f t="shared" si="10"/>
        <v/>
      </c>
      <c r="K77" t="str">
        <f>IF(A77="","",ROUND(1+(LOG10(A77)-LOG10(入力・概要!$B$38))*(入力・概要!$B$40-1)/(LOG10(入力・概要!$B$39)-LOG10(入力・概要!$B$38)),0)+3)</f>
        <v/>
      </c>
      <c r="L77" t="str">
        <f>IF(K77="","",INDEX(差動モデル!$B:$B,K77))</f>
        <v/>
      </c>
      <c r="M77" t="str">
        <f t="shared" si="11"/>
        <v/>
      </c>
    </row>
    <row r="78" spans="1:13">
      <c r="A78" s="3"/>
      <c r="B78" s="4"/>
      <c r="C78" s="4"/>
      <c r="D78" s="1" t="str">
        <f>IF(K78="","",INDEX(差動モデル!$R:$R,K78))</f>
        <v/>
      </c>
      <c r="E78" s="1" t="str">
        <f>IF(K78="","",INDEX(差動モデル!$S:$S,K78))</f>
        <v/>
      </c>
      <c r="F78" s="1" t="str">
        <f t="shared" si="6"/>
        <v/>
      </c>
      <c r="G78" s="1" t="str">
        <f t="shared" si="7"/>
        <v/>
      </c>
      <c r="H78" s="1" t="str">
        <f t="shared" si="8"/>
        <v/>
      </c>
      <c r="I78" s="1" t="str">
        <f t="shared" si="9"/>
        <v/>
      </c>
      <c r="J78" s="1" t="str">
        <f t="shared" si="10"/>
        <v/>
      </c>
      <c r="K78" t="str">
        <f>IF(A78="","",ROUND(1+(LOG10(A78)-LOG10(入力・概要!$B$38))*(入力・概要!$B$40-1)/(LOG10(入力・概要!$B$39)-LOG10(入力・概要!$B$38)),0)+3)</f>
        <v/>
      </c>
      <c r="L78" t="str">
        <f>IF(K78="","",INDEX(差動モデル!$B:$B,K78))</f>
        <v/>
      </c>
      <c r="M78" t="str">
        <f t="shared" si="11"/>
        <v/>
      </c>
    </row>
    <row r="79" spans="1:13">
      <c r="A79" s="3"/>
      <c r="B79" s="4"/>
      <c r="C79" s="4"/>
      <c r="D79" s="1" t="str">
        <f>IF(K79="","",INDEX(差動モデル!$R:$R,K79))</f>
        <v/>
      </c>
      <c r="E79" s="1" t="str">
        <f>IF(K79="","",INDEX(差動モデル!$S:$S,K79))</f>
        <v/>
      </c>
      <c r="F79" s="1" t="str">
        <f t="shared" si="6"/>
        <v/>
      </c>
      <c r="G79" s="1" t="str">
        <f t="shared" si="7"/>
        <v/>
      </c>
      <c r="H79" s="1" t="str">
        <f t="shared" si="8"/>
        <v/>
      </c>
      <c r="I79" s="1" t="str">
        <f t="shared" si="9"/>
        <v/>
      </c>
      <c r="J79" s="1" t="str">
        <f t="shared" si="10"/>
        <v/>
      </c>
      <c r="K79" t="str">
        <f>IF(A79="","",ROUND(1+(LOG10(A79)-LOG10(入力・概要!$B$38))*(入力・概要!$B$40-1)/(LOG10(入力・概要!$B$39)-LOG10(入力・概要!$B$38)),0)+3)</f>
        <v/>
      </c>
      <c r="L79" t="str">
        <f>IF(K79="","",INDEX(差動モデル!$B:$B,K79))</f>
        <v/>
      </c>
      <c r="M79" t="str">
        <f t="shared" si="11"/>
        <v/>
      </c>
    </row>
    <row r="80" spans="1:13">
      <c r="A80" s="3"/>
      <c r="B80" s="4"/>
      <c r="C80" s="4"/>
      <c r="D80" s="1" t="str">
        <f>IF(K80="","",INDEX(差動モデル!$R:$R,K80))</f>
        <v/>
      </c>
      <c r="E80" s="1" t="str">
        <f>IF(K80="","",INDEX(差動モデル!$S:$S,K80))</f>
        <v/>
      </c>
      <c r="F80" s="1" t="str">
        <f t="shared" si="6"/>
        <v/>
      </c>
      <c r="G80" s="1" t="str">
        <f t="shared" si="7"/>
        <v/>
      </c>
      <c r="H80" s="1" t="str">
        <f t="shared" si="8"/>
        <v/>
      </c>
      <c r="I80" s="1" t="str">
        <f t="shared" si="9"/>
        <v/>
      </c>
      <c r="J80" s="1" t="str">
        <f t="shared" si="10"/>
        <v/>
      </c>
      <c r="K80" t="str">
        <f>IF(A80="","",ROUND(1+(LOG10(A80)-LOG10(入力・概要!$B$38))*(入力・概要!$B$40-1)/(LOG10(入力・概要!$B$39)-LOG10(入力・概要!$B$38)),0)+3)</f>
        <v/>
      </c>
      <c r="L80" t="str">
        <f>IF(K80="","",INDEX(差動モデル!$B:$B,K80))</f>
        <v/>
      </c>
      <c r="M80" t="str">
        <f t="shared" si="11"/>
        <v/>
      </c>
    </row>
    <row r="81" spans="1:13">
      <c r="A81" s="3"/>
      <c r="B81" s="4"/>
      <c r="C81" s="4"/>
      <c r="D81" s="1" t="str">
        <f>IF(K81="","",INDEX(差動モデル!$R:$R,K81))</f>
        <v/>
      </c>
      <c r="E81" s="1" t="str">
        <f>IF(K81="","",INDEX(差動モデル!$S:$S,K81))</f>
        <v/>
      </c>
      <c r="F81" s="1" t="str">
        <f t="shared" si="6"/>
        <v/>
      </c>
      <c r="G81" s="1" t="str">
        <f t="shared" si="7"/>
        <v/>
      </c>
      <c r="H81" s="1" t="str">
        <f t="shared" si="8"/>
        <v/>
      </c>
      <c r="I81" s="1" t="str">
        <f t="shared" si="9"/>
        <v/>
      </c>
      <c r="J81" s="1" t="str">
        <f t="shared" si="10"/>
        <v/>
      </c>
      <c r="K81" t="str">
        <f>IF(A81="","",ROUND(1+(LOG10(A81)-LOG10(入力・概要!$B$38))*(入力・概要!$B$40-1)/(LOG10(入力・概要!$B$39)-LOG10(入力・概要!$B$38)),0)+3)</f>
        <v/>
      </c>
      <c r="L81" t="str">
        <f>IF(K81="","",INDEX(差動モデル!$B:$B,K81))</f>
        <v/>
      </c>
      <c r="M81" t="str">
        <f t="shared" si="11"/>
        <v/>
      </c>
    </row>
    <row r="82" spans="1:13">
      <c r="A82" s="3"/>
      <c r="B82" s="4"/>
      <c r="C82" s="4"/>
      <c r="D82" s="1" t="str">
        <f>IF(K82="","",INDEX(差動モデル!$R:$R,K82))</f>
        <v/>
      </c>
      <c r="E82" s="1" t="str">
        <f>IF(K82="","",INDEX(差動モデル!$S:$S,K82))</f>
        <v/>
      </c>
      <c r="F82" s="1" t="str">
        <f t="shared" si="6"/>
        <v/>
      </c>
      <c r="G82" s="1" t="str">
        <f t="shared" si="7"/>
        <v/>
      </c>
      <c r="H82" s="1" t="str">
        <f t="shared" si="8"/>
        <v/>
      </c>
      <c r="I82" s="1" t="str">
        <f t="shared" si="9"/>
        <v/>
      </c>
      <c r="J82" s="1" t="str">
        <f t="shared" si="10"/>
        <v/>
      </c>
      <c r="K82" t="str">
        <f>IF(A82="","",ROUND(1+(LOG10(A82)-LOG10(入力・概要!$B$38))*(入力・概要!$B$40-1)/(LOG10(入力・概要!$B$39)-LOG10(入力・概要!$B$38)),0)+3)</f>
        <v/>
      </c>
      <c r="L82" t="str">
        <f>IF(K82="","",INDEX(差動モデル!$B:$B,K82))</f>
        <v/>
      </c>
      <c r="M82" t="str">
        <f t="shared" si="11"/>
        <v/>
      </c>
    </row>
    <row r="83" spans="1:13">
      <c r="A83" s="3"/>
      <c r="B83" s="4"/>
      <c r="C83" s="4"/>
      <c r="D83" s="1" t="str">
        <f>IF(K83="","",INDEX(差動モデル!$R:$R,K83))</f>
        <v/>
      </c>
      <c r="E83" s="1" t="str">
        <f>IF(K83="","",INDEX(差動モデル!$S:$S,K83))</f>
        <v/>
      </c>
      <c r="F83" s="1" t="str">
        <f t="shared" si="6"/>
        <v/>
      </c>
      <c r="G83" s="1" t="str">
        <f t="shared" si="7"/>
        <v/>
      </c>
      <c r="H83" s="1" t="str">
        <f t="shared" si="8"/>
        <v/>
      </c>
      <c r="I83" s="1" t="str">
        <f t="shared" si="9"/>
        <v/>
      </c>
      <c r="J83" s="1" t="str">
        <f t="shared" si="10"/>
        <v/>
      </c>
      <c r="K83" t="str">
        <f>IF(A83="","",ROUND(1+(LOG10(A83)-LOG10(入力・概要!$B$38))*(入力・概要!$B$40-1)/(LOG10(入力・概要!$B$39)-LOG10(入力・概要!$B$38)),0)+3)</f>
        <v/>
      </c>
      <c r="L83" t="str">
        <f>IF(K83="","",INDEX(差動モデル!$B:$B,K83))</f>
        <v/>
      </c>
      <c r="M83" t="str">
        <f t="shared" si="11"/>
        <v/>
      </c>
    </row>
    <row r="84" spans="1:13">
      <c r="A84" s="3"/>
      <c r="B84" s="4"/>
      <c r="C84" s="4"/>
      <c r="D84" s="1" t="str">
        <f>IF(K84="","",INDEX(差動モデル!$R:$R,K84))</f>
        <v/>
      </c>
      <c r="E84" s="1" t="str">
        <f>IF(K84="","",INDEX(差動モデル!$S:$S,K84))</f>
        <v/>
      </c>
      <c r="F84" s="1" t="str">
        <f t="shared" si="6"/>
        <v/>
      </c>
      <c r="G84" s="1" t="str">
        <f t="shared" si="7"/>
        <v/>
      </c>
      <c r="H84" s="1" t="str">
        <f t="shared" si="8"/>
        <v/>
      </c>
      <c r="I84" s="1" t="str">
        <f t="shared" si="9"/>
        <v/>
      </c>
      <c r="J84" s="1" t="str">
        <f t="shared" si="10"/>
        <v/>
      </c>
      <c r="K84" t="str">
        <f>IF(A84="","",ROUND(1+(LOG10(A84)-LOG10(入力・概要!$B$38))*(入力・概要!$B$40-1)/(LOG10(入力・概要!$B$39)-LOG10(入力・概要!$B$38)),0)+3)</f>
        <v/>
      </c>
      <c r="L84" t="str">
        <f>IF(K84="","",INDEX(差動モデル!$B:$B,K84))</f>
        <v/>
      </c>
      <c r="M84" t="str">
        <f t="shared" si="11"/>
        <v/>
      </c>
    </row>
    <row r="85" spans="1:13">
      <c r="A85" s="3"/>
      <c r="B85" s="4"/>
      <c r="C85" s="4"/>
      <c r="D85" s="1" t="str">
        <f>IF(K85="","",INDEX(差動モデル!$R:$R,K85))</f>
        <v/>
      </c>
      <c r="E85" s="1" t="str">
        <f>IF(K85="","",INDEX(差動モデル!$S:$S,K85))</f>
        <v/>
      </c>
      <c r="F85" s="1" t="str">
        <f t="shared" si="6"/>
        <v/>
      </c>
      <c r="G85" s="1" t="str">
        <f t="shared" si="7"/>
        <v/>
      </c>
      <c r="H85" s="1" t="str">
        <f t="shared" si="8"/>
        <v/>
      </c>
      <c r="I85" s="1" t="str">
        <f t="shared" si="9"/>
        <v/>
      </c>
      <c r="J85" s="1" t="str">
        <f t="shared" si="10"/>
        <v/>
      </c>
      <c r="K85" t="str">
        <f>IF(A85="","",ROUND(1+(LOG10(A85)-LOG10(入力・概要!$B$38))*(入力・概要!$B$40-1)/(LOG10(入力・概要!$B$39)-LOG10(入力・概要!$B$38)),0)+3)</f>
        <v/>
      </c>
      <c r="L85" t="str">
        <f>IF(K85="","",INDEX(差動モデル!$B:$B,K85))</f>
        <v/>
      </c>
      <c r="M85" t="str">
        <f t="shared" si="11"/>
        <v/>
      </c>
    </row>
    <row r="86" spans="1:13">
      <c r="A86" s="3"/>
      <c r="B86" s="4"/>
      <c r="C86" s="4"/>
      <c r="D86" s="1" t="str">
        <f>IF(K86="","",INDEX(差動モデル!$R:$R,K86))</f>
        <v/>
      </c>
      <c r="E86" s="1" t="str">
        <f>IF(K86="","",INDEX(差動モデル!$S:$S,K86))</f>
        <v/>
      </c>
      <c r="F86" s="1" t="str">
        <f t="shared" si="6"/>
        <v/>
      </c>
      <c r="G86" s="1" t="str">
        <f t="shared" si="7"/>
        <v/>
      </c>
      <c r="H86" s="1" t="str">
        <f t="shared" si="8"/>
        <v/>
      </c>
      <c r="I86" s="1" t="str">
        <f t="shared" si="9"/>
        <v/>
      </c>
      <c r="J86" s="1" t="str">
        <f t="shared" si="10"/>
        <v/>
      </c>
      <c r="K86" t="str">
        <f>IF(A86="","",ROUND(1+(LOG10(A86)-LOG10(入力・概要!$B$38))*(入力・概要!$B$40-1)/(LOG10(入力・概要!$B$39)-LOG10(入力・概要!$B$38)),0)+3)</f>
        <v/>
      </c>
      <c r="L86" t="str">
        <f>IF(K86="","",INDEX(差動モデル!$B:$B,K86))</f>
        <v/>
      </c>
      <c r="M86" t="str">
        <f t="shared" si="11"/>
        <v/>
      </c>
    </row>
    <row r="87" spans="1:13">
      <c r="A87" s="3"/>
      <c r="B87" s="4"/>
      <c r="C87" s="4"/>
      <c r="D87" s="1" t="str">
        <f>IF(K87="","",INDEX(差動モデル!$R:$R,K87))</f>
        <v/>
      </c>
      <c r="E87" s="1" t="str">
        <f>IF(K87="","",INDEX(差動モデル!$S:$S,K87))</f>
        <v/>
      </c>
      <c r="F87" s="1" t="str">
        <f t="shared" si="6"/>
        <v/>
      </c>
      <c r="G87" s="1" t="str">
        <f t="shared" si="7"/>
        <v/>
      </c>
      <c r="H87" s="1" t="str">
        <f t="shared" si="8"/>
        <v/>
      </c>
      <c r="I87" s="1" t="str">
        <f t="shared" si="9"/>
        <v/>
      </c>
      <c r="J87" s="1" t="str">
        <f t="shared" si="10"/>
        <v/>
      </c>
      <c r="K87" t="str">
        <f>IF(A87="","",ROUND(1+(LOG10(A87)-LOG10(入力・概要!$B$38))*(入力・概要!$B$40-1)/(LOG10(入力・概要!$B$39)-LOG10(入力・概要!$B$38)),0)+3)</f>
        <v/>
      </c>
      <c r="L87" t="str">
        <f>IF(K87="","",INDEX(差動モデル!$B:$B,K87))</f>
        <v/>
      </c>
      <c r="M87" t="str">
        <f t="shared" si="11"/>
        <v/>
      </c>
    </row>
    <row r="88" spans="1:13">
      <c r="A88" s="3"/>
      <c r="B88" s="4"/>
      <c r="C88" s="4"/>
      <c r="D88" s="1" t="str">
        <f>IF(K88="","",INDEX(差動モデル!$R:$R,K88))</f>
        <v/>
      </c>
      <c r="E88" s="1" t="str">
        <f>IF(K88="","",INDEX(差動モデル!$S:$S,K88))</f>
        <v/>
      </c>
      <c r="F88" s="1" t="str">
        <f t="shared" si="6"/>
        <v/>
      </c>
      <c r="G88" s="1" t="str">
        <f t="shared" si="7"/>
        <v/>
      </c>
      <c r="H88" s="1" t="str">
        <f t="shared" si="8"/>
        <v/>
      </c>
      <c r="I88" s="1" t="str">
        <f t="shared" si="9"/>
        <v/>
      </c>
      <c r="J88" s="1" t="str">
        <f t="shared" si="10"/>
        <v/>
      </c>
      <c r="K88" t="str">
        <f>IF(A88="","",ROUND(1+(LOG10(A88)-LOG10(入力・概要!$B$38))*(入力・概要!$B$40-1)/(LOG10(入力・概要!$B$39)-LOG10(入力・概要!$B$38)),0)+3)</f>
        <v/>
      </c>
      <c r="L88" t="str">
        <f>IF(K88="","",INDEX(差動モデル!$B:$B,K88))</f>
        <v/>
      </c>
      <c r="M88" t="str">
        <f t="shared" si="11"/>
        <v/>
      </c>
    </row>
    <row r="89" spans="1:13">
      <c r="A89" s="3"/>
      <c r="B89" s="4"/>
      <c r="C89" s="4"/>
      <c r="D89" s="1" t="str">
        <f>IF(K89="","",INDEX(差動モデル!$R:$R,K89))</f>
        <v/>
      </c>
      <c r="E89" s="1" t="str">
        <f>IF(K89="","",INDEX(差動モデル!$S:$S,K89))</f>
        <v/>
      </c>
      <c r="F89" s="1" t="str">
        <f t="shared" si="6"/>
        <v/>
      </c>
      <c r="G89" s="1" t="str">
        <f t="shared" si="7"/>
        <v/>
      </c>
      <c r="H89" s="1" t="str">
        <f t="shared" si="8"/>
        <v/>
      </c>
      <c r="I89" s="1" t="str">
        <f t="shared" si="9"/>
        <v/>
      </c>
      <c r="J89" s="1" t="str">
        <f t="shared" si="10"/>
        <v/>
      </c>
      <c r="K89" t="str">
        <f>IF(A89="","",ROUND(1+(LOG10(A89)-LOG10(入力・概要!$B$38))*(入力・概要!$B$40-1)/(LOG10(入力・概要!$B$39)-LOG10(入力・概要!$B$38)),0)+3)</f>
        <v/>
      </c>
      <c r="L89" t="str">
        <f>IF(K89="","",INDEX(差動モデル!$B:$B,K89))</f>
        <v/>
      </c>
      <c r="M89" t="str">
        <f t="shared" si="11"/>
        <v/>
      </c>
    </row>
    <row r="90" spans="1:13">
      <c r="A90" s="3"/>
      <c r="B90" s="4"/>
      <c r="C90" s="4"/>
      <c r="D90" s="1" t="str">
        <f>IF(K90="","",INDEX(差動モデル!$R:$R,K90))</f>
        <v/>
      </c>
      <c r="E90" s="1" t="str">
        <f>IF(K90="","",INDEX(差動モデル!$S:$S,K90))</f>
        <v/>
      </c>
      <c r="F90" s="1" t="str">
        <f t="shared" si="6"/>
        <v/>
      </c>
      <c r="G90" s="1" t="str">
        <f t="shared" si="7"/>
        <v/>
      </c>
      <c r="H90" s="1" t="str">
        <f t="shared" si="8"/>
        <v/>
      </c>
      <c r="I90" s="1" t="str">
        <f t="shared" si="9"/>
        <v/>
      </c>
      <c r="J90" s="1" t="str">
        <f t="shared" si="10"/>
        <v/>
      </c>
      <c r="K90" t="str">
        <f>IF(A90="","",ROUND(1+(LOG10(A90)-LOG10(入力・概要!$B$38))*(入力・概要!$B$40-1)/(LOG10(入力・概要!$B$39)-LOG10(入力・概要!$B$38)),0)+3)</f>
        <v/>
      </c>
      <c r="L90" t="str">
        <f>IF(K90="","",INDEX(差動モデル!$B:$B,K90))</f>
        <v/>
      </c>
      <c r="M90" t="str">
        <f t="shared" si="11"/>
        <v/>
      </c>
    </row>
    <row r="91" spans="1:13">
      <c r="A91" s="3"/>
      <c r="B91" s="4"/>
      <c r="C91" s="4"/>
      <c r="D91" s="1" t="str">
        <f>IF(K91="","",INDEX(差動モデル!$R:$R,K91))</f>
        <v/>
      </c>
      <c r="E91" s="1" t="str">
        <f>IF(K91="","",INDEX(差動モデル!$S:$S,K91))</f>
        <v/>
      </c>
      <c r="F91" s="1" t="str">
        <f t="shared" si="6"/>
        <v/>
      </c>
      <c r="G91" s="1" t="str">
        <f t="shared" si="7"/>
        <v/>
      </c>
      <c r="H91" s="1" t="str">
        <f t="shared" si="8"/>
        <v/>
      </c>
      <c r="I91" s="1" t="str">
        <f t="shared" si="9"/>
        <v/>
      </c>
      <c r="J91" s="1" t="str">
        <f t="shared" si="10"/>
        <v/>
      </c>
      <c r="K91" t="str">
        <f>IF(A91="","",ROUND(1+(LOG10(A91)-LOG10(入力・概要!$B$38))*(入力・概要!$B$40-1)/(LOG10(入力・概要!$B$39)-LOG10(入力・概要!$B$38)),0)+3)</f>
        <v/>
      </c>
      <c r="L91" t="str">
        <f>IF(K91="","",INDEX(差動モデル!$B:$B,K91))</f>
        <v/>
      </c>
      <c r="M91" t="str">
        <f t="shared" si="11"/>
        <v/>
      </c>
    </row>
    <row r="92" spans="1:13">
      <c r="A92" s="3"/>
      <c r="B92" s="4"/>
      <c r="C92" s="4"/>
      <c r="D92" s="1" t="str">
        <f>IF(K92="","",INDEX(差動モデル!$R:$R,K92))</f>
        <v/>
      </c>
      <c r="E92" s="1" t="str">
        <f>IF(K92="","",INDEX(差動モデル!$S:$S,K92))</f>
        <v/>
      </c>
      <c r="F92" s="1" t="str">
        <f t="shared" si="6"/>
        <v/>
      </c>
      <c r="G92" s="1" t="str">
        <f t="shared" si="7"/>
        <v/>
      </c>
      <c r="H92" s="1" t="str">
        <f t="shared" si="8"/>
        <v/>
      </c>
      <c r="I92" s="1" t="str">
        <f t="shared" si="9"/>
        <v/>
      </c>
      <c r="J92" s="1" t="str">
        <f t="shared" si="10"/>
        <v/>
      </c>
      <c r="K92" t="str">
        <f>IF(A92="","",ROUND(1+(LOG10(A92)-LOG10(入力・概要!$B$38))*(入力・概要!$B$40-1)/(LOG10(入力・概要!$B$39)-LOG10(入力・概要!$B$38)),0)+3)</f>
        <v/>
      </c>
      <c r="L92" t="str">
        <f>IF(K92="","",INDEX(差動モデル!$B:$B,K92))</f>
        <v/>
      </c>
      <c r="M92" t="str">
        <f t="shared" si="11"/>
        <v/>
      </c>
    </row>
    <row r="93" spans="1:13">
      <c r="A93" s="3"/>
      <c r="B93" s="4"/>
      <c r="C93" s="4"/>
      <c r="D93" s="1" t="str">
        <f>IF(K93="","",INDEX(差動モデル!$R:$R,K93))</f>
        <v/>
      </c>
      <c r="E93" s="1" t="str">
        <f>IF(K93="","",INDEX(差動モデル!$S:$S,K93))</f>
        <v/>
      </c>
      <c r="F93" s="1" t="str">
        <f t="shared" si="6"/>
        <v/>
      </c>
      <c r="G93" s="1" t="str">
        <f t="shared" si="7"/>
        <v/>
      </c>
      <c r="H93" s="1" t="str">
        <f t="shared" si="8"/>
        <v/>
      </c>
      <c r="I93" s="1" t="str">
        <f t="shared" si="9"/>
        <v/>
      </c>
      <c r="J93" s="1" t="str">
        <f t="shared" si="10"/>
        <v/>
      </c>
      <c r="K93" t="str">
        <f>IF(A93="","",ROUND(1+(LOG10(A93)-LOG10(入力・概要!$B$38))*(入力・概要!$B$40-1)/(LOG10(入力・概要!$B$39)-LOG10(入力・概要!$B$38)),0)+3)</f>
        <v/>
      </c>
      <c r="L93" t="str">
        <f>IF(K93="","",INDEX(差動モデル!$B:$B,K93))</f>
        <v/>
      </c>
      <c r="M93" t="str">
        <f t="shared" si="11"/>
        <v/>
      </c>
    </row>
    <row r="94" spans="1:13">
      <c r="A94" s="3"/>
      <c r="B94" s="4"/>
      <c r="C94" s="4"/>
      <c r="D94" s="1" t="str">
        <f>IF(K94="","",INDEX(差動モデル!$R:$R,K94))</f>
        <v/>
      </c>
      <c r="E94" s="1" t="str">
        <f>IF(K94="","",INDEX(差動モデル!$S:$S,K94))</f>
        <v/>
      </c>
      <c r="F94" s="1" t="str">
        <f t="shared" si="6"/>
        <v/>
      </c>
      <c r="G94" s="1" t="str">
        <f t="shared" si="7"/>
        <v/>
      </c>
      <c r="H94" s="1" t="str">
        <f t="shared" si="8"/>
        <v/>
      </c>
      <c r="I94" s="1" t="str">
        <f t="shared" si="9"/>
        <v/>
      </c>
      <c r="J94" s="1" t="str">
        <f t="shared" si="10"/>
        <v/>
      </c>
      <c r="K94" t="str">
        <f>IF(A94="","",ROUND(1+(LOG10(A94)-LOG10(入力・概要!$B$38))*(入力・概要!$B$40-1)/(LOG10(入力・概要!$B$39)-LOG10(入力・概要!$B$38)),0)+3)</f>
        <v/>
      </c>
      <c r="L94" t="str">
        <f>IF(K94="","",INDEX(差動モデル!$B:$B,K94))</f>
        <v/>
      </c>
      <c r="M94" t="str">
        <f t="shared" si="11"/>
        <v/>
      </c>
    </row>
    <row r="95" spans="1:13">
      <c r="A95" s="3"/>
      <c r="B95" s="4"/>
      <c r="C95" s="4"/>
      <c r="D95" s="1" t="str">
        <f>IF(K95="","",INDEX(差動モデル!$R:$R,K95))</f>
        <v/>
      </c>
      <c r="E95" s="1" t="str">
        <f>IF(K95="","",INDEX(差動モデル!$S:$S,K95))</f>
        <v/>
      </c>
      <c r="F95" s="1" t="str">
        <f t="shared" si="6"/>
        <v/>
      </c>
      <c r="G95" s="1" t="str">
        <f t="shared" si="7"/>
        <v/>
      </c>
      <c r="H95" s="1" t="str">
        <f t="shared" si="8"/>
        <v/>
      </c>
      <c r="I95" s="1" t="str">
        <f t="shared" si="9"/>
        <v/>
      </c>
      <c r="J95" s="1" t="str">
        <f t="shared" si="10"/>
        <v/>
      </c>
      <c r="K95" t="str">
        <f>IF(A95="","",ROUND(1+(LOG10(A95)-LOG10(入力・概要!$B$38))*(入力・概要!$B$40-1)/(LOG10(入力・概要!$B$39)-LOG10(入力・概要!$B$38)),0)+3)</f>
        <v/>
      </c>
      <c r="L95" t="str">
        <f>IF(K95="","",INDEX(差動モデル!$B:$B,K95))</f>
        <v/>
      </c>
      <c r="M95" t="str">
        <f t="shared" si="11"/>
        <v/>
      </c>
    </row>
    <row r="96" spans="1:13">
      <c r="A96" s="3"/>
      <c r="B96" s="4"/>
      <c r="C96" s="4"/>
      <c r="D96" s="1" t="str">
        <f>IF(K96="","",INDEX(差動モデル!$R:$R,K96))</f>
        <v/>
      </c>
      <c r="E96" s="1" t="str">
        <f>IF(K96="","",INDEX(差動モデル!$S:$S,K96))</f>
        <v/>
      </c>
      <c r="F96" s="1" t="str">
        <f t="shared" si="6"/>
        <v/>
      </c>
      <c r="G96" s="1" t="str">
        <f t="shared" si="7"/>
        <v/>
      </c>
      <c r="H96" s="1" t="str">
        <f t="shared" si="8"/>
        <v/>
      </c>
      <c r="I96" s="1" t="str">
        <f t="shared" si="9"/>
        <v/>
      </c>
      <c r="J96" s="1" t="str">
        <f t="shared" si="10"/>
        <v/>
      </c>
      <c r="K96" t="str">
        <f>IF(A96="","",ROUND(1+(LOG10(A96)-LOG10(入力・概要!$B$38))*(入力・概要!$B$40-1)/(LOG10(入力・概要!$B$39)-LOG10(入力・概要!$B$38)),0)+3)</f>
        <v/>
      </c>
      <c r="L96" t="str">
        <f>IF(K96="","",INDEX(差動モデル!$B:$B,K96))</f>
        <v/>
      </c>
      <c r="M96" t="str">
        <f t="shared" si="11"/>
        <v/>
      </c>
    </row>
    <row r="97" spans="1:13">
      <c r="A97" s="3"/>
      <c r="B97" s="4"/>
      <c r="C97" s="4"/>
      <c r="D97" s="1" t="str">
        <f>IF(K97="","",INDEX(差動モデル!$R:$R,K97))</f>
        <v/>
      </c>
      <c r="E97" s="1" t="str">
        <f>IF(K97="","",INDEX(差動モデル!$S:$S,K97))</f>
        <v/>
      </c>
      <c r="F97" s="1" t="str">
        <f t="shared" si="6"/>
        <v/>
      </c>
      <c r="G97" s="1" t="str">
        <f t="shared" si="7"/>
        <v/>
      </c>
      <c r="H97" s="1" t="str">
        <f t="shared" si="8"/>
        <v/>
      </c>
      <c r="I97" s="1" t="str">
        <f t="shared" si="9"/>
        <v/>
      </c>
      <c r="J97" s="1" t="str">
        <f t="shared" si="10"/>
        <v/>
      </c>
      <c r="K97" t="str">
        <f>IF(A97="","",ROUND(1+(LOG10(A97)-LOG10(入力・概要!$B$38))*(入力・概要!$B$40-1)/(LOG10(入力・概要!$B$39)-LOG10(入力・概要!$B$38)),0)+3)</f>
        <v/>
      </c>
      <c r="L97" t="str">
        <f>IF(K97="","",INDEX(差動モデル!$B:$B,K97))</f>
        <v/>
      </c>
      <c r="M97" t="str">
        <f t="shared" si="11"/>
        <v/>
      </c>
    </row>
    <row r="98" spans="1:13">
      <c r="A98" s="3"/>
      <c r="B98" s="4"/>
      <c r="C98" s="4"/>
      <c r="D98" s="1" t="str">
        <f>IF(K98="","",INDEX(差動モデル!$R:$R,K98))</f>
        <v/>
      </c>
      <c r="E98" s="1" t="str">
        <f>IF(K98="","",INDEX(差動モデル!$S:$S,K98))</f>
        <v/>
      </c>
      <c r="F98" s="1" t="str">
        <f t="shared" si="6"/>
        <v/>
      </c>
      <c r="G98" s="1" t="str">
        <f t="shared" si="7"/>
        <v/>
      </c>
      <c r="H98" s="1" t="str">
        <f t="shared" si="8"/>
        <v/>
      </c>
      <c r="I98" s="1" t="str">
        <f t="shared" si="9"/>
        <v/>
      </c>
      <c r="J98" s="1" t="str">
        <f t="shared" si="10"/>
        <v/>
      </c>
      <c r="K98" t="str">
        <f>IF(A98="","",ROUND(1+(LOG10(A98)-LOG10(入力・概要!$B$38))*(入力・概要!$B$40-1)/(LOG10(入力・概要!$B$39)-LOG10(入力・概要!$B$38)),0)+3)</f>
        <v/>
      </c>
      <c r="L98" t="str">
        <f>IF(K98="","",INDEX(差動モデル!$B:$B,K98))</f>
        <v/>
      </c>
      <c r="M98" t="str">
        <f t="shared" si="11"/>
        <v/>
      </c>
    </row>
    <row r="99" spans="1:13">
      <c r="A99" s="3"/>
      <c r="B99" s="4"/>
      <c r="C99" s="4"/>
      <c r="D99" s="1" t="str">
        <f>IF(K99="","",INDEX(差動モデル!$R:$R,K99))</f>
        <v/>
      </c>
      <c r="E99" s="1" t="str">
        <f>IF(K99="","",INDEX(差動モデル!$S:$S,K99))</f>
        <v/>
      </c>
      <c r="F99" s="1" t="str">
        <f t="shared" si="6"/>
        <v/>
      </c>
      <c r="G99" s="1" t="str">
        <f t="shared" si="7"/>
        <v/>
      </c>
      <c r="H99" s="1" t="str">
        <f t="shared" si="8"/>
        <v/>
      </c>
      <c r="I99" s="1" t="str">
        <f t="shared" si="9"/>
        <v/>
      </c>
      <c r="J99" s="1" t="str">
        <f t="shared" si="10"/>
        <v/>
      </c>
      <c r="K99" t="str">
        <f>IF(A99="","",ROUND(1+(LOG10(A99)-LOG10(入力・概要!$B$38))*(入力・概要!$B$40-1)/(LOG10(入力・概要!$B$39)-LOG10(入力・概要!$B$38)),0)+3)</f>
        <v/>
      </c>
      <c r="L99" t="str">
        <f>IF(K99="","",INDEX(差動モデル!$B:$B,K99))</f>
        <v/>
      </c>
      <c r="M99" t="str">
        <f t="shared" si="11"/>
        <v/>
      </c>
    </row>
    <row r="100" spans="1:13">
      <c r="A100" s="3"/>
      <c r="B100" s="4"/>
      <c r="C100" s="4"/>
      <c r="D100" s="1" t="str">
        <f>IF(K100="","",INDEX(差動モデル!$R:$R,K100))</f>
        <v/>
      </c>
      <c r="E100" s="1" t="str">
        <f>IF(K100="","",INDEX(差動モデル!$S:$S,K100))</f>
        <v/>
      </c>
      <c r="F100" s="1" t="str">
        <f t="shared" si="6"/>
        <v/>
      </c>
      <c r="G100" s="1" t="str">
        <f t="shared" si="7"/>
        <v/>
      </c>
      <c r="H100" s="1" t="str">
        <f t="shared" si="8"/>
        <v/>
      </c>
      <c r="I100" s="1" t="str">
        <f t="shared" si="9"/>
        <v/>
      </c>
      <c r="J100" s="1" t="str">
        <f t="shared" si="10"/>
        <v/>
      </c>
      <c r="K100" t="str">
        <f>IF(A100="","",ROUND(1+(LOG10(A100)-LOG10(入力・概要!$B$38))*(入力・概要!$B$40-1)/(LOG10(入力・概要!$B$39)-LOG10(入力・概要!$B$38)),0)+3)</f>
        <v/>
      </c>
      <c r="L100" t="str">
        <f>IF(K100="","",INDEX(差動モデル!$B:$B,K100))</f>
        <v/>
      </c>
      <c r="M100" t="str">
        <f t="shared" si="11"/>
        <v/>
      </c>
    </row>
    <row r="101" spans="1:13">
      <c r="A101" s="3"/>
      <c r="B101" s="4"/>
      <c r="C101" s="4"/>
      <c r="D101" s="1" t="str">
        <f>IF(K101="","",INDEX(差動モデル!$R:$R,K101))</f>
        <v/>
      </c>
      <c r="E101" s="1" t="str">
        <f>IF(K101="","",INDEX(差動モデル!$S:$S,K101))</f>
        <v/>
      </c>
      <c r="F101" s="1" t="str">
        <f t="shared" si="6"/>
        <v/>
      </c>
      <c r="G101" s="1" t="str">
        <f t="shared" si="7"/>
        <v/>
      </c>
      <c r="H101" s="1" t="str">
        <f t="shared" si="8"/>
        <v/>
      </c>
      <c r="I101" s="1" t="str">
        <f t="shared" si="9"/>
        <v/>
      </c>
      <c r="J101" s="1" t="str">
        <f t="shared" si="10"/>
        <v/>
      </c>
      <c r="K101" t="str">
        <f>IF(A101="","",ROUND(1+(LOG10(A101)-LOG10(入力・概要!$B$38))*(入力・概要!$B$40-1)/(LOG10(入力・概要!$B$39)-LOG10(入力・概要!$B$38)),0)+3)</f>
        <v/>
      </c>
      <c r="L101" t="str">
        <f>IF(K101="","",INDEX(差動モデル!$B:$B,K101))</f>
        <v/>
      </c>
      <c r="M101" t="str">
        <f t="shared" si="11"/>
        <v/>
      </c>
    </row>
    <row r="102" spans="1:13">
      <c r="A102" s="3"/>
      <c r="B102" s="4"/>
      <c r="C102" s="4"/>
      <c r="D102" s="1" t="str">
        <f>IF(K102="","",INDEX(差動モデル!$R:$R,K102))</f>
        <v/>
      </c>
      <c r="E102" s="1" t="str">
        <f>IF(K102="","",INDEX(差動モデル!$S:$S,K102))</f>
        <v/>
      </c>
      <c r="F102" s="1" t="str">
        <f t="shared" si="6"/>
        <v/>
      </c>
      <c r="G102" s="1" t="str">
        <f t="shared" si="7"/>
        <v/>
      </c>
      <c r="H102" s="1" t="str">
        <f t="shared" si="8"/>
        <v/>
      </c>
      <c r="I102" s="1" t="str">
        <f t="shared" si="9"/>
        <v/>
      </c>
      <c r="J102" s="1" t="str">
        <f t="shared" si="10"/>
        <v/>
      </c>
      <c r="K102" t="str">
        <f>IF(A102="","",ROUND(1+(LOG10(A102)-LOG10(入力・概要!$B$38))*(入力・概要!$B$40-1)/(LOG10(入力・概要!$B$39)-LOG10(入力・概要!$B$38)),0)+3)</f>
        <v/>
      </c>
      <c r="L102" t="str">
        <f>IF(K102="","",INDEX(差動モデル!$B:$B,K102))</f>
        <v/>
      </c>
      <c r="M102" t="str">
        <f t="shared" si="11"/>
        <v/>
      </c>
    </row>
    <row r="103" spans="1:13">
      <c r="A103" s="3"/>
      <c r="B103" s="4"/>
      <c r="C103" s="4"/>
      <c r="D103" s="1" t="str">
        <f>IF(K103="","",INDEX(差動モデル!$R:$R,K103))</f>
        <v/>
      </c>
      <c r="E103" s="1" t="str">
        <f>IF(K103="","",INDEX(差動モデル!$S:$S,K103))</f>
        <v/>
      </c>
      <c r="F103" s="1" t="str">
        <f t="shared" si="6"/>
        <v/>
      </c>
      <c r="G103" s="1" t="str">
        <f t="shared" si="7"/>
        <v/>
      </c>
      <c r="H103" s="1" t="str">
        <f t="shared" si="8"/>
        <v/>
      </c>
      <c r="I103" s="1" t="str">
        <f t="shared" si="9"/>
        <v/>
      </c>
      <c r="J103" s="1" t="str">
        <f t="shared" si="10"/>
        <v/>
      </c>
      <c r="K103" t="str">
        <f>IF(A103="","",ROUND(1+(LOG10(A103)-LOG10(入力・概要!$B$38))*(入力・概要!$B$40-1)/(LOG10(入力・概要!$B$39)-LOG10(入力・概要!$B$38)),0)+3)</f>
        <v/>
      </c>
      <c r="L103" t="str">
        <f>IF(K103="","",INDEX(差動モデル!$B:$B,K103))</f>
        <v/>
      </c>
      <c r="M103" t="str">
        <f t="shared" si="11"/>
        <v/>
      </c>
    </row>
    <row r="104" spans="1:13">
      <c r="A104" s="3"/>
      <c r="B104" s="4"/>
      <c r="C104" s="4"/>
      <c r="D104" s="1" t="str">
        <f>IF(K104="","",INDEX(差動モデル!$R:$R,K104))</f>
        <v/>
      </c>
      <c r="E104" s="1" t="str">
        <f>IF(K104="","",INDEX(差動モデル!$S:$S,K104))</f>
        <v/>
      </c>
      <c r="F104" s="1" t="str">
        <f t="shared" si="6"/>
        <v/>
      </c>
      <c r="G104" s="1" t="str">
        <f t="shared" si="7"/>
        <v/>
      </c>
      <c r="H104" s="1" t="str">
        <f t="shared" si="8"/>
        <v/>
      </c>
      <c r="I104" s="1" t="str">
        <f t="shared" si="9"/>
        <v/>
      </c>
      <c r="J104" s="1" t="str">
        <f t="shared" si="10"/>
        <v/>
      </c>
      <c r="K104" t="str">
        <f>IF(A104="","",ROUND(1+(LOG10(A104)-LOG10(入力・概要!$B$38))*(入力・概要!$B$40-1)/(LOG10(入力・概要!$B$39)-LOG10(入力・概要!$B$38)),0)+3)</f>
        <v/>
      </c>
      <c r="L104" t="str">
        <f>IF(K104="","",INDEX(差動モデル!$B:$B,K104))</f>
        <v/>
      </c>
      <c r="M104" t="str">
        <f t="shared" si="11"/>
        <v/>
      </c>
    </row>
    <row r="105" spans="1:13">
      <c r="A105" s="3"/>
      <c r="B105" s="4"/>
      <c r="C105" s="4"/>
      <c r="D105" s="1" t="str">
        <f>IF(K105="","",INDEX(差動モデル!$R:$R,K105))</f>
        <v/>
      </c>
      <c r="E105" s="1" t="str">
        <f>IF(K105="","",INDEX(差動モデル!$S:$S,K105))</f>
        <v/>
      </c>
      <c r="F105" s="1" t="str">
        <f t="shared" si="6"/>
        <v/>
      </c>
      <c r="G105" s="1" t="str">
        <f t="shared" si="7"/>
        <v/>
      </c>
      <c r="H105" s="1" t="str">
        <f t="shared" si="8"/>
        <v/>
      </c>
      <c r="I105" s="1" t="str">
        <f t="shared" si="9"/>
        <v/>
      </c>
      <c r="J105" s="1" t="str">
        <f t="shared" si="10"/>
        <v/>
      </c>
      <c r="K105" t="str">
        <f>IF(A105="","",ROUND(1+(LOG10(A105)-LOG10(入力・概要!$B$38))*(入力・概要!$B$40-1)/(LOG10(入力・概要!$B$39)-LOG10(入力・概要!$B$38)),0)+3)</f>
        <v/>
      </c>
      <c r="L105" t="str">
        <f>IF(K105="","",INDEX(差動モデル!$B:$B,K105))</f>
        <v/>
      </c>
      <c r="M105" t="str">
        <f t="shared" si="11"/>
        <v/>
      </c>
    </row>
    <row r="106" spans="1:13">
      <c r="A106" s="3"/>
      <c r="B106" s="4"/>
      <c r="C106" s="4"/>
      <c r="D106" s="1" t="str">
        <f>IF(K106="","",INDEX(差動モデル!$R:$R,K106))</f>
        <v/>
      </c>
      <c r="E106" s="1" t="str">
        <f>IF(K106="","",INDEX(差動モデル!$S:$S,K106))</f>
        <v/>
      </c>
      <c r="F106" s="1" t="str">
        <f t="shared" si="6"/>
        <v/>
      </c>
      <c r="G106" s="1" t="str">
        <f t="shared" si="7"/>
        <v/>
      </c>
      <c r="H106" s="1" t="str">
        <f t="shared" si="8"/>
        <v/>
      </c>
      <c r="I106" s="1" t="str">
        <f t="shared" si="9"/>
        <v/>
      </c>
      <c r="J106" s="1" t="str">
        <f t="shared" si="10"/>
        <v/>
      </c>
      <c r="K106" t="str">
        <f>IF(A106="","",ROUND(1+(LOG10(A106)-LOG10(入力・概要!$B$38))*(入力・概要!$B$40-1)/(LOG10(入力・概要!$B$39)-LOG10(入力・概要!$B$38)),0)+3)</f>
        <v/>
      </c>
      <c r="L106" t="str">
        <f>IF(K106="","",INDEX(差動モデル!$B:$B,K106))</f>
        <v/>
      </c>
      <c r="M106" t="str">
        <f t="shared" si="11"/>
        <v/>
      </c>
    </row>
    <row r="107" spans="1:13">
      <c r="A107" s="3"/>
      <c r="B107" s="4"/>
      <c r="C107" s="4"/>
      <c r="D107" s="1" t="str">
        <f>IF(K107="","",INDEX(差動モデル!$R:$R,K107))</f>
        <v/>
      </c>
      <c r="E107" s="1" t="str">
        <f>IF(K107="","",INDEX(差動モデル!$S:$S,K107))</f>
        <v/>
      </c>
      <c r="F107" s="1" t="str">
        <f t="shared" si="6"/>
        <v/>
      </c>
      <c r="G107" s="1" t="str">
        <f t="shared" si="7"/>
        <v/>
      </c>
      <c r="H107" s="1" t="str">
        <f t="shared" si="8"/>
        <v/>
      </c>
      <c r="I107" s="1" t="str">
        <f t="shared" si="9"/>
        <v/>
      </c>
      <c r="J107" s="1" t="str">
        <f t="shared" si="10"/>
        <v/>
      </c>
      <c r="K107" t="str">
        <f>IF(A107="","",ROUND(1+(LOG10(A107)-LOG10(入力・概要!$B$38))*(入力・概要!$B$40-1)/(LOG10(入力・概要!$B$39)-LOG10(入力・概要!$B$38)),0)+3)</f>
        <v/>
      </c>
      <c r="L107" t="str">
        <f>IF(K107="","",INDEX(差動モデル!$B:$B,K107))</f>
        <v/>
      </c>
      <c r="M107" t="str">
        <f t="shared" si="11"/>
        <v/>
      </c>
    </row>
    <row r="108" spans="1:13">
      <c r="A108" s="3"/>
      <c r="B108" s="4"/>
      <c r="C108" s="4"/>
      <c r="D108" s="1" t="str">
        <f>IF(K108="","",INDEX(差動モデル!$R:$R,K108))</f>
        <v/>
      </c>
      <c r="E108" s="1" t="str">
        <f>IF(K108="","",INDEX(差動モデル!$S:$S,K108))</f>
        <v/>
      </c>
      <c r="F108" s="1" t="str">
        <f t="shared" si="6"/>
        <v/>
      </c>
      <c r="G108" s="1" t="str">
        <f t="shared" si="7"/>
        <v/>
      </c>
      <c r="H108" s="1" t="str">
        <f t="shared" si="8"/>
        <v/>
      </c>
      <c r="I108" s="1" t="str">
        <f t="shared" si="9"/>
        <v/>
      </c>
      <c r="J108" s="1" t="str">
        <f t="shared" si="10"/>
        <v/>
      </c>
      <c r="K108" t="str">
        <f>IF(A108="","",ROUND(1+(LOG10(A108)-LOG10(入力・概要!$B$38))*(入力・概要!$B$40-1)/(LOG10(入力・概要!$B$39)-LOG10(入力・概要!$B$38)),0)+3)</f>
        <v/>
      </c>
      <c r="L108" t="str">
        <f>IF(K108="","",INDEX(差動モデル!$B:$B,K108))</f>
        <v/>
      </c>
      <c r="M108" t="str">
        <f t="shared" si="11"/>
        <v/>
      </c>
    </row>
    <row r="109" spans="1:13">
      <c r="A109" s="3"/>
      <c r="B109" s="4"/>
      <c r="C109" s="4"/>
      <c r="D109" s="1" t="str">
        <f>IF(K109="","",INDEX(差動モデル!$R:$R,K109))</f>
        <v/>
      </c>
      <c r="E109" s="1" t="str">
        <f>IF(K109="","",INDEX(差動モデル!$S:$S,K109))</f>
        <v/>
      </c>
      <c r="F109" s="1" t="str">
        <f t="shared" si="6"/>
        <v/>
      </c>
      <c r="G109" s="1" t="str">
        <f t="shared" si="7"/>
        <v/>
      </c>
      <c r="H109" s="1" t="str">
        <f t="shared" si="8"/>
        <v/>
      </c>
      <c r="I109" s="1" t="str">
        <f t="shared" si="9"/>
        <v/>
      </c>
      <c r="J109" s="1" t="str">
        <f t="shared" si="10"/>
        <v/>
      </c>
      <c r="K109" t="str">
        <f>IF(A109="","",ROUND(1+(LOG10(A109)-LOG10(入力・概要!$B$38))*(入力・概要!$B$40-1)/(LOG10(入力・概要!$B$39)-LOG10(入力・概要!$B$38)),0)+3)</f>
        <v/>
      </c>
      <c r="L109" t="str">
        <f>IF(K109="","",INDEX(差動モデル!$B:$B,K109))</f>
        <v/>
      </c>
      <c r="M109" t="str">
        <f t="shared" si="11"/>
        <v/>
      </c>
    </row>
    <row r="110" spans="1:13">
      <c r="A110" s="3"/>
      <c r="B110" s="4"/>
      <c r="C110" s="4"/>
      <c r="D110" s="1" t="str">
        <f>IF(K110="","",INDEX(差動モデル!$R:$R,K110))</f>
        <v/>
      </c>
      <c r="E110" s="1" t="str">
        <f>IF(K110="","",INDEX(差動モデル!$S:$S,K110))</f>
        <v/>
      </c>
      <c r="F110" s="1" t="str">
        <f t="shared" si="6"/>
        <v/>
      </c>
      <c r="G110" s="1" t="str">
        <f t="shared" si="7"/>
        <v/>
      </c>
      <c r="H110" s="1" t="str">
        <f t="shared" si="8"/>
        <v/>
      </c>
      <c r="I110" s="1" t="str">
        <f t="shared" si="9"/>
        <v/>
      </c>
      <c r="J110" s="1" t="str">
        <f t="shared" si="10"/>
        <v/>
      </c>
      <c r="K110" t="str">
        <f>IF(A110="","",ROUND(1+(LOG10(A110)-LOG10(入力・概要!$B$38))*(入力・概要!$B$40-1)/(LOG10(入力・概要!$B$39)-LOG10(入力・概要!$B$38)),0)+3)</f>
        <v/>
      </c>
      <c r="L110" t="str">
        <f>IF(K110="","",INDEX(差動モデル!$B:$B,K110))</f>
        <v/>
      </c>
      <c r="M110" t="str">
        <f t="shared" si="11"/>
        <v/>
      </c>
    </row>
    <row r="111" spans="1:13">
      <c r="A111" s="3"/>
      <c r="B111" s="4"/>
      <c r="C111" s="4"/>
      <c r="D111" s="1" t="str">
        <f>IF(K111="","",INDEX(差動モデル!$R:$R,K111))</f>
        <v/>
      </c>
      <c r="E111" s="1" t="str">
        <f>IF(K111="","",INDEX(差動モデル!$S:$S,K111))</f>
        <v/>
      </c>
      <c r="F111" s="1" t="str">
        <f t="shared" si="6"/>
        <v/>
      </c>
      <c r="G111" s="1" t="str">
        <f t="shared" si="7"/>
        <v/>
      </c>
      <c r="H111" s="1" t="str">
        <f t="shared" si="8"/>
        <v/>
      </c>
      <c r="I111" s="1" t="str">
        <f t="shared" si="9"/>
        <v/>
      </c>
      <c r="J111" s="1" t="str">
        <f t="shared" si="10"/>
        <v/>
      </c>
      <c r="K111" t="str">
        <f>IF(A111="","",ROUND(1+(LOG10(A111)-LOG10(入力・概要!$B$38))*(入力・概要!$B$40-1)/(LOG10(入力・概要!$B$39)-LOG10(入力・概要!$B$38)),0)+3)</f>
        <v/>
      </c>
      <c r="L111" t="str">
        <f>IF(K111="","",INDEX(差動モデル!$B:$B,K111))</f>
        <v/>
      </c>
      <c r="M111" t="str">
        <f t="shared" si="11"/>
        <v/>
      </c>
    </row>
    <row r="112" spans="1:13">
      <c r="A112" s="3"/>
      <c r="B112" s="4"/>
      <c r="C112" s="4"/>
      <c r="D112" s="1" t="str">
        <f>IF(K112="","",INDEX(差動モデル!$R:$R,K112))</f>
        <v/>
      </c>
      <c r="E112" s="1" t="str">
        <f>IF(K112="","",INDEX(差動モデル!$S:$S,K112))</f>
        <v/>
      </c>
      <c r="F112" s="1" t="str">
        <f t="shared" si="6"/>
        <v/>
      </c>
      <c r="G112" s="1" t="str">
        <f t="shared" si="7"/>
        <v/>
      </c>
      <c r="H112" s="1" t="str">
        <f t="shared" si="8"/>
        <v/>
      </c>
      <c r="I112" s="1" t="str">
        <f t="shared" si="9"/>
        <v/>
      </c>
      <c r="J112" s="1" t="str">
        <f t="shared" si="10"/>
        <v/>
      </c>
      <c r="K112" t="str">
        <f>IF(A112="","",ROUND(1+(LOG10(A112)-LOG10(入力・概要!$B$38))*(入力・概要!$B$40-1)/(LOG10(入力・概要!$B$39)-LOG10(入力・概要!$B$38)),0)+3)</f>
        <v/>
      </c>
      <c r="L112" t="str">
        <f>IF(K112="","",INDEX(差動モデル!$B:$B,K112))</f>
        <v/>
      </c>
      <c r="M112" t="str">
        <f t="shared" si="11"/>
        <v/>
      </c>
    </row>
    <row r="113" spans="1:13">
      <c r="A113" s="3"/>
      <c r="B113" s="4"/>
      <c r="C113" s="4"/>
      <c r="D113" s="1" t="str">
        <f>IF(K113="","",INDEX(差動モデル!$R:$R,K113))</f>
        <v/>
      </c>
      <c r="E113" s="1" t="str">
        <f>IF(K113="","",INDEX(差動モデル!$S:$S,K113))</f>
        <v/>
      </c>
      <c r="F113" s="1" t="str">
        <f t="shared" si="6"/>
        <v/>
      </c>
      <c r="G113" s="1" t="str">
        <f t="shared" si="7"/>
        <v/>
      </c>
      <c r="H113" s="1" t="str">
        <f t="shared" si="8"/>
        <v/>
      </c>
      <c r="I113" s="1" t="str">
        <f t="shared" si="9"/>
        <v/>
      </c>
      <c r="J113" s="1" t="str">
        <f t="shared" si="10"/>
        <v/>
      </c>
      <c r="K113" t="str">
        <f>IF(A113="","",ROUND(1+(LOG10(A113)-LOG10(入力・概要!$B$38))*(入力・概要!$B$40-1)/(LOG10(入力・概要!$B$39)-LOG10(入力・概要!$B$38)),0)+3)</f>
        <v/>
      </c>
      <c r="L113" t="str">
        <f>IF(K113="","",INDEX(差動モデル!$B:$B,K113))</f>
        <v/>
      </c>
      <c r="M113" t="str">
        <f t="shared" si="11"/>
        <v/>
      </c>
    </row>
    <row r="114" spans="1:13">
      <c r="A114" s="3"/>
      <c r="B114" s="4"/>
      <c r="C114" s="4"/>
      <c r="D114" s="1" t="str">
        <f>IF(K114="","",INDEX(差動モデル!$R:$R,K114))</f>
        <v/>
      </c>
      <c r="E114" s="1" t="str">
        <f>IF(K114="","",INDEX(差動モデル!$S:$S,K114))</f>
        <v/>
      </c>
      <c r="F114" s="1" t="str">
        <f t="shared" si="6"/>
        <v/>
      </c>
      <c r="G114" s="1" t="str">
        <f t="shared" si="7"/>
        <v/>
      </c>
      <c r="H114" s="1" t="str">
        <f t="shared" si="8"/>
        <v/>
      </c>
      <c r="I114" s="1" t="str">
        <f t="shared" si="9"/>
        <v/>
      </c>
      <c r="J114" s="1" t="str">
        <f t="shared" si="10"/>
        <v/>
      </c>
      <c r="K114" t="str">
        <f>IF(A114="","",ROUND(1+(LOG10(A114)-LOG10(入力・概要!$B$38))*(入力・概要!$B$40-1)/(LOG10(入力・概要!$B$39)-LOG10(入力・概要!$B$38)),0)+3)</f>
        <v/>
      </c>
      <c r="L114" t="str">
        <f>IF(K114="","",INDEX(差動モデル!$B:$B,K114))</f>
        <v/>
      </c>
      <c r="M114" t="str">
        <f t="shared" si="11"/>
        <v/>
      </c>
    </row>
    <row r="115" spans="1:13">
      <c r="A115" s="3"/>
      <c r="B115" s="4"/>
      <c r="C115" s="4"/>
      <c r="D115" s="1" t="str">
        <f>IF(K115="","",INDEX(差動モデル!$R:$R,K115))</f>
        <v/>
      </c>
      <c r="E115" s="1" t="str">
        <f>IF(K115="","",INDEX(差動モデル!$S:$S,K115))</f>
        <v/>
      </c>
      <c r="F115" s="1" t="str">
        <f t="shared" si="6"/>
        <v/>
      </c>
      <c r="G115" s="1" t="str">
        <f t="shared" si="7"/>
        <v/>
      </c>
      <c r="H115" s="1" t="str">
        <f t="shared" si="8"/>
        <v/>
      </c>
      <c r="I115" s="1" t="str">
        <f t="shared" si="9"/>
        <v/>
      </c>
      <c r="J115" s="1" t="str">
        <f t="shared" si="10"/>
        <v/>
      </c>
      <c r="K115" t="str">
        <f>IF(A115="","",ROUND(1+(LOG10(A115)-LOG10(入力・概要!$B$38))*(入力・概要!$B$40-1)/(LOG10(入力・概要!$B$39)-LOG10(入力・概要!$B$38)),0)+3)</f>
        <v/>
      </c>
      <c r="L115" t="str">
        <f>IF(K115="","",INDEX(差動モデル!$B:$B,K115))</f>
        <v/>
      </c>
      <c r="M115" t="str">
        <f t="shared" si="11"/>
        <v/>
      </c>
    </row>
    <row r="116" spans="1:13">
      <c r="A116" s="3"/>
      <c r="B116" s="4"/>
      <c r="C116" s="4"/>
      <c r="D116" s="1" t="str">
        <f>IF(K116="","",INDEX(差動モデル!$R:$R,K116))</f>
        <v/>
      </c>
      <c r="E116" s="1" t="str">
        <f>IF(K116="","",INDEX(差動モデル!$S:$S,K116))</f>
        <v/>
      </c>
      <c r="F116" s="1" t="str">
        <f t="shared" si="6"/>
        <v/>
      </c>
      <c r="G116" s="1" t="str">
        <f t="shared" si="7"/>
        <v/>
      </c>
      <c r="H116" s="1" t="str">
        <f t="shared" si="8"/>
        <v/>
      </c>
      <c r="I116" s="1" t="str">
        <f t="shared" si="9"/>
        <v/>
      </c>
      <c r="J116" s="1" t="str">
        <f t="shared" si="10"/>
        <v/>
      </c>
      <c r="K116" t="str">
        <f>IF(A116="","",ROUND(1+(LOG10(A116)-LOG10(入力・概要!$B$38))*(入力・概要!$B$40-1)/(LOG10(入力・概要!$B$39)-LOG10(入力・概要!$B$38)),0)+3)</f>
        <v/>
      </c>
      <c r="L116" t="str">
        <f>IF(K116="","",INDEX(差動モデル!$B:$B,K116))</f>
        <v/>
      </c>
      <c r="M116" t="str">
        <f t="shared" si="11"/>
        <v/>
      </c>
    </row>
    <row r="117" spans="1:13">
      <c r="A117" s="3"/>
      <c r="B117" s="4"/>
      <c r="C117" s="4"/>
      <c r="D117" s="1" t="str">
        <f>IF(K117="","",INDEX(差動モデル!$R:$R,K117))</f>
        <v/>
      </c>
      <c r="E117" s="1" t="str">
        <f>IF(K117="","",INDEX(差動モデル!$S:$S,K117))</f>
        <v/>
      </c>
      <c r="F117" s="1" t="str">
        <f t="shared" si="6"/>
        <v/>
      </c>
      <c r="G117" s="1" t="str">
        <f t="shared" si="7"/>
        <v/>
      </c>
      <c r="H117" s="1" t="str">
        <f t="shared" si="8"/>
        <v/>
      </c>
      <c r="I117" s="1" t="str">
        <f t="shared" si="9"/>
        <v/>
      </c>
      <c r="J117" s="1" t="str">
        <f t="shared" si="10"/>
        <v/>
      </c>
      <c r="K117" t="str">
        <f>IF(A117="","",ROUND(1+(LOG10(A117)-LOG10(入力・概要!$B$38))*(入力・概要!$B$40-1)/(LOG10(入力・概要!$B$39)-LOG10(入力・概要!$B$38)),0)+3)</f>
        <v/>
      </c>
      <c r="L117" t="str">
        <f>IF(K117="","",INDEX(差動モデル!$B:$B,K117))</f>
        <v/>
      </c>
      <c r="M117" t="str">
        <f t="shared" si="11"/>
        <v/>
      </c>
    </row>
    <row r="118" spans="1:13">
      <c r="A118" s="3"/>
      <c r="B118" s="4"/>
      <c r="C118" s="4"/>
      <c r="D118" s="1" t="str">
        <f>IF(K118="","",INDEX(差動モデル!$R:$R,K118))</f>
        <v/>
      </c>
      <c r="E118" s="1" t="str">
        <f>IF(K118="","",INDEX(差動モデル!$S:$S,K118))</f>
        <v/>
      </c>
      <c r="F118" s="1" t="str">
        <f t="shared" si="6"/>
        <v/>
      </c>
      <c r="G118" s="1" t="str">
        <f t="shared" si="7"/>
        <v/>
      </c>
      <c r="H118" s="1" t="str">
        <f t="shared" si="8"/>
        <v/>
      </c>
      <c r="I118" s="1" t="str">
        <f t="shared" si="9"/>
        <v/>
      </c>
      <c r="J118" s="1" t="str">
        <f t="shared" si="10"/>
        <v/>
      </c>
      <c r="K118" t="str">
        <f>IF(A118="","",ROUND(1+(LOG10(A118)-LOG10(入力・概要!$B$38))*(入力・概要!$B$40-1)/(LOG10(入力・概要!$B$39)-LOG10(入力・概要!$B$38)),0)+3)</f>
        <v/>
      </c>
      <c r="L118" t="str">
        <f>IF(K118="","",INDEX(差動モデル!$B:$B,K118))</f>
        <v/>
      </c>
      <c r="M118" t="str">
        <f t="shared" si="11"/>
        <v/>
      </c>
    </row>
    <row r="119" spans="1:13">
      <c r="A119" s="3"/>
      <c r="B119" s="4"/>
      <c r="C119" s="4"/>
      <c r="D119" s="1" t="str">
        <f>IF(K119="","",INDEX(差動モデル!$R:$R,K119))</f>
        <v/>
      </c>
      <c r="E119" s="1" t="str">
        <f>IF(K119="","",INDEX(差動モデル!$S:$S,K119))</f>
        <v/>
      </c>
      <c r="F119" s="1" t="str">
        <f t="shared" si="6"/>
        <v/>
      </c>
      <c r="G119" s="1" t="str">
        <f t="shared" si="7"/>
        <v/>
      </c>
      <c r="H119" s="1" t="str">
        <f t="shared" si="8"/>
        <v/>
      </c>
      <c r="I119" s="1" t="str">
        <f t="shared" si="9"/>
        <v/>
      </c>
      <c r="J119" s="1" t="str">
        <f t="shared" si="10"/>
        <v/>
      </c>
      <c r="K119" t="str">
        <f>IF(A119="","",ROUND(1+(LOG10(A119)-LOG10(入力・概要!$B$38))*(入力・概要!$B$40-1)/(LOG10(入力・概要!$B$39)-LOG10(入力・概要!$B$38)),0)+3)</f>
        <v/>
      </c>
      <c r="L119" t="str">
        <f>IF(K119="","",INDEX(差動モデル!$B:$B,K119))</f>
        <v/>
      </c>
      <c r="M119" t="str">
        <f t="shared" si="11"/>
        <v/>
      </c>
    </row>
    <row r="120" spans="1:13">
      <c r="A120" s="3"/>
      <c r="B120" s="4"/>
      <c r="C120" s="4"/>
      <c r="D120" s="1" t="str">
        <f>IF(K120="","",INDEX(差動モデル!$R:$R,K120))</f>
        <v/>
      </c>
      <c r="E120" s="1" t="str">
        <f>IF(K120="","",INDEX(差動モデル!$S:$S,K120))</f>
        <v/>
      </c>
      <c r="F120" s="1" t="str">
        <f t="shared" si="6"/>
        <v/>
      </c>
      <c r="G120" s="1" t="str">
        <f t="shared" si="7"/>
        <v/>
      </c>
      <c r="H120" s="1" t="str">
        <f t="shared" si="8"/>
        <v/>
      </c>
      <c r="I120" s="1" t="str">
        <f t="shared" si="9"/>
        <v/>
      </c>
      <c r="J120" s="1" t="str">
        <f t="shared" si="10"/>
        <v/>
      </c>
      <c r="K120" t="str">
        <f>IF(A120="","",ROUND(1+(LOG10(A120)-LOG10(入力・概要!$B$38))*(入力・概要!$B$40-1)/(LOG10(入力・概要!$B$39)-LOG10(入力・概要!$B$38)),0)+3)</f>
        <v/>
      </c>
      <c r="L120" t="str">
        <f>IF(K120="","",INDEX(差動モデル!$B:$B,K120))</f>
        <v/>
      </c>
      <c r="M120" t="str">
        <f t="shared" si="11"/>
        <v/>
      </c>
    </row>
    <row r="121" spans="1:13">
      <c r="A121" s="3"/>
      <c r="B121" s="4"/>
      <c r="C121" s="4"/>
      <c r="D121" s="1" t="str">
        <f>IF(K121="","",INDEX(差動モデル!$R:$R,K121))</f>
        <v/>
      </c>
      <c r="E121" s="1" t="str">
        <f>IF(K121="","",INDEX(差動モデル!$S:$S,K121))</f>
        <v/>
      </c>
      <c r="F121" s="1" t="str">
        <f t="shared" si="6"/>
        <v/>
      </c>
      <c r="G121" s="1" t="str">
        <f t="shared" si="7"/>
        <v/>
      </c>
      <c r="H121" s="1" t="str">
        <f t="shared" si="8"/>
        <v/>
      </c>
      <c r="I121" s="1" t="str">
        <f t="shared" si="9"/>
        <v/>
      </c>
      <c r="J121" s="1" t="str">
        <f t="shared" si="10"/>
        <v/>
      </c>
      <c r="K121" t="str">
        <f>IF(A121="","",ROUND(1+(LOG10(A121)-LOG10(入力・概要!$B$38))*(入力・概要!$B$40-1)/(LOG10(入力・概要!$B$39)-LOG10(入力・概要!$B$38)),0)+3)</f>
        <v/>
      </c>
      <c r="L121" t="str">
        <f>IF(K121="","",INDEX(差動モデル!$B:$B,K121))</f>
        <v/>
      </c>
      <c r="M121" t="str">
        <f t="shared" si="11"/>
        <v/>
      </c>
    </row>
    <row r="122" spans="1:13">
      <c r="A122" s="3"/>
      <c r="B122" s="4"/>
      <c r="C122" s="4"/>
      <c r="D122" s="1" t="str">
        <f>IF(K122="","",INDEX(差動モデル!$R:$R,K122))</f>
        <v/>
      </c>
      <c r="E122" s="1" t="str">
        <f>IF(K122="","",INDEX(差動モデル!$S:$S,K122))</f>
        <v/>
      </c>
      <c r="F122" s="1" t="str">
        <f t="shared" si="6"/>
        <v/>
      </c>
      <c r="G122" s="1" t="str">
        <f t="shared" si="7"/>
        <v/>
      </c>
      <c r="H122" s="1" t="str">
        <f t="shared" si="8"/>
        <v/>
      </c>
      <c r="I122" s="1" t="str">
        <f t="shared" si="9"/>
        <v/>
      </c>
      <c r="J122" s="1" t="str">
        <f t="shared" si="10"/>
        <v/>
      </c>
      <c r="K122" t="str">
        <f>IF(A122="","",ROUND(1+(LOG10(A122)-LOG10(入力・概要!$B$38))*(入力・概要!$B$40-1)/(LOG10(入力・概要!$B$39)-LOG10(入力・概要!$B$38)),0)+3)</f>
        <v/>
      </c>
      <c r="L122" t="str">
        <f>IF(K122="","",INDEX(差動モデル!$B:$B,K122))</f>
        <v/>
      </c>
      <c r="M122" t="str">
        <f t="shared" si="11"/>
        <v/>
      </c>
    </row>
    <row r="123" spans="1:13">
      <c r="A123" s="3"/>
      <c r="B123" s="4"/>
      <c r="C123" s="4"/>
      <c r="D123" s="1" t="str">
        <f>IF(K123="","",INDEX(差動モデル!$R:$R,K123))</f>
        <v/>
      </c>
      <c r="E123" s="1" t="str">
        <f>IF(K123="","",INDEX(差動モデル!$S:$S,K123))</f>
        <v/>
      </c>
      <c r="F123" s="1" t="str">
        <f t="shared" si="6"/>
        <v/>
      </c>
      <c r="G123" s="1" t="str">
        <f t="shared" si="7"/>
        <v/>
      </c>
      <c r="H123" s="1" t="str">
        <f t="shared" si="8"/>
        <v/>
      </c>
      <c r="I123" s="1" t="str">
        <f t="shared" si="9"/>
        <v/>
      </c>
      <c r="J123" s="1" t="str">
        <f t="shared" si="10"/>
        <v/>
      </c>
      <c r="K123" t="str">
        <f>IF(A123="","",ROUND(1+(LOG10(A123)-LOG10(入力・概要!$B$38))*(入力・概要!$B$40-1)/(LOG10(入力・概要!$B$39)-LOG10(入力・概要!$B$38)),0)+3)</f>
        <v/>
      </c>
      <c r="L123" t="str">
        <f>IF(K123="","",INDEX(差動モデル!$B:$B,K123))</f>
        <v/>
      </c>
      <c r="M123" t="str">
        <f t="shared" si="11"/>
        <v/>
      </c>
    </row>
    <row r="124" spans="1:13">
      <c r="A124" s="3"/>
      <c r="B124" s="4"/>
      <c r="C124" s="4"/>
      <c r="D124" s="1" t="str">
        <f>IF(K124="","",INDEX(差動モデル!$R:$R,K124))</f>
        <v/>
      </c>
      <c r="E124" s="1" t="str">
        <f>IF(K124="","",INDEX(差動モデル!$S:$S,K124))</f>
        <v/>
      </c>
      <c r="F124" s="1" t="str">
        <f t="shared" si="6"/>
        <v/>
      </c>
      <c r="G124" s="1" t="str">
        <f t="shared" si="7"/>
        <v/>
      </c>
      <c r="H124" s="1" t="str">
        <f t="shared" si="8"/>
        <v/>
      </c>
      <c r="I124" s="1" t="str">
        <f t="shared" si="9"/>
        <v/>
      </c>
      <c r="J124" s="1" t="str">
        <f t="shared" si="10"/>
        <v/>
      </c>
      <c r="K124" t="str">
        <f>IF(A124="","",ROUND(1+(LOG10(A124)-LOG10(入力・概要!$B$38))*(入力・概要!$B$40-1)/(LOG10(入力・概要!$B$39)-LOG10(入力・概要!$B$38)),0)+3)</f>
        <v/>
      </c>
      <c r="L124" t="str">
        <f>IF(K124="","",INDEX(差動モデル!$B:$B,K124))</f>
        <v/>
      </c>
      <c r="M124" t="str">
        <f t="shared" si="11"/>
        <v/>
      </c>
    </row>
    <row r="125" spans="1:13">
      <c r="A125" s="3"/>
      <c r="B125" s="4"/>
      <c r="C125" s="4"/>
      <c r="D125" s="1" t="str">
        <f>IF(K125="","",INDEX(差動モデル!$R:$R,K125))</f>
        <v/>
      </c>
      <c r="E125" s="1" t="str">
        <f>IF(K125="","",INDEX(差動モデル!$S:$S,K125))</f>
        <v/>
      </c>
      <c r="F125" s="1" t="str">
        <f t="shared" si="6"/>
        <v/>
      </c>
      <c r="G125" s="1" t="str">
        <f t="shared" si="7"/>
        <v/>
      </c>
      <c r="H125" s="1" t="str">
        <f t="shared" si="8"/>
        <v/>
      </c>
      <c r="I125" s="1" t="str">
        <f t="shared" si="9"/>
        <v/>
      </c>
      <c r="J125" s="1" t="str">
        <f t="shared" si="10"/>
        <v/>
      </c>
      <c r="K125" t="str">
        <f>IF(A125="","",ROUND(1+(LOG10(A125)-LOG10(入力・概要!$B$38))*(入力・概要!$B$40-1)/(LOG10(入力・概要!$B$39)-LOG10(入力・概要!$B$38)),0)+3)</f>
        <v/>
      </c>
      <c r="L125" t="str">
        <f>IF(K125="","",INDEX(差動モデル!$B:$B,K125))</f>
        <v/>
      </c>
      <c r="M125" t="str">
        <f t="shared" si="11"/>
        <v/>
      </c>
    </row>
    <row r="126" spans="1:13">
      <c r="A126" s="3"/>
      <c r="B126" s="4"/>
      <c r="C126" s="4"/>
      <c r="D126" s="1" t="str">
        <f>IF(K126="","",INDEX(差動モデル!$R:$R,K126))</f>
        <v/>
      </c>
      <c r="E126" s="1" t="str">
        <f>IF(K126="","",INDEX(差動モデル!$S:$S,K126))</f>
        <v/>
      </c>
      <c r="F126" s="1" t="str">
        <f t="shared" si="6"/>
        <v/>
      </c>
      <c r="G126" s="1" t="str">
        <f t="shared" si="7"/>
        <v/>
      </c>
      <c r="H126" s="1" t="str">
        <f t="shared" si="8"/>
        <v/>
      </c>
      <c r="I126" s="1" t="str">
        <f t="shared" si="9"/>
        <v/>
      </c>
      <c r="J126" s="1" t="str">
        <f t="shared" si="10"/>
        <v/>
      </c>
      <c r="K126" t="str">
        <f>IF(A126="","",ROUND(1+(LOG10(A126)-LOG10(入力・概要!$B$38))*(入力・概要!$B$40-1)/(LOG10(入力・概要!$B$39)-LOG10(入力・概要!$B$38)),0)+3)</f>
        <v/>
      </c>
      <c r="L126" t="str">
        <f>IF(K126="","",INDEX(差動モデル!$B:$B,K126))</f>
        <v/>
      </c>
      <c r="M126" t="str">
        <f t="shared" si="11"/>
        <v/>
      </c>
    </row>
    <row r="127" spans="1:13">
      <c r="A127" s="3"/>
      <c r="B127" s="4"/>
      <c r="C127" s="4"/>
      <c r="D127" s="1" t="str">
        <f>IF(K127="","",INDEX(差動モデル!$R:$R,K127))</f>
        <v/>
      </c>
      <c r="E127" s="1" t="str">
        <f>IF(K127="","",INDEX(差動モデル!$S:$S,K127))</f>
        <v/>
      </c>
      <c r="F127" s="1" t="str">
        <f t="shared" si="6"/>
        <v/>
      </c>
      <c r="G127" s="1" t="str">
        <f t="shared" si="7"/>
        <v/>
      </c>
      <c r="H127" s="1" t="str">
        <f t="shared" si="8"/>
        <v/>
      </c>
      <c r="I127" s="1" t="str">
        <f t="shared" si="9"/>
        <v/>
      </c>
      <c r="J127" s="1" t="str">
        <f t="shared" si="10"/>
        <v/>
      </c>
      <c r="K127" t="str">
        <f>IF(A127="","",ROUND(1+(LOG10(A127)-LOG10(入力・概要!$B$38))*(入力・概要!$B$40-1)/(LOG10(入力・概要!$B$39)-LOG10(入力・概要!$B$38)),0)+3)</f>
        <v/>
      </c>
      <c r="L127" t="str">
        <f>IF(K127="","",INDEX(差動モデル!$B:$B,K127))</f>
        <v/>
      </c>
      <c r="M127" t="str">
        <f t="shared" si="11"/>
        <v/>
      </c>
    </row>
    <row r="128" spans="1:13">
      <c r="A128" s="3"/>
      <c r="B128" s="4"/>
      <c r="C128" s="4"/>
      <c r="D128" s="1" t="str">
        <f>IF(K128="","",INDEX(差動モデル!$R:$R,K128))</f>
        <v/>
      </c>
      <c r="E128" s="1" t="str">
        <f>IF(K128="","",INDEX(差動モデル!$S:$S,K128))</f>
        <v/>
      </c>
      <c r="F128" s="1" t="str">
        <f t="shared" si="6"/>
        <v/>
      </c>
      <c r="G128" s="1" t="str">
        <f t="shared" si="7"/>
        <v/>
      </c>
      <c r="H128" s="1" t="str">
        <f t="shared" si="8"/>
        <v/>
      </c>
      <c r="I128" s="1" t="str">
        <f t="shared" si="9"/>
        <v/>
      </c>
      <c r="J128" s="1" t="str">
        <f t="shared" si="10"/>
        <v/>
      </c>
      <c r="K128" t="str">
        <f>IF(A128="","",ROUND(1+(LOG10(A128)-LOG10(入力・概要!$B$38))*(入力・概要!$B$40-1)/(LOG10(入力・概要!$B$39)-LOG10(入力・概要!$B$38)),0)+3)</f>
        <v/>
      </c>
      <c r="L128" t="str">
        <f>IF(K128="","",INDEX(差動モデル!$B:$B,K128))</f>
        <v/>
      </c>
      <c r="M128" t="str">
        <f t="shared" si="11"/>
        <v/>
      </c>
    </row>
    <row r="129" spans="1:13">
      <c r="A129" s="3"/>
      <c r="B129" s="4"/>
      <c r="C129" s="4"/>
      <c r="D129" s="1" t="str">
        <f>IF(K129="","",INDEX(差動モデル!$R:$R,K129))</f>
        <v/>
      </c>
      <c r="E129" s="1" t="str">
        <f>IF(K129="","",INDEX(差動モデル!$S:$S,K129))</f>
        <v/>
      </c>
      <c r="F129" s="1" t="str">
        <f t="shared" si="6"/>
        <v/>
      </c>
      <c r="G129" s="1" t="str">
        <f t="shared" si="7"/>
        <v/>
      </c>
      <c r="H129" s="1" t="str">
        <f t="shared" si="8"/>
        <v/>
      </c>
      <c r="I129" s="1" t="str">
        <f t="shared" si="9"/>
        <v/>
      </c>
      <c r="J129" s="1" t="str">
        <f t="shared" si="10"/>
        <v/>
      </c>
      <c r="K129" t="str">
        <f>IF(A129="","",ROUND(1+(LOG10(A129)-LOG10(入力・概要!$B$38))*(入力・概要!$B$40-1)/(LOG10(入力・概要!$B$39)-LOG10(入力・概要!$B$38)),0)+3)</f>
        <v/>
      </c>
      <c r="L129" t="str">
        <f>IF(K129="","",INDEX(差動モデル!$B:$B,K129))</f>
        <v/>
      </c>
      <c r="M129" t="str">
        <f t="shared" si="11"/>
        <v/>
      </c>
    </row>
    <row r="130" spans="1:13">
      <c r="A130" s="3"/>
      <c r="B130" s="4"/>
      <c r="C130" s="4"/>
      <c r="D130" s="1" t="str">
        <f>IF(K130="","",INDEX(差動モデル!$R:$R,K130))</f>
        <v/>
      </c>
      <c r="E130" s="1" t="str">
        <f>IF(K130="","",INDEX(差動モデル!$S:$S,K130))</f>
        <v/>
      </c>
      <c r="F130" s="1" t="str">
        <f t="shared" si="6"/>
        <v/>
      </c>
      <c r="G130" s="1" t="str">
        <f t="shared" si="7"/>
        <v/>
      </c>
      <c r="H130" s="1" t="str">
        <f t="shared" si="8"/>
        <v/>
      </c>
      <c r="I130" s="1" t="str">
        <f t="shared" si="9"/>
        <v/>
      </c>
      <c r="J130" s="1" t="str">
        <f t="shared" si="10"/>
        <v/>
      </c>
      <c r="K130" t="str">
        <f>IF(A130="","",ROUND(1+(LOG10(A130)-LOG10(入力・概要!$B$38))*(入力・概要!$B$40-1)/(LOG10(入力・概要!$B$39)-LOG10(入力・概要!$B$38)),0)+3)</f>
        <v/>
      </c>
      <c r="L130" t="str">
        <f>IF(K130="","",INDEX(差動モデル!$B:$B,K130))</f>
        <v/>
      </c>
      <c r="M130" t="str">
        <f t="shared" si="11"/>
        <v/>
      </c>
    </row>
    <row r="131" spans="1:13">
      <c r="A131" s="3"/>
      <c r="B131" s="4"/>
      <c r="C131" s="4"/>
      <c r="D131" s="1" t="str">
        <f>IF(K131="","",INDEX(差動モデル!$R:$R,K131))</f>
        <v/>
      </c>
      <c r="E131" s="1" t="str">
        <f>IF(K131="","",INDEX(差動モデル!$S:$S,K131))</f>
        <v/>
      </c>
      <c r="F131" s="1" t="str">
        <f t="shared" si="6"/>
        <v/>
      </c>
      <c r="G131" s="1" t="str">
        <f t="shared" si="7"/>
        <v/>
      </c>
      <c r="H131" s="1" t="str">
        <f t="shared" si="8"/>
        <v/>
      </c>
      <c r="I131" s="1" t="str">
        <f t="shared" si="9"/>
        <v/>
      </c>
      <c r="J131" s="1" t="str">
        <f t="shared" si="10"/>
        <v/>
      </c>
      <c r="K131" t="str">
        <f>IF(A131="","",ROUND(1+(LOG10(A131)-LOG10(入力・概要!$B$38))*(入力・概要!$B$40-1)/(LOG10(入力・概要!$B$39)-LOG10(入力・概要!$B$38)),0)+3)</f>
        <v/>
      </c>
      <c r="L131" t="str">
        <f>IF(K131="","",INDEX(差動モデル!$B:$B,K131))</f>
        <v/>
      </c>
      <c r="M131" t="str">
        <f t="shared" si="11"/>
        <v/>
      </c>
    </row>
    <row r="132" spans="1:13">
      <c r="A132" s="3"/>
      <c r="B132" s="4"/>
      <c r="C132" s="4"/>
      <c r="D132" s="1" t="str">
        <f>IF(K132="","",INDEX(差動モデル!$R:$R,K132))</f>
        <v/>
      </c>
      <c r="E132" s="1" t="str">
        <f>IF(K132="","",INDEX(差動モデル!$S:$S,K132))</f>
        <v/>
      </c>
      <c r="F132" s="1" t="str">
        <f t="shared" si="6"/>
        <v/>
      </c>
      <c r="G132" s="1" t="str">
        <f t="shared" si="7"/>
        <v/>
      </c>
      <c r="H132" s="1" t="str">
        <f t="shared" si="8"/>
        <v/>
      </c>
      <c r="I132" s="1" t="str">
        <f t="shared" si="9"/>
        <v/>
      </c>
      <c r="J132" s="1" t="str">
        <f t="shared" si="10"/>
        <v/>
      </c>
      <c r="K132" t="str">
        <f>IF(A132="","",ROUND(1+(LOG10(A132)-LOG10(入力・概要!$B$38))*(入力・概要!$B$40-1)/(LOG10(入力・概要!$B$39)-LOG10(入力・概要!$B$38)),0)+3)</f>
        <v/>
      </c>
      <c r="L132" t="str">
        <f>IF(K132="","",INDEX(差動モデル!$B:$B,K132))</f>
        <v/>
      </c>
      <c r="M132" t="str">
        <f t="shared" si="11"/>
        <v/>
      </c>
    </row>
    <row r="133" spans="1:13">
      <c r="A133" s="3"/>
      <c r="B133" s="4"/>
      <c r="C133" s="4"/>
      <c r="D133" s="1" t="str">
        <f>IF(K133="","",INDEX(差動モデル!$R:$R,K133))</f>
        <v/>
      </c>
      <c r="E133" s="1" t="str">
        <f>IF(K133="","",INDEX(差動モデル!$S:$S,K133))</f>
        <v/>
      </c>
      <c r="F133" s="1" t="str">
        <f t="shared" ref="F133:F196" si="12">IF(OR(A133="",B133=""),"",100*(D133-B133)/MAX(B133,0.000000000001))</f>
        <v/>
      </c>
      <c r="G133" s="1" t="str">
        <f t="shared" ref="G133:G196" si="13">IF(OR(A133="",C133=""),"",E133-C133)</f>
        <v/>
      </c>
      <c r="H133" s="1" t="str">
        <f t="shared" ref="H133:H196" si="14">IF(A133="","",LOG10(A133))</f>
        <v/>
      </c>
      <c r="I133" s="1" t="str">
        <f t="shared" ref="I133:I196" si="15">IF(B133="","",LOG10(MAX(B133,0.000000000001)))</f>
        <v/>
      </c>
      <c r="J133" s="1" t="str">
        <f t="shared" ref="J133:J196" si="16">IF(D133="","",LOG10(MAX(D133,0.000000000001)))</f>
        <v/>
      </c>
      <c r="K133" t="str">
        <f>IF(A133="","",ROUND(1+(LOG10(A133)-LOG10(入力・概要!$B$38))*(入力・概要!$B$40-1)/(LOG10(入力・概要!$B$39)-LOG10(入力・概要!$B$38)),0)+3)</f>
        <v/>
      </c>
      <c r="L133" t="str">
        <f>IF(K133="","",INDEX(差動モデル!$B:$B,K133))</f>
        <v/>
      </c>
      <c r="M133" t="str">
        <f t="shared" ref="M133:M196" si="17">IF(A133="","",IF(ABS(L133/A133-1)&lt;0.01,"周波数差&lt;1%","周波数差あり"))</f>
        <v/>
      </c>
    </row>
    <row r="134" spans="1:13">
      <c r="A134" s="3"/>
      <c r="B134" s="4"/>
      <c r="C134" s="4"/>
      <c r="D134" s="1" t="str">
        <f>IF(K134="","",INDEX(差動モデル!$R:$R,K134))</f>
        <v/>
      </c>
      <c r="E134" s="1" t="str">
        <f>IF(K134="","",INDEX(差動モデル!$S:$S,K134))</f>
        <v/>
      </c>
      <c r="F134" s="1" t="str">
        <f t="shared" si="12"/>
        <v/>
      </c>
      <c r="G134" s="1" t="str">
        <f t="shared" si="13"/>
        <v/>
      </c>
      <c r="H134" s="1" t="str">
        <f t="shared" si="14"/>
        <v/>
      </c>
      <c r="I134" s="1" t="str">
        <f t="shared" si="15"/>
        <v/>
      </c>
      <c r="J134" s="1" t="str">
        <f t="shared" si="16"/>
        <v/>
      </c>
      <c r="K134" t="str">
        <f>IF(A134="","",ROUND(1+(LOG10(A134)-LOG10(入力・概要!$B$38))*(入力・概要!$B$40-1)/(LOG10(入力・概要!$B$39)-LOG10(入力・概要!$B$38)),0)+3)</f>
        <v/>
      </c>
      <c r="L134" t="str">
        <f>IF(K134="","",INDEX(差動モデル!$B:$B,K134))</f>
        <v/>
      </c>
      <c r="M134" t="str">
        <f t="shared" si="17"/>
        <v/>
      </c>
    </row>
    <row r="135" spans="1:13">
      <c r="A135" s="3"/>
      <c r="B135" s="4"/>
      <c r="C135" s="4"/>
      <c r="D135" s="1" t="str">
        <f>IF(K135="","",INDEX(差動モデル!$R:$R,K135))</f>
        <v/>
      </c>
      <c r="E135" s="1" t="str">
        <f>IF(K135="","",INDEX(差動モデル!$S:$S,K135))</f>
        <v/>
      </c>
      <c r="F135" s="1" t="str">
        <f t="shared" si="12"/>
        <v/>
      </c>
      <c r="G135" s="1" t="str">
        <f t="shared" si="13"/>
        <v/>
      </c>
      <c r="H135" s="1" t="str">
        <f t="shared" si="14"/>
        <v/>
      </c>
      <c r="I135" s="1" t="str">
        <f t="shared" si="15"/>
        <v/>
      </c>
      <c r="J135" s="1" t="str">
        <f t="shared" si="16"/>
        <v/>
      </c>
      <c r="K135" t="str">
        <f>IF(A135="","",ROUND(1+(LOG10(A135)-LOG10(入力・概要!$B$38))*(入力・概要!$B$40-1)/(LOG10(入力・概要!$B$39)-LOG10(入力・概要!$B$38)),0)+3)</f>
        <v/>
      </c>
      <c r="L135" t="str">
        <f>IF(K135="","",INDEX(差動モデル!$B:$B,K135))</f>
        <v/>
      </c>
      <c r="M135" t="str">
        <f t="shared" si="17"/>
        <v/>
      </c>
    </row>
    <row r="136" spans="1:13">
      <c r="A136" s="3"/>
      <c r="B136" s="4"/>
      <c r="C136" s="4"/>
      <c r="D136" s="1" t="str">
        <f>IF(K136="","",INDEX(差動モデル!$R:$R,K136))</f>
        <v/>
      </c>
      <c r="E136" s="1" t="str">
        <f>IF(K136="","",INDEX(差動モデル!$S:$S,K136))</f>
        <v/>
      </c>
      <c r="F136" s="1" t="str">
        <f t="shared" si="12"/>
        <v/>
      </c>
      <c r="G136" s="1" t="str">
        <f t="shared" si="13"/>
        <v/>
      </c>
      <c r="H136" s="1" t="str">
        <f t="shared" si="14"/>
        <v/>
      </c>
      <c r="I136" s="1" t="str">
        <f t="shared" si="15"/>
        <v/>
      </c>
      <c r="J136" s="1" t="str">
        <f t="shared" si="16"/>
        <v/>
      </c>
      <c r="K136" t="str">
        <f>IF(A136="","",ROUND(1+(LOG10(A136)-LOG10(入力・概要!$B$38))*(入力・概要!$B$40-1)/(LOG10(入力・概要!$B$39)-LOG10(入力・概要!$B$38)),0)+3)</f>
        <v/>
      </c>
      <c r="L136" t="str">
        <f>IF(K136="","",INDEX(差動モデル!$B:$B,K136))</f>
        <v/>
      </c>
      <c r="M136" t="str">
        <f t="shared" si="17"/>
        <v/>
      </c>
    </row>
    <row r="137" spans="1:13">
      <c r="A137" s="3"/>
      <c r="B137" s="4"/>
      <c r="C137" s="4"/>
      <c r="D137" s="1" t="str">
        <f>IF(K137="","",INDEX(差動モデル!$R:$R,K137))</f>
        <v/>
      </c>
      <c r="E137" s="1" t="str">
        <f>IF(K137="","",INDEX(差動モデル!$S:$S,K137))</f>
        <v/>
      </c>
      <c r="F137" s="1" t="str">
        <f t="shared" si="12"/>
        <v/>
      </c>
      <c r="G137" s="1" t="str">
        <f t="shared" si="13"/>
        <v/>
      </c>
      <c r="H137" s="1" t="str">
        <f t="shared" si="14"/>
        <v/>
      </c>
      <c r="I137" s="1" t="str">
        <f t="shared" si="15"/>
        <v/>
      </c>
      <c r="J137" s="1" t="str">
        <f t="shared" si="16"/>
        <v/>
      </c>
      <c r="K137" t="str">
        <f>IF(A137="","",ROUND(1+(LOG10(A137)-LOG10(入力・概要!$B$38))*(入力・概要!$B$40-1)/(LOG10(入力・概要!$B$39)-LOG10(入力・概要!$B$38)),0)+3)</f>
        <v/>
      </c>
      <c r="L137" t="str">
        <f>IF(K137="","",INDEX(差動モデル!$B:$B,K137))</f>
        <v/>
      </c>
      <c r="M137" t="str">
        <f t="shared" si="17"/>
        <v/>
      </c>
    </row>
    <row r="138" spans="1:13">
      <c r="A138" s="3"/>
      <c r="B138" s="4"/>
      <c r="C138" s="4"/>
      <c r="D138" s="1" t="str">
        <f>IF(K138="","",INDEX(差動モデル!$R:$R,K138))</f>
        <v/>
      </c>
      <c r="E138" s="1" t="str">
        <f>IF(K138="","",INDEX(差動モデル!$S:$S,K138))</f>
        <v/>
      </c>
      <c r="F138" s="1" t="str">
        <f t="shared" si="12"/>
        <v/>
      </c>
      <c r="G138" s="1" t="str">
        <f t="shared" si="13"/>
        <v/>
      </c>
      <c r="H138" s="1" t="str">
        <f t="shared" si="14"/>
        <v/>
      </c>
      <c r="I138" s="1" t="str">
        <f t="shared" si="15"/>
        <v/>
      </c>
      <c r="J138" s="1" t="str">
        <f t="shared" si="16"/>
        <v/>
      </c>
      <c r="K138" t="str">
        <f>IF(A138="","",ROUND(1+(LOG10(A138)-LOG10(入力・概要!$B$38))*(入力・概要!$B$40-1)/(LOG10(入力・概要!$B$39)-LOG10(入力・概要!$B$38)),0)+3)</f>
        <v/>
      </c>
      <c r="L138" t="str">
        <f>IF(K138="","",INDEX(差動モデル!$B:$B,K138))</f>
        <v/>
      </c>
      <c r="M138" t="str">
        <f t="shared" si="17"/>
        <v/>
      </c>
    </row>
    <row r="139" spans="1:13">
      <c r="A139" s="3"/>
      <c r="B139" s="4"/>
      <c r="C139" s="4"/>
      <c r="D139" s="1" t="str">
        <f>IF(K139="","",INDEX(差動モデル!$R:$R,K139))</f>
        <v/>
      </c>
      <c r="E139" s="1" t="str">
        <f>IF(K139="","",INDEX(差動モデル!$S:$S,K139))</f>
        <v/>
      </c>
      <c r="F139" s="1" t="str">
        <f t="shared" si="12"/>
        <v/>
      </c>
      <c r="G139" s="1" t="str">
        <f t="shared" si="13"/>
        <v/>
      </c>
      <c r="H139" s="1" t="str">
        <f t="shared" si="14"/>
        <v/>
      </c>
      <c r="I139" s="1" t="str">
        <f t="shared" si="15"/>
        <v/>
      </c>
      <c r="J139" s="1" t="str">
        <f t="shared" si="16"/>
        <v/>
      </c>
      <c r="K139" t="str">
        <f>IF(A139="","",ROUND(1+(LOG10(A139)-LOG10(入力・概要!$B$38))*(入力・概要!$B$40-1)/(LOG10(入力・概要!$B$39)-LOG10(入力・概要!$B$38)),0)+3)</f>
        <v/>
      </c>
      <c r="L139" t="str">
        <f>IF(K139="","",INDEX(差動モデル!$B:$B,K139))</f>
        <v/>
      </c>
      <c r="M139" t="str">
        <f t="shared" si="17"/>
        <v/>
      </c>
    </row>
    <row r="140" spans="1:13">
      <c r="A140" s="3"/>
      <c r="B140" s="4"/>
      <c r="C140" s="4"/>
      <c r="D140" s="1" t="str">
        <f>IF(K140="","",INDEX(差動モデル!$R:$R,K140))</f>
        <v/>
      </c>
      <c r="E140" s="1" t="str">
        <f>IF(K140="","",INDEX(差動モデル!$S:$S,K140))</f>
        <v/>
      </c>
      <c r="F140" s="1" t="str">
        <f t="shared" si="12"/>
        <v/>
      </c>
      <c r="G140" s="1" t="str">
        <f t="shared" si="13"/>
        <v/>
      </c>
      <c r="H140" s="1" t="str">
        <f t="shared" si="14"/>
        <v/>
      </c>
      <c r="I140" s="1" t="str">
        <f t="shared" si="15"/>
        <v/>
      </c>
      <c r="J140" s="1" t="str">
        <f t="shared" si="16"/>
        <v/>
      </c>
      <c r="K140" t="str">
        <f>IF(A140="","",ROUND(1+(LOG10(A140)-LOG10(入力・概要!$B$38))*(入力・概要!$B$40-1)/(LOG10(入力・概要!$B$39)-LOG10(入力・概要!$B$38)),0)+3)</f>
        <v/>
      </c>
      <c r="L140" t="str">
        <f>IF(K140="","",INDEX(差動モデル!$B:$B,K140))</f>
        <v/>
      </c>
      <c r="M140" t="str">
        <f t="shared" si="17"/>
        <v/>
      </c>
    </row>
    <row r="141" spans="1:13">
      <c r="A141" s="3"/>
      <c r="B141" s="4"/>
      <c r="C141" s="4"/>
      <c r="D141" s="1" t="str">
        <f>IF(K141="","",INDEX(差動モデル!$R:$R,K141))</f>
        <v/>
      </c>
      <c r="E141" s="1" t="str">
        <f>IF(K141="","",INDEX(差動モデル!$S:$S,K141))</f>
        <v/>
      </c>
      <c r="F141" s="1" t="str">
        <f t="shared" si="12"/>
        <v/>
      </c>
      <c r="G141" s="1" t="str">
        <f t="shared" si="13"/>
        <v/>
      </c>
      <c r="H141" s="1" t="str">
        <f t="shared" si="14"/>
        <v/>
      </c>
      <c r="I141" s="1" t="str">
        <f t="shared" si="15"/>
        <v/>
      </c>
      <c r="J141" s="1" t="str">
        <f t="shared" si="16"/>
        <v/>
      </c>
      <c r="K141" t="str">
        <f>IF(A141="","",ROUND(1+(LOG10(A141)-LOG10(入力・概要!$B$38))*(入力・概要!$B$40-1)/(LOG10(入力・概要!$B$39)-LOG10(入力・概要!$B$38)),0)+3)</f>
        <v/>
      </c>
      <c r="L141" t="str">
        <f>IF(K141="","",INDEX(差動モデル!$B:$B,K141))</f>
        <v/>
      </c>
      <c r="M141" t="str">
        <f t="shared" si="17"/>
        <v/>
      </c>
    </row>
    <row r="142" spans="1:13">
      <c r="A142" s="3"/>
      <c r="B142" s="4"/>
      <c r="C142" s="4"/>
      <c r="D142" s="1" t="str">
        <f>IF(K142="","",INDEX(差動モデル!$R:$R,K142))</f>
        <v/>
      </c>
      <c r="E142" s="1" t="str">
        <f>IF(K142="","",INDEX(差動モデル!$S:$S,K142))</f>
        <v/>
      </c>
      <c r="F142" s="1" t="str">
        <f t="shared" si="12"/>
        <v/>
      </c>
      <c r="G142" s="1" t="str">
        <f t="shared" si="13"/>
        <v/>
      </c>
      <c r="H142" s="1" t="str">
        <f t="shared" si="14"/>
        <v/>
      </c>
      <c r="I142" s="1" t="str">
        <f t="shared" si="15"/>
        <v/>
      </c>
      <c r="J142" s="1" t="str">
        <f t="shared" si="16"/>
        <v/>
      </c>
      <c r="K142" t="str">
        <f>IF(A142="","",ROUND(1+(LOG10(A142)-LOG10(入力・概要!$B$38))*(入力・概要!$B$40-1)/(LOG10(入力・概要!$B$39)-LOG10(入力・概要!$B$38)),0)+3)</f>
        <v/>
      </c>
      <c r="L142" t="str">
        <f>IF(K142="","",INDEX(差動モデル!$B:$B,K142))</f>
        <v/>
      </c>
      <c r="M142" t="str">
        <f t="shared" si="17"/>
        <v/>
      </c>
    </row>
    <row r="143" spans="1:13">
      <c r="A143" s="3"/>
      <c r="B143" s="4"/>
      <c r="C143" s="4"/>
      <c r="D143" s="1" t="str">
        <f>IF(K143="","",INDEX(差動モデル!$R:$R,K143))</f>
        <v/>
      </c>
      <c r="E143" s="1" t="str">
        <f>IF(K143="","",INDEX(差動モデル!$S:$S,K143))</f>
        <v/>
      </c>
      <c r="F143" s="1" t="str">
        <f t="shared" si="12"/>
        <v/>
      </c>
      <c r="G143" s="1" t="str">
        <f t="shared" si="13"/>
        <v/>
      </c>
      <c r="H143" s="1" t="str">
        <f t="shared" si="14"/>
        <v/>
      </c>
      <c r="I143" s="1" t="str">
        <f t="shared" si="15"/>
        <v/>
      </c>
      <c r="J143" s="1" t="str">
        <f t="shared" si="16"/>
        <v/>
      </c>
      <c r="K143" t="str">
        <f>IF(A143="","",ROUND(1+(LOG10(A143)-LOG10(入力・概要!$B$38))*(入力・概要!$B$40-1)/(LOG10(入力・概要!$B$39)-LOG10(入力・概要!$B$38)),0)+3)</f>
        <v/>
      </c>
      <c r="L143" t="str">
        <f>IF(K143="","",INDEX(差動モデル!$B:$B,K143))</f>
        <v/>
      </c>
      <c r="M143" t="str">
        <f t="shared" si="17"/>
        <v/>
      </c>
    </row>
    <row r="144" spans="1:13">
      <c r="A144" s="3"/>
      <c r="B144" s="4"/>
      <c r="C144" s="4"/>
      <c r="D144" s="1" t="str">
        <f>IF(K144="","",INDEX(差動モデル!$R:$R,K144))</f>
        <v/>
      </c>
      <c r="E144" s="1" t="str">
        <f>IF(K144="","",INDEX(差動モデル!$S:$S,K144))</f>
        <v/>
      </c>
      <c r="F144" s="1" t="str">
        <f t="shared" si="12"/>
        <v/>
      </c>
      <c r="G144" s="1" t="str">
        <f t="shared" si="13"/>
        <v/>
      </c>
      <c r="H144" s="1" t="str">
        <f t="shared" si="14"/>
        <v/>
      </c>
      <c r="I144" s="1" t="str">
        <f t="shared" si="15"/>
        <v/>
      </c>
      <c r="J144" s="1" t="str">
        <f t="shared" si="16"/>
        <v/>
      </c>
      <c r="K144" t="str">
        <f>IF(A144="","",ROUND(1+(LOG10(A144)-LOG10(入力・概要!$B$38))*(入力・概要!$B$40-1)/(LOG10(入力・概要!$B$39)-LOG10(入力・概要!$B$38)),0)+3)</f>
        <v/>
      </c>
      <c r="L144" t="str">
        <f>IF(K144="","",INDEX(差動モデル!$B:$B,K144))</f>
        <v/>
      </c>
      <c r="M144" t="str">
        <f t="shared" si="17"/>
        <v/>
      </c>
    </row>
    <row r="145" spans="1:13">
      <c r="A145" s="3"/>
      <c r="B145" s="4"/>
      <c r="C145" s="4"/>
      <c r="D145" s="1" t="str">
        <f>IF(K145="","",INDEX(差動モデル!$R:$R,K145))</f>
        <v/>
      </c>
      <c r="E145" s="1" t="str">
        <f>IF(K145="","",INDEX(差動モデル!$S:$S,K145))</f>
        <v/>
      </c>
      <c r="F145" s="1" t="str">
        <f t="shared" si="12"/>
        <v/>
      </c>
      <c r="G145" s="1" t="str">
        <f t="shared" si="13"/>
        <v/>
      </c>
      <c r="H145" s="1" t="str">
        <f t="shared" si="14"/>
        <v/>
      </c>
      <c r="I145" s="1" t="str">
        <f t="shared" si="15"/>
        <v/>
      </c>
      <c r="J145" s="1" t="str">
        <f t="shared" si="16"/>
        <v/>
      </c>
      <c r="K145" t="str">
        <f>IF(A145="","",ROUND(1+(LOG10(A145)-LOG10(入力・概要!$B$38))*(入力・概要!$B$40-1)/(LOG10(入力・概要!$B$39)-LOG10(入力・概要!$B$38)),0)+3)</f>
        <v/>
      </c>
      <c r="L145" t="str">
        <f>IF(K145="","",INDEX(差動モデル!$B:$B,K145))</f>
        <v/>
      </c>
      <c r="M145" t="str">
        <f t="shared" si="17"/>
        <v/>
      </c>
    </row>
    <row r="146" spans="1:13">
      <c r="A146" s="3"/>
      <c r="B146" s="4"/>
      <c r="C146" s="4"/>
      <c r="D146" s="1" t="str">
        <f>IF(K146="","",INDEX(差動モデル!$R:$R,K146))</f>
        <v/>
      </c>
      <c r="E146" s="1" t="str">
        <f>IF(K146="","",INDEX(差動モデル!$S:$S,K146))</f>
        <v/>
      </c>
      <c r="F146" s="1" t="str">
        <f t="shared" si="12"/>
        <v/>
      </c>
      <c r="G146" s="1" t="str">
        <f t="shared" si="13"/>
        <v/>
      </c>
      <c r="H146" s="1" t="str">
        <f t="shared" si="14"/>
        <v/>
      </c>
      <c r="I146" s="1" t="str">
        <f t="shared" si="15"/>
        <v/>
      </c>
      <c r="J146" s="1" t="str">
        <f t="shared" si="16"/>
        <v/>
      </c>
      <c r="K146" t="str">
        <f>IF(A146="","",ROUND(1+(LOG10(A146)-LOG10(入力・概要!$B$38))*(入力・概要!$B$40-1)/(LOG10(入力・概要!$B$39)-LOG10(入力・概要!$B$38)),0)+3)</f>
        <v/>
      </c>
      <c r="L146" t="str">
        <f>IF(K146="","",INDEX(差動モデル!$B:$B,K146))</f>
        <v/>
      </c>
      <c r="M146" t="str">
        <f t="shared" si="17"/>
        <v/>
      </c>
    </row>
    <row r="147" spans="1:13">
      <c r="A147" s="3"/>
      <c r="B147" s="4"/>
      <c r="C147" s="4"/>
      <c r="D147" s="1" t="str">
        <f>IF(K147="","",INDEX(差動モデル!$R:$R,K147))</f>
        <v/>
      </c>
      <c r="E147" s="1" t="str">
        <f>IF(K147="","",INDEX(差動モデル!$S:$S,K147))</f>
        <v/>
      </c>
      <c r="F147" s="1" t="str">
        <f t="shared" si="12"/>
        <v/>
      </c>
      <c r="G147" s="1" t="str">
        <f t="shared" si="13"/>
        <v/>
      </c>
      <c r="H147" s="1" t="str">
        <f t="shared" si="14"/>
        <v/>
      </c>
      <c r="I147" s="1" t="str">
        <f t="shared" si="15"/>
        <v/>
      </c>
      <c r="J147" s="1" t="str">
        <f t="shared" si="16"/>
        <v/>
      </c>
      <c r="K147" t="str">
        <f>IF(A147="","",ROUND(1+(LOG10(A147)-LOG10(入力・概要!$B$38))*(入力・概要!$B$40-1)/(LOG10(入力・概要!$B$39)-LOG10(入力・概要!$B$38)),0)+3)</f>
        <v/>
      </c>
      <c r="L147" t="str">
        <f>IF(K147="","",INDEX(差動モデル!$B:$B,K147))</f>
        <v/>
      </c>
      <c r="M147" t="str">
        <f t="shared" si="17"/>
        <v/>
      </c>
    </row>
    <row r="148" spans="1:13">
      <c r="A148" s="3"/>
      <c r="B148" s="4"/>
      <c r="C148" s="4"/>
      <c r="D148" s="1" t="str">
        <f>IF(K148="","",INDEX(差動モデル!$R:$R,K148))</f>
        <v/>
      </c>
      <c r="E148" s="1" t="str">
        <f>IF(K148="","",INDEX(差動モデル!$S:$S,K148))</f>
        <v/>
      </c>
      <c r="F148" s="1" t="str">
        <f t="shared" si="12"/>
        <v/>
      </c>
      <c r="G148" s="1" t="str">
        <f t="shared" si="13"/>
        <v/>
      </c>
      <c r="H148" s="1" t="str">
        <f t="shared" si="14"/>
        <v/>
      </c>
      <c r="I148" s="1" t="str">
        <f t="shared" si="15"/>
        <v/>
      </c>
      <c r="J148" s="1" t="str">
        <f t="shared" si="16"/>
        <v/>
      </c>
      <c r="K148" t="str">
        <f>IF(A148="","",ROUND(1+(LOG10(A148)-LOG10(入力・概要!$B$38))*(入力・概要!$B$40-1)/(LOG10(入力・概要!$B$39)-LOG10(入力・概要!$B$38)),0)+3)</f>
        <v/>
      </c>
      <c r="L148" t="str">
        <f>IF(K148="","",INDEX(差動モデル!$B:$B,K148))</f>
        <v/>
      </c>
      <c r="M148" t="str">
        <f t="shared" si="17"/>
        <v/>
      </c>
    </row>
    <row r="149" spans="1:13">
      <c r="A149" s="3"/>
      <c r="B149" s="4"/>
      <c r="C149" s="4"/>
      <c r="D149" s="1" t="str">
        <f>IF(K149="","",INDEX(差動モデル!$R:$R,K149))</f>
        <v/>
      </c>
      <c r="E149" s="1" t="str">
        <f>IF(K149="","",INDEX(差動モデル!$S:$S,K149))</f>
        <v/>
      </c>
      <c r="F149" s="1" t="str">
        <f t="shared" si="12"/>
        <v/>
      </c>
      <c r="G149" s="1" t="str">
        <f t="shared" si="13"/>
        <v/>
      </c>
      <c r="H149" s="1" t="str">
        <f t="shared" si="14"/>
        <v/>
      </c>
      <c r="I149" s="1" t="str">
        <f t="shared" si="15"/>
        <v/>
      </c>
      <c r="J149" s="1" t="str">
        <f t="shared" si="16"/>
        <v/>
      </c>
      <c r="K149" t="str">
        <f>IF(A149="","",ROUND(1+(LOG10(A149)-LOG10(入力・概要!$B$38))*(入力・概要!$B$40-1)/(LOG10(入力・概要!$B$39)-LOG10(入力・概要!$B$38)),0)+3)</f>
        <v/>
      </c>
      <c r="L149" t="str">
        <f>IF(K149="","",INDEX(差動モデル!$B:$B,K149))</f>
        <v/>
      </c>
      <c r="M149" t="str">
        <f t="shared" si="17"/>
        <v/>
      </c>
    </row>
    <row r="150" spans="1:13">
      <c r="A150" s="3"/>
      <c r="B150" s="4"/>
      <c r="C150" s="4"/>
      <c r="D150" s="1" t="str">
        <f>IF(K150="","",INDEX(差動モデル!$R:$R,K150))</f>
        <v/>
      </c>
      <c r="E150" s="1" t="str">
        <f>IF(K150="","",INDEX(差動モデル!$S:$S,K150))</f>
        <v/>
      </c>
      <c r="F150" s="1" t="str">
        <f t="shared" si="12"/>
        <v/>
      </c>
      <c r="G150" s="1" t="str">
        <f t="shared" si="13"/>
        <v/>
      </c>
      <c r="H150" s="1" t="str">
        <f t="shared" si="14"/>
        <v/>
      </c>
      <c r="I150" s="1" t="str">
        <f t="shared" si="15"/>
        <v/>
      </c>
      <c r="J150" s="1" t="str">
        <f t="shared" si="16"/>
        <v/>
      </c>
      <c r="K150" t="str">
        <f>IF(A150="","",ROUND(1+(LOG10(A150)-LOG10(入力・概要!$B$38))*(入力・概要!$B$40-1)/(LOG10(入力・概要!$B$39)-LOG10(入力・概要!$B$38)),0)+3)</f>
        <v/>
      </c>
      <c r="L150" t="str">
        <f>IF(K150="","",INDEX(差動モデル!$B:$B,K150))</f>
        <v/>
      </c>
      <c r="M150" t="str">
        <f t="shared" si="17"/>
        <v/>
      </c>
    </row>
    <row r="151" spans="1:13">
      <c r="A151" s="3"/>
      <c r="B151" s="4"/>
      <c r="C151" s="4"/>
      <c r="D151" s="1" t="str">
        <f>IF(K151="","",INDEX(差動モデル!$R:$R,K151))</f>
        <v/>
      </c>
      <c r="E151" s="1" t="str">
        <f>IF(K151="","",INDEX(差動モデル!$S:$S,K151))</f>
        <v/>
      </c>
      <c r="F151" s="1" t="str">
        <f t="shared" si="12"/>
        <v/>
      </c>
      <c r="G151" s="1" t="str">
        <f t="shared" si="13"/>
        <v/>
      </c>
      <c r="H151" s="1" t="str">
        <f t="shared" si="14"/>
        <v/>
      </c>
      <c r="I151" s="1" t="str">
        <f t="shared" si="15"/>
        <v/>
      </c>
      <c r="J151" s="1" t="str">
        <f t="shared" si="16"/>
        <v/>
      </c>
      <c r="K151" t="str">
        <f>IF(A151="","",ROUND(1+(LOG10(A151)-LOG10(入力・概要!$B$38))*(入力・概要!$B$40-1)/(LOG10(入力・概要!$B$39)-LOG10(入力・概要!$B$38)),0)+3)</f>
        <v/>
      </c>
      <c r="L151" t="str">
        <f>IF(K151="","",INDEX(差動モデル!$B:$B,K151))</f>
        <v/>
      </c>
      <c r="M151" t="str">
        <f t="shared" si="17"/>
        <v/>
      </c>
    </row>
    <row r="152" spans="1:13">
      <c r="A152" s="3"/>
      <c r="B152" s="4"/>
      <c r="C152" s="4"/>
      <c r="D152" s="1" t="str">
        <f>IF(K152="","",INDEX(差動モデル!$R:$R,K152))</f>
        <v/>
      </c>
      <c r="E152" s="1" t="str">
        <f>IF(K152="","",INDEX(差動モデル!$S:$S,K152))</f>
        <v/>
      </c>
      <c r="F152" s="1" t="str">
        <f t="shared" si="12"/>
        <v/>
      </c>
      <c r="G152" s="1" t="str">
        <f t="shared" si="13"/>
        <v/>
      </c>
      <c r="H152" s="1" t="str">
        <f t="shared" si="14"/>
        <v/>
      </c>
      <c r="I152" s="1" t="str">
        <f t="shared" si="15"/>
        <v/>
      </c>
      <c r="J152" s="1" t="str">
        <f t="shared" si="16"/>
        <v/>
      </c>
      <c r="K152" t="str">
        <f>IF(A152="","",ROUND(1+(LOG10(A152)-LOG10(入力・概要!$B$38))*(入力・概要!$B$40-1)/(LOG10(入力・概要!$B$39)-LOG10(入力・概要!$B$38)),0)+3)</f>
        <v/>
      </c>
      <c r="L152" t="str">
        <f>IF(K152="","",INDEX(差動モデル!$B:$B,K152))</f>
        <v/>
      </c>
      <c r="M152" t="str">
        <f t="shared" si="17"/>
        <v/>
      </c>
    </row>
    <row r="153" spans="1:13">
      <c r="A153" s="3"/>
      <c r="B153" s="4"/>
      <c r="C153" s="4"/>
      <c r="D153" s="1" t="str">
        <f>IF(K153="","",INDEX(差動モデル!$R:$R,K153))</f>
        <v/>
      </c>
      <c r="E153" s="1" t="str">
        <f>IF(K153="","",INDEX(差動モデル!$S:$S,K153))</f>
        <v/>
      </c>
      <c r="F153" s="1" t="str">
        <f t="shared" si="12"/>
        <v/>
      </c>
      <c r="G153" s="1" t="str">
        <f t="shared" si="13"/>
        <v/>
      </c>
      <c r="H153" s="1" t="str">
        <f t="shared" si="14"/>
        <v/>
      </c>
      <c r="I153" s="1" t="str">
        <f t="shared" si="15"/>
        <v/>
      </c>
      <c r="J153" s="1" t="str">
        <f t="shared" si="16"/>
        <v/>
      </c>
      <c r="K153" t="str">
        <f>IF(A153="","",ROUND(1+(LOG10(A153)-LOG10(入力・概要!$B$38))*(入力・概要!$B$40-1)/(LOG10(入力・概要!$B$39)-LOG10(入力・概要!$B$38)),0)+3)</f>
        <v/>
      </c>
      <c r="L153" t="str">
        <f>IF(K153="","",INDEX(差動モデル!$B:$B,K153))</f>
        <v/>
      </c>
      <c r="M153" t="str">
        <f t="shared" si="17"/>
        <v/>
      </c>
    </row>
    <row r="154" spans="1:13">
      <c r="A154" s="3"/>
      <c r="B154" s="4"/>
      <c r="C154" s="4"/>
      <c r="D154" s="1" t="str">
        <f>IF(K154="","",INDEX(差動モデル!$R:$R,K154))</f>
        <v/>
      </c>
      <c r="E154" s="1" t="str">
        <f>IF(K154="","",INDEX(差動モデル!$S:$S,K154))</f>
        <v/>
      </c>
      <c r="F154" s="1" t="str">
        <f t="shared" si="12"/>
        <v/>
      </c>
      <c r="G154" s="1" t="str">
        <f t="shared" si="13"/>
        <v/>
      </c>
      <c r="H154" s="1" t="str">
        <f t="shared" si="14"/>
        <v/>
      </c>
      <c r="I154" s="1" t="str">
        <f t="shared" si="15"/>
        <v/>
      </c>
      <c r="J154" s="1" t="str">
        <f t="shared" si="16"/>
        <v/>
      </c>
      <c r="K154" t="str">
        <f>IF(A154="","",ROUND(1+(LOG10(A154)-LOG10(入力・概要!$B$38))*(入力・概要!$B$40-1)/(LOG10(入力・概要!$B$39)-LOG10(入力・概要!$B$38)),0)+3)</f>
        <v/>
      </c>
      <c r="L154" t="str">
        <f>IF(K154="","",INDEX(差動モデル!$B:$B,K154))</f>
        <v/>
      </c>
      <c r="M154" t="str">
        <f t="shared" si="17"/>
        <v/>
      </c>
    </row>
    <row r="155" spans="1:13">
      <c r="A155" s="3"/>
      <c r="B155" s="4"/>
      <c r="C155" s="4"/>
      <c r="D155" s="1" t="str">
        <f>IF(K155="","",INDEX(差動モデル!$R:$R,K155))</f>
        <v/>
      </c>
      <c r="E155" s="1" t="str">
        <f>IF(K155="","",INDEX(差動モデル!$S:$S,K155))</f>
        <v/>
      </c>
      <c r="F155" s="1" t="str">
        <f t="shared" si="12"/>
        <v/>
      </c>
      <c r="G155" s="1" t="str">
        <f t="shared" si="13"/>
        <v/>
      </c>
      <c r="H155" s="1" t="str">
        <f t="shared" si="14"/>
        <v/>
      </c>
      <c r="I155" s="1" t="str">
        <f t="shared" si="15"/>
        <v/>
      </c>
      <c r="J155" s="1" t="str">
        <f t="shared" si="16"/>
        <v/>
      </c>
      <c r="K155" t="str">
        <f>IF(A155="","",ROUND(1+(LOG10(A155)-LOG10(入力・概要!$B$38))*(入力・概要!$B$40-1)/(LOG10(入力・概要!$B$39)-LOG10(入力・概要!$B$38)),0)+3)</f>
        <v/>
      </c>
      <c r="L155" t="str">
        <f>IF(K155="","",INDEX(差動モデル!$B:$B,K155))</f>
        <v/>
      </c>
      <c r="M155" t="str">
        <f t="shared" si="17"/>
        <v/>
      </c>
    </row>
    <row r="156" spans="1:13">
      <c r="A156" s="3"/>
      <c r="B156" s="4"/>
      <c r="C156" s="4"/>
      <c r="D156" s="1" t="str">
        <f>IF(K156="","",INDEX(差動モデル!$R:$R,K156))</f>
        <v/>
      </c>
      <c r="E156" s="1" t="str">
        <f>IF(K156="","",INDEX(差動モデル!$S:$S,K156))</f>
        <v/>
      </c>
      <c r="F156" s="1" t="str">
        <f t="shared" si="12"/>
        <v/>
      </c>
      <c r="G156" s="1" t="str">
        <f t="shared" si="13"/>
        <v/>
      </c>
      <c r="H156" s="1" t="str">
        <f t="shared" si="14"/>
        <v/>
      </c>
      <c r="I156" s="1" t="str">
        <f t="shared" si="15"/>
        <v/>
      </c>
      <c r="J156" s="1" t="str">
        <f t="shared" si="16"/>
        <v/>
      </c>
      <c r="K156" t="str">
        <f>IF(A156="","",ROUND(1+(LOG10(A156)-LOG10(入力・概要!$B$38))*(入力・概要!$B$40-1)/(LOG10(入力・概要!$B$39)-LOG10(入力・概要!$B$38)),0)+3)</f>
        <v/>
      </c>
      <c r="L156" t="str">
        <f>IF(K156="","",INDEX(差動モデル!$B:$B,K156))</f>
        <v/>
      </c>
      <c r="M156" t="str">
        <f t="shared" si="17"/>
        <v/>
      </c>
    </row>
    <row r="157" spans="1:13">
      <c r="A157" s="3"/>
      <c r="B157" s="4"/>
      <c r="C157" s="4"/>
      <c r="D157" s="1" t="str">
        <f>IF(K157="","",INDEX(差動モデル!$R:$R,K157))</f>
        <v/>
      </c>
      <c r="E157" s="1" t="str">
        <f>IF(K157="","",INDEX(差動モデル!$S:$S,K157))</f>
        <v/>
      </c>
      <c r="F157" s="1" t="str">
        <f t="shared" si="12"/>
        <v/>
      </c>
      <c r="G157" s="1" t="str">
        <f t="shared" si="13"/>
        <v/>
      </c>
      <c r="H157" s="1" t="str">
        <f t="shared" si="14"/>
        <v/>
      </c>
      <c r="I157" s="1" t="str">
        <f t="shared" si="15"/>
        <v/>
      </c>
      <c r="J157" s="1" t="str">
        <f t="shared" si="16"/>
        <v/>
      </c>
      <c r="K157" t="str">
        <f>IF(A157="","",ROUND(1+(LOG10(A157)-LOG10(入力・概要!$B$38))*(入力・概要!$B$40-1)/(LOG10(入力・概要!$B$39)-LOG10(入力・概要!$B$38)),0)+3)</f>
        <v/>
      </c>
      <c r="L157" t="str">
        <f>IF(K157="","",INDEX(差動モデル!$B:$B,K157))</f>
        <v/>
      </c>
      <c r="M157" t="str">
        <f t="shared" si="17"/>
        <v/>
      </c>
    </row>
    <row r="158" spans="1:13">
      <c r="A158" s="3"/>
      <c r="B158" s="4"/>
      <c r="C158" s="4"/>
      <c r="D158" s="1" t="str">
        <f>IF(K158="","",INDEX(差動モデル!$R:$R,K158))</f>
        <v/>
      </c>
      <c r="E158" s="1" t="str">
        <f>IF(K158="","",INDEX(差動モデル!$S:$S,K158))</f>
        <v/>
      </c>
      <c r="F158" s="1" t="str">
        <f t="shared" si="12"/>
        <v/>
      </c>
      <c r="G158" s="1" t="str">
        <f t="shared" si="13"/>
        <v/>
      </c>
      <c r="H158" s="1" t="str">
        <f t="shared" si="14"/>
        <v/>
      </c>
      <c r="I158" s="1" t="str">
        <f t="shared" si="15"/>
        <v/>
      </c>
      <c r="J158" s="1" t="str">
        <f t="shared" si="16"/>
        <v/>
      </c>
      <c r="K158" t="str">
        <f>IF(A158="","",ROUND(1+(LOG10(A158)-LOG10(入力・概要!$B$38))*(入力・概要!$B$40-1)/(LOG10(入力・概要!$B$39)-LOG10(入力・概要!$B$38)),0)+3)</f>
        <v/>
      </c>
      <c r="L158" t="str">
        <f>IF(K158="","",INDEX(差動モデル!$B:$B,K158))</f>
        <v/>
      </c>
      <c r="M158" t="str">
        <f t="shared" si="17"/>
        <v/>
      </c>
    </row>
    <row r="159" spans="1:13">
      <c r="A159" s="3"/>
      <c r="B159" s="4"/>
      <c r="C159" s="4"/>
      <c r="D159" s="1" t="str">
        <f>IF(K159="","",INDEX(差動モデル!$R:$R,K159))</f>
        <v/>
      </c>
      <c r="E159" s="1" t="str">
        <f>IF(K159="","",INDEX(差動モデル!$S:$S,K159))</f>
        <v/>
      </c>
      <c r="F159" s="1" t="str">
        <f t="shared" si="12"/>
        <v/>
      </c>
      <c r="G159" s="1" t="str">
        <f t="shared" si="13"/>
        <v/>
      </c>
      <c r="H159" s="1" t="str">
        <f t="shared" si="14"/>
        <v/>
      </c>
      <c r="I159" s="1" t="str">
        <f t="shared" si="15"/>
        <v/>
      </c>
      <c r="J159" s="1" t="str">
        <f t="shared" si="16"/>
        <v/>
      </c>
      <c r="K159" t="str">
        <f>IF(A159="","",ROUND(1+(LOG10(A159)-LOG10(入力・概要!$B$38))*(入力・概要!$B$40-1)/(LOG10(入力・概要!$B$39)-LOG10(入力・概要!$B$38)),0)+3)</f>
        <v/>
      </c>
      <c r="L159" t="str">
        <f>IF(K159="","",INDEX(差動モデル!$B:$B,K159))</f>
        <v/>
      </c>
      <c r="M159" t="str">
        <f t="shared" si="17"/>
        <v/>
      </c>
    </row>
    <row r="160" spans="1:13">
      <c r="A160" s="3"/>
      <c r="B160" s="4"/>
      <c r="C160" s="4"/>
      <c r="D160" s="1" t="str">
        <f>IF(K160="","",INDEX(差動モデル!$R:$R,K160))</f>
        <v/>
      </c>
      <c r="E160" s="1" t="str">
        <f>IF(K160="","",INDEX(差動モデル!$S:$S,K160))</f>
        <v/>
      </c>
      <c r="F160" s="1" t="str">
        <f t="shared" si="12"/>
        <v/>
      </c>
      <c r="G160" s="1" t="str">
        <f t="shared" si="13"/>
        <v/>
      </c>
      <c r="H160" s="1" t="str">
        <f t="shared" si="14"/>
        <v/>
      </c>
      <c r="I160" s="1" t="str">
        <f t="shared" si="15"/>
        <v/>
      </c>
      <c r="J160" s="1" t="str">
        <f t="shared" si="16"/>
        <v/>
      </c>
      <c r="K160" t="str">
        <f>IF(A160="","",ROUND(1+(LOG10(A160)-LOG10(入力・概要!$B$38))*(入力・概要!$B$40-1)/(LOG10(入力・概要!$B$39)-LOG10(入力・概要!$B$38)),0)+3)</f>
        <v/>
      </c>
      <c r="L160" t="str">
        <f>IF(K160="","",INDEX(差動モデル!$B:$B,K160))</f>
        <v/>
      </c>
      <c r="M160" t="str">
        <f t="shared" si="17"/>
        <v/>
      </c>
    </row>
    <row r="161" spans="1:13">
      <c r="A161" s="3"/>
      <c r="B161" s="4"/>
      <c r="C161" s="4"/>
      <c r="D161" s="1" t="str">
        <f>IF(K161="","",INDEX(差動モデル!$R:$R,K161))</f>
        <v/>
      </c>
      <c r="E161" s="1" t="str">
        <f>IF(K161="","",INDEX(差動モデル!$S:$S,K161))</f>
        <v/>
      </c>
      <c r="F161" s="1" t="str">
        <f t="shared" si="12"/>
        <v/>
      </c>
      <c r="G161" s="1" t="str">
        <f t="shared" si="13"/>
        <v/>
      </c>
      <c r="H161" s="1" t="str">
        <f t="shared" si="14"/>
        <v/>
      </c>
      <c r="I161" s="1" t="str">
        <f t="shared" si="15"/>
        <v/>
      </c>
      <c r="J161" s="1" t="str">
        <f t="shared" si="16"/>
        <v/>
      </c>
      <c r="K161" t="str">
        <f>IF(A161="","",ROUND(1+(LOG10(A161)-LOG10(入力・概要!$B$38))*(入力・概要!$B$40-1)/(LOG10(入力・概要!$B$39)-LOG10(入力・概要!$B$38)),0)+3)</f>
        <v/>
      </c>
      <c r="L161" t="str">
        <f>IF(K161="","",INDEX(差動モデル!$B:$B,K161))</f>
        <v/>
      </c>
      <c r="M161" t="str">
        <f t="shared" si="17"/>
        <v/>
      </c>
    </row>
    <row r="162" spans="1:13">
      <c r="A162" s="3"/>
      <c r="B162" s="4"/>
      <c r="C162" s="4"/>
      <c r="D162" s="1" t="str">
        <f>IF(K162="","",INDEX(差動モデル!$R:$R,K162))</f>
        <v/>
      </c>
      <c r="E162" s="1" t="str">
        <f>IF(K162="","",INDEX(差動モデル!$S:$S,K162))</f>
        <v/>
      </c>
      <c r="F162" s="1" t="str">
        <f t="shared" si="12"/>
        <v/>
      </c>
      <c r="G162" s="1" t="str">
        <f t="shared" si="13"/>
        <v/>
      </c>
      <c r="H162" s="1" t="str">
        <f t="shared" si="14"/>
        <v/>
      </c>
      <c r="I162" s="1" t="str">
        <f t="shared" si="15"/>
        <v/>
      </c>
      <c r="J162" s="1" t="str">
        <f t="shared" si="16"/>
        <v/>
      </c>
      <c r="K162" t="str">
        <f>IF(A162="","",ROUND(1+(LOG10(A162)-LOG10(入力・概要!$B$38))*(入力・概要!$B$40-1)/(LOG10(入力・概要!$B$39)-LOG10(入力・概要!$B$38)),0)+3)</f>
        <v/>
      </c>
      <c r="L162" t="str">
        <f>IF(K162="","",INDEX(差動モデル!$B:$B,K162))</f>
        <v/>
      </c>
      <c r="M162" t="str">
        <f t="shared" si="17"/>
        <v/>
      </c>
    </row>
    <row r="163" spans="1:13">
      <c r="A163" s="3"/>
      <c r="B163" s="4"/>
      <c r="C163" s="4"/>
      <c r="D163" s="1" t="str">
        <f>IF(K163="","",INDEX(差動モデル!$R:$R,K163))</f>
        <v/>
      </c>
      <c r="E163" s="1" t="str">
        <f>IF(K163="","",INDEX(差動モデル!$S:$S,K163))</f>
        <v/>
      </c>
      <c r="F163" s="1" t="str">
        <f t="shared" si="12"/>
        <v/>
      </c>
      <c r="G163" s="1" t="str">
        <f t="shared" si="13"/>
        <v/>
      </c>
      <c r="H163" s="1" t="str">
        <f t="shared" si="14"/>
        <v/>
      </c>
      <c r="I163" s="1" t="str">
        <f t="shared" si="15"/>
        <v/>
      </c>
      <c r="J163" s="1" t="str">
        <f t="shared" si="16"/>
        <v/>
      </c>
      <c r="K163" t="str">
        <f>IF(A163="","",ROUND(1+(LOG10(A163)-LOG10(入力・概要!$B$38))*(入力・概要!$B$40-1)/(LOG10(入力・概要!$B$39)-LOG10(入力・概要!$B$38)),0)+3)</f>
        <v/>
      </c>
      <c r="L163" t="str">
        <f>IF(K163="","",INDEX(差動モデル!$B:$B,K163))</f>
        <v/>
      </c>
      <c r="M163" t="str">
        <f t="shared" si="17"/>
        <v/>
      </c>
    </row>
    <row r="164" spans="1:13">
      <c r="A164" s="3"/>
      <c r="B164" s="4"/>
      <c r="C164" s="4"/>
      <c r="D164" s="1" t="str">
        <f>IF(K164="","",INDEX(差動モデル!$R:$R,K164))</f>
        <v/>
      </c>
      <c r="E164" s="1" t="str">
        <f>IF(K164="","",INDEX(差動モデル!$S:$S,K164))</f>
        <v/>
      </c>
      <c r="F164" s="1" t="str">
        <f t="shared" si="12"/>
        <v/>
      </c>
      <c r="G164" s="1" t="str">
        <f t="shared" si="13"/>
        <v/>
      </c>
      <c r="H164" s="1" t="str">
        <f t="shared" si="14"/>
        <v/>
      </c>
      <c r="I164" s="1" t="str">
        <f t="shared" si="15"/>
        <v/>
      </c>
      <c r="J164" s="1" t="str">
        <f t="shared" si="16"/>
        <v/>
      </c>
      <c r="K164" t="str">
        <f>IF(A164="","",ROUND(1+(LOG10(A164)-LOG10(入力・概要!$B$38))*(入力・概要!$B$40-1)/(LOG10(入力・概要!$B$39)-LOG10(入力・概要!$B$38)),0)+3)</f>
        <v/>
      </c>
      <c r="L164" t="str">
        <f>IF(K164="","",INDEX(差動モデル!$B:$B,K164))</f>
        <v/>
      </c>
      <c r="M164" t="str">
        <f t="shared" si="17"/>
        <v/>
      </c>
    </row>
    <row r="165" spans="1:13">
      <c r="A165" s="3"/>
      <c r="B165" s="4"/>
      <c r="C165" s="4"/>
      <c r="D165" s="1" t="str">
        <f>IF(K165="","",INDEX(差動モデル!$R:$R,K165))</f>
        <v/>
      </c>
      <c r="E165" s="1" t="str">
        <f>IF(K165="","",INDEX(差動モデル!$S:$S,K165))</f>
        <v/>
      </c>
      <c r="F165" s="1" t="str">
        <f t="shared" si="12"/>
        <v/>
      </c>
      <c r="G165" s="1" t="str">
        <f t="shared" si="13"/>
        <v/>
      </c>
      <c r="H165" s="1" t="str">
        <f t="shared" si="14"/>
        <v/>
      </c>
      <c r="I165" s="1" t="str">
        <f t="shared" si="15"/>
        <v/>
      </c>
      <c r="J165" s="1" t="str">
        <f t="shared" si="16"/>
        <v/>
      </c>
      <c r="K165" t="str">
        <f>IF(A165="","",ROUND(1+(LOG10(A165)-LOG10(入力・概要!$B$38))*(入力・概要!$B$40-1)/(LOG10(入力・概要!$B$39)-LOG10(入力・概要!$B$38)),0)+3)</f>
        <v/>
      </c>
      <c r="L165" t="str">
        <f>IF(K165="","",INDEX(差動モデル!$B:$B,K165))</f>
        <v/>
      </c>
      <c r="M165" t="str">
        <f t="shared" si="17"/>
        <v/>
      </c>
    </row>
    <row r="166" spans="1:13">
      <c r="A166" s="3"/>
      <c r="B166" s="4"/>
      <c r="C166" s="4"/>
      <c r="D166" s="1" t="str">
        <f>IF(K166="","",INDEX(差動モデル!$R:$R,K166))</f>
        <v/>
      </c>
      <c r="E166" s="1" t="str">
        <f>IF(K166="","",INDEX(差動モデル!$S:$S,K166))</f>
        <v/>
      </c>
      <c r="F166" s="1" t="str">
        <f t="shared" si="12"/>
        <v/>
      </c>
      <c r="G166" s="1" t="str">
        <f t="shared" si="13"/>
        <v/>
      </c>
      <c r="H166" s="1" t="str">
        <f t="shared" si="14"/>
        <v/>
      </c>
      <c r="I166" s="1" t="str">
        <f t="shared" si="15"/>
        <v/>
      </c>
      <c r="J166" s="1" t="str">
        <f t="shared" si="16"/>
        <v/>
      </c>
      <c r="K166" t="str">
        <f>IF(A166="","",ROUND(1+(LOG10(A166)-LOG10(入力・概要!$B$38))*(入力・概要!$B$40-1)/(LOG10(入力・概要!$B$39)-LOG10(入力・概要!$B$38)),0)+3)</f>
        <v/>
      </c>
      <c r="L166" t="str">
        <f>IF(K166="","",INDEX(差動モデル!$B:$B,K166))</f>
        <v/>
      </c>
      <c r="M166" t="str">
        <f t="shared" si="17"/>
        <v/>
      </c>
    </row>
    <row r="167" spans="1:13">
      <c r="A167" s="3"/>
      <c r="B167" s="4"/>
      <c r="C167" s="4"/>
      <c r="D167" s="1" t="str">
        <f>IF(K167="","",INDEX(差動モデル!$R:$R,K167))</f>
        <v/>
      </c>
      <c r="E167" s="1" t="str">
        <f>IF(K167="","",INDEX(差動モデル!$S:$S,K167))</f>
        <v/>
      </c>
      <c r="F167" s="1" t="str">
        <f t="shared" si="12"/>
        <v/>
      </c>
      <c r="G167" s="1" t="str">
        <f t="shared" si="13"/>
        <v/>
      </c>
      <c r="H167" s="1" t="str">
        <f t="shared" si="14"/>
        <v/>
      </c>
      <c r="I167" s="1" t="str">
        <f t="shared" si="15"/>
        <v/>
      </c>
      <c r="J167" s="1" t="str">
        <f t="shared" si="16"/>
        <v/>
      </c>
      <c r="K167" t="str">
        <f>IF(A167="","",ROUND(1+(LOG10(A167)-LOG10(入力・概要!$B$38))*(入力・概要!$B$40-1)/(LOG10(入力・概要!$B$39)-LOG10(入力・概要!$B$38)),0)+3)</f>
        <v/>
      </c>
      <c r="L167" t="str">
        <f>IF(K167="","",INDEX(差動モデル!$B:$B,K167))</f>
        <v/>
      </c>
      <c r="M167" t="str">
        <f t="shared" si="17"/>
        <v/>
      </c>
    </row>
    <row r="168" spans="1:13">
      <c r="A168" s="3"/>
      <c r="B168" s="4"/>
      <c r="C168" s="4"/>
      <c r="D168" s="1" t="str">
        <f>IF(K168="","",INDEX(差動モデル!$R:$R,K168))</f>
        <v/>
      </c>
      <c r="E168" s="1" t="str">
        <f>IF(K168="","",INDEX(差動モデル!$S:$S,K168))</f>
        <v/>
      </c>
      <c r="F168" s="1" t="str">
        <f t="shared" si="12"/>
        <v/>
      </c>
      <c r="G168" s="1" t="str">
        <f t="shared" si="13"/>
        <v/>
      </c>
      <c r="H168" s="1" t="str">
        <f t="shared" si="14"/>
        <v/>
      </c>
      <c r="I168" s="1" t="str">
        <f t="shared" si="15"/>
        <v/>
      </c>
      <c r="J168" s="1" t="str">
        <f t="shared" si="16"/>
        <v/>
      </c>
      <c r="K168" t="str">
        <f>IF(A168="","",ROUND(1+(LOG10(A168)-LOG10(入力・概要!$B$38))*(入力・概要!$B$40-1)/(LOG10(入力・概要!$B$39)-LOG10(入力・概要!$B$38)),0)+3)</f>
        <v/>
      </c>
      <c r="L168" t="str">
        <f>IF(K168="","",INDEX(差動モデル!$B:$B,K168))</f>
        <v/>
      </c>
      <c r="M168" t="str">
        <f t="shared" si="17"/>
        <v/>
      </c>
    </row>
    <row r="169" spans="1:13">
      <c r="A169" s="3"/>
      <c r="B169" s="4"/>
      <c r="C169" s="4"/>
      <c r="D169" s="1" t="str">
        <f>IF(K169="","",INDEX(差動モデル!$R:$R,K169))</f>
        <v/>
      </c>
      <c r="E169" s="1" t="str">
        <f>IF(K169="","",INDEX(差動モデル!$S:$S,K169))</f>
        <v/>
      </c>
      <c r="F169" s="1" t="str">
        <f t="shared" si="12"/>
        <v/>
      </c>
      <c r="G169" s="1" t="str">
        <f t="shared" si="13"/>
        <v/>
      </c>
      <c r="H169" s="1" t="str">
        <f t="shared" si="14"/>
        <v/>
      </c>
      <c r="I169" s="1" t="str">
        <f t="shared" si="15"/>
        <v/>
      </c>
      <c r="J169" s="1" t="str">
        <f t="shared" si="16"/>
        <v/>
      </c>
      <c r="K169" t="str">
        <f>IF(A169="","",ROUND(1+(LOG10(A169)-LOG10(入力・概要!$B$38))*(入力・概要!$B$40-1)/(LOG10(入力・概要!$B$39)-LOG10(入力・概要!$B$38)),0)+3)</f>
        <v/>
      </c>
      <c r="L169" t="str">
        <f>IF(K169="","",INDEX(差動モデル!$B:$B,K169))</f>
        <v/>
      </c>
      <c r="M169" t="str">
        <f t="shared" si="17"/>
        <v/>
      </c>
    </row>
    <row r="170" spans="1:13">
      <c r="A170" s="3"/>
      <c r="B170" s="4"/>
      <c r="C170" s="4"/>
      <c r="D170" s="1" t="str">
        <f>IF(K170="","",INDEX(差動モデル!$R:$R,K170))</f>
        <v/>
      </c>
      <c r="E170" s="1" t="str">
        <f>IF(K170="","",INDEX(差動モデル!$S:$S,K170))</f>
        <v/>
      </c>
      <c r="F170" s="1" t="str">
        <f t="shared" si="12"/>
        <v/>
      </c>
      <c r="G170" s="1" t="str">
        <f t="shared" si="13"/>
        <v/>
      </c>
      <c r="H170" s="1" t="str">
        <f t="shared" si="14"/>
        <v/>
      </c>
      <c r="I170" s="1" t="str">
        <f t="shared" si="15"/>
        <v/>
      </c>
      <c r="J170" s="1" t="str">
        <f t="shared" si="16"/>
        <v/>
      </c>
      <c r="K170" t="str">
        <f>IF(A170="","",ROUND(1+(LOG10(A170)-LOG10(入力・概要!$B$38))*(入力・概要!$B$40-1)/(LOG10(入力・概要!$B$39)-LOG10(入力・概要!$B$38)),0)+3)</f>
        <v/>
      </c>
      <c r="L170" t="str">
        <f>IF(K170="","",INDEX(差動モデル!$B:$B,K170))</f>
        <v/>
      </c>
      <c r="M170" t="str">
        <f t="shared" si="17"/>
        <v/>
      </c>
    </row>
    <row r="171" spans="1:13">
      <c r="A171" s="3"/>
      <c r="B171" s="4"/>
      <c r="C171" s="4"/>
      <c r="D171" s="1" t="str">
        <f>IF(K171="","",INDEX(差動モデル!$R:$R,K171))</f>
        <v/>
      </c>
      <c r="E171" s="1" t="str">
        <f>IF(K171="","",INDEX(差動モデル!$S:$S,K171))</f>
        <v/>
      </c>
      <c r="F171" s="1" t="str">
        <f t="shared" si="12"/>
        <v/>
      </c>
      <c r="G171" s="1" t="str">
        <f t="shared" si="13"/>
        <v/>
      </c>
      <c r="H171" s="1" t="str">
        <f t="shared" si="14"/>
        <v/>
      </c>
      <c r="I171" s="1" t="str">
        <f t="shared" si="15"/>
        <v/>
      </c>
      <c r="J171" s="1" t="str">
        <f t="shared" si="16"/>
        <v/>
      </c>
      <c r="K171" t="str">
        <f>IF(A171="","",ROUND(1+(LOG10(A171)-LOG10(入力・概要!$B$38))*(入力・概要!$B$40-1)/(LOG10(入力・概要!$B$39)-LOG10(入力・概要!$B$38)),0)+3)</f>
        <v/>
      </c>
      <c r="L171" t="str">
        <f>IF(K171="","",INDEX(差動モデル!$B:$B,K171))</f>
        <v/>
      </c>
      <c r="M171" t="str">
        <f t="shared" si="17"/>
        <v/>
      </c>
    </row>
    <row r="172" spans="1:13">
      <c r="A172" s="3"/>
      <c r="B172" s="4"/>
      <c r="C172" s="4"/>
      <c r="D172" s="1" t="str">
        <f>IF(K172="","",INDEX(差動モデル!$R:$R,K172))</f>
        <v/>
      </c>
      <c r="E172" s="1" t="str">
        <f>IF(K172="","",INDEX(差動モデル!$S:$S,K172))</f>
        <v/>
      </c>
      <c r="F172" s="1" t="str">
        <f t="shared" si="12"/>
        <v/>
      </c>
      <c r="G172" s="1" t="str">
        <f t="shared" si="13"/>
        <v/>
      </c>
      <c r="H172" s="1" t="str">
        <f t="shared" si="14"/>
        <v/>
      </c>
      <c r="I172" s="1" t="str">
        <f t="shared" si="15"/>
        <v/>
      </c>
      <c r="J172" s="1" t="str">
        <f t="shared" si="16"/>
        <v/>
      </c>
      <c r="K172" t="str">
        <f>IF(A172="","",ROUND(1+(LOG10(A172)-LOG10(入力・概要!$B$38))*(入力・概要!$B$40-1)/(LOG10(入力・概要!$B$39)-LOG10(入力・概要!$B$38)),0)+3)</f>
        <v/>
      </c>
      <c r="L172" t="str">
        <f>IF(K172="","",INDEX(差動モデル!$B:$B,K172))</f>
        <v/>
      </c>
      <c r="M172" t="str">
        <f t="shared" si="17"/>
        <v/>
      </c>
    </row>
    <row r="173" spans="1:13">
      <c r="A173" s="3"/>
      <c r="B173" s="4"/>
      <c r="C173" s="4"/>
      <c r="D173" s="1" t="str">
        <f>IF(K173="","",INDEX(差動モデル!$R:$R,K173))</f>
        <v/>
      </c>
      <c r="E173" s="1" t="str">
        <f>IF(K173="","",INDEX(差動モデル!$S:$S,K173))</f>
        <v/>
      </c>
      <c r="F173" s="1" t="str">
        <f t="shared" si="12"/>
        <v/>
      </c>
      <c r="G173" s="1" t="str">
        <f t="shared" si="13"/>
        <v/>
      </c>
      <c r="H173" s="1" t="str">
        <f t="shared" si="14"/>
        <v/>
      </c>
      <c r="I173" s="1" t="str">
        <f t="shared" si="15"/>
        <v/>
      </c>
      <c r="J173" s="1" t="str">
        <f t="shared" si="16"/>
        <v/>
      </c>
      <c r="K173" t="str">
        <f>IF(A173="","",ROUND(1+(LOG10(A173)-LOG10(入力・概要!$B$38))*(入力・概要!$B$40-1)/(LOG10(入力・概要!$B$39)-LOG10(入力・概要!$B$38)),0)+3)</f>
        <v/>
      </c>
      <c r="L173" t="str">
        <f>IF(K173="","",INDEX(差動モデル!$B:$B,K173))</f>
        <v/>
      </c>
      <c r="M173" t="str">
        <f t="shared" si="17"/>
        <v/>
      </c>
    </row>
    <row r="174" spans="1:13">
      <c r="A174" s="3"/>
      <c r="B174" s="4"/>
      <c r="C174" s="4"/>
      <c r="D174" s="1" t="str">
        <f>IF(K174="","",INDEX(差動モデル!$R:$R,K174))</f>
        <v/>
      </c>
      <c r="E174" s="1" t="str">
        <f>IF(K174="","",INDEX(差動モデル!$S:$S,K174))</f>
        <v/>
      </c>
      <c r="F174" s="1" t="str">
        <f t="shared" si="12"/>
        <v/>
      </c>
      <c r="G174" s="1" t="str">
        <f t="shared" si="13"/>
        <v/>
      </c>
      <c r="H174" s="1" t="str">
        <f t="shared" si="14"/>
        <v/>
      </c>
      <c r="I174" s="1" t="str">
        <f t="shared" si="15"/>
        <v/>
      </c>
      <c r="J174" s="1" t="str">
        <f t="shared" si="16"/>
        <v/>
      </c>
      <c r="K174" t="str">
        <f>IF(A174="","",ROUND(1+(LOG10(A174)-LOG10(入力・概要!$B$38))*(入力・概要!$B$40-1)/(LOG10(入力・概要!$B$39)-LOG10(入力・概要!$B$38)),0)+3)</f>
        <v/>
      </c>
      <c r="L174" t="str">
        <f>IF(K174="","",INDEX(差動モデル!$B:$B,K174))</f>
        <v/>
      </c>
      <c r="M174" t="str">
        <f t="shared" si="17"/>
        <v/>
      </c>
    </row>
    <row r="175" spans="1:13">
      <c r="A175" s="3"/>
      <c r="B175" s="4"/>
      <c r="C175" s="4"/>
      <c r="D175" s="1" t="str">
        <f>IF(K175="","",INDEX(差動モデル!$R:$R,K175))</f>
        <v/>
      </c>
      <c r="E175" s="1" t="str">
        <f>IF(K175="","",INDEX(差動モデル!$S:$S,K175))</f>
        <v/>
      </c>
      <c r="F175" s="1" t="str">
        <f t="shared" si="12"/>
        <v/>
      </c>
      <c r="G175" s="1" t="str">
        <f t="shared" si="13"/>
        <v/>
      </c>
      <c r="H175" s="1" t="str">
        <f t="shared" si="14"/>
        <v/>
      </c>
      <c r="I175" s="1" t="str">
        <f t="shared" si="15"/>
        <v/>
      </c>
      <c r="J175" s="1" t="str">
        <f t="shared" si="16"/>
        <v/>
      </c>
      <c r="K175" t="str">
        <f>IF(A175="","",ROUND(1+(LOG10(A175)-LOG10(入力・概要!$B$38))*(入力・概要!$B$40-1)/(LOG10(入力・概要!$B$39)-LOG10(入力・概要!$B$38)),0)+3)</f>
        <v/>
      </c>
      <c r="L175" t="str">
        <f>IF(K175="","",INDEX(差動モデル!$B:$B,K175))</f>
        <v/>
      </c>
      <c r="M175" t="str">
        <f t="shared" si="17"/>
        <v/>
      </c>
    </row>
    <row r="176" spans="1:13">
      <c r="A176" s="3"/>
      <c r="B176" s="4"/>
      <c r="C176" s="4"/>
      <c r="D176" s="1" t="str">
        <f>IF(K176="","",INDEX(差動モデル!$R:$R,K176))</f>
        <v/>
      </c>
      <c r="E176" s="1" t="str">
        <f>IF(K176="","",INDEX(差動モデル!$S:$S,K176))</f>
        <v/>
      </c>
      <c r="F176" s="1" t="str">
        <f t="shared" si="12"/>
        <v/>
      </c>
      <c r="G176" s="1" t="str">
        <f t="shared" si="13"/>
        <v/>
      </c>
      <c r="H176" s="1" t="str">
        <f t="shared" si="14"/>
        <v/>
      </c>
      <c r="I176" s="1" t="str">
        <f t="shared" si="15"/>
        <v/>
      </c>
      <c r="J176" s="1" t="str">
        <f t="shared" si="16"/>
        <v/>
      </c>
      <c r="K176" t="str">
        <f>IF(A176="","",ROUND(1+(LOG10(A176)-LOG10(入力・概要!$B$38))*(入力・概要!$B$40-1)/(LOG10(入力・概要!$B$39)-LOG10(入力・概要!$B$38)),0)+3)</f>
        <v/>
      </c>
      <c r="L176" t="str">
        <f>IF(K176="","",INDEX(差動モデル!$B:$B,K176))</f>
        <v/>
      </c>
      <c r="M176" t="str">
        <f t="shared" si="17"/>
        <v/>
      </c>
    </row>
    <row r="177" spans="1:13">
      <c r="A177" s="3"/>
      <c r="B177" s="4"/>
      <c r="C177" s="4"/>
      <c r="D177" s="1" t="str">
        <f>IF(K177="","",INDEX(差動モデル!$R:$R,K177))</f>
        <v/>
      </c>
      <c r="E177" s="1" t="str">
        <f>IF(K177="","",INDEX(差動モデル!$S:$S,K177))</f>
        <v/>
      </c>
      <c r="F177" s="1" t="str">
        <f t="shared" si="12"/>
        <v/>
      </c>
      <c r="G177" s="1" t="str">
        <f t="shared" si="13"/>
        <v/>
      </c>
      <c r="H177" s="1" t="str">
        <f t="shared" si="14"/>
        <v/>
      </c>
      <c r="I177" s="1" t="str">
        <f t="shared" si="15"/>
        <v/>
      </c>
      <c r="J177" s="1" t="str">
        <f t="shared" si="16"/>
        <v/>
      </c>
      <c r="K177" t="str">
        <f>IF(A177="","",ROUND(1+(LOG10(A177)-LOG10(入力・概要!$B$38))*(入力・概要!$B$40-1)/(LOG10(入力・概要!$B$39)-LOG10(入力・概要!$B$38)),0)+3)</f>
        <v/>
      </c>
      <c r="L177" t="str">
        <f>IF(K177="","",INDEX(差動モデル!$B:$B,K177))</f>
        <v/>
      </c>
      <c r="M177" t="str">
        <f t="shared" si="17"/>
        <v/>
      </c>
    </row>
    <row r="178" spans="1:13">
      <c r="A178" s="3"/>
      <c r="B178" s="4"/>
      <c r="C178" s="4"/>
      <c r="D178" s="1" t="str">
        <f>IF(K178="","",INDEX(差動モデル!$R:$R,K178))</f>
        <v/>
      </c>
      <c r="E178" s="1" t="str">
        <f>IF(K178="","",INDEX(差動モデル!$S:$S,K178))</f>
        <v/>
      </c>
      <c r="F178" s="1" t="str">
        <f t="shared" si="12"/>
        <v/>
      </c>
      <c r="G178" s="1" t="str">
        <f t="shared" si="13"/>
        <v/>
      </c>
      <c r="H178" s="1" t="str">
        <f t="shared" si="14"/>
        <v/>
      </c>
      <c r="I178" s="1" t="str">
        <f t="shared" si="15"/>
        <v/>
      </c>
      <c r="J178" s="1" t="str">
        <f t="shared" si="16"/>
        <v/>
      </c>
      <c r="K178" t="str">
        <f>IF(A178="","",ROUND(1+(LOG10(A178)-LOG10(入力・概要!$B$38))*(入力・概要!$B$40-1)/(LOG10(入力・概要!$B$39)-LOG10(入力・概要!$B$38)),0)+3)</f>
        <v/>
      </c>
      <c r="L178" t="str">
        <f>IF(K178="","",INDEX(差動モデル!$B:$B,K178))</f>
        <v/>
      </c>
      <c r="M178" t="str">
        <f t="shared" si="17"/>
        <v/>
      </c>
    </row>
    <row r="179" spans="1:13">
      <c r="A179" s="3"/>
      <c r="B179" s="4"/>
      <c r="C179" s="4"/>
      <c r="D179" s="1" t="str">
        <f>IF(K179="","",INDEX(差動モデル!$R:$R,K179))</f>
        <v/>
      </c>
      <c r="E179" s="1" t="str">
        <f>IF(K179="","",INDEX(差動モデル!$S:$S,K179))</f>
        <v/>
      </c>
      <c r="F179" s="1" t="str">
        <f t="shared" si="12"/>
        <v/>
      </c>
      <c r="G179" s="1" t="str">
        <f t="shared" si="13"/>
        <v/>
      </c>
      <c r="H179" s="1" t="str">
        <f t="shared" si="14"/>
        <v/>
      </c>
      <c r="I179" s="1" t="str">
        <f t="shared" si="15"/>
        <v/>
      </c>
      <c r="J179" s="1" t="str">
        <f t="shared" si="16"/>
        <v/>
      </c>
      <c r="K179" t="str">
        <f>IF(A179="","",ROUND(1+(LOG10(A179)-LOG10(入力・概要!$B$38))*(入力・概要!$B$40-1)/(LOG10(入力・概要!$B$39)-LOG10(入力・概要!$B$38)),0)+3)</f>
        <v/>
      </c>
      <c r="L179" t="str">
        <f>IF(K179="","",INDEX(差動モデル!$B:$B,K179))</f>
        <v/>
      </c>
      <c r="M179" t="str">
        <f t="shared" si="17"/>
        <v/>
      </c>
    </row>
    <row r="180" spans="1:13">
      <c r="A180" s="3"/>
      <c r="B180" s="4"/>
      <c r="C180" s="4"/>
      <c r="D180" s="1" t="str">
        <f>IF(K180="","",INDEX(差動モデル!$R:$R,K180))</f>
        <v/>
      </c>
      <c r="E180" s="1" t="str">
        <f>IF(K180="","",INDEX(差動モデル!$S:$S,K180))</f>
        <v/>
      </c>
      <c r="F180" s="1" t="str">
        <f t="shared" si="12"/>
        <v/>
      </c>
      <c r="G180" s="1" t="str">
        <f t="shared" si="13"/>
        <v/>
      </c>
      <c r="H180" s="1" t="str">
        <f t="shared" si="14"/>
        <v/>
      </c>
      <c r="I180" s="1" t="str">
        <f t="shared" si="15"/>
        <v/>
      </c>
      <c r="J180" s="1" t="str">
        <f t="shared" si="16"/>
        <v/>
      </c>
      <c r="K180" t="str">
        <f>IF(A180="","",ROUND(1+(LOG10(A180)-LOG10(入力・概要!$B$38))*(入力・概要!$B$40-1)/(LOG10(入力・概要!$B$39)-LOG10(入力・概要!$B$38)),0)+3)</f>
        <v/>
      </c>
      <c r="L180" t="str">
        <f>IF(K180="","",INDEX(差動モデル!$B:$B,K180))</f>
        <v/>
      </c>
      <c r="M180" t="str">
        <f t="shared" si="17"/>
        <v/>
      </c>
    </row>
    <row r="181" spans="1:13">
      <c r="A181" s="3"/>
      <c r="B181" s="4"/>
      <c r="C181" s="4"/>
      <c r="D181" s="1" t="str">
        <f>IF(K181="","",INDEX(差動モデル!$R:$R,K181))</f>
        <v/>
      </c>
      <c r="E181" s="1" t="str">
        <f>IF(K181="","",INDEX(差動モデル!$S:$S,K181))</f>
        <v/>
      </c>
      <c r="F181" s="1" t="str">
        <f t="shared" si="12"/>
        <v/>
      </c>
      <c r="G181" s="1" t="str">
        <f t="shared" si="13"/>
        <v/>
      </c>
      <c r="H181" s="1" t="str">
        <f t="shared" si="14"/>
        <v/>
      </c>
      <c r="I181" s="1" t="str">
        <f t="shared" si="15"/>
        <v/>
      </c>
      <c r="J181" s="1" t="str">
        <f t="shared" si="16"/>
        <v/>
      </c>
      <c r="K181" t="str">
        <f>IF(A181="","",ROUND(1+(LOG10(A181)-LOG10(入力・概要!$B$38))*(入力・概要!$B$40-1)/(LOG10(入力・概要!$B$39)-LOG10(入力・概要!$B$38)),0)+3)</f>
        <v/>
      </c>
      <c r="L181" t="str">
        <f>IF(K181="","",INDEX(差動モデル!$B:$B,K181))</f>
        <v/>
      </c>
      <c r="M181" t="str">
        <f t="shared" si="17"/>
        <v/>
      </c>
    </row>
    <row r="182" spans="1:13">
      <c r="A182" s="3"/>
      <c r="B182" s="4"/>
      <c r="C182" s="4"/>
      <c r="D182" s="1" t="str">
        <f>IF(K182="","",INDEX(差動モデル!$R:$R,K182))</f>
        <v/>
      </c>
      <c r="E182" s="1" t="str">
        <f>IF(K182="","",INDEX(差動モデル!$S:$S,K182))</f>
        <v/>
      </c>
      <c r="F182" s="1" t="str">
        <f t="shared" si="12"/>
        <v/>
      </c>
      <c r="G182" s="1" t="str">
        <f t="shared" si="13"/>
        <v/>
      </c>
      <c r="H182" s="1" t="str">
        <f t="shared" si="14"/>
        <v/>
      </c>
      <c r="I182" s="1" t="str">
        <f t="shared" si="15"/>
        <v/>
      </c>
      <c r="J182" s="1" t="str">
        <f t="shared" si="16"/>
        <v/>
      </c>
      <c r="K182" t="str">
        <f>IF(A182="","",ROUND(1+(LOG10(A182)-LOG10(入力・概要!$B$38))*(入力・概要!$B$40-1)/(LOG10(入力・概要!$B$39)-LOG10(入力・概要!$B$38)),0)+3)</f>
        <v/>
      </c>
      <c r="L182" t="str">
        <f>IF(K182="","",INDEX(差動モデル!$B:$B,K182))</f>
        <v/>
      </c>
      <c r="M182" t="str">
        <f t="shared" si="17"/>
        <v/>
      </c>
    </row>
    <row r="183" spans="1:13">
      <c r="A183" s="3"/>
      <c r="B183" s="4"/>
      <c r="C183" s="4"/>
      <c r="D183" s="1" t="str">
        <f>IF(K183="","",INDEX(差動モデル!$R:$R,K183))</f>
        <v/>
      </c>
      <c r="E183" s="1" t="str">
        <f>IF(K183="","",INDEX(差動モデル!$S:$S,K183))</f>
        <v/>
      </c>
      <c r="F183" s="1" t="str">
        <f t="shared" si="12"/>
        <v/>
      </c>
      <c r="G183" s="1" t="str">
        <f t="shared" si="13"/>
        <v/>
      </c>
      <c r="H183" s="1" t="str">
        <f t="shared" si="14"/>
        <v/>
      </c>
      <c r="I183" s="1" t="str">
        <f t="shared" si="15"/>
        <v/>
      </c>
      <c r="J183" s="1" t="str">
        <f t="shared" si="16"/>
        <v/>
      </c>
      <c r="K183" t="str">
        <f>IF(A183="","",ROUND(1+(LOG10(A183)-LOG10(入力・概要!$B$38))*(入力・概要!$B$40-1)/(LOG10(入力・概要!$B$39)-LOG10(入力・概要!$B$38)),0)+3)</f>
        <v/>
      </c>
      <c r="L183" t="str">
        <f>IF(K183="","",INDEX(差動モデル!$B:$B,K183))</f>
        <v/>
      </c>
      <c r="M183" t="str">
        <f t="shared" si="17"/>
        <v/>
      </c>
    </row>
    <row r="184" spans="1:13">
      <c r="A184" s="3"/>
      <c r="B184" s="4"/>
      <c r="C184" s="4"/>
      <c r="D184" s="1" t="str">
        <f>IF(K184="","",INDEX(差動モデル!$R:$R,K184))</f>
        <v/>
      </c>
      <c r="E184" s="1" t="str">
        <f>IF(K184="","",INDEX(差動モデル!$S:$S,K184))</f>
        <v/>
      </c>
      <c r="F184" s="1" t="str">
        <f t="shared" si="12"/>
        <v/>
      </c>
      <c r="G184" s="1" t="str">
        <f t="shared" si="13"/>
        <v/>
      </c>
      <c r="H184" s="1" t="str">
        <f t="shared" si="14"/>
        <v/>
      </c>
      <c r="I184" s="1" t="str">
        <f t="shared" si="15"/>
        <v/>
      </c>
      <c r="J184" s="1" t="str">
        <f t="shared" si="16"/>
        <v/>
      </c>
      <c r="K184" t="str">
        <f>IF(A184="","",ROUND(1+(LOG10(A184)-LOG10(入力・概要!$B$38))*(入力・概要!$B$40-1)/(LOG10(入力・概要!$B$39)-LOG10(入力・概要!$B$38)),0)+3)</f>
        <v/>
      </c>
      <c r="L184" t="str">
        <f>IF(K184="","",INDEX(差動モデル!$B:$B,K184))</f>
        <v/>
      </c>
      <c r="M184" t="str">
        <f t="shared" si="17"/>
        <v/>
      </c>
    </row>
    <row r="185" spans="1:13">
      <c r="A185" s="3"/>
      <c r="B185" s="4"/>
      <c r="C185" s="4"/>
      <c r="D185" s="1" t="str">
        <f>IF(K185="","",INDEX(差動モデル!$R:$R,K185))</f>
        <v/>
      </c>
      <c r="E185" s="1" t="str">
        <f>IF(K185="","",INDEX(差動モデル!$S:$S,K185))</f>
        <v/>
      </c>
      <c r="F185" s="1" t="str">
        <f t="shared" si="12"/>
        <v/>
      </c>
      <c r="G185" s="1" t="str">
        <f t="shared" si="13"/>
        <v/>
      </c>
      <c r="H185" s="1" t="str">
        <f t="shared" si="14"/>
        <v/>
      </c>
      <c r="I185" s="1" t="str">
        <f t="shared" si="15"/>
        <v/>
      </c>
      <c r="J185" s="1" t="str">
        <f t="shared" si="16"/>
        <v/>
      </c>
      <c r="K185" t="str">
        <f>IF(A185="","",ROUND(1+(LOG10(A185)-LOG10(入力・概要!$B$38))*(入力・概要!$B$40-1)/(LOG10(入力・概要!$B$39)-LOG10(入力・概要!$B$38)),0)+3)</f>
        <v/>
      </c>
      <c r="L185" t="str">
        <f>IF(K185="","",INDEX(差動モデル!$B:$B,K185))</f>
        <v/>
      </c>
      <c r="M185" t="str">
        <f t="shared" si="17"/>
        <v/>
      </c>
    </row>
    <row r="186" spans="1:13">
      <c r="A186" s="3"/>
      <c r="B186" s="4"/>
      <c r="C186" s="4"/>
      <c r="D186" s="1" t="str">
        <f>IF(K186="","",INDEX(差動モデル!$R:$R,K186))</f>
        <v/>
      </c>
      <c r="E186" s="1" t="str">
        <f>IF(K186="","",INDEX(差動モデル!$S:$S,K186))</f>
        <v/>
      </c>
      <c r="F186" s="1" t="str">
        <f t="shared" si="12"/>
        <v/>
      </c>
      <c r="G186" s="1" t="str">
        <f t="shared" si="13"/>
        <v/>
      </c>
      <c r="H186" s="1" t="str">
        <f t="shared" si="14"/>
        <v/>
      </c>
      <c r="I186" s="1" t="str">
        <f t="shared" si="15"/>
        <v/>
      </c>
      <c r="J186" s="1" t="str">
        <f t="shared" si="16"/>
        <v/>
      </c>
      <c r="K186" t="str">
        <f>IF(A186="","",ROUND(1+(LOG10(A186)-LOG10(入力・概要!$B$38))*(入力・概要!$B$40-1)/(LOG10(入力・概要!$B$39)-LOG10(入力・概要!$B$38)),0)+3)</f>
        <v/>
      </c>
      <c r="L186" t="str">
        <f>IF(K186="","",INDEX(差動モデル!$B:$B,K186))</f>
        <v/>
      </c>
      <c r="M186" t="str">
        <f t="shared" si="17"/>
        <v/>
      </c>
    </row>
    <row r="187" spans="1:13">
      <c r="A187" s="3"/>
      <c r="B187" s="4"/>
      <c r="C187" s="4"/>
      <c r="D187" s="1" t="str">
        <f>IF(K187="","",INDEX(差動モデル!$R:$R,K187))</f>
        <v/>
      </c>
      <c r="E187" s="1" t="str">
        <f>IF(K187="","",INDEX(差動モデル!$S:$S,K187))</f>
        <v/>
      </c>
      <c r="F187" s="1" t="str">
        <f t="shared" si="12"/>
        <v/>
      </c>
      <c r="G187" s="1" t="str">
        <f t="shared" si="13"/>
        <v/>
      </c>
      <c r="H187" s="1" t="str">
        <f t="shared" si="14"/>
        <v/>
      </c>
      <c r="I187" s="1" t="str">
        <f t="shared" si="15"/>
        <v/>
      </c>
      <c r="J187" s="1" t="str">
        <f t="shared" si="16"/>
        <v/>
      </c>
      <c r="K187" t="str">
        <f>IF(A187="","",ROUND(1+(LOG10(A187)-LOG10(入力・概要!$B$38))*(入力・概要!$B$40-1)/(LOG10(入力・概要!$B$39)-LOG10(入力・概要!$B$38)),0)+3)</f>
        <v/>
      </c>
      <c r="L187" t="str">
        <f>IF(K187="","",INDEX(差動モデル!$B:$B,K187))</f>
        <v/>
      </c>
      <c r="M187" t="str">
        <f t="shared" si="17"/>
        <v/>
      </c>
    </row>
    <row r="188" spans="1:13">
      <c r="A188" s="3"/>
      <c r="B188" s="4"/>
      <c r="C188" s="4"/>
      <c r="D188" s="1" t="str">
        <f>IF(K188="","",INDEX(差動モデル!$R:$R,K188))</f>
        <v/>
      </c>
      <c r="E188" s="1" t="str">
        <f>IF(K188="","",INDEX(差動モデル!$S:$S,K188))</f>
        <v/>
      </c>
      <c r="F188" s="1" t="str">
        <f t="shared" si="12"/>
        <v/>
      </c>
      <c r="G188" s="1" t="str">
        <f t="shared" si="13"/>
        <v/>
      </c>
      <c r="H188" s="1" t="str">
        <f t="shared" si="14"/>
        <v/>
      </c>
      <c r="I188" s="1" t="str">
        <f t="shared" si="15"/>
        <v/>
      </c>
      <c r="J188" s="1" t="str">
        <f t="shared" si="16"/>
        <v/>
      </c>
      <c r="K188" t="str">
        <f>IF(A188="","",ROUND(1+(LOG10(A188)-LOG10(入力・概要!$B$38))*(入力・概要!$B$40-1)/(LOG10(入力・概要!$B$39)-LOG10(入力・概要!$B$38)),0)+3)</f>
        <v/>
      </c>
      <c r="L188" t="str">
        <f>IF(K188="","",INDEX(差動モデル!$B:$B,K188))</f>
        <v/>
      </c>
      <c r="M188" t="str">
        <f t="shared" si="17"/>
        <v/>
      </c>
    </row>
    <row r="189" spans="1:13">
      <c r="A189" s="3"/>
      <c r="B189" s="4"/>
      <c r="C189" s="4"/>
      <c r="D189" s="1" t="str">
        <f>IF(K189="","",INDEX(差動モデル!$R:$R,K189))</f>
        <v/>
      </c>
      <c r="E189" s="1" t="str">
        <f>IF(K189="","",INDEX(差動モデル!$S:$S,K189))</f>
        <v/>
      </c>
      <c r="F189" s="1" t="str">
        <f t="shared" si="12"/>
        <v/>
      </c>
      <c r="G189" s="1" t="str">
        <f t="shared" si="13"/>
        <v/>
      </c>
      <c r="H189" s="1" t="str">
        <f t="shared" si="14"/>
        <v/>
      </c>
      <c r="I189" s="1" t="str">
        <f t="shared" si="15"/>
        <v/>
      </c>
      <c r="J189" s="1" t="str">
        <f t="shared" si="16"/>
        <v/>
      </c>
      <c r="K189" t="str">
        <f>IF(A189="","",ROUND(1+(LOG10(A189)-LOG10(入力・概要!$B$38))*(入力・概要!$B$40-1)/(LOG10(入力・概要!$B$39)-LOG10(入力・概要!$B$38)),0)+3)</f>
        <v/>
      </c>
      <c r="L189" t="str">
        <f>IF(K189="","",INDEX(差動モデル!$B:$B,K189))</f>
        <v/>
      </c>
      <c r="M189" t="str">
        <f t="shared" si="17"/>
        <v/>
      </c>
    </row>
    <row r="190" spans="1:13">
      <c r="A190" s="3"/>
      <c r="B190" s="4"/>
      <c r="C190" s="4"/>
      <c r="D190" s="1" t="str">
        <f>IF(K190="","",INDEX(差動モデル!$R:$R,K190))</f>
        <v/>
      </c>
      <c r="E190" s="1" t="str">
        <f>IF(K190="","",INDEX(差動モデル!$S:$S,K190))</f>
        <v/>
      </c>
      <c r="F190" s="1" t="str">
        <f t="shared" si="12"/>
        <v/>
      </c>
      <c r="G190" s="1" t="str">
        <f t="shared" si="13"/>
        <v/>
      </c>
      <c r="H190" s="1" t="str">
        <f t="shared" si="14"/>
        <v/>
      </c>
      <c r="I190" s="1" t="str">
        <f t="shared" si="15"/>
        <v/>
      </c>
      <c r="J190" s="1" t="str">
        <f t="shared" si="16"/>
        <v/>
      </c>
      <c r="K190" t="str">
        <f>IF(A190="","",ROUND(1+(LOG10(A190)-LOG10(入力・概要!$B$38))*(入力・概要!$B$40-1)/(LOG10(入力・概要!$B$39)-LOG10(入力・概要!$B$38)),0)+3)</f>
        <v/>
      </c>
      <c r="L190" t="str">
        <f>IF(K190="","",INDEX(差動モデル!$B:$B,K190))</f>
        <v/>
      </c>
      <c r="M190" t="str">
        <f t="shared" si="17"/>
        <v/>
      </c>
    </row>
    <row r="191" spans="1:13">
      <c r="A191" s="3"/>
      <c r="B191" s="4"/>
      <c r="C191" s="4"/>
      <c r="D191" s="1" t="str">
        <f>IF(K191="","",INDEX(差動モデル!$R:$R,K191))</f>
        <v/>
      </c>
      <c r="E191" s="1" t="str">
        <f>IF(K191="","",INDEX(差動モデル!$S:$S,K191))</f>
        <v/>
      </c>
      <c r="F191" s="1" t="str">
        <f t="shared" si="12"/>
        <v/>
      </c>
      <c r="G191" s="1" t="str">
        <f t="shared" si="13"/>
        <v/>
      </c>
      <c r="H191" s="1" t="str">
        <f t="shared" si="14"/>
        <v/>
      </c>
      <c r="I191" s="1" t="str">
        <f t="shared" si="15"/>
        <v/>
      </c>
      <c r="J191" s="1" t="str">
        <f t="shared" si="16"/>
        <v/>
      </c>
      <c r="K191" t="str">
        <f>IF(A191="","",ROUND(1+(LOG10(A191)-LOG10(入力・概要!$B$38))*(入力・概要!$B$40-1)/(LOG10(入力・概要!$B$39)-LOG10(入力・概要!$B$38)),0)+3)</f>
        <v/>
      </c>
      <c r="L191" t="str">
        <f>IF(K191="","",INDEX(差動モデル!$B:$B,K191))</f>
        <v/>
      </c>
      <c r="M191" t="str">
        <f t="shared" si="17"/>
        <v/>
      </c>
    </row>
    <row r="192" spans="1:13">
      <c r="A192" s="3"/>
      <c r="B192" s="4"/>
      <c r="C192" s="4"/>
      <c r="D192" s="1" t="str">
        <f>IF(K192="","",INDEX(差動モデル!$R:$R,K192))</f>
        <v/>
      </c>
      <c r="E192" s="1" t="str">
        <f>IF(K192="","",INDEX(差動モデル!$S:$S,K192))</f>
        <v/>
      </c>
      <c r="F192" s="1" t="str">
        <f t="shared" si="12"/>
        <v/>
      </c>
      <c r="G192" s="1" t="str">
        <f t="shared" si="13"/>
        <v/>
      </c>
      <c r="H192" s="1" t="str">
        <f t="shared" si="14"/>
        <v/>
      </c>
      <c r="I192" s="1" t="str">
        <f t="shared" si="15"/>
        <v/>
      </c>
      <c r="J192" s="1" t="str">
        <f t="shared" si="16"/>
        <v/>
      </c>
      <c r="K192" t="str">
        <f>IF(A192="","",ROUND(1+(LOG10(A192)-LOG10(入力・概要!$B$38))*(入力・概要!$B$40-1)/(LOG10(入力・概要!$B$39)-LOG10(入力・概要!$B$38)),0)+3)</f>
        <v/>
      </c>
      <c r="L192" t="str">
        <f>IF(K192="","",INDEX(差動モデル!$B:$B,K192))</f>
        <v/>
      </c>
      <c r="M192" t="str">
        <f t="shared" si="17"/>
        <v/>
      </c>
    </row>
    <row r="193" spans="1:13">
      <c r="A193" s="3"/>
      <c r="B193" s="4"/>
      <c r="C193" s="4"/>
      <c r="D193" s="1" t="str">
        <f>IF(K193="","",INDEX(差動モデル!$R:$R,K193))</f>
        <v/>
      </c>
      <c r="E193" s="1" t="str">
        <f>IF(K193="","",INDEX(差動モデル!$S:$S,K193))</f>
        <v/>
      </c>
      <c r="F193" s="1" t="str">
        <f t="shared" si="12"/>
        <v/>
      </c>
      <c r="G193" s="1" t="str">
        <f t="shared" si="13"/>
        <v/>
      </c>
      <c r="H193" s="1" t="str">
        <f t="shared" si="14"/>
        <v/>
      </c>
      <c r="I193" s="1" t="str">
        <f t="shared" si="15"/>
        <v/>
      </c>
      <c r="J193" s="1" t="str">
        <f t="shared" si="16"/>
        <v/>
      </c>
      <c r="K193" t="str">
        <f>IF(A193="","",ROUND(1+(LOG10(A193)-LOG10(入力・概要!$B$38))*(入力・概要!$B$40-1)/(LOG10(入力・概要!$B$39)-LOG10(入力・概要!$B$38)),0)+3)</f>
        <v/>
      </c>
      <c r="L193" t="str">
        <f>IF(K193="","",INDEX(差動モデル!$B:$B,K193))</f>
        <v/>
      </c>
      <c r="M193" t="str">
        <f t="shared" si="17"/>
        <v/>
      </c>
    </row>
    <row r="194" spans="1:13">
      <c r="A194" s="3"/>
      <c r="B194" s="4"/>
      <c r="C194" s="4"/>
      <c r="D194" s="1" t="str">
        <f>IF(K194="","",INDEX(差動モデル!$R:$R,K194))</f>
        <v/>
      </c>
      <c r="E194" s="1" t="str">
        <f>IF(K194="","",INDEX(差動モデル!$S:$S,K194))</f>
        <v/>
      </c>
      <c r="F194" s="1" t="str">
        <f t="shared" si="12"/>
        <v/>
      </c>
      <c r="G194" s="1" t="str">
        <f t="shared" si="13"/>
        <v/>
      </c>
      <c r="H194" s="1" t="str">
        <f t="shared" si="14"/>
        <v/>
      </c>
      <c r="I194" s="1" t="str">
        <f t="shared" si="15"/>
        <v/>
      </c>
      <c r="J194" s="1" t="str">
        <f t="shared" si="16"/>
        <v/>
      </c>
      <c r="K194" t="str">
        <f>IF(A194="","",ROUND(1+(LOG10(A194)-LOG10(入力・概要!$B$38))*(入力・概要!$B$40-1)/(LOG10(入力・概要!$B$39)-LOG10(入力・概要!$B$38)),0)+3)</f>
        <v/>
      </c>
      <c r="L194" t="str">
        <f>IF(K194="","",INDEX(差動モデル!$B:$B,K194))</f>
        <v/>
      </c>
      <c r="M194" t="str">
        <f t="shared" si="17"/>
        <v/>
      </c>
    </row>
    <row r="195" spans="1:13">
      <c r="A195" s="3"/>
      <c r="B195" s="4"/>
      <c r="C195" s="4"/>
      <c r="D195" s="1" t="str">
        <f>IF(K195="","",INDEX(差動モデル!$R:$R,K195))</f>
        <v/>
      </c>
      <c r="E195" s="1" t="str">
        <f>IF(K195="","",INDEX(差動モデル!$S:$S,K195))</f>
        <v/>
      </c>
      <c r="F195" s="1" t="str">
        <f t="shared" si="12"/>
        <v/>
      </c>
      <c r="G195" s="1" t="str">
        <f t="shared" si="13"/>
        <v/>
      </c>
      <c r="H195" s="1" t="str">
        <f t="shared" si="14"/>
        <v/>
      </c>
      <c r="I195" s="1" t="str">
        <f t="shared" si="15"/>
        <v/>
      </c>
      <c r="J195" s="1" t="str">
        <f t="shared" si="16"/>
        <v/>
      </c>
      <c r="K195" t="str">
        <f>IF(A195="","",ROUND(1+(LOG10(A195)-LOG10(入力・概要!$B$38))*(入力・概要!$B$40-1)/(LOG10(入力・概要!$B$39)-LOG10(入力・概要!$B$38)),0)+3)</f>
        <v/>
      </c>
      <c r="L195" t="str">
        <f>IF(K195="","",INDEX(差動モデル!$B:$B,K195))</f>
        <v/>
      </c>
      <c r="M195" t="str">
        <f t="shared" si="17"/>
        <v/>
      </c>
    </row>
    <row r="196" spans="1:13">
      <c r="A196" s="3"/>
      <c r="B196" s="4"/>
      <c r="C196" s="4"/>
      <c r="D196" s="1" t="str">
        <f>IF(K196="","",INDEX(差動モデル!$R:$R,K196))</f>
        <v/>
      </c>
      <c r="E196" s="1" t="str">
        <f>IF(K196="","",INDEX(差動モデル!$S:$S,K196))</f>
        <v/>
      </c>
      <c r="F196" s="1" t="str">
        <f t="shared" si="12"/>
        <v/>
      </c>
      <c r="G196" s="1" t="str">
        <f t="shared" si="13"/>
        <v/>
      </c>
      <c r="H196" s="1" t="str">
        <f t="shared" si="14"/>
        <v/>
      </c>
      <c r="I196" s="1" t="str">
        <f t="shared" si="15"/>
        <v/>
      </c>
      <c r="J196" s="1" t="str">
        <f t="shared" si="16"/>
        <v/>
      </c>
      <c r="K196" t="str">
        <f>IF(A196="","",ROUND(1+(LOG10(A196)-LOG10(入力・概要!$B$38))*(入力・概要!$B$40-1)/(LOG10(入力・概要!$B$39)-LOG10(入力・概要!$B$38)),0)+3)</f>
        <v/>
      </c>
      <c r="L196" t="str">
        <f>IF(K196="","",INDEX(差動モデル!$B:$B,K196))</f>
        <v/>
      </c>
      <c r="M196" t="str">
        <f t="shared" si="17"/>
        <v/>
      </c>
    </row>
    <row r="197" spans="1:13">
      <c r="A197" s="3"/>
      <c r="B197" s="4"/>
      <c r="C197" s="4"/>
      <c r="D197" s="1" t="str">
        <f>IF(K197="","",INDEX(差動モデル!$R:$R,K197))</f>
        <v/>
      </c>
      <c r="E197" s="1" t="str">
        <f>IF(K197="","",INDEX(差動モデル!$S:$S,K197))</f>
        <v/>
      </c>
      <c r="F197" s="1" t="str">
        <f t="shared" ref="F197:F260" si="18">IF(OR(A197="",B197=""),"",100*(D197-B197)/MAX(B197,0.000000000001))</f>
        <v/>
      </c>
      <c r="G197" s="1" t="str">
        <f t="shared" ref="G197:G260" si="19">IF(OR(A197="",C197=""),"",E197-C197)</f>
        <v/>
      </c>
      <c r="H197" s="1" t="str">
        <f t="shared" ref="H197:H260" si="20">IF(A197="","",LOG10(A197))</f>
        <v/>
      </c>
      <c r="I197" s="1" t="str">
        <f t="shared" ref="I197:I260" si="21">IF(B197="","",LOG10(MAX(B197,0.000000000001)))</f>
        <v/>
      </c>
      <c r="J197" s="1" t="str">
        <f t="shared" ref="J197:J260" si="22">IF(D197="","",LOG10(MAX(D197,0.000000000001)))</f>
        <v/>
      </c>
      <c r="K197" t="str">
        <f>IF(A197="","",ROUND(1+(LOG10(A197)-LOG10(入力・概要!$B$38))*(入力・概要!$B$40-1)/(LOG10(入力・概要!$B$39)-LOG10(入力・概要!$B$38)),0)+3)</f>
        <v/>
      </c>
      <c r="L197" t="str">
        <f>IF(K197="","",INDEX(差動モデル!$B:$B,K197))</f>
        <v/>
      </c>
      <c r="M197" t="str">
        <f t="shared" ref="M197:M260" si="23">IF(A197="","",IF(ABS(L197/A197-1)&lt;0.01,"周波数差&lt;1%","周波数差あり"))</f>
        <v/>
      </c>
    </row>
    <row r="198" spans="1:13">
      <c r="A198" s="3"/>
      <c r="B198" s="4"/>
      <c r="C198" s="4"/>
      <c r="D198" s="1" t="str">
        <f>IF(K198="","",INDEX(差動モデル!$R:$R,K198))</f>
        <v/>
      </c>
      <c r="E198" s="1" t="str">
        <f>IF(K198="","",INDEX(差動モデル!$S:$S,K198))</f>
        <v/>
      </c>
      <c r="F198" s="1" t="str">
        <f t="shared" si="18"/>
        <v/>
      </c>
      <c r="G198" s="1" t="str">
        <f t="shared" si="19"/>
        <v/>
      </c>
      <c r="H198" s="1" t="str">
        <f t="shared" si="20"/>
        <v/>
      </c>
      <c r="I198" s="1" t="str">
        <f t="shared" si="21"/>
        <v/>
      </c>
      <c r="J198" s="1" t="str">
        <f t="shared" si="22"/>
        <v/>
      </c>
      <c r="K198" t="str">
        <f>IF(A198="","",ROUND(1+(LOG10(A198)-LOG10(入力・概要!$B$38))*(入力・概要!$B$40-1)/(LOG10(入力・概要!$B$39)-LOG10(入力・概要!$B$38)),0)+3)</f>
        <v/>
      </c>
      <c r="L198" t="str">
        <f>IF(K198="","",INDEX(差動モデル!$B:$B,K198))</f>
        <v/>
      </c>
      <c r="M198" t="str">
        <f t="shared" si="23"/>
        <v/>
      </c>
    </row>
    <row r="199" spans="1:13">
      <c r="A199" s="3"/>
      <c r="B199" s="4"/>
      <c r="C199" s="4"/>
      <c r="D199" s="1" t="str">
        <f>IF(K199="","",INDEX(差動モデル!$R:$R,K199))</f>
        <v/>
      </c>
      <c r="E199" s="1" t="str">
        <f>IF(K199="","",INDEX(差動モデル!$S:$S,K199))</f>
        <v/>
      </c>
      <c r="F199" s="1" t="str">
        <f t="shared" si="18"/>
        <v/>
      </c>
      <c r="G199" s="1" t="str">
        <f t="shared" si="19"/>
        <v/>
      </c>
      <c r="H199" s="1" t="str">
        <f t="shared" si="20"/>
        <v/>
      </c>
      <c r="I199" s="1" t="str">
        <f t="shared" si="21"/>
        <v/>
      </c>
      <c r="J199" s="1" t="str">
        <f t="shared" si="22"/>
        <v/>
      </c>
      <c r="K199" t="str">
        <f>IF(A199="","",ROUND(1+(LOG10(A199)-LOG10(入力・概要!$B$38))*(入力・概要!$B$40-1)/(LOG10(入力・概要!$B$39)-LOG10(入力・概要!$B$38)),0)+3)</f>
        <v/>
      </c>
      <c r="L199" t="str">
        <f>IF(K199="","",INDEX(差動モデル!$B:$B,K199))</f>
        <v/>
      </c>
      <c r="M199" t="str">
        <f t="shared" si="23"/>
        <v/>
      </c>
    </row>
    <row r="200" spans="1:13">
      <c r="A200" s="3"/>
      <c r="B200" s="4"/>
      <c r="C200" s="4"/>
      <c r="D200" s="1" t="str">
        <f>IF(K200="","",INDEX(差動モデル!$R:$R,K200))</f>
        <v/>
      </c>
      <c r="E200" s="1" t="str">
        <f>IF(K200="","",INDEX(差動モデル!$S:$S,K200))</f>
        <v/>
      </c>
      <c r="F200" s="1" t="str">
        <f t="shared" si="18"/>
        <v/>
      </c>
      <c r="G200" s="1" t="str">
        <f t="shared" si="19"/>
        <v/>
      </c>
      <c r="H200" s="1" t="str">
        <f t="shared" si="20"/>
        <v/>
      </c>
      <c r="I200" s="1" t="str">
        <f t="shared" si="21"/>
        <v/>
      </c>
      <c r="J200" s="1" t="str">
        <f t="shared" si="22"/>
        <v/>
      </c>
      <c r="K200" t="str">
        <f>IF(A200="","",ROUND(1+(LOG10(A200)-LOG10(入力・概要!$B$38))*(入力・概要!$B$40-1)/(LOG10(入力・概要!$B$39)-LOG10(入力・概要!$B$38)),0)+3)</f>
        <v/>
      </c>
      <c r="L200" t="str">
        <f>IF(K200="","",INDEX(差動モデル!$B:$B,K200))</f>
        <v/>
      </c>
      <c r="M200" t="str">
        <f t="shared" si="23"/>
        <v/>
      </c>
    </row>
    <row r="201" spans="1:13">
      <c r="A201" s="3"/>
      <c r="B201" s="4"/>
      <c r="C201" s="4"/>
      <c r="D201" s="1" t="str">
        <f>IF(K201="","",INDEX(差動モデル!$R:$R,K201))</f>
        <v/>
      </c>
      <c r="E201" s="1" t="str">
        <f>IF(K201="","",INDEX(差動モデル!$S:$S,K201))</f>
        <v/>
      </c>
      <c r="F201" s="1" t="str">
        <f t="shared" si="18"/>
        <v/>
      </c>
      <c r="G201" s="1" t="str">
        <f t="shared" si="19"/>
        <v/>
      </c>
      <c r="H201" s="1" t="str">
        <f t="shared" si="20"/>
        <v/>
      </c>
      <c r="I201" s="1" t="str">
        <f t="shared" si="21"/>
        <v/>
      </c>
      <c r="J201" s="1" t="str">
        <f t="shared" si="22"/>
        <v/>
      </c>
      <c r="K201" t="str">
        <f>IF(A201="","",ROUND(1+(LOG10(A201)-LOG10(入力・概要!$B$38))*(入力・概要!$B$40-1)/(LOG10(入力・概要!$B$39)-LOG10(入力・概要!$B$38)),0)+3)</f>
        <v/>
      </c>
      <c r="L201" t="str">
        <f>IF(K201="","",INDEX(差動モデル!$B:$B,K201))</f>
        <v/>
      </c>
      <c r="M201" t="str">
        <f t="shared" si="23"/>
        <v/>
      </c>
    </row>
    <row r="202" spans="1:13">
      <c r="A202" s="3"/>
      <c r="B202" s="4"/>
      <c r="C202" s="4"/>
      <c r="D202" s="1" t="str">
        <f>IF(K202="","",INDEX(差動モデル!$R:$R,K202))</f>
        <v/>
      </c>
      <c r="E202" s="1" t="str">
        <f>IF(K202="","",INDEX(差動モデル!$S:$S,K202))</f>
        <v/>
      </c>
      <c r="F202" s="1" t="str">
        <f t="shared" si="18"/>
        <v/>
      </c>
      <c r="G202" s="1" t="str">
        <f t="shared" si="19"/>
        <v/>
      </c>
      <c r="H202" s="1" t="str">
        <f t="shared" si="20"/>
        <v/>
      </c>
      <c r="I202" s="1" t="str">
        <f t="shared" si="21"/>
        <v/>
      </c>
      <c r="J202" s="1" t="str">
        <f t="shared" si="22"/>
        <v/>
      </c>
      <c r="K202" t="str">
        <f>IF(A202="","",ROUND(1+(LOG10(A202)-LOG10(入力・概要!$B$38))*(入力・概要!$B$40-1)/(LOG10(入力・概要!$B$39)-LOG10(入力・概要!$B$38)),0)+3)</f>
        <v/>
      </c>
      <c r="L202" t="str">
        <f>IF(K202="","",INDEX(差動モデル!$B:$B,K202))</f>
        <v/>
      </c>
      <c r="M202" t="str">
        <f t="shared" si="23"/>
        <v/>
      </c>
    </row>
    <row r="203" spans="1:13">
      <c r="A203" s="3"/>
      <c r="B203" s="4"/>
      <c r="C203" s="4"/>
      <c r="D203" s="1" t="str">
        <f>IF(K203="","",INDEX(差動モデル!$R:$R,K203))</f>
        <v/>
      </c>
      <c r="E203" s="1" t="str">
        <f>IF(K203="","",INDEX(差動モデル!$S:$S,K203))</f>
        <v/>
      </c>
      <c r="F203" s="1" t="str">
        <f t="shared" si="18"/>
        <v/>
      </c>
      <c r="G203" s="1" t="str">
        <f t="shared" si="19"/>
        <v/>
      </c>
      <c r="H203" s="1" t="str">
        <f t="shared" si="20"/>
        <v/>
      </c>
      <c r="I203" s="1" t="str">
        <f t="shared" si="21"/>
        <v/>
      </c>
      <c r="J203" s="1" t="str">
        <f t="shared" si="22"/>
        <v/>
      </c>
      <c r="K203" t="str">
        <f>IF(A203="","",ROUND(1+(LOG10(A203)-LOG10(入力・概要!$B$38))*(入力・概要!$B$40-1)/(LOG10(入力・概要!$B$39)-LOG10(入力・概要!$B$38)),0)+3)</f>
        <v/>
      </c>
      <c r="L203" t="str">
        <f>IF(K203="","",INDEX(差動モデル!$B:$B,K203))</f>
        <v/>
      </c>
      <c r="M203" t="str">
        <f t="shared" si="23"/>
        <v/>
      </c>
    </row>
    <row r="204" spans="1:13">
      <c r="A204" s="3"/>
      <c r="B204" s="4"/>
      <c r="C204" s="4"/>
      <c r="D204" s="1" t="str">
        <f>IF(K204="","",INDEX(差動モデル!$R:$R,K204))</f>
        <v/>
      </c>
      <c r="E204" s="1" t="str">
        <f>IF(K204="","",INDEX(差動モデル!$S:$S,K204))</f>
        <v/>
      </c>
      <c r="F204" s="1" t="str">
        <f t="shared" si="18"/>
        <v/>
      </c>
      <c r="G204" s="1" t="str">
        <f t="shared" si="19"/>
        <v/>
      </c>
      <c r="H204" s="1" t="str">
        <f t="shared" si="20"/>
        <v/>
      </c>
      <c r="I204" s="1" t="str">
        <f t="shared" si="21"/>
        <v/>
      </c>
      <c r="J204" s="1" t="str">
        <f t="shared" si="22"/>
        <v/>
      </c>
      <c r="K204" t="str">
        <f>IF(A204="","",ROUND(1+(LOG10(A204)-LOG10(入力・概要!$B$38))*(入力・概要!$B$40-1)/(LOG10(入力・概要!$B$39)-LOG10(入力・概要!$B$38)),0)+3)</f>
        <v/>
      </c>
      <c r="L204" t="str">
        <f>IF(K204="","",INDEX(差動モデル!$B:$B,K204))</f>
        <v/>
      </c>
      <c r="M204" t="str">
        <f t="shared" si="23"/>
        <v/>
      </c>
    </row>
    <row r="205" spans="1:13">
      <c r="A205" s="3"/>
      <c r="B205" s="4"/>
      <c r="C205" s="4"/>
      <c r="D205" s="1" t="str">
        <f>IF(K205="","",INDEX(差動モデル!$R:$R,K205))</f>
        <v/>
      </c>
      <c r="E205" s="1" t="str">
        <f>IF(K205="","",INDEX(差動モデル!$S:$S,K205))</f>
        <v/>
      </c>
      <c r="F205" s="1" t="str">
        <f t="shared" si="18"/>
        <v/>
      </c>
      <c r="G205" s="1" t="str">
        <f t="shared" si="19"/>
        <v/>
      </c>
      <c r="H205" s="1" t="str">
        <f t="shared" si="20"/>
        <v/>
      </c>
      <c r="I205" s="1" t="str">
        <f t="shared" si="21"/>
        <v/>
      </c>
      <c r="J205" s="1" t="str">
        <f t="shared" si="22"/>
        <v/>
      </c>
      <c r="K205" t="str">
        <f>IF(A205="","",ROUND(1+(LOG10(A205)-LOG10(入力・概要!$B$38))*(入力・概要!$B$40-1)/(LOG10(入力・概要!$B$39)-LOG10(入力・概要!$B$38)),0)+3)</f>
        <v/>
      </c>
      <c r="L205" t="str">
        <f>IF(K205="","",INDEX(差動モデル!$B:$B,K205))</f>
        <v/>
      </c>
      <c r="M205" t="str">
        <f t="shared" si="23"/>
        <v/>
      </c>
    </row>
    <row r="206" spans="1:13">
      <c r="A206" s="3"/>
      <c r="B206" s="4"/>
      <c r="C206" s="4"/>
      <c r="D206" s="1" t="str">
        <f>IF(K206="","",INDEX(差動モデル!$R:$R,K206))</f>
        <v/>
      </c>
      <c r="E206" s="1" t="str">
        <f>IF(K206="","",INDEX(差動モデル!$S:$S,K206))</f>
        <v/>
      </c>
      <c r="F206" s="1" t="str">
        <f t="shared" si="18"/>
        <v/>
      </c>
      <c r="G206" s="1" t="str">
        <f t="shared" si="19"/>
        <v/>
      </c>
      <c r="H206" s="1" t="str">
        <f t="shared" si="20"/>
        <v/>
      </c>
      <c r="I206" s="1" t="str">
        <f t="shared" si="21"/>
        <v/>
      </c>
      <c r="J206" s="1" t="str">
        <f t="shared" si="22"/>
        <v/>
      </c>
      <c r="K206" t="str">
        <f>IF(A206="","",ROUND(1+(LOG10(A206)-LOG10(入力・概要!$B$38))*(入力・概要!$B$40-1)/(LOG10(入力・概要!$B$39)-LOG10(入力・概要!$B$38)),0)+3)</f>
        <v/>
      </c>
      <c r="L206" t="str">
        <f>IF(K206="","",INDEX(差動モデル!$B:$B,K206))</f>
        <v/>
      </c>
      <c r="M206" t="str">
        <f t="shared" si="23"/>
        <v/>
      </c>
    </row>
    <row r="207" spans="1:13">
      <c r="A207" s="3"/>
      <c r="B207" s="4"/>
      <c r="C207" s="4"/>
      <c r="D207" s="1" t="str">
        <f>IF(K207="","",INDEX(差動モデル!$R:$R,K207))</f>
        <v/>
      </c>
      <c r="E207" s="1" t="str">
        <f>IF(K207="","",INDEX(差動モデル!$S:$S,K207))</f>
        <v/>
      </c>
      <c r="F207" s="1" t="str">
        <f t="shared" si="18"/>
        <v/>
      </c>
      <c r="G207" s="1" t="str">
        <f t="shared" si="19"/>
        <v/>
      </c>
      <c r="H207" s="1" t="str">
        <f t="shared" si="20"/>
        <v/>
      </c>
      <c r="I207" s="1" t="str">
        <f t="shared" si="21"/>
        <v/>
      </c>
      <c r="J207" s="1" t="str">
        <f t="shared" si="22"/>
        <v/>
      </c>
      <c r="K207" t="str">
        <f>IF(A207="","",ROUND(1+(LOG10(A207)-LOG10(入力・概要!$B$38))*(入力・概要!$B$40-1)/(LOG10(入力・概要!$B$39)-LOG10(入力・概要!$B$38)),0)+3)</f>
        <v/>
      </c>
      <c r="L207" t="str">
        <f>IF(K207="","",INDEX(差動モデル!$B:$B,K207))</f>
        <v/>
      </c>
      <c r="M207" t="str">
        <f t="shared" si="23"/>
        <v/>
      </c>
    </row>
    <row r="208" spans="1:13">
      <c r="A208" s="3"/>
      <c r="B208" s="4"/>
      <c r="C208" s="4"/>
      <c r="D208" s="1" t="str">
        <f>IF(K208="","",INDEX(差動モデル!$R:$R,K208))</f>
        <v/>
      </c>
      <c r="E208" s="1" t="str">
        <f>IF(K208="","",INDEX(差動モデル!$S:$S,K208))</f>
        <v/>
      </c>
      <c r="F208" s="1" t="str">
        <f t="shared" si="18"/>
        <v/>
      </c>
      <c r="G208" s="1" t="str">
        <f t="shared" si="19"/>
        <v/>
      </c>
      <c r="H208" s="1" t="str">
        <f t="shared" si="20"/>
        <v/>
      </c>
      <c r="I208" s="1" t="str">
        <f t="shared" si="21"/>
        <v/>
      </c>
      <c r="J208" s="1" t="str">
        <f t="shared" si="22"/>
        <v/>
      </c>
      <c r="K208" t="str">
        <f>IF(A208="","",ROUND(1+(LOG10(A208)-LOG10(入力・概要!$B$38))*(入力・概要!$B$40-1)/(LOG10(入力・概要!$B$39)-LOG10(入力・概要!$B$38)),0)+3)</f>
        <v/>
      </c>
      <c r="L208" t="str">
        <f>IF(K208="","",INDEX(差動モデル!$B:$B,K208))</f>
        <v/>
      </c>
      <c r="M208" t="str">
        <f t="shared" si="23"/>
        <v/>
      </c>
    </row>
    <row r="209" spans="1:13">
      <c r="A209" s="3"/>
      <c r="B209" s="4"/>
      <c r="C209" s="4"/>
      <c r="D209" s="1" t="str">
        <f>IF(K209="","",INDEX(差動モデル!$R:$R,K209))</f>
        <v/>
      </c>
      <c r="E209" s="1" t="str">
        <f>IF(K209="","",INDEX(差動モデル!$S:$S,K209))</f>
        <v/>
      </c>
      <c r="F209" s="1" t="str">
        <f t="shared" si="18"/>
        <v/>
      </c>
      <c r="G209" s="1" t="str">
        <f t="shared" si="19"/>
        <v/>
      </c>
      <c r="H209" s="1" t="str">
        <f t="shared" si="20"/>
        <v/>
      </c>
      <c r="I209" s="1" t="str">
        <f t="shared" si="21"/>
        <v/>
      </c>
      <c r="J209" s="1" t="str">
        <f t="shared" si="22"/>
        <v/>
      </c>
      <c r="K209" t="str">
        <f>IF(A209="","",ROUND(1+(LOG10(A209)-LOG10(入力・概要!$B$38))*(入力・概要!$B$40-1)/(LOG10(入力・概要!$B$39)-LOG10(入力・概要!$B$38)),0)+3)</f>
        <v/>
      </c>
      <c r="L209" t="str">
        <f>IF(K209="","",INDEX(差動モデル!$B:$B,K209))</f>
        <v/>
      </c>
      <c r="M209" t="str">
        <f t="shared" si="23"/>
        <v/>
      </c>
    </row>
    <row r="210" spans="1:13">
      <c r="A210" s="3"/>
      <c r="B210" s="4"/>
      <c r="C210" s="4"/>
      <c r="D210" s="1" t="str">
        <f>IF(K210="","",INDEX(差動モデル!$R:$R,K210))</f>
        <v/>
      </c>
      <c r="E210" s="1" t="str">
        <f>IF(K210="","",INDEX(差動モデル!$S:$S,K210))</f>
        <v/>
      </c>
      <c r="F210" s="1" t="str">
        <f t="shared" si="18"/>
        <v/>
      </c>
      <c r="G210" s="1" t="str">
        <f t="shared" si="19"/>
        <v/>
      </c>
      <c r="H210" s="1" t="str">
        <f t="shared" si="20"/>
        <v/>
      </c>
      <c r="I210" s="1" t="str">
        <f t="shared" si="21"/>
        <v/>
      </c>
      <c r="J210" s="1" t="str">
        <f t="shared" si="22"/>
        <v/>
      </c>
      <c r="K210" t="str">
        <f>IF(A210="","",ROUND(1+(LOG10(A210)-LOG10(入力・概要!$B$38))*(入力・概要!$B$40-1)/(LOG10(入力・概要!$B$39)-LOG10(入力・概要!$B$38)),0)+3)</f>
        <v/>
      </c>
      <c r="L210" t="str">
        <f>IF(K210="","",INDEX(差動モデル!$B:$B,K210))</f>
        <v/>
      </c>
      <c r="M210" t="str">
        <f t="shared" si="23"/>
        <v/>
      </c>
    </row>
    <row r="211" spans="1:13">
      <c r="A211" s="3"/>
      <c r="B211" s="4"/>
      <c r="C211" s="4"/>
      <c r="D211" s="1" t="str">
        <f>IF(K211="","",INDEX(差動モデル!$R:$R,K211))</f>
        <v/>
      </c>
      <c r="E211" s="1" t="str">
        <f>IF(K211="","",INDEX(差動モデル!$S:$S,K211))</f>
        <v/>
      </c>
      <c r="F211" s="1" t="str">
        <f t="shared" si="18"/>
        <v/>
      </c>
      <c r="G211" s="1" t="str">
        <f t="shared" si="19"/>
        <v/>
      </c>
      <c r="H211" s="1" t="str">
        <f t="shared" si="20"/>
        <v/>
      </c>
      <c r="I211" s="1" t="str">
        <f t="shared" si="21"/>
        <v/>
      </c>
      <c r="J211" s="1" t="str">
        <f t="shared" si="22"/>
        <v/>
      </c>
      <c r="K211" t="str">
        <f>IF(A211="","",ROUND(1+(LOG10(A211)-LOG10(入力・概要!$B$38))*(入力・概要!$B$40-1)/(LOG10(入力・概要!$B$39)-LOG10(入力・概要!$B$38)),0)+3)</f>
        <v/>
      </c>
      <c r="L211" t="str">
        <f>IF(K211="","",INDEX(差動モデル!$B:$B,K211))</f>
        <v/>
      </c>
      <c r="M211" t="str">
        <f t="shared" si="23"/>
        <v/>
      </c>
    </row>
    <row r="212" spans="1:13">
      <c r="A212" s="3"/>
      <c r="B212" s="4"/>
      <c r="C212" s="4"/>
      <c r="D212" s="1" t="str">
        <f>IF(K212="","",INDEX(差動モデル!$R:$R,K212))</f>
        <v/>
      </c>
      <c r="E212" s="1" t="str">
        <f>IF(K212="","",INDEX(差動モデル!$S:$S,K212))</f>
        <v/>
      </c>
      <c r="F212" s="1" t="str">
        <f t="shared" si="18"/>
        <v/>
      </c>
      <c r="G212" s="1" t="str">
        <f t="shared" si="19"/>
        <v/>
      </c>
      <c r="H212" s="1" t="str">
        <f t="shared" si="20"/>
        <v/>
      </c>
      <c r="I212" s="1" t="str">
        <f t="shared" si="21"/>
        <v/>
      </c>
      <c r="J212" s="1" t="str">
        <f t="shared" si="22"/>
        <v/>
      </c>
      <c r="K212" t="str">
        <f>IF(A212="","",ROUND(1+(LOG10(A212)-LOG10(入力・概要!$B$38))*(入力・概要!$B$40-1)/(LOG10(入力・概要!$B$39)-LOG10(入力・概要!$B$38)),0)+3)</f>
        <v/>
      </c>
      <c r="L212" t="str">
        <f>IF(K212="","",INDEX(差動モデル!$B:$B,K212))</f>
        <v/>
      </c>
      <c r="M212" t="str">
        <f t="shared" si="23"/>
        <v/>
      </c>
    </row>
    <row r="213" spans="1:13">
      <c r="A213" s="3"/>
      <c r="B213" s="4"/>
      <c r="C213" s="4"/>
      <c r="D213" s="1" t="str">
        <f>IF(K213="","",INDEX(差動モデル!$R:$R,K213))</f>
        <v/>
      </c>
      <c r="E213" s="1" t="str">
        <f>IF(K213="","",INDEX(差動モデル!$S:$S,K213))</f>
        <v/>
      </c>
      <c r="F213" s="1" t="str">
        <f t="shared" si="18"/>
        <v/>
      </c>
      <c r="G213" s="1" t="str">
        <f t="shared" si="19"/>
        <v/>
      </c>
      <c r="H213" s="1" t="str">
        <f t="shared" si="20"/>
        <v/>
      </c>
      <c r="I213" s="1" t="str">
        <f t="shared" si="21"/>
        <v/>
      </c>
      <c r="J213" s="1" t="str">
        <f t="shared" si="22"/>
        <v/>
      </c>
      <c r="K213" t="str">
        <f>IF(A213="","",ROUND(1+(LOG10(A213)-LOG10(入力・概要!$B$38))*(入力・概要!$B$40-1)/(LOG10(入力・概要!$B$39)-LOG10(入力・概要!$B$38)),0)+3)</f>
        <v/>
      </c>
      <c r="L213" t="str">
        <f>IF(K213="","",INDEX(差動モデル!$B:$B,K213))</f>
        <v/>
      </c>
      <c r="M213" t="str">
        <f t="shared" si="23"/>
        <v/>
      </c>
    </row>
    <row r="214" spans="1:13">
      <c r="A214" s="3"/>
      <c r="B214" s="4"/>
      <c r="C214" s="4"/>
      <c r="D214" s="1" t="str">
        <f>IF(K214="","",INDEX(差動モデル!$R:$R,K214))</f>
        <v/>
      </c>
      <c r="E214" s="1" t="str">
        <f>IF(K214="","",INDEX(差動モデル!$S:$S,K214))</f>
        <v/>
      </c>
      <c r="F214" s="1" t="str">
        <f t="shared" si="18"/>
        <v/>
      </c>
      <c r="G214" s="1" t="str">
        <f t="shared" si="19"/>
        <v/>
      </c>
      <c r="H214" s="1" t="str">
        <f t="shared" si="20"/>
        <v/>
      </c>
      <c r="I214" s="1" t="str">
        <f t="shared" si="21"/>
        <v/>
      </c>
      <c r="J214" s="1" t="str">
        <f t="shared" si="22"/>
        <v/>
      </c>
      <c r="K214" t="str">
        <f>IF(A214="","",ROUND(1+(LOG10(A214)-LOG10(入力・概要!$B$38))*(入力・概要!$B$40-1)/(LOG10(入力・概要!$B$39)-LOG10(入力・概要!$B$38)),0)+3)</f>
        <v/>
      </c>
      <c r="L214" t="str">
        <f>IF(K214="","",INDEX(差動モデル!$B:$B,K214))</f>
        <v/>
      </c>
      <c r="M214" t="str">
        <f t="shared" si="23"/>
        <v/>
      </c>
    </row>
    <row r="215" spans="1:13">
      <c r="A215" s="3"/>
      <c r="B215" s="4"/>
      <c r="C215" s="4"/>
      <c r="D215" s="1" t="str">
        <f>IF(K215="","",INDEX(差動モデル!$R:$R,K215))</f>
        <v/>
      </c>
      <c r="E215" s="1" t="str">
        <f>IF(K215="","",INDEX(差動モデル!$S:$S,K215))</f>
        <v/>
      </c>
      <c r="F215" s="1" t="str">
        <f t="shared" si="18"/>
        <v/>
      </c>
      <c r="G215" s="1" t="str">
        <f t="shared" si="19"/>
        <v/>
      </c>
      <c r="H215" s="1" t="str">
        <f t="shared" si="20"/>
        <v/>
      </c>
      <c r="I215" s="1" t="str">
        <f t="shared" si="21"/>
        <v/>
      </c>
      <c r="J215" s="1" t="str">
        <f t="shared" si="22"/>
        <v/>
      </c>
      <c r="K215" t="str">
        <f>IF(A215="","",ROUND(1+(LOG10(A215)-LOG10(入力・概要!$B$38))*(入力・概要!$B$40-1)/(LOG10(入力・概要!$B$39)-LOG10(入力・概要!$B$38)),0)+3)</f>
        <v/>
      </c>
      <c r="L215" t="str">
        <f>IF(K215="","",INDEX(差動モデル!$B:$B,K215))</f>
        <v/>
      </c>
      <c r="M215" t="str">
        <f t="shared" si="23"/>
        <v/>
      </c>
    </row>
    <row r="216" spans="1:13">
      <c r="A216" s="3"/>
      <c r="B216" s="4"/>
      <c r="C216" s="4"/>
      <c r="D216" s="1" t="str">
        <f>IF(K216="","",INDEX(差動モデル!$R:$R,K216))</f>
        <v/>
      </c>
      <c r="E216" s="1" t="str">
        <f>IF(K216="","",INDEX(差動モデル!$S:$S,K216))</f>
        <v/>
      </c>
      <c r="F216" s="1" t="str">
        <f t="shared" si="18"/>
        <v/>
      </c>
      <c r="G216" s="1" t="str">
        <f t="shared" si="19"/>
        <v/>
      </c>
      <c r="H216" s="1" t="str">
        <f t="shared" si="20"/>
        <v/>
      </c>
      <c r="I216" s="1" t="str">
        <f t="shared" si="21"/>
        <v/>
      </c>
      <c r="J216" s="1" t="str">
        <f t="shared" si="22"/>
        <v/>
      </c>
      <c r="K216" t="str">
        <f>IF(A216="","",ROUND(1+(LOG10(A216)-LOG10(入力・概要!$B$38))*(入力・概要!$B$40-1)/(LOG10(入力・概要!$B$39)-LOG10(入力・概要!$B$38)),0)+3)</f>
        <v/>
      </c>
      <c r="L216" t="str">
        <f>IF(K216="","",INDEX(差動モデル!$B:$B,K216))</f>
        <v/>
      </c>
      <c r="M216" t="str">
        <f t="shared" si="23"/>
        <v/>
      </c>
    </row>
    <row r="217" spans="1:13">
      <c r="A217" s="3"/>
      <c r="B217" s="4"/>
      <c r="C217" s="4"/>
      <c r="D217" s="1" t="str">
        <f>IF(K217="","",INDEX(差動モデル!$R:$R,K217))</f>
        <v/>
      </c>
      <c r="E217" s="1" t="str">
        <f>IF(K217="","",INDEX(差動モデル!$S:$S,K217))</f>
        <v/>
      </c>
      <c r="F217" s="1" t="str">
        <f t="shared" si="18"/>
        <v/>
      </c>
      <c r="G217" s="1" t="str">
        <f t="shared" si="19"/>
        <v/>
      </c>
      <c r="H217" s="1" t="str">
        <f t="shared" si="20"/>
        <v/>
      </c>
      <c r="I217" s="1" t="str">
        <f t="shared" si="21"/>
        <v/>
      </c>
      <c r="J217" s="1" t="str">
        <f t="shared" si="22"/>
        <v/>
      </c>
      <c r="K217" t="str">
        <f>IF(A217="","",ROUND(1+(LOG10(A217)-LOG10(入力・概要!$B$38))*(入力・概要!$B$40-1)/(LOG10(入力・概要!$B$39)-LOG10(入力・概要!$B$38)),0)+3)</f>
        <v/>
      </c>
      <c r="L217" t="str">
        <f>IF(K217="","",INDEX(差動モデル!$B:$B,K217))</f>
        <v/>
      </c>
      <c r="M217" t="str">
        <f t="shared" si="23"/>
        <v/>
      </c>
    </row>
    <row r="218" spans="1:13">
      <c r="A218" s="3"/>
      <c r="B218" s="4"/>
      <c r="C218" s="4"/>
      <c r="D218" s="1" t="str">
        <f>IF(K218="","",INDEX(差動モデル!$R:$R,K218))</f>
        <v/>
      </c>
      <c r="E218" s="1" t="str">
        <f>IF(K218="","",INDEX(差動モデル!$S:$S,K218))</f>
        <v/>
      </c>
      <c r="F218" s="1" t="str">
        <f t="shared" si="18"/>
        <v/>
      </c>
      <c r="G218" s="1" t="str">
        <f t="shared" si="19"/>
        <v/>
      </c>
      <c r="H218" s="1" t="str">
        <f t="shared" si="20"/>
        <v/>
      </c>
      <c r="I218" s="1" t="str">
        <f t="shared" si="21"/>
        <v/>
      </c>
      <c r="J218" s="1" t="str">
        <f t="shared" si="22"/>
        <v/>
      </c>
      <c r="K218" t="str">
        <f>IF(A218="","",ROUND(1+(LOG10(A218)-LOG10(入力・概要!$B$38))*(入力・概要!$B$40-1)/(LOG10(入力・概要!$B$39)-LOG10(入力・概要!$B$38)),0)+3)</f>
        <v/>
      </c>
      <c r="L218" t="str">
        <f>IF(K218="","",INDEX(差動モデル!$B:$B,K218))</f>
        <v/>
      </c>
      <c r="M218" t="str">
        <f t="shared" si="23"/>
        <v/>
      </c>
    </row>
    <row r="219" spans="1:13">
      <c r="A219" s="3"/>
      <c r="B219" s="4"/>
      <c r="C219" s="4"/>
      <c r="D219" s="1" t="str">
        <f>IF(K219="","",INDEX(差動モデル!$R:$R,K219))</f>
        <v/>
      </c>
      <c r="E219" s="1" t="str">
        <f>IF(K219="","",INDEX(差動モデル!$S:$S,K219))</f>
        <v/>
      </c>
      <c r="F219" s="1" t="str">
        <f t="shared" si="18"/>
        <v/>
      </c>
      <c r="G219" s="1" t="str">
        <f t="shared" si="19"/>
        <v/>
      </c>
      <c r="H219" s="1" t="str">
        <f t="shared" si="20"/>
        <v/>
      </c>
      <c r="I219" s="1" t="str">
        <f t="shared" si="21"/>
        <v/>
      </c>
      <c r="J219" s="1" t="str">
        <f t="shared" si="22"/>
        <v/>
      </c>
      <c r="K219" t="str">
        <f>IF(A219="","",ROUND(1+(LOG10(A219)-LOG10(入力・概要!$B$38))*(入力・概要!$B$40-1)/(LOG10(入力・概要!$B$39)-LOG10(入力・概要!$B$38)),0)+3)</f>
        <v/>
      </c>
      <c r="L219" t="str">
        <f>IF(K219="","",INDEX(差動モデル!$B:$B,K219))</f>
        <v/>
      </c>
      <c r="M219" t="str">
        <f t="shared" si="23"/>
        <v/>
      </c>
    </row>
    <row r="220" spans="1:13">
      <c r="A220" s="3"/>
      <c r="B220" s="4"/>
      <c r="C220" s="4"/>
      <c r="D220" s="1" t="str">
        <f>IF(K220="","",INDEX(差動モデル!$R:$R,K220))</f>
        <v/>
      </c>
      <c r="E220" s="1" t="str">
        <f>IF(K220="","",INDEX(差動モデル!$S:$S,K220))</f>
        <v/>
      </c>
      <c r="F220" s="1" t="str">
        <f t="shared" si="18"/>
        <v/>
      </c>
      <c r="G220" s="1" t="str">
        <f t="shared" si="19"/>
        <v/>
      </c>
      <c r="H220" s="1" t="str">
        <f t="shared" si="20"/>
        <v/>
      </c>
      <c r="I220" s="1" t="str">
        <f t="shared" si="21"/>
        <v/>
      </c>
      <c r="J220" s="1" t="str">
        <f t="shared" si="22"/>
        <v/>
      </c>
      <c r="K220" t="str">
        <f>IF(A220="","",ROUND(1+(LOG10(A220)-LOG10(入力・概要!$B$38))*(入力・概要!$B$40-1)/(LOG10(入力・概要!$B$39)-LOG10(入力・概要!$B$38)),0)+3)</f>
        <v/>
      </c>
      <c r="L220" t="str">
        <f>IF(K220="","",INDEX(差動モデル!$B:$B,K220))</f>
        <v/>
      </c>
      <c r="M220" t="str">
        <f t="shared" si="23"/>
        <v/>
      </c>
    </row>
    <row r="221" spans="1:13">
      <c r="A221" s="3"/>
      <c r="B221" s="4"/>
      <c r="C221" s="4"/>
      <c r="D221" s="1" t="str">
        <f>IF(K221="","",INDEX(差動モデル!$R:$R,K221))</f>
        <v/>
      </c>
      <c r="E221" s="1" t="str">
        <f>IF(K221="","",INDEX(差動モデル!$S:$S,K221))</f>
        <v/>
      </c>
      <c r="F221" s="1" t="str">
        <f t="shared" si="18"/>
        <v/>
      </c>
      <c r="G221" s="1" t="str">
        <f t="shared" si="19"/>
        <v/>
      </c>
      <c r="H221" s="1" t="str">
        <f t="shared" si="20"/>
        <v/>
      </c>
      <c r="I221" s="1" t="str">
        <f t="shared" si="21"/>
        <v/>
      </c>
      <c r="J221" s="1" t="str">
        <f t="shared" si="22"/>
        <v/>
      </c>
      <c r="K221" t="str">
        <f>IF(A221="","",ROUND(1+(LOG10(A221)-LOG10(入力・概要!$B$38))*(入力・概要!$B$40-1)/(LOG10(入力・概要!$B$39)-LOG10(入力・概要!$B$38)),0)+3)</f>
        <v/>
      </c>
      <c r="L221" t="str">
        <f>IF(K221="","",INDEX(差動モデル!$B:$B,K221))</f>
        <v/>
      </c>
      <c r="M221" t="str">
        <f t="shared" si="23"/>
        <v/>
      </c>
    </row>
    <row r="222" spans="1:13">
      <c r="A222" s="3"/>
      <c r="B222" s="4"/>
      <c r="C222" s="4"/>
      <c r="D222" s="1" t="str">
        <f>IF(K222="","",INDEX(差動モデル!$R:$R,K222))</f>
        <v/>
      </c>
      <c r="E222" s="1" t="str">
        <f>IF(K222="","",INDEX(差動モデル!$S:$S,K222))</f>
        <v/>
      </c>
      <c r="F222" s="1" t="str">
        <f t="shared" si="18"/>
        <v/>
      </c>
      <c r="G222" s="1" t="str">
        <f t="shared" si="19"/>
        <v/>
      </c>
      <c r="H222" s="1" t="str">
        <f t="shared" si="20"/>
        <v/>
      </c>
      <c r="I222" s="1" t="str">
        <f t="shared" si="21"/>
        <v/>
      </c>
      <c r="J222" s="1" t="str">
        <f t="shared" si="22"/>
        <v/>
      </c>
      <c r="K222" t="str">
        <f>IF(A222="","",ROUND(1+(LOG10(A222)-LOG10(入力・概要!$B$38))*(入力・概要!$B$40-1)/(LOG10(入力・概要!$B$39)-LOG10(入力・概要!$B$38)),0)+3)</f>
        <v/>
      </c>
      <c r="L222" t="str">
        <f>IF(K222="","",INDEX(差動モデル!$B:$B,K222))</f>
        <v/>
      </c>
      <c r="M222" t="str">
        <f t="shared" si="23"/>
        <v/>
      </c>
    </row>
    <row r="223" spans="1:13">
      <c r="A223" s="3"/>
      <c r="B223" s="4"/>
      <c r="C223" s="4"/>
      <c r="D223" s="1" t="str">
        <f>IF(K223="","",INDEX(差動モデル!$R:$R,K223))</f>
        <v/>
      </c>
      <c r="E223" s="1" t="str">
        <f>IF(K223="","",INDEX(差動モデル!$S:$S,K223))</f>
        <v/>
      </c>
      <c r="F223" s="1" t="str">
        <f t="shared" si="18"/>
        <v/>
      </c>
      <c r="G223" s="1" t="str">
        <f t="shared" si="19"/>
        <v/>
      </c>
      <c r="H223" s="1" t="str">
        <f t="shared" si="20"/>
        <v/>
      </c>
      <c r="I223" s="1" t="str">
        <f t="shared" si="21"/>
        <v/>
      </c>
      <c r="J223" s="1" t="str">
        <f t="shared" si="22"/>
        <v/>
      </c>
      <c r="K223" t="str">
        <f>IF(A223="","",ROUND(1+(LOG10(A223)-LOG10(入力・概要!$B$38))*(入力・概要!$B$40-1)/(LOG10(入力・概要!$B$39)-LOG10(入力・概要!$B$38)),0)+3)</f>
        <v/>
      </c>
      <c r="L223" t="str">
        <f>IF(K223="","",INDEX(差動モデル!$B:$B,K223))</f>
        <v/>
      </c>
      <c r="M223" t="str">
        <f t="shared" si="23"/>
        <v/>
      </c>
    </row>
    <row r="224" spans="1:13">
      <c r="A224" s="3"/>
      <c r="B224" s="4"/>
      <c r="C224" s="4"/>
      <c r="D224" s="1" t="str">
        <f>IF(K224="","",INDEX(差動モデル!$R:$R,K224))</f>
        <v/>
      </c>
      <c r="E224" s="1" t="str">
        <f>IF(K224="","",INDEX(差動モデル!$S:$S,K224))</f>
        <v/>
      </c>
      <c r="F224" s="1" t="str">
        <f t="shared" si="18"/>
        <v/>
      </c>
      <c r="G224" s="1" t="str">
        <f t="shared" si="19"/>
        <v/>
      </c>
      <c r="H224" s="1" t="str">
        <f t="shared" si="20"/>
        <v/>
      </c>
      <c r="I224" s="1" t="str">
        <f t="shared" si="21"/>
        <v/>
      </c>
      <c r="J224" s="1" t="str">
        <f t="shared" si="22"/>
        <v/>
      </c>
      <c r="K224" t="str">
        <f>IF(A224="","",ROUND(1+(LOG10(A224)-LOG10(入力・概要!$B$38))*(入力・概要!$B$40-1)/(LOG10(入力・概要!$B$39)-LOG10(入力・概要!$B$38)),0)+3)</f>
        <v/>
      </c>
      <c r="L224" t="str">
        <f>IF(K224="","",INDEX(差動モデル!$B:$B,K224))</f>
        <v/>
      </c>
      <c r="M224" t="str">
        <f t="shared" si="23"/>
        <v/>
      </c>
    </row>
    <row r="225" spans="1:13">
      <c r="A225" s="3"/>
      <c r="B225" s="4"/>
      <c r="C225" s="4"/>
      <c r="D225" s="1" t="str">
        <f>IF(K225="","",INDEX(差動モデル!$R:$R,K225))</f>
        <v/>
      </c>
      <c r="E225" s="1" t="str">
        <f>IF(K225="","",INDEX(差動モデル!$S:$S,K225))</f>
        <v/>
      </c>
      <c r="F225" s="1" t="str">
        <f t="shared" si="18"/>
        <v/>
      </c>
      <c r="G225" s="1" t="str">
        <f t="shared" si="19"/>
        <v/>
      </c>
      <c r="H225" s="1" t="str">
        <f t="shared" si="20"/>
        <v/>
      </c>
      <c r="I225" s="1" t="str">
        <f t="shared" si="21"/>
        <v/>
      </c>
      <c r="J225" s="1" t="str">
        <f t="shared" si="22"/>
        <v/>
      </c>
      <c r="K225" t="str">
        <f>IF(A225="","",ROUND(1+(LOG10(A225)-LOG10(入力・概要!$B$38))*(入力・概要!$B$40-1)/(LOG10(入力・概要!$B$39)-LOG10(入力・概要!$B$38)),0)+3)</f>
        <v/>
      </c>
      <c r="L225" t="str">
        <f>IF(K225="","",INDEX(差動モデル!$B:$B,K225))</f>
        <v/>
      </c>
      <c r="M225" t="str">
        <f t="shared" si="23"/>
        <v/>
      </c>
    </row>
    <row r="226" spans="1:13">
      <c r="A226" s="3"/>
      <c r="B226" s="4"/>
      <c r="C226" s="4"/>
      <c r="D226" s="1" t="str">
        <f>IF(K226="","",INDEX(差動モデル!$R:$R,K226))</f>
        <v/>
      </c>
      <c r="E226" s="1" t="str">
        <f>IF(K226="","",INDEX(差動モデル!$S:$S,K226))</f>
        <v/>
      </c>
      <c r="F226" s="1" t="str">
        <f t="shared" si="18"/>
        <v/>
      </c>
      <c r="G226" s="1" t="str">
        <f t="shared" si="19"/>
        <v/>
      </c>
      <c r="H226" s="1" t="str">
        <f t="shared" si="20"/>
        <v/>
      </c>
      <c r="I226" s="1" t="str">
        <f t="shared" si="21"/>
        <v/>
      </c>
      <c r="J226" s="1" t="str">
        <f t="shared" si="22"/>
        <v/>
      </c>
      <c r="K226" t="str">
        <f>IF(A226="","",ROUND(1+(LOG10(A226)-LOG10(入力・概要!$B$38))*(入力・概要!$B$40-1)/(LOG10(入力・概要!$B$39)-LOG10(入力・概要!$B$38)),0)+3)</f>
        <v/>
      </c>
      <c r="L226" t="str">
        <f>IF(K226="","",INDEX(差動モデル!$B:$B,K226))</f>
        <v/>
      </c>
      <c r="M226" t="str">
        <f t="shared" si="23"/>
        <v/>
      </c>
    </row>
    <row r="227" spans="1:13">
      <c r="A227" s="3"/>
      <c r="B227" s="4"/>
      <c r="C227" s="4"/>
      <c r="D227" s="1" t="str">
        <f>IF(K227="","",INDEX(差動モデル!$R:$R,K227))</f>
        <v/>
      </c>
      <c r="E227" s="1" t="str">
        <f>IF(K227="","",INDEX(差動モデル!$S:$S,K227))</f>
        <v/>
      </c>
      <c r="F227" s="1" t="str">
        <f t="shared" si="18"/>
        <v/>
      </c>
      <c r="G227" s="1" t="str">
        <f t="shared" si="19"/>
        <v/>
      </c>
      <c r="H227" s="1" t="str">
        <f t="shared" si="20"/>
        <v/>
      </c>
      <c r="I227" s="1" t="str">
        <f t="shared" si="21"/>
        <v/>
      </c>
      <c r="J227" s="1" t="str">
        <f t="shared" si="22"/>
        <v/>
      </c>
      <c r="K227" t="str">
        <f>IF(A227="","",ROUND(1+(LOG10(A227)-LOG10(入力・概要!$B$38))*(入力・概要!$B$40-1)/(LOG10(入力・概要!$B$39)-LOG10(入力・概要!$B$38)),0)+3)</f>
        <v/>
      </c>
      <c r="L227" t="str">
        <f>IF(K227="","",INDEX(差動モデル!$B:$B,K227))</f>
        <v/>
      </c>
      <c r="M227" t="str">
        <f t="shared" si="23"/>
        <v/>
      </c>
    </row>
    <row r="228" spans="1:13">
      <c r="A228" s="3"/>
      <c r="B228" s="4"/>
      <c r="C228" s="4"/>
      <c r="D228" s="1" t="str">
        <f>IF(K228="","",INDEX(差動モデル!$R:$R,K228))</f>
        <v/>
      </c>
      <c r="E228" s="1" t="str">
        <f>IF(K228="","",INDEX(差動モデル!$S:$S,K228))</f>
        <v/>
      </c>
      <c r="F228" s="1" t="str">
        <f t="shared" si="18"/>
        <v/>
      </c>
      <c r="G228" s="1" t="str">
        <f t="shared" si="19"/>
        <v/>
      </c>
      <c r="H228" s="1" t="str">
        <f t="shared" si="20"/>
        <v/>
      </c>
      <c r="I228" s="1" t="str">
        <f t="shared" si="21"/>
        <v/>
      </c>
      <c r="J228" s="1" t="str">
        <f t="shared" si="22"/>
        <v/>
      </c>
      <c r="K228" t="str">
        <f>IF(A228="","",ROUND(1+(LOG10(A228)-LOG10(入力・概要!$B$38))*(入力・概要!$B$40-1)/(LOG10(入力・概要!$B$39)-LOG10(入力・概要!$B$38)),0)+3)</f>
        <v/>
      </c>
      <c r="L228" t="str">
        <f>IF(K228="","",INDEX(差動モデル!$B:$B,K228))</f>
        <v/>
      </c>
      <c r="M228" t="str">
        <f t="shared" si="23"/>
        <v/>
      </c>
    </row>
    <row r="229" spans="1:13">
      <c r="A229" s="3"/>
      <c r="B229" s="4"/>
      <c r="C229" s="4"/>
      <c r="D229" s="1" t="str">
        <f>IF(K229="","",INDEX(差動モデル!$R:$R,K229))</f>
        <v/>
      </c>
      <c r="E229" s="1" t="str">
        <f>IF(K229="","",INDEX(差動モデル!$S:$S,K229))</f>
        <v/>
      </c>
      <c r="F229" s="1" t="str">
        <f t="shared" si="18"/>
        <v/>
      </c>
      <c r="G229" s="1" t="str">
        <f t="shared" si="19"/>
        <v/>
      </c>
      <c r="H229" s="1" t="str">
        <f t="shared" si="20"/>
        <v/>
      </c>
      <c r="I229" s="1" t="str">
        <f t="shared" si="21"/>
        <v/>
      </c>
      <c r="J229" s="1" t="str">
        <f t="shared" si="22"/>
        <v/>
      </c>
      <c r="K229" t="str">
        <f>IF(A229="","",ROUND(1+(LOG10(A229)-LOG10(入力・概要!$B$38))*(入力・概要!$B$40-1)/(LOG10(入力・概要!$B$39)-LOG10(入力・概要!$B$38)),0)+3)</f>
        <v/>
      </c>
      <c r="L229" t="str">
        <f>IF(K229="","",INDEX(差動モデル!$B:$B,K229))</f>
        <v/>
      </c>
      <c r="M229" t="str">
        <f t="shared" si="23"/>
        <v/>
      </c>
    </row>
    <row r="230" spans="1:13">
      <c r="A230" s="3"/>
      <c r="B230" s="4"/>
      <c r="C230" s="4"/>
      <c r="D230" s="1" t="str">
        <f>IF(K230="","",INDEX(差動モデル!$R:$R,K230))</f>
        <v/>
      </c>
      <c r="E230" s="1" t="str">
        <f>IF(K230="","",INDEX(差動モデル!$S:$S,K230))</f>
        <v/>
      </c>
      <c r="F230" s="1" t="str">
        <f t="shared" si="18"/>
        <v/>
      </c>
      <c r="G230" s="1" t="str">
        <f t="shared" si="19"/>
        <v/>
      </c>
      <c r="H230" s="1" t="str">
        <f t="shared" si="20"/>
        <v/>
      </c>
      <c r="I230" s="1" t="str">
        <f t="shared" si="21"/>
        <v/>
      </c>
      <c r="J230" s="1" t="str">
        <f t="shared" si="22"/>
        <v/>
      </c>
      <c r="K230" t="str">
        <f>IF(A230="","",ROUND(1+(LOG10(A230)-LOG10(入力・概要!$B$38))*(入力・概要!$B$40-1)/(LOG10(入力・概要!$B$39)-LOG10(入力・概要!$B$38)),0)+3)</f>
        <v/>
      </c>
      <c r="L230" t="str">
        <f>IF(K230="","",INDEX(差動モデル!$B:$B,K230))</f>
        <v/>
      </c>
      <c r="M230" t="str">
        <f t="shared" si="23"/>
        <v/>
      </c>
    </row>
    <row r="231" spans="1:13">
      <c r="A231" s="3"/>
      <c r="B231" s="4"/>
      <c r="C231" s="4"/>
      <c r="D231" s="1" t="str">
        <f>IF(K231="","",INDEX(差動モデル!$R:$R,K231))</f>
        <v/>
      </c>
      <c r="E231" s="1" t="str">
        <f>IF(K231="","",INDEX(差動モデル!$S:$S,K231))</f>
        <v/>
      </c>
      <c r="F231" s="1" t="str">
        <f t="shared" si="18"/>
        <v/>
      </c>
      <c r="G231" s="1" t="str">
        <f t="shared" si="19"/>
        <v/>
      </c>
      <c r="H231" s="1" t="str">
        <f t="shared" si="20"/>
        <v/>
      </c>
      <c r="I231" s="1" t="str">
        <f t="shared" si="21"/>
        <v/>
      </c>
      <c r="J231" s="1" t="str">
        <f t="shared" si="22"/>
        <v/>
      </c>
      <c r="K231" t="str">
        <f>IF(A231="","",ROUND(1+(LOG10(A231)-LOG10(入力・概要!$B$38))*(入力・概要!$B$40-1)/(LOG10(入力・概要!$B$39)-LOG10(入力・概要!$B$38)),0)+3)</f>
        <v/>
      </c>
      <c r="L231" t="str">
        <f>IF(K231="","",INDEX(差動モデル!$B:$B,K231))</f>
        <v/>
      </c>
      <c r="M231" t="str">
        <f t="shared" si="23"/>
        <v/>
      </c>
    </row>
    <row r="232" spans="1:13">
      <c r="A232" s="3"/>
      <c r="B232" s="4"/>
      <c r="C232" s="4"/>
      <c r="D232" s="1" t="str">
        <f>IF(K232="","",INDEX(差動モデル!$R:$R,K232))</f>
        <v/>
      </c>
      <c r="E232" s="1" t="str">
        <f>IF(K232="","",INDEX(差動モデル!$S:$S,K232))</f>
        <v/>
      </c>
      <c r="F232" s="1" t="str">
        <f t="shared" si="18"/>
        <v/>
      </c>
      <c r="G232" s="1" t="str">
        <f t="shared" si="19"/>
        <v/>
      </c>
      <c r="H232" s="1" t="str">
        <f t="shared" si="20"/>
        <v/>
      </c>
      <c r="I232" s="1" t="str">
        <f t="shared" si="21"/>
        <v/>
      </c>
      <c r="J232" s="1" t="str">
        <f t="shared" si="22"/>
        <v/>
      </c>
      <c r="K232" t="str">
        <f>IF(A232="","",ROUND(1+(LOG10(A232)-LOG10(入力・概要!$B$38))*(入力・概要!$B$40-1)/(LOG10(入力・概要!$B$39)-LOG10(入力・概要!$B$38)),0)+3)</f>
        <v/>
      </c>
      <c r="L232" t="str">
        <f>IF(K232="","",INDEX(差動モデル!$B:$B,K232))</f>
        <v/>
      </c>
      <c r="M232" t="str">
        <f t="shared" si="23"/>
        <v/>
      </c>
    </row>
    <row r="233" spans="1:13">
      <c r="A233" s="3"/>
      <c r="B233" s="4"/>
      <c r="C233" s="4"/>
      <c r="D233" s="1" t="str">
        <f>IF(K233="","",INDEX(差動モデル!$R:$R,K233))</f>
        <v/>
      </c>
      <c r="E233" s="1" t="str">
        <f>IF(K233="","",INDEX(差動モデル!$S:$S,K233))</f>
        <v/>
      </c>
      <c r="F233" s="1" t="str">
        <f t="shared" si="18"/>
        <v/>
      </c>
      <c r="G233" s="1" t="str">
        <f t="shared" si="19"/>
        <v/>
      </c>
      <c r="H233" s="1" t="str">
        <f t="shared" si="20"/>
        <v/>
      </c>
      <c r="I233" s="1" t="str">
        <f t="shared" si="21"/>
        <v/>
      </c>
      <c r="J233" s="1" t="str">
        <f t="shared" si="22"/>
        <v/>
      </c>
      <c r="K233" t="str">
        <f>IF(A233="","",ROUND(1+(LOG10(A233)-LOG10(入力・概要!$B$38))*(入力・概要!$B$40-1)/(LOG10(入力・概要!$B$39)-LOG10(入力・概要!$B$38)),0)+3)</f>
        <v/>
      </c>
      <c r="L233" t="str">
        <f>IF(K233="","",INDEX(差動モデル!$B:$B,K233))</f>
        <v/>
      </c>
      <c r="M233" t="str">
        <f t="shared" si="23"/>
        <v/>
      </c>
    </row>
    <row r="234" spans="1:13">
      <c r="A234" s="3"/>
      <c r="B234" s="4"/>
      <c r="C234" s="4"/>
      <c r="D234" s="1" t="str">
        <f>IF(K234="","",INDEX(差動モデル!$R:$R,K234))</f>
        <v/>
      </c>
      <c r="E234" s="1" t="str">
        <f>IF(K234="","",INDEX(差動モデル!$S:$S,K234))</f>
        <v/>
      </c>
      <c r="F234" s="1" t="str">
        <f t="shared" si="18"/>
        <v/>
      </c>
      <c r="G234" s="1" t="str">
        <f t="shared" si="19"/>
        <v/>
      </c>
      <c r="H234" s="1" t="str">
        <f t="shared" si="20"/>
        <v/>
      </c>
      <c r="I234" s="1" t="str">
        <f t="shared" si="21"/>
        <v/>
      </c>
      <c r="J234" s="1" t="str">
        <f t="shared" si="22"/>
        <v/>
      </c>
      <c r="K234" t="str">
        <f>IF(A234="","",ROUND(1+(LOG10(A234)-LOG10(入力・概要!$B$38))*(入力・概要!$B$40-1)/(LOG10(入力・概要!$B$39)-LOG10(入力・概要!$B$38)),0)+3)</f>
        <v/>
      </c>
      <c r="L234" t="str">
        <f>IF(K234="","",INDEX(差動モデル!$B:$B,K234))</f>
        <v/>
      </c>
      <c r="M234" t="str">
        <f t="shared" si="23"/>
        <v/>
      </c>
    </row>
    <row r="235" spans="1:13">
      <c r="A235" s="3"/>
      <c r="B235" s="4"/>
      <c r="C235" s="4"/>
      <c r="D235" s="1" t="str">
        <f>IF(K235="","",INDEX(差動モデル!$R:$R,K235))</f>
        <v/>
      </c>
      <c r="E235" s="1" t="str">
        <f>IF(K235="","",INDEX(差動モデル!$S:$S,K235))</f>
        <v/>
      </c>
      <c r="F235" s="1" t="str">
        <f t="shared" si="18"/>
        <v/>
      </c>
      <c r="G235" s="1" t="str">
        <f t="shared" si="19"/>
        <v/>
      </c>
      <c r="H235" s="1" t="str">
        <f t="shared" si="20"/>
        <v/>
      </c>
      <c r="I235" s="1" t="str">
        <f t="shared" si="21"/>
        <v/>
      </c>
      <c r="J235" s="1" t="str">
        <f t="shared" si="22"/>
        <v/>
      </c>
      <c r="K235" t="str">
        <f>IF(A235="","",ROUND(1+(LOG10(A235)-LOG10(入力・概要!$B$38))*(入力・概要!$B$40-1)/(LOG10(入力・概要!$B$39)-LOG10(入力・概要!$B$38)),0)+3)</f>
        <v/>
      </c>
      <c r="L235" t="str">
        <f>IF(K235="","",INDEX(差動モデル!$B:$B,K235))</f>
        <v/>
      </c>
      <c r="M235" t="str">
        <f t="shared" si="23"/>
        <v/>
      </c>
    </row>
    <row r="236" spans="1:13">
      <c r="A236" s="3"/>
      <c r="B236" s="4"/>
      <c r="C236" s="4"/>
      <c r="D236" s="1" t="str">
        <f>IF(K236="","",INDEX(差動モデル!$R:$R,K236))</f>
        <v/>
      </c>
      <c r="E236" s="1" t="str">
        <f>IF(K236="","",INDEX(差動モデル!$S:$S,K236))</f>
        <v/>
      </c>
      <c r="F236" s="1" t="str">
        <f t="shared" si="18"/>
        <v/>
      </c>
      <c r="G236" s="1" t="str">
        <f t="shared" si="19"/>
        <v/>
      </c>
      <c r="H236" s="1" t="str">
        <f t="shared" si="20"/>
        <v/>
      </c>
      <c r="I236" s="1" t="str">
        <f t="shared" si="21"/>
        <v/>
      </c>
      <c r="J236" s="1" t="str">
        <f t="shared" si="22"/>
        <v/>
      </c>
      <c r="K236" t="str">
        <f>IF(A236="","",ROUND(1+(LOG10(A236)-LOG10(入力・概要!$B$38))*(入力・概要!$B$40-1)/(LOG10(入力・概要!$B$39)-LOG10(入力・概要!$B$38)),0)+3)</f>
        <v/>
      </c>
      <c r="L236" t="str">
        <f>IF(K236="","",INDEX(差動モデル!$B:$B,K236))</f>
        <v/>
      </c>
      <c r="M236" t="str">
        <f t="shared" si="23"/>
        <v/>
      </c>
    </row>
    <row r="237" spans="1:13">
      <c r="A237" s="3"/>
      <c r="B237" s="4"/>
      <c r="C237" s="4"/>
      <c r="D237" s="1" t="str">
        <f>IF(K237="","",INDEX(差動モデル!$R:$R,K237))</f>
        <v/>
      </c>
      <c r="E237" s="1" t="str">
        <f>IF(K237="","",INDEX(差動モデル!$S:$S,K237))</f>
        <v/>
      </c>
      <c r="F237" s="1" t="str">
        <f t="shared" si="18"/>
        <v/>
      </c>
      <c r="G237" s="1" t="str">
        <f t="shared" si="19"/>
        <v/>
      </c>
      <c r="H237" s="1" t="str">
        <f t="shared" si="20"/>
        <v/>
      </c>
      <c r="I237" s="1" t="str">
        <f t="shared" si="21"/>
        <v/>
      </c>
      <c r="J237" s="1" t="str">
        <f t="shared" si="22"/>
        <v/>
      </c>
      <c r="K237" t="str">
        <f>IF(A237="","",ROUND(1+(LOG10(A237)-LOG10(入力・概要!$B$38))*(入力・概要!$B$40-1)/(LOG10(入力・概要!$B$39)-LOG10(入力・概要!$B$38)),0)+3)</f>
        <v/>
      </c>
      <c r="L237" t="str">
        <f>IF(K237="","",INDEX(差動モデル!$B:$B,K237))</f>
        <v/>
      </c>
      <c r="M237" t="str">
        <f t="shared" si="23"/>
        <v/>
      </c>
    </row>
    <row r="238" spans="1:13">
      <c r="A238" s="3"/>
      <c r="B238" s="4"/>
      <c r="C238" s="4"/>
      <c r="D238" s="1" t="str">
        <f>IF(K238="","",INDEX(差動モデル!$R:$R,K238))</f>
        <v/>
      </c>
      <c r="E238" s="1" t="str">
        <f>IF(K238="","",INDEX(差動モデル!$S:$S,K238))</f>
        <v/>
      </c>
      <c r="F238" s="1" t="str">
        <f t="shared" si="18"/>
        <v/>
      </c>
      <c r="G238" s="1" t="str">
        <f t="shared" si="19"/>
        <v/>
      </c>
      <c r="H238" s="1" t="str">
        <f t="shared" si="20"/>
        <v/>
      </c>
      <c r="I238" s="1" t="str">
        <f t="shared" si="21"/>
        <v/>
      </c>
      <c r="J238" s="1" t="str">
        <f t="shared" si="22"/>
        <v/>
      </c>
      <c r="K238" t="str">
        <f>IF(A238="","",ROUND(1+(LOG10(A238)-LOG10(入力・概要!$B$38))*(入力・概要!$B$40-1)/(LOG10(入力・概要!$B$39)-LOG10(入力・概要!$B$38)),0)+3)</f>
        <v/>
      </c>
      <c r="L238" t="str">
        <f>IF(K238="","",INDEX(差動モデル!$B:$B,K238))</f>
        <v/>
      </c>
      <c r="M238" t="str">
        <f t="shared" si="23"/>
        <v/>
      </c>
    </row>
    <row r="239" spans="1:13">
      <c r="A239" s="3"/>
      <c r="B239" s="4"/>
      <c r="C239" s="4"/>
      <c r="D239" s="1" t="str">
        <f>IF(K239="","",INDEX(差動モデル!$R:$R,K239))</f>
        <v/>
      </c>
      <c r="E239" s="1" t="str">
        <f>IF(K239="","",INDEX(差動モデル!$S:$S,K239))</f>
        <v/>
      </c>
      <c r="F239" s="1" t="str">
        <f t="shared" si="18"/>
        <v/>
      </c>
      <c r="G239" s="1" t="str">
        <f t="shared" si="19"/>
        <v/>
      </c>
      <c r="H239" s="1" t="str">
        <f t="shared" si="20"/>
        <v/>
      </c>
      <c r="I239" s="1" t="str">
        <f t="shared" si="21"/>
        <v/>
      </c>
      <c r="J239" s="1" t="str">
        <f t="shared" si="22"/>
        <v/>
      </c>
      <c r="K239" t="str">
        <f>IF(A239="","",ROUND(1+(LOG10(A239)-LOG10(入力・概要!$B$38))*(入力・概要!$B$40-1)/(LOG10(入力・概要!$B$39)-LOG10(入力・概要!$B$38)),0)+3)</f>
        <v/>
      </c>
      <c r="L239" t="str">
        <f>IF(K239="","",INDEX(差動モデル!$B:$B,K239))</f>
        <v/>
      </c>
      <c r="M239" t="str">
        <f t="shared" si="23"/>
        <v/>
      </c>
    </row>
    <row r="240" spans="1:13">
      <c r="A240" s="3"/>
      <c r="B240" s="4"/>
      <c r="C240" s="4"/>
      <c r="D240" s="1" t="str">
        <f>IF(K240="","",INDEX(差動モデル!$R:$R,K240))</f>
        <v/>
      </c>
      <c r="E240" s="1" t="str">
        <f>IF(K240="","",INDEX(差動モデル!$S:$S,K240))</f>
        <v/>
      </c>
      <c r="F240" s="1" t="str">
        <f t="shared" si="18"/>
        <v/>
      </c>
      <c r="G240" s="1" t="str">
        <f t="shared" si="19"/>
        <v/>
      </c>
      <c r="H240" s="1" t="str">
        <f t="shared" si="20"/>
        <v/>
      </c>
      <c r="I240" s="1" t="str">
        <f t="shared" si="21"/>
        <v/>
      </c>
      <c r="J240" s="1" t="str">
        <f t="shared" si="22"/>
        <v/>
      </c>
      <c r="K240" t="str">
        <f>IF(A240="","",ROUND(1+(LOG10(A240)-LOG10(入力・概要!$B$38))*(入力・概要!$B$40-1)/(LOG10(入力・概要!$B$39)-LOG10(入力・概要!$B$38)),0)+3)</f>
        <v/>
      </c>
      <c r="L240" t="str">
        <f>IF(K240="","",INDEX(差動モデル!$B:$B,K240))</f>
        <v/>
      </c>
      <c r="M240" t="str">
        <f t="shared" si="23"/>
        <v/>
      </c>
    </row>
    <row r="241" spans="1:13">
      <c r="A241" s="3"/>
      <c r="B241" s="4"/>
      <c r="C241" s="4"/>
      <c r="D241" s="1" t="str">
        <f>IF(K241="","",INDEX(差動モデル!$R:$R,K241))</f>
        <v/>
      </c>
      <c r="E241" s="1" t="str">
        <f>IF(K241="","",INDEX(差動モデル!$S:$S,K241))</f>
        <v/>
      </c>
      <c r="F241" s="1" t="str">
        <f t="shared" si="18"/>
        <v/>
      </c>
      <c r="G241" s="1" t="str">
        <f t="shared" si="19"/>
        <v/>
      </c>
      <c r="H241" s="1" t="str">
        <f t="shared" si="20"/>
        <v/>
      </c>
      <c r="I241" s="1" t="str">
        <f t="shared" si="21"/>
        <v/>
      </c>
      <c r="J241" s="1" t="str">
        <f t="shared" si="22"/>
        <v/>
      </c>
      <c r="K241" t="str">
        <f>IF(A241="","",ROUND(1+(LOG10(A241)-LOG10(入力・概要!$B$38))*(入力・概要!$B$40-1)/(LOG10(入力・概要!$B$39)-LOG10(入力・概要!$B$38)),0)+3)</f>
        <v/>
      </c>
      <c r="L241" t="str">
        <f>IF(K241="","",INDEX(差動モデル!$B:$B,K241))</f>
        <v/>
      </c>
      <c r="M241" t="str">
        <f t="shared" si="23"/>
        <v/>
      </c>
    </row>
    <row r="242" spans="1:13">
      <c r="A242" s="3"/>
      <c r="B242" s="4"/>
      <c r="C242" s="4"/>
      <c r="D242" s="1" t="str">
        <f>IF(K242="","",INDEX(差動モデル!$R:$R,K242))</f>
        <v/>
      </c>
      <c r="E242" s="1" t="str">
        <f>IF(K242="","",INDEX(差動モデル!$S:$S,K242))</f>
        <v/>
      </c>
      <c r="F242" s="1" t="str">
        <f t="shared" si="18"/>
        <v/>
      </c>
      <c r="G242" s="1" t="str">
        <f t="shared" si="19"/>
        <v/>
      </c>
      <c r="H242" s="1" t="str">
        <f t="shared" si="20"/>
        <v/>
      </c>
      <c r="I242" s="1" t="str">
        <f t="shared" si="21"/>
        <v/>
      </c>
      <c r="J242" s="1" t="str">
        <f t="shared" si="22"/>
        <v/>
      </c>
      <c r="K242" t="str">
        <f>IF(A242="","",ROUND(1+(LOG10(A242)-LOG10(入力・概要!$B$38))*(入力・概要!$B$40-1)/(LOG10(入力・概要!$B$39)-LOG10(入力・概要!$B$38)),0)+3)</f>
        <v/>
      </c>
      <c r="L242" t="str">
        <f>IF(K242="","",INDEX(差動モデル!$B:$B,K242))</f>
        <v/>
      </c>
      <c r="M242" t="str">
        <f t="shared" si="23"/>
        <v/>
      </c>
    </row>
    <row r="243" spans="1:13">
      <c r="A243" s="3"/>
      <c r="B243" s="4"/>
      <c r="C243" s="4"/>
      <c r="D243" s="1" t="str">
        <f>IF(K243="","",INDEX(差動モデル!$R:$R,K243))</f>
        <v/>
      </c>
      <c r="E243" s="1" t="str">
        <f>IF(K243="","",INDEX(差動モデル!$S:$S,K243))</f>
        <v/>
      </c>
      <c r="F243" s="1" t="str">
        <f t="shared" si="18"/>
        <v/>
      </c>
      <c r="G243" s="1" t="str">
        <f t="shared" si="19"/>
        <v/>
      </c>
      <c r="H243" s="1" t="str">
        <f t="shared" si="20"/>
        <v/>
      </c>
      <c r="I243" s="1" t="str">
        <f t="shared" si="21"/>
        <v/>
      </c>
      <c r="J243" s="1" t="str">
        <f t="shared" si="22"/>
        <v/>
      </c>
      <c r="K243" t="str">
        <f>IF(A243="","",ROUND(1+(LOG10(A243)-LOG10(入力・概要!$B$38))*(入力・概要!$B$40-1)/(LOG10(入力・概要!$B$39)-LOG10(入力・概要!$B$38)),0)+3)</f>
        <v/>
      </c>
      <c r="L243" t="str">
        <f>IF(K243="","",INDEX(差動モデル!$B:$B,K243))</f>
        <v/>
      </c>
      <c r="M243" t="str">
        <f t="shared" si="23"/>
        <v/>
      </c>
    </row>
    <row r="244" spans="1:13">
      <c r="A244" s="3"/>
      <c r="B244" s="4"/>
      <c r="C244" s="4"/>
      <c r="D244" s="1" t="str">
        <f>IF(K244="","",INDEX(差動モデル!$R:$R,K244))</f>
        <v/>
      </c>
      <c r="E244" s="1" t="str">
        <f>IF(K244="","",INDEX(差動モデル!$S:$S,K244))</f>
        <v/>
      </c>
      <c r="F244" s="1" t="str">
        <f t="shared" si="18"/>
        <v/>
      </c>
      <c r="G244" s="1" t="str">
        <f t="shared" si="19"/>
        <v/>
      </c>
      <c r="H244" s="1" t="str">
        <f t="shared" si="20"/>
        <v/>
      </c>
      <c r="I244" s="1" t="str">
        <f t="shared" si="21"/>
        <v/>
      </c>
      <c r="J244" s="1" t="str">
        <f t="shared" si="22"/>
        <v/>
      </c>
      <c r="K244" t="str">
        <f>IF(A244="","",ROUND(1+(LOG10(A244)-LOG10(入力・概要!$B$38))*(入力・概要!$B$40-1)/(LOG10(入力・概要!$B$39)-LOG10(入力・概要!$B$38)),0)+3)</f>
        <v/>
      </c>
      <c r="L244" t="str">
        <f>IF(K244="","",INDEX(差動モデル!$B:$B,K244))</f>
        <v/>
      </c>
      <c r="M244" t="str">
        <f t="shared" si="23"/>
        <v/>
      </c>
    </row>
    <row r="245" spans="1:13">
      <c r="A245" s="3"/>
      <c r="B245" s="4"/>
      <c r="C245" s="4"/>
      <c r="D245" s="1" t="str">
        <f>IF(K245="","",INDEX(差動モデル!$R:$R,K245))</f>
        <v/>
      </c>
      <c r="E245" s="1" t="str">
        <f>IF(K245="","",INDEX(差動モデル!$S:$S,K245))</f>
        <v/>
      </c>
      <c r="F245" s="1" t="str">
        <f t="shared" si="18"/>
        <v/>
      </c>
      <c r="G245" s="1" t="str">
        <f t="shared" si="19"/>
        <v/>
      </c>
      <c r="H245" s="1" t="str">
        <f t="shared" si="20"/>
        <v/>
      </c>
      <c r="I245" s="1" t="str">
        <f t="shared" si="21"/>
        <v/>
      </c>
      <c r="J245" s="1" t="str">
        <f t="shared" si="22"/>
        <v/>
      </c>
      <c r="K245" t="str">
        <f>IF(A245="","",ROUND(1+(LOG10(A245)-LOG10(入力・概要!$B$38))*(入力・概要!$B$40-1)/(LOG10(入力・概要!$B$39)-LOG10(入力・概要!$B$38)),0)+3)</f>
        <v/>
      </c>
      <c r="L245" t="str">
        <f>IF(K245="","",INDEX(差動モデル!$B:$B,K245))</f>
        <v/>
      </c>
      <c r="M245" t="str">
        <f t="shared" si="23"/>
        <v/>
      </c>
    </row>
    <row r="246" spans="1:13">
      <c r="A246" s="3"/>
      <c r="B246" s="4"/>
      <c r="C246" s="4"/>
      <c r="D246" s="1" t="str">
        <f>IF(K246="","",INDEX(差動モデル!$R:$R,K246))</f>
        <v/>
      </c>
      <c r="E246" s="1" t="str">
        <f>IF(K246="","",INDEX(差動モデル!$S:$S,K246))</f>
        <v/>
      </c>
      <c r="F246" s="1" t="str">
        <f t="shared" si="18"/>
        <v/>
      </c>
      <c r="G246" s="1" t="str">
        <f t="shared" si="19"/>
        <v/>
      </c>
      <c r="H246" s="1" t="str">
        <f t="shared" si="20"/>
        <v/>
      </c>
      <c r="I246" s="1" t="str">
        <f t="shared" si="21"/>
        <v/>
      </c>
      <c r="J246" s="1" t="str">
        <f t="shared" si="22"/>
        <v/>
      </c>
      <c r="K246" t="str">
        <f>IF(A246="","",ROUND(1+(LOG10(A246)-LOG10(入力・概要!$B$38))*(入力・概要!$B$40-1)/(LOG10(入力・概要!$B$39)-LOG10(入力・概要!$B$38)),0)+3)</f>
        <v/>
      </c>
      <c r="L246" t="str">
        <f>IF(K246="","",INDEX(差動モデル!$B:$B,K246))</f>
        <v/>
      </c>
      <c r="M246" t="str">
        <f t="shared" si="23"/>
        <v/>
      </c>
    </row>
    <row r="247" spans="1:13">
      <c r="A247" s="3"/>
      <c r="B247" s="4"/>
      <c r="C247" s="4"/>
      <c r="D247" s="1" t="str">
        <f>IF(K247="","",INDEX(差動モデル!$R:$R,K247))</f>
        <v/>
      </c>
      <c r="E247" s="1" t="str">
        <f>IF(K247="","",INDEX(差動モデル!$S:$S,K247))</f>
        <v/>
      </c>
      <c r="F247" s="1" t="str">
        <f t="shared" si="18"/>
        <v/>
      </c>
      <c r="G247" s="1" t="str">
        <f t="shared" si="19"/>
        <v/>
      </c>
      <c r="H247" s="1" t="str">
        <f t="shared" si="20"/>
        <v/>
      </c>
      <c r="I247" s="1" t="str">
        <f t="shared" si="21"/>
        <v/>
      </c>
      <c r="J247" s="1" t="str">
        <f t="shared" si="22"/>
        <v/>
      </c>
      <c r="K247" t="str">
        <f>IF(A247="","",ROUND(1+(LOG10(A247)-LOG10(入力・概要!$B$38))*(入力・概要!$B$40-1)/(LOG10(入力・概要!$B$39)-LOG10(入力・概要!$B$38)),0)+3)</f>
        <v/>
      </c>
      <c r="L247" t="str">
        <f>IF(K247="","",INDEX(差動モデル!$B:$B,K247))</f>
        <v/>
      </c>
      <c r="M247" t="str">
        <f t="shared" si="23"/>
        <v/>
      </c>
    </row>
    <row r="248" spans="1:13">
      <c r="A248" s="3"/>
      <c r="B248" s="4"/>
      <c r="C248" s="4"/>
      <c r="D248" s="1" t="str">
        <f>IF(K248="","",INDEX(差動モデル!$R:$R,K248))</f>
        <v/>
      </c>
      <c r="E248" s="1" t="str">
        <f>IF(K248="","",INDEX(差動モデル!$S:$S,K248))</f>
        <v/>
      </c>
      <c r="F248" s="1" t="str">
        <f t="shared" si="18"/>
        <v/>
      </c>
      <c r="G248" s="1" t="str">
        <f t="shared" si="19"/>
        <v/>
      </c>
      <c r="H248" s="1" t="str">
        <f t="shared" si="20"/>
        <v/>
      </c>
      <c r="I248" s="1" t="str">
        <f t="shared" si="21"/>
        <v/>
      </c>
      <c r="J248" s="1" t="str">
        <f t="shared" si="22"/>
        <v/>
      </c>
      <c r="K248" t="str">
        <f>IF(A248="","",ROUND(1+(LOG10(A248)-LOG10(入力・概要!$B$38))*(入力・概要!$B$40-1)/(LOG10(入力・概要!$B$39)-LOG10(入力・概要!$B$38)),0)+3)</f>
        <v/>
      </c>
      <c r="L248" t="str">
        <f>IF(K248="","",INDEX(差動モデル!$B:$B,K248))</f>
        <v/>
      </c>
      <c r="M248" t="str">
        <f t="shared" si="23"/>
        <v/>
      </c>
    </row>
    <row r="249" spans="1:13">
      <c r="A249" s="3"/>
      <c r="B249" s="4"/>
      <c r="C249" s="4"/>
      <c r="D249" s="1" t="str">
        <f>IF(K249="","",INDEX(差動モデル!$R:$R,K249))</f>
        <v/>
      </c>
      <c r="E249" s="1" t="str">
        <f>IF(K249="","",INDEX(差動モデル!$S:$S,K249))</f>
        <v/>
      </c>
      <c r="F249" s="1" t="str">
        <f t="shared" si="18"/>
        <v/>
      </c>
      <c r="G249" s="1" t="str">
        <f t="shared" si="19"/>
        <v/>
      </c>
      <c r="H249" s="1" t="str">
        <f t="shared" si="20"/>
        <v/>
      </c>
      <c r="I249" s="1" t="str">
        <f t="shared" si="21"/>
        <v/>
      </c>
      <c r="J249" s="1" t="str">
        <f t="shared" si="22"/>
        <v/>
      </c>
      <c r="K249" t="str">
        <f>IF(A249="","",ROUND(1+(LOG10(A249)-LOG10(入力・概要!$B$38))*(入力・概要!$B$40-1)/(LOG10(入力・概要!$B$39)-LOG10(入力・概要!$B$38)),0)+3)</f>
        <v/>
      </c>
      <c r="L249" t="str">
        <f>IF(K249="","",INDEX(差動モデル!$B:$B,K249))</f>
        <v/>
      </c>
      <c r="M249" t="str">
        <f t="shared" si="23"/>
        <v/>
      </c>
    </row>
    <row r="250" spans="1:13">
      <c r="A250" s="3"/>
      <c r="B250" s="4"/>
      <c r="C250" s="4"/>
      <c r="D250" s="1" t="str">
        <f>IF(K250="","",INDEX(差動モデル!$R:$R,K250))</f>
        <v/>
      </c>
      <c r="E250" s="1" t="str">
        <f>IF(K250="","",INDEX(差動モデル!$S:$S,K250))</f>
        <v/>
      </c>
      <c r="F250" s="1" t="str">
        <f t="shared" si="18"/>
        <v/>
      </c>
      <c r="G250" s="1" t="str">
        <f t="shared" si="19"/>
        <v/>
      </c>
      <c r="H250" s="1" t="str">
        <f t="shared" si="20"/>
        <v/>
      </c>
      <c r="I250" s="1" t="str">
        <f t="shared" si="21"/>
        <v/>
      </c>
      <c r="J250" s="1" t="str">
        <f t="shared" si="22"/>
        <v/>
      </c>
      <c r="K250" t="str">
        <f>IF(A250="","",ROUND(1+(LOG10(A250)-LOG10(入力・概要!$B$38))*(入力・概要!$B$40-1)/(LOG10(入力・概要!$B$39)-LOG10(入力・概要!$B$38)),0)+3)</f>
        <v/>
      </c>
      <c r="L250" t="str">
        <f>IF(K250="","",INDEX(差動モデル!$B:$B,K250))</f>
        <v/>
      </c>
      <c r="M250" t="str">
        <f t="shared" si="23"/>
        <v/>
      </c>
    </row>
    <row r="251" spans="1:13">
      <c r="A251" s="3"/>
      <c r="B251" s="4"/>
      <c r="C251" s="4"/>
      <c r="D251" s="1" t="str">
        <f>IF(K251="","",INDEX(差動モデル!$R:$R,K251))</f>
        <v/>
      </c>
      <c r="E251" s="1" t="str">
        <f>IF(K251="","",INDEX(差動モデル!$S:$S,K251))</f>
        <v/>
      </c>
      <c r="F251" s="1" t="str">
        <f t="shared" si="18"/>
        <v/>
      </c>
      <c r="G251" s="1" t="str">
        <f t="shared" si="19"/>
        <v/>
      </c>
      <c r="H251" s="1" t="str">
        <f t="shared" si="20"/>
        <v/>
      </c>
      <c r="I251" s="1" t="str">
        <f t="shared" si="21"/>
        <v/>
      </c>
      <c r="J251" s="1" t="str">
        <f t="shared" si="22"/>
        <v/>
      </c>
      <c r="K251" t="str">
        <f>IF(A251="","",ROUND(1+(LOG10(A251)-LOG10(入力・概要!$B$38))*(入力・概要!$B$40-1)/(LOG10(入力・概要!$B$39)-LOG10(入力・概要!$B$38)),0)+3)</f>
        <v/>
      </c>
      <c r="L251" t="str">
        <f>IF(K251="","",INDEX(差動モデル!$B:$B,K251))</f>
        <v/>
      </c>
      <c r="M251" t="str">
        <f t="shared" si="23"/>
        <v/>
      </c>
    </row>
    <row r="252" spans="1:13">
      <c r="A252" s="3"/>
      <c r="B252" s="4"/>
      <c r="C252" s="4"/>
      <c r="D252" s="1" t="str">
        <f>IF(K252="","",INDEX(差動モデル!$R:$R,K252))</f>
        <v/>
      </c>
      <c r="E252" s="1" t="str">
        <f>IF(K252="","",INDEX(差動モデル!$S:$S,K252))</f>
        <v/>
      </c>
      <c r="F252" s="1" t="str">
        <f t="shared" si="18"/>
        <v/>
      </c>
      <c r="G252" s="1" t="str">
        <f t="shared" si="19"/>
        <v/>
      </c>
      <c r="H252" s="1" t="str">
        <f t="shared" si="20"/>
        <v/>
      </c>
      <c r="I252" s="1" t="str">
        <f t="shared" si="21"/>
        <v/>
      </c>
      <c r="J252" s="1" t="str">
        <f t="shared" si="22"/>
        <v/>
      </c>
      <c r="K252" t="str">
        <f>IF(A252="","",ROUND(1+(LOG10(A252)-LOG10(入力・概要!$B$38))*(入力・概要!$B$40-1)/(LOG10(入力・概要!$B$39)-LOG10(入力・概要!$B$38)),0)+3)</f>
        <v/>
      </c>
      <c r="L252" t="str">
        <f>IF(K252="","",INDEX(差動モデル!$B:$B,K252))</f>
        <v/>
      </c>
      <c r="M252" t="str">
        <f t="shared" si="23"/>
        <v/>
      </c>
    </row>
    <row r="253" spans="1:13">
      <c r="A253" s="3"/>
      <c r="B253" s="4"/>
      <c r="C253" s="4"/>
      <c r="D253" s="1" t="str">
        <f>IF(K253="","",INDEX(差動モデル!$R:$R,K253))</f>
        <v/>
      </c>
      <c r="E253" s="1" t="str">
        <f>IF(K253="","",INDEX(差動モデル!$S:$S,K253))</f>
        <v/>
      </c>
      <c r="F253" s="1" t="str">
        <f t="shared" si="18"/>
        <v/>
      </c>
      <c r="G253" s="1" t="str">
        <f t="shared" si="19"/>
        <v/>
      </c>
      <c r="H253" s="1" t="str">
        <f t="shared" si="20"/>
        <v/>
      </c>
      <c r="I253" s="1" t="str">
        <f t="shared" si="21"/>
        <v/>
      </c>
      <c r="J253" s="1" t="str">
        <f t="shared" si="22"/>
        <v/>
      </c>
      <c r="K253" t="str">
        <f>IF(A253="","",ROUND(1+(LOG10(A253)-LOG10(入力・概要!$B$38))*(入力・概要!$B$40-1)/(LOG10(入力・概要!$B$39)-LOG10(入力・概要!$B$38)),0)+3)</f>
        <v/>
      </c>
      <c r="L253" t="str">
        <f>IF(K253="","",INDEX(差動モデル!$B:$B,K253))</f>
        <v/>
      </c>
      <c r="M253" t="str">
        <f t="shared" si="23"/>
        <v/>
      </c>
    </row>
    <row r="254" spans="1:13">
      <c r="A254" s="3"/>
      <c r="B254" s="4"/>
      <c r="C254" s="4"/>
      <c r="D254" s="1" t="str">
        <f>IF(K254="","",INDEX(差動モデル!$R:$R,K254))</f>
        <v/>
      </c>
      <c r="E254" s="1" t="str">
        <f>IF(K254="","",INDEX(差動モデル!$S:$S,K254))</f>
        <v/>
      </c>
      <c r="F254" s="1" t="str">
        <f t="shared" si="18"/>
        <v/>
      </c>
      <c r="G254" s="1" t="str">
        <f t="shared" si="19"/>
        <v/>
      </c>
      <c r="H254" s="1" t="str">
        <f t="shared" si="20"/>
        <v/>
      </c>
      <c r="I254" s="1" t="str">
        <f t="shared" si="21"/>
        <v/>
      </c>
      <c r="J254" s="1" t="str">
        <f t="shared" si="22"/>
        <v/>
      </c>
      <c r="K254" t="str">
        <f>IF(A254="","",ROUND(1+(LOG10(A254)-LOG10(入力・概要!$B$38))*(入力・概要!$B$40-1)/(LOG10(入力・概要!$B$39)-LOG10(入力・概要!$B$38)),0)+3)</f>
        <v/>
      </c>
      <c r="L254" t="str">
        <f>IF(K254="","",INDEX(差動モデル!$B:$B,K254))</f>
        <v/>
      </c>
      <c r="M254" t="str">
        <f t="shared" si="23"/>
        <v/>
      </c>
    </row>
    <row r="255" spans="1:13">
      <c r="A255" s="3"/>
      <c r="B255" s="4"/>
      <c r="C255" s="4"/>
      <c r="D255" s="1" t="str">
        <f>IF(K255="","",INDEX(差動モデル!$R:$R,K255))</f>
        <v/>
      </c>
      <c r="E255" s="1" t="str">
        <f>IF(K255="","",INDEX(差動モデル!$S:$S,K255))</f>
        <v/>
      </c>
      <c r="F255" s="1" t="str">
        <f t="shared" si="18"/>
        <v/>
      </c>
      <c r="G255" s="1" t="str">
        <f t="shared" si="19"/>
        <v/>
      </c>
      <c r="H255" s="1" t="str">
        <f t="shared" si="20"/>
        <v/>
      </c>
      <c r="I255" s="1" t="str">
        <f t="shared" si="21"/>
        <v/>
      </c>
      <c r="J255" s="1" t="str">
        <f t="shared" si="22"/>
        <v/>
      </c>
      <c r="K255" t="str">
        <f>IF(A255="","",ROUND(1+(LOG10(A255)-LOG10(入力・概要!$B$38))*(入力・概要!$B$40-1)/(LOG10(入力・概要!$B$39)-LOG10(入力・概要!$B$38)),0)+3)</f>
        <v/>
      </c>
      <c r="L255" t="str">
        <f>IF(K255="","",INDEX(差動モデル!$B:$B,K255))</f>
        <v/>
      </c>
      <c r="M255" t="str">
        <f t="shared" si="23"/>
        <v/>
      </c>
    </row>
    <row r="256" spans="1:13">
      <c r="A256" s="3"/>
      <c r="B256" s="4"/>
      <c r="C256" s="4"/>
      <c r="D256" s="1" t="str">
        <f>IF(K256="","",INDEX(差動モデル!$R:$R,K256))</f>
        <v/>
      </c>
      <c r="E256" s="1" t="str">
        <f>IF(K256="","",INDEX(差動モデル!$S:$S,K256))</f>
        <v/>
      </c>
      <c r="F256" s="1" t="str">
        <f t="shared" si="18"/>
        <v/>
      </c>
      <c r="G256" s="1" t="str">
        <f t="shared" si="19"/>
        <v/>
      </c>
      <c r="H256" s="1" t="str">
        <f t="shared" si="20"/>
        <v/>
      </c>
      <c r="I256" s="1" t="str">
        <f t="shared" si="21"/>
        <v/>
      </c>
      <c r="J256" s="1" t="str">
        <f t="shared" si="22"/>
        <v/>
      </c>
      <c r="K256" t="str">
        <f>IF(A256="","",ROUND(1+(LOG10(A256)-LOG10(入力・概要!$B$38))*(入力・概要!$B$40-1)/(LOG10(入力・概要!$B$39)-LOG10(入力・概要!$B$38)),0)+3)</f>
        <v/>
      </c>
      <c r="L256" t="str">
        <f>IF(K256="","",INDEX(差動モデル!$B:$B,K256))</f>
        <v/>
      </c>
      <c r="M256" t="str">
        <f t="shared" si="23"/>
        <v/>
      </c>
    </row>
    <row r="257" spans="1:13">
      <c r="A257" s="3"/>
      <c r="B257" s="4"/>
      <c r="C257" s="4"/>
      <c r="D257" s="1" t="str">
        <f>IF(K257="","",INDEX(差動モデル!$R:$R,K257))</f>
        <v/>
      </c>
      <c r="E257" s="1" t="str">
        <f>IF(K257="","",INDEX(差動モデル!$S:$S,K257))</f>
        <v/>
      </c>
      <c r="F257" s="1" t="str">
        <f t="shared" si="18"/>
        <v/>
      </c>
      <c r="G257" s="1" t="str">
        <f t="shared" si="19"/>
        <v/>
      </c>
      <c r="H257" s="1" t="str">
        <f t="shared" si="20"/>
        <v/>
      </c>
      <c r="I257" s="1" t="str">
        <f t="shared" si="21"/>
        <v/>
      </c>
      <c r="J257" s="1" t="str">
        <f t="shared" si="22"/>
        <v/>
      </c>
      <c r="K257" t="str">
        <f>IF(A257="","",ROUND(1+(LOG10(A257)-LOG10(入力・概要!$B$38))*(入力・概要!$B$40-1)/(LOG10(入力・概要!$B$39)-LOG10(入力・概要!$B$38)),0)+3)</f>
        <v/>
      </c>
      <c r="L257" t="str">
        <f>IF(K257="","",INDEX(差動モデル!$B:$B,K257))</f>
        <v/>
      </c>
      <c r="M257" t="str">
        <f t="shared" si="23"/>
        <v/>
      </c>
    </row>
    <row r="258" spans="1:13">
      <c r="A258" s="3"/>
      <c r="B258" s="4"/>
      <c r="C258" s="4"/>
      <c r="D258" s="1" t="str">
        <f>IF(K258="","",INDEX(差動モデル!$R:$R,K258))</f>
        <v/>
      </c>
      <c r="E258" s="1" t="str">
        <f>IF(K258="","",INDEX(差動モデル!$S:$S,K258))</f>
        <v/>
      </c>
      <c r="F258" s="1" t="str">
        <f t="shared" si="18"/>
        <v/>
      </c>
      <c r="G258" s="1" t="str">
        <f t="shared" si="19"/>
        <v/>
      </c>
      <c r="H258" s="1" t="str">
        <f t="shared" si="20"/>
        <v/>
      </c>
      <c r="I258" s="1" t="str">
        <f t="shared" si="21"/>
        <v/>
      </c>
      <c r="J258" s="1" t="str">
        <f t="shared" si="22"/>
        <v/>
      </c>
      <c r="K258" t="str">
        <f>IF(A258="","",ROUND(1+(LOG10(A258)-LOG10(入力・概要!$B$38))*(入力・概要!$B$40-1)/(LOG10(入力・概要!$B$39)-LOG10(入力・概要!$B$38)),0)+3)</f>
        <v/>
      </c>
      <c r="L258" t="str">
        <f>IF(K258="","",INDEX(差動モデル!$B:$B,K258))</f>
        <v/>
      </c>
      <c r="M258" t="str">
        <f t="shared" si="23"/>
        <v/>
      </c>
    </row>
    <row r="259" spans="1:13">
      <c r="A259" s="3"/>
      <c r="B259" s="4"/>
      <c r="C259" s="4"/>
      <c r="D259" s="1" t="str">
        <f>IF(K259="","",INDEX(差動モデル!$R:$R,K259))</f>
        <v/>
      </c>
      <c r="E259" s="1" t="str">
        <f>IF(K259="","",INDEX(差動モデル!$S:$S,K259))</f>
        <v/>
      </c>
      <c r="F259" s="1" t="str">
        <f t="shared" si="18"/>
        <v/>
      </c>
      <c r="G259" s="1" t="str">
        <f t="shared" si="19"/>
        <v/>
      </c>
      <c r="H259" s="1" t="str">
        <f t="shared" si="20"/>
        <v/>
      </c>
      <c r="I259" s="1" t="str">
        <f t="shared" si="21"/>
        <v/>
      </c>
      <c r="J259" s="1" t="str">
        <f t="shared" si="22"/>
        <v/>
      </c>
      <c r="K259" t="str">
        <f>IF(A259="","",ROUND(1+(LOG10(A259)-LOG10(入力・概要!$B$38))*(入力・概要!$B$40-1)/(LOG10(入力・概要!$B$39)-LOG10(入力・概要!$B$38)),0)+3)</f>
        <v/>
      </c>
      <c r="L259" t="str">
        <f>IF(K259="","",INDEX(差動モデル!$B:$B,K259))</f>
        <v/>
      </c>
      <c r="M259" t="str">
        <f t="shared" si="23"/>
        <v/>
      </c>
    </row>
    <row r="260" spans="1:13">
      <c r="A260" s="3"/>
      <c r="B260" s="4"/>
      <c r="C260" s="4"/>
      <c r="D260" s="1" t="str">
        <f>IF(K260="","",INDEX(差動モデル!$R:$R,K260))</f>
        <v/>
      </c>
      <c r="E260" s="1" t="str">
        <f>IF(K260="","",INDEX(差動モデル!$S:$S,K260))</f>
        <v/>
      </c>
      <c r="F260" s="1" t="str">
        <f t="shared" si="18"/>
        <v/>
      </c>
      <c r="G260" s="1" t="str">
        <f t="shared" si="19"/>
        <v/>
      </c>
      <c r="H260" s="1" t="str">
        <f t="shared" si="20"/>
        <v/>
      </c>
      <c r="I260" s="1" t="str">
        <f t="shared" si="21"/>
        <v/>
      </c>
      <c r="J260" s="1" t="str">
        <f t="shared" si="22"/>
        <v/>
      </c>
      <c r="K260" t="str">
        <f>IF(A260="","",ROUND(1+(LOG10(A260)-LOG10(入力・概要!$B$38))*(入力・概要!$B$40-1)/(LOG10(入力・概要!$B$39)-LOG10(入力・概要!$B$38)),0)+3)</f>
        <v/>
      </c>
      <c r="L260" t="str">
        <f>IF(K260="","",INDEX(差動モデル!$B:$B,K260))</f>
        <v/>
      </c>
      <c r="M260" t="str">
        <f t="shared" si="23"/>
        <v/>
      </c>
    </row>
    <row r="261" spans="1:13">
      <c r="A261" s="3"/>
      <c r="B261" s="4"/>
      <c r="C261" s="4"/>
      <c r="D261" s="1" t="str">
        <f>IF(K261="","",INDEX(差動モデル!$R:$R,K261))</f>
        <v/>
      </c>
      <c r="E261" s="1" t="str">
        <f>IF(K261="","",INDEX(差動モデル!$S:$S,K261))</f>
        <v/>
      </c>
      <c r="F261" s="1" t="str">
        <f t="shared" ref="F261:F324" si="24">IF(OR(A261="",B261=""),"",100*(D261-B261)/MAX(B261,0.000000000001))</f>
        <v/>
      </c>
      <c r="G261" s="1" t="str">
        <f t="shared" ref="G261:G324" si="25">IF(OR(A261="",C261=""),"",E261-C261)</f>
        <v/>
      </c>
      <c r="H261" s="1" t="str">
        <f t="shared" ref="H261:H324" si="26">IF(A261="","",LOG10(A261))</f>
        <v/>
      </c>
      <c r="I261" s="1" t="str">
        <f t="shared" ref="I261:I324" si="27">IF(B261="","",LOG10(MAX(B261,0.000000000001)))</f>
        <v/>
      </c>
      <c r="J261" s="1" t="str">
        <f t="shared" ref="J261:J324" si="28">IF(D261="","",LOG10(MAX(D261,0.000000000001)))</f>
        <v/>
      </c>
      <c r="K261" t="str">
        <f>IF(A261="","",ROUND(1+(LOG10(A261)-LOG10(入力・概要!$B$38))*(入力・概要!$B$40-1)/(LOG10(入力・概要!$B$39)-LOG10(入力・概要!$B$38)),0)+3)</f>
        <v/>
      </c>
      <c r="L261" t="str">
        <f>IF(K261="","",INDEX(差動モデル!$B:$B,K261))</f>
        <v/>
      </c>
      <c r="M261" t="str">
        <f t="shared" ref="M261:M324" si="29">IF(A261="","",IF(ABS(L261/A261-1)&lt;0.01,"周波数差&lt;1%","周波数差あり"))</f>
        <v/>
      </c>
    </row>
    <row r="262" spans="1:13">
      <c r="A262" s="3"/>
      <c r="B262" s="4"/>
      <c r="C262" s="4"/>
      <c r="D262" s="1" t="str">
        <f>IF(K262="","",INDEX(差動モデル!$R:$R,K262))</f>
        <v/>
      </c>
      <c r="E262" s="1" t="str">
        <f>IF(K262="","",INDEX(差動モデル!$S:$S,K262))</f>
        <v/>
      </c>
      <c r="F262" s="1" t="str">
        <f t="shared" si="24"/>
        <v/>
      </c>
      <c r="G262" s="1" t="str">
        <f t="shared" si="25"/>
        <v/>
      </c>
      <c r="H262" s="1" t="str">
        <f t="shared" si="26"/>
        <v/>
      </c>
      <c r="I262" s="1" t="str">
        <f t="shared" si="27"/>
        <v/>
      </c>
      <c r="J262" s="1" t="str">
        <f t="shared" si="28"/>
        <v/>
      </c>
      <c r="K262" t="str">
        <f>IF(A262="","",ROUND(1+(LOG10(A262)-LOG10(入力・概要!$B$38))*(入力・概要!$B$40-1)/(LOG10(入力・概要!$B$39)-LOG10(入力・概要!$B$38)),0)+3)</f>
        <v/>
      </c>
      <c r="L262" t="str">
        <f>IF(K262="","",INDEX(差動モデル!$B:$B,K262))</f>
        <v/>
      </c>
      <c r="M262" t="str">
        <f t="shared" si="29"/>
        <v/>
      </c>
    </row>
    <row r="263" spans="1:13">
      <c r="A263" s="3"/>
      <c r="B263" s="4"/>
      <c r="C263" s="4"/>
      <c r="D263" s="1" t="str">
        <f>IF(K263="","",INDEX(差動モデル!$R:$R,K263))</f>
        <v/>
      </c>
      <c r="E263" s="1" t="str">
        <f>IF(K263="","",INDEX(差動モデル!$S:$S,K263))</f>
        <v/>
      </c>
      <c r="F263" s="1" t="str">
        <f t="shared" si="24"/>
        <v/>
      </c>
      <c r="G263" s="1" t="str">
        <f t="shared" si="25"/>
        <v/>
      </c>
      <c r="H263" s="1" t="str">
        <f t="shared" si="26"/>
        <v/>
      </c>
      <c r="I263" s="1" t="str">
        <f t="shared" si="27"/>
        <v/>
      </c>
      <c r="J263" s="1" t="str">
        <f t="shared" si="28"/>
        <v/>
      </c>
      <c r="K263" t="str">
        <f>IF(A263="","",ROUND(1+(LOG10(A263)-LOG10(入力・概要!$B$38))*(入力・概要!$B$40-1)/(LOG10(入力・概要!$B$39)-LOG10(入力・概要!$B$38)),0)+3)</f>
        <v/>
      </c>
      <c r="L263" t="str">
        <f>IF(K263="","",INDEX(差動モデル!$B:$B,K263))</f>
        <v/>
      </c>
      <c r="M263" t="str">
        <f t="shared" si="29"/>
        <v/>
      </c>
    </row>
    <row r="264" spans="1:13">
      <c r="A264" s="3"/>
      <c r="B264" s="4"/>
      <c r="C264" s="4"/>
      <c r="D264" s="1" t="str">
        <f>IF(K264="","",INDEX(差動モデル!$R:$R,K264))</f>
        <v/>
      </c>
      <c r="E264" s="1" t="str">
        <f>IF(K264="","",INDEX(差動モデル!$S:$S,K264))</f>
        <v/>
      </c>
      <c r="F264" s="1" t="str">
        <f t="shared" si="24"/>
        <v/>
      </c>
      <c r="G264" s="1" t="str">
        <f t="shared" si="25"/>
        <v/>
      </c>
      <c r="H264" s="1" t="str">
        <f t="shared" si="26"/>
        <v/>
      </c>
      <c r="I264" s="1" t="str">
        <f t="shared" si="27"/>
        <v/>
      </c>
      <c r="J264" s="1" t="str">
        <f t="shared" si="28"/>
        <v/>
      </c>
      <c r="K264" t="str">
        <f>IF(A264="","",ROUND(1+(LOG10(A264)-LOG10(入力・概要!$B$38))*(入力・概要!$B$40-1)/(LOG10(入力・概要!$B$39)-LOG10(入力・概要!$B$38)),0)+3)</f>
        <v/>
      </c>
      <c r="L264" t="str">
        <f>IF(K264="","",INDEX(差動モデル!$B:$B,K264))</f>
        <v/>
      </c>
      <c r="M264" t="str">
        <f t="shared" si="29"/>
        <v/>
      </c>
    </row>
    <row r="265" spans="1:13">
      <c r="A265" s="3"/>
      <c r="B265" s="4"/>
      <c r="C265" s="4"/>
      <c r="D265" s="1" t="str">
        <f>IF(K265="","",INDEX(差動モデル!$R:$R,K265))</f>
        <v/>
      </c>
      <c r="E265" s="1" t="str">
        <f>IF(K265="","",INDEX(差動モデル!$S:$S,K265))</f>
        <v/>
      </c>
      <c r="F265" s="1" t="str">
        <f t="shared" si="24"/>
        <v/>
      </c>
      <c r="G265" s="1" t="str">
        <f t="shared" si="25"/>
        <v/>
      </c>
      <c r="H265" s="1" t="str">
        <f t="shared" si="26"/>
        <v/>
      </c>
      <c r="I265" s="1" t="str">
        <f t="shared" si="27"/>
        <v/>
      </c>
      <c r="J265" s="1" t="str">
        <f t="shared" si="28"/>
        <v/>
      </c>
      <c r="K265" t="str">
        <f>IF(A265="","",ROUND(1+(LOG10(A265)-LOG10(入力・概要!$B$38))*(入力・概要!$B$40-1)/(LOG10(入力・概要!$B$39)-LOG10(入力・概要!$B$38)),0)+3)</f>
        <v/>
      </c>
      <c r="L265" t="str">
        <f>IF(K265="","",INDEX(差動モデル!$B:$B,K265))</f>
        <v/>
      </c>
      <c r="M265" t="str">
        <f t="shared" si="29"/>
        <v/>
      </c>
    </row>
    <row r="266" spans="1:13">
      <c r="A266" s="3"/>
      <c r="B266" s="4"/>
      <c r="C266" s="4"/>
      <c r="D266" s="1" t="str">
        <f>IF(K266="","",INDEX(差動モデル!$R:$R,K266))</f>
        <v/>
      </c>
      <c r="E266" s="1" t="str">
        <f>IF(K266="","",INDEX(差動モデル!$S:$S,K266))</f>
        <v/>
      </c>
      <c r="F266" s="1" t="str">
        <f t="shared" si="24"/>
        <v/>
      </c>
      <c r="G266" s="1" t="str">
        <f t="shared" si="25"/>
        <v/>
      </c>
      <c r="H266" s="1" t="str">
        <f t="shared" si="26"/>
        <v/>
      </c>
      <c r="I266" s="1" t="str">
        <f t="shared" si="27"/>
        <v/>
      </c>
      <c r="J266" s="1" t="str">
        <f t="shared" si="28"/>
        <v/>
      </c>
      <c r="K266" t="str">
        <f>IF(A266="","",ROUND(1+(LOG10(A266)-LOG10(入力・概要!$B$38))*(入力・概要!$B$40-1)/(LOG10(入力・概要!$B$39)-LOG10(入力・概要!$B$38)),0)+3)</f>
        <v/>
      </c>
      <c r="L266" t="str">
        <f>IF(K266="","",INDEX(差動モデル!$B:$B,K266))</f>
        <v/>
      </c>
      <c r="M266" t="str">
        <f t="shared" si="29"/>
        <v/>
      </c>
    </row>
    <row r="267" spans="1:13">
      <c r="A267" s="3"/>
      <c r="B267" s="4"/>
      <c r="C267" s="4"/>
      <c r="D267" s="1" t="str">
        <f>IF(K267="","",INDEX(差動モデル!$R:$R,K267))</f>
        <v/>
      </c>
      <c r="E267" s="1" t="str">
        <f>IF(K267="","",INDEX(差動モデル!$S:$S,K267))</f>
        <v/>
      </c>
      <c r="F267" s="1" t="str">
        <f t="shared" si="24"/>
        <v/>
      </c>
      <c r="G267" s="1" t="str">
        <f t="shared" si="25"/>
        <v/>
      </c>
      <c r="H267" s="1" t="str">
        <f t="shared" si="26"/>
        <v/>
      </c>
      <c r="I267" s="1" t="str">
        <f t="shared" si="27"/>
        <v/>
      </c>
      <c r="J267" s="1" t="str">
        <f t="shared" si="28"/>
        <v/>
      </c>
      <c r="K267" t="str">
        <f>IF(A267="","",ROUND(1+(LOG10(A267)-LOG10(入力・概要!$B$38))*(入力・概要!$B$40-1)/(LOG10(入力・概要!$B$39)-LOG10(入力・概要!$B$38)),0)+3)</f>
        <v/>
      </c>
      <c r="L267" t="str">
        <f>IF(K267="","",INDEX(差動モデル!$B:$B,K267))</f>
        <v/>
      </c>
      <c r="M267" t="str">
        <f t="shared" si="29"/>
        <v/>
      </c>
    </row>
    <row r="268" spans="1:13">
      <c r="A268" s="3"/>
      <c r="B268" s="4"/>
      <c r="C268" s="4"/>
      <c r="D268" s="1" t="str">
        <f>IF(K268="","",INDEX(差動モデル!$R:$R,K268))</f>
        <v/>
      </c>
      <c r="E268" s="1" t="str">
        <f>IF(K268="","",INDEX(差動モデル!$S:$S,K268))</f>
        <v/>
      </c>
      <c r="F268" s="1" t="str">
        <f t="shared" si="24"/>
        <v/>
      </c>
      <c r="G268" s="1" t="str">
        <f t="shared" si="25"/>
        <v/>
      </c>
      <c r="H268" s="1" t="str">
        <f t="shared" si="26"/>
        <v/>
      </c>
      <c r="I268" s="1" t="str">
        <f t="shared" si="27"/>
        <v/>
      </c>
      <c r="J268" s="1" t="str">
        <f t="shared" si="28"/>
        <v/>
      </c>
      <c r="K268" t="str">
        <f>IF(A268="","",ROUND(1+(LOG10(A268)-LOG10(入力・概要!$B$38))*(入力・概要!$B$40-1)/(LOG10(入力・概要!$B$39)-LOG10(入力・概要!$B$38)),0)+3)</f>
        <v/>
      </c>
      <c r="L268" t="str">
        <f>IF(K268="","",INDEX(差動モデル!$B:$B,K268))</f>
        <v/>
      </c>
      <c r="M268" t="str">
        <f t="shared" si="29"/>
        <v/>
      </c>
    </row>
    <row r="269" spans="1:13">
      <c r="A269" s="3"/>
      <c r="B269" s="4"/>
      <c r="C269" s="4"/>
      <c r="D269" s="1" t="str">
        <f>IF(K269="","",INDEX(差動モデル!$R:$R,K269))</f>
        <v/>
      </c>
      <c r="E269" s="1" t="str">
        <f>IF(K269="","",INDEX(差動モデル!$S:$S,K269))</f>
        <v/>
      </c>
      <c r="F269" s="1" t="str">
        <f t="shared" si="24"/>
        <v/>
      </c>
      <c r="G269" s="1" t="str">
        <f t="shared" si="25"/>
        <v/>
      </c>
      <c r="H269" s="1" t="str">
        <f t="shared" si="26"/>
        <v/>
      </c>
      <c r="I269" s="1" t="str">
        <f t="shared" si="27"/>
        <v/>
      </c>
      <c r="J269" s="1" t="str">
        <f t="shared" si="28"/>
        <v/>
      </c>
      <c r="K269" t="str">
        <f>IF(A269="","",ROUND(1+(LOG10(A269)-LOG10(入力・概要!$B$38))*(入力・概要!$B$40-1)/(LOG10(入力・概要!$B$39)-LOG10(入力・概要!$B$38)),0)+3)</f>
        <v/>
      </c>
      <c r="L269" t="str">
        <f>IF(K269="","",INDEX(差動モデル!$B:$B,K269))</f>
        <v/>
      </c>
      <c r="M269" t="str">
        <f t="shared" si="29"/>
        <v/>
      </c>
    </row>
    <row r="270" spans="1:13">
      <c r="A270" s="3"/>
      <c r="B270" s="4"/>
      <c r="C270" s="4"/>
      <c r="D270" s="1" t="str">
        <f>IF(K270="","",INDEX(差動モデル!$R:$R,K270))</f>
        <v/>
      </c>
      <c r="E270" s="1" t="str">
        <f>IF(K270="","",INDEX(差動モデル!$S:$S,K270))</f>
        <v/>
      </c>
      <c r="F270" s="1" t="str">
        <f t="shared" si="24"/>
        <v/>
      </c>
      <c r="G270" s="1" t="str">
        <f t="shared" si="25"/>
        <v/>
      </c>
      <c r="H270" s="1" t="str">
        <f t="shared" si="26"/>
        <v/>
      </c>
      <c r="I270" s="1" t="str">
        <f t="shared" si="27"/>
        <v/>
      </c>
      <c r="J270" s="1" t="str">
        <f t="shared" si="28"/>
        <v/>
      </c>
      <c r="K270" t="str">
        <f>IF(A270="","",ROUND(1+(LOG10(A270)-LOG10(入力・概要!$B$38))*(入力・概要!$B$40-1)/(LOG10(入力・概要!$B$39)-LOG10(入力・概要!$B$38)),0)+3)</f>
        <v/>
      </c>
      <c r="L270" t="str">
        <f>IF(K270="","",INDEX(差動モデル!$B:$B,K270))</f>
        <v/>
      </c>
      <c r="M270" t="str">
        <f t="shared" si="29"/>
        <v/>
      </c>
    </row>
    <row r="271" spans="1:13">
      <c r="A271" s="3"/>
      <c r="B271" s="4"/>
      <c r="C271" s="4"/>
      <c r="D271" s="1" t="str">
        <f>IF(K271="","",INDEX(差動モデル!$R:$R,K271))</f>
        <v/>
      </c>
      <c r="E271" s="1" t="str">
        <f>IF(K271="","",INDEX(差動モデル!$S:$S,K271))</f>
        <v/>
      </c>
      <c r="F271" s="1" t="str">
        <f t="shared" si="24"/>
        <v/>
      </c>
      <c r="G271" s="1" t="str">
        <f t="shared" si="25"/>
        <v/>
      </c>
      <c r="H271" s="1" t="str">
        <f t="shared" si="26"/>
        <v/>
      </c>
      <c r="I271" s="1" t="str">
        <f t="shared" si="27"/>
        <v/>
      </c>
      <c r="J271" s="1" t="str">
        <f t="shared" si="28"/>
        <v/>
      </c>
      <c r="K271" t="str">
        <f>IF(A271="","",ROUND(1+(LOG10(A271)-LOG10(入力・概要!$B$38))*(入力・概要!$B$40-1)/(LOG10(入力・概要!$B$39)-LOG10(入力・概要!$B$38)),0)+3)</f>
        <v/>
      </c>
      <c r="L271" t="str">
        <f>IF(K271="","",INDEX(差動モデル!$B:$B,K271))</f>
        <v/>
      </c>
      <c r="M271" t="str">
        <f t="shared" si="29"/>
        <v/>
      </c>
    </row>
    <row r="272" spans="1:13">
      <c r="A272" s="3"/>
      <c r="B272" s="4"/>
      <c r="C272" s="4"/>
      <c r="D272" s="1" t="str">
        <f>IF(K272="","",INDEX(差動モデル!$R:$R,K272))</f>
        <v/>
      </c>
      <c r="E272" s="1" t="str">
        <f>IF(K272="","",INDEX(差動モデル!$S:$S,K272))</f>
        <v/>
      </c>
      <c r="F272" s="1" t="str">
        <f t="shared" si="24"/>
        <v/>
      </c>
      <c r="G272" s="1" t="str">
        <f t="shared" si="25"/>
        <v/>
      </c>
      <c r="H272" s="1" t="str">
        <f t="shared" si="26"/>
        <v/>
      </c>
      <c r="I272" s="1" t="str">
        <f t="shared" si="27"/>
        <v/>
      </c>
      <c r="J272" s="1" t="str">
        <f t="shared" si="28"/>
        <v/>
      </c>
      <c r="K272" t="str">
        <f>IF(A272="","",ROUND(1+(LOG10(A272)-LOG10(入力・概要!$B$38))*(入力・概要!$B$40-1)/(LOG10(入力・概要!$B$39)-LOG10(入力・概要!$B$38)),0)+3)</f>
        <v/>
      </c>
      <c r="L272" t="str">
        <f>IF(K272="","",INDEX(差動モデル!$B:$B,K272))</f>
        <v/>
      </c>
      <c r="M272" t="str">
        <f t="shared" si="29"/>
        <v/>
      </c>
    </row>
    <row r="273" spans="1:13">
      <c r="A273" s="3"/>
      <c r="B273" s="4"/>
      <c r="C273" s="4"/>
      <c r="D273" s="1" t="str">
        <f>IF(K273="","",INDEX(差動モデル!$R:$R,K273))</f>
        <v/>
      </c>
      <c r="E273" s="1" t="str">
        <f>IF(K273="","",INDEX(差動モデル!$S:$S,K273))</f>
        <v/>
      </c>
      <c r="F273" s="1" t="str">
        <f t="shared" si="24"/>
        <v/>
      </c>
      <c r="G273" s="1" t="str">
        <f t="shared" si="25"/>
        <v/>
      </c>
      <c r="H273" s="1" t="str">
        <f t="shared" si="26"/>
        <v/>
      </c>
      <c r="I273" s="1" t="str">
        <f t="shared" si="27"/>
        <v/>
      </c>
      <c r="J273" s="1" t="str">
        <f t="shared" si="28"/>
        <v/>
      </c>
      <c r="K273" t="str">
        <f>IF(A273="","",ROUND(1+(LOG10(A273)-LOG10(入力・概要!$B$38))*(入力・概要!$B$40-1)/(LOG10(入力・概要!$B$39)-LOG10(入力・概要!$B$38)),0)+3)</f>
        <v/>
      </c>
      <c r="L273" t="str">
        <f>IF(K273="","",INDEX(差動モデル!$B:$B,K273))</f>
        <v/>
      </c>
      <c r="M273" t="str">
        <f t="shared" si="29"/>
        <v/>
      </c>
    </row>
    <row r="274" spans="1:13">
      <c r="A274" s="3"/>
      <c r="B274" s="4"/>
      <c r="C274" s="4"/>
      <c r="D274" s="1" t="str">
        <f>IF(K274="","",INDEX(差動モデル!$R:$R,K274))</f>
        <v/>
      </c>
      <c r="E274" s="1" t="str">
        <f>IF(K274="","",INDEX(差動モデル!$S:$S,K274))</f>
        <v/>
      </c>
      <c r="F274" s="1" t="str">
        <f t="shared" si="24"/>
        <v/>
      </c>
      <c r="G274" s="1" t="str">
        <f t="shared" si="25"/>
        <v/>
      </c>
      <c r="H274" s="1" t="str">
        <f t="shared" si="26"/>
        <v/>
      </c>
      <c r="I274" s="1" t="str">
        <f t="shared" si="27"/>
        <v/>
      </c>
      <c r="J274" s="1" t="str">
        <f t="shared" si="28"/>
        <v/>
      </c>
      <c r="K274" t="str">
        <f>IF(A274="","",ROUND(1+(LOG10(A274)-LOG10(入力・概要!$B$38))*(入力・概要!$B$40-1)/(LOG10(入力・概要!$B$39)-LOG10(入力・概要!$B$38)),0)+3)</f>
        <v/>
      </c>
      <c r="L274" t="str">
        <f>IF(K274="","",INDEX(差動モデル!$B:$B,K274))</f>
        <v/>
      </c>
      <c r="M274" t="str">
        <f t="shared" si="29"/>
        <v/>
      </c>
    </row>
    <row r="275" spans="1:13">
      <c r="A275" s="3"/>
      <c r="B275" s="4"/>
      <c r="C275" s="4"/>
      <c r="D275" s="1" t="str">
        <f>IF(K275="","",INDEX(差動モデル!$R:$R,K275))</f>
        <v/>
      </c>
      <c r="E275" s="1" t="str">
        <f>IF(K275="","",INDEX(差動モデル!$S:$S,K275))</f>
        <v/>
      </c>
      <c r="F275" s="1" t="str">
        <f t="shared" si="24"/>
        <v/>
      </c>
      <c r="G275" s="1" t="str">
        <f t="shared" si="25"/>
        <v/>
      </c>
      <c r="H275" s="1" t="str">
        <f t="shared" si="26"/>
        <v/>
      </c>
      <c r="I275" s="1" t="str">
        <f t="shared" si="27"/>
        <v/>
      </c>
      <c r="J275" s="1" t="str">
        <f t="shared" si="28"/>
        <v/>
      </c>
      <c r="K275" t="str">
        <f>IF(A275="","",ROUND(1+(LOG10(A275)-LOG10(入力・概要!$B$38))*(入力・概要!$B$40-1)/(LOG10(入力・概要!$B$39)-LOG10(入力・概要!$B$38)),0)+3)</f>
        <v/>
      </c>
      <c r="L275" t="str">
        <f>IF(K275="","",INDEX(差動モデル!$B:$B,K275))</f>
        <v/>
      </c>
      <c r="M275" t="str">
        <f t="shared" si="29"/>
        <v/>
      </c>
    </row>
    <row r="276" spans="1:13">
      <c r="A276" s="3"/>
      <c r="B276" s="4"/>
      <c r="C276" s="4"/>
      <c r="D276" s="1" t="str">
        <f>IF(K276="","",INDEX(差動モデル!$R:$R,K276))</f>
        <v/>
      </c>
      <c r="E276" s="1" t="str">
        <f>IF(K276="","",INDEX(差動モデル!$S:$S,K276))</f>
        <v/>
      </c>
      <c r="F276" s="1" t="str">
        <f t="shared" si="24"/>
        <v/>
      </c>
      <c r="G276" s="1" t="str">
        <f t="shared" si="25"/>
        <v/>
      </c>
      <c r="H276" s="1" t="str">
        <f t="shared" si="26"/>
        <v/>
      </c>
      <c r="I276" s="1" t="str">
        <f t="shared" si="27"/>
        <v/>
      </c>
      <c r="J276" s="1" t="str">
        <f t="shared" si="28"/>
        <v/>
      </c>
      <c r="K276" t="str">
        <f>IF(A276="","",ROUND(1+(LOG10(A276)-LOG10(入力・概要!$B$38))*(入力・概要!$B$40-1)/(LOG10(入力・概要!$B$39)-LOG10(入力・概要!$B$38)),0)+3)</f>
        <v/>
      </c>
      <c r="L276" t="str">
        <f>IF(K276="","",INDEX(差動モデル!$B:$B,K276))</f>
        <v/>
      </c>
      <c r="M276" t="str">
        <f t="shared" si="29"/>
        <v/>
      </c>
    </row>
    <row r="277" spans="1:13">
      <c r="A277" s="3"/>
      <c r="B277" s="4"/>
      <c r="C277" s="4"/>
      <c r="D277" s="1" t="str">
        <f>IF(K277="","",INDEX(差動モデル!$R:$R,K277))</f>
        <v/>
      </c>
      <c r="E277" s="1" t="str">
        <f>IF(K277="","",INDEX(差動モデル!$S:$S,K277))</f>
        <v/>
      </c>
      <c r="F277" s="1" t="str">
        <f t="shared" si="24"/>
        <v/>
      </c>
      <c r="G277" s="1" t="str">
        <f t="shared" si="25"/>
        <v/>
      </c>
      <c r="H277" s="1" t="str">
        <f t="shared" si="26"/>
        <v/>
      </c>
      <c r="I277" s="1" t="str">
        <f t="shared" si="27"/>
        <v/>
      </c>
      <c r="J277" s="1" t="str">
        <f t="shared" si="28"/>
        <v/>
      </c>
      <c r="K277" t="str">
        <f>IF(A277="","",ROUND(1+(LOG10(A277)-LOG10(入力・概要!$B$38))*(入力・概要!$B$40-1)/(LOG10(入力・概要!$B$39)-LOG10(入力・概要!$B$38)),0)+3)</f>
        <v/>
      </c>
      <c r="L277" t="str">
        <f>IF(K277="","",INDEX(差動モデル!$B:$B,K277))</f>
        <v/>
      </c>
      <c r="M277" t="str">
        <f t="shared" si="29"/>
        <v/>
      </c>
    </row>
    <row r="278" spans="1:13">
      <c r="A278" s="3"/>
      <c r="B278" s="4"/>
      <c r="C278" s="4"/>
      <c r="D278" s="1" t="str">
        <f>IF(K278="","",INDEX(差動モデル!$R:$R,K278))</f>
        <v/>
      </c>
      <c r="E278" s="1" t="str">
        <f>IF(K278="","",INDEX(差動モデル!$S:$S,K278))</f>
        <v/>
      </c>
      <c r="F278" s="1" t="str">
        <f t="shared" si="24"/>
        <v/>
      </c>
      <c r="G278" s="1" t="str">
        <f t="shared" si="25"/>
        <v/>
      </c>
      <c r="H278" s="1" t="str">
        <f t="shared" si="26"/>
        <v/>
      </c>
      <c r="I278" s="1" t="str">
        <f t="shared" si="27"/>
        <v/>
      </c>
      <c r="J278" s="1" t="str">
        <f t="shared" si="28"/>
        <v/>
      </c>
      <c r="K278" t="str">
        <f>IF(A278="","",ROUND(1+(LOG10(A278)-LOG10(入力・概要!$B$38))*(入力・概要!$B$40-1)/(LOG10(入力・概要!$B$39)-LOG10(入力・概要!$B$38)),0)+3)</f>
        <v/>
      </c>
      <c r="L278" t="str">
        <f>IF(K278="","",INDEX(差動モデル!$B:$B,K278))</f>
        <v/>
      </c>
      <c r="M278" t="str">
        <f t="shared" si="29"/>
        <v/>
      </c>
    </row>
    <row r="279" spans="1:13">
      <c r="A279" s="3"/>
      <c r="B279" s="4"/>
      <c r="C279" s="4"/>
      <c r="D279" s="1" t="str">
        <f>IF(K279="","",INDEX(差動モデル!$R:$R,K279))</f>
        <v/>
      </c>
      <c r="E279" s="1" t="str">
        <f>IF(K279="","",INDEX(差動モデル!$S:$S,K279))</f>
        <v/>
      </c>
      <c r="F279" s="1" t="str">
        <f t="shared" si="24"/>
        <v/>
      </c>
      <c r="G279" s="1" t="str">
        <f t="shared" si="25"/>
        <v/>
      </c>
      <c r="H279" s="1" t="str">
        <f t="shared" si="26"/>
        <v/>
      </c>
      <c r="I279" s="1" t="str">
        <f t="shared" si="27"/>
        <v/>
      </c>
      <c r="J279" s="1" t="str">
        <f t="shared" si="28"/>
        <v/>
      </c>
      <c r="K279" t="str">
        <f>IF(A279="","",ROUND(1+(LOG10(A279)-LOG10(入力・概要!$B$38))*(入力・概要!$B$40-1)/(LOG10(入力・概要!$B$39)-LOG10(入力・概要!$B$38)),0)+3)</f>
        <v/>
      </c>
      <c r="L279" t="str">
        <f>IF(K279="","",INDEX(差動モデル!$B:$B,K279))</f>
        <v/>
      </c>
      <c r="M279" t="str">
        <f t="shared" si="29"/>
        <v/>
      </c>
    </row>
    <row r="280" spans="1:13">
      <c r="A280" s="3"/>
      <c r="B280" s="4"/>
      <c r="C280" s="4"/>
      <c r="D280" s="1" t="str">
        <f>IF(K280="","",INDEX(差動モデル!$R:$R,K280))</f>
        <v/>
      </c>
      <c r="E280" s="1" t="str">
        <f>IF(K280="","",INDEX(差動モデル!$S:$S,K280))</f>
        <v/>
      </c>
      <c r="F280" s="1" t="str">
        <f t="shared" si="24"/>
        <v/>
      </c>
      <c r="G280" s="1" t="str">
        <f t="shared" si="25"/>
        <v/>
      </c>
      <c r="H280" s="1" t="str">
        <f t="shared" si="26"/>
        <v/>
      </c>
      <c r="I280" s="1" t="str">
        <f t="shared" si="27"/>
        <v/>
      </c>
      <c r="J280" s="1" t="str">
        <f t="shared" si="28"/>
        <v/>
      </c>
      <c r="K280" t="str">
        <f>IF(A280="","",ROUND(1+(LOG10(A280)-LOG10(入力・概要!$B$38))*(入力・概要!$B$40-1)/(LOG10(入力・概要!$B$39)-LOG10(入力・概要!$B$38)),0)+3)</f>
        <v/>
      </c>
      <c r="L280" t="str">
        <f>IF(K280="","",INDEX(差動モデル!$B:$B,K280))</f>
        <v/>
      </c>
      <c r="M280" t="str">
        <f t="shared" si="29"/>
        <v/>
      </c>
    </row>
    <row r="281" spans="1:13">
      <c r="A281" s="3"/>
      <c r="B281" s="4"/>
      <c r="C281" s="4"/>
      <c r="D281" s="1" t="str">
        <f>IF(K281="","",INDEX(差動モデル!$R:$R,K281))</f>
        <v/>
      </c>
      <c r="E281" s="1" t="str">
        <f>IF(K281="","",INDEX(差動モデル!$S:$S,K281))</f>
        <v/>
      </c>
      <c r="F281" s="1" t="str">
        <f t="shared" si="24"/>
        <v/>
      </c>
      <c r="G281" s="1" t="str">
        <f t="shared" si="25"/>
        <v/>
      </c>
      <c r="H281" s="1" t="str">
        <f t="shared" si="26"/>
        <v/>
      </c>
      <c r="I281" s="1" t="str">
        <f t="shared" si="27"/>
        <v/>
      </c>
      <c r="J281" s="1" t="str">
        <f t="shared" si="28"/>
        <v/>
      </c>
      <c r="K281" t="str">
        <f>IF(A281="","",ROUND(1+(LOG10(A281)-LOG10(入力・概要!$B$38))*(入力・概要!$B$40-1)/(LOG10(入力・概要!$B$39)-LOG10(入力・概要!$B$38)),0)+3)</f>
        <v/>
      </c>
      <c r="L281" t="str">
        <f>IF(K281="","",INDEX(差動モデル!$B:$B,K281))</f>
        <v/>
      </c>
      <c r="M281" t="str">
        <f t="shared" si="29"/>
        <v/>
      </c>
    </row>
    <row r="282" spans="1:13">
      <c r="A282" s="3"/>
      <c r="B282" s="4"/>
      <c r="C282" s="4"/>
      <c r="D282" s="1" t="str">
        <f>IF(K282="","",INDEX(差動モデル!$R:$R,K282))</f>
        <v/>
      </c>
      <c r="E282" s="1" t="str">
        <f>IF(K282="","",INDEX(差動モデル!$S:$S,K282))</f>
        <v/>
      </c>
      <c r="F282" s="1" t="str">
        <f t="shared" si="24"/>
        <v/>
      </c>
      <c r="G282" s="1" t="str">
        <f t="shared" si="25"/>
        <v/>
      </c>
      <c r="H282" s="1" t="str">
        <f t="shared" si="26"/>
        <v/>
      </c>
      <c r="I282" s="1" t="str">
        <f t="shared" si="27"/>
        <v/>
      </c>
      <c r="J282" s="1" t="str">
        <f t="shared" si="28"/>
        <v/>
      </c>
      <c r="K282" t="str">
        <f>IF(A282="","",ROUND(1+(LOG10(A282)-LOG10(入力・概要!$B$38))*(入力・概要!$B$40-1)/(LOG10(入力・概要!$B$39)-LOG10(入力・概要!$B$38)),0)+3)</f>
        <v/>
      </c>
      <c r="L282" t="str">
        <f>IF(K282="","",INDEX(差動モデル!$B:$B,K282))</f>
        <v/>
      </c>
      <c r="M282" t="str">
        <f t="shared" si="29"/>
        <v/>
      </c>
    </row>
    <row r="283" spans="1:13">
      <c r="A283" s="3"/>
      <c r="B283" s="4"/>
      <c r="C283" s="4"/>
      <c r="D283" s="1" t="str">
        <f>IF(K283="","",INDEX(差動モデル!$R:$R,K283))</f>
        <v/>
      </c>
      <c r="E283" s="1" t="str">
        <f>IF(K283="","",INDEX(差動モデル!$S:$S,K283))</f>
        <v/>
      </c>
      <c r="F283" s="1" t="str">
        <f t="shared" si="24"/>
        <v/>
      </c>
      <c r="G283" s="1" t="str">
        <f t="shared" si="25"/>
        <v/>
      </c>
      <c r="H283" s="1" t="str">
        <f t="shared" si="26"/>
        <v/>
      </c>
      <c r="I283" s="1" t="str">
        <f t="shared" si="27"/>
        <v/>
      </c>
      <c r="J283" s="1" t="str">
        <f t="shared" si="28"/>
        <v/>
      </c>
      <c r="K283" t="str">
        <f>IF(A283="","",ROUND(1+(LOG10(A283)-LOG10(入力・概要!$B$38))*(入力・概要!$B$40-1)/(LOG10(入力・概要!$B$39)-LOG10(入力・概要!$B$38)),0)+3)</f>
        <v/>
      </c>
      <c r="L283" t="str">
        <f>IF(K283="","",INDEX(差動モデル!$B:$B,K283))</f>
        <v/>
      </c>
      <c r="M283" t="str">
        <f t="shared" si="29"/>
        <v/>
      </c>
    </row>
    <row r="284" spans="1:13">
      <c r="A284" s="3"/>
      <c r="B284" s="4"/>
      <c r="C284" s="4"/>
      <c r="D284" s="1" t="str">
        <f>IF(K284="","",INDEX(差動モデル!$R:$R,K284))</f>
        <v/>
      </c>
      <c r="E284" s="1" t="str">
        <f>IF(K284="","",INDEX(差動モデル!$S:$S,K284))</f>
        <v/>
      </c>
      <c r="F284" s="1" t="str">
        <f t="shared" si="24"/>
        <v/>
      </c>
      <c r="G284" s="1" t="str">
        <f t="shared" si="25"/>
        <v/>
      </c>
      <c r="H284" s="1" t="str">
        <f t="shared" si="26"/>
        <v/>
      </c>
      <c r="I284" s="1" t="str">
        <f t="shared" si="27"/>
        <v/>
      </c>
      <c r="J284" s="1" t="str">
        <f t="shared" si="28"/>
        <v/>
      </c>
      <c r="K284" t="str">
        <f>IF(A284="","",ROUND(1+(LOG10(A284)-LOG10(入力・概要!$B$38))*(入力・概要!$B$40-1)/(LOG10(入力・概要!$B$39)-LOG10(入力・概要!$B$38)),0)+3)</f>
        <v/>
      </c>
      <c r="L284" t="str">
        <f>IF(K284="","",INDEX(差動モデル!$B:$B,K284))</f>
        <v/>
      </c>
      <c r="M284" t="str">
        <f t="shared" si="29"/>
        <v/>
      </c>
    </row>
    <row r="285" spans="1:13">
      <c r="A285" s="3"/>
      <c r="B285" s="4"/>
      <c r="C285" s="4"/>
      <c r="D285" s="1" t="str">
        <f>IF(K285="","",INDEX(差動モデル!$R:$R,K285))</f>
        <v/>
      </c>
      <c r="E285" s="1" t="str">
        <f>IF(K285="","",INDEX(差動モデル!$S:$S,K285))</f>
        <v/>
      </c>
      <c r="F285" s="1" t="str">
        <f t="shared" si="24"/>
        <v/>
      </c>
      <c r="G285" s="1" t="str">
        <f t="shared" si="25"/>
        <v/>
      </c>
      <c r="H285" s="1" t="str">
        <f t="shared" si="26"/>
        <v/>
      </c>
      <c r="I285" s="1" t="str">
        <f t="shared" si="27"/>
        <v/>
      </c>
      <c r="J285" s="1" t="str">
        <f t="shared" si="28"/>
        <v/>
      </c>
      <c r="K285" t="str">
        <f>IF(A285="","",ROUND(1+(LOG10(A285)-LOG10(入力・概要!$B$38))*(入力・概要!$B$40-1)/(LOG10(入力・概要!$B$39)-LOG10(入力・概要!$B$38)),0)+3)</f>
        <v/>
      </c>
      <c r="L285" t="str">
        <f>IF(K285="","",INDEX(差動モデル!$B:$B,K285))</f>
        <v/>
      </c>
      <c r="M285" t="str">
        <f t="shared" si="29"/>
        <v/>
      </c>
    </row>
    <row r="286" spans="1:13">
      <c r="A286" s="3"/>
      <c r="B286" s="4"/>
      <c r="C286" s="4"/>
      <c r="D286" s="1" t="str">
        <f>IF(K286="","",INDEX(差動モデル!$R:$R,K286))</f>
        <v/>
      </c>
      <c r="E286" s="1" t="str">
        <f>IF(K286="","",INDEX(差動モデル!$S:$S,K286))</f>
        <v/>
      </c>
      <c r="F286" s="1" t="str">
        <f t="shared" si="24"/>
        <v/>
      </c>
      <c r="G286" s="1" t="str">
        <f t="shared" si="25"/>
        <v/>
      </c>
      <c r="H286" s="1" t="str">
        <f t="shared" si="26"/>
        <v/>
      </c>
      <c r="I286" s="1" t="str">
        <f t="shared" si="27"/>
        <v/>
      </c>
      <c r="J286" s="1" t="str">
        <f t="shared" si="28"/>
        <v/>
      </c>
      <c r="K286" t="str">
        <f>IF(A286="","",ROUND(1+(LOG10(A286)-LOG10(入力・概要!$B$38))*(入力・概要!$B$40-1)/(LOG10(入力・概要!$B$39)-LOG10(入力・概要!$B$38)),0)+3)</f>
        <v/>
      </c>
      <c r="L286" t="str">
        <f>IF(K286="","",INDEX(差動モデル!$B:$B,K286))</f>
        <v/>
      </c>
      <c r="M286" t="str">
        <f t="shared" si="29"/>
        <v/>
      </c>
    </row>
    <row r="287" spans="1:13">
      <c r="A287" s="3"/>
      <c r="B287" s="4"/>
      <c r="C287" s="4"/>
      <c r="D287" s="1" t="str">
        <f>IF(K287="","",INDEX(差動モデル!$R:$R,K287))</f>
        <v/>
      </c>
      <c r="E287" s="1" t="str">
        <f>IF(K287="","",INDEX(差動モデル!$S:$S,K287))</f>
        <v/>
      </c>
      <c r="F287" s="1" t="str">
        <f t="shared" si="24"/>
        <v/>
      </c>
      <c r="G287" s="1" t="str">
        <f t="shared" si="25"/>
        <v/>
      </c>
      <c r="H287" s="1" t="str">
        <f t="shared" si="26"/>
        <v/>
      </c>
      <c r="I287" s="1" t="str">
        <f t="shared" si="27"/>
        <v/>
      </c>
      <c r="J287" s="1" t="str">
        <f t="shared" si="28"/>
        <v/>
      </c>
      <c r="K287" t="str">
        <f>IF(A287="","",ROUND(1+(LOG10(A287)-LOG10(入力・概要!$B$38))*(入力・概要!$B$40-1)/(LOG10(入力・概要!$B$39)-LOG10(入力・概要!$B$38)),0)+3)</f>
        <v/>
      </c>
      <c r="L287" t="str">
        <f>IF(K287="","",INDEX(差動モデル!$B:$B,K287))</f>
        <v/>
      </c>
      <c r="M287" t="str">
        <f t="shared" si="29"/>
        <v/>
      </c>
    </row>
    <row r="288" spans="1:13">
      <c r="A288" s="3"/>
      <c r="B288" s="4"/>
      <c r="C288" s="4"/>
      <c r="D288" s="1" t="str">
        <f>IF(K288="","",INDEX(差動モデル!$R:$R,K288))</f>
        <v/>
      </c>
      <c r="E288" s="1" t="str">
        <f>IF(K288="","",INDEX(差動モデル!$S:$S,K288))</f>
        <v/>
      </c>
      <c r="F288" s="1" t="str">
        <f t="shared" si="24"/>
        <v/>
      </c>
      <c r="G288" s="1" t="str">
        <f t="shared" si="25"/>
        <v/>
      </c>
      <c r="H288" s="1" t="str">
        <f t="shared" si="26"/>
        <v/>
      </c>
      <c r="I288" s="1" t="str">
        <f t="shared" si="27"/>
        <v/>
      </c>
      <c r="J288" s="1" t="str">
        <f t="shared" si="28"/>
        <v/>
      </c>
      <c r="K288" t="str">
        <f>IF(A288="","",ROUND(1+(LOG10(A288)-LOG10(入力・概要!$B$38))*(入力・概要!$B$40-1)/(LOG10(入力・概要!$B$39)-LOG10(入力・概要!$B$38)),0)+3)</f>
        <v/>
      </c>
      <c r="L288" t="str">
        <f>IF(K288="","",INDEX(差動モデル!$B:$B,K288))</f>
        <v/>
      </c>
      <c r="M288" t="str">
        <f t="shared" si="29"/>
        <v/>
      </c>
    </row>
    <row r="289" spans="1:13">
      <c r="A289" s="3"/>
      <c r="B289" s="4"/>
      <c r="C289" s="4"/>
      <c r="D289" s="1" t="str">
        <f>IF(K289="","",INDEX(差動モデル!$R:$R,K289))</f>
        <v/>
      </c>
      <c r="E289" s="1" t="str">
        <f>IF(K289="","",INDEX(差動モデル!$S:$S,K289))</f>
        <v/>
      </c>
      <c r="F289" s="1" t="str">
        <f t="shared" si="24"/>
        <v/>
      </c>
      <c r="G289" s="1" t="str">
        <f t="shared" si="25"/>
        <v/>
      </c>
      <c r="H289" s="1" t="str">
        <f t="shared" si="26"/>
        <v/>
      </c>
      <c r="I289" s="1" t="str">
        <f t="shared" si="27"/>
        <v/>
      </c>
      <c r="J289" s="1" t="str">
        <f t="shared" si="28"/>
        <v/>
      </c>
      <c r="K289" t="str">
        <f>IF(A289="","",ROUND(1+(LOG10(A289)-LOG10(入力・概要!$B$38))*(入力・概要!$B$40-1)/(LOG10(入力・概要!$B$39)-LOG10(入力・概要!$B$38)),0)+3)</f>
        <v/>
      </c>
      <c r="L289" t="str">
        <f>IF(K289="","",INDEX(差動モデル!$B:$B,K289))</f>
        <v/>
      </c>
      <c r="M289" t="str">
        <f t="shared" si="29"/>
        <v/>
      </c>
    </row>
    <row r="290" spans="1:13">
      <c r="A290" s="3"/>
      <c r="B290" s="4"/>
      <c r="C290" s="4"/>
      <c r="D290" s="1" t="str">
        <f>IF(K290="","",INDEX(差動モデル!$R:$R,K290))</f>
        <v/>
      </c>
      <c r="E290" s="1" t="str">
        <f>IF(K290="","",INDEX(差動モデル!$S:$S,K290))</f>
        <v/>
      </c>
      <c r="F290" s="1" t="str">
        <f t="shared" si="24"/>
        <v/>
      </c>
      <c r="G290" s="1" t="str">
        <f t="shared" si="25"/>
        <v/>
      </c>
      <c r="H290" s="1" t="str">
        <f t="shared" si="26"/>
        <v/>
      </c>
      <c r="I290" s="1" t="str">
        <f t="shared" si="27"/>
        <v/>
      </c>
      <c r="J290" s="1" t="str">
        <f t="shared" si="28"/>
        <v/>
      </c>
      <c r="K290" t="str">
        <f>IF(A290="","",ROUND(1+(LOG10(A290)-LOG10(入力・概要!$B$38))*(入力・概要!$B$40-1)/(LOG10(入力・概要!$B$39)-LOG10(入力・概要!$B$38)),0)+3)</f>
        <v/>
      </c>
      <c r="L290" t="str">
        <f>IF(K290="","",INDEX(差動モデル!$B:$B,K290))</f>
        <v/>
      </c>
      <c r="M290" t="str">
        <f t="shared" si="29"/>
        <v/>
      </c>
    </row>
    <row r="291" spans="1:13">
      <c r="A291" s="3"/>
      <c r="B291" s="4"/>
      <c r="C291" s="4"/>
      <c r="D291" s="1" t="str">
        <f>IF(K291="","",INDEX(差動モデル!$R:$R,K291))</f>
        <v/>
      </c>
      <c r="E291" s="1" t="str">
        <f>IF(K291="","",INDEX(差動モデル!$S:$S,K291))</f>
        <v/>
      </c>
      <c r="F291" s="1" t="str">
        <f t="shared" si="24"/>
        <v/>
      </c>
      <c r="G291" s="1" t="str">
        <f t="shared" si="25"/>
        <v/>
      </c>
      <c r="H291" s="1" t="str">
        <f t="shared" si="26"/>
        <v/>
      </c>
      <c r="I291" s="1" t="str">
        <f t="shared" si="27"/>
        <v/>
      </c>
      <c r="J291" s="1" t="str">
        <f t="shared" si="28"/>
        <v/>
      </c>
      <c r="K291" t="str">
        <f>IF(A291="","",ROUND(1+(LOG10(A291)-LOG10(入力・概要!$B$38))*(入力・概要!$B$40-1)/(LOG10(入力・概要!$B$39)-LOG10(入力・概要!$B$38)),0)+3)</f>
        <v/>
      </c>
      <c r="L291" t="str">
        <f>IF(K291="","",INDEX(差動モデル!$B:$B,K291))</f>
        <v/>
      </c>
      <c r="M291" t="str">
        <f t="shared" si="29"/>
        <v/>
      </c>
    </row>
    <row r="292" spans="1:13">
      <c r="A292" s="3"/>
      <c r="B292" s="4"/>
      <c r="C292" s="4"/>
      <c r="D292" s="1" t="str">
        <f>IF(K292="","",INDEX(差動モデル!$R:$R,K292))</f>
        <v/>
      </c>
      <c r="E292" s="1" t="str">
        <f>IF(K292="","",INDEX(差動モデル!$S:$S,K292))</f>
        <v/>
      </c>
      <c r="F292" s="1" t="str">
        <f t="shared" si="24"/>
        <v/>
      </c>
      <c r="G292" s="1" t="str">
        <f t="shared" si="25"/>
        <v/>
      </c>
      <c r="H292" s="1" t="str">
        <f t="shared" si="26"/>
        <v/>
      </c>
      <c r="I292" s="1" t="str">
        <f t="shared" si="27"/>
        <v/>
      </c>
      <c r="J292" s="1" t="str">
        <f t="shared" si="28"/>
        <v/>
      </c>
      <c r="K292" t="str">
        <f>IF(A292="","",ROUND(1+(LOG10(A292)-LOG10(入力・概要!$B$38))*(入力・概要!$B$40-1)/(LOG10(入力・概要!$B$39)-LOG10(入力・概要!$B$38)),0)+3)</f>
        <v/>
      </c>
      <c r="L292" t="str">
        <f>IF(K292="","",INDEX(差動モデル!$B:$B,K292))</f>
        <v/>
      </c>
      <c r="M292" t="str">
        <f t="shared" si="29"/>
        <v/>
      </c>
    </row>
    <row r="293" spans="1:13">
      <c r="A293" s="3"/>
      <c r="B293" s="4"/>
      <c r="C293" s="4"/>
      <c r="D293" s="1" t="str">
        <f>IF(K293="","",INDEX(差動モデル!$R:$R,K293))</f>
        <v/>
      </c>
      <c r="E293" s="1" t="str">
        <f>IF(K293="","",INDEX(差動モデル!$S:$S,K293))</f>
        <v/>
      </c>
      <c r="F293" s="1" t="str">
        <f t="shared" si="24"/>
        <v/>
      </c>
      <c r="G293" s="1" t="str">
        <f t="shared" si="25"/>
        <v/>
      </c>
      <c r="H293" s="1" t="str">
        <f t="shared" si="26"/>
        <v/>
      </c>
      <c r="I293" s="1" t="str">
        <f t="shared" si="27"/>
        <v/>
      </c>
      <c r="J293" s="1" t="str">
        <f t="shared" si="28"/>
        <v/>
      </c>
      <c r="K293" t="str">
        <f>IF(A293="","",ROUND(1+(LOG10(A293)-LOG10(入力・概要!$B$38))*(入力・概要!$B$40-1)/(LOG10(入力・概要!$B$39)-LOG10(入力・概要!$B$38)),0)+3)</f>
        <v/>
      </c>
      <c r="L293" t="str">
        <f>IF(K293="","",INDEX(差動モデル!$B:$B,K293))</f>
        <v/>
      </c>
      <c r="M293" t="str">
        <f t="shared" si="29"/>
        <v/>
      </c>
    </row>
    <row r="294" spans="1:13">
      <c r="A294" s="3"/>
      <c r="B294" s="4"/>
      <c r="C294" s="4"/>
      <c r="D294" s="1" t="str">
        <f>IF(K294="","",INDEX(差動モデル!$R:$R,K294))</f>
        <v/>
      </c>
      <c r="E294" s="1" t="str">
        <f>IF(K294="","",INDEX(差動モデル!$S:$S,K294))</f>
        <v/>
      </c>
      <c r="F294" s="1" t="str">
        <f t="shared" si="24"/>
        <v/>
      </c>
      <c r="G294" s="1" t="str">
        <f t="shared" si="25"/>
        <v/>
      </c>
      <c r="H294" s="1" t="str">
        <f t="shared" si="26"/>
        <v/>
      </c>
      <c r="I294" s="1" t="str">
        <f t="shared" si="27"/>
        <v/>
      </c>
      <c r="J294" s="1" t="str">
        <f t="shared" si="28"/>
        <v/>
      </c>
      <c r="K294" t="str">
        <f>IF(A294="","",ROUND(1+(LOG10(A294)-LOG10(入力・概要!$B$38))*(入力・概要!$B$40-1)/(LOG10(入力・概要!$B$39)-LOG10(入力・概要!$B$38)),0)+3)</f>
        <v/>
      </c>
      <c r="L294" t="str">
        <f>IF(K294="","",INDEX(差動モデル!$B:$B,K294))</f>
        <v/>
      </c>
      <c r="M294" t="str">
        <f t="shared" si="29"/>
        <v/>
      </c>
    </row>
    <row r="295" spans="1:13">
      <c r="A295" s="3"/>
      <c r="B295" s="4"/>
      <c r="C295" s="4"/>
      <c r="D295" s="1" t="str">
        <f>IF(K295="","",INDEX(差動モデル!$R:$R,K295))</f>
        <v/>
      </c>
      <c r="E295" s="1" t="str">
        <f>IF(K295="","",INDEX(差動モデル!$S:$S,K295))</f>
        <v/>
      </c>
      <c r="F295" s="1" t="str">
        <f t="shared" si="24"/>
        <v/>
      </c>
      <c r="G295" s="1" t="str">
        <f t="shared" si="25"/>
        <v/>
      </c>
      <c r="H295" s="1" t="str">
        <f t="shared" si="26"/>
        <v/>
      </c>
      <c r="I295" s="1" t="str">
        <f t="shared" si="27"/>
        <v/>
      </c>
      <c r="J295" s="1" t="str">
        <f t="shared" si="28"/>
        <v/>
      </c>
      <c r="K295" t="str">
        <f>IF(A295="","",ROUND(1+(LOG10(A295)-LOG10(入力・概要!$B$38))*(入力・概要!$B$40-1)/(LOG10(入力・概要!$B$39)-LOG10(入力・概要!$B$38)),0)+3)</f>
        <v/>
      </c>
      <c r="L295" t="str">
        <f>IF(K295="","",INDEX(差動モデル!$B:$B,K295))</f>
        <v/>
      </c>
      <c r="M295" t="str">
        <f t="shared" si="29"/>
        <v/>
      </c>
    </row>
    <row r="296" spans="1:13">
      <c r="A296" s="3"/>
      <c r="B296" s="4"/>
      <c r="C296" s="4"/>
      <c r="D296" s="1" t="str">
        <f>IF(K296="","",INDEX(差動モデル!$R:$R,K296))</f>
        <v/>
      </c>
      <c r="E296" s="1" t="str">
        <f>IF(K296="","",INDEX(差動モデル!$S:$S,K296))</f>
        <v/>
      </c>
      <c r="F296" s="1" t="str">
        <f t="shared" si="24"/>
        <v/>
      </c>
      <c r="G296" s="1" t="str">
        <f t="shared" si="25"/>
        <v/>
      </c>
      <c r="H296" s="1" t="str">
        <f t="shared" si="26"/>
        <v/>
      </c>
      <c r="I296" s="1" t="str">
        <f t="shared" si="27"/>
        <v/>
      </c>
      <c r="J296" s="1" t="str">
        <f t="shared" si="28"/>
        <v/>
      </c>
      <c r="K296" t="str">
        <f>IF(A296="","",ROUND(1+(LOG10(A296)-LOG10(入力・概要!$B$38))*(入力・概要!$B$40-1)/(LOG10(入力・概要!$B$39)-LOG10(入力・概要!$B$38)),0)+3)</f>
        <v/>
      </c>
      <c r="L296" t="str">
        <f>IF(K296="","",INDEX(差動モデル!$B:$B,K296))</f>
        <v/>
      </c>
      <c r="M296" t="str">
        <f t="shared" si="29"/>
        <v/>
      </c>
    </row>
    <row r="297" spans="1:13">
      <c r="A297" s="3"/>
      <c r="B297" s="4"/>
      <c r="C297" s="4"/>
      <c r="D297" s="1" t="str">
        <f>IF(K297="","",INDEX(差動モデル!$R:$R,K297))</f>
        <v/>
      </c>
      <c r="E297" s="1" t="str">
        <f>IF(K297="","",INDEX(差動モデル!$S:$S,K297))</f>
        <v/>
      </c>
      <c r="F297" s="1" t="str">
        <f t="shared" si="24"/>
        <v/>
      </c>
      <c r="G297" s="1" t="str">
        <f t="shared" si="25"/>
        <v/>
      </c>
      <c r="H297" s="1" t="str">
        <f t="shared" si="26"/>
        <v/>
      </c>
      <c r="I297" s="1" t="str">
        <f t="shared" si="27"/>
        <v/>
      </c>
      <c r="J297" s="1" t="str">
        <f t="shared" si="28"/>
        <v/>
      </c>
      <c r="K297" t="str">
        <f>IF(A297="","",ROUND(1+(LOG10(A297)-LOG10(入力・概要!$B$38))*(入力・概要!$B$40-1)/(LOG10(入力・概要!$B$39)-LOG10(入力・概要!$B$38)),0)+3)</f>
        <v/>
      </c>
      <c r="L297" t="str">
        <f>IF(K297="","",INDEX(差動モデル!$B:$B,K297))</f>
        <v/>
      </c>
      <c r="M297" t="str">
        <f t="shared" si="29"/>
        <v/>
      </c>
    </row>
    <row r="298" spans="1:13">
      <c r="A298" s="3"/>
      <c r="B298" s="4"/>
      <c r="C298" s="4"/>
      <c r="D298" s="1" t="str">
        <f>IF(K298="","",INDEX(差動モデル!$R:$R,K298))</f>
        <v/>
      </c>
      <c r="E298" s="1" t="str">
        <f>IF(K298="","",INDEX(差動モデル!$S:$S,K298))</f>
        <v/>
      </c>
      <c r="F298" s="1" t="str">
        <f t="shared" si="24"/>
        <v/>
      </c>
      <c r="G298" s="1" t="str">
        <f t="shared" si="25"/>
        <v/>
      </c>
      <c r="H298" s="1" t="str">
        <f t="shared" si="26"/>
        <v/>
      </c>
      <c r="I298" s="1" t="str">
        <f t="shared" si="27"/>
        <v/>
      </c>
      <c r="J298" s="1" t="str">
        <f t="shared" si="28"/>
        <v/>
      </c>
      <c r="K298" t="str">
        <f>IF(A298="","",ROUND(1+(LOG10(A298)-LOG10(入力・概要!$B$38))*(入力・概要!$B$40-1)/(LOG10(入力・概要!$B$39)-LOG10(入力・概要!$B$38)),0)+3)</f>
        <v/>
      </c>
      <c r="L298" t="str">
        <f>IF(K298="","",INDEX(差動モデル!$B:$B,K298))</f>
        <v/>
      </c>
      <c r="M298" t="str">
        <f t="shared" si="29"/>
        <v/>
      </c>
    </row>
    <row r="299" spans="1:13">
      <c r="A299" s="3"/>
      <c r="B299" s="4"/>
      <c r="C299" s="4"/>
      <c r="D299" s="1" t="str">
        <f>IF(K299="","",INDEX(差動モデル!$R:$R,K299))</f>
        <v/>
      </c>
      <c r="E299" s="1" t="str">
        <f>IF(K299="","",INDEX(差動モデル!$S:$S,K299))</f>
        <v/>
      </c>
      <c r="F299" s="1" t="str">
        <f t="shared" si="24"/>
        <v/>
      </c>
      <c r="G299" s="1" t="str">
        <f t="shared" si="25"/>
        <v/>
      </c>
      <c r="H299" s="1" t="str">
        <f t="shared" si="26"/>
        <v/>
      </c>
      <c r="I299" s="1" t="str">
        <f t="shared" si="27"/>
        <v/>
      </c>
      <c r="J299" s="1" t="str">
        <f t="shared" si="28"/>
        <v/>
      </c>
      <c r="K299" t="str">
        <f>IF(A299="","",ROUND(1+(LOG10(A299)-LOG10(入力・概要!$B$38))*(入力・概要!$B$40-1)/(LOG10(入力・概要!$B$39)-LOG10(入力・概要!$B$38)),0)+3)</f>
        <v/>
      </c>
      <c r="L299" t="str">
        <f>IF(K299="","",INDEX(差動モデル!$B:$B,K299))</f>
        <v/>
      </c>
      <c r="M299" t="str">
        <f t="shared" si="29"/>
        <v/>
      </c>
    </row>
    <row r="300" spans="1:13">
      <c r="A300" s="3"/>
      <c r="B300" s="4"/>
      <c r="C300" s="4"/>
      <c r="D300" s="1" t="str">
        <f>IF(K300="","",INDEX(差動モデル!$R:$R,K300))</f>
        <v/>
      </c>
      <c r="E300" s="1" t="str">
        <f>IF(K300="","",INDEX(差動モデル!$S:$S,K300))</f>
        <v/>
      </c>
      <c r="F300" s="1" t="str">
        <f t="shared" si="24"/>
        <v/>
      </c>
      <c r="G300" s="1" t="str">
        <f t="shared" si="25"/>
        <v/>
      </c>
      <c r="H300" s="1" t="str">
        <f t="shared" si="26"/>
        <v/>
      </c>
      <c r="I300" s="1" t="str">
        <f t="shared" si="27"/>
        <v/>
      </c>
      <c r="J300" s="1" t="str">
        <f t="shared" si="28"/>
        <v/>
      </c>
      <c r="K300" t="str">
        <f>IF(A300="","",ROUND(1+(LOG10(A300)-LOG10(入力・概要!$B$38))*(入力・概要!$B$40-1)/(LOG10(入力・概要!$B$39)-LOG10(入力・概要!$B$38)),0)+3)</f>
        <v/>
      </c>
      <c r="L300" t="str">
        <f>IF(K300="","",INDEX(差動モデル!$B:$B,K300))</f>
        <v/>
      </c>
      <c r="M300" t="str">
        <f t="shared" si="29"/>
        <v/>
      </c>
    </row>
    <row r="301" spans="1:13">
      <c r="A301" s="3"/>
      <c r="B301" s="4"/>
      <c r="C301" s="4"/>
      <c r="D301" s="1" t="str">
        <f>IF(K301="","",INDEX(差動モデル!$R:$R,K301))</f>
        <v/>
      </c>
      <c r="E301" s="1" t="str">
        <f>IF(K301="","",INDEX(差動モデル!$S:$S,K301))</f>
        <v/>
      </c>
      <c r="F301" s="1" t="str">
        <f t="shared" si="24"/>
        <v/>
      </c>
      <c r="G301" s="1" t="str">
        <f t="shared" si="25"/>
        <v/>
      </c>
      <c r="H301" s="1" t="str">
        <f t="shared" si="26"/>
        <v/>
      </c>
      <c r="I301" s="1" t="str">
        <f t="shared" si="27"/>
        <v/>
      </c>
      <c r="J301" s="1" t="str">
        <f t="shared" si="28"/>
        <v/>
      </c>
      <c r="K301" t="str">
        <f>IF(A301="","",ROUND(1+(LOG10(A301)-LOG10(入力・概要!$B$38))*(入力・概要!$B$40-1)/(LOG10(入力・概要!$B$39)-LOG10(入力・概要!$B$38)),0)+3)</f>
        <v/>
      </c>
      <c r="L301" t="str">
        <f>IF(K301="","",INDEX(差動モデル!$B:$B,K301))</f>
        <v/>
      </c>
      <c r="M301" t="str">
        <f t="shared" si="29"/>
        <v/>
      </c>
    </row>
    <row r="302" spans="1:13">
      <c r="A302" s="3"/>
      <c r="B302" s="4"/>
      <c r="C302" s="4"/>
      <c r="D302" s="1" t="str">
        <f>IF(K302="","",INDEX(差動モデル!$R:$R,K302))</f>
        <v/>
      </c>
      <c r="E302" s="1" t="str">
        <f>IF(K302="","",INDEX(差動モデル!$S:$S,K302))</f>
        <v/>
      </c>
      <c r="F302" s="1" t="str">
        <f t="shared" si="24"/>
        <v/>
      </c>
      <c r="G302" s="1" t="str">
        <f t="shared" si="25"/>
        <v/>
      </c>
      <c r="H302" s="1" t="str">
        <f t="shared" si="26"/>
        <v/>
      </c>
      <c r="I302" s="1" t="str">
        <f t="shared" si="27"/>
        <v/>
      </c>
      <c r="J302" s="1" t="str">
        <f t="shared" si="28"/>
        <v/>
      </c>
      <c r="K302" t="str">
        <f>IF(A302="","",ROUND(1+(LOG10(A302)-LOG10(入力・概要!$B$38))*(入力・概要!$B$40-1)/(LOG10(入力・概要!$B$39)-LOG10(入力・概要!$B$38)),0)+3)</f>
        <v/>
      </c>
      <c r="L302" t="str">
        <f>IF(K302="","",INDEX(差動モデル!$B:$B,K302))</f>
        <v/>
      </c>
      <c r="M302" t="str">
        <f t="shared" si="29"/>
        <v/>
      </c>
    </row>
    <row r="303" spans="1:13">
      <c r="A303" s="3"/>
      <c r="B303" s="4"/>
      <c r="C303" s="4"/>
      <c r="D303" s="1" t="str">
        <f>IF(K303="","",INDEX(差動モデル!$R:$R,K303))</f>
        <v/>
      </c>
      <c r="E303" s="1" t="str">
        <f>IF(K303="","",INDEX(差動モデル!$S:$S,K303))</f>
        <v/>
      </c>
      <c r="F303" s="1" t="str">
        <f t="shared" si="24"/>
        <v/>
      </c>
      <c r="G303" s="1" t="str">
        <f t="shared" si="25"/>
        <v/>
      </c>
      <c r="H303" s="1" t="str">
        <f t="shared" si="26"/>
        <v/>
      </c>
      <c r="I303" s="1" t="str">
        <f t="shared" si="27"/>
        <v/>
      </c>
      <c r="J303" s="1" t="str">
        <f t="shared" si="28"/>
        <v/>
      </c>
      <c r="K303" t="str">
        <f>IF(A303="","",ROUND(1+(LOG10(A303)-LOG10(入力・概要!$B$38))*(入力・概要!$B$40-1)/(LOG10(入力・概要!$B$39)-LOG10(入力・概要!$B$38)),0)+3)</f>
        <v/>
      </c>
      <c r="L303" t="str">
        <f>IF(K303="","",INDEX(差動モデル!$B:$B,K303))</f>
        <v/>
      </c>
      <c r="M303" t="str">
        <f t="shared" si="29"/>
        <v/>
      </c>
    </row>
    <row r="304" spans="1:13">
      <c r="A304" s="3"/>
      <c r="B304" s="4"/>
      <c r="C304" s="4"/>
      <c r="D304" s="1" t="str">
        <f>IF(K304="","",INDEX(差動モデル!$R:$R,K304))</f>
        <v/>
      </c>
      <c r="E304" s="1" t="str">
        <f>IF(K304="","",INDEX(差動モデル!$S:$S,K304))</f>
        <v/>
      </c>
      <c r="F304" s="1" t="str">
        <f t="shared" si="24"/>
        <v/>
      </c>
      <c r="G304" s="1" t="str">
        <f t="shared" si="25"/>
        <v/>
      </c>
      <c r="H304" s="1" t="str">
        <f t="shared" si="26"/>
        <v/>
      </c>
      <c r="I304" s="1" t="str">
        <f t="shared" si="27"/>
        <v/>
      </c>
      <c r="J304" s="1" t="str">
        <f t="shared" si="28"/>
        <v/>
      </c>
      <c r="K304" t="str">
        <f>IF(A304="","",ROUND(1+(LOG10(A304)-LOG10(入力・概要!$B$38))*(入力・概要!$B$40-1)/(LOG10(入力・概要!$B$39)-LOG10(入力・概要!$B$38)),0)+3)</f>
        <v/>
      </c>
      <c r="L304" t="str">
        <f>IF(K304="","",INDEX(差動モデル!$B:$B,K304))</f>
        <v/>
      </c>
      <c r="M304" t="str">
        <f t="shared" si="29"/>
        <v/>
      </c>
    </row>
    <row r="305" spans="1:13">
      <c r="A305" s="3"/>
      <c r="B305" s="4"/>
      <c r="C305" s="4"/>
      <c r="D305" s="1" t="str">
        <f>IF(K305="","",INDEX(差動モデル!$R:$R,K305))</f>
        <v/>
      </c>
      <c r="E305" s="1" t="str">
        <f>IF(K305="","",INDEX(差動モデル!$S:$S,K305))</f>
        <v/>
      </c>
      <c r="F305" s="1" t="str">
        <f t="shared" si="24"/>
        <v/>
      </c>
      <c r="G305" s="1" t="str">
        <f t="shared" si="25"/>
        <v/>
      </c>
      <c r="H305" s="1" t="str">
        <f t="shared" si="26"/>
        <v/>
      </c>
      <c r="I305" s="1" t="str">
        <f t="shared" si="27"/>
        <v/>
      </c>
      <c r="J305" s="1" t="str">
        <f t="shared" si="28"/>
        <v/>
      </c>
      <c r="K305" t="str">
        <f>IF(A305="","",ROUND(1+(LOG10(A305)-LOG10(入力・概要!$B$38))*(入力・概要!$B$40-1)/(LOG10(入力・概要!$B$39)-LOG10(入力・概要!$B$38)),0)+3)</f>
        <v/>
      </c>
      <c r="L305" t="str">
        <f>IF(K305="","",INDEX(差動モデル!$B:$B,K305))</f>
        <v/>
      </c>
      <c r="M305" t="str">
        <f t="shared" si="29"/>
        <v/>
      </c>
    </row>
    <row r="306" spans="1:13">
      <c r="A306" s="3"/>
      <c r="B306" s="4"/>
      <c r="C306" s="4"/>
      <c r="D306" s="1" t="str">
        <f>IF(K306="","",INDEX(差動モデル!$R:$R,K306))</f>
        <v/>
      </c>
      <c r="E306" s="1" t="str">
        <f>IF(K306="","",INDEX(差動モデル!$S:$S,K306))</f>
        <v/>
      </c>
      <c r="F306" s="1" t="str">
        <f t="shared" si="24"/>
        <v/>
      </c>
      <c r="G306" s="1" t="str">
        <f t="shared" si="25"/>
        <v/>
      </c>
      <c r="H306" s="1" t="str">
        <f t="shared" si="26"/>
        <v/>
      </c>
      <c r="I306" s="1" t="str">
        <f t="shared" si="27"/>
        <v/>
      </c>
      <c r="J306" s="1" t="str">
        <f t="shared" si="28"/>
        <v/>
      </c>
      <c r="K306" t="str">
        <f>IF(A306="","",ROUND(1+(LOG10(A306)-LOG10(入力・概要!$B$38))*(入力・概要!$B$40-1)/(LOG10(入力・概要!$B$39)-LOG10(入力・概要!$B$38)),0)+3)</f>
        <v/>
      </c>
      <c r="L306" t="str">
        <f>IF(K306="","",INDEX(差動モデル!$B:$B,K306))</f>
        <v/>
      </c>
      <c r="M306" t="str">
        <f t="shared" si="29"/>
        <v/>
      </c>
    </row>
    <row r="307" spans="1:13">
      <c r="A307" s="3"/>
      <c r="B307" s="4"/>
      <c r="C307" s="4"/>
      <c r="D307" s="1" t="str">
        <f>IF(K307="","",INDEX(差動モデル!$R:$R,K307))</f>
        <v/>
      </c>
      <c r="E307" s="1" t="str">
        <f>IF(K307="","",INDEX(差動モデル!$S:$S,K307))</f>
        <v/>
      </c>
      <c r="F307" s="1" t="str">
        <f t="shared" si="24"/>
        <v/>
      </c>
      <c r="G307" s="1" t="str">
        <f t="shared" si="25"/>
        <v/>
      </c>
      <c r="H307" s="1" t="str">
        <f t="shared" si="26"/>
        <v/>
      </c>
      <c r="I307" s="1" t="str">
        <f t="shared" si="27"/>
        <v/>
      </c>
      <c r="J307" s="1" t="str">
        <f t="shared" si="28"/>
        <v/>
      </c>
      <c r="K307" t="str">
        <f>IF(A307="","",ROUND(1+(LOG10(A307)-LOG10(入力・概要!$B$38))*(入力・概要!$B$40-1)/(LOG10(入力・概要!$B$39)-LOG10(入力・概要!$B$38)),0)+3)</f>
        <v/>
      </c>
      <c r="L307" t="str">
        <f>IF(K307="","",INDEX(差動モデル!$B:$B,K307))</f>
        <v/>
      </c>
      <c r="M307" t="str">
        <f t="shared" si="29"/>
        <v/>
      </c>
    </row>
    <row r="308" spans="1:13">
      <c r="A308" s="3"/>
      <c r="B308" s="4"/>
      <c r="C308" s="4"/>
      <c r="D308" s="1" t="str">
        <f>IF(K308="","",INDEX(差動モデル!$R:$R,K308))</f>
        <v/>
      </c>
      <c r="E308" s="1" t="str">
        <f>IF(K308="","",INDEX(差動モデル!$S:$S,K308))</f>
        <v/>
      </c>
      <c r="F308" s="1" t="str">
        <f t="shared" si="24"/>
        <v/>
      </c>
      <c r="G308" s="1" t="str">
        <f t="shared" si="25"/>
        <v/>
      </c>
      <c r="H308" s="1" t="str">
        <f t="shared" si="26"/>
        <v/>
      </c>
      <c r="I308" s="1" t="str">
        <f t="shared" si="27"/>
        <v/>
      </c>
      <c r="J308" s="1" t="str">
        <f t="shared" si="28"/>
        <v/>
      </c>
      <c r="K308" t="str">
        <f>IF(A308="","",ROUND(1+(LOG10(A308)-LOG10(入力・概要!$B$38))*(入力・概要!$B$40-1)/(LOG10(入力・概要!$B$39)-LOG10(入力・概要!$B$38)),0)+3)</f>
        <v/>
      </c>
      <c r="L308" t="str">
        <f>IF(K308="","",INDEX(差動モデル!$B:$B,K308))</f>
        <v/>
      </c>
      <c r="M308" t="str">
        <f t="shared" si="29"/>
        <v/>
      </c>
    </row>
    <row r="309" spans="1:13">
      <c r="A309" s="3"/>
      <c r="B309" s="4"/>
      <c r="C309" s="4"/>
      <c r="D309" s="1" t="str">
        <f>IF(K309="","",INDEX(差動モデル!$R:$R,K309))</f>
        <v/>
      </c>
      <c r="E309" s="1" t="str">
        <f>IF(K309="","",INDEX(差動モデル!$S:$S,K309))</f>
        <v/>
      </c>
      <c r="F309" s="1" t="str">
        <f t="shared" si="24"/>
        <v/>
      </c>
      <c r="G309" s="1" t="str">
        <f t="shared" si="25"/>
        <v/>
      </c>
      <c r="H309" s="1" t="str">
        <f t="shared" si="26"/>
        <v/>
      </c>
      <c r="I309" s="1" t="str">
        <f t="shared" si="27"/>
        <v/>
      </c>
      <c r="J309" s="1" t="str">
        <f t="shared" si="28"/>
        <v/>
      </c>
      <c r="K309" t="str">
        <f>IF(A309="","",ROUND(1+(LOG10(A309)-LOG10(入力・概要!$B$38))*(入力・概要!$B$40-1)/(LOG10(入力・概要!$B$39)-LOG10(入力・概要!$B$38)),0)+3)</f>
        <v/>
      </c>
      <c r="L309" t="str">
        <f>IF(K309="","",INDEX(差動モデル!$B:$B,K309))</f>
        <v/>
      </c>
      <c r="M309" t="str">
        <f t="shared" si="29"/>
        <v/>
      </c>
    </row>
    <row r="310" spans="1:13">
      <c r="A310" s="3"/>
      <c r="B310" s="4"/>
      <c r="C310" s="4"/>
      <c r="D310" s="1" t="str">
        <f>IF(K310="","",INDEX(差動モデル!$R:$R,K310))</f>
        <v/>
      </c>
      <c r="E310" s="1" t="str">
        <f>IF(K310="","",INDEX(差動モデル!$S:$S,K310))</f>
        <v/>
      </c>
      <c r="F310" s="1" t="str">
        <f t="shared" si="24"/>
        <v/>
      </c>
      <c r="G310" s="1" t="str">
        <f t="shared" si="25"/>
        <v/>
      </c>
      <c r="H310" s="1" t="str">
        <f t="shared" si="26"/>
        <v/>
      </c>
      <c r="I310" s="1" t="str">
        <f t="shared" si="27"/>
        <v/>
      </c>
      <c r="J310" s="1" t="str">
        <f t="shared" si="28"/>
        <v/>
      </c>
      <c r="K310" t="str">
        <f>IF(A310="","",ROUND(1+(LOG10(A310)-LOG10(入力・概要!$B$38))*(入力・概要!$B$40-1)/(LOG10(入力・概要!$B$39)-LOG10(入力・概要!$B$38)),0)+3)</f>
        <v/>
      </c>
      <c r="L310" t="str">
        <f>IF(K310="","",INDEX(差動モデル!$B:$B,K310))</f>
        <v/>
      </c>
      <c r="M310" t="str">
        <f t="shared" si="29"/>
        <v/>
      </c>
    </row>
    <row r="311" spans="1:13">
      <c r="A311" s="3"/>
      <c r="B311" s="4"/>
      <c r="C311" s="4"/>
      <c r="D311" s="1" t="str">
        <f>IF(K311="","",INDEX(差動モデル!$R:$R,K311))</f>
        <v/>
      </c>
      <c r="E311" s="1" t="str">
        <f>IF(K311="","",INDEX(差動モデル!$S:$S,K311))</f>
        <v/>
      </c>
      <c r="F311" s="1" t="str">
        <f t="shared" si="24"/>
        <v/>
      </c>
      <c r="G311" s="1" t="str">
        <f t="shared" si="25"/>
        <v/>
      </c>
      <c r="H311" s="1" t="str">
        <f t="shared" si="26"/>
        <v/>
      </c>
      <c r="I311" s="1" t="str">
        <f t="shared" si="27"/>
        <v/>
      </c>
      <c r="J311" s="1" t="str">
        <f t="shared" si="28"/>
        <v/>
      </c>
      <c r="K311" t="str">
        <f>IF(A311="","",ROUND(1+(LOG10(A311)-LOG10(入力・概要!$B$38))*(入力・概要!$B$40-1)/(LOG10(入力・概要!$B$39)-LOG10(入力・概要!$B$38)),0)+3)</f>
        <v/>
      </c>
      <c r="L311" t="str">
        <f>IF(K311="","",INDEX(差動モデル!$B:$B,K311))</f>
        <v/>
      </c>
      <c r="M311" t="str">
        <f t="shared" si="29"/>
        <v/>
      </c>
    </row>
    <row r="312" spans="1:13">
      <c r="A312" s="3"/>
      <c r="B312" s="4"/>
      <c r="C312" s="4"/>
      <c r="D312" s="1" t="str">
        <f>IF(K312="","",INDEX(差動モデル!$R:$R,K312))</f>
        <v/>
      </c>
      <c r="E312" s="1" t="str">
        <f>IF(K312="","",INDEX(差動モデル!$S:$S,K312))</f>
        <v/>
      </c>
      <c r="F312" s="1" t="str">
        <f t="shared" si="24"/>
        <v/>
      </c>
      <c r="G312" s="1" t="str">
        <f t="shared" si="25"/>
        <v/>
      </c>
      <c r="H312" s="1" t="str">
        <f t="shared" si="26"/>
        <v/>
      </c>
      <c r="I312" s="1" t="str">
        <f t="shared" si="27"/>
        <v/>
      </c>
      <c r="J312" s="1" t="str">
        <f t="shared" si="28"/>
        <v/>
      </c>
      <c r="K312" t="str">
        <f>IF(A312="","",ROUND(1+(LOG10(A312)-LOG10(入力・概要!$B$38))*(入力・概要!$B$40-1)/(LOG10(入力・概要!$B$39)-LOG10(入力・概要!$B$38)),0)+3)</f>
        <v/>
      </c>
      <c r="L312" t="str">
        <f>IF(K312="","",INDEX(差動モデル!$B:$B,K312))</f>
        <v/>
      </c>
      <c r="M312" t="str">
        <f t="shared" si="29"/>
        <v/>
      </c>
    </row>
    <row r="313" spans="1:13">
      <c r="A313" s="3"/>
      <c r="B313" s="4"/>
      <c r="C313" s="4"/>
      <c r="D313" s="1" t="str">
        <f>IF(K313="","",INDEX(差動モデル!$R:$R,K313))</f>
        <v/>
      </c>
      <c r="E313" s="1" t="str">
        <f>IF(K313="","",INDEX(差動モデル!$S:$S,K313))</f>
        <v/>
      </c>
      <c r="F313" s="1" t="str">
        <f t="shared" si="24"/>
        <v/>
      </c>
      <c r="G313" s="1" t="str">
        <f t="shared" si="25"/>
        <v/>
      </c>
      <c r="H313" s="1" t="str">
        <f t="shared" si="26"/>
        <v/>
      </c>
      <c r="I313" s="1" t="str">
        <f t="shared" si="27"/>
        <v/>
      </c>
      <c r="J313" s="1" t="str">
        <f t="shared" si="28"/>
        <v/>
      </c>
      <c r="K313" t="str">
        <f>IF(A313="","",ROUND(1+(LOG10(A313)-LOG10(入力・概要!$B$38))*(入力・概要!$B$40-1)/(LOG10(入力・概要!$B$39)-LOG10(入力・概要!$B$38)),0)+3)</f>
        <v/>
      </c>
      <c r="L313" t="str">
        <f>IF(K313="","",INDEX(差動モデル!$B:$B,K313))</f>
        <v/>
      </c>
      <c r="M313" t="str">
        <f t="shared" si="29"/>
        <v/>
      </c>
    </row>
    <row r="314" spans="1:13">
      <c r="A314" s="3"/>
      <c r="B314" s="4"/>
      <c r="C314" s="4"/>
      <c r="D314" s="1" t="str">
        <f>IF(K314="","",INDEX(差動モデル!$R:$R,K314))</f>
        <v/>
      </c>
      <c r="E314" s="1" t="str">
        <f>IF(K314="","",INDEX(差動モデル!$S:$S,K314))</f>
        <v/>
      </c>
      <c r="F314" s="1" t="str">
        <f t="shared" si="24"/>
        <v/>
      </c>
      <c r="G314" s="1" t="str">
        <f t="shared" si="25"/>
        <v/>
      </c>
      <c r="H314" s="1" t="str">
        <f t="shared" si="26"/>
        <v/>
      </c>
      <c r="I314" s="1" t="str">
        <f t="shared" si="27"/>
        <v/>
      </c>
      <c r="J314" s="1" t="str">
        <f t="shared" si="28"/>
        <v/>
      </c>
      <c r="K314" t="str">
        <f>IF(A314="","",ROUND(1+(LOG10(A314)-LOG10(入力・概要!$B$38))*(入力・概要!$B$40-1)/(LOG10(入力・概要!$B$39)-LOG10(入力・概要!$B$38)),0)+3)</f>
        <v/>
      </c>
      <c r="L314" t="str">
        <f>IF(K314="","",INDEX(差動モデル!$B:$B,K314))</f>
        <v/>
      </c>
      <c r="M314" t="str">
        <f t="shared" si="29"/>
        <v/>
      </c>
    </row>
    <row r="315" spans="1:13">
      <c r="A315" s="3"/>
      <c r="B315" s="4"/>
      <c r="C315" s="4"/>
      <c r="D315" s="1" t="str">
        <f>IF(K315="","",INDEX(差動モデル!$R:$R,K315))</f>
        <v/>
      </c>
      <c r="E315" s="1" t="str">
        <f>IF(K315="","",INDEX(差動モデル!$S:$S,K315))</f>
        <v/>
      </c>
      <c r="F315" s="1" t="str">
        <f t="shared" si="24"/>
        <v/>
      </c>
      <c r="G315" s="1" t="str">
        <f t="shared" si="25"/>
        <v/>
      </c>
      <c r="H315" s="1" t="str">
        <f t="shared" si="26"/>
        <v/>
      </c>
      <c r="I315" s="1" t="str">
        <f t="shared" si="27"/>
        <v/>
      </c>
      <c r="J315" s="1" t="str">
        <f t="shared" si="28"/>
        <v/>
      </c>
      <c r="K315" t="str">
        <f>IF(A315="","",ROUND(1+(LOG10(A315)-LOG10(入力・概要!$B$38))*(入力・概要!$B$40-1)/(LOG10(入力・概要!$B$39)-LOG10(入力・概要!$B$38)),0)+3)</f>
        <v/>
      </c>
      <c r="L315" t="str">
        <f>IF(K315="","",INDEX(差動モデル!$B:$B,K315))</f>
        <v/>
      </c>
      <c r="M315" t="str">
        <f t="shared" si="29"/>
        <v/>
      </c>
    </row>
    <row r="316" spans="1:13">
      <c r="A316" s="3"/>
      <c r="B316" s="4"/>
      <c r="C316" s="4"/>
      <c r="D316" s="1" t="str">
        <f>IF(K316="","",INDEX(差動モデル!$R:$R,K316))</f>
        <v/>
      </c>
      <c r="E316" s="1" t="str">
        <f>IF(K316="","",INDEX(差動モデル!$S:$S,K316))</f>
        <v/>
      </c>
      <c r="F316" s="1" t="str">
        <f t="shared" si="24"/>
        <v/>
      </c>
      <c r="G316" s="1" t="str">
        <f t="shared" si="25"/>
        <v/>
      </c>
      <c r="H316" s="1" t="str">
        <f t="shared" si="26"/>
        <v/>
      </c>
      <c r="I316" s="1" t="str">
        <f t="shared" si="27"/>
        <v/>
      </c>
      <c r="J316" s="1" t="str">
        <f t="shared" si="28"/>
        <v/>
      </c>
      <c r="K316" t="str">
        <f>IF(A316="","",ROUND(1+(LOG10(A316)-LOG10(入力・概要!$B$38))*(入力・概要!$B$40-1)/(LOG10(入力・概要!$B$39)-LOG10(入力・概要!$B$38)),0)+3)</f>
        <v/>
      </c>
      <c r="L316" t="str">
        <f>IF(K316="","",INDEX(差動モデル!$B:$B,K316))</f>
        <v/>
      </c>
      <c r="M316" t="str">
        <f t="shared" si="29"/>
        <v/>
      </c>
    </row>
    <row r="317" spans="1:13">
      <c r="A317" s="3"/>
      <c r="B317" s="4"/>
      <c r="C317" s="4"/>
      <c r="D317" s="1" t="str">
        <f>IF(K317="","",INDEX(差動モデル!$R:$R,K317))</f>
        <v/>
      </c>
      <c r="E317" s="1" t="str">
        <f>IF(K317="","",INDEX(差動モデル!$S:$S,K317))</f>
        <v/>
      </c>
      <c r="F317" s="1" t="str">
        <f t="shared" si="24"/>
        <v/>
      </c>
      <c r="G317" s="1" t="str">
        <f t="shared" si="25"/>
        <v/>
      </c>
      <c r="H317" s="1" t="str">
        <f t="shared" si="26"/>
        <v/>
      </c>
      <c r="I317" s="1" t="str">
        <f t="shared" si="27"/>
        <v/>
      </c>
      <c r="J317" s="1" t="str">
        <f t="shared" si="28"/>
        <v/>
      </c>
      <c r="K317" t="str">
        <f>IF(A317="","",ROUND(1+(LOG10(A317)-LOG10(入力・概要!$B$38))*(入力・概要!$B$40-1)/(LOG10(入力・概要!$B$39)-LOG10(入力・概要!$B$38)),0)+3)</f>
        <v/>
      </c>
      <c r="L317" t="str">
        <f>IF(K317="","",INDEX(差動モデル!$B:$B,K317))</f>
        <v/>
      </c>
      <c r="M317" t="str">
        <f t="shared" si="29"/>
        <v/>
      </c>
    </row>
    <row r="318" spans="1:13">
      <c r="A318" s="3"/>
      <c r="B318" s="4"/>
      <c r="C318" s="4"/>
      <c r="D318" s="1" t="str">
        <f>IF(K318="","",INDEX(差動モデル!$R:$R,K318))</f>
        <v/>
      </c>
      <c r="E318" s="1" t="str">
        <f>IF(K318="","",INDEX(差動モデル!$S:$S,K318))</f>
        <v/>
      </c>
      <c r="F318" s="1" t="str">
        <f t="shared" si="24"/>
        <v/>
      </c>
      <c r="G318" s="1" t="str">
        <f t="shared" si="25"/>
        <v/>
      </c>
      <c r="H318" s="1" t="str">
        <f t="shared" si="26"/>
        <v/>
      </c>
      <c r="I318" s="1" t="str">
        <f t="shared" si="27"/>
        <v/>
      </c>
      <c r="J318" s="1" t="str">
        <f t="shared" si="28"/>
        <v/>
      </c>
      <c r="K318" t="str">
        <f>IF(A318="","",ROUND(1+(LOG10(A318)-LOG10(入力・概要!$B$38))*(入力・概要!$B$40-1)/(LOG10(入力・概要!$B$39)-LOG10(入力・概要!$B$38)),0)+3)</f>
        <v/>
      </c>
      <c r="L318" t="str">
        <f>IF(K318="","",INDEX(差動モデル!$B:$B,K318))</f>
        <v/>
      </c>
      <c r="M318" t="str">
        <f t="shared" si="29"/>
        <v/>
      </c>
    </row>
    <row r="319" spans="1:13">
      <c r="A319" s="3"/>
      <c r="B319" s="4"/>
      <c r="C319" s="4"/>
      <c r="D319" s="1" t="str">
        <f>IF(K319="","",INDEX(差動モデル!$R:$R,K319))</f>
        <v/>
      </c>
      <c r="E319" s="1" t="str">
        <f>IF(K319="","",INDEX(差動モデル!$S:$S,K319))</f>
        <v/>
      </c>
      <c r="F319" s="1" t="str">
        <f t="shared" si="24"/>
        <v/>
      </c>
      <c r="G319" s="1" t="str">
        <f t="shared" si="25"/>
        <v/>
      </c>
      <c r="H319" s="1" t="str">
        <f t="shared" si="26"/>
        <v/>
      </c>
      <c r="I319" s="1" t="str">
        <f t="shared" si="27"/>
        <v/>
      </c>
      <c r="J319" s="1" t="str">
        <f t="shared" si="28"/>
        <v/>
      </c>
      <c r="K319" t="str">
        <f>IF(A319="","",ROUND(1+(LOG10(A319)-LOG10(入力・概要!$B$38))*(入力・概要!$B$40-1)/(LOG10(入力・概要!$B$39)-LOG10(入力・概要!$B$38)),0)+3)</f>
        <v/>
      </c>
      <c r="L319" t="str">
        <f>IF(K319="","",INDEX(差動モデル!$B:$B,K319))</f>
        <v/>
      </c>
      <c r="M319" t="str">
        <f t="shared" si="29"/>
        <v/>
      </c>
    </row>
    <row r="320" spans="1:13">
      <c r="A320" s="3"/>
      <c r="B320" s="4"/>
      <c r="C320" s="4"/>
      <c r="D320" s="1" t="str">
        <f>IF(K320="","",INDEX(差動モデル!$R:$R,K320))</f>
        <v/>
      </c>
      <c r="E320" s="1" t="str">
        <f>IF(K320="","",INDEX(差動モデル!$S:$S,K320))</f>
        <v/>
      </c>
      <c r="F320" s="1" t="str">
        <f t="shared" si="24"/>
        <v/>
      </c>
      <c r="G320" s="1" t="str">
        <f t="shared" si="25"/>
        <v/>
      </c>
      <c r="H320" s="1" t="str">
        <f t="shared" si="26"/>
        <v/>
      </c>
      <c r="I320" s="1" t="str">
        <f t="shared" si="27"/>
        <v/>
      </c>
      <c r="J320" s="1" t="str">
        <f t="shared" si="28"/>
        <v/>
      </c>
      <c r="K320" t="str">
        <f>IF(A320="","",ROUND(1+(LOG10(A320)-LOG10(入力・概要!$B$38))*(入力・概要!$B$40-1)/(LOG10(入力・概要!$B$39)-LOG10(入力・概要!$B$38)),0)+3)</f>
        <v/>
      </c>
      <c r="L320" t="str">
        <f>IF(K320="","",INDEX(差動モデル!$B:$B,K320))</f>
        <v/>
      </c>
      <c r="M320" t="str">
        <f t="shared" si="29"/>
        <v/>
      </c>
    </row>
    <row r="321" spans="1:13">
      <c r="A321" s="3"/>
      <c r="B321" s="4"/>
      <c r="C321" s="4"/>
      <c r="D321" s="1" t="str">
        <f>IF(K321="","",INDEX(差動モデル!$R:$R,K321))</f>
        <v/>
      </c>
      <c r="E321" s="1" t="str">
        <f>IF(K321="","",INDEX(差動モデル!$S:$S,K321))</f>
        <v/>
      </c>
      <c r="F321" s="1" t="str">
        <f t="shared" si="24"/>
        <v/>
      </c>
      <c r="G321" s="1" t="str">
        <f t="shared" si="25"/>
        <v/>
      </c>
      <c r="H321" s="1" t="str">
        <f t="shared" si="26"/>
        <v/>
      </c>
      <c r="I321" s="1" t="str">
        <f t="shared" si="27"/>
        <v/>
      </c>
      <c r="J321" s="1" t="str">
        <f t="shared" si="28"/>
        <v/>
      </c>
      <c r="K321" t="str">
        <f>IF(A321="","",ROUND(1+(LOG10(A321)-LOG10(入力・概要!$B$38))*(入力・概要!$B$40-1)/(LOG10(入力・概要!$B$39)-LOG10(入力・概要!$B$38)),0)+3)</f>
        <v/>
      </c>
      <c r="L321" t="str">
        <f>IF(K321="","",INDEX(差動モデル!$B:$B,K321))</f>
        <v/>
      </c>
      <c r="M321" t="str">
        <f t="shared" si="29"/>
        <v/>
      </c>
    </row>
    <row r="322" spans="1:13">
      <c r="A322" s="3"/>
      <c r="B322" s="4"/>
      <c r="C322" s="4"/>
      <c r="D322" s="1" t="str">
        <f>IF(K322="","",INDEX(差動モデル!$R:$R,K322))</f>
        <v/>
      </c>
      <c r="E322" s="1" t="str">
        <f>IF(K322="","",INDEX(差動モデル!$S:$S,K322))</f>
        <v/>
      </c>
      <c r="F322" s="1" t="str">
        <f t="shared" si="24"/>
        <v/>
      </c>
      <c r="G322" s="1" t="str">
        <f t="shared" si="25"/>
        <v/>
      </c>
      <c r="H322" s="1" t="str">
        <f t="shared" si="26"/>
        <v/>
      </c>
      <c r="I322" s="1" t="str">
        <f t="shared" si="27"/>
        <v/>
      </c>
      <c r="J322" s="1" t="str">
        <f t="shared" si="28"/>
        <v/>
      </c>
      <c r="K322" t="str">
        <f>IF(A322="","",ROUND(1+(LOG10(A322)-LOG10(入力・概要!$B$38))*(入力・概要!$B$40-1)/(LOG10(入力・概要!$B$39)-LOG10(入力・概要!$B$38)),0)+3)</f>
        <v/>
      </c>
      <c r="L322" t="str">
        <f>IF(K322="","",INDEX(差動モデル!$B:$B,K322))</f>
        <v/>
      </c>
      <c r="M322" t="str">
        <f t="shared" si="29"/>
        <v/>
      </c>
    </row>
    <row r="323" spans="1:13">
      <c r="A323" s="3"/>
      <c r="B323" s="4"/>
      <c r="C323" s="4"/>
      <c r="D323" s="1" t="str">
        <f>IF(K323="","",INDEX(差動モデル!$R:$R,K323))</f>
        <v/>
      </c>
      <c r="E323" s="1" t="str">
        <f>IF(K323="","",INDEX(差動モデル!$S:$S,K323))</f>
        <v/>
      </c>
      <c r="F323" s="1" t="str">
        <f t="shared" si="24"/>
        <v/>
      </c>
      <c r="G323" s="1" t="str">
        <f t="shared" si="25"/>
        <v/>
      </c>
      <c r="H323" s="1" t="str">
        <f t="shared" si="26"/>
        <v/>
      </c>
      <c r="I323" s="1" t="str">
        <f t="shared" si="27"/>
        <v/>
      </c>
      <c r="J323" s="1" t="str">
        <f t="shared" si="28"/>
        <v/>
      </c>
      <c r="K323" t="str">
        <f>IF(A323="","",ROUND(1+(LOG10(A323)-LOG10(入力・概要!$B$38))*(入力・概要!$B$40-1)/(LOG10(入力・概要!$B$39)-LOG10(入力・概要!$B$38)),0)+3)</f>
        <v/>
      </c>
      <c r="L323" t="str">
        <f>IF(K323="","",INDEX(差動モデル!$B:$B,K323))</f>
        <v/>
      </c>
      <c r="M323" t="str">
        <f t="shared" si="29"/>
        <v/>
      </c>
    </row>
    <row r="324" spans="1:13">
      <c r="A324" s="3"/>
      <c r="B324" s="4"/>
      <c r="C324" s="4"/>
      <c r="D324" s="1" t="str">
        <f>IF(K324="","",INDEX(差動モデル!$R:$R,K324))</f>
        <v/>
      </c>
      <c r="E324" s="1" t="str">
        <f>IF(K324="","",INDEX(差動モデル!$S:$S,K324))</f>
        <v/>
      </c>
      <c r="F324" s="1" t="str">
        <f t="shared" si="24"/>
        <v/>
      </c>
      <c r="G324" s="1" t="str">
        <f t="shared" si="25"/>
        <v/>
      </c>
      <c r="H324" s="1" t="str">
        <f t="shared" si="26"/>
        <v/>
      </c>
      <c r="I324" s="1" t="str">
        <f t="shared" si="27"/>
        <v/>
      </c>
      <c r="J324" s="1" t="str">
        <f t="shared" si="28"/>
        <v/>
      </c>
      <c r="K324" t="str">
        <f>IF(A324="","",ROUND(1+(LOG10(A324)-LOG10(入力・概要!$B$38))*(入力・概要!$B$40-1)/(LOG10(入力・概要!$B$39)-LOG10(入力・概要!$B$38)),0)+3)</f>
        <v/>
      </c>
      <c r="L324" t="str">
        <f>IF(K324="","",INDEX(差動モデル!$B:$B,K324))</f>
        <v/>
      </c>
      <c r="M324" t="str">
        <f t="shared" si="29"/>
        <v/>
      </c>
    </row>
    <row r="325" spans="1:13">
      <c r="A325" s="3"/>
      <c r="B325" s="4"/>
      <c r="C325" s="4"/>
      <c r="D325" s="1" t="str">
        <f>IF(K325="","",INDEX(差動モデル!$R:$R,K325))</f>
        <v/>
      </c>
      <c r="E325" s="1" t="str">
        <f>IF(K325="","",INDEX(差動モデル!$S:$S,K325))</f>
        <v/>
      </c>
      <c r="F325" s="1" t="str">
        <f t="shared" ref="F325:F388" si="30">IF(OR(A325="",B325=""),"",100*(D325-B325)/MAX(B325,0.000000000001))</f>
        <v/>
      </c>
      <c r="G325" s="1" t="str">
        <f t="shared" ref="G325:G388" si="31">IF(OR(A325="",C325=""),"",E325-C325)</f>
        <v/>
      </c>
      <c r="H325" s="1" t="str">
        <f t="shared" ref="H325:H388" si="32">IF(A325="","",LOG10(A325))</f>
        <v/>
      </c>
      <c r="I325" s="1" t="str">
        <f t="shared" ref="I325:I388" si="33">IF(B325="","",LOG10(MAX(B325,0.000000000001)))</f>
        <v/>
      </c>
      <c r="J325" s="1" t="str">
        <f t="shared" ref="J325:J388" si="34">IF(D325="","",LOG10(MAX(D325,0.000000000001)))</f>
        <v/>
      </c>
      <c r="K325" t="str">
        <f>IF(A325="","",ROUND(1+(LOG10(A325)-LOG10(入力・概要!$B$38))*(入力・概要!$B$40-1)/(LOG10(入力・概要!$B$39)-LOG10(入力・概要!$B$38)),0)+3)</f>
        <v/>
      </c>
      <c r="L325" t="str">
        <f>IF(K325="","",INDEX(差動モデル!$B:$B,K325))</f>
        <v/>
      </c>
      <c r="M325" t="str">
        <f t="shared" ref="M325:M388" si="35">IF(A325="","",IF(ABS(L325/A325-1)&lt;0.01,"周波数差&lt;1%","周波数差あり"))</f>
        <v/>
      </c>
    </row>
    <row r="326" spans="1:13">
      <c r="A326" s="3"/>
      <c r="B326" s="4"/>
      <c r="C326" s="4"/>
      <c r="D326" s="1" t="str">
        <f>IF(K326="","",INDEX(差動モデル!$R:$R,K326))</f>
        <v/>
      </c>
      <c r="E326" s="1" t="str">
        <f>IF(K326="","",INDEX(差動モデル!$S:$S,K326))</f>
        <v/>
      </c>
      <c r="F326" s="1" t="str">
        <f t="shared" si="30"/>
        <v/>
      </c>
      <c r="G326" s="1" t="str">
        <f t="shared" si="31"/>
        <v/>
      </c>
      <c r="H326" s="1" t="str">
        <f t="shared" si="32"/>
        <v/>
      </c>
      <c r="I326" s="1" t="str">
        <f t="shared" si="33"/>
        <v/>
      </c>
      <c r="J326" s="1" t="str">
        <f t="shared" si="34"/>
        <v/>
      </c>
      <c r="K326" t="str">
        <f>IF(A326="","",ROUND(1+(LOG10(A326)-LOG10(入力・概要!$B$38))*(入力・概要!$B$40-1)/(LOG10(入力・概要!$B$39)-LOG10(入力・概要!$B$38)),0)+3)</f>
        <v/>
      </c>
      <c r="L326" t="str">
        <f>IF(K326="","",INDEX(差動モデル!$B:$B,K326))</f>
        <v/>
      </c>
      <c r="M326" t="str">
        <f t="shared" si="35"/>
        <v/>
      </c>
    </row>
    <row r="327" spans="1:13">
      <c r="A327" s="3"/>
      <c r="B327" s="4"/>
      <c r="C327" s="4"/>
      <c r="D327" s="1" t="str">
        <f>IF(K327="","",INDEX(差動モデル!$R:$R,K327))</f>
        <v/>
      </c>
      <c r="E327" s="1" t="str">
        <f>IF(K327="","",INDEX(差動モデル!$S:$S,K327))</f>
        <v/>
      </c>
      <c r="F327" s="1" t="str">
        <f t="shared" si="30"/>
        <v/>
      </c>
      <c r="G327" s="1" t="str">
        <f t="shared" si="31"/>
        <v/>
      </c>
      <c r="H327" s="1" t="str">
        <f t="shared" si="32"/>
        <v/>
      </c>
      <c r="I327" s="1" t="str">
        <f t="shared" si="33"/>
        <v/>
      </c>
      <c r="J327" s="1" t="str">
        <f t="shared" si="34"/>
        <v/>
      </c>
      <c r="K327" t="str">
        <f>IF(A327="","",ROUND(1+(LOG10(A327)-LOG10(入力・概要!$B$38))*(入力・概要!$B$40-1)/(LOG10(入力・概要!$B$39)-LOG10(入力・概要!$B$38)),0)+3)</f>
        <v/>
      </c>
      <c r="L327" t="str">
        <f>IF(K327="","",INDEX(差動モデル!$B:$B,K327))</f>
        <v/>
      </c>
      <c r="M327" t="str">
        <f t="shared" si="35"/>
        <v/>
      </c>
    </row>
    <row r="328" spans="1:13">
      <c r="A328" s="3"/>
      <c r="B328" s="4"/>
      <c r="C328" s="4"/>
      <c r="D328" s="1" t="str">
        <f>IF(K328="","",INDEX(差動モデル!$R:$R,K328))</f>
        <v/>
      </c>
      <c r="E328" s="1" t="str">
        <f>IF(K328="","",INDEX(差動モデル!$S:$S,K328))</f>
        <v/>
      </c>
      <c r="F328" s="1" t="str">
        <f t="shared" si="30"/>
        <v/>
      </c>
      <c r="G328" s="1" t="str">
        <f t="shared" si="31"/>
        <v/>
      </c>
      <c r="H328" s="1" t="str">
        <f t="shared" si="32"/>
        <v/>
      </c>
      <c r="I328" s="1" t="str">
        <f t="shared" si="33"/>
        <v/>
      </c>
      <c r="J328" s="1" t="str">
        <f t="shared" si="34"/>
        <v/>
      </c>
      <c r="K328" t="str">
        <f>IF(A328="","",ROUND(1+(LOG10(A328)-LOG10(入力・概要!$B$38))*(入力・概要!$B$40-1)/(LOG10(入力・概要!$B$39)-LOG10(入力・概要!$B$38)),0)+3)</f>
        <v/>
      </c>
      <c r="L328" t="str">
        <f>IF(K328="","",INDEX(差動モデル!$B:$B,K328))</f>
        <v/>
      </c>
      <c r="M328" t="str">
        <f t="shared" si="35"/>
        <v/>
      </c>
    </row>
    <row r="329" spans="1:13">
      <c r="A329" s="3"/>
      <c r="B329" s="4"/>
      <c r="C329" s="4"/>
      <c r="D329" s="1" t="str">
        <f>IF(K329="","",INDEX(差動モデル!$R:$R,K329))</f>
        <v/>
      </c>
      <c r="E329" s="1" t="str">
        <f>IF(K329="","",INDEX(差動モデル!$S:$S,K329))</f>
        <v/>
      </c>
      <c r="F329" s="1" t="str">
        <f t="shared" si="30"/>
        <v/>
      </c>
      <c r="G329" s="1" t="str">
        <f t="shared" si="31"/>
        <v/>
      </c>
      <c r="H329" s="1" t="str">
        <f t="shared" si="32"/>
        <v/>
      </c>
      <c r="I329" s="1" t="str">
        <f t="shared" si="33"/>
        <v/>
      </c>
      <c r="J329" s="1" t="str">
        <f t="shared" si="34"/>
        <v/>
      </c>
      <c r="K329" t="str">
        <f>IF(A329="","",ROUND(1+(LOG10(A329)-LOG10(入力・概要!$B$38))*(入力・概要!$B$40-1)/(LOG10(入力・概要!$B$39)-LOG10(入力・概要!$B$38)),0)+3)</f>
        <v/>
      </c>
      <c r="L329" t="str">
        <f>IF(K329="","",INDEX(差動モデル!$B:$B,K329))</f>
        <v/>
      </c>
      <c r="M329" t="str">
        <f t="shared" si="35"/>
        <v/>
      </c>
    </row>
    <row r="330" spans="1:13">
      <c r="A330" s="3"/>
      <c r="B330" s="4"/>
      <c r="C330" s="4"/>
      <c r="D330" s="1" t="str">
        <f>IF(K330="","",INDEX(差動モデル!$R:$R,K330))</f>
        <v/>
      </c>
      <c r="E330" s="1" t="str">
        <f>IF(K330="","",INDEX(差動モデル!$S:$S,K330))</f>
        <v/>
      </c>
      <c r="F330" s="1" t="str">
        <f t="shared" si="30"/>
        <v/>
      </c>
      <c r="G330" s="1" t="str">
        <f t="shared" si="31"/>
        <v/>
      </c>
      <c r="H330" s="1" t="str">
        <f t="shared" si="32"/>
        <v/>
      </c>
      <c r="I330" s="1" t="str">
        <f t="shared" si="33"/>
        <v/>
      </c>
      <c r="J330" s="1" t="str">
        <f t="shared" si="34"/>
        <v/>
      </c>
      <c r="K330" t="str">
        <f>IF(A330="","",ROUND(1+(LOG10(A330)-LOG10(入力・概要!$B$38))*(入力・概要!$B$40-1)/(LOG10(入力・概要!$B$39)-LOG10(入力・概要!$B$38)),0)+3)</f>
        <v/>
      </c>
      <c r="L330" t="str">
        <f>IF(K330="","",INDEX(差動モデル!$B:$B,K330))</f>
        <v/>
      </c>
      <c r="M330" t="str">
        <f t="shared" si="35"/>
        <v/>
      </c>
    </row>
    <row r="331" spans="1:13">
      <c r="A331" s="3"/>
      <c r="B331" s="4"/>
      <c r="C331" s="4"/>
      <c r="D331" s="1" t="str">
        <f>IF(K331="","",INDEX(差動モデル!$R:$R,K331))</f>
        <v/>
      </c>
      <c r="E331" s="1" t="str">
        <f>IF(K331="","",INDEX(差動モデル!$S:$S,K331))</f>
        <v/>
      </c>
      <c r="F331" s="1" t="str">
        <f t="shared" si="30"/>
        <v/>
      </c>
      <c r="G331" s="1" t="str">
        <f t="shared" si="31"/>
        <v/>
      </c>
      <c r="H331" s="1" t="str">
        <f t="shared" si="32"/>
        <v/>
      </c>
      <c r="I331" s="1" t="str">
        <f t="shared" si="33"/>
        <v/>
      </c>
      <c r="J331" s="1" t="str">
        <f t="shared" si="34"/>
        <v/>
      </c>
      <c r="K331" t="str">
        <f>IF(A331="","",ROUND(1+(LOG10(A331)-LOG10(入力・概要!$B$38))*(入力・概要!$B$40-1)/(LOG10(入力・概要!$B$39)-LOG10(入力・概要!$B$38)),0)+3)</f>
        <v/>
      </c>
      <c r="L331" t="str">
        <f>IF(K331="","",INDEX(差動モデル!$B:$B,K331))</f>
        <v/>
      </c>
      <c r="M331" t="str">
        <f t="shared" si="35"/>
        <v/>
      </c>
    </row>
    <row r="332" spans="1:13">
      <c r="A332" s="3"/>
      <c r="B332" s="4"/>
      <c r="C332" s="4"/>
      <c r="D332" s="1" t="str">
        <f>IF(K332="","",INDEX(差動モデル!$R:$R,K332))</f>
        <v/>
      </c>
      <c r="E332" s="1" t="str">
        <f>IF(K332="","",INDEX(差動モデル!$S:$S,K332))</f>
        <v/>
      </c>
      <c r="F332" s="1" t="str">
        <f t="shared" si="30"/>
        <v/>
      </c>
      <c r="G332" s="1" t="str">
        <f t="shared" si="31"/>
        <v/>
      </c>
      <c r="H332" s="1" t="str">
        <f t="shared" si="32"/>
        <v/>
      </c>
      <c r="I332" s="1" t="str">
        <f t="shared" si="33"/>
        <v/>
      </c>
      <c r="J332" s="1" t="str">
        <f t="shared" si="34"/>
        <v/>
      </c>
      <c r="K332" t="str">
        <f>IF(A332="","",ROUND(1+(LOG10(A332)-LOG10(入力・概要!$B$38))*(入力・概要!$B$40-1)/(LOG10(入力・概要!$B$39)-LOG10(入力・概要!$B$38)),0)+3)</f>
        <v/>
      </c>
      <c r="L332" t="str">
        <f>IF(K332="","",INDEX(差動モデル!$B:$B,K332))</f>
        <v/>
      </c>
      <c r="M332" t="str">
        <f t="shared" si="35"/>
        <v/>
      </c>
    </row>
    <row r="333" spans="1:13">
      <c r="A333" s="3"/>
      <c r="B333" s="4"/>
      <c r="C333" s="4"/>
      <c r="D333" s="1" t="str">
        <f>IF(K333="","",INDEX(差動モデル!$R:$R,K333))</f>
        <v/>
      </c>
      <c r="E333" s="1" t="str">
        <f>IF(K333="","",INDEX(差動モデル!$S:$S,K333))</f>
        <v/>
      </c>
      <c r="F333" s="1" t="str">
        <f t="shared" si="30"/>
        <v/>
      </c>
      <c r="G333" s="1" t="str">
        <f t="shared" si="31"/>
        <v/>
      </c>
      <c r="H333" s="1" t="str">
        <f t="shared" si="32"/>
        <v/>
      </c>
      <c r="I333" s="1" t="str">
        <f t="shared" si="33"/>
        <v/>
      </c>
      <c r="J333" s="1" t="str">
        <f t="shared" si="34"/>
        <v/>
      </c>
      <c r="K333" t="str">
        <f>IF(A333="","",ROUND(1+(LOG10(A333)-LOG10(入力・概要!$B$38))*(入力・概要!$B$40-1)/(LOG10(入力・概要!$B$39)-LOG10(入力・概要!$B$38)),0)+3)</f>
        <v/>
      </c>
      <c r="L333" t="str">
        <f>IF(K333="","",INDEX(差動モデル!$B:$B,K333))</f>
        <v/>
      </c>
      <c r="M333" t="str">
        <f t="shared" si="35"/>
        <v/>
      </c>
    </row>
    <row r="334" spans="1:13">
      <c r="A334" s="3"/>
      <c r="B334" s="4"/>
      <c r="C334" s="4"/>
      <c r="D334" s="1" t="str">
        <f>IF(K334="","",INDEX(差動モデル!$R:$R,K334))</f>
        <v/>
      </c>
      <c r="E334" s="1" t="str">
        <f>IF(K334="","",INDEX(差動モデル!$S:$S,K334))</f>
        <v/>
      </c>
      <c r="F334" s="1" t="str">
        <f t="shared" si="30"/>
        <v/>
      </c>
      <c r="G334" s="1" t="str">
        <f t="shared" si="31"/>
        <v/>
      </c>
      <c r="H334" s="1" t="str">
        <f t="shared" si="32"/>
        <v/>
      </c>
      <c r="I334" s="1" t="str">
        <f t="shared" si="33"/>
        <v/>
      </c>
      <c r="J334" s="1" t="str">
        <f t="shared" si="34"/>
        <v/>
      </c>
      <c r="K334" t="str">
        <f>IF(A334="","",ROUND(1+(LOG10(A334)-LOG10(入力・概要!$B$38))*(入力・概要!$B$40-1)/(LOG10(入力・概要!$B$39)-LOG10(入力・概要!$B$38)),0)+3)</f>
        <v/>
      </c>
      <c r="L334" t="str">
        <f>IF(K334="","",INDEX(差動モデル!$B:$B,K334))</f>
        <v/>
      </c>
      <c r="M334" t="str">
        <f t="shared" si="35"/>
        <v/>
      </c>
    </row>
    <row r="335" spans="1:13">
      <c r="A335" s="3"/>
      <c r="B335" s="4"/>
      <c r="C335" s="4"/>
      <c r="D335" s="1" t="str">
        <f>IF(K335="","",INDEX(差動モデル!$R:$R,K335))</f>
        <v/>
      </c>
      <c r="E335" s="1" t="str">
        <f>IF(K335="","",INDEX(差動モデル!$S:$S,K335))</f>
        <v/>
      </c>
      <c r="F335" s="1" t="str">
        <f t="shared" si="30"/>
        <v/>
      </c>
      <c r="G335" s="1" t="str">
        <f t="shared" si="31"/>
        <v/>
      </c>
      <c r="H335" s="1" t="str">
        <f t="shared" si="32"/>
        <v/>
      </c>
      <c r="I335" s="1" t="str">
        <f t="shared" si="33"/>
        <v/>
      </c>
      <c r="J335" s="1" t="str">
        <f t="shared" si="34"/>
        <v/>
      </c>
      <c r="K335" t="str">
        <f>IF(A335="","",ROUND(1+(LOG10(A335)-LOG10(入力・概要!$B$38))*(入力・概要!$B$40-1)/(LOG10(入力・概要!$B$39)-LOG10(入力・概要!$B$38)),0)+3)</f>
        <v/>
      </c>
      <c r="L335" t="str">
        <f>IF(K335="","",INDEX(差動モデル!$B:$B,K335))</f>
        <v/>
      </c>
      <c r="M335" t="str">
        <f t="shared" si="35"/>
        <v/>
      </c>
    </row>
    <row r="336" spans="1:13">
      <c r="A336" s="3"/>
      <c r="B336" s="4"/>
      <c r="C336" s="4"/>
      <c r="D336" s="1" t="str">
        <f>IF(K336="","",INDEX(差動モデル!$R:$R,K336))</f>
        <v/>
      </c>
      <c r="E336" s="1" t="str">
        <f>IF(K336="","",INDEX(差動モデル!$S:$S,K336))</f>
        <v/>
      </c>
      <c r="F336" s="1" t="str">
        <f t="shared" si="30"/>
        <v/>
      </c>
      <c r="G336" s="1" t="str">
        <f t="shared" si="31"/>
        <v/>
      </c>
      <c r="H336" s="1" t="str">
        <f t="shared" si="32"/>
        <v/>
      </c>
      <c r="I336" s="1" t="str">
        <f t="shared" si="33"/>
        <v/>
      </c>
      <c r="J336" s="1" t="str">
        <f t="shared" si="34"/>
        <v/>
      </c>
      <c r="K336" t="str">
        <f>IF(A336="","",ROUND(1+(LOG10(A336)-LOG10(入力・概要!$B$38))*(入力・概要!$B$40-1)/(LOG10(入力・概要!$B$39)-LOG10(入力・概要!$B$38)),0)+3)</f>
        <v/>
      </c>
      <c r="L336" t="str">
        <f>IF(K336="","",INDEX(差動モデル!$B:$B,K336))</f>
        <v/>
      </c>
      <c r="M336" t="str">
        <f t="shared" si="35"/>
        <v/>
      </c>
    </row>
    <row r="337" spans="1:13">
      <c r="A337" s="3"/>
      <c r="B337" s="4"/>
      <c r="C337" s="4"/>
      <c r="D337" s="1" t="str">
        <f>IF(K337="","",INDEX(差動モデル!$R:$R,K337))</f>
        <v/>
      </c>
      <c r="E337" s="1" t="str">
        <f>IF(K337="","",INDEX(差動モデル!$S:$S,K337))</f>
        <v/>
      </c>
      <c r="F337" s="1" t="str">
        <f t="shared" si="30"/>
        <v/>
      </c>
      <c r="G337" s="1" t="str">
        <f t="shared" si="31"/>
        <v/>
      </c>
      <c r="H337" s="1" t="str">
        <f t="shared" si="32"/>
        <v/>
      </c>
      <c r="I337" s="1" t="str">
        <f t="shared" si="33"/>
        <v/>
      </c>
      <c r="J337" s="1" t="str">
        <f t="shared" si="34"/>
        <v/>
      </c>
      <c r="K337" t="str">
        <f>IF(A337="","",ROUND(1+(LOG10(A337)-LOG10(入力・概要!$B$38))*(入力・概要!$B$40-1)/(LOG10(入力・概要!$B$39)-LOG10(入力・概要!$B$38)),0)+3)</f>
        <v/>
      </c>
      <c r="L337" t="str">
        <f>IF(K337="","",INDEX(差動モデル!$B:$B,K337))</f>
        <v/>
      </c>
      <c r="M337" t="str">
        <f t="shared" si="35"/>
        <v/>
      </c>
    </row>
    <row r="338" spans="1:13">
      <c r="A338" s="3"/>
      <c r="B338" s="4"/>
      <c r="C338" s="4"/>
      <c r="D338" s="1" t="str">
        <f>IF(K338="","",INDEX(差動モデル!$R:$R,K338))</f>
        <v/>
      </c>
      <c r="E338" s="1" t="str">
        <f>IF(K338="","",INDEX(差動モデル!$S:$S,K338))</f>
        <v/>
      </c>
      <c r="F338" s="1" t="str">
        <f t="shared" si="30"/>
        <v/>
      </c>
      <c r="G338" s="1" t="str">
        <f t="shared" si="31"/>
        <v/>
      </c>
      <c r="H338" s="1" t="str">
        <f t="shared" si="32"/>
        <v/>
      </c>
      <c r="I338" s="1" t="str">
        <f t="shared" si="33"/>
        <v/>
      </c>
      <c r="J338" s="1" t="str">
        <f t="shared" si="34"/>
        <v/>
      </c>
      <c r="K338" t="str">
        <f>IF(A338="","",ROUND(1+(LOG10(A338)-LOG10(入力・概要!$B$38))*(入力・概要!$B$40-1)/(LOG10(入力・概要!$B$39)-LOG10(入力・概要!$B$38)),0)+3)</f>
        <v/>
      </c>
      <c r="L338" t="str">
        <f>IF(K338="","",INDEX(差動モデル!$B:$B,K338))</f>
        <v/>
      </c>
      <c r="M338" t="str">
        <f t="shared" si="35"/>
        <v/>
      </c>
    </row>
    <row r="339" spans="1:13">
      <c r="A339" s="3"/>
      <c r="B339" s="4"/>
      <c r="C339" s="4"/>
      <c r="D339" s="1" t="str">
        <f>IF(K339="","",INDEX(差動モデル!$R:$R,K339))</f>
        <v/>
      </c>
      <c r="E339" s="1" t="str">
        <f>IF(K339="","",INDEX(差動モデル!$S:$S,K339))</f>
        <v/>
      </c>
      <c r="F339" s="1" t="str">
        <f t="shared" si="30"/>
        <v/>
      </c>
      <c r="G339" s="1" t="str">
        <f t="shared" si="31"/>
        <v/>
      </c>
      <c r="H339" s="1" t="str">
        <f t="shared" si="32"/>
        <v/>
      </c>
      <c r="I339" s="1" t="str">
        <f t="shared" si="33"/>
        <v/>
      </c>
      <c r="J339" s="1" t="str">
        <f t="shared" si="34"/>
        <v/>
      </c>
      <c r="K339" t="str">
        <f>IF(A339="","",ROUND(1+(LOG10(A339)-LOG10(入力・概要!$B$38))*(入力・概要!$B$40-1)/(LOG10(入力・概要!$B$39)-LOG10(入力・概要!$B$38)),0)+3)</f>
        <v/>
      </c>
      <c r="L339" t="str">
        <f>IF(K339="","",INDEX(差動モデル!$B:$B,K339))</f>
        <v/>
      </c>
      <c r="M339" t="str">
        <f t="shared" si="35"/>
        <v/>
      </c>
    </row>
    <row r="340" spans="1:13">
      <c r="A340" s="3"/>
      <c r="B340" s="4"/>
      <c r="C340" s="4"/>
      <c r="D340" s="1" t="str">
        <f>IF(K340="","",INDEX(差動モデル!$R:$R,K340))</f>
        <v/>
      </c>
      <c r="E340" s="1" t="str">
        <f>IF(K340="","",INDEX(差動モデル!$S:$S,K340))</f>
        <v/>
      </c>
      <c r="F340" s="1" t="str">
        <f t="shared" si="30"/>
        <v/>
      </c>
      <c r="G340" s="1" t="str">
        <f t="shared" si="31"/>
        <v/>
      </c>
      <c r="H340" s="1" t="str">
        <f t="shared" si="32"/>
        <v/>
      </c>
      <c r="I340" s="1" t="str">
        <f t="shared" si="33"/>
        <v/>
      </c>
      <c r="J340" s="1" t="str">
        <f t="shared" si="34"/>
        <v/>
      </c>
      <c r="K340" t="str">
        <f>IF(A340="","",ROUND(1+(LOG10(A340)-LOG10(入力・概要!$B$38))*(入力・概要!$B$40-1)/(LOG10(入力・概要!$B$39)-LOG10(入力・概要!$B$38)),0)+3)</f>
        <v/>
      </c>
      <c r="L340" t="str">
        <f>IF(K340="","",INDEX(差動モデル!$B:$B,K340))</f>
        <v/>
      </c>
      <c r="M340" t="str">
        <f t="shared" si="35"/>
        <v/>
      </c>
    </row>
    <row r="341" spans="1:13">
      <c r="A341" s="3"/>
      <c r="B341" s="4"/>
      <c r="C341" s="4"/>
      <c r="D341" s="1" t="str">
        <f>IF(K341="","",INDEX(差動モデル!$R:$R,K341))</f>
        <v/>
      </c>
      <c r="E341" s="1" t="str">
        <f>IF(K341="","",INDEX(差動モデル!$S:$S,K341))</f>
        <v/>
      </c>
      <c r="F341" s="1" t="str">
        <f t="shared" si="30"/>
        <v/>
      </c>
      <c r="G341" s="1" t="str">
        <f t="shared" si="31"/>
        <v/>
      </c>
      <c r="H341" s="1" t="str">
        <f t="shared" si="32"/>
        <v/>
      </c>
      <c r="I341" s="1" t="str">
        <f t="shared" si="33"/>
        <v/>
      </c>
      <c r="J341" s="1" t="str">
        <f t="shared" si="34"/>
        <v/>
      </c>
      <c r="K341" t="str">
        <f>IF(A341="","",ROUND(1+(LOG10(A341)-LOG10(入力・概要!$B$38))*(入力・概要!$B$40-1)/(LOG10(入力・概要!$B$39)-LOG10(入力・概要!$B$38)),0)+3)</f>
        <v/>
      </c>
      <c r="L341" t="str">
        <f>IF(K341="","",INDEX(差動モデル!$B:$B,K341))</f>
        <v/>
      </c>
      <c r="M341" t="str">
        <f t="shared" si="35"/>
        <v/>
      </c>
    </row>
    <row r="342" spans="1:13">
      <c r="A342" s="3"/>
      <c r="B342" s="4"/>
      <c r="C342" s="4"/>
      <c r="D342" s="1" t="str">
        <f>IF(K342="","",INDEX(差動モデル!$R:$R,K342))</f>
        <v/>
      </c>
      <c r="E342" s="1" t="str">
        <f>IF(K342="","",INDEX(差動モデル!$S:$S,K342))</f>
        <v/>
      </c>
      <c r="F342" s="1" t="str">
        <f t="shared" si="30"/>
        <v/>
      </c>
      <c r="G342" s="1" t="str">
        <f t="shared" si="31"/>
        <v/>
      </c>
      <c r="H342" s="1" t="str">
        <f t="shared" si="32"/>
        <v/>
      </c>
      <c r="I342" s="1" t="str">
        <f t="shared" si="33"/>
        <v/>
      </c>
      <c r="J342" s="1" t="str">
        <f t="shared" si="34"/>
        <v/>
      </c>
      <c r="K342" t="str">
        <f>IF(A342="","",ROUND(1+(LOG10(A342)-LOG10(入力・概要!$B$38))*(入力・概要!$B$40-1)/(LOG10(入力・概要!$B$39)-LOG10(入力・概要!$B$38)),0)+3)</f>
        <v/>
      </c>
      <c r="L342" t="str">
        <f>IF(K342="","",INDEX(差動モデル!$B:$B,K342))</f>
        <v/>
      </c>
      <c r="M342" t="str">
        <f t="shared" si="35"/>
        <v/>
      </c>
    </row>
    <row r="343" spans="1:13">
      <c r="A343" s="3"/>
      <c r="B343" s="4"/>
      <c r="C343" s="4"/>
      <c r="D343" s="1" t="str">
        <f>IF(K343="","",INDEX(差動モデル!$R:$R,K343))</f>
        <v/>
      </c>
      <c r="E343" s="1" t="str">
        <f>IF(K343="","",INDEX(差動モデル!$S:$S,K343))</f>
        <v/>
      </c>
      <c r="F343" s="1" t="str">
        <f t="shared" si="30"/>
        <v/>
      </c>
      <c r="G343" s="1" t="str">
        <f t="shared" si="31"/>
        <v/>
      </c>
      <c r="H343" s="1" t="str">
        <f t="shared" si="32"/>
        <v/>
      </c>
      <c r="I343" s="1" t="str">
        <f t="shared" si="33"/>
        <v/>
      </c>
      <c r="J343" s="1" t="str">
        <f t="shared" si="34"/>
        <v/>
      </c>
      <c r="K343" t="str">
        <f>IF(A343="","",ROUND(1+(LOG10(A343)-LOG10(入力・概要!$B$38))*(入力・概要!$B$40-1)/(LOG10(入力・概要!$B$39)-LOG10(入力・概要!$B$38)),0)+3)</f>
        <v/>
      </c>
      <c r="L343" t="str">
        <f>IF(K343="","",INDEX(差動モデル!$B:$B,K343))</f>
        <v/>
      </c>
      <c r="M343" t="str">
        <f t="shared" si="35"/>
        <v/>
      </c>
    </row>
    <row r="344" spans="1:13">
      <c r="A344" s="3"/>
      <c r="B344" s="4"/>
      <c r="C344" s="4"/>
      <c r="D344" s="1" t="str">
        <f>IF(K344="","",INDEX(差動モデル!$R:$R,K344))</f>
        <v/>
      </c>
      <c r="E344" s="1" t="str">
        <f>IF(K344="","",INDEX(差動モデル!$S:$S,K344))</f>
        <v/>
      </c>
      <c r="F344" s="1" t="str">
        <f t="shared" si="30"/>
        <v/>
      </c>
      <c r="G344" s="1" t="str">
        <f t="shared" si="31"/>
        <v/>
      </c>
      <c r="H344" s="1" t="str">
        <f t="shared" si="32"/>
        <v/>
      </c>
      <c r="I344" s="1" t="str">
        <f t="shared" si="33"/>
        <v/>
      </c>
      <c r="J344" s="1" t="str">
        <f t="shared" si="34"/>
        <v/>
      </c>
      <c r="K344" t="str">
        <f>IF(A344="","",ROUND(1+(LOG10(A344)-LOG10(入力・概要!$B$38))*(入力・概要!$B$40-1)/(LOG10(入力・概要!$B$39)-LOG10(入力・概要!$B$38)),0)+3)</f>
        <v/>
      </c>
      <c r="L344" t="str">
        <f>IF(K344="","",INDEX(差動モデル!$B:$B,K344))</f>
        <v/>
      </c>
      <c r="M344" t="str">
        <f t="shared" si="35"/>
        <v/>
      </c>
    </row>
    <row r="345" spans="1:13">
      <c r="A345" s="3"/>
      <c r="B345" s="4"/>
      <c r="C345" s="4"/>
      <c r="D345" s="1" t="str">
        <f>IF(K345="","",INDEX(差動モデル!$R:$R,K345))</f>
        <v/>
      </c>
      <c r="E345" s="1" t="str">
        <f>IF(K345="","",INDEX(差動モデル!$S:$S,K345))</f>
        <v/>
      </c>
      <c r="F345" s="1" t="str">
        <f t="shared" si="30"/>
        <v/>
      </c>
      <c r="G345" s="1" t="str">
        <f t="shared" si="31"/>
        <v/>
      </c>
      <c r="H345" s="1" t="str">
        <f t="shared" si="32"/>
        <v/>
      </c>
      <c r="I345" s="1" t="str">
        <f t="shared" si="33"/>
        <v/>
      </c>
      <c r="J345" s="1" t="str">
        <f t="shared" si="34"/>
        <v/>
      </c>
      <c r="K345" t="str">
        <f>IF(A345="","",ROUND(1+(LOG10(A345)-LOG10(入力・概要!$B$38))*(入力・概要!$B$40-1)/(LOG10(入力・概要!$B$39)-LOG10(入力・概要!$B$38)),0)+3)</f>
        <v/>
      </c>
      <c r="L345" t="str">
        <f>IF(K345="","",INDEX(差動モデル!$B:$B,K345))</f>
        <v/>
      </c>
      <c r="M345" t="str">
        <f t="shared" si="35"/>
        <v/>
      </c>
    </row>
    <row r="346" spans="1:13">
      <c r="A346" s="3"/>
      <c r="B346" s="4"/>
      <c r="C346" s="4"/>
      <c r="D346" s="1" t="str">
        <f>IF(K346="","",INDEX(差動モデル!$R:$R,K346))</f>
        <v/>
      </c>
      <c r="E346" s="1" t="str">
        <f>IF(K346="","",INDEX(差動モデル!$S:$S,K346))</f>
        <v/>
      </c>
      <c r="F346" s="1" t="str">
        <f t="shared" si="30"/>
        <v/>
      </c>
      <c r="G346" s="1" t="str">
        <f t="shared" si="31"/>
        <v/>
      </c>
      <c r="H346" s="1" t="str">
        <f t="shared" si="32"/>
        <v/>
      </c>
      <c r="I346" s="1" t="str">
        <f t="shared" si="33"/>
        <v/>
      </c>
      <c r="J346" s="1" t="str">
        <f t="shared" si="34"/>
        <v/>
      </c>
      <c r="K346" t="str">
        <f>IF(A346="","",ROUND(1+(LOG10(A346)-LOG10(入力・概要!$B$38))*(入力・概要!$B$40-1)/(LOG10(入力・概要!$B$39)-LOG10(入力・概要!$B$38)),0)+3)</f>
        <v/>
      </c>
      <c r="L346" t="str">
        <f>IF(K346="","",INDEX(差動モデル!$B:$B,K346))</f>
        <v/>
      </c>
      <c r="M346" t="str">
        <f t="shared" si="35"/>
        <v/>
      </c>
    </row>
    <row r="347" spans="1:13">
      <c r="A347" s="3"/>
      <c r="B347" s="4"/>
      <c r="C347" s="4"/>
      <c r="D347" s="1" t="str">
        <f>IF(K347="","",INDEX(差動モデル!$R:$R,K347))</f>
        <v/>
      </c>
      <c r="E347" s="1" t="str">
        <f>IF(K347="","",INDEX(差動モデル!$S:$S,K347))</f>
        <v/>
      </c>
      <c r="F347" s="1" t="str">
        <f t="shared" si="30"/>
        <v/>
      </c>
      <c r="G347" s="1" t="str">
        <f t="shared" si="31"/>
        <v/>
      </c>
      <c r="H347" s="1" t="str">
        <f t="shared" si="32"/>
        <v/>
      </c>
      <c r="I347" s="1" t="str">
        <f t="shared" si="33"/>
        <v/>
      </c>
      <c r="J347" s="1" t="str">
        <f t="shared" si="34"/>
        <v/>
      </c>
      <c r="K347" t="str">
        <f>IF(A347="","",ROUND(1+(LOG10(A347)-LOG10(入力・概要!$B$38))*(入力・概要!$B$40-1)/(LOG10(入力・概要!$B$39)-LOG10(入力・概要!$B$38)),0)+3)</f>
        <v/>
      </c>
      <c r="L347" t="str">
        <f>IF(K347="","",INDEX(差動モデル!$B:$B,K347))</f>
        <v/>
      </c>
      <c r="M347" t="str">
        <f t="shared" si="35"/>
        <v/>
      </c>
    </row>
    <row r="348" spans="1:13">
      <c r="A348" s="3"/>
      <c r="B348" s="4"/>
      <c r="C348" s="4"/>
      <c r="D348" s="1" t="str">
        <f>IF(K348="","",INDEX(差動モデル!$R:$R,K348))</f>
        <v/>
      </c>
      <c r="E348" s="1" t="str">
        <f>IF(K348="","",INDEX(差動モデル!$S:$S,K348))</f>
        <v/>
      </c>
      <c r="F348" s="1" t="str">
        <f t="shared" si="30"/>
        <v/>
      </c>
      <c r="G348" s="1" t="str">
        <f t="shared" si="31"/>
        <v/>
      </c>
      <c r="H348" s="1" t="str">
        <f t="shared" si="32"/>
        <v/>
      </c>
      <c r="I348" s="1" t="str">
        <f t="shared" si="33"/>
        <v/>
      </c>
      <c r="J348" s="1" t="str">
        <f t="shared" si="34"/>
        <v/>
      </c>
      <c r="K348" t="str">
        <f>IF(A348="","",ROUND(1+(LOG10(A348)-LOG10(入力・概要!$B$38))*(入力・概要!$B$40-1)/(LOG10(入力・概要!$B$39)-LOG10(入力・概要!$B$38)),0)+3)</f>
        <v/>
      </c>
      <c r="L348" t="str">
        <f>IF(K348="","",INDEX(差動モデル!$B:$B,K348))</f>
        <v/>
      </c>
      <c r="M348" t="str">
        <f t="shared" si="35"/>
        <v/>
      </c>
    </row>
    <row r="349" spans="1:13">
      <c r="A349" s="3"/>
      <c r="B349" s="4"/>
      <c r="C349" s="4"/>
      <c r="D349" s="1" t="str">
        <f>IF(K349="","",INDEX(差動モデル!$R:$R,K349))</f>
        <v/>
      </c>
      <c r="E349" s="1" t="str">
        <f>IF(K349="","",INDEX(差動モデル!$S:$S,K349))</f>
        <v/>
      </c>
      <c r="F349" s="1" t="str">
        <f t="shared" si="30"/>
        <v/>
      </c>
      <c r="G349" s="1" t="str">
        <f t="shared" si="31"/>
        <v/>
      </c>
      <c r="H349" s="1" t="str">
        <f t="shared" si="32"/>
        <v/>
      </c>
      <c r="I349" s="1" t="str">
        <f t="shared" si="33"/>
        <v/>
      </c>
      <c r="J349" s="1" t="str">
        <f t="shared" si="34"/>
        <v/>
      </c>
      <c r="K349" t="str">
        <f>IF(A349="","",ROUND(1+(LOG10(A349)-LOG10(入力・概要!$B$38))*(入力・概要!$B$40-1)/(LOG10(入力・概要!$B$39)-LOG10(入力・概要!$B$38)),0)+3)</f>
        <v/>
      </c>
      <c r="L349" t="str">
        <f>IF(K349="","",INDEX(差動モデル!$B:$B,K349))</f>
        <v/>
      </c>
      <c r="M349" t="str">
        <f t="shared" si="35"/>
        <v/>
      </c>
    </row>
    <row r="350" spans="1:13">
      <c r="A350" s="3"/>
      <c r="B350" s="4"/>
      <c r="C350" s="4"/>
      <c r="D350" s="1" t="str">
        <f>IF(K350="","",INDEX(差動モデル!$R:$R,K350))</f>
        <v/>
      </c>
      <c r="E350" s="1" t="str">
        <f>IF(K350="","",INDEX(差動モデル!$S:$S,K350))</f>
        <v/>
      </c>
      <c r="F350" s="1" t="str">
        <f t="shared" si="30"/>
        <v/>
      </c>
      <c r="G350" s="1" t="str">
        <f t="shared" si="31"/>
        <v/>
      </c>
      <c r="H350" s="1" t="str">
        <f t="shared" si="32"/>
        <v/>
      </c>
      <c r="I350" s="1" t="str">
        <f t="shared" si="33"/>
        <v/>
      </c>
      <c r="J350" s="1" t="str">
        <f t="shared" si="34"/>
        <v/>
      </c>
      <c r="K350" t="str">
        <f>IF(A350="","",ROUND(1+(LOG10(A350)-LOG10(入力・概要!$B$38))*(入力・概要!$B$40-1)/(LOG10(入力・概要!$B$39)-LOG10(入力・概要!$B$38)),0)+3)</f>
        <v/>
      </c>
      <c r="L350" t="str">
        <f>IF(K350="","",INDEX(差動モデル!$B:$B,K350))</f>
        <v/>
      </c>
      <c r="M350" t="str">
        <f t="shared" si="35"/>
        <v/>
      </c>
    </row>
    <row r="351" spans="1:13">
      <c r="A351" s="3"/>
      <c r="B351" s="4"/>
      <c r="C351" s="4"/>
      <c r="D351" s="1" t="str">
        <f>IF(K351="","",INDEX(差動モデル!$R:$R,K351))</f>
        <v/>
      </c>
      <c r="E351" s="1" t="str">
        <f>IF(K351="","",INDEX(差動モデル!$S:$S,K351))</f>
        <v/>
      </c>
      <c r="F351" s="1" t="str">
        <f t="shared" si="30"/>
        <v/>
      </c>
      <c r="G351" s="1" t="str">
        <f t="shared" si="31"/>
        <v/>
      </c>
      <c r="H351" s="1" t="str">
        <f t="shared" si="32"/>
        <v/>
      </c>
      <c r="I351" s="1" t="str">
        <f t="shared" si="33"/>
        <v/>
      </c>
      <c r="J351" s="1" t="str">
        <f t="shared" si="34"/>
        <v/>
      </c>
      <c r="K351" t="str">
        <f>IF(A351="","",ROUND(1+(LOG10(A351)-LOG10(入力・概要!$B$38))*(入力・概要!$B$40-1)/(LOG10(入力・概要!$B$39)-LOG10(入力・概要!$B$38)),0)+3)</f>
        <v/>
      </c>
      <c r="L351" t="str">
        <f>IF(K351="","",INDEX(差動モデル!$B:$B,K351))</f>
        <v/>
      </c>
      <c r="M351" t="str">
        <f t="shared" si="35"/>
        <v/>
      </c>
    </row>
    <row r="352" spans="1:13">
      <c r="A352" s="3"/>
      <c r="B352" s="4"/>
      <c r="C352" s="4"/>
      <c r="D352" s="1" t="str">
        <f>IF(K352="","",INDEX(差動モデル!$R:$R,K352))</f>
        <v/>
      </c>
      <c r="E352" s="1" t="str">
        <f>IF(K352="","",INDEX(差動モデル!$S:$S,K352))</f>
        <v/>
      </c>
      <c r="F352" s="1" t="str">
        <f t="shared" si="30"/>
        <v/>
      </c>
      <c r="G352" s="1" t="str">
        <f t="shared" si="31"/>
        <v/>
      </c>
      <c r="H352" s="1" t="str">
        <f t="shared" si="32"/>
        <v/>
      </c>
      <c r="I352" s="1" t="str">
        <f t="shared" si="33"/>
        <v/>
      </c>
      <c r="J352" s="1" t="str">
        <f t="shared" si="34"/>
        <v/>
      </c>
      <c r="K352" t="str">
        <f>IF(A352="","",ROUND(1+(LOG10(A352)-LOG10(入力・概要!$B$38))*(入力・概要!$B$40-1)/(LOG10(入力・概要!$B$39)-LOG10(入力・概要!$B$38)),0)+3)</f>
        <v/>
      </c>
      <c r="L352" t="str">
        <f>IF(K352="","",INDEX(差動モデル!$B:$B,K352))</f>
        <v/>
      </c>
      <c r="M352" t="str">
        <f t="shared" si="35"/>
        <v/>
      </c>
    </row>
    <row r="353" spans="1:13">
      <c r="A353" s="3"/>
      <c r="B353" s="4"/>
      <c r="C353" s="4"/>
      <c r="D353" s="1" t="str">
        <f>IF(K353="","",INDEX(差動モデル!$R:$R,K353))</f>
        <v/>
      </c>
      <c r="E353" s="1" t="str">
        <f>IF(K353="","",INDEX(差動モデル!$S:$S,K353))</f>
        <v/>
      </c>
      <c r="F353" s="1" t="str">
        <f t="shared" si="30"/>
        <v/>
      </c>
      <c r="G353" s="1" t="str">
        <f t="shared" si="31"/>
        <v/>
      </c>
      <c r="H353" s="1" t="str">
        <f t="shared" si="32"/>
        <v/>
      </c>
      <c r="I353" s="1" t="str">
        <f t="shared" si="33"/>
        <v/>
      </c>
      <c r="J353" s="1" t="str">
        <f t="shared" si="34"/>
        <v/>
      </c>
      <c r="K353" t="str">
        <f>IF(A353="","",ROUND(1+(LOG10(A353)-LOG10(入力・概要!$B$38))*(入力・概要!$B$40-1)/(LOG10(入力・概要!$B$39)-LOG10(入力・概要!$B$38)),0)+3)</f>
        <v/>
      </c>
      <c r="L353" t="str">
        <f>IF(K353="","",INDEX(差動モデル!$B:$B,K353))</f>
        <v/>
      </c>
      <c r="M353" t="str">
        <f t="shared" si="35"/>
        <v/>
      </c>
    </row>
    <row r="354" spans="1:13">
      <c r="A354" s="3"/>
      <c r="B354" s="4"/>
      <c r="C354" s="4"/>
      <c r="D354" s="1" t="str">
        <f>IF(K354="","",INDEX(差動モデル!$R:$R,K354))</f>
        <v/>
      </c>
      <c r="E354" s="1" t="str">
        <f>IF(K354="","",INDEX(差動モデル!$S:$S,K354))</f>
        <v/>
      </c>
      <c r="F354" s="1" t="str">
        <f t="shared" si="30"/>
        <v/>
      </c>
      <c r="G354" s="1" t="str">
        <f t="shared" si="31"/>
        <v/>
      </c>
      <c r="H354" s="1" t="str">
        <f t="shared" si="32"/>
        <v/>
      </c>
      <c r="I354" s="1" t="str">
        <f t="shared" si="33"/>
        <v/>
      </c>
      <c r="J354" s="1" t="str">
        <f t="shared" si="34"/>
        <v/>
      </c>
      <c r="K354" t="str">
        <f>IF(A354="","",ROUND(1+(LOG10(A354)-LOG10(入力・概要!$B$38))*(入力・概要!$B$40-1)/(LOG10(入力・概要!$B$39)-LOG10(入力・概要!$B$38)),0)+3)</f>
        <v/>
      </c>
      <c r="L354" t="str">
        <f>IF(K354="","",INDEX(差動モデル!$B:$B,K354))</f>
        <v/>
      </c>
      <c r="M354" t="str">
        <f t="shared" si="35"/>
        <v/>
      </c>
    </row>
    <row r="355" spans="1:13">
      <c r="A355" s="3"/>
      <c r="B355" s="4"/>
      <c r="C355" s="4"/>
      <c r="D355" s="1" t="str">
        <f>IF(K355="","",INDEX(差動モデル!$R:$R,K355))</f>
        <v/>
      </c>
      <c r="E355" s="1" t="str">
        <f>IF(K355="","",INDEX(差動モデル!$S:$S,K355))</f>
        <v/>
      </c>
      <c r="F355" s="1" t="str">
        <f t="shared" si="30"/>
        <v/>
      </c>
      <c r="G355" s="1" t="str">
        <f t="shared" si="31"/>
        <v/>
      </c>
      <c r="H355" s="1" t="str">
        <f t="shared" si="32"/>
        <v/>
      </c>
      <c r="I355" s="1" t="str">
        <f t="shared" si="33"/>
        <v/>
      </c>
      <c r="J355" s="1" t="str">
        <f t="shared" si="34"/>
        <v/>
      </c>
      <c r="K355" t="str">
        <f>IF(A355="","",ROUND(1+(LOG10(A355)-LOG10(入力・概要!$B$38))*(入力・概要!$B$40-1)/(LOG10(入力・概要!$B$39)-LOG10(入力・概要!$B$38)),0)+3)</f>
        <v/>
      </c>
      <c r="L355" t="str">
        <f>IF(K355="","",INDEX(差動モデル!$B:$B,K355))</f>
        <v/>
      </c>
      <c r="M355" t="str">
        <f t="shared" si="35"/>
        <v/>
      </c>
    </row>
    <row r="356" spans="1:13">
      <c r="A356" s="3"/>
      <c r="B356" s="4"/>
      <c r="C356" s="4"/>
      <c r="D356" s="1" t="str">
        <f>IF(K356="","",INDEX(差動モデル!$R:$R,K356))</f>
        <v/>
      </c>
      <c r="E356" s="1" t="str">
        <f>IF(K356="","",INDEX(差動モデル!$S:$S,K356))</f>
        <v/>
      </c>
      <c r="F356" s="1" t="str">
        <f t="shared" si="30"/>
        <v/>
      </c>
      <c r="G356" s="1" t="str">
        <f t="shared" si="31"/>
        <v/>
      </c>
      <c r="H356" s="1" t="str">
        <f t="shared" si="32"/>
        <v/>
      </c>
      <c r="I356" s="1" t="str">
        <f t="shared" si="33"/>
        <v/>
      </c>
      <c r="J356" s="1" t="str">
        <f t="shared" si="34"/>
        <v/>
      </c>
      <c r="K356" t="str">
        <f>IF(A356="","",ROUND(1+(LOG10(A356)-LOG10(入力・概要!$B$38))*(入力・概要!$B$40-1)/(LOG10(入力・概要!$B$39)-LOG10(入力・概要!$B$38)),0)+3)</f>
        <v/>
      </c>
      <c r="L356" t="str">
        <f>IF(K356="","",INDEX(差動モデル!$B:$B,K356))</f>
        <v/>
      </c>
      <c r="M356" t="str">
        <f t="shared" si="35"/>
        <v/>
      </c>
    </row>
    <row r="357" spans="1:13">
      <c r="A357" s="3"/>
      <c r="B357" s="4"/>
      <c r="C357" s="4"/>
      <c r="D357" s="1" t="str">
        <f>IF(K357="","",INDEX(差動モデル!$R:$R,K357))</f>
        <v/>
      </c>
      <c r="E357" s="1" t="str">
        <f>IF(K357="","",INDEX(差動モデル!$S:$S,K357))</f>
        <v/>
      </c>
      <c r="F357" s="1" t="str">
        <f t="shared" si="30"/>
        <v/>
      </c>
      <c r="G357" s="1" t="str">
        <f t="shared" si="31"/>
        <v/>
      </c>
      <c r="H357" s="1" t="str">
        <f t="shared" si="32"/>
        <v/>
      </c>
      <c r="I357" s="1" t="str">
        <f t="shared" si="33"/>
        <v/>
      </c>
      <c r="J357" s="1" t="str">
        <f t="shared" si="34"/>
        <v/>
      </c>
      <c r="K357" t="str">
        <f>IF(A357="","",ROUND(1+(LOG10(A357)-LOG10(入力・概要!$B$38))*(入力・概要!$B$40-1)/(LOG10(入力・概要!$B$39)-LOG10(入力・概要!$B$38)),0)+3)</f>
        <v/>
      </c>
      <c r="L357" t="str">
        <f>IF(K357="","",INDEX(差動モデル!$B:$B,K357))</f>
        <v/>
      </c>
      <c r="M357" t="str">
        <f t="shared" si="35"/>
        <v/>
      </c>
    </row>
    <row r="358" spans="1:13">
      <c r="A358" s="3"/>
      <c r="B358" s="4"/>
      <c r="C358" s="4"/>
      <c r="D358" s="1" t="str">
        <f>IF(K358="","",INDEX(差動モデル!$R:$R,K358))</f>
        <v/>
      </c>
      <c r="E358" s="1" t="str">
        <f>IF(K358="","",INDEX(差動モデル!$S:$S,K358))</f>
        <v/>
      </c>
      <c r="F358" s="1" t="str">
        <f t="shared" si="30"/>
        <v/>
      </c>
      <c r="G358" s="1" t="str">
        <f t="shared" si="31"/>
        <v/>
      </c>
      <c r="H358" s="1" t="str">
        <f t="shared" si="32"/>
        <v/>
      </c>
      <c r="I358" s="1" t="str">
        <f t="shared" si="33"/>
        <v/>
      </c>
      <c r="J358" s="1" t="str">
        <f t="shared" si="34"/>
        <v/>
      </c>
      <c r="K358" t="str">
        <f>IF(A358="","",ROUND(1+(LOG10(A358)-LOG10(入力・概要!$B$38))*(入力・概要!$B$40-1)/(LOG10(入力・概要!$B$39)-LOG10(入力・概要!$B$38)),0)+3)</f>
        <v/>
      </c>
      <c r="L358" t="str">
        <f>IF(K358="","",INDEX(差動モデル!$B:$B,K358))</f>
        <v/>
      </c>
      <c r="M358" t="str">
        <f t="shared" si="35"/>
        <v/>
      </c>
    </row>
    <row r="359" spans="1:13">
      <c r="A359" s="3"/>
      <c r="B359" s="4"/>
      <c r="C359" s="4"/>
      <c r="D359" s="1" t="str">
        <f>IF(K359="","",INDEX(差動モデル!$R:$R,K359))</f>
        <v/>
      </c>
      <c r="E359" s="1" t="str">
        <f>IF(K359="","",INDEX(差動モデル!$S:$S,K359))</f>
        <v/>
      </c>
      <c r="F359" s="1" t="str">
        <f t="shared" si="30"/>
        <v/>
      </c>
      <c r="G359" s="1" t="str">
        <f t="shared" si="31"/>
        <v/>
      </c>
      <c r="H359" s="1" t="str">
        <f t="shared" si="32"/>
        <v/>
      </c>
      <c r="I359" s="1" t="str">
        <f t="shared" si="33"/>
        <v/>
      </c>
      <c r="J359" s="1" t="str">
        <f t="shared" si="34"/>
        <v/>
      </c>
      <c r="K359" t="str">
        <f>IF(A359="","",ROUND(1+(LOG10(A359)-LOG10(入力・概要!$B$38))*(入力・概要!$B$40-1)/(LOG10(入力・概要!$B$39)-LOG10(入力・概要!$B$38)),0)+3)</f>
        <v/>
      </c>
      <c r="L359" t="str">
        <f>IF(K359="","",INDEX(差動モデル!$B:$B,K359))</f>
        <v/>
      </c>
      <c r="M359" t="str">
        <f t="shared" si="35"/>
        <v/>
      </c>
    </row>
    <row r="360" spans="1:13">
      <c r="A360" s="3"/>
      <c r="B360" s="4"/>
      <c r="C360" s="4"/>
      <c r="D360" s="1" t="str">
        <f>IF(K360="","",INDEX(差動モデル!$R:$R,K360))</f>
        <v/>
      </c>
      <c r="E360" s="1" t="str">
        <f>IF(K360="","",INDEX(差動モデル!$S:$S,K360))</f>
        <v/>
      </c>
      <c r="F360" s="1" t="str">
        <f t="shared" si="30"/>
        <v/>
      </c>
      <c r="G360" s="1" t="str">
        <f t="shared" si="31"/>
        <v/>
      </c>
      <c r="H360" s="1" t="str">
        <f t="shared" si="32"/>
        <v/>
      </c>
      <c r="I360" s="1" t="str">
        <f t="shared" si="33"/>
        <v/>
      </c>
      <c r="J360" s="1" t="str">
        <f t="shared" si="34"/>
        <v/>
      </c>
      <c r="K360" t="str">
        <f>IF(A360="","",ROUND(1+(LOG10(A360)-LOG10(入力・概要!$B$38))*(入力・概要!$B$40-1)/(LOG10(入力・概要!$B$39)-LOG10(入力・概要!$B$38)),0)+3)</f>
        <v/>
      </c>
      <c r="L360" t="str">
        <f>IF(K360="","",INDEX(差動モデル!$B:$B,K360))</f>
        <v/>
      </c>
      <c r="M360" t="str">
        <f t="shared" si="35"/>
        <v/>
      </c>
    </row>
    <row r="361" spans="1:13">
      <c r="A361" s="3"/>
      <c r="B361" s="4"/>
      <c r="C361" s="4"/>
      <c r="D361" s="1" t="str">
        <f>IF(K361="","",INDEX(差動モデル!$R:$R,K361))</f>
        <v/>
      </c>
      <c r="E361" s="1" t="str">
        <f>IF(K361="","",INDEX(差動モデル!$S:$S,K361))</f>
        <v/>
      </c>
      <c r="F361" s="1" t="str">
        <f t="shared" si="30"/>
        <v/>
      </c>
      <c r="G361" s="1" t="str">
        <f t="shared" si="31"/>
        <v/>
      </c>
      <c r="H361" s="1" t="str">
        <f t="shared" si="32"/>
        <v/>
      </c>
      <c r="I361" s="1" t="str">
        <f t="shared" si="33"/>
        <v/>
      </c>
      <c r="J361" s="1" t="str">
        <f t="shared" si="34"/>
        <v/>
      </c>
      <c r="K361" t="str">
        <f>IF(A361="","",ROUND(1+(LOG10(A361)-LOG10(入力・概要!$B$38))*(入力・概要!$B$40-1)/(LOG10(入力・概要!$B$39)-LOG10(入力・概要!$B$38)),0)+3)</f>
        <v/>
      </c>
      <c r="L361" t="str">
        <f>IF(K361="","",INDEX(差動モデル!$B:$B,K361))</f>
        <v/>
      </c>
      <c r="M361" t="str">
        <f t="shared" si="35"/>
        <v/>
      </c>
    </row>
    <row r="362" spans="1:13">
      <c r="A362" s="3"/>
      <c r="B362" s="4"/>
      <c r="C362" s="4"/>
      <c r="D362" s="1" t="str">
        <f>IF(K362="","",INDEX(差動モデル!$R:$R,K362))</f>
        <v/>
      </c>
      <c r="E362" s="1" t="str">
        <f>IF(K362="","",INDEX(差動モデル!$S:$S,K362))</f>
        <v/>
      </c>
      <c r="F362" s="1" t="str">
        <f t="shared" si="30"/>
        <v/>
      </c>
      <c r="G362" s="1" t="str">
        <f t="shared" si="31"/>
        <v/>
      </c>
      <c r="H362" s="1" t="str">
        <f t="shared" si="32"/>
        <v/>
      </c>
      <c r="I362" s="1" t="str">
        <f t="shared" si="33"/>
        <v/>
      </c>
      <c r="J362" s="1" t="str">
        <f t="shared" si="34"/>
        <v/>
      </c>
      <c r="K362" t="str">
        <f>IF(A362="","",ROUND(1+(LOG10(A362)-LOG10(入力・概要!$B$38))*(入力・概要!$B$40-1)/(LOG10(入力・概要!$B$39)-LOG10(入力・概要!$B$38)),0)+3)</f>
        <v/>
      </c>
      <c r="L362" t="str">
        <f>IF(K362="","",INDEX(差動モデル!$B:$B,K362))</f>
        <v/>
      </c>
      <c r="M362" t="str">
        <f t="shared" si="35"/>
        <v/>
      </c>
    </row>
    <row r="363" spans="1:13">
      <c r="A363" s="3"/>
      <c r="B363" s="4"/>
      <c r="C363" s="4"/>
      <c r="D363" s="1" t="str">
        <f>IF(K363="","",INDEX(差動モデル!$R:$R,K363))</f>
        <v/>
      </c>
      <c r="E363" s="1" t="str">
        <f>IF(K363="","",INDEX(差動モデル!$S:$S,K363))</f>
        <v/>
      </c>
      <c r="F363" s="1" t="str">
        <f t="shared" si="30"/>
        <v/>
      </c>
      <c r="G363" s="1" t="str">
        <f t="shared" si="31"/>
        <v/>
      </c>
      <c r="H363" s="1" t="str">
        <f t="shared" si="32"/>
        <v/>
      </c>
      <c r="I363" s="1" t="str">
        <f t="shared" si="33"/>
        <v/>
      </c>
      <c r="J363" s="1" t="str">
        <f t="shared" si="34"/>
        <v/>
      </c>
      <c r="K363" t="str">
        <f>IF(A363="","",ROUND(1+(LOG10(A363)-LOG10(入力・概要!$B$38))*(入力・概要!$B$40-1)/(LOG10(入力・概要!$B$39)-LOG10(入力・概要!$B$38)),0)+3)</f>
        <v/>
      </c>
      <c r="L363" t="str">
        <f>IF(K363="","",INDEX(差動モデル!$B:$B,K363))</f>
        <v/>
      </c>
      <c r="M363" t="str">
        <f t="shared" si="35"/>
        <v/>
      </c>
    </row>
    <row r="364" spans="1:13">
      <c r="A364" s="3"/>
      <c r="B364" s="4"/>
      <c r="C364" s="4"/>
      <c r="D364" s="1" t="str">
        <f>IF(K364="","",INDEX(差動モデル!$R:$R,K364))</f>
        <v/>
      </c>
      <c r="E364" s="1" t="str">
        <f>IF(K364="","",INDEX(差動モデル!$S:$S,K364))</f>
        <v/>
      </c>
      <c r="F364" s="1" t="str">
        <f t="shared" si="30"/>
        <v/>
      </c>
      <c r="G364" s="1" t="str">
        <f t="shared" si="31"/>
        <v/>
      </c>
      <c r="H364" s="1" t="str">
        <f t="shared" si="32"/>
        <v/>
      </c>
      <c r="I364" s="1" t="str">
        <f t="shared" si="33"/>
        <v/>
      </c>
      <c r="J364" s="1" t="str">
        <f t="shared" si="34"/>
        <v/>
      </c>
      <c r="K364" t="str">
        <f>IF(A364="","",ROUND(1+(LOG10(A364)-LOG10(入力・概要!$B$38))*(入力・概要!$B$40-1)/(LOG10(入力・概要!$B$39)-LOG10(入力・概要!$B$38)),0)+3)</f>
        <v/>
      </c>
      <c r="L364" t="str">
        <f>IF(K364="","",INDEX(差動モデル!$B:$B,K364))</f>
        <v/>
      </c>
      <c r="M364" t="str">
        <f t="shared" si="35"/>
        <v/>
      </c>
    </row>
    <row r="365" spans="1:13">
      <c r="A365" s="3"/>
      <c r="B365" s="4"/>
      <c r="C365" s="4"/>
      <c r="D365" s="1" t="str">
        <f>IF(K365="","",INDEX(差動モデル!$R:$R,K365))</f>
        <v/>
      </c>
      <c r="E365" s="1" t="str">
        <f>IF(K365="","",INDEX(差動モデル!$S:$S,K365))</f>
        <v/>
      </c>
      <c r="F365" s="1" t="str">
        <f t="shared" si="30"/>
        <v/>
      </c>
      <c r="G365" s="1" t="str">
        <f t="shared" si="31"/>
        <v/>
      </c>
      <c r="H365" s="1" t="str">
        <f t="shared" si="32"/>
        <v/>
      </c>
      <c r="I365" s="1" t="str">
        <f t="shared" si="33"/>
        <v/>
      </c>
      <c r="J365" s="1" t="str">
        <f t="shared" si="34"/>
        <v/>
      </c>
      <c r="K365" t="str">
        <f>IF(A365="","",ROUND(1+(LOG10(A365)-LOG10(入力・概要!$B$38))*(入力・概要!$B$40-1)/(LOG10(入力・概要!$B$39)-LOG10(入力・概要!$B$38)),0)+3)</f>
        <v/>
      </c>
      <c r="L365" t="str">
        <f>IF(K365="","",INDEX(差動モデル!$B:$B,K365))</f>
        <v/>
      </c>
      <c r="M365" t="str">
        <f t="shared" si="35"/>
        <v/>
      </c>
    </row>
    <row r="366" spans="1:13">
      <c r="A366" s="3"/>
      <c r="B366" s="4"/>
      <c r="C366" s="4"/>
      <c r="D366" s="1" t="str">
        <f>IF(K366="","",INDEX(差動モデル!$R:$R,K366))</f>
        <v/>
      </c>
      <c r="E366" s="1" t="str">
        <f>IF(K366="","",INDEX(差動モデル!$S:$S,K366))</f>
        <v/>
      </c>
      <c r="F366" s="1" t="str">
        <f t="shared" si="30"/>
        <v/>
      </c>
      <c r="G366" s="1" t="str">
        <f t="shared" si="31"/>
        <v/>
      </c>
      <c r="H366" s="1" t="str">
        <f t="shared" si="32"/>
        <v/>
      </c>
      <c r="I366" s="1" t="str">
        <f t="shared" si="33"/>
        <v/>
      </c>
      <c r="J366" s="1" t="str">
        <f t="shared" si="34"/>
        <v/>
      </c>
      <c r="K366" t="str">
        <f>IF(A366="","",ROUND(1+(LOG10(A366)-LOG10(入力・概要!$B$38))*(入力・概要!$B$40-1)/(LOG10(入力・概要!$B$39)-LOG10(入力・概要!$B$38)),0)+3)</f>
        <v/>
      </c>
      <c r="L366" t="str">
        <f>IF(K366="","",INDEX(差動モデル!$B:$B,K366))</f>
        <v/>
      </c>
      <c r="M366" t="str">
        <f t="shared" si="35"/>
        <v/>
      </c>
    </row>
    <row r="367" spans="1:13">
      <c r="A367" s="3"/>
      <c r="B367" s="4"/>
      <c r="C367" s="4"/>
      <c r="D367" s="1" t="str">
        <f>IF(K367="","",INDEX(差動モデル!$R:$R,K367))</f>
        <v/>
      </c>
      <c r="E367" s="1" t="str">
        <f>IF(K367="","",INDEX(差動モデル!$S:$S,K367))</f>
        <v/>
      </c>
      <c r="F367" s="1" t="str">
        <f t="shared" si="30"/>
        <v/>
      </c>
      <c r="G367" s="1" t="str">
        <f t="shared" si="31"/>
        <v/>
      </c>
      <c r="H367" s="1" t="str">
        <f t="shared" si="32"/>
        <v/>
      </c>
      <c r="I367" s="1" t="str">
        <f t="shared" si="33"/>
        <v/>
      </c>
      <c r="J367" s="1" t="str">
        <f t="shared" si="34"/>
        <v/>
      </c>
      <c r="K367" t="str">
        <f>IF(A367="","",ROUND(1+(LOG10(A367)-LOG10(入力・概要!$B$38))*(入力・概要!$B$40-1)/(LOG10(入力・概要!$B$39)-LOG10(入力・概要!$B$38)),0)+3)</f>
        <v/>
      </c>
      <c r="L367" t="str">
        <f>IF(K367="","",INDEX(差動モデル!$B:$B,K367))</f>
        <v/>
      </c>
      <c r="M367" t="str">
        <f t="shared" si="35"/>
        <v/>
      </c>
    </row>
    <row r="368" spans="1:13">
      <c r="A368" s="3"/>
      <c r="B368" s="4"/>
      <c r="C368" s="4"/>
      <c r="D368" s="1" t="str">
        <f>IF(K368="","",INDEX(差動モデル!$R:$R,K368))</f>
        <v/>
      </c>
      <c r="E368" s="1" t="str">
        <f>IF(K368="","",INDEX(差動モデル!$S:$S,K368))</f>
        <v/>
      </c>
      <c r="F368" s="1" t="str">
        <f t="shared" si="30"/>
        <v/>
      </c>
      <c r="G368" s="1" t="str">
        <f t="shared" si="31"/>
        <v/>
      </c>
      <c r="H368" s="1" t="str">
        <f t="shared" si="32"/>
        <v/>
      </c>
      <c r="I368" s="1" t="str">
        <f t="shared" si="33"/>
        <v/>
      </c>
      <c r="J368" s="1" t="str">
        <f t="shared" si="34"/>
        <v/>
      </c>
      <c r="K368" t="str">
        <f>IF(A368="","",ROUND(1+(LOG10(A368)-LOG10(入力・概要!$B$38))*(入力・概要!$B$40-1)/(LOG10(入力・概要!$B$39)-LOG10(入力・概要!$B$38)),0)+3)</f>
        <v/>
      </c>
      <c r="L368" t="str">
        <f>IF(K368="","",INDEX(差動モデル!$B:$B,K368))</f>
        <v/>
      </c>
      <c r="M368" t="str">
        <f t="shared" si="35"/>
        <v/>
      </c>
    </row>
    <row r="369" spans="1:13">
      <c r="A369" s="3"/>
      <c r="B369" s="4"/>
      <c r="C369" s="4"/>
      <c r="D369" s="1" t="str">
        <f>IF(K369="","",INDEX(差動モデル!$R:$R,K369))</f>
        <v/>
      </c>
      <c r="E369" s="1" t="str">
        <f>IF(K369="","",INDEX(差動モデル!$S:$S,K369))</f>
        <v/>
      </c>
      <c r="F369" s="1" t="str">
        <f t="shared" si="30"/>
        <v/>
      </c>
      <c r="G369" s="1" t="str">
        <f t="shared" si="31"/>
        <v/>
      </c>
      <c r="H369" s="1" t="str">
        <f t="shared" si="32"/>
        <v/>
      </c>
      <c r="I369" s="1" t="str">
        <f t="shared" si="33"/>
        <v/>
      </c>
      <c r="J369" s="1" t="str">
        <f t="shared" si="34"/>
        <v/>
      </c>
      <c r="K369" t="str">
        <f>IF(A369="","",ROUND(1+(LOG10(A369)-LOG10(入力・概要!$B$38))*(入力・概要!$B$40-1)/(LOG10(入力・概要!$B$39)-LOG10(入力・概要!$B$38)),0)+3)</f>
        <v/>
      </c>
      <c r="L369" t="str">
        <f>IF(K369="","",INDEX(差動モデル!$B:$B,K369))</f>
        <v/>
      </c>
      <c r="M369" t="str">
        <f t="shared" si="35"/>
        <v/>
      </c>
    </row>
    <row r="370" spans="1:13">
      <c r="A370" s="3"/>
      <c r="B370" s="4"/>
      <c r="C370" s="4"/>
      <c r="D370" s="1" t="str">
        <f>IF(K370="","",INDEX(差動モデル!$R:$R,K370))</f>
        <v/>
      </c>
      <c r="E370" s="1" t="str">
        <f>IF(K370="","",INDEX(差動モデル!$S:$S,K370))</f>
        <v/>
      </c>
      <c r="F370" s="1" t="str">
        <f t="shared" si="30"/>
        <v/>
      </c>
      <c r="G370" s="1" t="str">
        <f t="shared" si="31"/>
        <v/>
      </c>
      <c r="H370" s="1" t="str">
        <f t="shared" si="32"/>
        <v/>
      </c>
      <c r="I370" s="1" t="str">
        <f t="shared" si="33"/>
        <v/>
      </c>
      <c r="J370" s="1" t="str">
        <f t="shared" si="34"/>
        <v/>
      </c>
      <c r="K370" t="str">
        <f>IF(A370="","",ROUND(1+(LOG10(A370)-LOG10(入力・概要!$B$38))*(入力・概要!$B$40-1)/(LOG10(入力・概要!$B$39)-LOG10(入力・概要!$B$38)),0)+3)</f>
        <v/>
      </c>
      <c r="L370" t="str">
        <f>IF(K370="","",INDEX(差動モデル!$B:$B,K370))</f>
        <v/>
      </c>
      <c r="M370" t="str">
        <f t="shared" si="35"/>
        <v/>
      </c>
    </row>
    <row r="371" spans="1:13">
      <c r="A371" s="3"/>
      <c r="B371" s="4"/>
      <c r="C371" s="4"/>
      <c r="D371" s="1" t="str">
        <f>IF(K371="","",INDEX(差動モデル!$R:$R,K371))</f>
        <v/>
      </c>
      <c r="E371" s="1" t="str">
        <f>IF(K371="","",INDEX(差動モデル!$S:$S,K371))</f>
        <v/>
      </c>
      <c r="F371" s="1" t="str">
        <f t="shared" si="30"/>
        <v/>
      </c>
      <c r="G371" s="1" t="str">
        <f t="shared" si="31"/>
        <v/>
      </c>
      <c r="H371" s="1" t="str">
        <f t="shared" si="32"/>
        <v/>
      </c>
      <c r="I371" s="1" t="str">
        <f t="shared" si="33"/>
        <v/>
      </c>
      <c r="J371" s="1" t="str">
        <f t="shared" si="34"/>
        <v/>
      </c>
      <c r="K371" t="str">
        <f>IF(A371="","",ROUND(1+(LOG10(A371)-LOG10(入力・概要!$B$38))*(入力・概要!$B$40-1)/(LOG10(入力・概要!$B$39)-LOG10(入力・概要!$B$38)),0)+3)</f>
        <v/>
      </c>
      <c r="L371" t="str">
        <f>IF(K371="","",INDEX(差動モデル!$B:$B,K371))</f>
        <v/>
      </c>
      <c r="M371" t="str">
        <f t="shared" si="35"/>
        <v/>
      </c>
    </row>
    <row r="372" spans="1:13">
      <c r="A372" s="3"/>
      <c r="B372" s="4"/>
      <c r="C372" s="4"/>
      <c r="D372" s="1" t="str">
        <f>IF(K372="","",INDEX(差動モデル!$R:$R,K372))</f>
        <v/>
      </c>
      <c r="E372" s="1" t="str">
        <f>IF(K372="","",INDEX(差動モデル!$S:$S,K372))</f>
        <v/>
      </c>
      <c r="F372" s="1" t="str">
        <f t="shared" si="30"/>
        <v/>
      </c>
      <c r="G372" s="1" t="str">
        <f t="shared" si="31"/>
        <v/>
      </c>
      <c r="H372" s="1" t="str">
        <f t="shared" si="32"/>
        <v/>
      </c>
      <c r="I372" s="1" t="str">
        <f t="shared" si="33"/>
        <v/>
      </c>
      <c r="J372" s="1" t="str">
        <f t="shared" si="34"/>
        <v/>
      </c>
      <c r="K372" t="str">
        <f>IF(A372="","",ROUND(1+(LOG10(A372)-LOG10(入力・概要!$B$38))*(入力・概要!$B$40-1)/(LOG10(入力・概要!$B$39)-LOG10(入力・概要!$B$38)),0)+3)</f>
        <v/>
      </c>
      <c r="L372" t="str">
        <f>IF(K372="","",INDEX(差動モデル!$B:$B,K372))</f>
        <v/>
      </c>
      <c r="M372" t="str">
        <f t="shared" si="35"/>
        <v/>
      </c>
    </row>
    <row r="373" spans="1:13">
      <c r="A373" s="3"/>
      <c r="B373" s="4"/>
      <c r="C373" s="4"/>
      <c r="D373" s="1" t="str">
        <f>IF(K373="","",INDEX(差動モデル!$R:$R,K373))</f>
        <v/>
      </c>
      <c r="E373" s="1" t="str">
        <f>IF(K373="","",INDEX(差動モデル!$S:$S,K373))</f>
        <v/>
      </c>
      <c r="F373" s="1" t="str">
        <f t="shared" si="30"/>
        <v/>
      </c>
      <c r="G373" s="1" t="str">
        <f t="shared" si="31"/>
        <v/>
      </c>
      <c r="H373" s="1" t="str">
        <f t="shared" si="32"/>
        <v/>
      </c>
      <c r="I373" s="1" t="str">
        <f t="shared" si="33"/>
        <v/>
      </c>
      <c r="J373" s="1" t="str">
        <f t="shared" si="34"/>
        <v/>
      </c>
      <c r="K373" t="str">
        <f>IF(A373="","",ROUND(1+(LOG10(A373)-LOG10(入力・概要!$B$38))*(入力・概要!$B$40-1)/(LOG10(入力・概要!$B$39)-LOG10(入力・概要!$B$38)),0)+3)</f>
        <v/>
      </c>
      <c r="L373" t="str">
        <f>IF(K373="","",INDEX(差動モデル!$B:$B,K373))</f>
        <v/>
      </c>
      <c r="M373" t="str">
        <f t="shared" si="35"/>
        <v/>
      </c>
    </row>
    <row r="374" spans="1:13">
      <c r="A374" s="3"/>
      <c r="B374" s="4"/>
      <c r="C374" s="4"/>
      <c r="D374" s="1" t="str">
        <f>IF(K374="","",INDEX(差動モデル!$R:$R,K374))</f>
        <v/>
      </c>
      <c r="E374" s="1" t="str">
        <f>IF(K374="","",INDEX(差動モデル!$S:$S,K374))</f>
        <v/>
      </c>
      <c r="F374" s="1" t="str">
        <f t="shared" si="30"/>
        <v/>
      </c>
      <c r="G374" s="1" t="str">
        <f t="shared" si="31"/>
        <v/>
      </c>
      <c r="H374" s="1" t="str">
        <f t="shared" si="32"/>
        <v/>
      </c>
      <c r="I374" s="1" t="str">
        <f t="shared" si="33"/>
        <v/>
      </c>
      <c r="J374" s="1" t="str">
        <f t="shared" si="34"/>
        <v/>
      </c>
      <c r="K374" t="str">
        <f>IF(A374="","",ROUND(1+(LOG10(A374)-LOG10(入力・概要!$B$38))*(入力・概要!$B$40-1)/(LOG10(入力・概要!$B$39)-LOG10(入力・概要!$B$38)),0)+3)</f>
        <v/>
      </c>
      <c r="L374" t="str">
        <f>IF(K374="","",INDEX(差動モデル!$B:$B,K374))</f>
        <v/>
      </c>
      <c r="M374" t="str">
        <f t="shared" si="35"/>
        <v/>
      </c>
    </row>
    <row r="375" spans="1:13">
      <c r="A375" s="3"/>
      <c r="B375" s="4"/>
      <c r="C375" s="4"/>
      <c r="D375" s="1" t="str">
        <f>IF(K375="","",INDEX(差動モデル!$R:$R,K375))</f>
        <v/>
      </c>
      <c r="E375" s="1" t="str">
        <f>IF(K375="","",INDEX(差動モデル!$S:$S,K375))</f>
        <v/>
      </c>
      <c r="F375" s="1" t="str">
        <f t="shared" si="30"/>
        <v/>
      </c>
      <c r="G375" s="1" t="str">
        <f t="shared" si="31"/>
        <v/>
      </c>
      <c r="H375" s="1" t="str">
        <f t="shared" si="32"/>
        <v/>
      </c>
      <c r="I375" s="1" t="str">
        <f t="shared" si="33"/>
        <v/>
      </c>
      <c r="J375" s="1" t="str">
        <f t="shared" si="34"/>
        <v/>
      </c>
      <c r="K375" t="str">
        <f>IF(A375="","",ROUND(1+(LOG10(A375)-LOG10(入力・概要!$B$38))*(入力・概要!$B$40-1)/(LOG10(入力・概要!$B$39)-LOG10(入力・概要!$B$38)),0)+3)</f>
        <v/>
      </c>
      <c r="L375" t="str">
        <f>IF(K375="","",INDEX(差動モデル!$B:$B,K375))</f>
        <v/>
      </c>
      <c r="M375" t="str">
        <f t="shared" si="35"/>
        <v/>
      </c>
    </row>
    <row r="376" spans="1:13">
      <c r="A376" s="3"/>
      <c r="B376" s="4"/>
      <c r="C376" s="4"/>
      <c r="D376" s="1" t="str">
        <f>IF(K376="","",INDEX(差動モデル!$R:$R,K376))</f>
        <v/>
      </c>
      <c r="E376" s="1" t="str">
        <f>IF(K376="","",INDEX(差動モデル!$S:$S,K376))</f>
        <v/>
      </c>
      <c r="F376" s="1" t="str">
        <f t="shared" si="30"/>
        <v/>
      </c>
      <c r="G376" s="1" t="str">
        <f t="shared" si="31"/>
        <v/>
      </c>
      <c r="H376" s="1" t="str">
        <f t="shared" si="32"/>
        <v/>
      </c>
      <c r="I376" s="1" t="str">
        <f t="shared" si="33"/>
        <v/>
      </c>
      <c r="J376" s="1" t="str">
        <f t="shared" si="34"/>
        <v/>
      </c>
      <c r="K376" t="str">
        <f>IF(A376="","",ROUND(1+(LOG10(A376)-LOG10(入力・概要!$B$38))*(入力・概要!$B$40-1)/(LOG10(入力・概要!$B$39)-LOG10(入力・概要!$B$38)),0)+3)</f>
        <v/>
      </c>
      <c r="L376" t="str">
        <f>IF(K376="","",INDEX(差動モデル!$B:$B,K376))</f>
        <v/>
      </c>
      <c r="M376" t="str">
        <f t="shared" si="35"/>
        <v/>
      </c>
    </row>
    <row r="377" spans="1:13">
      <c r="A377" s="3"/>
      <c r="B377" s="4"/>
      <c r="C377" s="4"/>
      <c r="D377" s="1" t="str">
        <f>IF(K377="","",INDEX(差動モデル!$R:$R,K377))</f>
        <v/>
      </c>
      <c r="E377" s="1" t="str">
        <f>IF(K377="","",INDEX(差動モデル!$S:$S,K377))</f>
        <v/>
      </c>
      <c r="F377" s="1" t="str">
        <f t="shared" si="30"/>
        <v/>
      </c>
      <c r="G377" s="1" t="str">
        <f t="shared" si="31"/>
        <v/>
      </c>
      <c r="H377" s="1" t="str">
        <f t="shared" si="32"/>
        <v/>
      </c>
      <c r="I377" s="1" t="str">
        <f t="shared" si="33"/>
        <v/>
      </c>
      <c r="J377" s="1" t="str">
        <f t="shared" si="34"/>
        <v/>
      </c>
      <c r="K377" t="str">
        <f>IF(A377="","",ROUND(1+(LOG10(A377)-LOG10(入力・概要!$B$38))*(入力・概要!$B$40-1)/(LOG10(入力・概要!$B$39)-LOG10(入力・概要!$B$38)),0)+3)</f>
        <v/>
      </c>
      <c r="L377" t="str">
        <f>IF(K377="","",INDEX(差動モデル!$B:$B,K377))</f>
        <v/>
      </c>
      <c r="M377" t="str">
        <f t="shared" si="35"/>
        <v/>
      </c>
    </row>
    <row r="378" spans="1:13">
      <c r="A378" s="3"/>
      <c r="B378" s="4"/>
      <c r="C378" s="4"/>
      <c r="D378" s="1" t="str">
        <f>IF(K378="","",INDEX(差動モデル!$R:$R,K378))</f>
        <v/>
      </c>
      <c r="E378" s="1" t="str">
        <f>IF(K378="","",INDEX(差動モデル!$S:$S,K378))</f>
        <v/>
      </c>
      <c r="F378" s="1" t="str">
        <f t="shared" si="30"/>
        <v/>
      </c>
      <c r="G378" s="1" t="str">
        <f t="shared" si="31"/>
        <v/>
      </c>
      <c r="H378" s="1" t="str">
        <f t="shared" si="32"/>
        <v/>
      </c>
      <c r="I378" s="1" t="str">
        <f t="shared" si="33"/>
        <v/>
      </c>
      <c r="J378" s="1" t="str">
        <f t="shared" si="34"/>
        <v/>
      </c>
      <c r="K378" t="str">
        <f>IF(A378="","",ROUND(1+(LOG10(A378)-LOG10(入力・概要!$B$38))*(入力・概要!$B$40-1)/(LOG10(入力・概要!$B$39)-LOG10(入力・概要!$B$38)),0)+3)</f>
        <v/>
      </c>
      <c r="L378" t="str">
        <f>IF(K378="","",INDEX(差動モデル!$B:$B,K378))</f>
        <v/>
      </c>
      <c r="M378" t="str">
        <f t="shared" si="35"/>
        <v/>
      </c>
    </row>
    <row r="379" spans="1:13">
      <c r="A379" s="3"/>
      <c r="B379" s="4"/>
      <c r="C379" s="4"/>
      <c r="D379" s="1" t="str">
        <f>IF(K379="","",INDEX(差動モデル!$R:$R,K379))</f>
        <v/>
      </c>
      <c r="E379" s="1" t="str">
        <f>IF(K379="","",INDEX(差動モデル!$S:$S,K379))</f>
        <v/>
      </c>
      <c r="F379" s="1" t="str">
        <f t="shared" si="30"/>
        <v/>
      </c>
      <c r="G379" s="1" t="str">
        <f t="shared" si="31"/>
        <v/>
      </c>
      <c r="H379" s="1" t="str">
        <f t="shared" si="32"/>
        <v/>
      </c>
      <c r="I379" s="1" t="str">
        <f t="shared" si="33"/>
        <v/>
      </c>
      <c r="J379" s="1" t="str">
        <f t="shared" si="34"/>
        <v/>
      </c>
      <c r="K379" t="str">
        <f>IF(A379="","",ROUND(1+(LOG10(A379)-LOG10(入力・概要!$B$38))*(入力・概要!$B$40-1)/(LOG10(入力・概要!$B$39)-LOG10(入力・概要!$B$38)),0)+3)</f>
        <v/>
      </c>
      <c r="L379" t="str">
        <f>IF(K379="","",INDEX(差動モデル!$B:$B,K379))</f>
        <v/>
      </c>
      <c r="M379" t="str">
        <f t="shared" si="35"/>
        <v/>
      </c>
    </row>
    <row r="380" spans="1:13">
      <c r="A380" s="3"/>
      <c r="B380" s="4"/>
      <c r="C380" s="4"/>
      <c r="D380" s="1" t="str">
        <f>IF(K380="","",INDEX(差動モデル!$R:$R,K380))</f>
        <v/>
      </c>
      <c r="E380" s="1" t="str">
        <f>IF(K380="","",INDEX(差動モデル!$S:$S,K380))</f>
        <v/>
      </c>
      <c r="F380" s="1" t="str">
        <f t="shared" si="30"/>
        <v/>
      </c>
      <c r="G380" s="1" t="str">
        <f t="shared" si="31"/>
        <v/>
      </c>
      <c r="H380" s="1" t="str">
        <f t="shared" si="32"/>
        <v/>
      </c>
      <c r="I380" s="1" t="str">
        <f t="shared" si="33"/>
        <v/>
      </c>
      <c r="J380" s="1" t="str">
        <f t="shared" si="34"/>
        <v/>
      </c>
      <c r="K380" t="str">
        <f>IF(A380="","",ROUND(1+(LOG10(A380)-LOG10(入力・概要!$B$38))*(入力・概要!$B$40-1)/(LOG10(入力・概要!$B$39)-LOG10(入力・概要!$B$38)),0)+3)</f>
        <v/>
      </c>
      <c r="L380" t="str">
        <f>IF(K380="","",INDEX(差動モデル!$B:$B,K380))</f>
        <v/>
      </c>
      <c r="M380" t="str">
        <f t="shared" si="35"/>
        <v/>
      </c>
    </row>
    <row r="381" spans="1:13">
      <c r="A381" s="3"/>
      <c r="B381" s="4"/>
      <c r="C381" s="4"/>
      <c r="D381" s="1" t="str">
        <f>IF(K381="","",INDEX(差動モデル!$R:$R,K381))</f>
        <v/>
      </c>
      <c r="E381" s="1" t="str">
        <f>IF(K381="","",INDEX(差動モデル!$S:$S,K381))</f>
        <v/>
      </c>
      <c r="F381" s="1" t="str">
        <f t="shared" si="30"/>
        <v/>
      </c>
      <c r="G381" s="1" t="str">
        <f t="shared" si="31"/>
        <v/>
      </c>
      <c r="H381" s="1" t="str">
        <f t="shared" si="32"/>
        <v/>
      </c>
      <c r="I381" s="1" t="str">
        <f t="shared" si="33"/>
        <v/>
      </c>
      <c r="J381" s="1" t="str">
        <f t="shared" si="34"/>
        <v/>
      </c>
      <c r="K381" t="str">
        <f>IF(A381="","",ROUND(1+(LOG10(A381)-LOG10(入力・概要!$B$38))*(入力・概要!$B$40-1)/(LOG10(入力・概要!$B$39)-LOG10(入力・概要!$B$38)),0)+3)</f>
        <v/>
      </c>
      <c r="L381" t="str">
        <f>IF(K381="","",INDEX(差動モデル!$B:$B,K381))</f>
        <v/>
      </c>
      <c r="M381" t="str">
        <f t="shared" si="35"/>
        <v/>
      </c>
    </row>
    <row r="382" spans="1:13">
      <c r="A382" s="3"/>
      <c r="B382" s="4"/>
      <c r="C382" s="4"/>
      <c r="D382" s="1" t="str">
        <f>IF(K382="","",INDEX(差動モデル!$R:$R,K382))</f>
        <v/>
      </c>
      <c r="E382" s="1" t="str">
        <f>IF(K382="","",INDEX(差動モデル!$S:$S,K382))</f>
        <v/>
      </c>
      <c r="F382" s="1" t="str">
        <f t="shared" si="30"/>
        <v/>
      </c>
      <c r="G382" s="1" t="str">
        <f t="shared" si="31"/>
        <v/>
      </c>
      <c r="H382" s="1" t="str">
        <f t="shared" si="32"/>
        <v/>
      </c>
      <c r="I382" s="1" t="str">
        <f t="shared" si="33"/>
        <v/>
      </c>
      <c r="J382" s="1" t="str">
        <f t="shared" si="34"/>
        <v/>
      </c>
      <c r="K382" t="str">
        <f>IF(A382="","",ROUND(1+(LOG10(A382)-LOG10(入力・概要!$B$38))*(入力・概要!$B$40-1)/(LOG10(入力・概要!$B$39)-LOG10(入力・概要!$B$38)),0)+3)</f>
        <v/>
      </c>
      <c r="L382" t="str">
        <f>IF(K382="","",INDEX(差動モデル!$B:$B,K382))</f>
        <v/>
      </c>
      <c r="M382" t="str">
        <f t="shared" si="35"/>
        <v/>
      </c>
    </row>
    <row r="383" spans="1:13">
      <c r="A383" s="3"/>
      <c r="B383" s="4"/>
      <c r="C383" s="4"/>
      <c r="D383" s="1" t="str">
        <f>IF(K383="","",INDEX(差動モデル!$R:$R,K383))</f>
        <v/>
      </c>
      <c r="E383" s="1" t="str">
        <f>IF(K383="","",INDEX(差動モデル!$S:$S,K383))</f>
        <v/>
      </c>
      <c r="F383" s="1" t="str">
        <f t="shared" si="30"/>
        <v/>
      </c>
      <c r="G383" s="1" t="str">
        <f t="shared" si="31"/>
        <v/>
      </c>
      <c r="H383" s="1" t="str">
        <f t="shared" si="32"/>
        <v/>
      </c>
      <c r="I383" s="1" t="str">
        <f t="shared" si="33"/>
        <v/>
      </c>
      <c r="J383" s="1" t="str">
        <f t="shared" si="34"/>
        <v/>
      </c>
      <c r="K383" t="str">
        <f>IF(A383="","",ROUND(1+(LOG10(A383)-LOG10(入力・概要!$B$38))*(入力・概要!$B$40-1)/(LOG10(入力・概要!$B$39)-LOG10(入力・概要!$B$38)),0)+3)</f>
        <v/>
      </c>
      <c r="L383" t="str">
        <f>IF(K383="","",INDEX(差動モデル!$B:$B,K383))</f>
        <v/>
      </c>
      <c r="M383" t="str">
        <f t="shared" si="35"/>
        <v/>
      </c>
    </row>
    <row r="384" spans="1:13">
      <c r="A384" s="3"/>
      <c r="B384" s="4"/>
      <c r="C384" s="4"/>
      <c r="D384" s="1" t="str">
        <f>IF(K384="","",INDEX(差動モデル!$R:$R,K384))</f>
        <v/>
      </c>
      <c r="E384" s="1" t="str">
        <f>IF(K384="","",INDEX(差動モデル!$S:$S,K384))</f>
        <v/>
      </c>
      <c r="F384" s="1" t="str">
        <f t="shared" si="30"/>
        <v/>
      </c>
      <c r="G384" s="1" t="str">
        <f t="shared" si="31"/>
        <v/>
      </c>
      <c r="H384" s="1" t="str">
        <f t="shared" si="32"/>
        <v/>
      </c>
      <c r="I384" s="1" t="str">
        <f t="shared" si="33"/>
        <v/>
      </c>
      <c r="J384" s="1" t="str">
        <f t="shared" si="34"/>
        <v/>
      </c>
      <c r="K384" t="str">
        <f>IF(A384="","",ROUND(1+(LOG10(A384)-LOG10(入力・概要!$B$38))*(入力・概要!$B$40-1)/(LOG10(入力・概要!$B$39)-LOG10(入力・概要!$B$38)),0)+3)</f>
        <v/>
      </c>
      <c r="L384" t="str">
        <f>IF(K384="","",INDEX(差動モデル!$B:$B,K384))</f>
        <v/>
      </c>
      <c r="M384" t="str">
        <f t="shared" si="35"/>
        <v/>
      </c>
    </row>
    <row r="385" spans="1:13">
      <c r="A385" s="3"/>
      <c r="B385" s="4"/>
      <c r="C385" s="4"/>
      <c r="D385" s="1" t="str">
        <f>IF(K385="","",INDEX(差動モデル!$R:$R,K385))</f>
        <v/>
      </c>
      <c r="E385" s="1" t="str">
        <f>IF(K385="","",INDEX(差動モデル!$S:$S,K385))</f>
        <v/>
      </c>
      <c r="F385" s="1" t="str">
        <f t="shared" si="30"/>
        <v/>
      </c>
      <c r="G385" s="1" t="str">
        <f t="shared" si="31"/>
        <v/>
      </c>
      <c r="H385" s="1" t="str">
        <f t="shared" si="32"/>
        <v/>
      </c>
      <c r="I385" s="1" t="str">
        <f t="shared" si="33"/>
        <v/>
      </c>
      <c r="J385" s="1" t="str">
        <f t="shared" si="34"/>
        <v/>
      </c>
      <c r="K385" t="str">
        <f>IF(A385="","",ROUND(1+(LOG10(A385)-LOG10(入力・概要!$B$38))*(入力・概要!$B$40-1)/(LOG10(入力・概要!$B$39)-LOG10(入力・概要!$B$38)),0)+3)</f>
        <v/>
      </c>
      <c r="L385" t="str">
        <f>IF(K385="","",INDEX(差動モデル!$B:$B,K385))</f>
        <v/>
      </c>
      <c r="M385" t="str">
        <f t="shared" si="35"/>
        <v/>
      </c>
    </row>
    <row r="386" spans="1:13">
      <c r="A386" s="3"/>
      <c r="B386" s="4"/>
      <c r="C386" s="4"/>
      <c r="D386" s="1" t="str">
        <f>IF(K386="","",INDEX(差動モデル!$R:$R,K386))</f>
        <v/>
      </c>
      <c r="E386" s="1" t="str">
        <f>IF(K386="","",INDEX(差動モデル!$S:$S,K386))</f>
        <v/>
      </c>
      <c r="F386" s="1" t="str">
        <f t="shared" si="30"/>
        <v/>
      </c>
      <c r="G386" s="1" t="str">
        <f t="shared" si="31"/>
        <v/>
      </c>
      <c r="H386" s="1" t="str">
        <f t="shared" si="32"/>
        <v/>
      </c>
      <c r="I386" s="1" t="str">
        <f t="shared" si="33"/>
        <v/>
      </c>
      <c r="J386" s="1" t="str">
        <f t="shared" si="34"/>
        <v/>
      </c>
      <c r="K386" t="str">
        <f>IF(A386="","",ROUND(1+(LOG10(A386)-LOG10(入力・概要!$B$38))*(入力・概要!$B$40-1)/(LOG10(入力・概要!$B$39)-LOG10(入力・概要!$B$38)),0)+3)</f>
        <v/>
      </c>
      <c r="L386" t="str">
        <f>IF(K386="","",INDEX(差動モデル!$B:$B,K386))</f>
        <v/>
      </c>
      <c r="M386" t="str">
        <f t="shared" si="35"/>
        <v/>
      </c>
    </row>
    <row r="387" spans="1:13">
      <c r="A387" s="3"/>
      <c r="B387" s="4"/>
      <c r="C387" s="4"/>
      <c r="D387" s="1" t="str">
        <f>IF(K387="","",INDEX(差動モデル!$R:$R,K387))</f>
        <v/>
      </c>
      <c r="E387" s="1" t="str">
        <f>IF(K387="","",INDEX(差動モデル!$S:$S,K387))</f>
        <v/>
      </c>
      <c r="F387" s="1" t="str">
        <f t="shared" si="30"/>
        <v/>
      </c>
      <c r="G387" s="1" t="str">
        <f t="shared" si="31"/>
        <v/>
      </c>
      <c r="H387" s="1" t="str">
        <f t="shared" si="32"/>
        <v/>
      </c>
      <c r="I387" s="1" t="str">
        <f t="shared" si="33"/>
        <v/>
      </c>
      <c r="J387" s="1" t="str">
        <f t="shared" si="34"/>
        <v/>
      </c>
      <c r="K387" t="str">
        <f>IF(A387="","",ROUND(1+(LOG10(A387)-LOG10(入力・概要!$B$38))*(入力・概要!$B$40-1)/(LOG10(入力・概要!$B$39)-LOG10(入力・概要!$B$38)),0)+3)</f>
        <v/>
      </c>
      <c r="L387" t="str">
        <f>IF(K387="","",INDEX(差動モデル!$B:$B,K387))</f>
        <v/>
      </c>
      <c r="M387" t="str">
        <f t="shared" si="35"/>
        <v/>
      </c>
    </row>
    <row r="388" spans="1:13">
      <c r="A388" s="3"/>
      <c r="B388" s="4"/>
      <c r="C388" s="4"/>
      <c r="D388" s="1" t="str">
        <f>IF(K388="","",INDEX(差動モデル!$R:$R,K388))</f>
        <v/>
      </c>
      <c r="E388" s="1" t="str">
        <f>IF(K388="","",INDEX(差動モデル!$S:$S,K388))</f>
        <v/>
      </c>
      <c r="F388" s="1" t="str">
        <f t="shared" si="30"/>
        <v/>
      </c>
      <c r="G388" s="1" t="str">
        <f t="shared" si="31"/>
        <v/>
      </c>
      <c r="H388" s="1" t="str">
        <f t="shared" si="32"/>
        <v/>
      </c>
      <c r="I388" s="1" t="str">
        <f t="shared" si="33"/>
        <v/>
      </c>
      <c r="J388" s="1" t="str">
        <f t="shared" si="34"/>
        <v/>
      </c>
      <c r="K388" t="str">
        <f>IF(A388="","",ROUND(1+(LOG10(A388)-LOG10(入力・概要!$B$38))*(入力・概要!$B$40-1)/(LOG10(入力・概要!$B$39)-LOG10(入力・概要!$B$38)),0)+3)</f>
        <v/>
      </c>
      <c r="L388" t="str">
        <f>IF(K388="","",INDEX(差動モデル!$B:$B,K388))</f>
        <v/>
      </c>
      <c r="M388" t="str">
        <f t="shared" si="35"/>
        <v/>
      </c>
    </row>
    <row r="389" spans="1:13">
      <c r="A389" s="3"/>
      <c r="B389" s="4"/>
      <c r="C389" s="4"/>
      <c r="D389" s="1" t="str">
        <f>IF(K389="","",INDEX(差動モデル!$R:$R,K389))</f>
        <v/>
      </c>
      <c r="E389" s="1" t="str">
        <f>IF(K389="","",INDEX(差動モデル!$S:$S,K389))</f>
        <v/>
      </c>
      <c r="F389" s="1" t="str">
        <f t="shared" ref="F389:F452" si="36">IF(OR(A389="",B389=""),"",100*(D389-B389)/MAX(B389,0.000000000001))</f>
        <v/>
      </c>
      <c r="G389" s="1" t="str">
        <f t="shared" ref="G389:G452" si="37">IF(OR(A389="",C389=""),"",E389-C389)</f>
        <v/>
      </c>
      <c r="H389" s="1" t="str">
        <f t="shared" ref="H389:H452" si="38">IF(A389="","",LOG10(A389))</f>
        <v/>
      </c>
      <c r="I389" s="1" t="str">
        <f t="shared" ref="I389:I452" si="39">IF(B389="","",LOG10(MAX(B389,0.000000000001)))</f>
        <v/>
      </c>
      <c r="J389" s="1" t="str">
        <f t="shared" ref="J389:J452" si="40">IF(D389="","",LOG10(MAX(D389,0.000000000001)))</f>
        <v/>
      </c>
      <c r="K389" t="str">
        <f>IF(A389="","",ROUND(1+(LOG10(A389)-LOG10(入力・概要!$B$38))*(入力・概要!$B$40-1)/(LOG10(入力・概要!$B$39)-LOG10(入力・概要!$B$38)),0)+3)</f>
        <v/>
      </c>
      <c r="L389" t="str">
        <f>IF(K389="","",INDEX(差動モデル!$B:$B,K389))</f>
        <v/>
      </c>
      <c r="M389" t="str">
        <f t="shared" ref="M389:M452" si="41">IF(A389="","",IF(ABS(L389/A389-1)&lt;0.01,"周波数差&lt;1%","周波数差あり"))</f>
        <v/>
      </c>
    </row>
    <row r="390" spans="1:13">
      <c r="A390" s="3"/>
      <c r="B390" s="4"/>
      <c r="C390" s="4"/>
      <c r="D390" s="1" t="str">
        <f>IF(K390="","",INDEX(差動モデル!$R:$R,K390))</f>
        <v/>
      </c>
      <c r="E390" s="1" t="str">
        <f>IF(K390="","",INDEX(差動モデル!$S:$S,K390))</f>
        <v/>
      </c>
      <c r="F390" s="1" t="str">
        <f t="shared" si="36"/>
        <v/>
      </c>
      <c r="G390" s="1" t="str">
        <f t="shared" si="37"/>
        <v/>
      </c>
      <c r="H390" s="1" t="str">
        <f t="shared" si="38"/>
        <v/>
      </c>
      <c r="I390" s="1" t="str">
        <f t="shared" si="39"/>
        <v/>
      </c>
      <c r="J390" s="1" t="str">
        <f t="shared" si="40"/>
        <v/>
      </c>
      <c r="K390" t="str">
        <f>IF(A390="","",ROUND(1+(LOG10(A390)-LOG10(入力・概要!$B$38))*(入力・概要!$B$40-1)/(LOG10(入力・概要!$B$39)-LOG10(入力・概要!$B$38)),0)+3)</f>
        <v/>
      </c>
      <c r="L390" t="str">
        <f>IF(K390="","",INDEX(差動モデル!$B:$B,K390))</f>
        <v/>
      </c>
      <c r="M390" t="str">
        <f t="shared" si="41"/>
        <v/>
      </c>
    </row>
    <row r="391" spans="1:13">
      <c r="A391" s="3"/>
      <c r="B391" s="4"/>
      <c r="C391" s="4"/>
      <c r="D391" s="1" t="str">
        <f>IF(K391="","",INDEX(差動モデル!$R:$R,K391))</f>
        <v/>
      </c>
      <c r="E391" s="1" t="str">
        <f>IF(K391="","",INDEX(差動モデル!$S:$S,K391))</f>
        <v/>
      </c>
      <c r="F391" s="1" t="str">
        <f t="shared" si="36"/>
        <v/>
      </c>
      <c r="G391" s="1" t="str">
        <f t="shared" si="37"/>
        <v/>
      </c>
      <c r="H391" s="1" t="str">
        <f t="shared" si="38"/>
        <v/>
      </c>
      <c r="I391" s="1" t="str">
        <f t="shared" si="39"/>
        <v/>
      </c>
      <c r="J391" s="1" t="str">
        <f t="shared" si="40"/>
        <v/>
      </c>
      <c r="K391" t="str">
        <f>IF(A391="","",ROUND(1+(LOG10(A391)-LOG10(入力・概要!$B$38))*(入力・概要!$B$40-1)/(LOG10(入力・概要!$B$39)-LOG10(入力・概要!$B$38)),0)+3)</f>
        <v/>
      </c>
      <c r="L391" t="str">
        <f>IF(K391="","",INDEX(差動モデル!$B:$B,K391))</f>
        <v/>
      </c>
      <c r="M391" t="str">
        <f t="shared" si="41"/>
        <v/>
      </c>
    </row>
    <row r="392" spans="1:13">
      <c r="A392" s="3"/>
      <c r="B392" s="4"/>
      <c r="C392" s="4"/>
      <c r="D392" s="1" t="str">
        <f>IF(K392="","",INDEX(差動モデル!$R:$R,K392))</f>
        <v/>
      </c>
      <c r="E392" s="1" t="str">
        <f>IF(K392="","",INDEX(差動モデル!$S:$S,K392))</f>
        <v/>
      </c>
      <c r="F392" s="1" t="str">
        <f t="shared" si="36"/>
        <v/>
      </c>
      <c r="G392" s="1" t="str">
        <f t="shared" si="37"/>
        <v/>
      </c>
      <c r="H392" s="1" t="str">
        <f t="shared" si="38"/>
        <v/>
      </c>
      <c r="I392" s="1" t="str">
        <f t="shared" si="39"/>
        <v/>
      </c>
      <c r="J392" s="1" t="str">
        <f t="shared" si="40"/>
        <v/>
      </c>
      <c r="K392" t="str">
        <f>IF(A392="","",ROUND(1+(LOG10(A392)-LOG10(入力・概要!$B$38))*(入力・概要!$B$40-1)/(LOG10(入力・概要!$B$39)-LOG10(入力・概要!$B$38)),0)+3)</f>
        <v/>
      </c>
      <c r="L392" t="str">
        <f>IF(K392="","",INDEX(差動モデル!$B:$B,K392))</f>
        <v/>
      </c>
      <c r="M392" t="str">
        <f t="shared" si="41"/>
        <v/>
      </c>
    </row>
    <row r="393" spans="1:13">
      <c r="A393" s="3"/>
      <c r="B393" s="4"/>
      <c r="C393" s="4"/>
      <c r="D393" s="1" t="str">
        <f>IF(K393="","",INDEX(差動モデル!$R:$R,K393))</f>
        <v/>
      </c>
      <c r="E393" s="1" t="str">
        <f>IF(K393="","",INDEX(差動モデル!$S:$S,K393))</f>
        <v/>
      </c>
      <c r="F393" s="1" t="str">
        <f t="shared" si="36"/>
        <v/>
      </c>
      <c r="G393" s="1" t="str">
        <f t="shared" si="37"/>
        <v/>
      </c>
      <c r="H393" s="1" t="str">
        <f t="shared" si="38"/>
        <v/>
      </c>
      <c r="I393" s="1" t="str">
        <f t="shared" si="39"/>
        <v/>
      </c>
      <c r="J393" s="1" t="str">
        <f t="shared" si="40"/>
        <v/>
      </c>
      <c r="K393" t="str">
        <f>IF(A393="","",ROUND(1+(LOG10(A393)-LOG10(入力・概要!$B$38))*(入力・概要!$B$40-1)/(LOG10(入力・概要!$B$39)-LOG10(入力・概要!$B$38)),0)+3)</f>
        <v/>
      </c>
      <c r="L393" t="str">
        <f>IF(K393="","",INDEX(差動モデル!$B:$B,K393))</f>
        <v/>
      </c>
      <c r="M393" t="str">
        <f t="shared" si="41"/>
        <v/>
      </c>
    </row>
    <row r="394" spans="1:13">
      <c r="A394" s="3"/>
      <c r="B394" s="4"/>
      <c r="C394" s="4"/>
      <c r="D394" s="1" t="str">
        <f>IF(K394="","",INDEX(差動モデル!$R:$R,K394))</f>
        <v/>
      </c>
      <c r="E394" s="1" t="str">
        <f>IF(K394="","",INDEX(差動モデル!$S:$S,K394))</f>
        <v/>
      </c>
      <c r="F394" s="1" t="str">
        <f t="shared" si="36"/>
        <v/>
      </c>
      <c r="G394" s="1" t="str">
        <f t="shared" si="37"/>
        <v/>
      </c>
      <c r="H394" s="1" t="str">
        <f t="shared" si="38"/>
        <v/>
      </c>
      <c r="I394" s="1" t="str">
        <f t="shared" si="39"/>
        <v/>
      </c>
      <c r="J394" s="1" t="str">
        <f t="shared" si="40"/>
        <v/>
      </c>
      <c r="K394" t="str">
        <f>IF(A394="","",ROUND(1+(LOG10(A394)-LOG10(入力・概要!$B$38))*(入力・概要!$B$40-1)/(LOG10(入力・概要!$B$39)-LOG10(入力・概要!$B$38)),0)+3)</f>
        <v/>
      </c>
      <c r="L394" t="str">
        <f>IF(K394="","",INDEX(差動モデル!$B:$B,K394))</f>
        <v/>
      </c>
      <c r="M394" t="str">
        <f t="shared" si="41"/>
        <v/>
      </c>
    </row>
    <row r="395" spans="1:13">
      <c r="A395" s="3"/>
      <c r="B395" s="4"/>
      <c r="C395" s="4"/>
      <c r="D395" s="1" t="str">
        <f>IF(K395="","",INDEX(差動モデル!$R:$R,K395))</f>
        <v/>
      </c>
      <c r="E395" s="1" t="str">
        <f>IF(K395="","",INDEX(差動モデル!$S:$S,K395))</f>
        <v/>
      </c>
      <c r="F395" s="1" t="str">
        <f t="shared" si="36"/>
        <v/>
      </c>
      <c r="G395" s="1" t="str">
        <f t="shared" si="37"/>
        <v/>
      </c>
      <c r="H395" s="1" t="str">
        <f t="shared" si="38"/>
        <v/>
      </c>
      <c r="I395" s="1" t="str">
        <f t="shared" si="39"/>
        <v/>
      </c>
      <c r="J395" s="1" t="str">
        <f t="shared" si="40"/>
        <v/>
      </c>
      <c r="K395" t="str">
        <f>IF(A395="","",ROUND(1+(LOG10(A395)-LOG10(入力・概要!$B$38))*(入力・概要!$B$40-1)/(LOG10(入力・概要!$B$39)-LOG10(入力・概要!$B$38)),0)+3)</f>
        <v/>
      </c>
      <c r="L395" t="str">
        <f>IF(K395="","",INDEX(差動モデル!$B:$B,K395))</f>
        <v/>
      </c>
      <c r="M395" t="str">
        <f t="shared" si="41"/>
        <v/>
      </c>
    </row>
    <row r="396" spans="1:13">
      <c r="A396" s="3"/>
      <c r="B396" s="4"/>
      <c r="C396" s="4"/>
      <c r="D396" s="1" t="str">
        <f>IF(K396="","",INDEX(差動モデル!$R:$R,K396))</f>
        <v/>
      </c>
      <c r="E396" s="1" t="str">
        <f>IF(K396="","",INDEX(差動モデル!$S:$S,K396))</f>
        <v/>
      </c>
      <c r="F396" s="1" t="str">
        <f t="shared" si="36"/>
        <v/>
      </c>
      <c r="G396" s="1" t="str">
        <f t="shared" si="37"/>
        <v/>
      </c>
      <c r="H396" s="1" t="str">
        <f t="shared" si="38"/>
        <v/>
      </c>
      <c r="I396" s="1" t="str">
        <f t="shared" si="39"/>
        <v/>
      </c>
      <c r="J396" s="1" t="str">
        <f t="shared" si="40"/>
        <v/>
      </c>
      <c r="K396" t="str">
        <f>IF(A396="","",ROUND(1+(LOG10(A396)-LOG10(入力・概要!$B$38))*(入力・概要!$B$40-1)/(LOG10(入力・概要!$B$39)-LOG10(入力・概要!$B$38)),0)+3)</f>
        <v/>
      </c>
      <c r="L396" t="str">
        <f>IF(K396="","",INDEX(差動モデル!$B:$B,K396))</f>
        <v/>
      </c>
      <c r="M396" t="str">
        <f t="shared" si="41"/>
        <v/>
      </c>
    </row>
    <row r="397" spans="1:13">
      <c r="A397" s="3"/>
      <c r="B397" s="4"/>
      <c r="C397" s="4"/>
      <c r="D397" s="1" t="str">
        <f>IF(K397="","",INDEX(差動モデル!$R:$R,K397))</f>
        <v/>
      </c>
      <c r="E397" s="1" t="str">
        <f>IF(K397="","",INDEX(差動モデル!$S:$S,K397))</f>
        <v/>
      </c>
      <c r="F397" s="1" t="str">
        <f t="shared" si="36"/>
        <v/>
      </c>
      <c r="G397" s="1" t="str">
        <f t="shared" si="37"/>
        <v/>
      </c>
      <c r="H397" s="1" t="str">
        <f t="shared" si="38"/>
        <v/>
      </c>
      <c r="I397" s="1" t="str">
        <f t="shared" si="39"/>
        <v/>
      </c>
      <c r="J397" s="1" t="str">
        <f t="shared" si="40"/>
        <v/>
      </c>
      <c r="K397" t="str">
        <f>IF(A397="","",ROUND(1+(LOG10(A397)-LOG10(入力・概要!$B$38))*(入力・概要!$B$40-1)/(LOG10(入力・概要!$B$39)-LOG10(入力・概要!$B$38)),0)+3)</f>
        <v/>
      </c>
      <c r="L397" t="str">
        <f>IF(K397="","",INDEX(差動モデル!$B:$B,K397))</f>
        <v/>
      </c>
      <c r="M397" t="str">
        <f t="shared" si="41"/>
        <v/>
      </c>
    </row>
    <row r="398" spans="1:13">
      <c r="A398" s="3"/>
      <c r="B398" s="4"/>
      <c r="C398" s="4"/>
      <c r="D398" s="1" t="str">
        <f>IF(K398="","",INDEX(差動モデル!$R:$R,K398))</f>
        <v/>
      </c>
      <c r="E398" s="1" t="str">
        <f>IF(K398="","",INDEX(差動モデル!$S:$S,K398))</f>
        <v/>
      </c>
      <c r="F398" s="1" t="str">
        <f t="shared" si="36"/>
        <v/>
      </c>
      <c r="G398" s="1" t="str">
        <f t="shared" si="37"/>
        <v/>
      </c>
      <c r="H398" s="1" t="str">
        <f t="shared" si="38"/>
        <v/>
      </c>
      <c r="I398" s="1" t="str">
        <f t="shared" si="39"/>
        <v/>
      </c>
      <c r="J398" s="1" t="str">
        <f t="shared" si="40"/>
        <v/>
      </c>
      <c r="K398" t="str">
        <f>IF(A398="","",ROUND(1+(LOG10(A398)-LOG10(入力・概要!$B$38))*(入力・概要!$B$40-1)/(LOG10(入力・概要!$B$39)-LOG10(入力・概要!$B$38)),0)+3)</f>
        <v/>
      </c>
      <c r="L398" t="str">
        <f>IF(K398="","",INDEX(差動モデル!$B:$B,K398))</f>
        <v/>
      </c>
      <c r="M398" t="str">
        <f t="shared" si="41"/>
        <v/>
      </c>
    </row>
    <row r="399" spans="1:13">
      <c r="A399" s="3"/>
      <c r="B399" s="4"/>
      <c r="C399" s="4"/>
      <c r="D399" s="1" t="str">
        <f>IF(K399="","",INDEX(差動モデル!$R:$R,K399))</f>
        <v/>
      </c>
      <c r="E399" s="1" t="str">
        <f>IF(K399="","",INDEX(差動モデル!$S:$S,K399))</f>
        <v/>
      </c>
      <c r="F399" s="1" t="str">
        <f t="shared" si="36"/>
        <v/>
      </c>
      <c r="G399" s="1" t="str">
        <f t="shared" si="37"/>
        <v/>
      </c>
      <c r="H399" s="1" t="str">
        <f t="shared" si="38"/>
        <v/>
      </c>
      <c r="I399" s="1" t="str">
        <f t="shared" si="39"/>
        <v/>
      </c>
      <c r="J399" s="1" t="str">
        <f t="shared" si="40"/>
        <v/>
      </c>
      <c r="K399" t="str">
        <f>IF(A399="","",ROUND(1+(LOG10(A399)-LOG10(入力・概要!$B$38))*(入力・概要!$B$40-1)/(LOG10(入力・概要!$B$39)-LOG10(入力・概要!$B$38)),0)+3)</f>
        <v/>
      </c>
      <c r="L399" t="str">
        <f>IF(K399="","",INDEX(差動モデル!$B:$B,K399))</f>
        <v/>
      </c>
      <c r="M399" t="str">
        <f t="shared" si="41"/>
        <v/>
      </c>
    </row>
    <row r="400" spans="1:13">
      <c r="A400" s="3"/>
      <c r="B400" s="4"/>
      <c r="C400" s="4"/>
      <c r="D400" s="1" t="str">
        <f>IF(K400="","",INDEX(差動モデル!$R:$R,K400))</f>
        <v/>
      </c>
      <c r="E400" s="1" t="str">
        <f>IF(K400="","",INDEX(差動モデル!$S:$S,K400))</f>
        <v/>
      </c>
      <c r="F400" s="1" t="str">
        <f t="shared" si="36"/>
        <v/>
      </c>
      <c r="G400" s="1" t="str">
        <f t="shared" si="37"/>
        <v/>
      </c>
      <c r="H400" s="1" t="str">
        <f t="shared" si="38"/>
        <v/>
      </c>
      <c r="I400" s="1" t="str">
        <f t="shared" si="39"/>
        <v/>
      </c>
      <c r="J400" s="1" t="str">
        <f t="shared" si="40"/>
        <v/>
      </c>
      <c r="K400" t="str">
        <f>IF(A400="","",ROUND(1+(LOG10(A400)-LOG10(入力・概要!$B$38))*(入力・概要!$B$40-1)/(LOG10(入力・概要!$B$39)-LOG10(入力・概要!$B$38)),0)+3)</f>
        <v/>
      </c>
      <c r="L400" t="str">
        <f>IF(K400="","",INDEX(差動モデル!$B:$B,K400))</f>
        <v/>
      </c>
      <c r="M400" t="str">
        <f t="shared" si="41"/>
        <v/>
      </c>
    </row>
    <row r="401" spans="1:13">
      <c r="A401" s="3"/>
      <c r="B401" s="4"/>
      <c r="C401" s="4"/>
      <c r="D401" s="1" t="str">
        <f>IF(K401="","",INDEX(差動モデル!$R:$R,K401))</f>
        <v/>
      </c>
      <c r="E401" s="1" t="str">
        <f>IF(K401="","",INDEX(差動モデル!$S:$S,K401))</f>
        <v/>
      </c>
      <c r="F401" s="1" t="str">
        <f t="shared" si="36"/>
        <v/>
      </c>
      <c r="G401" s="1" t="str">
        <f t="shared" si="37"/>
        <v/>
      </c>
      <c r="H401" s="1" t="str">
        <f t="shared" si="38"/>
        <v/>
      </c>
      <c r="I401" s="1" t="str">
        <f t="shared" si="39"/>
        <v/>
      </c>
      <c r="J401" s="1" t="str">
        <f t="shared" si="40"/>
        <v/>
      </c>
      <c r="K401" t="str">
        <f>IF(A401="","",ROUND(1+(LOG10(A401)-LOG10(入力・概要!$B$38))*(入力・概要!$B$40-1)/(LOG10(入力・概要!$B$39)-LOG10(入力・概要!$B$38)),0)+3)</f>
        <v/>
      </c>
      <c r="L401" t="str">
        <f>IF(K401="","",INDEX(差動モデル!$B:$B,K401))</f>
        <v/>
      </c>
      <c r="M401" t="str">
        <f t="shared" si="41"/>
        <v/>
      </c>
    </row>
    <row r="402" spans="1:13">
      <c r="A402" s="3"/>
      <c r="B402" s="4"/>
      <c r="C402" s="4"/>
      <c r="D402" s="1" t="str">
        <f>IF(K402="","",INDEX(差動モデル!$R:$R,K402))</f>
        <v/>
      </c>
      <c r="E402" s="1" t="str">
        <f>IF(K402="","",INDEX(差動モデル!$S:$S,K402))</f>
        <v/>
      </c>
      <c r="F402" s="1" t="str">
        <f t="shared" si="36"/>
        <v/>
      </c>
      <c r="G402" s="1" t="str">
        <f t="shared" si="37"/>
        <v/>
      </c>
      <c r="H402" s="1" t="str">
        <f t="shared" si="38"/>
        <v/>
      </c>
      <c r="I402" s="1" t="str">
        <f t="shared" si="39"/>
        <v/>
      </c>
      <c r="J402" s="1" t="str">
        <f t="shared" si="40"/>
        <v/>
      </c>
      <c r="K402" t="str">
        <f>IF(A402="","",ROUND(1+(LOG10(A402)-LOG10(入力・概要!$B$38))*(入力・概要!$B$40-1)/(LOG10(入力・概要!$B$39)-LOG10(入力・概要!$B$38)),0)+3)</f>
        <v/>
      </c>
      <c r="L402" t="str">
        <f>IF(K402="","",INDEX(差動モデル!$B:$B,K402))</f>
        <v/>
      </c>
      <c r="M402" t="str">
        <f t="shared" si="41"/>
        <v/>
      </c>
    </row>
    <row r="403" spans="1:13">
      <c r="A403" s="3"/>
      <c r="B403" s="4"/>
      <c r="C403" s="4"/>
      <c r="D403" s="1" t="str">
        <f>IF(K403="","",INDEX(差動モデル!$R:$R,K403))</f>
        <v/>
      </c>
      <c r="E403" s="1" t="str">
        <f>IF(K403="","",INDEX(差動モデル!$S:$S,K403))</f>
        <v/>
      </c>
      <c r="F403" s="1" t="str">
        <f t="shared" si="36"/>
        <v/>
      </c>
      <c r="G403" s="1" t="str">
        <f t="shared" si="37"/>
        <v/>
      </c>
      <c r="H403" s="1" t="str">
        <f t="shared" si="38"/>
        <v/>
      </c>
      <c r="I403" s="1" t="str">
        <f t="shared" si="39"/>
        <v/>
      </c>
      <c r="J403" s="1" t="str">
        <f t="shared" si="40"/>
        <v/>
      </c>
      <c r="K403" t="str">
        <f>IF(A403="","",ROUND(1+(LOG10(A403)-LOG10(入力・概要!$B$38))*(入力・概要!$B$40-1)/(LOG10(入力・概要!$B$39)-LOG10(入力・概要!$B$38)),0)+3)</f>
        <v/>
      </c>
      <c r="L403" t="str">
        <f>IF(K403="","",INDEX(差動モデル!$B:$B,K403))</f>
        <v/>
      </c>
      <c r="M403" t="str">
        <f t="shared" si="41"/>
        <v/>
      </c>
    </row>
    <row r="404" spans="1:13">
      <c r="A404" s="3"/>
      <c r="B404" s="4"/>
      <c r="C404" s="4"/>
      <c r="D404" s="1" t="str">
        <f>IF(K404="","",INDEX(差動モデル!$R:$R,K404))</f>
        <v/>
      </c>
      <c r="E404" s="1" t="str">
        <f>IF(K404="","",INDEX(差動モデル!$S:$S,K404))</f>
        <v/>
      </c>
      <c r="F404" s="1" t="str">
        <f t="shared" si="36"/>
        <v/>
      </c>
      <c r="G404" s="1" t="str">
        <f t="shared" si="37"/>
        <v/>
      </c>
      <c r="H404" s="1" t="str">
        <f t="shared" si="38"/>
        <v/>
      </c>
      <c r="I404" s="1" t="str">
        <f t="shared" si="39"/>
        <v/>
      </c>
      <c r="J404" s="1" t="str">
        <f t="shared" si="40"/>
        <v/>
      </c>
      <c r="K404" t="str">
        <f>IF(A404="","",ROUND(1+(LOG10(A404)-LOG10(入力・概要!$B$38))*(入力・概要!$B$40-1)/(LOG10(入力・概要!$B$39)-LOG10(入力・概要!$B$38)),0)+3)</f>
        <v/>
      </c>
      <c r="L404" t="str">
        <f>IF(K404="","",INDEX(差動モデル!$B:$B,K404))</f>
        <v/>
      </c>
      <c r="M404" t="str">
        <f t="shared" si="41"/>
        <v/>
      </c>
    </row>
    <row r="405" spans="1:13">
      <c r="A405" s="3"/>
      <c r="B405" s="4"/>
      <c r="C405" s="4"/>
      <c r="D405" s="1" t="str">
        <f>IF(K405="","",INDEX(差動モデル!$R:$R,K405))</f>
        <v/>
      </c>
      <c r="E405" s="1" t="str">
        <f>IF(K405="","",INDEX(差動モデル!$S:$S,K405))</f>
        <v/>
      </c>
      <c r="F405" s="1" t="str">
        <f t="shared" si="36"/>
        <v/>
      </c>
      <c r="G405" s="1" t="str">
        <f t="shared" si="37"/>
        <v/>
      </c>
      <c r="H405" s="1" t="str">
        <f t="shared" si="38"/>
        <v/>
      </c>
      <c r="I405" s="1" t="str">
        <f t="shared" si="39"/>
        <v/>
      </c>
      <c r="J405" s="1" t="str">
        <f t="shared" si="40"/>
        <v/>
      </c>
      <c r="K405" t="str">
        <f>IF(A405="","",ROUND(1+(LOG10(A405)-LOG10(入力・概要!$B$38))*(入力・概要!$B$40-1)/(LOG10(入力・概要!$B$39)-LOG10(入力・概要!$B$38)),0)+3)</f>
        <v/>
      </c>
      <c r="L405" t="str">
        <f>IF(K405="","",INDEX(差動モデル!$B:$B,K405))</f>
        <v/>
      </c>
      <c r="M405" t="str">
        <f t="shared" si="41"/>
        <v/>
      </c>
    </row>
    <row r="406" spans="1:13">
      <c r="A406" s="3"/>
      <c r="B406" s="4"/>
      <c r="C406" s="4"/>
      <c r="D406" s="1" t="str">
        <f>IF(K406="","",INDEX(差動モデル!$R:$R,K406))</f>
        <v/>
      </c>
      <c r="E406" s="1" t="str">
        <f>IF(K406="","",INDEX(差動モデル!$S:$S,K406))</f>
        <v/>
      </c>
      <c r="F406" s="1" t="str">
        <f t="shared" si="36"/>
        <v/>
      </c>
      <c r="G406" s="1" t="str">
        <f t="shared" si="37"/>
        <v/>
      </c>
      <c r="H406" s="1" t="str">
        <f t="shared" si="38"/>
        <v/>
      </c>
      <c r="I406" s="1" t="str">
        <f t="shared" si="39"/>
        <v/>
      </c>
      <c r="J406" s="1" t="str">
        <f t="shared" si="40"/>
        <v/>
      </c>
      <c r="K406" t="str">
        <f>IF(A406="","",ROUND(1+(LOG10(A406)-LOG10(入力・概要!$B$38))*(入力・概要!$B$40-1)/(LOG10(入力・概要!$B$39)-LOG10(入力・概要!$B$38)),0)+3)</f>
        <v/>
      </c>
      <c r="L406" t="str">
        <f>IF(K406="","",INDEX(差動モデル!$B:$B,K406))</f>
        <v/>
      </c>
      <c r="M406" t="str">
        <f t="shared" si="41"/>
        <v/>
      </c>
    </row>
    <row r="407" spans="1:13">
      <c r="A407" s="3"/>
      <c r="B407" s="4"/>
      <c r="C407" s="4"/>
      <c r="D407" s="1" t="str">
        <f>IF(K407="","",INDEX(差動モデル!$R:$R,K407))</f>
        <v/>
      </c>
      <c r="E407" s="1" t="str">
        <f>IF(K407="","",INDEX(差動モデル!$S:$S,K407))</f>
        <v/>
      </c>
      <c r="F407" s="1" t="str">
        <f t="shared" si="36"/>
        <v/>
      </c>
      <c r="G407" s="1" t="str">
        <f t="shared" si="37"/>
        <v/>
      </c>
      <c r="H407" s="1" t="str">
        <f t="shared" si="38"/>
        <v/>
      </c>
      <c r="I407" s="1" t="str">
        <f t="shared" si="39"/>
        <v/>
      </c>
      <c r="J407" s="1" t="str">
        <f t="shared" si="40"/>
        <v/>
      </c>
      <c r="K407" t="str">
        <f>IF(A407="","",ROUND(1+(LOG10(A407)-LOG10(入力・概要!$B$38))*(入力・概要!$B$40-1)/(LOG10(入力・概要!$B$39)-LOG10(入力・概要!$B$38)),0)+3)</f>
        <v/>
      </c>
      <c r="L407" t="str">
        <f>IF(K407="","",INDEX(差動モデル!$B:$B,K407))</f>
        <v/>
      </c>
      <c r="M407" t="str">
        <f t="shared" si="41"/>
        <v/>
      </c>
    </row>
    <row r="408" spans="1:13">
      <c r="A408" s="3"/>
      <c r="B408" s="4"/>
      <c r="C408" s="4"/>
      <c r="D408" s="1" t="str">
        <f>IF(K408="","",INDEX(差動モデル!$R:$R,K408))</f>
        <v/>
      </c>
      <c r="E408" s="1" t="str">
        <f>IF(K408="","",INDEX(差動モデル!$S:$S,K408))</f>
        <v/>
      </c>
      <c r="F408" s="1" t="str">
        <f t="shared" si="36"/>
        <v/>
      </c>
      <c r="G408" s="1" t="str">
        <f t="shared" si="37"/>
        <v/>
      </c>
      <c r="H408" s="1" t="str">
        <f t="shared" si="38"/>
        <v/>
      </c>
      <c r="I408" s="1" t="str">
        <f t="shared" si="39"/>
        <v/>
      </c>
      <c r="J408" s="1" t="str">
        <f t="shared" si="40"/>
        <v/>
      </c>
      <c r="K408" t="str">
        <f>IF(A408="","",ROUND(1+(LOG10(A408)-LOG10(入力・概要!$B$38))*(入力・概要!$B$40-1)/(LOG10(入力・概要!$B$39)-LOG10(入力・概要!$B$38)),0)+3)</f>
        <v/>
      </c>
      <c r="L408" t="str">
        <f>IF(K408="","",INDEX(差動モデル!$B:$B,K408))</f>
        <v/>
      </c>
      <c r="M408" t="str">
        <f t="shared" si="41"/>
        <v/>
      </c>
    </row>
    <row r="409" spans="1:13">
      <c r="A409" s="3"/>
      <c r="B409" s="4"/>
      <c r="C409" s="4"/>
      <c r="D409" s="1" t="str">
        <f>IF(K409="","",INDEX(差動モデル!$R:$R,K409))</f>
        <v/>
      </c>
      <c r="E409" s="1" t="str">
        <f>IF(K409="","",INDEX(差動モデル!$S:$S,K409))</f>
        <v/>
      </c>
      <c r="F409" s="1" t="str">
        <f t="shared" si="36"/>
        <v/>
      </c>
      <c r="G409" s="1" t="str">
        <f t="shared" si="37"/>
        <v/>
      </c>
      <c r="H409" s="1" t="str">
        <f t="shared" si="38"/>
        <v/>
      </c>
      <c r="I409" s="1" t="str">
        <f t="shared" si="39"/>
        <v/>
      </c>
      <c r="J409" s="1" t="str">
        <f t="shared" si="40"/>
        <v/>
      </c>
      <c r="K409" t="str">
        <f>IF(A409="","",ROUND(1+(LOG10(A409)-LOG10(入力・概要!$B$38))*(入力・概要!$B$40-1)/(LOG10(入力・概要!$B$39)-LOG10(入力・概要!$B$38)),0)+3)</f>
        <v/>
      </c>
      <c r="L409" t="str">
        <f>IF(K409="","",INDEX(差動モデル!$B:$B,K409))</f>
        <v/>
      </c>
      <c r="M409" t="str">
        <f t="shared" si="41"/>
        <v/>
      </c>
    </row>
    <row r="410" spans="1:13">
      <c r="A410" s="3"/>
      <c r="B410" s="4"/>
      <c r="C410" s="4"/>
      <c r="D410" s="1" t="str">
        <f>IF(K410="","",INDEX(差動モデル!$R:$R,K410))</f>
        <v/>
      </c>
      <c r="E410" s="1" t="str">
        <f>IF(K410="","",INDEX(差動モデル!$S:$S,K410))</f>
        <v/>
      </c>
      <c r="F410" s="1" t="str">
        <f t="shared" si="36"/>
        <v/>
      </c>
      <c r="G410" s="1" t="str">
        <f t="shared" si="37"/>
        <v/>
      </c>
      <c r="H410" s="1" t="str">
        <f t="shared" si="38"/>
        <v/>
      </c>
      <c r="I410" s="1" t="str">
        <f t="shared" si="39"/>
        <v/>
      </c>
      <c r="J410" s="1" t="str">
        <f t="shared" si="40"/>
        <v/>
      </c>
      <c r="K410" t="str">
        <f>IF(A410="","",ROUND(1+(LOG10(A410)-LOG10(入力・概要!$B$38))*(入力・概要!$B$40-1)/(LOG10(入力・概要!$B$39)-LOG10(入力・概要!$B$38)),0)+3)</f>
        <v/>
      </c>
      <c r="L410" t="str">
        <f>IF(K410="","",INDEX(差動モデル!$B:$B,K410))</f>
        <v/>
      </c>
      <c r="M410" t="str">
        <f t="shared" si="41"/>
        <v/>
      </c>
    </row>
    <row r="411" spans="1:13">
      <c r="A411" s="3"/>
      <c r="B411" s="4"/>
      <c r="C411" s="4"/>
      <c r="D411" s="1" t="str">
        <f>IF(K411="","",INDEX(差動モデル!$R:$R,K411))</f>
        <v/>
      </c>
      <c r="E411" s="1" t="str">
        <f>IF(K411="","",INDEX(差動モデル!$S:$S,K411))</f>
        <v/>
      </c>
      <c r="F411" s="1" t="str">
        <f t="shared" si="36"/>
        <v/>
      </c>
      <c r="G411" s="1" t="str">
        <f t="shared" si="37"/>
        <v/>
      </c>
      <c r="H411" s="1" t="str">
        <f t="shared" si="38"/>
        <v/>
      </c>
      <c r="I411" s="1" t="str">
        <f t="shared" si="39"/>
        <v/>
      </c>
      <c r="J411" s="1" t="str">
        <f t="shared" si="40"/>
        <v/>
      </c>
      <c r="K411" t="str">
        <f>IF(A411="","",ROUND(1+(LOG10(A411)-LOG10(入力・概要!$B$38))*(入力・概要!$B$40-1)/(LOG10(入力・概要!$B$39)-LOG10(入力・概要!$B$38)),0)+3)</f>
        <v/>
      </c>
      <c r="L411" t="str">
        <f>IF(K411="","",INDEX(差動モデル!$B:$B,K411))</f>
        <v/>
      </c>
      <c r="M411" t="str">
        <f t="shared" si="41"/>
        <v/>
      </c>
    </row>
    <row r="412" spans="1:13">
      <c r="A412" s="3"/>
      <c r="B412" s="4"/>
      <c r="C412" s="4"/>
      <c r="D412" s="1" t="str">
        <f>IF(K412="","",INDEX(差動モデル!$R:$R,K412))</f>
        <v/>
      </c>
      <c r="E412" s="1" t="str">
        <f>IF(K412="","",INDEX(差動モデル!$S:$S,K412))</f>
        <v/>
      </c>
      <c r="F412" s="1" t="str">
        <f t="shared" si="36"/>
        <v/>
      </c>
      <c r="G412" s="1" t="str">
        <f t="shared" si="37"/>
        <v/>
      </c>
      <c r="H412" s="1" t="str">
        <f t="shared" si="38"/>
        <v/>
      </c>
      <c r="I412" s="1" t="str">
        <f t="shared" si="39"/>
        <v/>
      </c>
      <c r="J412" s="1" t="str">
        <f t="shared" si="40"/>
        <v/>
      </c>
      <c r="K412" t="str">
        <f>IF(A412="","",ROUND(1+(LOG10(A412)-LOG10(入力・概要!$B$38))*(入力・概要!$B$40-1)/(LOG10(入力・概要!$B$39)-LOG10(入力・概要!$B$38)),0)+3)</f>
        <v/>
      </c>
      <c r="L412" t="str">
        <f>IF(K412="","",INDEX(差動モデル!$B:$B,K412))</f>
        <v/>
      </c>
      <c r="M412" t="str">
        <f t="shared" si="41"/>
        <v/>
      </c>
    </row>
    <row r="413" spans="1:13">
      <c r="A413" s="3"/>
      <c r="B413" s="4"/>
      <c r="C413" s="4"/>
      <c r="D413" s="1" t="str">
        <f>IF(K413="","",INDEX(差動モデル!$R:$R,K413))</f>
        <v/>
      </c>
      <c r="E413" s="1" t="str">
        <f>IF(K413="","",INDEX(差動モデル!$S:$S,K413))</f>
        <v/>
      </c>
      <c r="F413" s="1" t="str">
        <f t="shared" si="36"/>
        <v/>
      </c>
      <c r="G413" s="1" t="str">
        <f t="shared" si="37"/>
        <v/>
      </c>
      <c r="H413" s="1" t="str">
        <f t="shared" si="38"/>
        <v/>
      </c>
      <c r="I413" s="1" t="str">
        <f t="shared" si="39"/>
        <v/>
      </c>
      <c r="J413" s="1" t="str">
        <f t="shared" si="40"/>
        <v/>
      </c>
      <c r="K413" t="str">
        <f>IF(A413="","",ROUND(1+(LOG10(A413)-LOG10(入力・概要!$B$38))*(入力・概要!$B$40-1)/(LOG10(入力・概要!$B$39)-LOG10(入力・概要!$B$38)),0)+3)</f>
        <v/>
      </c>
      <c r="L413" t="str">
        <f>IF(K413="","",INDEX(差動モデル!$B:$B,K413))</f>
        <v/>
      </c>
      <c r="M413" t="str">
        <f t="shared" si="41"/>
        <v/>
      </c>
    </row>
    <row r="414" spans="1:13">
      <c r="A414" s="3"/>
      <c r="B414" s="4"/>
      <c r="C414" s="4"/>
      <c r="D414" s="1" t="str">
        <f>IF(K414="","",INDEX(差動モデル!$R:$R,K414))</f>
        <v/>
      </c>
      <c r="E414" s="1" t="str">
        <f>IF(K414="","",INDEX(差動モデル!$S:$S,K414))</f>
        <v/>
      </c>
      <c r="F414" s="1" t="str">
        <f t="shared" si="36"/>
        <v/>
      </c>
      <c r="G414" s="1" t="str">
        <f t="shared" si="37"/>
        <v/>
      </c>
      <c r="H414" s="1" t="str">
        <f t="shared" si="38"/>
        <v/>
      </c>
      <c r="I414" s="1" t="str">
        <f t="shared" si="39"/>
        <v/>
      </c>
      <c r="J414" s="1" t="str">
        <f t="shared" si="40"/>
        <v/>
      </c>
      <c r="K414" t="str">
        <f>IF(A414="","",ROUND(1+(LOG10(A414)-LOG10(入力・概要!$B$38))*(入力・概要!$B$40-1)/(LOG10(入力・概要!$B$39)-LOG10(入力・概要!$B$38)),0)+3)</f>
        <v/>
      </c>
      <c r="L414" t="str">
        <f>IF(K414="","",INDEX(差動モデル!$B:$B,K414))</f>
        <v/>
      </c>
      <c r="M414" t="str">
        <f t="shared" si="41"/>
        <v/>
      </c>
    </row>
    <row r="415" spans="1:13">
      <c r="A415" s="3"/>
      <c r="B415" s="4"/>
      <c r="C415" s="4"/>
      <c r="D415" s="1" t="str">
        <f>IF(K415="","",INDEX(差動モデル!$R:$R,K415))</f>
        <v/>
      </c>
      <c r="E415" s="1" t="str">
        <f>IF(K415="","",INDEX(差動モデル!$S:$S,K415))</f>
        <v/>
      </c>
      <c r="F415" s="1" t="str">
        <f t="shared" si="36"/>
        <v/>
      </c>
      <c r="G415" s="1" t="str">
        <f t="shared" si="37"/>
        <v/>
      </c>
      <c r="H415" s="1" t="str">
        <f t="shared" si="38"/>
        <v/>
      </c>
      <c r="I415" s="1" t="str">
        <f t="shared" si="39"/>
        <v/>
      </c>
      <c r="J415" s="1" t="str">
        <f t="shared" si="40"/>
        <v/>
      </c>
      <c r="K415" t="str">
        <f>IF(A415="","",ROUND(1+(LOG10(A415)-LOG10(入力・概要!$B$38))*(入力・概要!$B$40-1)/(LOG10(入力・概要!$B$39)-LOG10(入力・概要!$B$38)),0)+3)</f>
        <v/>
      </c>
      <c r="L415" t="str">
        <f>IF(K415="","",INDEX(差動モデル!$B:$B,K415))</f>
        <v/>
      </c>
      <c r="M415" t="str">
        <f t="shared" si="41"/>
        <v/>
      </c>
    </row>
    <row r="416" spans="1:13">
      <c r="A416" s="3"/>
      <c r="B416" s="4"/>
      <c r="C416" s="4"/>
      <c r="D416" s="1" t="str">
        <f>IF(K416="","",INDEX(差動モデル!$R:$R,K416))</f>
        <v/>
      </c>
      <c r="E416" s="1" t="str">
        <f>IF(K416="","",INDEX(差動モデル!$S:$S,K416))</f>
        <v/>
      </c>
      <c r="F416" s="1" t="str">
        <f t="shared" si="36"/>
        <v/>
      </c>
      <c r="G416" s="1" t="str">
        <f t="shared" si="37"/>
        <v/>
      </c>
      <c r="H416" s="1" t="str">
        <f t="shared" si="38"/>
        <v/>
      </c>
      <c r="I416" s="1" t="str">
        <f t="shared" si="39"/>
        <v/>
      </c>
      <c r="J416" s="1" t="str">
        <f t="shared" si="40"/>
        <v/>
      </c>
      <c r="K416" t="str">
        <f>IF(A416="","",ROUND(1+(LOG10(A416)-LOG10(入力・概要!$B$38))*(入力・概要!$B$40-1)/(LOG10(入力・概要!$B$39)-LOG10(入力・概要!$B$38)),0)+3)</f>
        <v/>
      </c>
      <c r="L416" t="str">
        <f>IF(K416="","",INDEX(差動モデル!$B:$B,K416))</f>
        <v/>
      </c>
      <c r="M416" t="str">
        <f t="shared" si="41"/>
        <v/>
      </c>
    </row>
    <row r="417" spans="1:13">
      <c r="A417" s="3"/>
      <c r="B417" s="4"/>
      <c r="C417" s="4"/>
      <c r="D417" s="1" t="str">
        <f>IF(K417="","",INDEX(差動モデル!$R:$R,K417))</f>
        <v/>
      </c>
      <c r="E417" s="1" t="str">
        <f>IF(K417="","",INDEX(差動モデル!$S:$S,K417))</f>
        <v/>
      </c>
      <c r="F417" s="1" t="str">
        <f t="shared" si="36"/>
        <v/>
      </c>
      <c r="G417" s="1" t="str">
        <f t="shared" si="37"/>
        <v/>
      </c>
      <c r="H417" s="1" t="str">
        <f t="shared" si="38"/>
        <v/>
      </c>
      <c r="I417" s="1" t="str">
        <f t="shared" si="39"/>
        <v/>
      </c>
      <c r="J417" s="1" t="str">
        <f t="shared" si="40"/>
        <v/>
      </c>
      <c r="K417" t="str">
        <f>IF(A417="","",ROUND(1+(LOG10(A417)-LOG10(入力・概要!$B$38))*(入力・概要!$B$40-1)/(LOG10(入力・概要!$B$39)-LOG10(入力・概要!$B$38)),0)+3)</f>
        <v/>
      </c>
      <c r="L417" t="str">
        <f>IF(K417="","",INDEX(差動モデル!$B:$B,K417))</f>
        <v/>
      </c>
      <c r="M417" t="str">
        <f t="shared" si="41"/>
        <v/>
      </c>
    </row>
    <row r="418" spans="1:13">
      <c r="A418" s="3"/>
      <c r="B418" s="4"/>
      <c r="C418" s="4"/>
      <c r="D418" s="1" t="str">
        <f>IF(K418="","",INDEX(差動モデル!$R:$R,K418))</f>
        <v/>
      </c>
      <c r="E418" s="1" t="str">
        <f>IF(K418="","",INDEX(差動モデル!$S:$S,K418))</f>
        <v/>
      </c>
      <c r="F418" s="1" t="str">
        <f t="shared" si="36"/>
        <v/>
      </c>
      <c r="G418" s="1" t="str">
        <f t="shared" si="37"/>
        <v/>
      </c>
      <c r="H418" s="1" t="str">
        <f t="shared" si="38"/>
        <v/>
      </c>
      <c r="I418" s="1" t="str">
        <f t="shared" si="39"/>
        <v/>
      </c>
      <c r="J418" s="1" t="str">
        <f t="shared" si="40"/>
        <v/>
      </c>
      <c r="K418" t="str">
        <f>IF(A418="","",ROUND(1+(LOG10(A418)-LOG10(入力・概要!$B$38))*(入力・概要!$B$40-1)/(LOG10(入力・概要!$B$39)-LOG10(入力・概要!$B$38)),0)+3)</f>
        <v/>
      </c>
      <c r="L418" t="str">
        <f>IF(K418="","",INDEX(差動モデル!$B:$B,K418))</f>
        <v/>
      </c>
      <c r="M418" t="str">
        <f t="shared" si="41"/>
        <v/>
      </c>
    </row>
    <row r="419" spans="1:13">
      <c r="A419" s="3"/>
      <c r="B419" s="4"/>
      <c r="C419" s="4"/>
      <c r="D419" s="1" t="str">
        <f>IF(K419="","",INDEX(差動モデル!$R:$R,K419))</f>
        <v/>
      </c>
      <c r="E419" s="1" t="str">
        <f>IF(K419="","",INDEX(差動モデル!$S:$S,K419))</f>
        <v/>
      </c>
      <c r="F419" s="1" t="str">
        <f t="shared" si="36"/>
        <v/>
      </c>
      <c r="G419" s="1" t="str">
        <f t="shared" si="37"/>
        <v/>
      </c>
      <c r="H419" s="1" t="str">
        <f t="shared" si="38"/>
        <v/>
      </c>
      <c r="I419" s="1" t="str">
        <f t="shared" si="39"/>
        <v/>
      </c>
      <c r="J419" s="1" t="str">
        <f t="shared" si="40"/>
        <v/>
      </c>
      <c r="K419" t="str">
        <f>IF(A419="","",ROUND(1+(LOG10(A419)-LOG10(入力・概要!$B$38))*(入力・概要!$B$40-1)/(LOG10(入力・概要!$B$39)-LOG10(入力・概要!$B$38)),0)+3)</f>
        <v/>
      </c>
      <c r="L419" t="str">
        <f>IF(K419="","",INDEX(差動モデル!$B:$B,K419))</f>
        <v/>
      </c>
      <c r="M419" t="str">
        <f t="shared" si="41"/>
        <v/>
      </c>
    </row>
    <row r="420" spans="1:13">
      <c r="A420" s="3"/>
      <c r="B420" s="4"/>
      <c r="C420" s="4"/>
      <c r="D420" s="1" t="str">
        <f>IF(K420="","",INDEX(差動モデル!$R:$R,K420))</f>
        <v/>
      </c>
      <c r="E420" s="1" t="str">
        <f>IF(K420="","",INDEX(差動モデル!$S:$S,K420))</f>
        <v/>
      </c>
      <c r="F420" s="1" t="str">
        <f t="shared" si="36"/>
        <v/>
      </c>
      <c r="G420" s="1" t="str">
        <f t="shared" si="37"/>
        <v/>
      </c>
      <c r="H420" s="1" t="str">
        <f t="shared" si="38"/>
        <v/>
      </c>
      <c r="I420" s="1" t="str">
        <f t="shared" si="39"/>
        <v/>
      </c>
      <c r="J420" s="1" t="str">
        <f t="shared" si="40"/>
        <v/>
      </c>
      <c r="K420" t="str">
        <f>IF(A420="","",ROUND(1+(LOG10(A420)-LOG10(入力・概要!$B$38))*(入力・概要!$B$40-1)/(LOG10(入力・概要!$B$39)-LOG10(入力・概要!$B$38)),0)+3)</f>
        <v/>
      </c>
      <c r="L420" t="str">
        <f>IF(K420="","",INDEX(差動モデル!$B:$B,K420))</f>
        <v/>
      </c>
      <c r="M420" t="str">
        <f t="shared" si="41"/>
        <v/>
      </c>
    </row>
    <row r="421" spans="1:13">
      <c r="A421" s="3"/>
      <c r="B421" s="4"/>
      <c r="C421" s="4"/>
      <c r="D421" s="1" t="str">
        <f>IF(K421="","",INDEX(差動モデル!$R:$R,K421))</f>
        <v/>
      </c>
      <c r="E421" s="1" t="str">
        <f>IF(K421="","",INDEX(差動モデル!$S:$S,K421))</f>
        <v/>
      </c>
      <c r="F421" s="1" t="str">
        <f t="shared" si="36"/>
        <v/>
      </c>
      <c r="G421" s="1" t="str">
        <f t="shared" si="37"/>
        <v/>
      </c>
      <c r="H421" s="1" t="str">
        <f t="shared" si="38"/>
        <v/>
      </c>
      <c r="I421" s="1" t="str">
        <f t="shared" si="39"/>
        <v/>
      </c>
      <c r="J421" s="1" t="str">
        <f t="shared" si="40"/>
        <v/>
      </c>
      <c r="K421" t="str">
        <f>IF(A421="","",ROUND(1+(LOG10(A421)-LOG10(入力・概要!$B$38))*(入力・概要!$B$40-1)/(LOG10(入力・概要!$B$39)-LOG10(入力・概要!$B$38)),0)+3)</f>
        <v/>
      </c>
      <c r="L421" t="str">
        <f>IF(K421="","",INDEX(差動モデル!$B:$B,K421))</f>
        <v/>
      </c>
      <c r="M421" t="str">
        <f t="shared" si="41"/>
        <v/>
      </c>
    </row>
    <row r="422" spans="1:13">
      <c r="A422" s="3"/>
      <c r="B422" s="4"/>
      <c r="C422" s="4"/>
      <c r="D422" s="1" t="str">
        <f>IF(K422="","",INDEX(差動モデル!$R:$R,K422))</f>
        <v/>
      </c>
      <c r="E422" s="1" t="str">
        <f>IF(K422="","",INDEX(差動モデル!$S:$S,K422))</f>
        <v/>
      </c>
      <c r="F422" s="1" t="str">
        <f t="shared" si="36"/>
        <v/>
      </c>
      <c r="G422" s="1" t="str">
        <f t="shared" si="37"/>
        <v/>
      </c>
      <c r="H422" s="1" t="str">
        <f t="shared" si="38"/>
        <v/>
      </c>
      <c r="I422" s="1" t="str">
        <f t="shared" si="39"/>
        <v/>
      </c>
      <c r="J422" s="1" t="str">
        <f t="shared" si="40"/>
        <v/>
      </c>
      <c r="K422" t="str">
        <f>IF(A422="","",ROUND(1+(LOG10(A422)-LOG10(入力・概要!$B$38))*(入力・概要!$B$40-1)/(LOG10(入力・概要!$B$39)-LOG10(入力・概要!$B$38)),0)+3)</f>
        <v/>
      </c>
      <c r="L422" t="str">
        <f>IF(K422="","",INDEX(差動モデル!$B:$B,K422))</f>
        <v/>
      </c>
      <c r="M422" t="str">
        <f t="shared" si="41"/>
        <v/>
      </c>
    </row>
    <row r="423" spans="1:13">
      <c r="A423" s="3"/>
      <c r="B423" s="4"/>
      <c r="C423" s="4"/>
      <c r="D423" s="1" t="str">
        <f>IF(K423="","",INDEX(差動モデル!$R:$R,K423))</f>
        <v/>
      </c>
      <c r="E423" s="1" t="str">
        <f>IF(K423="","",INDEX(差動モデル!$S:$S,K423))</f>
        <v/>
      </c>
      <c r="F423" s="1" t="str">
        <f t="shared" si="36"/>
        <v/>
      </c>
      <c r="G423" s="1" t="str">
        <f t="shared" si="37"/>
        <v/>
      </c>
      <c r="H423" s="1" t="str">
        <f t="shared" si="38"/>
        <v/>
      </c>
      <c r="I423" s="1" t="str">
        <f t="shared" si="39"/>
        <v/>
      </c>
      <c r="J423" s="1" t="str">
        <f t="shared" si="40"/>
        <v/>
      </c>
      <c r="K423" t="str">
        <f>IF(A423="","",ROUND(1+(LOG10(A423)-LOG10(入力・概要!$B$38))*(入力・概要!$B$40-1)/(LOG10(入力・概要!$B$39)-LOG10(入力・概要!$B$38)),0)+3)</f>
        <v/>
      </c>
      <c r="L423" t="str">
        <f>IF(K423="","",INDEX(差動モデル!$B:$B,K423))</f>
        <v/>
      </c>
      <c r="M423" t="str">
        <f t="shared" si="41"/>
        <v/>
      </c>
    </row>
    <row r="424" spans="1:13">
      <c r="A424" s="3"/>
      <c r="B424" s="4"/>
      <c r="C424" s="4"/>
      <c r="D424" s="1" t="str">
        <f>IF(K424="","",INDEX(差動モデル!$R:$R,K424))</f>
        <v/>
      </c>
      <c r="E424" s="1" t="str">
        <f>IF(K424="","",INDEX(差動モデル!$S:$S,K424))</f>
        <v/>
      </c>
      <c r="F424" s="1" t="str">
        <f t="shared" si="36"/>
        <v/>
      </c>
      <c r="G424" s="1" t="str">
        <f t="shared" si="37"/>
        <v/>
      </c>
      <c r="H424" s="1" t="str">
        <f t="shared" si="38"/>
        <v/>
      </c>
      <c r="I424" s="1" t="str">
        <f t="shared" si="39"/>
        <v/>
      </c>
      <c r="J424" s="1" t="str">
        <f t="shared" si="40"/>
        <v/>
      </c>
      <c r="K424" t="str">
        <f>IF(A424="","",ROUND(1+(LOG10(A424)-LOG10(入力・概要!$B$38))*(入力・概要!$B$40-1)/(LOG10(入力・概要!$B$39)-LOG10(入力・概要!$B$38)),0)+3)</f>
        <v/>
      </c>
      <c r="L424" t="str">
        <f>IF(K424="","",INDEX(差動モデル!$B:$B,K424))</f>
        <v/>
      </c>
      <c r="M424" t="str">
        <f t="shared" si="41"/>
        <v/>
      </c>
    </row>
    <row r="425" spans="1:13">
      <c r="A425" s="3"/>
      <c r="B425" s="4"/>
      <c r="C425" s="4"/>
      <c r="D425" s="1" t="str">
        <f>IF(K425="","",INDEX(差動モデル!$R:$R,K425))</f>
        <v/>
      </c>
      <c r="E425" s="1" t="str">
        <f>IF(K425="","",INDEX(差動モデル!$S:$S,K425))</f>
        <v/>
      </c>
      <c r="F425" s="1" t="str">
        <f t="shared" si="36"/>
        <v/>
      </c>
      <c r="G425" s="1" t="str">
        <f t="shared" si="37"/>
        <v/>
      </c>
      <c r="H425" s="1" t="str">
        <f t="shared" si="38"/>
        <v/>
      </c>
      <c r="I425" s="1" t="str">
        <f t="shared" si="39"/>
        <v/>
      </c>
      <c r="J425" s="1" t="str">
        <f t="shared" si="40"/>
        <v/>
      </c>
      <c r="K425" t="str">
        <f>IF(A425="","",ROUND(1+(LOG10(A425)-LOG10(入力・概要!$B$38))*(入力・概要!$B$40-1)/(LOG10(入力・概要!$B$39)-LOG10(入力・概要!$B$38)),0)+3)</f>
        <v/>
      </c>
      <c r="L425" t="str">
        <f>IF(K425="","",INDEX(差動モデル!$B:$B,K425))</f>
        <v/>
      </c>
      <c r="M425" t="str">
        <f t="shared" si="41"/>
        <v/>
      </c>
    </row>
    <row r="426" spans="1:13">
      <c r="A426" s="3"/>
      <c r="B426" s="4"/>
      <c r="C426" s="4"/>
      <c r="D426" s="1" t="str">
        <f>IF(K426="","",INDEX(差動モデル!$R:$R,K426))</f>
        <v/>
      </c>
      <c r="E426" s="1" t="str">
        <f>IF(K426="","",INDEX(差動モデル!$S:$S,K426))</f>
        <v/>
      </c>
      <c r="F426" s="1" t="str">
        <f t="shared" si="36"/>
        <v/>
      </c>
      <c r="G426" s="1" t="str">
        <f t="shared" si="37"/>
        <v/>
      </c>
      <c r="H426" s="1" t="str">
        <f t="shared" si="38"/>
        <v/>
      </c>
      <c r="I426" s="1" t="str">
        <f t="shared" si="39"/>
        <v/>
      </c>
      <c r="J426" s="1" t="str">
        <f t="shared" si="40"/>
        <v/>
      </c>
      <c r="K426" t="str">
        <f>IF(A426="","",ROUND(1+(LOG10(A426)-LOG10(入力・概要!$B$38))*(入力・概要!$B$40-1)/(LOG10(入力・概要!$B$39)-LOG10(入力・概要!$B$38)),0)+3)</f>
        <v/>
      </c>
      <c r="L426" t="str">
        <f>IF(K426="","",INDEX(差動モデル!$B:$B,K426))</f>
        <v/>
      </c>
      <c r="M426" t="str">
        <f t="shared" si="41"/>
        <v/>
      </c>
    </row>
    <row r="427" spans="1:13">
      <c r="A427" s="3"/>
      <c r="B427" s="4"/>
      <c r="C427" s="4"/>
      <c r="D427" s="1" t="str">
        <f>IF(K427="","",INDEX(差動モデル!$R:$R,K427))</f>
        <v/>
      </c>
      <c r="E427" s="1" t="str">
        <f>IF(K427="","",INDEX(差動モデル!$S:$S,K427))</f>
        <v/>
      </c>
      <c r="F427" s="1" t="str">
        <f t="shared" si="36"/>
        <v/>
      </c>
      <c r="G427" s="1" t="str">
        <f t="shared" si="37"/>
        <v/>
      </c>
      <c r="H427" s="1" t="str">
        <f t="shared" si="38"/>
        <v/>
      </c>
      <c r="I427" s="1" t="str">
        <f t="shared" si="39"/>
        <v/>
      </c>
      <c r="J427" s="1" t="str">
        <f t="shared" si="40"/>
        <v/>
      </c>
      <c r="K427" t="str">
        <f>IF(A427="","",ROUND(1+(LOG10(A427)-LOG10(入力・概要!$B$38))*(入力・概要!$B$40-1)/(LOG10(入力・概要!$B$39)-LOG10(入力・概要!$B$38)),0)+3)</f>
        <v/>
      </c>
      <c r="L427" t="str">
        <f>IF(K427="","",INDEX(差動モデル!$B:$B,K427))</f>
        <v/>
      </c>
      <c r="M427" t="str">
        <f t="shared" si="41"/>
        <v/>
      </c>
    </row>
    <row r="428" spans="1:13">
      <c r="A428" s="3"/>
      <c r="B428" s="4"/>
      <c r="C428" s="4"/>
      <c r="D428" s="1" t="str">
        <f>IF(K428="","",INDEX(差動モデル!$R:$R,K428))</f>
        <v/>
      </c>
      <c r="E428" s="1" t="str">
        <f>IF(K428="","",INDEX(差動モデル!$S:$S,K428))</f>
        <v/>
      </c>
      <c r="F428" s="1" t="str">
        <f t="shared" si="36"/>
        <v/>
      </c>
      <c r="G428" s="1" t="str">
        <f t="shared" si="37"/>
        <v/>
      </c>
      <c r="H428" s="1" t="str">
        <f t="shared" si="38"/>
        <v/>
      </c>
      <c r="I428" s="1" t="str">
        <f t="shared" si="39"/>
        <v/>
      </c>
      <c r="J428" s="1" t="str">
        <f t="shared" si="40"/>
        <v/>
      </c>
      <c r="K428" t="str">
        <f>IF(A428="","",ROUND(1+(LOG10(A428)-LOG10(入力・概要!$B$38))*(入力・概要!$B$40-1)/(LOG10(入力・概要!$B$39)-LOG10(入力・概要!$B$38)),0)+3)</f>
        <v/>
      </c>
      <c r="L428" t="str">
        <f>IF(K428="","",INDEX(差動モデル!$B:$B,K428))</f>
        <v/>
      </c>
      <c r="M428" t="str">
        <f t="shared" si="41"/>
        <v/>
      </c>
    </row>
    <row r="429" spans="1:13">
      <c r="A429" s="3"/>
      <c r="B429" s="4"/>
      <c r="C429" s="4"/>
      <c r="D429" s="1" t="str">
        <f>IF(K429="","",INDEX(差動モデル!$R:$R,K429))</f>
        <v/>
      </c>
      <c r="E429" s="1" t="str">
        <f>IF(K429="","",INDEX(差動モデル!$S:$S,K429))</f>
        <v/>
      </c>
      <c r="F429" s="1" t="str">
        <f t="shared" si="36"/>
        <v/>
      </c>
      <c r="G429" s="1" t="str">
        <f t="shared" si="37"/>
        <v/>
      </c>
      <c r="H429" s="1" t="str">
        <f t="shared" si="38"/>
        <v/>
      </c>
      <c r="I429" s="1" t="str">
        <f t="shared" si="39"/>
        <v/>
      </c>
      <c r="J429" s="1" t="str">
        <f t="shared" si="40"/>
        <v/>
      </c>
      <c r="K429" t="str">
        <f>IF(A429="","",ROUND(1+(LOG10(A429)-LOG10(入力・概要!$B$38))*(入力・概要!$B$40-1)/(LOG10(入力・概要!$B$39)-LOG10(入力・概要!$B$38)),0)+3)</f>
        <v/>
      </c>
      <c r="L429" t="str">
        <f>IF(K429="","",INDEX(差動モデル!$B:$B,K429))</f>
        <v/>
      </c>
      <c r="M429" t="str">
        <f t="shared" si="41"/>
        <v/>
      </c>
    </row>
    <row r="430" spans="1:13">
      <c r="A430" s="3"/>
      <c r="B430" s="4"/>
      <c r="C430" s="4"/>
      <c r="D430" s="1" t="str">
        <f>IF(K430="","",INDEX(差動モデル!$R:$R,K430))</f>
        <v/>
      </c>
      <c r="E430" s="1" t="str">
        <f>IF(K430="","",INDEX(差動モデル!$S:$S,K430))</f>
        <v/>
      </c>
      <c r="F430" s="1" t="str">
        <f t="shared" si="36"/>
        <v/>
      </c>
      <c r="G430" s="1" t="str">
        <f t="shared" si="37"/>
        <v/>
      </c>
      <c r="H430" s="1" t="str">
        <f t="shared" si="38"/>
        <v/>
      </c>
      <c r="I430" s="1" t="str">
        <f t="shared" si="39"/>
        <v/>
      </c>
      <c r="J430" s="1" t="str">
        <f t="shared" si="40"/>
        <v/>
      </c>
      <c r="K430" t="str">
        <f>IF(A430="","",ROUND(1+(LOG10(A430)-LOG10(入力・概要!$B$38))*(入力・概要!$B$40-1)/(LOG10(入力・概要!$B$39)-LOG10(入力・概要!$B$38)),0)+3)</f>
        <v/>
      </c>
      <c r="L430" t="str">
        <f>IF(K430="","",INDEX(差動モデル!$B:$B,K430))</f>
        <v/>
      </c>
      <c r="M430" t="str">
        <f t="shared" si="41"/>
        <v/>
      </c>
    </row>
    <row r="431" spans="1:13">
      <c r="A431" s="3"/>
      <c r="B431" s="4"/>
      <c r="C431" s="4"/>
      <c r="D431" s="1" t="str">
        <f>IF(K431="","",INDEX(差動モデル!$R:$R,K431))</f>
        <v/>
      </c>
      <c r="E431" s="1" t="str">
        <f>IF(K431="","",INDEX(差動モデル!$S:$S,K431))</f>
        <v/>
      </c>
      <c r="F431" s="1" t="str">
        <f t="shared" si="36"/>
        <v/>
      </c>
      <c r="G431" s="1" t="str">
        <f t="shared" si="37"/>
        <v/>
      </c>
      <c r="H431" s="1" t="str">
        <f t="shared" si="38"/>
        <v/>
      </c>
      <c r="I431" s="1" t="str">
        <f t="shared" si="39"/>
        <v/>
      </c>
      <c r="J431" s="1" t="str">
        <f t="shared" si="40"/>
        <v/>
      </c>
      <c r="K431" t="str">
        <f>IF(A431="","",ROUND(1+(LOG10(A431)-LOG10(入力・概要!$B$38))*(入力・概要!$B$40-1)/(LOG10(入力・概要!$B$39)-LOG10(入力・概要!$B$38)),0)+3)</f>
        <v/>
      </c>
      <c r="L431" t="str">
        <f>IF(K431="","",INDEX(差動モデル!$B:$B,K431))</f>
        <v/>
      </c>
      <c r="M431" t="str">
        <f t="shared" si="41"/>
        <v/>
      </c>
    </row>
    <row r="432" spans="1:13">
      <c r="A432" s="3"/>
      <c r="B432" s="4"/>
      <c r="C432" s="4"/>
      <c r="D432" s="1" t="str">
        <f>IF(K432="","",INDEX(差動モデル!$R:$R,K432))</f>
        <v/>
      </c>
      <c r="E432" s="1" t="str">
        <f>IF(K432="","",INDEX(差動モデル!$S:$S,K432))</f>
        <v/>
      </c>
      <c r="F432" s="1" t="str">
        <f t="shared" si="36"/>
        <v/>
      </c>
      <c r="G432" s="1" t="str">
        <f t="shared" si="37"/>
        <v/>
      </c>
      <c r="H432" s="1" t="str">
        <f t="shared" si="38"/>
        <v/>
      </c>
      <c r="I432" s="1" t="str">
        <f t="shared" si="39"/>
        <v/>
      </c>
      <c r="J432" s="1" t="str">
        <f t="shared" si="40"/>
        <v/>
      </c>
      <c r="K432" t="str">
        <f>IF(A432="","",ROUND(1+(LOG10(A432)-LOG10(入力・概要!$B$38))*(入力・概要!$B$40-1)/(LOG10(入力・概要!$B$39)-LOG10(入力・概要!$B$38)),0)+3)</f>
        <v/>
      </c>
      <c r="L432" t="str">
        <f>IF(K432="","",INDEX(差動モデル!$B:$B,K432))</f>
        <v/>
      </c>
      <c r="M432" t="str">
        <f t="shared" si="41"/>
        <v/>
      </c>
    </row>
    <row r="433" spans="1:13">
      <c r="A433" s="3"/>
      <c r="B433" s="4"/>
      <c r="C433" s="4"/>
      <c r="D433" s="1" t="str">
        <f>IF(K433="","",INDEX(差動モデル!$R:$R,K433))</f>
        <v/>
      </c>
      <c r="E433" s="1" t="str">
        <f>IF(K433="","",INDEX(差動モデル!$S:$S,K433))</f>
        <v/>
      </c>
      <c r="F433" s="1" t="str">
        <f t="shared" si="36"/>
        <v/>
      </c>
      <c r="G433" s="1" t="str">
        <f t="shared" si="37"/>
        <v/>
      </c>
      <c r="H433" s="1" t="str">
        <f t="shared" si="38"/>
        <v/>
      </c>
      <c r="I433" s="1" t="str">
        <f t="shared" si="39"/>
        <v/>
      </c>
      <c r="J433" s="1" t="str">
        <f t="shared" si="40"/>
        <v/>
      </c>
      <c r="K433" t="str">
        <f>IF(A433="","",ROUND(1+(LOG10(A433)-LOG10(入力・概要!$B$38))*(入力・概要!$B$40-1)/(LOG10(入力・概要!$B$39)-LOG10(入力・概要!$B$38)),0)+3)</f>
        <v/>
      </c>
      <c r="L433" t="str">
        <f>IF(K433="","",INDEX(差動モデル!$B:$B,K433))</f>
        <v/>
      </c>
      <c r="M433" t="str">
        <f t="shared" si="41"/>
        <v/>
      </c>
    </row>
    <row r="434" spans="1:13">
      <c r="A434" s="3"/>
      <c r="B434" s="4"/>
      <c r="C434" s="4"/>
      <c r="D434" s="1" t="str">
        <f>IF(K434="","",INDEX(差動モデル!$R:$R,K434))</f>
        <v/>
      </c>
      <c r="E434" s="1" t="str">
        <f>IF(K434="","",INDEX(差動モデル!$S:$S,K434))</f>
        <v/>
      </c>
      <c r="F434" s="1" t="str">
        <f t="shared" si="36"/>
        <v/>
      </c>
      <c r="G434" s="1" t="str">
        <f t="shared" si="37"/>
        <v/>
      </c>
      <c r="H434" s="1" t="str">
        <f t="shared" si="38"/>
        <v/>
      </c>
      <c r="I434" s="1" t="str">
        <f t="shared" si="39"/>
        <v/>
      </c>
      <c r="J434" s="1" t="str">
        <f t="shared" si="40"/>
        <v/>
      </c>
      <c r="K434" t="str">
        <f>IF(A434="","",ROUND(1+(LOG10(A434)-LOG10(入力・概要!$B$38))*(入力・概要!$B$40-1)/(LOG10(入力・概要!$B$39)-LOG10(入力・概要!$B$38)),0)+3)</f>
        <v/>
      </c>
      <c r="L434" t="str">
        <f>IF(K434="","",INDEX(差動モデル!$B:$B,K434))</f>
        <v/>
      </c>
      <c r="M434" t="str">
        <f t="shared" si="41"/>
        <v/>
      </c>
    </row>
    <row r="435" spans="1:13">
      <c r="A435" s="3"/>
      <c r="B435" s="4"/>
      <c r="C435" s="4"/>
      <c r="D435" s="1" t="str">
        <f>IF(K435="","",INDEX(差動モデル!$R:$R,K435))</f>
        <v/>
      </c>
      <c r="E435" s="1" t="str">
        <f>IF(K435="","",INDEX(差動モデル!$S:$S,K435))</f>
        <v/>
      </c>
      <c r="F435" s="1" t="str">
        <f t="shared" si="36"/>
        <v/>
      </c>
      <c r="G435" s="1" t="str">
        <f t="shared" si="37"/>
        <v/>
      </c>
      <c r="H435" s="1" t="str">
        <f t="shared" si="38"/>
        <v/>
      </c>
      <c r="I435" s="1" t="str">
        <f t="shared" si="39"/>
        <v/>
      </c>
      <c r="J435" s="1" t="str">
        <f t="shared" si="40"/>
        <v/>
      </c>
      <c r="K435" t="str">
        <f>IF(A435="","",ROUND(1+(LOG10(A435)-LOG10(入力・概要!$B$38))*(入力・概要!$B$40-1)/(LOG10(入力・概要!$B$39)-LOG10(入力・概要!$B$38)),0)+3)</f>
        <v/>
      </c>
      <c r="L435" t="str">
        <f>IF(K435="","",INDEX(差動モデル!$B:$B,K435))</f>
        <v/>
      </c>
      <c r="M435" t="str">
        <f t="shared" si="41"/>
        <v/>
      </c>
    </row>
    <row r="436" spans="1:13">
      <c r="A436" s="3"/>
      <c r="B436" s="4"/>
      <c r="C436" s="4"/>
      <c r="D436" s="1" t="str">
        <f>IF(K436="","",INDEX(差動モデル!$R:$R,K436))</f>
        <v/>
      </c>
      <c r="E436" s="1" t="str">
        <f>IF(K436="","",INDEX(差動モデル!$S:$S,K436))</f>
        <v/>
      </c>
      <c r="F436" s="1" t="str">
        <f t="shared" si="36"/>
        <v/>
      </c>
      <c r="G436" s="1" t="str">
        <f t="shared" si="37"/>
        <v/>
      </c>
      <c r="H436" s="1" t="str">
        <f t="shared" si="38"/>
        <v/>
      </c>
      <c r="I436" s="1" t="str">
        <f t="shared" si="39"/>
        <v/>
      </c>
      <c r="J436" s="1" t="str">
        <f t="shared" si="40"/>
        <v/>
      </c>
      <c r="K436" t="str">
        <f>IF(A436="","",ROUND(1+(LOG10(A436)-LOG10(入力・概要!$B$38))*(入力・概要!$B$40-1)/(LOG10(入力・概要!$B$39)-LOG10(入力・概要!$B$38)),0)+3)</f>
        <v/>
      </c>
      <c r="L436" t="str">
        <f>IF(K436="","",INDEX(差動モデル!$B:$B,K436))</f>
        <v/>
      </c>
      <c r="M436" t="str">
        <f t="shared" si="41"/>
        <v/>
      </c>
    </row>
    <row r="437" spans="1:13">
      <c r="A437" s="3"/>
      <c r="B437" s="4"/>
      <c r="C437" s="4"/>
      <c r="D437" s="1" t="str">
        <f>IF(K437="","",INDEX(差動モデル!$R:$R,K437))</f>
        <v/>
      </c>
      <c r="E437" s="1" t="str">
        <f>IF(K437="","",INDEX(差動モデル!$S:$S,K437))</f>
        <v/>
      </c>
      <c r="F437" s="1" t="str">
        <f t="shared" si="36"/>
        <v/>
      </c>
      <c r="G437" s="1" t="str">
        <f t="shared" si="37"/>
        <v/>
      </c>
      <c r="H437" s="1" t="str">
        <f t="shared" si="38"/>
        <v/>
      </c>
      <c r="I437" s="1" t="str">
        <f t="shared" si="39"/>
        <v/>
      </c>
      <c r="J437" s="1" t="str">
        <f t="shared" si="40"/>
        <v/>
      </c>
      <c r="K437" t="str">
        <f>IF(A437="","",ROUND(1+(LOG10(A437)-LOG10(入力・概要!$B$38))*(入力・概要!$B$40-1)/(LOG10(入力・概要!$B$39)-LOG10(入力・概要!$B$38)),0)+3)</f>
        <v/>
      </c>
      <c r="L437" t="str">
        <f>IF(K437="","",INDEX(差動モデル!$B:$B,K437))</f>
        <v/>
      </c>
      <c r="M437" t="str">
        <f t="shared" si="41"/>
        <v/>
      </c>
    </row>
    <row r="438" spans="1:13">
      <c r="A438" s="3"/>
      <c r="B438" s="4"/>
      <c r="C438" s="4"/>
      <c r="D438" s="1" t="str">
        <f>IF(K438="","",INDEX(差動モデル!$R:$R,K438))</f>
        <v/>
      </c>
      <c r="E438" s="1" t="str">
        <f>IF(K438="","",INDEX(差動モデル!$S:$S,K438))</f>
        <v/>
      </c>
      <c r="F438" s="1" t="str">
        <f t="shared" si="36"/>
        <v/>
      </c>
      <c r="G438" s="1" t="str">
        <f t="shared" si="37"/>
        <v/>
      </c>
      <c r="H438" s="1" t="str">
        <f t="shared" si="38"/>
        <v/>
      </c>
      <c r="I438" s="1" t="str">
        <f t="shared" si="39"/>
        <v/>
      </c>
      <c r="J438" s="1" t="str">
        <f t="shared" si="40"/>
        <v/>
      </c>
      <c r="K438" t="str">
        <f>IF(A438="","",ROUND(1+(LOG10(A438)-LOG10(入力・概要!$B$38))*(入力・概要!$B$40-1)/(LOG10(入力・概要!$B$39)-LOG10(入力・概要!$B$38)),0)+3)</f>
        <v/>
      </c>
      <c r="L438" t="str">
        <f>IF(K438="","",INDEX(差動モデル!$B:$B,K438))</f>
        <v/>
      </c>
      <c r="M438" t="str">
        <f t="shared" si="41"/>
        <v/>
      </c>
    </row>
    <row r="439" spans="1:13">
      <c r="A439" s="3"/>
      <c r="B439" s="4"/>
      <c r="C439" s="4"/>
      <c r="D439" s="1" t="str">
        <f>IF(K439="","",INDEX(差動モデル!$R:$R,K439))</f>
        <v/>
      </c>
      <c r="E439" s="1" t="str">
        <f>IF(K439="","",INDEX(差動モデル!$S:$S,K439))</f>
        <v/>
      </c>
      <c r="F439" s="1" t="str">
        <f t="shared" si="36"/>
        <v/>
      </c>
      <c r="G439" s="1" t="str">
        <f t="shared" si="37"/>
        <v/>
      </c>
      <c r="H439" s="1" t="str">
        <f t="shared" si="38"/>
        <v/>
      </c>
      <c r="I439" s="1" t="str">
        <f t="shared" si="39"/>
        <v/>
      </c>
      <c r="J439" s="1" t="str">
        <f t="shared" si="40"/>
        <v/>
      </c>
      <c r="K439" t="str">
        <f>IF(A439="","",ROUND(1+(LOG10(A439)-LOG10(入力・概要!$B$38))*(入力・概要!$B$40-1)/(LOG10(入力・概要!$B$39)-LOG10(入力・概要!$B$38)),0)+3)</f>
        <v/>
      </c>
      <c r="L439" t="str">
        <f>IF(K439="","",INDEX(差動モデル!$B:$B,K439))</f>
        <v/>
      </c>
      <c r="M439" t="str">
        <f t="shared" si="41"/>
        <v/>
      </c>
    </row>
    <row r="440" spans="1:13">
      <c r="A440" s="3"/>
      <c r="B440" s="4"/>
      <c r="C440" s="4"/>
      <c r="D440" s="1" t="str">
        <f>IF(K440="","",INDEX(差動モデル!$R:$R,K440))</f>
        <v/>
      </c>
      <c r="E440" s="1" t="str">
        <f>IF(K440="","",INDEX(差動モデル!$S:$S,K440))</f>
        <v/>
      </c>
      <c r="F440" s="1" t="str">
        <f t="shared" si="36"/>
        <v/>
      </c>
      <c r="G440" s="1" t="str">
        <f t="shared" si="37"/>
        <v/>
      </c>
      <c r="H440" s="1" t="str">
        <f t="shared" si="38"/>
        <v/>
      </c>
      <c r="I440" s="1" t="str">
        <f t="shared" si="39"/>
        <v/>
      </c>
      <c r="J440" s="1" t="str">
        <f t="shared" si="40"/>
        <v/>
      </c>
      <c r="K440" t="str">
        <f>IF(A440="","",ROUND(1+(LOG10(A440)-LOG10(入力・概要!$B$38))*(入力・概要!$B$40-1)/(LOG10(入力・概要!$B$39)-LOG10(入力・概要!$B$38)),0)+3)</f>
        <v/>
      </c>
      <c r="L440" t="str">
        <f>IF(K440="","",INDEX(差動モデル!$B:$B,K440))</f>
        <v/>
      </c>
      <c r="M440" t="str">
        <f t="shared" si="41"/>
        <v/>
      </c>
    </row>
    <row r="441" spans="1:13">
      <c r="A441" s="3"/>
      <c r="B441" s="4"/>
      <c r="C441" s="4"/>
      <c r="D441" s="1" t="str">
        <f>IF(K441="","",INDEX(差動モデル!$R:$R,K441))</f>
        <v/>
      </c>
      <c r="E441" s="1" t="str">
        <f>IF(K441="","",INDEX(差動モデル!$S:$S,K441))</f>
        <v/>
      </c>
      <c r="F441" s="1" t="str">
        <f t="shared" si="36"/>
        <v/>
      </c>
      <c r="G441" s="1" t="str">
        <f t="shared" si="37"/>
        <v/>
      </c>
      <c r="H441" s="1" t="str">
        <f t="shared" si="38"/>
        <v/>
      </c>
      <c r="I441" s="1" t="str">
        <f t="shared" si="39"/>
        <v/>
      </c>
      <c r="J441" s="1" t="str">
        <f t="shared" si="40"/>
        <v/>
      </c>
      <c r="K441" t="str">
        <f>IF(A441="","",ROUND(1+(LOG10(A441)-LOG10(入力・概要!$B$38))*(入力・概要!$B$40-1)/(LOG10(入力・概要!$B$39)-LOG10(入力・概要!$B$38)),0)+3)</f>
        <v/>
      </c>
      <c r="L441" t="str">
        <f>IF(K441="","",INDEX(差動モデル!$B:$B,K441))</f>
        <v/>
      </c>
      <c r="M441" t="str">
        <f t="shared" si="41"/>
        <v/>
      </c>
    </row>
    <row r="442" spans="1:13">
      <c r="A442" s="3"/>
      <c r="B442" s="4"/>
      <c r="C442" s="4"/>
      <c r="D442" s="1" t="str">
        <f>IF(K442="","",INDEX(差動モデル!$R:$R,K442))</f>
        <v/>
      </c>
      <c r="E442" s="1" t="str">
        <f>IF(K442="","",INDEX(差動モデル!$S:$S,K442))</f>
        <v/>
      </c>
      <c r="F442" s="1" t="str">
        <f t="shared" si="36"/>
        <v/>
      </c>
      <c r="G442" s="1" t="str">
        <f t="shared" si="37"/>
        <v/>
      </c>
      <c r="H442" s="1" t="str">
        <f t="shared" si="38"/>
        <v/>
      </c>
      <c r="I442" s="1" t="str">
        <f t="shared" si="39"/>
        <v/>
      </c>
      <c r="J442" s="1" t="str">
        <f t="shared" si="40"/>
        <v/>
      </c>
      <c r="K442" t="str">
        <f>IF(A442="","",ROUND(1+(LOG10(A442)-LOG10(入力・概要!$B$38))*(入力・概要!$B$40-1)/(LOG10(入力・概要!$B$39)-LOG10(入力・概要!$B$38)),0)+3)</f>
        <v/>
      </c>
      <c r="L442" t="str">
        <f>IF(K442="","",INDEX(差動モデル!$B:$B,K442))</f>
        <v/>
      </c>
      <c r="M442" t="str">
        <f t="shared" si="41"/>
        <v/>
      </c>
    </row>
    <row r="443" spans="1:13">
      <c r="A443" s="3"/>
      <c r="B443" s="4"/>
      <c r="C443" s="4"/>
      <c r="D443" s="1" t="str">
        <f>IF(K443="","",INDEX(差動モデル!$R:$R,K443))</f>
        <v/>
      </c>
      <c r="E443" s="1" t="str">
        <f>IF(K443="","",INDEX(差動モデル!$S:$S,K443))</f>
        <v/>
      </c>
      <c r="F443" s="1" t="str">
        <f t="shared" si="36"/>
        <v/>
      </c>
      <c r="G443" s="1" t="str">
        <f t="shared" si="37"/>
        <v/>
      </c>
      <c r="H443" s="1" t="str">
        <f t="shared" si="38"/>
        <v/>
      </c>
      <c r="I443" s="1" t="str">
        <f t="shared" si="39"/>
        <v/>
      </c>
      <c r="J443" s="1" t="str">
        <f t="shared" si="40"/>
        <v/>
      </c>
      <c r="K443" t="str">
        <f>IF(A443="","",ROUND(1+(LOG10(A443)-LOG10(入力・概要!$B$38))*(入力・概要!$B$40-1)/(LOG10(入力・概要!$B$39)-LOG10(入力・概要!$B$38)),0)+3)</f>
        <v/>
      </c>
      <c r="L443" t="str">
        <f>IF(K443="","",INDEX(差動モデル!$B:$B,K443))</f>
        <v/>
      </c>
      <c r="M443" t="str">
        <f t="shared" si="41"/>
        <v/>
      </c>
    </row>
    <row r="444" spans="1:13">
      <c r="A444" s="3"/>
      <c r="B444" s="4"/>
      <c r="C444" s="4"/>
      <c r="D444" s="1" t="str">
        <f>IF(K444="","",INDEX(差動モデル!$R:$R,K444))</f>
        <v/>
      </c>
      <c r="E444" s="1" t="str">
        <f>IF(K444="","",INDEX(差動モデル!$S:$S,K444))</f>
        <v/>
      </c>
      <c r="F444" s="1" t="str">
        <f t="shared" si="36"/>
        <v/>
      </c>
      <c r="G444" s="1" t="str">
        <f t="shared" si="37"/>
        <v/>
      </c>
      <c r="H444" s="1" t="str">
        <f t="shared" si="38"/>
        <v/>
      </c>
      <c r="I444" s="1" t="str">
        <f t="shared" si="39"/>
        <v/>
      </c>
      <c r="J444" s="1" t="str">
        <f t="shared" si="40"/>
        <v/>
      </c>
      <c r="K444" t="str">
        <f>IF(A444="","",ROUND(1+(LOG10(A444)-LOG10(入力・概要!$B$38))*(入力・概要!$B$40-1)/(LOG10(入力・概要!$B$39)-LOG10(入力・概要!$B$38)),0)+3)</f>
        <v/>
      </c>
      <c r="L444" t="str">
        <f>IF(K444="","",INDEX(差動モデル!$B:$B,K444))</f>
        <v/>
      </c>
      <c r="M444" t="str">
        <f t="shared" si="41"/>
        <v/>
      </c>
    </row>
    <row r="445" spans="1:13">
      <c r="A445" s="3"/>
      <c r="B445" s="4"/>
      <c r="C445" s="4"/>
      <c r="D445" s="1" t="str">
        <f>IF(K445="","",INDEX(差動モデル!$R:$R,K445))</f>
        <v/>
      </c>
      <c r="E445" s="1" t="str">
        <f>IF(K445="","",INDEX(差動モデル!$S:$S,K445))</f>
        <v/>
      </c>
      <c r="F445" s="1" t="str">
        <f t="shared" si="36"/>
        <v/>
      </c>
      <c r="G445" s="1" t="str">
        <f t="shared" si="37"/>
        <v/>
      </c>
      <c r="H445" s="1" t="str">
        <f t="shared" si="38"/>
        <v/>
      </c>
      <c r="I445" s="1" t="str">
        <f t="shared" si="39"/>
        <v/>
      </c>
      <c r="J445" s="1" t="str">
        <f t="shared" si="40"/>
        <v/>
      </c>
      <c r="K445" t="str">
        <f>IF(A445="","",ROUND(1+(LOG10(A445)-LOG10(入力・概要!$B$38))*(入力・概要!$B$40-1)/(LOG10(入力・概要!$B$39)-LOG10(入力・概要!$B$38)),0)+3)</f>
        <v/>
      </c>
      <c r="L445" t="str">
        <f>IF(K445="","",INDEX(差動モデル!$B:$B,K445))</f>
        <v/>
      </c>
      <c r="M445" t="str">
        <f t="shared" si="41"/>
        <v/>
      </c>
    </row>
    <row r="446" spans="1:13">
      <c r="A446" s="3"/>
      <c r="B446" s="4"/>
      <c r="C446" s="4"/>
      <c r="D446" s="1" t="str">
        <f>IF(K446="","",INDEX(差動モデル!$R:$R,K446))</f>
        <v/>
      </c>
      <c r="E446" s="1" t="str">
        <f>IF(K446="","",INDEX(差動モデル!$S:$S,K446))</f>
        <v/>
      </c>
      <c r="F446" s="1" t="str">
        <f t="shared" si="36"/>
        <v/>
      </c>
      <c r="G446" s="1" t="str">
        <f t="shared" si="37"/>
        <v/>
      </c>
      <c r="H446" s="1" t="str">
        <f t="shared" si="38"/>
        <v/>
      </c>
      <c r="I446" s="1" t="str">
        <f t="shared" si="39"/>
        <v/>
      </c>
      <c r="J446" s="1" t="str">
        <f t="shared" si="40"/>
        <v/>
      </c>
      <c r="K446" t="str">
        <f>IF(A446="","",ROUND(1+(LOG10(A446)-LOG10(入力・概要!$B$38))*(入力・概要!$B$40-1)/(LOG10(入力・概要!$B$39)-LOG10(入力・概要!$B$38)),0)+3)</f>
        <v/>
      </c>
      <c r="L446" t="str">
        <f>IF(K446="","",INDEX(差動モデル!$B:$B,K446))</f>
        <v/>
      </c>
      <c r="M446" t="str">
        <f t="shared" si="41"/>
        <v/>
      </c>
    </row>
    <row r="447" spans="1:13">
      <c r="A447" s="3"/>
      <c r="B447" s="4"/>
      <c r="C447" s="4"/>
      <c r="D447" s="1" t="str">
        <f>IF(K447="","",INDEX(差動モデル!$R:$R,K447))</f>
        <v/>
      </c>
      <c r="E447" s="1" t="str">
        <f>IF(K447="","",INDEX(差動モデル!$S:$S,K447))</f>
        <v/>
      </c>
      <c r="F447" s="1" t="str">
        <f t="shared" si="36"/>
        <v/>
      </c>
      <c r="G447" s="1" t="str">
        <f t="shared" si="37"/>
        <v/>
      </c>
      <c r="H447" s="1" t="str">
        <f t="shared" si="38"/>
        <v/>
      </c>
      <c r="I447" s="1" t="str">
        <f t="shared" si="39"/>
        <v/>
      </c>
      <c r="J447" s="1" t="str">
        <f t="shared" si="40"/>
        <v/>
      </c>
      <c r="K447" t="str">
        <f>IF(A447="","",ROUND(1+(LOG10(A447)-LOG10(入力・概要!$B$38))*(入力・概要!$B$40-1)/(LOG10(入力・概要!$B$39)-LOG10(入力・概要!$B$38)),0)+3)</f>
        <v/>
      </c>
      <c r="L447" t="str">
        <f>IF(K447="","",INDEX(差動モデル!$B:$B,K447))</f>
        <v/>
      </c>
      <c r="M447" t="str">
        <f t="shared" si="41"/>
        <v/>
      </c>
    </row>
    <row r="448" spans="1:13">
      <c r="A448" s="3"/>
      <c r="B448" s="4"/>
      <c r="C448" s="4"/>
      <c r="D448" s="1" t="str">
        <f>IF(K448="","",INDEX(差動モデル!$R:$R,K448))</f>
        <v/>
      </c>
      <c r="E448" s="1" t="str">
        <f>IF(K448="","",INDEX(差動モデル!$S:$S,K448))</f>
        <v/>
      </c>
      <c r="F448" s="1" t="str">
        <f t="shared" si="36"/>
        <v/>
      </c>
      <c r="G448" s="1" t="str">
        <f t="shared" si="37"/>
        <v/>
      </c>
      <c r="H448" s="1" t="str">
        <f t="shared" si="38"/>
        <v/>
      </c>
      <c r="I448" s="1" t="str">
        <f t="shared" si="39"/>
        <v/>
      </c>
      <c r="J448" s="1" t="str">
        <f t="shared" si="40"/>
        <v/>
      </c>
      <c r="K448" t="str">
        <f>IF(A448="","",ROUND(1+(LOG10(A448)-LOG10(入力・概要!$B$38))*(入力・概要!$B$40-1)/(LOG10(入力・概要!$B$39)-LOG10(入力・概要!$B$38)),0)+3)</f>
        <v/>
      </c>
      <c r="L448" t="str">
        <f>IF(K448="","",INDEX(差動モデル!$B:$B,K448))</f>
        <v/>
      </c>
      <c r="M448" t="str">
        <f t="shared" si="41"/>
        <v/>
      </c>
    </row>
    <row r="449" spans="1:13">
      <c r="A449" s="3"/>
      <c r="B449" s="4"/>
      <c r="C449" s="4"/>
      <c r="D449" s="1" t="str">
        <f>IF(K449="","",INDEX(差動モデル!$R:$R,K449))</f>
        <v/>
      </c>
      <c r="E449" s="1" t="str">
        <f>IF(K449="","",INDEX(差動モデル!$S:$S,K449))</f>
        <v/>
      </c>
      <c r="F449" s="1" t="str">
        <f t="shared" si="36"/>
        <v/>
      </c>
      <c r="G449" s="1" t="str">
        <f t="shared" si="37"/>
        <v/>
      </c>
      <c r="H449" s="1" t="str">
        <f t="shared" si="38"/>
        <v/>
      </c>
      <c r="I449" s="1" t="str">
        <f t="shared" si="39"/>
        <v/>
      </c>
      <c r="J449" s="1" t="str">
        <f t="shared" si="40"/>
        <v/>
      </c>
      <c r="K449" t="str">
        <f>IF(A449="","",ROUND(1+(LOG10(A449)-LOG10(入力・概要!$B$38))*(入力・概要!$B$40-1)/(LOG10(入力・概要!$B$39)-LOG10(入力・概要!$B$38)),0)+3)</f>
        <v/>
      </c>
      <c r="L449" t="str">
        <f>IF(K449="","",INDEX(差動モデル!$B:$B,K449))</f>
        <v/>
      </c>
      <c r="M449" t="str">
        <f t="shared" si="41"/>
        <v/>
      </c>
    </row>
    <row r="450" spans="1:13">
      <c r="A450" s="3"/>
      <c r="B450" s="4"/>
      <c r="C450" s="4"/>
      <c r="D450" s="1" t="str">
        <f>IF(K450="","",INDEX(差動モデル!$R:$R,K450))</f>
        <v/>
      </c>
      <c r="E450" s="1" t="str">
        <f>IF(K450="","",INDEX(差動モデル!$S:$S,K450))</f>
        <v/>
      </c>
      <c r="F450" s="1" t="str">
        <f t="shared" si="36"/>
        <v/>
      </c>
      <c r="G450" s="1" t="str">
        <f t="shared" si="37"/>
        <v/>
      </c>
      <c r="H450" s="1" t="str">
        <f t="shared" si="38"/>
        <v/>
      </c>
      <c r="I450" s="1" t="str">
        <f t="shared" si="39"/>
        <v/>
      </c>
      <c r="J450" s="1" t="str">
        <f t="shared" si="40"/>
        <v/>
      </c>
      <c r="K450" t="str">
        <f>IF(A450="","",ROUND(1+(LOG10(A450)-LOG10(入力・概要!$B$38))*(入力・概要!$B$40-1)/(LOG10(入力・概要!$B$39)-LOG10(入力・概要!$B$38)),0)+3)</f>
        <v/>
      </c>
      <c r="L450" t="str">
        <f>IF(K450="","",INDEX(差動モデル!$B:$B,K450))</f>
        <v/>
      </c>
      <c r="M450" t="str">
        <f t="shared" si="41"/>
        <v/>
      </c>
    </row>
    <row r="451" spans="1:13">
      <c r="A451" s="3"/>
      <c r="B451" s="4"/>
      <c r="C451" s="4"/>
      <c r="D451" s="1" t="str">
        <f>IF(K451="","",INDEX(差動モデル!$R:$R,K451))</f>
        <v/>
      </c>
      <c r="E451" s="1" t="str">
        <f>IF(K451="","",INDEX(差動モデル!$S:$S,K451))</f>
        <v/>
      </c>
      <c r="F451" s="1" t="str">
        <f t="shared" si="36"/>
        <v/>
      </c>
      <c r="G451" s="1" t="str">
        <f t="shared" si="37"/>
        <v/>
      </c>
      <c r="H451" s="1" t="str">
        <f t="shared" si="38"/>
        <v/>
      </c>
      <c r="I451" s="1" t="str">
        <f t="shared" si="39"/>
        <v/>
      </c>
      <c r="J451" s="1" t="str">
        <f t="shared" si="40"/>
        <v/>
      </c>
      <c r="K451" t="str">
        <f>IF(A451="","",ROUND(1+(LOG10(A451)-LOG10(入力・概要!$B$38))*(入力・概要!$B$40-1)/(LOG10(入力・概要!$B$39)-LOG10(入力・概要!$B$38)),0)+3)</f>
        <v/>
      </c>
      <c r="L451" t="str">
        <f>IF(K451="","",INDEX(差動モデル!$B:$B,K451))</f>
        <v/>
      </c>
      <c r="M451" t="str">
        <f t="shared" si="41"/>
        <v/>
      </c>
    </row>
    <row r="452" spans="1:13">
      <c r="A452" s="3"/>
      <c r="B452" s="4"/>
      <c r="C452" s="4"/>
      <c r="D452" s="1" t="str">
        <f>IF(K452="","",INDEX(差動モデル!$R:$R,K452))</f>
        <v/>
      </c>
      <c r="E452" s="1" t="str">
        <f>IF(K452="","",INDEX(差動モデル!$S:$S,K452))</f>
        <v/>
      </c>
      <c r="F452" s="1" t="str">
        <f t="shared" si="36"/>
        <v/>
      </c>
      <c r="G452" s="1" t="str">
        <f t="shared" si="37"/>
        <v/>
      </c>
      <c r="H452" s="1" t="str">
        <f t="shared" si="38"/>
        <v/>
      </c>
      <c r="I452" s="1" t="str">
        <f t="shared" si="39"/>
        <v/>
      </c>
      <c r="J452" s="1" t="str">
        <f t="shared" si="40"/>
        <v/>
      </c>
      <c r="K452" t="str">
        <f>IF(A452="","",ROUND(1+(LOG10(A452)-LOG10(入力・概要!$B$38))*(入力・概要!$B$40-1)/(LOG10(入力・概要!$B$39)-LOG10(入力・概要!$B$38)),0)+3)</f>
        <v/>
      </c>
      <c r="L452" t="str">
        <f>IF(K452="","",INDEX(差動モデル!$B:$B,K452))</f>
        <v/>
      </c>
      <c r="M452" t="str">
        <f t="shared" si="41"/>
        <v/>
      </c>
    </row>
    <row r="453" spans="1:13">
      <c r="A453" s="3"/>
      <c r="B453" s="4"/>
      <c r="C453" s="4"/>
      <c r="D453" s="1" t="str">
        <f>IF(K453="","",INDEX(差動モデル!$R:$R,K453))</f>
        <v/>
      </c>
      <c r="E453" s="1" t="str">
        <f>IF(K453="","",INDEX(差動モデル!$S:$S,K453))</f>
        <v/>
      </c>
      <c r="F453" s="1" t="str">
        <f t="shared" ref="F453:F516" si="42">IF(OR(A453="",B453=""),"",100*(D453-B453)/MAX(B453,0.000000000001))</f>
        <v/>
      </c>
      <c r="G453" s="1" t="str">
        <f t="shared" ref="G453:G516" si="43">IF(OR(A453="",C453=""),"",E453-C453)</f>
        <v/>
      </c>
      <c r="H453" s="1" t="str">
        <f t="shared" ref="H453:H516" si="44">IF(A453="","",LOG10(A453))</f>
        <v/>
      </c>
      <c r="I453" s="1" t="str">
        <f t="shared" ref="I453:I516" si="45">IF(B453="","",LOG10(MAX(B453,0.000000000001)))</f>
        <v/>
      </c>
      <c r="J453" s="1" t="str">
        <f t="shared" ref="J453:J516" si="46">IF(D453="","",LOG10(MAX(D453,0.000000000001)))</f>
        <v/>
      </c>
      <c r="K453" t="str">
        <f>IF(A453="","",ROUND(1+(LOG10(A453)-LOG10(入力・概要!$B$38))*(入力・概要!$B$40-1)/(LOG10(入力・概要!$B$39)-LOG10(入力・概要!$B$38)),0)+3)</f>
        <v/>
      </c>
      <c r="L453" t="str">
        <f>IF(K453="","",INDEX(差動モデル!$B:$B,K453))</f>
        <v/>
      </c>
      <c r="M453" t="str">
        <f t="shared" ref="M453:M516" si="47">IF(A453="","",IF(ABS(L453/A453-1)&lt;0.01,"周波数差&lt;1%","周波数差あり"))</f>
        <v/>
      </c>
    </row>
    <row r="454" spans="1:13">
      <c r="A454" s="3"/>
      <c r="B454" s="4"/>
      <c r="C454" s="4"/>
      <c r="D454" s="1" t="str">
        <f>IF(K454="","",INDEX(差動モデル!$R:$R,K454))</f>
        <v/>
      </c>
      <c r="E454" s="1" t="str">
        <f>IF(K454="","",INDEX(差動モデル!$S:$S,K454))</f>
        <v/>
      </c>
      <c r="F454" s="1" t="str">
        <f t="shared" si="42"/>
        <v/>
      </c>
      <c r="G454" s="1" t="str">
        <f t="shared" si="43"/>
        <v/>
      </c>
      <c r="H454" s="1" t="str">
        <f t="shared" si="44"/>
        <v/>
      </c>
      <c r="I454" s="1" t="str">
        <f t="shared" si="45"/>
        <v/>
      </c>
      <c r="J454" s="1" t="str">
        <f t="shared" si="46"/>
        <v/>
      </c>
      <c r="K454" t="str">
        <f>IF(A454="","",ROUND(1+(LOG10(A454)-LOG10(入力・概要!$B$38))*(入力・概要!$B$40-1)/(LOG10(入力・概要!$B$39)-LOG10(入力・概要!$B$38)),0)+3)</f>
        <v/>
      </c>
      <c r="L454" t="str">
        <f>IF(K454="","",INDEX(差動モデル!$B:$B,K454))</f>
        <v/>
      </c>
      <c r="M454" t="str">
        <f t="shared" si="47"/>
        <v/>
      </c>
    </row>
    <row r="455" spans="1:13">
      <c r="A455" s="3"/>
      <c r="B455" s="4"/>
      <c r="C455" s="4"/>
      <c r="D455" s="1" t="str">
        <f>IF(K455="","",INDEX(差動モデル!$R:$R,K455))</f>
        <v/>
      </c>
      <c r="E455" s="1" t="str">
        <f>IF(K455="","",INDEX(差動モデル!$S:$S,K455))</f>
        <v/>
      </c>
      <c r="F455" s="1" t="str">
        <f t="shared" si="42"/>
        <v/>
      </c>
      <c r="G455" s="1" t="str">
        <f t="shared" si="43"/>
        <v/>
      </c>
      <c r="H455" s="1" t="str">
        <f t="shared" si="44"/>
        <v/>
      </c>
      <c r="I455" s="1" t="str">
        <f t="shared" si="45"/>
        <v/>
      </c>
      <c r="J455" s="1" t="str">
        <f t="shared" si="46"/>
        <v/>
      </c>
      <c r="K455" t="str">
        <f>IF(A455="","",ROUND(1+(LOG10(A455)-LOG10(入力・概要!$B$38))*(入力・概要!$B$40-1)/(LOG10(入力・概要!$B$39)-LOG10(入力・概要!$B$38)),0)+3)</f>
        <v/>
      </c>
      <c r="L455" t="str">
        <f>IF(K455="","",INDEX(差動モデル!$B:$B,K455))</f>
        <v/>
      </c>
      <c r="M455" t="str">
        <f t="shared" si="47"/>
        <v/>
      </c>
    </row>
    <row r="456" spans="1:13">
      <c r="A456" s="3"/>
      <c r="B456" s="4"/>
      <c r="C456" s="4"/>
      <c r="D456" s="1" t="str">
        <f>IF(K456="","",INDEX(差動モデル!$R:$R,K456))</f>
        <v/>
      </c>
      <c r="E456" s="1" t="str">
        <f>IF(K456="","",INDEX(差動モデル!$S:$S,K456))</f>
        <v/>
      </c>
      <c r="F456" s="1" t="str">
        <f t="shared" si="42"/>
        <v/>
      </c>
      <c r="G456" s="1" t="str">
        <f t="shared" si="43"/>
        <v/>
      </c>
      <c r="H456" s="1" t="str">
        <f t="shared" si="44"/>
        <v/>
      </c>
      <c r="I456" s="1" t="str">
        <f t="shared" si="45"/>
        <v/>
      </c>
      <c r="J456" s="1" t="str">
        <f t="shared" si="46"/>
        <v/>
      </c>
      <c r="K456" t="str">
        <f>IF(A456="","",ROUND(1+(LOG10(A456)-LOG10(入力・概要!$B$38))*(入力・概要!$B$40-1)/(LOG10(入力・概要!$B$39)-LOG10(入力・概要!$B$38)),0)+3)</f>
        <v/>
      </c>
      <c r="L456" t="str">
        <f>IF(K456="","",INDEX(差動モデル!$B:$B,K456))</f>
        <v/>
      </c>
      <c r="M456" t="str">
        <f t="shared" si="47"/>
        <v/>
      </c>
    </row>
    <row r="457" spans="1:13">
      <c r="A457" s="3"/>
      <c r="B457" s="4"/>
      <c r="C457" s="4"/>
      <c r="D457" s="1" t="str">
        <f>IF(K457="","",INDEX(差動モデル!$R:$R,K457))</f>
        <v/>
      </c>
      <c r="E457" s="1" t="str">
        <f>IF(K457="","",INDEX(差動モデル!$S:$S,K457))</f>
        <v/>
      </c>
      <c r="F457" s="1" t="str">
        <f t="shared" si="42"/>
        <v/>
      </c>
      <c r="G457" s="1" t="str">
        <f t="shared" si="43"/>
        <v/>
      </c>
      <c r="H457" s="1" t="str">
        <f t="shared" si="44"/>
        <v/>
      </c>
      <c r="I457" s="1" t="str">
        <f t="shared" si="45"/>
        <v/>
      </c>
      <c r="J457" s="1" t="str">
        <f t="shared" si="46"/>
        <v/>
      </c>
      <c r="K457" t="str">
        <f>IF(A457="","",ROUND(1+(LOG10(A457)-LOG10(入力・概要!$B$38))*(入力・概要!$B$40-1)/(LOG10(入力・概要!$B$39)-LOG10(入力・概要!$B$38)),0)+3)</f>
        <v/>
      </c>
      <c r="L457" t="str">
        <f>IF(K457="","",INDEX(差動モデル!$B:$B,K457))</f>
        <v/>
      </c>
      <c r="M457" t="str">
        <f t="shared" si="47"/>
        <v/>
      </c>
    </row>
    <row r="458" spans="1:13">
      <c r="A458" s="3"/>
      <c r="B458" s="4"/>
      <c r="C458" s="4"/>
      <c r="D458" s="1" t="str">
        <f>IF(K458="","",INDEX(差動モデル!$R:$R,K458))</f>
        <v/>
      </c>
      <c r="E458" s="1" t="str">
        <f>IF(K458="","",INDEX(差動モデル!$S:$S,K458))</f>
        <v/>
      </c>
      <c r="F458" s="1" t="str">
        <f t="shared" si="42"/>
        <v/>
      </c>
      <c r="G458" s="1" t="str">
        <f t="shared" si="43"/>
        <v/>
      </c>
      <c r="H458" s="1" t="str">
        <f t="shared" si="44"/>
        <v/>
      </c>
      <c r="I458" s="1" t="str">
        <f t="shared" si="45"/>
        <v/>
      </c>
      <c r="J458" s="1" t="str">
        <f t="shared" si="46"/>
        <v/>
      </c>
      <c r="K458" t="str">
        <f>IF(A458="","",ROUND(1+(LOG10(A458)-LOG10(入力・概要!$B$38))*(入力・概要!$B$40-1)/(LOG10(入力・概要!$B$39)-LOG10(入力・概要!$B$38)),0)+3)</f>
        <v/>
      </c>
      <c r="L458" t="str">
        <f>IF(K458="","",INDEX(差動モデル!$B:$B,K458))</f>
        <v/>
      </c>
      <c r="M458" t="str">
        <f t="shared" si="47"/>
        <v/>
      </c>
    </row>
    <row r="459" spans="1:13">
      <c r="A459" s="3"/>
      <c r="B459" s="4"/>
      <c r="C459" s="4"/>
      <c r="D459" s="1" t="str">
        <f>IF(K459="","",INDEX(差動モデル!$R:$R,K459))</f>
        <v/>
      </c>
      <c r="E459" s="1" t="str">
        <f>IF(K459="","",INDEX(差動モデル!$S:$S,K459))</f>
        <v/>
      </c>
      <c r="F459" s="1" t="str">
        <f t="shared" si="42"/>
        <v/>
      </c>
      <c r="G459" s="1" t="str">
        <f t="shared" si="43"/>
        <v/>
      </c>
      <c r="H459" s="1" t="str">
        <f t="shared" si="44"/>
        <v/>
      </c>
      <c r="I459" s="1" t="str">
        <f t="shared" si="45"/>
        <v/>
      </c>
      <c r="J459" s="1" t="str">
        <f t="shared" si="46"/>
        <v/>
      </c>
      <c r="K459" t="str">
        <f>IF(A459="","",ROUND(1+(LOG10(A459)-LOG10(入力・概要!$B$38))*(入力・概要!$B$40-1)/(LOG10(入力・概要!$B$39)-LOG10(入力・概要!$B$38)),0)+3)</f>
        <v/>
      </c>
      <c r="L459" t="str">
        <f>IF(K459="","",INDEX(差動モデル!$B:$B,K459))</f>
        <v/>
      </c>
      <c r="M459" t="str">
        <f t="shared" si="47"/>
        <v/>
      </c>
    </row>
    <row r="460" spans="1:13">
      <c r="A460" s="3"/>
      <c r="B460" s="4"/>
      <c r="C460" s="4"/>
      <c r="D460" s="1" t="str">
        <f>IF(K460="","",INDEX(差動モデル!$R:$R,K460))</f>
        <v/>
      </c>
      <c r="E460" s="1" t="str">
        <f>IF(K460="","",INDEX(差動モデル!$S:$S,K460))</f>
        <v/>
      </c>
      <c r="F460" s="1" t="str">
        <f t="shared" si="42"/>
        <v/>
      </c>
      <c r="G460" s="1" t="str">
        <f t="shared" si="43"/>
        <v/>
      </c>
      <c r="H460" s="1" t="str">
        <f t="shared" si="44"/>
        <v/>
      </c>
      <c r="I460" s="1" t="str">
        <f t="shared" si="45"/>
        <v/>
      </c>
      <c r="J460" s="1" t="str">
        <f t="shared" si="46"/>
        <v/>
      </c>
      <c r="K460" t="str">
        <f>IF(A460="","",ROUND(1+(LOG10(A460)-LOG10(入力・概要!$B$38))*(入力・概要!$B$40-1)/(LOG10(入力・概要!$B$39)-LOG10(入力・概要!$B$38)),0)+3)</f>
        <v/>
      </c>
      <c r="L460" t="str">
        <f>IF(K460="","",INDEX(差動モデル!$B:$B,K460))</f>
        <v/>
      </c>
      <c r="M460" t="str">
        <f t="shared" si="47"/>
        <v/>
      </c>
    </row>
    <row r="461" spans="1:13">
      <c r="A461" s="3"/>
      <c r="B461" s="4"/>
      <c r="C461" s="4"/>
      <c r="D461" s="1" t="str">
        <f>IF(K461="","",INDEX(差動モデル!$R:$R,K461))</f>
        <v/>
      </c>
      <c r="E461" s="1" t="str">
        <f>IF(K461="","",INDEX(差動モデル!$S:$S,K461))</f>
        <v/>
      </c>
      <c r="F461" s="1" t="str">
        <f t="shared" si="42"/>
        <v/>
      </c>
      <c r="G461" s="1" t="str">
        <f t="shared" si="43"/>
        <v/>
      </c>
      <c r="H461" s="1" t="str">
        <f t="shared" si="44"/>
        <v/>
      </c>
      <c r="I461" s="1" t="str">
        <f t="shared" si="45"/>
        <v/>
      </c>
      <c r="J461" s="1" t="str">
        <f t="shared" si="46"/>
        <v/>
      </c>
      <c r="K461" t="str">
        <f>IF(A461="","",ROUND(1+(LOG10(A461)-LOG10(入力・概要!$B$38))*(入力・概要!$B$40-1)/(LOG10(入力・概要!$B$39)-LOG10(入力・概要!$B$38)),0)+3)</f>
        <v/>
      </c>
      <c r="L461" t="str">
        <f>IF(K461="","",INDEX(差動モデル!$B:$B,K461))</f>
        <v/>
      </c>
      <c r="M461" t="str">
        <f t="shared" si="47"/>
        <v/>
      </c>
    </row>
    <row r="462" spans="1:13">
      <c r="A462" s="3"/>
      <c r="B462" s="4"/>
      <c r="C462" s="4"/>
      <c r="D462" s="1" t="str">
        <f>IF(K462="","",INDEX(差動モデル!$R:$R,K462))</f>
        <v/>
      </c>
      <c r="E462" s="1" t="str">
        <f>IF(K462="","",INDEX(差動モデル!$S:$S,K462))</f>
        <v/>
      </c>
      <c r="F462" s="1" t="str">
        <f t="shared" si="42"/>
        <v/>
      </c>
      <c r="G462" s="1" t="str">
        <f t="shared" si="43"/>
        <v/>
      </c>
      <c r="H462" s="1" t="str">
        <f t="shared" si="44"/>
        <v/>
      </c>
      <c r="I462" s="1" t="str">
        <f t="shared" si="45"/>
        <v/>
      </c>
      <c r="J462" s="1" t="str">
        <f t="shared" si="46"/>
        <v/>
      </c>
      <c r="K462" t="str">
        <f>IF(A462="","",ROUND(1+(LOG10(A462)-LOG10(入力・概要!$B$38))*(入力・概要!$B$40-1)/(LOG10(入力・概要!$B$39)-LOG10(入力・概要!$B$38)),0)+3)</f>
        <v/>
      </c>
      <c r="L462" t="str">
        <f>IF(K462="","",INDEX(差動モデル!$B:$B,K462))</f>
        <v/>
      </c>
      <c r="M462" t="str">
        <f t="shared" si="47"/>
        <v/>
      </c>
    </row>
    <row r="463" spans="1:13">
      <c r="A463" s="3"/>
      <c r="B463" s="4"/>
      <c r="C463" s="4"/>
      <c r="D463" s="1" t="str">
        <f>IF(K463="","",INDEX(差動モデル!$R:$R,K463))</f>
        <v/>
      </c>
      <c r="E463" s="1" t="str">
        <f>IF(K463="","",INDEX(差動モデル!$S:$S,K463))</f>
        <v/>
      </c>
      <c r="F463" s="1" t="str">
        <f t="shared" si="42"/>
        <v/>
      </c>
      <c r="G463" s="1" t="str">
        <f t="shared" si="43"/>
        <v/>
      </c>
      <c r="H463" s="1" t="str">
        <f t="shared" si="44"/>
        <v/>
      </c>
      <c r="I463" s="1" t="str">
        <f t="shared" si="45"/>
        <v/>
      </c>
      <c r="J463" s="1" t="str">
        <f t="shared" si="46"/>
        <v/>
      </c>
      <c r="K463" t="str">
        <f>IF(A463="","",ROUND(1+(LOG10(A463)-LOG10(入力・概要!$B$38))*(入力・概要!$B$40-1)/(LOG10(入力・概要!$B$39)-LOG10(入力・概要!$B$38)),0)+3)</f>
        <v/>
      </c>
      <c r="L463" t="str">
        <f>IF(K463="","",INDEX(差動モデル!$B:$B,K463))</f>
        <v/>
      </c>
      <c r="M463" t="str">
        <f t="shared" si="47"/>
        <v/>
      </c>
    </row>
    <row r="464" spans="1:13">
      <c r="A464" s="3"/>
      <c r="B464" s="4"/>
      <c r="C464" s="4"/>
      <c r="D464" s="1" t="str">
        <f>IF(K464="","",INDEX(差動モデル!$R:$R,K464))</f>
        <v/>
      </c>
      <c r="E464" s="1" t="str">
        <f>IF(K464="","",INDEX(差動モデル!$S:$S,K464))</f>
        <v/>
      </c>
      <c r="F464" s="1" t="str">
        <f t="shared" si="42"/>
        <v/>
      </c>
      <c r="G464" s="1" t="str">
        <f t="shared" si="43"/>
        <v/>
      </c>
      <c r="H464" s="1" t="str">
        <f t="shared" si="44"/>
        <v/>
      </c>
      <c r="I464" s="1" t="str">
        <f t="shared" si="45"/>
        <v/>
      </c>
      <c r="J464" s="1" t="str">
        <f t="shared" si="46"/>
        <v/>
      </c>
      <c r="K464" t="str">
        <f>IF(A464="","",ROUND(1+(LOG10(A464)-LOG10(入力・概要!$B$38))*(入力・概要!$B$40-1)/(LOG10(入力・概要!$B$39)-LOG10(入力・概要!$B$38)),0)+3)</f>
        <v/>
      </c>
      <c r="L464" t="str">
        <f>IF(K464="","",INDEX(差動モデル!$B:$B,K464))</f>
        <v/>
      </c>
      <c r="M464" t="str">
        <f t="shared" si="47"/>
        <v/>
      </c>
    </row>
    <row r="465" spans="1:13">
      <c r="A465" s="3"/>
      <c r="B465" s="4"/>
      <c r="C465" s="4"/>
      <c r="D465" s="1" t="str">
        <f>IF(K465="","",INDEX(差動モデル!$R:$R,K465))</f>
        <v/>
      </c>
      <c r="E465" s="1" t="str">
        <f>IF(K465="","",INDEX(差動モデル!$S:$S,K465))</f>
        <v/>
      </c>
      <c r="F465" s="1" t="str">
        <f t="shared" si="42"/>
        <v/>
      </c>
      <c r="G465" s="1" t="str">
        <f t="shared" si="43"/>
        <v/>
      </c>
      <c r="H465" s="1" t="str">
        <f t="shared" si="44"/>
        <v/>
      </c>
      <c r="I465" s="1" t="str">
        <f t="shared" si="45"/>
        <v/>
      </c>
      <c r="J465" s="1" t="str">
        <f t="shared" si="46"/>
        <v/>
      </c>
      <c r="K465" t="str">
        <f>IF(A465="","",ROUND(1+(LOG10(A465)-LOG10(入力・概要!$B$38))*(入力・概要!$B$40-1)/(LOG10(入力・概要!$B$39)-LOG10(入力・概要!$B$38)),0)+3)</f>
        <v/>
      </c>
      <c r="L465" t="str">
        <f>IF(K465="","",INDEX(差動モデル!$B:$B,K465))</f>
        <v/>
      </c>
      <c r="M465" t="str">
        <f t="shared" si="47"/>
        <v/>
      </c>
    </row>
    <row r="466" spans="1:13">
      <c r="A466" s="3"/>
      <c r="B466" s="4"/>
      <c r="C466" s="4"/>
      <c r="D466" s="1" t="str">
        <f>IF(K466="","",INDEX(差動モデル!$R:$R,K466))</f>
        <v/>
      </c>
      <c r="E466" s="1" t="str">
        <f>IF(K466="","",INDEX(差動モデル!$S:$S,K466))</f>
        <v/>
      </c>
      <c r="F466" s="1" t="str">
        <f t="shared" si="42"/>
        <v/>
      </c>
      <c r="G466" s="1" t="str">
        <f t="shared" si="43"/>
        <v/>
      </c>
      <c r="H466" s="1" t="str">
        <f t="shared" si="44"/>
        <v/>
      </c>
      <c r="I466" s="1" t="str">
        <f t="shared" si="45"/>
        <v/>
      </c>
      <c r="J466" s="1" t="str">
        <f t="shared" si="46"/>
        <v/>
      </c>
      <c r="K466" t="str">
        <f>IF(A466="","",ROUND(1+(LOG10(A466)-LOG10(入力・概要!$B$38))*(入力・概要!$B$40-1)/(LOG10(入力・概要!$B$39)-LOG10(入力・概要!$B$38)),0)+3)</f>
        <v/>
      </c>
      <c r="L466" t="str">
        <f>IF(K466="","",INDEX(差動モデル!$B:$B,K466))</f>
        <v/>
      </c>
      <c r="M466" t="str">
        <f t="shared" si="47"/>
        <v/>
      </c>
    </row>
    <row r="467" spans="1:13">
      <c r="A467" s="3"/>
      <c r="B467" s="4"/>
      <c r="C467" s="4"/>
      <c r="D467" s="1" t="str">
        <f>IF(K467="","",INDEX(差動モデル!$R:$R,K467))</f>
        <v/>
      </c>
      <c r="E467" s="1" t="str">
        <f>IF(K467="","",INDEX(差動モデル!$S:$S,K467))</f>
        <v/>
      </c>
      <c r="F467" s="1" t="str">
        <f t="shared" si="42"/>
        <v/>
      </c>
      <c r="G467" s="1" t="str">
        <f t="shared" si="43"/>
        <v/>
      </c>
      <c r="H467" s="1" t="str">
        <f t="shared" si="44"/>
        <v/>
      </c>
      <c r="I467" s="1" t="str">
        <f t="shared" si="45"/>
        <v/>
      </c>
      <c r="J467" s="1" t="str">
        <f t="shared" si="46"/>
        <v/>
      </c>
      <c r="K467" t="str">
        <f>IF(A467="","",ROUND(1+(LOG10(A467)-LOG10(入力・概要!$B$38))*(入力・概要!$B$40-1)/(LOG10(入力・概要!$B$39)-LOG10(入力・概要!$B$38)),0)+3)</f>
        <v/>
      </c>
      <c r="L467" t="str">
        <f>IF(K467="","",INDEX(差動モデル!$B:$B,K467))</f>
        <v/>
      </c>
      <c r="M467" t="str">
        <f t="shared" si="47"/>
        <v/>
      </c>
    </row>
    <row r="468" spans="1:13">
      <c r="A468" s="3"/>
      <c r="B468" s="4"/>
      <c r="C468" s="4"/>
      <c r="D468" s="1" t="str">
        <f>IF(K468="","",INDEX(差動モデル!$R:$R,K468))</f>
        <v/>
      </c>
      <c r="E468" s="1" t="str">
        <f>IF(K468="","",INDEX(差動モデル!$S:$S,K468))</f>
        <v/>
      </c>
      <c r="F468" s="1" t="str">
        <f t="shared" si="42"/>
        <v/>
      </c>
      <c r="G468" s="1" t="str">
        <f t="shared" si="43"/>
        <v/>
      </c>
      <c r="H468" s="1" t="str">
        <f t="shared" si="44"/>
        <v/>
      </c>
      <c r="I468" s="1" t="str">
        <f t="shared" si="45"/>
        <v/>
      </c>
      <c r="J468" s="1" t="str">
        <f t="shared" si="46"/>
        <v/>
      </c>
      <c r="K468" t="str">
        <f>IF(A468="","",ROUND(1+(LOG10(A468)-LOG10(入力・概要!$B$38))*(入力・概要!$B$40-1)/(LOG10(入力・概要!$B$39)-LOG10(入力・概要!$B$38)),0)+3)</f>
        <v/>
      </c>
      <c r="L468" t="str">
        <f>IF(K468="","",INDEX(差動モデル!$B:$B,K468))</f>
        <v/>
      </c>
      <c r="M468" t="str">
        <f t="shared" si="47"/>
        <v/>
      </c>
    </row>
    <row r="469" spans="1:13">
      <c r="A469" s="3"/>
      <c r="B469" s="4"/>
      <c r="C469" s="4"/>
      <c r="D469" s="1" t="str">
        <f>IF(K469="","",INDEX(差動モデル!$R:$R,K469))</f>
        <v/>
      </c>
      <c r="E469" s="1" t="str">
        <f>IF(K469="","",INDEX(差動モデル!$S:$S,K469))</f>
        <v/>
      </c>
      <c r="F469" s="1" t="str">
        <f t="shared" si="42"/>
        <v/>
      </c>
      <c r="G469" s="1" t="str">
        <f t="shared" si="43"/>
        <v/>
      </c>
      <c r="H469" s="1" t="str">
        <f t="shared" si="44"/>
        <v/>
      </c>
      <c r="I469" s="1" t="str">
        <f t="shared" si="45"/>
        <v/>
      </c>
      <c r="J469" s="1" t="str">
        <f t="shared" si="46"/>
        <v/>
      </c>
      <c r="K469" t="str">
        <f>IF(A469="","",ROUND(1+(LOG10(A469)-LOG10(入力・概要!$B$38))*(入力・概要!$B$40-1)/(LOG10(入力・概要!$B$39)-LOG10(入力・概要!$B$38)),0)+3)</f>
        <v/>
      </c>
      <c r="L469" t="str">
        <f>IF(K469="","",INDEX(差動モデル!$B:$B,K469))</f>
        <v/>
      </c>
      <c r="M469" t="str">
        <f t="shared" si="47"/>
        <v/>
      </c>
    </row>
    <row r="470" spans="1:13">
      <c r="A470" s="3"/>
      <c r="B470" s="4"/>
      <c r="C470" s="4"/>
      <c r="D470" s="1" t="str">
        <f>IF(K470="","",INDEX(差動モデル!$R:$R,K470))</f>
        <v/>
      </c>
      <c r="E470" s="1" t="str">
        <f>IF(K470="","",INDEX(差動モデル!$S:$S,K470))</f>
        <v/>
      </c>
      <c r="F470" s="1" t="str">
        <f t="shared" si="42"/>
        <v/>
      </c>
      <c r="G470" s="1" t="str">
        <f t="shared" si="43"/>
        <v/>
      </c>
      <c r="H470" s="1" t="str">
        <f t="shared" si="44"/>
        <v/>
      </c>
      <c r="I470" s="1" t="str">
        <f t="shared" si="45"/>
        <v/>
      </c>
      <c r="J470" s="1" t="str">
        <f t="shared" si="46"/>
        <v/>
      </c>
      <c r="K470" t="str">
        <f>IF(A470="","",ROUND(1+(LOG10(A470)-LOG10(入力・概要!$B$38))*(入力・概要!$B$40-1)/(LOG10(入力・概要!$B$39)-LOG10(入力・概要!$B$38)),0)+3)</f>
        <v/>
      </c>
      <c r="L470" t="str">
        <f>IF(K470="","",INDEX(差動モデル!$B:$B,K470))</f>
        <v/>
      </c>
      <c r="M470" t="str">
        <f t="shared" si="47"/>
        <v/>
      </c>
    </row>
    <row r="471" spans="1:13">
      <c r="A471" s="3"/>
      <c r="B471" s="4"/>
      <c r="C471" s="4"/>
      <c r="D471" s="1" t="str">
        <f>IF(K471="","",INDEX(差動モデル!$R:$R,K471))</f>
        <v/>
      </c>
      <c r="E471" s="1" t="str">
        <f>IF(K471="","",INDEX(差動モデル!$S:$S,K471))</f>
        <v/>
      </c>
      <c r="F471" s="1" t="str">
        <f t="shared" si="42"/>
        <v/>
      </c>
      <c r="G471" s="1" t="str">
        <f t="shared" si="43"/>
        <v/>
      </c>
      <c r="H471" s="1" t="str">
        <f t="shared" si="44"/>
        <v/>
      </c>
      <c r="I471" s="1" t="str">
        <f t="shared" si="45"/>
        <v/>
      </c>
      <c r="J471" s="1" t="str">
        <f t="shared" si="46"/>
        <v/>
      </c>
      <c r="K471" t="str">
        <f>IF(A471="","",ROUND(1+(LOG10(A471)-LOG10(入力・概要!$B$38))*(入力・概要!$B$40-1)/(LOG10(入力・概要!$B$39)-LOG10(入力・概要!$B$38)),0)+3)</f>
        <v/>
      </c>
      <c r="L471" t="str">
        <f>IF(K471="","",INDEX(差動モデル!$B:$B,K471))</f>
        <v/>
      </c>
      <c r="M471" t="str">
        <f t="shared" si="47"/>
        <v/>
      </c>
    </row>
    <row r="472" spans="1:13">
      <c r="A472" s="3"/>
      <c r="B472" s="4"/>
      <c r="C472" s="4"/>
      <c r="D472" s="1" t="str">
        <f>IF(K472="","",INDEX(差動モデル!$R:$R,K472))</f>
        <v/>
      </c>
      <c r="E472" s="1" t="str">
        <f>IF(K472="","",INDEX(差動モデル!$S:$S,K472))</f>
        <v/>
      </c>
      <c r="F472" s="1" t="str">
        <f t="shared" si="42"/>
        <v/>
      </c>
      <c r="G472" s="1" t="str">
        <f t="shared" si="43"/>
        <v/>
      </c>
      <c r="H472" s="1" t="str">
        <f t="shared" si="44"/>
        <v/>
      </c>
      <c r="I472" s="1" t="str">
        <f t="shared" si="45"/>
        <v/>
      </c>
      <c r="J472" s="1" t="str">
        <f t="shared" si="46"/>
        <v/>
      </c>
      <c r="K472" t="str">
        <f>IF(A472="","",ROUND(1+(LOG10(A472)-LOG10(入力・概要!$B$38))*(入力・概要!$B$40-1)/(LOG10(入力・概要!$B$39)-LOG10(入力・概要!$B$38)),0)+3)</f>
        <v/>
      </c>
      <c r="L472" t="str">
        <f>IF(K472="","",INDEX(差動モデル!$B:$B,K472))</f>
        <v/>
      </c>
      <c r="M472" t="str">
        <f t="shared" si="47"/>
        <v/>
      </c>
    </row>
    <row r="473" spans="1:13">
      <c r="A473" s="3"/>
      <c r="B473" s="4"/>
      <c r="C473" s="4"/>
      <c r="D473" s="1" t="str">
        <f>IF(K473="","",INDEX(差動モデル!$R:$R,K473))</f>
        <v/>
      </c>
      <c r="E473" s="1" t="str">
        <f>IF(K473="","",INDEX(差動モデル!$S:$S,K473))</f>
        <v/>
      </c>
      <c r="F473" s="1" t="str">
        <f t="shared" si="42"/>
        <v/>
      </c>
      <c r="G473" s="1" t="str">
        <f t="shared" si="43"/>
        <v/>
      </c>
      <c r="H473" s="1" t="str">
        <f t="shared" si="44"/>
        <v/>
      </c>
      <c r="I473" s="1" t="str">
        <f t="shared" si="45"/>
        <v/>
      </c>
      <c r="J473" s="1" t="str">
        <f t="shared" si="46"/>
        <v/>
      </c>
      <c r="K473" t="str">
        <f>IF(A473="","",ROUND(1+(LOG10(A473)-LOG10(入力・概要!$B$38))*(入力・概要!$B$40-1)/(LOG10(入力・概要!$B$39)-LOG10(入力・概要!$B$38)),0)+3)</f>
        <v/>
      </c>
      <c r="L473" t="str">
        <f>IF(K473="","",INDEX(差動モデル!$B:$B,K473))</f>
        <v/>
      </c>
      <c r="M473" t="str">
        <f t="shared" si="47"/>
        <v/>
      </c>
    </row>
    <row r="474" spans="1:13">
      <c r="A474" s="3"/>
      <c r="B474" s="4"/>
      <c r="C474" s="4"/>
      <c r="D474" s="1" t="str">
        <f>IF(K474="","",INDEX(差動モデル!$R:$R,K474))</f>
        <v/>
      </c>
      <c r="E474" s="1" t="str">
        <f>IF(K474="","",INDEX(差動モデル!$S:$S,K474))</f>
        <v/>
      </c>
      <c r="F474" s="1" t="str">
        <f t="shared" si="42"/>
        <v/>
      </c>
      <c r="G474" s="1" t="str">
        <f t="shared" si="43"/>
        <v/>
      </c>
      <c r="H474" s="1" t="str">
        <f t="shared" si="44"/>
        <v/>
      </c>
      <c r="I474" s="1" t="str">
        <f t="shared" si="45"/>
        <v/>
      </c>
      <c r="J474" s="1" t="str">
        <f t="shared" si="46"/>
        <v/>
      </c>
      <c r="K474" t="str">
        <f>IF(A474="","",ROUND(1+(LOG10(A474)-LOG10(入力・概要!$B$38))*(入力・概要!$B$40-1)/(LOG10(入力・概要!$B$39)-LOG10(入力・概要!$B$38)),0)+3)</f>
        <v/>
      </c>
      <c r="L474" t="str">
        <f>IF(K474="","",INDEX(差動モデル!$B:$B,K474))</f>
        <v/>
      </c>
      <c r="M474" t="str">
        <f t="shared" si="47"/>
        <v/>
      </c>
    </row>
    <row r="475" spans="1:13">
      <c r="A475" s="3"/>
      <c r="B475" s="4"/>
      <c r="C475" s="4"/>
      <c r="D475" s="1" t="str">
        <f>IF(K475="","",INDEX(差動モデル!$R:$R,K475))</f>
        <v/>
      </c>
      <c r="E475" s="1" t="str">
        <f>IF(K475="","",INDEX(差動モデル!$S:$S,K475))</f>
        <v/>
      </c>
      <c r="F475" s="1" t="str">
        <f t="shared" si="42"/>
        <v/>
      </c>
      <c r="G475" s="1" t="str">
        <f t="shared" si="43"/>
        <v/>
      </c>
      <c r="H475" s="1" t="str">
        <f t="shared" si="44"/>
        <v/>
      </c>
      <c r="I475" s="1" t="str">
        <f t="shared" si="45"/>
        <v/>
      </c>
      <c r="J475" s="1" t="str">
        <f t="shared" si="46"/>
        <v/>
      </c>
      <c r="K475" t="str">
        <f>IF(A475="","",ROUND(1+(LOG10(A475)-LOG10(入力・概要!$B$38))*(入力・概要!$B$40-1)/(LOG10(入力・概要!$B$39)-LOG10(入力・概要!$B$38)),0)+3)</f>
        <v/>
      </c>
      <c r="L475" t="str">
        <f>IF(K475="","",INDEX(差動モデル!$B:$B,K475))</f>
        <v/>
      </c>
      <c r="M475" t="str">
        <f t="shared" si="47"/>
        <v/>
      </c>
    </row>
    <row r="476" spans="1:13">
      <c r="A476" s="3"/>
      <c r="B476" s="4"/>
      <c r="C476" s="4"/>
      <c r="D476" s="1" t="str">
        <f>IF(K476="","",INDEX(差動モデル!$R:$R,K476))</f>
        <v/>
      </c>
      <c r="E476" s="1" t="str">
        <f>IF(K476="","",INDEX(差動モデル!$S:$S,K476))</f>
        <v/>
      </c>
      <c r="F476" s="1" t="str">
        <f t="shared" si="42"/>
        <v/>
      </c>
      <c r="G476" s="1" t="str">
        <f t="shared" si="43"/>
        <v/>
      </c>
      <c r="H476" s="1" t="str">
        <f t="shared" si="44"/>
        <v/>
      </c>
      <c r="I476" s="1" t="str">
        <f t="shared" si="45"/>
        <v/>
      </c>
      <c r="J476" s="1" t="str">
        <f t="shared" si="46"/>
        <v/>
      </c>
      <c r="K476" t="str">
        <f>IF(A476="","",ROUND(1+(LOG10(A476)-LOG10(入力・概要!$B$38))*(入力・概要!$B$40-1)/(LOG10(入力・概要!$B$39)-LOG10(入力・概要!$B$38)),0)+3)</f>
        <v/>
      </c>
      <c r="L476" t="str">
        <f>IF(K476="","",INDEX(差動モデル!$B:$B,K476))</f>
        <v/>
      </c>
      <c r="M476" t="str">
        <f t="shared" si="47"/>
        <v/>
      </c>
    </row>
    <row r="477" spans="1:13">
      <c r="A477" s="3"/>
      <c r="B477" s="4"/>
      <c r="C477" s="4"/>
      <c r="D477" s="1" t="str">
        <f>IF(K477="","",INDEX(差動モデル!$R:$R,K477))</f>
        <v/>
      </c>
      <c r="E477" s="1" t="str">
        <f>IF(K477="","",INDEX(差動モデル!$S:$S,K477))</f>
        <v/>
      </c>
      <c r="F477" s="1" t="str">
        <f t="shared" si="42"/>
        <v/>
      </c>
      <c r="G477" s="1" t="str">
        <f t="shared" si="43"/>
        <v/>
      </c>
      <c r="H477" s="1" t="str">
        <f t="shared" si="44"/>
        <v/>
      </c>
      <c r="I477" s="1" t="str">
        <f t="shared" si="45"/>
        <v/>
      </c>
      <c r="J477" s="1" t="str">
        <f t="shared" si="46"/>
        <v/>
      </c>
      <c r="K477" t="str">
        <f>IF(A477="","",ROUND(1+(LOG10(A477)-LOG10(入力・概要!$B$38))*(入力・概要!$B$40-1)/(LOG10(入力・概要!$B$39)-LOG10(入力・概要!$B$38)),0)+3)</f>
        <v/>
      </c>
      <c r="L477" t="str">
        <f>IF(K477="","",INDEX(差動モデル!$B:$B,K477))</f>
        <v/>
      </c>
      <c r="M477" t="str">
        <f t="shared" si="47"/>
        <v/>
      </c>
    </row>
    <row r="478" spans="1:13">
      <c r="A478" s="3"/>
      <c r="B478" s="4"/>
      <c r="C478" s="4"/>
      <c r="D478" s="1" t="str">
        <f>IF(K478="","",INDEX(差動モデル!$R:$R,K478))</f>
        <v/>
      </c>
      <c r="E478" s="1" t="str">
        <f>IF(K478="","",INDEX(差動モデル!$S:$S,K478))</f>
        <v/>
      </c>
      <c r="F478" s="1" t="str">
        <f t="shared" si="42"/>
        <v/>
      </c>
      <c r="G478" s="1" t="str">
        <f t="shared" si="43"/>
        <v/>
      </c>
      <c r="H478" s="1" t="str">
        <f t="shared" si="44"/>
        <v/>
      </c>
      <c r="I478" s="1" t="str">
        <f t="shared" si="45"/>
        <v/>
      </c>
      <c r="J478" s="1" t="str">
        <f t="shared" si="46"/>
        <v/>
      </c>
      <c r="K478" t="str">
        <f>IF(A478="","",ROUND(1+(LOG10(A478)-LOG10(入力・概要!$B$38))*(入力・概要!$B$40-1)/(LOG10(入力・概要!$B$39)-LOG10(入力・概要!$B$38)),0)+3)</f>
        <v/>
      </c>
      <c r="L478" t="str">
        <f>IF(K478="","",INDEX(差動モデル!$B:$B,K478))</f>
        <v/>
      </c>
      <c r="M478" t="str">
        <f t="shared" si="47"/>
        <v/>
      </c>
    </row>
    <row r="479" spans="1:13">
      <c r="A479" s="3"/>
      <c r="B479" s="4"/>
      <c r="C479" s="4"/>
      <c r="D479" s="1" t="str">
        <f>IF(K479="","",INDEX(差動モデル!$R:$R,K479))</f>
        <v/>
      </c>
      <c r="E479" s="1" t="str">
        <f>IF(K479="","",INDEX(差動モデル!$S:$S,K479))</f>
        <v/>
      </c>
      <c r="F479" s="1" t="str">
        <f t="shared" si="42"/>
        <v/>
      </c>
      <c r="G479" s="1" t="str">
        <f t="shared" si="43"/>
        <v/>
      </c>
      <c r="H479" s="1" t="str">
        <f t="shared" si="44"/>
        <v/>
      </c>
      <c r="I479" s="1" t="str">
        <f t="shared" si="45"/>
        <v/>
      </c>
      <c r="J479" s="1" t="str">
        <f t="shared" si="46"/>
        <v/>
      </c>
      <c r="K479" t="str">
        <f>IF(A479="","",ROUND(1+(LOG10(A479)-LOG10(入力・概要!$B$38))*(入力・概要!$B$40-1)/(LOG10(入力・概要!$B$39)-LOG10(入力・概要!$B$38)),0)+3)</f>
        <v/>
      </c>
      <c r="L479" t="str">
        <f>IF(K479="","",INDEX(差動モデル!$B:$B,K479))</f>
        <v/>
      </c>
      <c r="M479" t="str">
        <f t="shared" si="47"/>
        <v/>
      </c>
    </row>
    <row r="480" spans="1:13">
      <c r="A480" s="3"/>
      <c r="B480" s="4"/>
      <c r="C480" s="4"/>
      <c r="D480" s="1" t="str">
        <f>IF(K480="","",INDEX(差動モデル!$R:$R,K480))</f>
        <v/>
      </c>
      <c r="E480" s="1" t="str">
        <f>IF(K480="","",INDEX(差動モデル!$S:$S,K480))</f>
        <v/>
      </c>
      <c r="F480" s="1" t="str">
        <f t="shared" si="42"/>
        <v/>
      </c>
      <c r="G480" s="1" t="str">
        <f t="shared" si="43"/>
        <v/>
      </c>
      <c r="H480" s="1" t="str">
        <f t="shared" si="44"/>
        <v/>
      </c>
      <c r="I480" s="1" t="str">
        <f t="shared" si="45"/>
        <v/>
      </c>
      <c r="J480" s="1" t="str">
        <f t="shared" si="46"/>
        <v/>
      </c>
      <c r="K480" t="str">
        <f>IF(A480="","",ROUND(1+(LOG10(A480)-LOG10(入力・概要!$B$38))*(入力・概要!$B$40-1)/(LOG10(入力・概要!$B$39)-LOG10(入力・概要!$B$38)),0)+3)</f>
        <v/>
      </c>
      <c r="L480" t="str">
        <f>IF(K480="","",INDEX(差動モデル!$B:$B,K480))</f>
        <v/>
      </c>
      <c r="M480" t="str">
        <f t="shared" si="47"/>
        <v/>
      </c>
    </row>
    <row r="481" spans="1:13">
      <c r="A481" s="3"/>
      <c r="B481" s="4"/>
      <c r="C481" s="4"/>
      <c r="D481" s="1" t="str">
        <f>IF(K481="","",INDEX(差動モデル!$R:$R,K481))</f>
        <v/>
      </c>
      <c r="E481" s="1" t="str">
        <f>IF(K481="","",INDEX(差動モデル!$S:$S,K481))</f>
        <v/>
      </c>
      <c r="F481" s="1" t="str">
        <f t="shared" si="42"/>
        <v/>
      </c>
      <c r="G481" s="1" t="str">
        <f t="shared" si="43"/>
        <v/>
      </c>
      <c r="H481" s="1" t="str">
        <f t="shared" si="44"/>
        <v/>
      </c>
      <c r="I481" s="1" t="str">
        <f t="shared" si="45"/>
        <v/>
      </c>
      <c r="J481" s="1" t="str">
        <f t="shared" si="46"/>
        <v/>
      </c>
      <c r="K481" t="str">
        <f>IF(A481="","",ROUND(1+(LOG10(A481)-LOG10(入力・概要!$B$38))*(入力・概要!$B$40-1)/(LOG10(入力・概要!$B$39)-LOG10(入力・概要!$B$38)),0)+3)</f>
        <v/>
      </c>
      <c r="L481" t="str">
        <f>IF(K481="","",INDEX(差動モデル!$B:$B,K481))</f>
        <v/>
      </c>
      <c r="M481" t="str">
        <f t="shared" si="47"/>
        <v/>
      </c>
    </row>
    <row r="482" spans="1:13">
      <c r="A482" s="3"/>
      <c r="B482" s="4"/>
      <c r="C482" s="4"/>
      <c r="D482" s="1" t="str">
        <f>IF(K482="","",INDEX(差動モデル!$R:$R,K482))</f>
        <v/>
      </c>
      <c r="E482" s="1" t="str">
        <f>IF(K482="","",INDEX(差動モデル!$S:$S,K482))</f>
        <v/>
      </c>
      <c r="F482" s="1" t="str">
        <f t="shared" si="42"/>
        <v/>
      </c>
      <c r="G482" s="1" t="str">
        <f t="shared" si="43"/>
        <v/>
      </c>
      <c r="H482" s="1" t="str">
        <f t="shared" si="44"/>
        <v/>
      </c>
      <c r="I482" s="1" t="str">
        <f t="shared" si="45"/>
        <v/>
      </c>
      <c r="J482" s="1" t="str">
        <f t="shared" si="46"/>
        <v/>
      </c>
      <c r="K482" t="str">
        <f>IF(A482="","",ROUND(1+(LOG10(A482)-LOG10(入力・概要!$B$38))*(入力・概要!$B$40-1)/(LOG10(入力・概要!$B$39)-LOG10(入力・概要!$B$38)),0)+3)</f>
        <v/>
      </c>
      <c r="L482" t="str">
        <f>IF(K482="","",INDEX(差動モデル!$B:$B,K482))</f>
        <v/>
      </c>
      <c r="M482" t="str">
        <f t="shared" si="47"/>
        <v/>
      </c>
    </row>
    <row r="483" spans="1:13">
      <c r="A483" s="3"/>
      <c r="B483" s="4"/>
      <c r="C483" s="4"/>
      <c r="D483" s="1" t="str">
        <f>IF(K483="","",INDEX(差動モデル!$R:$R,K483))</f>
        <v/>
      </c>
      <c r="E483" s="1" t="str">
        <f>IF(K483="","",INDEX(差動モデル!$S:$S,K483))</f>
        <v/>
      </c>
      <c r="F483" s="1" t="str">
        <f t="shared" si="42"/>
        <v/>
      </c>
      <c r="G483" s="1" t="str">
        <f t="shared" si="43"/>
        <v/>
      </c>
      <c r="H483" s="1" t="str">
        <f t="shared" si="44"/>
        <v/>
      </c>
      <c r="I483" s="1" t="str">
        <f t="shared" si="45"/>
        <v/>
      </c>
      <c r="J483" s="1" t="str">
        <f t="shared" si="46"/>
        <v/>
      </c>
      <c r="K483" t="str">
        <f>IF(A483="","",ROUND(1+(LOG10(A483)-LOG10(入力・概要!$B$38))*(入力・概要!$B$40-1)/(LOG10(入力・概要!$B$39)-LOG10(入力・概要!$B$38)),0)+3)</f>
        <v/>
      </c>
      <c r="L483" t="str">
        <f>IF(K483="","",INDEX(差動モデル!$B:$B,K483))</f>
        <v/>
      </c>
      <c r="M483" t="str">
        <f t="shared" si="47"/>
        <v/>
      </c>
    </row>
    <row r="484" spans="1:13">
      <c r="A484" s="3"/>
      <c r="B484" s="4"/>
      <c r="C484" s="4"/>
      <c r="D484" s="1" t="str">
        <f>IF(K484="","",INDEX(差動モデル!$R:$R,K484))</f>
        <v/>
      </c>
      <c r="E484" s="1" t="str">
        <f>IF(K484="","",INDEX(差動モデル!$S:$S,K484))</f>
        <v/>
      </c>
      <c r="F484" s="1" t="str">
        <f t="shared" si="42"/>
        <v/>
      </c>
      <c r="G484" s="1" t="str">
        <f t="shared" si="43"/>
        <v/>
      </c>
      <c r="H484" s="1" t="str">
        <f t="shared" si="44"/>
        <v/>
      </c>
      <c r="I484" s="1" t="str">
        <f t="shared" si="45"/>
        <v/>
      </c>
      <c r="J484" s="1" t="str">
        <f t="shared" si="46"/>
        <v/>
      </c>
      <c r="K484" t="str">
        <f>IF(A484="","",ROUND(1+(LOG10(A484)-LOG10(入力・概要!$B$38))*(入力・概要!$B$40-1)/(LOG10(入力・概要!$B$39)-LOG10(入力・概要!$B$38)),0)+3)</f>
        <v/>
      </c>
      <c r="L484" t="str">
        <f>IF(K484="","",INDEX(差動モデル!$B:$B,K484))</f>
        <v/>
      </c>
      <c r="M484" t="str">
        <f t="shared" si="47"/>
        <v/>
      </c>
    </row>
    <row r="485" spans="1:13">
      <c r="A485" s="3"/>
      <c r="B485" s="4"/>
      <c r="C485" s="4"/>
      <c r="D485" s="1" t="str">
        <f>IF(K485="","",INDEX(差動モデル!$R:$R,K485))</f>
        <v/>
      </c>
      <c r="E485" s="1" t="str">
        <f>IF(K485="","",INDEX(差動モデル!$S:$S,K485))</f>
        <v/>
      </c>
      <c r="F485" s="1" t="str">
        <f t="shared" si="42"/>
        <v/>
      </c>
      <c r="G485" s="1" t="str">
        <f t="shared" si="43"/>
        <v/>
      </c>
      <c r="H485" s="1" t="str">
        <f t="shared" si="44"/>
        <v/>
      </c>
      <c r="I485" s="1" t="str">
        <f t="shared" si="45"/>
        <v/>
      </c>
      <c r="J485" s="1" t="str">
        <f t="shared" si="46"/>
        <v/>
      </c>
      <c r="K485" t="str">
        <f>IF(A485="","",ROUND(1+(LOG10(A485)-LOG10(入力・概要!$B$38))*(入力・概要!$B$40-1)/(LOG10(入力・概要!$B$39)-LOG10(入力・概要!$B$38)),0)+3)</f>
        <v/>
      </c>
      <c r="L485" t="str">
        <f>IF(K485="","",INDEX(差動モデル!$B:$B,K485))</f>
        <v/>
      </c>
      <c r="M485" t="str">
        <f t="shared" si="47"/>
        <v/>
      </c>
    </row>
    <row r="486" spans="1:13">
      <c r="A486" s="3"/>
      <c r="B486" s="4"/>
      <c r="C486" s="4"/>
      <c r="D486" s="1" t="str">
        <f>IF(K486="","",INDEX(差動モデル!$R:$R,K486))</f>
        <v/>
      </c>
      <c r="E486" s="1" t="str">
        <f>IF(K486="","",INDEX(差動モデル!$S:$S,K486))</f>
        <v/>
      </c>
      <c r="F486" s="1" t="str">
        <f t="shared" si="42"/>
        <v/>
      </c>
      <c r="G486" s="1" t="str">
        <f t="shared" si="43"/>
        <v/>
      </c>
      <c r="H486" s="1" t="str">
        <f t="shared" si="44"/>
        <v/>
      </c>
      <c r="I486" s="1" t="str">
        <f t="shared" si="45"/>
        <v/>
      </c>
      <c r="J486" s="1" t="str">
        <f t="shared" si="46"/>
        <v/>
      </c>
      <c r="K486" t="str">
        <f>IF(A486="","",ROUND(1+(LOG10(A486)-LOG10(入力・概要!$B$38))*(入力・概要!$B$40-1)/(LOG10(入力・概要!$B$39)-LOG10(入力・概要!$B$38)),0)+3)</f>
        <v/>
      </c>
      <c r="L486" t="str">
        <f>IF(K486="","",INDEX(差動モデル!$B:$B,K486))</f>
        <v/>
      </c>
      <c r="M486" t="str">
        <f t="shared" si="47"/>
        <v/>
      </c>
    </row>
    <row r="487" spans="1:13">
      <c r="A487" s="3"/>
      <c r="B487" s="4"/>
      <c r="C487" s="4"/>
      <c r="D487" s="1" t="str">
        <f>IF(K487="","",INDEX(差動モデル!$R:$R,K487))</f>
        <v/>
      </c>
      <c r="E487" s="1" t="str">
        <f>IF(K487="","",INDEX(差動モデル!$S:$S,K487))</f>
        <v/>
      </c>
      <c r="F487" s="1" t="str">
        <f t="shared" si="42"/>
        <v/>
      </c>
      <c r="G487" s="1" t="str">
        <f t="shared" si="43"/>
        <v/>
      </c>
      <c r="H487" s="1" t="str">
        <f t="shared" si="44"/>
        <v/>
      </c>
      <c r="I487" s="1" t="str">
        <f t="shared" si="45"/>
        <v/>
      </c>
      <c r="J487" s="1" t="str">
        <f t="shared" si="46"/>
        <v/>
      </c>
      <c r="K487" t="str">
        <f>IF(A487="","",ROUND(1+(LOG10(A487)-LOG10(入力・概要!$B$38))*(入力・概要!$B$40-1)/(LOG10(入力・概要!$B$39)-LOG10(入力・概要!$B$38)),0)+3)</f>
        <v/>
      </c>
      <c r="L487" t="str">
        <f>IF(K487="","",INDEX(差動モデル!$B:$B,K487))</f>
        <v/>
      </c>
      <c r="M487" t="str">
        <f t="shared" si="47"/>
        <v/>
      </c>
    </row>
    <row r="488" spans="1:13">
      <c r="A488" s="3"/>
      <c r="B488" s="4"/>
      <c r="C488" s="4"/>
      <c r="D488" s="1" t="str">
        <f>IF(K488="","",INDEX(差動モデル!$R:$R,K488))</f>
        <v/>
      </c>
      <c r="E488" s="1" t="str">
        <f>IF(K488="","",INDEX(差動モデル!$S:$S,K488))</f>
        <v/>
      </c>
      <c r="F488" s="1" t="str">
        <f t="shared" si="42"/>
        <v/>
      </c>
      <c r="G488" s="1" t="str">
        <f t="shared" si="43"/>
        <v/>
      </c>
      <c r="H488" s="1" t="str">
        <f t="shared" si="44"/>
        <v/>
      </c>
      <c r="I488" s="1" t="str">
        <f t="shared" si="45"/>
        <v/>
      </c>
      <c r="J488" s="1" t="str">
        <f t="shared" si="46"/>
        <v/>
      </c>
      <c r="K488" t="str">
        <f>IF(A488="","",ROUND(1+(LOG10(A488)-LOG10(入力・概要!$B$38))*(入力・概要!$B$40-1)/(LOG10(入力・概要!$B$39)-LOG10(入力・概要!$B$38)),0)+3)</f>
        <v/>
      </c>
      <c r="L488" t="str">
        <f>IF(K488="","",INDEX(差動モデル!$B:$B,K488))</f>
        <v/>
      </c>
      <c r="M488" t="str">
        <f t="shared" si="47"/>
        <v/>
      </c>
    </row>
    <row r="489" spans="1:13">
      <c r="A489" s="3"/>
      <c r="B489" s="4"/>
      <c r="C489" s="4"/>
      <c r="D489" s="1" t="str">
        <f>IF(K489="","",INDEX(差動モデル!$R:$R,K489))</f>
        <v/>
      </c>
      <c r="E489" s="1" t="str">
        <f>IF(K489="","",INDEX(差動モデル!$S:$S,K489))</f>
        <v/>
      </c>
      <c r="F489" s="1" t="str">
        <f t="shared" si="42"/>
        <v/>
      </c>
      <c r="G489" s="1" t="str">
        <f t="shared" si="43"/>
        <v/>
      </c>
      <c r="H489" s="1" t="str">
        <f t="shared" si="44"/>
        <v/>
      </c>
      <c r="I489" s="1" t="str">
        <f t="shared" si="45"/>
        <v/>
      </c>
      <c r="J489" s="1" t="str">
        <f t="shared" si="46"/>
        <v/>
      </c>
      <c r="K489" t="str">
        <f>IF(A489="","",ROUND(1+(LOG10(A489)-LOG10(入力・概要!$B$38))*(入力・概要!$B$40-1)/(LOG10(入力・概要!$B$39)-LOG10(入力・概要!$B$38)),0)+3)</f>
        <v/>
      </c>
      <c r="L489" t="str">
        <f>IF(K489="","",INDEX(差動モデル!$B:$B,K489))</f>
        <v/>
      </c>
      <c r="M489" t="str">
        <f t="shared" si="47"/>
        <v/>
      </c>
    </row>
    <row r="490" spans="1:13">
      <c r="A490" s="3"/>
      <c r="B490" s="4"/>
      <c r="C490" s="4"/>
      <c r="D490" s="1" t="str">
        <f>IF(K490="","",INDEX(差動モデル!$R:$R,K490))</f>
        <v/>
      </c>
      <c r="E490" s="1" t="str">
        <f>IF(K490="","",INDEX(差動モデル!$S:$S,K490))</f>
        <v/>
      </c>
      <c r="F490" s="1" t="str">
        <f t="shared" si="42"/>
        <v/>
      </c>
      <c r="G490" s="1" t="str">
        <f t="shared" si="43"/>
        <v/>
      </c>
      <c r="H490" s="1" t="str">
        <f t="shared" si="44"/>
        <v/>
      </c>
      <c r="I490" s="1" t="str">
        <f t="shared" si="45"/>
        <v/>
      </c>
      <c r="J490" s="1" t="str">
        <f t="shared" si="46"/>
        <v/>
      </c>
      <c r="K490" t="str">
        <f>IF(A490="","",ROUND(1+(LOG10(A490)-LOG10(入力・概要!$B$38))*(入力・概要!$B$40-1)/(LOG10(入力・概要!$B$39)-LOG10(入力・概要!$B$38)),0)+3)</f>
        <v/>
      </c>
      <c r="L490" t="str">
        <f>IF(K490="","",INDEX(差動モデル!$B:$B,K490))</f>
        <v/>
      </c>
      <c r="M490" t="str">
        <f t="shared" si="47"/>
        <v/>
      </c>
    </row>
    <row r="491" spans="1:13">
      <c r="A491" s="3"/>
      <c r="B491" s="4"/>
      <c r="C491" s="4"/>
      <c r="D491" s="1" t="str">
        <f>IF(K491="","",INDEX(差動モデル!$R:$R,K491))</f>
        <v/>
      </c>
      <c r="E491" s="1" t="str">
        <f>IF(K491="","",INDEX(差動モデル!$S:$S,K491))</f>
        <v/>
      </c>
      <c r="F491" s="1" t="str">
        <f t="shared" si="42"/>
        <v/>
      </c>
      <c r="G491" s="1" t="str">
        <f t="shared" si="43"/>
        <v/>
      </c>
      <c r="H491" s="1" t="str">
        <f t="shared" si="44"/>
        <v/>
      </c>
      <c r="I491" s="1" t="str">
        <f t="shared" si="45"/>
        <v/>
      </c>
      <c r="J491" s="1" t="str">
        <f t="shared" si="46"/>
        <v/>
      </c>
      <c r="K491" t="str">
        <f>IF(A491="","",ROUND(1+(LOG10(A491)-LOG10(入力・概要!$B$38))*(入力・概要!$B$40-1)/(LOG10(入力・概要!$B$39)-LOG10(入力・概要!$B$38)),0)+3)</f>
        <v/>
      </c>
      <c r="L491" t="str">
        <f>IF(K491="","",INDEX(差動モデル!$B:$B,K491))</f>
        <v/>
      </c>
      <c r="M491" t="str">
        <f t="shared" si="47"/>
        <v/>
      </c>
    </row>
    <row r="492" spans="1:13">
      <c r="A492" s="3"/>
      <c r="B492" s="4"/>
      <c r="C492" s="4"/>
      <c r="D492" s="1" t="str">
        <f>IF(K492="","",INDEX(差動モデル!$R:$R,K492))</f>
        <v/>
      </c>
      <c r="E492" s="1" t="str">
        <f>IF(K492="","",INDEX(差動モデル!$S:$S,K492))</f>
        <v/>
      </c>
      <c r="F492" s="1" t="str">
        <f t="shared" si="42"/>
        <v/>
      </c>
      <c r="G492" s="1" t="str">
        <f t="shared" si="43"/>
        <v/>
      </c>
      <c r="H492" s="1" t="str">
        <f t="shared" si="44"/>
        <v/>
      </c>
      <c r="I492" s="1" t="str">
        <f t="shared" si="45"/>
        <v/>
      </c>
      <c r="J492" s="1" t="str">
        <f t="shared" si="46"/>
        <v/>
      </c>
      <c r="K492" t="str">
        <f>IF(A492="","",ROUND(1+(LOG10(A492)-LOG10(入力・概要!$B$38))*(入力・概要!$B$40-1)/(LOG10(入力・概要!$B$39)-LOG10(入力・概要!$B$38)),0)+3)</f>
        <v/>
      </c>
      <c r="L492" t="str">
        <f>IF(K492="","",INDEX(差動モデル!$B:$B,K492))</f>
        <v/>
      </c>
      <c r="M492" t="str">
        <f t="shared" si="47"/>
        <v/>
      </c>
    </row>
    <row r="493" spans="1:13">
      <c r="A493" s="3"/>
      <c r="B493" s="4"/>
      <c r="C493" s="4"/>
      <c r="D493" s="1" t="str">
        <f>IF(K493="","",INDEX(差動モデル!$R:$R,K493))</f>
        <v/>
      </c>
      <c r="E493" s="1" t="str">
        <f>IF(K493="","",INDEX(差動モデル!$S:$S,K493))</f>
        <v/>
      </c>
      <c r="F493" s="1" t="str">
        <f t="shared" si="42"/>
        <v/>
      </c>
      <c r="G493" s="1" t="str">
        <f t="shared" si="43"/>
        <v/>
      </c>
      <c r="H493" s="1" t="str">
        <f t="shared" si="44"/>
        <v/>
      </c>
      <c r="I493" s="1" t="str">
        <f t="shared" si="45"/>
        <v/>
      </c>
      <c r="J493" s="1" t="str">
        <f t="shared" si="46"/>
        <v/>
      </c>
      <c r="K493" t="str">
        <f>IF(A493="","",ROUND(1+(LOG10(A493)-LOG10(入力・概要!$B$38))*(入力・概要!$B$40-1)/(LOG10(入力・概要!$B$39)-LOG10(入力・概要!$B$38)),0)+3)</f>
        <v/>
      </c>
      <c r="L493" t="str">
        <f>IF(K493="","",INDEX(差動モデル!$B:$B,K493))</f>
        <v/>
      </c>
      <c r="M493" t="str">
        <f t="shared" si="47"/>
        <v/>
      </c>
    </row>
    <row r="494" spans="1:13">
      <c r="A494" s="3"/>
      <c r="B494" s="4"/>
      <c r="C494" s="4"/>
      <c r="D494" s="1" t="str">
        <f>IF(K494="","",INDEX(差動モデル!$R:$R,K494))</f>
        <v/>
      </c>
      <c r="E494" s="1" t="str">
        <f>IF(K494="","",INDEX(差動モデル!$S:$S,K494))</f>
        <v/>
      </c>
      <c r="F494" s="1" t="str">
        <f t="shared" si="42"/>
        <v/>
      </c>
      <c r="G494" s="1" t="str">
        <f t="shared" si="43"/>
        <v/>
      </c>
      <c r="H494" s="1" t="str">
        <f t="shared" si="44"/>
        <v/>
      </c>
      <c r="I494" s="1" t="str">
        <f t="shared" si="45"/>
        <v/>
      </c>
      <c r="J494" s="1" t="str">
        <f t="shared" si="46"/>
        <v/>
      </c>
      <c r="K494" t="str">
        <f>IF(A494="","",ROUND(1+(LOG10(A494)-LOG10(入力・概要!$B$38))*(入力・概要!$B$40-1)/(LOG10(入力・概要!$B$39)-LOG10(入力・概要!$B$38)),0)+3)</f>
        <v/>
      </c>
      <c r="L494" t="str">
        <f>IF(K494="","",INDEX(差動モデル!$B:$B,K494))</f>
        <v/>
      </c>
      <c r="M494" t="str">
        <f t="shared" si="47"/>
        <v/>
      </c>
    </row>
    <row r="495" spans="1:13">
      <c r="A495" s="3"/>
      <c r="B495" s="4"/>
      <c r="C495" s="4"/>
      <c r="D495" s="1" t="str">
        <f>IF(K495="","",INDEX(差動モデル!$R:$R,K495))</f>
        <v/>
      </c>
      <c r="E495" s="1" t="str">
        <f>IF(K495="","",INDEX(差動モデル!$S:$S,K495))</f>
        <v/>
      </c>
      <c r="F495" s="1" t="str">
        <f t="shared" si="42"/>
        <v/>
      </c>
      <c r="G495" s="1" t="str">
        <f t="shared" si="43"/>
        <v/>
      </c>
      <c r="H495" s="1" t="str">
        <f t="shared" si="44"/>
        <v/>
      </c>
      <c r="I495" s="1" t="str">
        <f t="shared" si="45"/>
        <v/>
      </c>
      <c r="J495" s="1" t="str">
        <f t="shared" si="46"/>
        <v/>
      </c>
      <c r="K495" t="str">
        <f>IF(A495="","",ROUND(1+(LOG10(A495)-LOG10(入力・概要!$B$38))*(入力・概要!$B$40-1)/(LOG10(入力・概要!$B$39)-LOG10(入力・概要!$B$38)),0)+3)</f>
        <v/>
      </c>
      <c r="L495" t="str">
        <f>IF(K495="","",INDEX(差動モデル!$B:$B,K495))</f>
        <v/>
      </c>
      <c r="M495" t="str">
        <f t="shared" si="47"/>
        <v/>
      </c>
    </row>
    <row r="496" spans="1:13">
      <c r="A496" s="3"/>
      <c r="B496" s="4"/>
      <c r="C496" s="4"/>
      <c r="D496" s="1" t="str">
        <f>IF(K496="","",INDEX(差動モデル!$R:$R,K496))</f>
        <v/>
      </c>
      <c r="E496" s="1" t="str">
        <f>IF(K496="","",INDEX(差動モデル!$S:$S,K496))</f>
        <v/>
      </c>
      <c r="F496" s="1" t="str">
        <f t="shared" si="42"/>
        <v/>
      </c>
      <c r="G496" s="1" t="str">
        <f t="shared" si="43"/>
        <v/>
      </c>
      <c r="H496" s="1" t="str">
        <f t="shared" si="44"/>
        <v/>
      </c>
      <c r="I496" s="1" t="str">
        <f t="shared" si="45"/>
        <v/>
      </c>
      <c r="J496" s="1" t="str">
        <f t="shared" si="46"/>
        <v/>
      </c>
      <c r="K496" t="str">
        <f>IF(A496="","",ROUND(1+(LOG10(A496)-LOG10(入力・概要!$B$38))*(入力・概要!$B$40-1)/(LOG10(入力・概要!$B$39)-LOG10(入力・概要!$B$38)),0)+3)</f>
        <v/>
      </c>
      <c r="L496" t="str">
        <f>IF(K496="","",INDEX(差動モデル!$B:$B,K496))</f>
        <v/>
      </c>
      <c r="M496" t="str">
        <f t="shared" si="47"/>
        <v/>
      </c>
    </row>
    <row r="497" spans="1:13">
      <c r="A497" s="3"/>
      <c r="B497" s="4"/>
      <c r="C497" s="4"/>
      <c r="D497" s="1" t="str">
        <f>IF(K497="","",INDEX(差動モデル!$R:$R,K497))</f>
        <v/>
      </c>
      <c r="E497" s="1" t="str">
        <f>IF(K497="","",INDEX(差動モデル!$S:$S,K497))</f>
        <v/>
      </c>
      <c r="F497" s="1" t="str">
        <f t="shared" si="42"/>
        <v/>
      </c>
      <c r="G497" s="1" t="str">
        <f t="shared" si="43"/>
        <v/>
      </c>
      <c r="H497" s="1" t="str">
        <f t="shared" si="44"/>
        <v/>
      </c>
      <c r="I497" s="1" t="str">
        <f t="shared" si="45"/>
        <v/>
      </c>
      <c r="J497" s="1" t="str">
        <f t="shared" si="46"/>
        <v/>
      </c>
      <c r="K497" t="str">
        <f>IF(A497="","",ROUND(1+(LOG10(A497)-LOG10(入力・概要!$B$38))*(入力・概要!$B$40-1)/(LOG10(入力・概要!$B$39)-LOG10(入力・概要!$B$38)),0)+3)</f>
        <v/>
      </c>
      <c r="L497" t="str">
        <f>IF(K497="","",INDEX(差動モデル!$B:$B,K497))</f>
        <v/>
      </c>
      <c r="M497" t="str">
        <f t="shared" si="47"/>
        <v/>
      </c>
    </row>
    <row r="498" spans="1:13">
      <c r="A498" s="3"/>
      <c r="B498" s="4"/>
      <c r="C498" s="4"/>
      <c r="D498" s="1" t="str">
        <f>IF(K498="","",INDEX(差動モデル!$R:$R,K498))</f>
        <v/>
      </c>
      <c r="E498" s="1" t="str">
        <f>IF(K498="","",INDEX(差動モデル!$S:$S,K498))</f>
        <v/>
      </c>
      <c r="F498" s="1" t="str">
        <f t="shared" si="42"/>
        <v/>
      </c>
      <c r="G498" s="1" t="str">
        <f t="shared" si="43"/>
        <v/>
      </c>
      <c r="H498" s="1" t="str">
        <f t="shared" si="44"/>
        <v/>
      </c>
      <c r="I498" s="1" t="str">
        <f t="shared" si="45"/>
        <v/>
      </c>
      <c r="J498" s="1" t="str">
        <f t="shared" si="46"/>
        <v/>
      </c>
      <c r="K498" t="str">
        <f>IF(A498="","",ROUND(1+(LOG10(A498)-LOG10(入力・概要!$B$38))*(入力・概要!$B$40-1)/(LOG10(入力・概要!$B$39)-LOG10(入力・概要!$B$38)),0)+3)</f>
        <v/>
      </c>
      <c r="L498" t="str">
        <f>IF(K498="","",INDEX(差動モデル!$B:$B,K498))</f>
        <v/>
      </c>
      <c r="M498" t="str">
        <f t="shared" si="47"/>
        <v/>
      </c>
    </row>
    <row r="499" spans="1:13">
      <c r="A499" s="3"/>
      <c r="B499" s="4"/>
      <c r="C499" s="4"/>
      <c r="D499" s="1" t="str">
        <f>IF(K499="","",INDEX(差動モデル!$R:$R,K499))</f>
        <v/>
      </c>
      <c r="E499" s="1" t="str">
        <f>IF(K499="","",INDEX(差動モデル!$S:$S,K499))</f>
        <v/>
      </c>
      <c r="F499" s="1" t="str">
        <f t="shared" si="42"/>
        <v/>
      </c>
      <c r="G499" s="1" t="str">
        <f t="shared" si="43"/>
        <v/>
      </c>
      <c r="H499" s="1" t="str">
        <f t="shared" si="44"/>
        <v/>
      </c>
      <c r="I499" s="1" t="str">
        <f t="shared" si="45"/>
        <v/>
      </c>
      <c r="J499" s="1" t="str">
        <f t="shared" si="46"/>
        <v/>
      </c>
      <c r="K499" t="str">
        <f>IF(A499="","",ROUND(1+(LOG10(A499)-LOG10(入力・概要!$B$38))*(入力・概要!$B$40-1)/(LOG10(入力・概要!$B$39)-LOG10(入力・概要!$B$38)),0)+3)</f>
        <v/>
      </c>
      <c r="L499" t="str">
        <f>IF(K499="","",INDEX(差動モデル!$B:$B,K499))</f>
        <v/>
      </c>
      <c r="M499" t="str">
        <f t="shared" si="47"/>
        <v/>
      </c>
    </row>
    <row r="500" spans="1:13">
      <c r="A500" s="3"/>
      <c r="B500" s="4"/>
      <c r="C500" s="4"/>
      <c r="D500" s="1" t="str">
        <f>IF(K500="","",INDEX(差動モデル!$R:$R,K500))</f>
        <v/>
      </c>
      <c r="E500" s="1" t="str">
        <f>IF(K500="","",INDEX(差動モデル!$S:$S,K500))</f>
        <v/>
      </c>
      <c r="F500" s="1" t="str">
        <f t="shared" si="42"/>
        <v/>
      </c>
      <c r="G500" s="1" t="str">
        <f t="shared" si="43"/>
        <v/>
      </c>
      <c r="H500" s="1" t="str">
        <f t="shared" si="44"/>
        <v/>
      </c>
      <c r="I500" s="1" t="str">
        <f t="shared" si="45"/>
        <v/>
      </c>
      <c r="J500" s="1" t="str">
        <f t="shared" si="46"/>
        <v/>
      </c>
      <c r="K500" t="str">
        <f>IF(A500="","",ROUND(1+(LOG10(A500)-LOG10(入力・概要!$B$38))*(入力・概要!$B$40-1)/(LOG10(入力・概要!$B$39)-LOG10(入力・概要!$B$38)),0)+3)</f>
        <v/>
      </c>
      <c r="L500" t="str">
        <f>IF(K500="","",INDEX(差動モデル!$B:$B,K500))</f>
        <v/>
      </c>
      <c r="M500" t="str">
        <f t="shared" si="47"/>
        <v/>
      </c>
    </row>
    <row r="501" spans="1:13">
      <c r="A501" s="3"/>
      <c r="B501" s="4"/>
      <c r="C501" s="4"/>
      <c r="D501" s="1" t="str">
        <f>IF(K501="","",INDEX(差動モデル!$R:$R,K501))</f>
        <v/>
      </c>
      <c r="E501" s="1" t="str">
        <f>IF(K501="","",INDEX(差動モデル!$S:$S,K501))</f>
        <v/>
      </c>
      <c r="F501" s="1" t="str">
        <f t="shared" si="42"/>
        <v/>
      </c>
      <c r="G501" s="1" t="str">
        <f t="shared" si="43"/>
        <v/>
      </c>
      <c r="H501" s="1" t="str">
        <f t="shared" si="44"/>
        <v/>
      </c>
      <c r="I501" s="1" t="str">
        <f t="shared" si="45"/>
        <v/>
      </c>
      <c r="J501" s="1" t="str">
        <f t="shared" si="46"/>
        <v/>
      </c>
      <c r="K501" t="str">
        <f>IF(A501="","",ROUND(1+(LOG10(A501)-LOG10(入力・概要!$B$38))*(入力・概要!$B$40-1)/(LOG10(入力・概要!$B$39)-LOG10(入力・概要!$B$38)),0)+3)</f>
        <v/>
      </c>
      <c r="L501" t="str">
        <f>IF(K501="","",INDEX(差動モデル!$B:$B,K501))</f>
        <v/>
      </c>
      <c r="M501" t="str">
        <f t="shared" si="47"/>
        <v/>
      </c>
    </row>
    <row r="502" spans="1:13">
      <c r="A502" s="3"/>
      <c r="B502" s="4"/>
      <c r="C502" s="4"/>
      <c r="D502" s="1" t="str">
        <f>IF(K502="","",INDEX(差動モデル!$R:$R,K502))</f>
        <v/>
      </c>
      <c r="E502" s="1" t="str">
        <f>IF(K502="","",INDEX(差動モデル!$S:$S,K502))</f>
        <v/>
      </c>
      <c r="F502" s="1" t="str">
        <f t="shared" si="42"/>
        <v/>
      </c>
      <c r="G502" s="1" t="str">
        <f t="shared" si="43"/>
        <v/>
      </c>
      <c r="H502" s="1" t="str">
        <f t="shared" si="44"/>
        <v/>
      </c>
      <c r="I502" s="1" t="str">
        <f t="shared" si="45"/>
        <v/>
      </c>
      <c r="J502" s="1" t="str">
        <f t="shared" si="46"/>
        <v/>
      </c>
      <c r="K502" t="str">
        <f>IF(A502="","",ROUND(1+(LOG10(A502)-LOG10(入力・概要!$B$38))*(入力・概要!$B$40-1)/(LOG10(入力・概要!$B$39)-LOG10(入力・概要!$B$38)),0)+3)</f>
        <v/>
      </c>
      <c r="L502" t="str">
        <f>IF(K502="","",INDEX(差動モデル!$B:$B,K502))</f>
        <v/>
      </c>
      <c r="M502" t="str">
        <f t="shared" si="47"/>
        <v/>
      </c>
    </row>
    <row r="503" spans="1:13">
      <c r="A503" s="3"/>
      <c r="B503" s="4"/>
      <c r="C503" s="4"/>
      <c r="D503" s="1" t="str">
        <f>IF(K503="","",INDEX(差動モデル!$R:$R,K503))</f>
        <v/>
      </c>
      <c r="E503" s="1" t="str">
        <f>IF(K503="","",INDEX(差動モデル!$S:$S,K503))</f>
        <v/>
      </c>
      <c r="F503" s="1" t="str">
        <f t="shared" si="42"/>
        <v/>
      </c>
      <c r="G503" s="1" t="str">
        <f t="shared" si="43"/>
        <v/>
      </c>
      <c r="H503" s="1" t="str">
        <f t="shared" si="44"/>
        <v/>
      </c>
      <c r="I503" s="1" t="str">
        <f t="shared" si="45"/>
        <v/>
      </c>
      <c r="J503" s="1" t="str">
        <f t="shared" si="46"/>
        <v/>
      </c>
      <c r="K503" t="str">
        <f>IF(A503="","",ROUND(1+(LOG10(A503)-LOG10(入力・概要!$B$38))*(入力・概要!$B$40-1)/(LOG10(入力・概要!$B$39)-LOG10(入力・概要!$B$38)),0)+3)</f>
        <v/>
      </c>
      <c r="L503" t="str">
        <f>IF(K503="","",INDEX(差動モデル!$B:$B,K503))</f>
        <v/>
      </c>
      <c r="M503" t="str">
        <f t="shared" si="47"/>
        <v/>
      </c>
    </row>
    <row r="504" spans="1:13">
      <c r="A504" s="3"/>
      <c r="B504" s="4"/>
      <c r="C504" s="4"/>
      <c r="D504" s="1" t="str">
        <f>IF(K504="","",INDEX(差動モデル!$R:$R,K504))</f>
        <v/>
      </c>
      <c r="E504" s="1" t="str">
        <f>IF(K504="","",INDEX(差動モデル!$S:$S,K504))</f>
        <v/>
      </c>
      <c r="F504" s="1" t="str">
        <f t="shared" si="42"/>
        <v/>
      </c>
      <c r="G504" s="1" t="str">
        <f t="shared" si="43"/>
        <v/>
      </c>
      <c r="H504" s="1" t="str">
        <f t="shared" si="44"/>
        <v/>
      </c>
      <c r="I504" s="1" t="str">
        <f t="shared" si="45"/>
        <v/>
      </c>
      <c r="J504" s="1" t="str">
        <f t="shared" si="46"/>
        <v/>
      </c>
      <c r="K504" t="str">
        <f>IF(A504="","",ROUND(1+(LOG10(A504)-LOG10(入力・概要!$B$38))*(入力・概要!$B$40-1)/(LOG10(入力・概要!$B$39)-LOG10(入力・概要!$B$38)),0)+3)</f>
        <v/>
      </c>
      <c r="L504" t="str">
        <f>IF(K504="","",INDEX(差動モデル!$B:$B,K504))</f>
        <v/>
      </c>
      <c r="M504" t="str">
        <f t="shared" si="47"/>
        <v/>
      </c>
    </row>
    <row r="505" spans="1:13">
      <c r="A505" s="3"/>
      <c r="B505" s="4"/>
      <c r="C505" s="4"/>
      <c r="D505" s="1" t="str">
        <f>IF(K505="","",INDEX(差動モデル!$R:$R,K505))</f>
        <v/>
      </c>
      <c r="E505" s="1" t="str">
        <f>IF(K505="","",INDEX(差動モデル!$S:$S,K505))</f>
        <v/>
      </c>
      <c r="F505" s="1" t="str">
        <f t="shared" si="42"/>
        <v/>
      </c>
      <c r="G505" s="1" t="str">
        <f t="shared" si="43"/>
        <v/>
      </c>
      <c r="H505" s="1" t="str">
        <f t="shared" si="44"/>
        <v/>
      </c>
      <c r="I505" s="1" t="str">
        <f t="shared" si="45"/>
        <v/>
      </c>
      <c r="J505" s="1" t="str">
        <f t="shared" si="46"/>
        <v/>
      </c>
      <c r="K505" t="str">
        <f>IF(A505="","",ROUND(1+(LOG10(A505)-LOG10(入力・概要!$B$38))*(入力・概要!$B$40-1)/(LOG10(入力・概要!$B$39)-LOG10(入力・概要!$B$38)),0)+3)</f>
        <v/>
      </c>
      <c r="L505" t="str">
        <f>IF(K505="","",INDEX(差動モデル!$B:$B,K505))</f>
        <v/>
      </c>
      <c r="M505" t="str">
        <f t="shared" si="47"/>
        <v/>
      </c>
    </row>
    <row r="506" spans="1:13">
      <c r="A506" s="3"/>
      <c r="B506" s="4"/>
      <c r="C506" s="4"/>
      <c r="D506" s="1" t="str">
        <f>IF(K506="","",INDEX(差動モデル!$R:$R,K506))</f>
        <v/>
      </c>
      <c r="E506" s="1" t="str">
        <f>IF(K506="","",INDEX(差動モデル!$S:$S,K506))</f>
        <v/>
      </c>
      <c r="F506" s="1" t="str">
        <f t="shared" si="42"/>
        <v/>
      </c>
      <c r="G506" s="1" t="str">
        <f t="shared" si="43"/>
        <v/>
      </c>
      <c r="H506" s="1" t="str">
        <f t="shared" si="44"/>
        <v/>
      </c>
      <c r="I506" s="1" t="str">
        <f t="shared" si="45"/>
        <v/>
      </c>
      <c r="J506" s="1" t="str">
        <f t="shared" si="46"/>
        <v/>
      </c>
      <c r="K506" t="str">
        <f>IF(A506="","",ROUND(1+(LOG10(A506)-LOG10(入力・概要!$B$38))*(入力・概要!$B$40-1)/(LOG10(入力・概要!$B$39)-LOG10(入力・概要!$B$38)),0)+3)</f>
        <v/>
      </c>
      <c r="L506" t="str">
        <f>IF(K506="","",INDEX(差動モデル!$B:$B,K506))</f>
        <v/>
      </c>
      <c r="M506" t="str">
        <f t="shared" si="47"/>
        <v/>
      </c>
    </row>
    <row r="507" spans="1:13">
      <c r="A507" s="3"/>
      <c r="B507" s="4"/>
      <c r="C507" s="4"/>
      <c r="D507" s="1" t="str">
        <f>IF(K507="","",INDEX(差動モデル!$R:$R,K507))</f>
        <v/>
      </c>
      <c r="E507" s="1" t="str">
        <f>IF(K507="","",INDEX(差動モデル!$S:$S,K507))</f>
        <v/>
      </c>
      <c r="F507" s="1" t="str">
        <f t="shared" si="42"/>
        <v/>
      </c>
      <c r="G507" s="1" t="str">
        <f t="shared" si="43"/>
        <v/>
      </c>
      <c r="H507" s="1" t="str">
        <f t="shared" si="44"/>
        <v/>
      </c>
      <c r="I507" s="1" t="str">
        <f t="shared" si="45"/>
        <v/>
      </c>
      <c r="J507" s="1" t="str">
        <f t="shared" si="46"/>
        <v/>
      </c>
      <c r="K507" t="str">
        <f>IF(A507="","",ROUND(1+(LOG10(A507)-LOG10(入力・概要!$B$38))*(入力・概要!$B$40-1)/(LOG10(入力・概要!$B$39)-LOG10(入力・概要!$B$38)),0)+3)</f>
        <v/>
      </c>
      <c r="L507" t="str">
        <f>IF(K507="","",INDEX(差動モデル!$B:$B,K507))</f>
        <v/>
      </c>
      <c r="M507" t="str">
        <f t="shared" si="47"/>
        <v/>
      </c>
    </row>
    <row r="508" spans="1:13">
      <c r="A508" s="3"/>
      <c r="B508" s="4"/>
      <c r="C508" s="4"/>
      <c r="D508" s="1" t="str">
        <f>IF(K508="","",INDEX(差動モデル!$R:$R,K508))</f>
        <v/>
      </c>
      <c r="E508" s="1" t="str">
        <f>IF(K508="","",INDEX(差動モデル!$S:$S,K508))</f>
        <v/>
      </c>
      <c r="F508" s="1" t="str">
        <f t="shared" si="42"/>
        <v/>
      </c>
      <c r="G508" s="1" t="str">
        <f t="shared" si="43"/>
        <v/>
      </c>
      <c r="H508" s="1" t="str">
        <f t="shared" si="44"/>
        <v/>
      </c>
      <c r="I508" s="1" t="str">
        <f t="shared" si="45"/>
        <v/>
      </c>
      <c r="J508" s="1" t="str">
        <f t="shared" si="46"/>
        <v/>
      </c>
      <c r="K508" t="str">
        <f>IF(A508="","",ROUND(1+(LOG10(A508)-LOG10(入力・概要!$B$38))*(入力・概要!$B$40-1)/(LOG10(入力・概要!$B$39)-LOG10(入力・概要!$B$38)),0)+3)</f>
        <v/>
      </c>
      <c r="L508" t="str">
        <f>IF(K508="","",INDEX(差動モデル!$B:$B,K508))</f>
        <v/>
      </c>
      <c r="M508" t="str">
        <f t="shared" si="47"/>
        <v/>
      </c>
    </row>
    <row r="509" spans="1:13">
      <c r="A509" s="3"/>
      <c r="B509" s="4"/>
      <c r="C509" s="4"/>
      <c r="D509" s="1" t="str">
        <f>IF(K509="","",INDEX(差動モデル!$R:$R,K509))</f>
        <v/>
      </c>
      <c r="E509" s="1" t="str">
        <f>IF(K509="","",INDEX(差動モデル!$S:$S,K509))</f>
        <v/>
      </c>
      <c r="F509" s="1" t="str">
        <f t="shared" si="42"/>
        <v/>
      </c>
      <c r="G509" s="1" t="str">
        <f t="shared" si="43"/>
        <v/>
      </c>
      <c r="H509" s="1" t="str">
        <f t="shared" si="44"/>
        <v/>
      </c>
      <c r="I509" s="1" t="str">
        <f t="shared" si="45"/>
        <v/>
      </c>
      <c r="J509" s="1" t="str">
        <f t="shared" si="46"/>
        <v/>
      </c>
      <c r="K509" t="str">
        <f>IF(A509="","",ROUND(1+(LOG10(A509)-LOG10(入力・概要!$B$38))*(入力・概要!$B$40-1)/(LOG10(入力・概要!$B$39)-LOG10(入力・概要!$B$38)),0)+3)</f>
        <v/>
      </c>
      <c r="L509" t="str">
        <f>IF(K509="","",INDEX(差動モデル!$B:$B,K509))</f>
        <v/>
      </c>
      <c r="M509" t="str">
        <f t="shared" si="47"/>
        <v/>
      </c>
    </row>
    <row r="510" spans="1:13">
      <c r="A510" s="3"/>
      <c r="B510" s="4"/>
      <c r="C510" s="4"/>
      <c r="D510" s="1" t="str">
        <f>IF(K510="","",INDEX(差動モデル!$R:$R,K510))</f>
        <v/>
      </c>
      <c r="E510" s="1" t="str">
        <f>IF(K510="","",INDEX(差動モデル!$S:$S,K510))</f>
        <v/>
      </c>
      <c r="F510" s="1" t="str">
        <f t="shared" si="42"/>
        <v/>
      </c>
      <c r="G510" s="1" t="str">
        <f t="shared" si="43"/>
        <v/>
      </c>
      <c r="H510" s="1" t="str">
        <f t="shared" si="44"/>
        <v/>
      </c>
      <c r="I510" s="1" t="str">
        <f t="shared" si="45"/>
        <v/>
      </c>
      <c r="J510" s="1" t="str">
        <f t="shared" si="46"/>
        <v/>
      </c>
      <c r="K510" t="str">
        <f>IF(A510="","",ROUND(1+(LOG10(A510)-LOG10(入力・概要!$B$38))*(入力・概要!$B$40-1)/(LOG10(入力・概要!$B$39)-LOG10(入力・概要!$B$38)),0)+3)</f>
        <v/>
      </c>
      <c r="L510" t="str">
        <f>IF(K510="","",INDEX(差動モデル!$B:$B,K510))</f>
        <v/>
      </c>
      <c r="M510" t="str">
        <f t="shared" si="47"/>
        <v/>
      </c>
    </row>
    <row r="511" spans="1:13">
      <c r="A511" s="3"/>
      <c r="B511" s="4"/>
      <c r="C511" s="4"/>
      <c r="D511" s="1" t="str">
        <f>IF(K511="","",INDEX(差動モデル!$R:$R,K511))</f>
        <v/>
      </c>
      <c r="E511" s="1" t="str">
        <f>IF(K511="","",INDEX(差動モデル!$S:$S,K511))</f>
        <v/>
      </c>
      <c r="F511" s="1" t="str">
        <f t="shared" si="42"/>
        <v/>
      </c>
      <c r="G511" s="1" t="str">
        <f t="shared" si="43"/>
        <v/>
      </c>
      <c r="H511" s="1" t="str">
        <f t="shared" si="44"/>
        <v/>
      </c>
      <c r="I511" s="1" t="str">
        <f t="shared" si="45"/>
        <v/>
      </c>
      <c r="J511" s="1" t="str">
        <f t="shared" si="46"/>
        <v/>
      </c>
      <c r="K511" t="str">
        <f>IF(A511="","",ROUND(1+(LOG10(A511)-LOG10(入力・概要!$B$38))*(入力・概要!$B$40-1)/(LOG10(入力・概要!$B$39)-LOG10(入力・概要!$B$38)),0)+3)</f>
        <v/>
      </c>
      <c r="L511" t="str">
        <f>IF(K511="","",INDEX(差動モデル!$B:$B,K511))</f>
        <v/>
      </c>
      <c r="M511" t="str">
        <f t="shared" si="47"/>
        <v/>
      </c>
    </row>
    <row r="512" spans="1:13">
      <c r="A512" s="3"/>
      <c r="B512" s="4"/>
      <c r="C512" s="4"/>
      <c r="D512" s="1" t="str">
        <f>IF(K512="","",INDEX(差動モデル!$R:$R,K512))</f>
        <v/>
      </c>
      <c r="E512" s="1" t="str">
        <f>IF(K512="","",INDEX(差動モデル!$S:$S,K512))</f>
        <v/>
      </c>
      <c r="F512" s="1" t="str">
        <f t="shared" si="42"/>
        <v/>
      </c>
      <c r="G512" s="1" t="str">
        <f t="shared" si="43"/>
        <v/>
      </c>
      <c r="H512" s="1" t="str">
        <f t="shared" si="44"/>
        <v/>
      </c>
      <c r="I512" s="1" t="str">
        <f t="shared" si="45"/>
        <v/>
      </c>
      <c r="J512" s="1" t="str">
        <f t="shared" si="46"/>
        <v/>
      </c>
      <c r="K512" t="str">
        <f>IF(A512="","",ROUND(1+(LOG10(A512)-LOG10(入力・概要!$B$38))*(入力・概要!$B$40-1)/(LOG10(入力・概要!$B$39)-LOG10(入力・概要!$B$38)),0)+3)</f>
        <v/>
      </c>
      <c r="L512" t="str">
        <f>IF(K512="","",INDEX(差動モデル!$B:$B,K512))</f>
        <v/>
      </c>
      <c r="M512" t="str">
        <f t="shared" si="47"/>
        <v/>
      </c>
    </row>
    <row r="513" spans="1:13">
      <c r="A513" s="3"/>
      <c r="B513" s="4"/>
      <c r="C513" s="4"/>
      <c r="D513" s="1" t="str">
        <f>IF(K513="","",INDEX(差動モデル!$R:$R,K513))</f>
        <v/>
      </c>
      <c r="E513" s="1" t="str">
        <f>IF(K513="","",INDEX(差動モデル!$S:$S,K513))</f>
        <v/>
      </c>
      <c r="F513" s="1" t="str">
        <f t="shared" si="42"/>
        <v/>
      </c>
      <c r="G513" s="1" t="str">
        <f t="shared" si="43"/>
        <v/>
      </c>
      <c r="H513" s="1" t="str">
        <f t="shared" si="44"/>
        <v/>
      </c>
      <c r="I513" s="1" t="str">
        <f t="shared" si="45"/>
        <v/>
      </c>
      <c r="J513" s="1" t="str">
        <f t="shared" si="46"/>
        <v/>
      </c>
      <c r="K513" t="str">
        <f>IF(A513="","",ROUND(1+(LOG10(A513)-LOG10(入力・概要!$B$38))*(入力・概要!$B$40-1)/(LOG10(入力・概要!$B$39)-LOG10(入力・概要!$B$38)),0)+3)</f>
        <v/>
      </c>
      <c r="L513" t="str">
        <f>IF(K513="","",INDEX(差動モデル!$B:$B,K513))</f>
        <v/>
      </c>
      <c r="M513" t="str">
        <f t="shared" si="47"/>
        <v/>
      </c>
    </row>
    <row r="514" spans="1:13">
      <c r="A514" s="3"/>
      <c r="B514" s="4"/>
      <c r="C514" s="4"/>
      <c r="D514" s="1" t="str">
        <f>IF(K514="","",INDEX(差動モデル!$R:$R,K514))</f>
        <v/>
      </c>
      <c r="E514" s="1" t="str">
        <f>IF(K514="","",INDEX(差動モデル!$S:$S,K514))</f>
        <v/>
      </c>
      <c r="F514" s="1" t="str">
        <f t="shared" si="42"/>
        <v/>
      </c>
      <c r="G514" s="1" t="str">
        <f t="shared" si="43"/>
        <v/>
      </c>
      <c r="H514" s="1" t="str">
        <f t="shared" si="44"/>
        <v/>
      </c>
      <c r="I514" s="1" t="str">
        <f t="shared" si="45"/>
        <v/>
      </c>
      <c r="J514" s="1" t="str">
        <f t="shared" si="46"/>
        <v/>
      </c>
      <c r="K514" t="str">
        <f>IF(A514="","",ROUND(1+(LOG10(A514)-LOG10(入力・概要!$B$38))*(入力・概要!$B$40-1)/(LOG10(入力・概要!$B$39)-LOG10(入力・概要!$B$38)),0)+3)</f>
        <v/>
      </c>
      <c r="L514" t="str">
        <f>IF(K514="","",INDEX(差動モデル!$B:$B,K514))</f>
        <v/>
      </c>
      <c r="M514" t="str">
        <f t="shared" si="47"/>
        <v/>
      </c>
    </row>
    <row r="515" spans="1:13">
      <c r="A515" s="3"/>
      <c r="B515" s="4"/>
      <c r="C515" s="4"/>
      <c r="D515" s="1" t="str">
        <f>IF(K515="","",INDEX(差動モデル!$R:$R,K515))</f>
        <v/>
      </c>
      <c r="E515" s="1" t="str">
        <f>IF(K515="","",INDEX(差動モデル!$S:$S,K515))</f>
        <v/>
      </c>
      <c r="F515" s="1" t="str">
        <f t="shared" si="42"/>
        <v/>
      </c>
      <c r="G515" s="1" t="str">
        <f t="shared" si="43"/>
        <v/>
      </c>
      <c r="H515" s="1" t="str">
        <f t="shared" si="44"/>
        <v/>
      </c>
      <c r="I515" s="1" t="str">
        <f t="shared" si="45"/>
        <v/>
      </c>
      <c r="J515" s="1" t="str">
        <f t="shared" si="46"/>
        <v/>
      </c>
      <c r="K515" t="str">
        <f>IF(A515="","",ROUND(1+(LOG10(A515)-LOG10(入力・概要!$B$38))*(入力・概要!$B$40-1)/(LOG10(入力・概要!$B$39)-LOG10(入力・概要!$B$38)),0)+3)</f>
        <v/>
      </c>
      <c r="L515" t="str">
        <f>IF(K515="","",INDEX(差動モデル!$B:$B,K515))</f>
        <v/>
      </c>
      <c r="M515" t="str">
        <f t="shared" si="47"/>
        <v/>
      </c>
    </row>
    <row r="516" spans="1:13">
      <c r="A516" s="3"/>
      <c r="B516" s="4"/>
      <c r="C516" s="4"/>
      <c r="D516" s="1" t="str">
        <f>IF(K516="","",INDEX(差動モデル!$R:$R,K516))</f>
        <v/>
      </c>
      <c r="E516" s="1" t="str">
        <f>IF(K516="","",INDEX(差動モデル!$S:$S,K516))</f>
        <v/>
      </c>
      <c r="F516" s="1" t="str">
        <f t="shared" si="42"/>
        <v/>
      </c>
      <c r="G516" s="1" t="str">
        <f t="shared" si="43"/>
        <v/>
      </c>
      <c r="H516" s="1" t="str">
        <f t="shared" si="44"/>
        <v/>
      </c>
      <c r="I516" s="1" t="str">
        <f t="shared" si="45"/>
        <v/>
      </c>
      <c r="J516" s="1" t="str">
        <f t="shared" si="46"/>
        <v/>
      </c>
      <c r="K516" t="str">
        <f>IF(A516="","",ROUND(1+(LOG10(A516)-LOG10(入力・概要!$B$38))*(入力・概要!$B$40-1)/(LOG10(入力・概要!$B$39)-LOG10(入力・概要!$B$38)),0)+3)</f>
        <v/>
      </c>
      <c r="L516" t="str">
        <f>IF(K516="","",INDEX(差動モデル!$B:$B,K516))</f>
        <v/>
      </c>
      <c r="M516" t="str">
        <f t="shared" si="47"/>
        <v/>
      </c>
    </row>
    <row r="517" spans="1:13">
      <c r="A517" s="3"/>
      <c r="B517" s="4"/>
      <c r="C517" s="4"/>
      <c r="D517" s="1" t="str">
        <f>IF(K517="","",INDEX(差動モデル!$R:$R,K517))</f>
        <v/>
      </c>
      <c r="E517" s="1" t="str">
        <f>IF(K517="","",INDEX(差動モデル!$S:$S,K517))</f>
        <v/>
      </c>
      <c r="F517" s="1" t="str">
        <f t="shared" ref="F517:F580" si="48">IF(OR(A517="",B517=""),"",100*(D517-B517)/MAX(B517,0.000000000001))</f>
        <v/>
      </c>
      <c r="G517" s="1" t="str">
        <f t="shared" ref="G517:G580" si="49">IF(OR(A517="",C517=""),"",E517-C517)</f>
        <v/>
      </c>
      <c r="H517" s="1" t="str">
        <f t="shared" ref="H517:H580" si="50">IF(A517="","",LOG10(A517))</f>
        <v/>
      </c>
      <c r="I517" s="1" t="str">
        <f t="shared" ref="I517:I580" si="51">IF(B517="","",LOG10(MAX(B517,0.000000000001)))</f>
        <v/>
      </c>
      <c r="J517" s="1" t="str">
        <f t="shared" ref="J517:J580" si="52">IF(D517="","",LOG10(MAX(D517,0.000000000001)))</f>
        <v/>
      </c>
      <c r="K517" t="str">
        <f>IF(A517="","",ROUND(1+(LOG10(A517)-LOG10(入力・概要!$B$38))*(入力・概要!$B$40-1)/(LOG10(入力・概要!$B$39)-LOG10(入力・概要!$B$38)),0)+3)</f>
        <v/>
      </c>
      <c r="L517" t="str">
        <f>IF(K517="","",INDEX(差動モデル!$B:$B,K517))</f>
        <v/>
      </c>
      <c r="M517" t="str">
        <f t="shared" ref="M517:M580" si="53">IF(A517="","",IF(ABS(L517/A517-1)&lt;0.01,"周波数差&lt;1%","周波数差あり"))</f>
        <v/>
      </c>
    </row>
    <row r="518" spans="1:13">
      <c r="A518" s="3"/>
      <c r="B518" s="4"/>
      <c r="C518" s="4"/>
      <c r="D518" s="1" t="str">
        <f>IF(K518="","",INDEX(差動モデル!$R:$R,K518))</f>
        <v/>
      </c>
      <c r="E518" s="1" t="str">
        <f>IF(K518="","",INDEX(差動モデル!$S:$S,K518))</f>
        <v/>
      </c>
      <c r="F518" s="1" t="str">
        <f t="shared" si="48"/>
        <v/>
      </c>
      <c r="G518" s="1" t="str">
        <f t="shared" si="49"/>
        <v/>
      </c>
      <c r="H518" s="1" t="str">
        <f t="shared" si="50"/>
        <v/>
      </c>
      <c r="I518" s="1" t="str">
        <f t="shared" si="51"/>
        <v/>
      </c>
      <c r="J518" s="1" t="str">
        <f t="shared" si="52"/>
        <v/>
      </c>
      <c r="K518" t="str">
        <f>IF(A518="","",ROUND(1+(LOG10(A518)-LOG10(入力・概要!$B$38))*(入力・概要!$B$40-1)/(LOG10(入力・概要!$B$39)-LOG10(入力・概要!$B$38)),0)+3)</f>
        <v/>
      </c>
      <c r="L518" t="str">
        <f>IF(K518="","",INDEX(差動モデル!$B:$B,K518))</f>
        <v/>
      </c>
      <c r="M518" t="str">
        <f t="shared" si="53"/>
        <v/>
      </c>
    </row>
    <row r="519" spans="1:13">
      <c r="A519" s="3"/>
      <c r="B519" s="4"/>
      <c r="C519" s="4"/>
      <c r="D519" s="1" t="str">
        <f>IF(K519="","",INDEX(差動モデル!$R:$R,K519))</f>
        <v/>
      </c>
      <c r="E519" s="1" t="str">
        <f>IF(K519="","",INDEX(差動モデル!$S:$S,K519))</f>
        <v/>
      </c>
      <c r="F519" s="1" t="str">
        <f t="shared" si="48"/>
        <v/>
      </c>
      <c r="G519" s="1" t="str">
        <f t="shared" si="49"/>
        <v/>
      </c>
      <c r="H519" s="1" t="str">
        <f t="shared" si="50"/>
        <v/>
      </c>
      <c r="I519" s="1" t="str">
        <f t="shared" si="51"/>
        <v/>
      </c>
      <c r="J519" s="1" t="str">
        <f t="shared" si="52"/>
        <v/>
      </c>
      <c r="K519" t="str">
        <f>IF(A519="","",ROUND(1+(LOG10(A519)-LOG10(入力・概要!$B$38))*(入力・概要!$B$40-1)/(LOG10(入力・概要!$B$39)-LOG10(入力・概要!$B$38)),0)+3)</f>
        <v/>
      </c>
      <c r="L519" t="str">
        <f>IF(K519="","",INDEX(差動モデル!$B:$B,K519))</f>
        <v/>
      </c>
      <c r="M519" t="str">
        <f t="shared" si="53"/>
        <v/>
      </c>
    </row>
    <row r="520" spans="1:13">
      <c r="A520" s="3"/>
      <c r="B520" s="4"/>
      <c r="C520" s="4"/>
      <c r="D520" s="1" t="str">
        <f>IF(K520="","",INDEX(差動モデル!$R:$R,K520))</f>
        <v/>
      </c>
      <c r="E520" s="1" t="str">
        <f>IF(K520="","",INDEX(差動モデル!$S:$S,K520))</f>
        <v/>
      </c>
      <c r="F520" s="1" t="str">
        <f t="shared" si="48"/>
        <v/>
      </c>
      <c r="G520" s="1" t="str">
        <f t="shared" si="49"/>
        <v/>
      </c>
      <c r="H520" s="1" t="str">
        <f t="shared" si="50"/>
        <v/>
      </c>
      <c r="I520" s="1" t="str">
        <f t="shared" si="51"/>
        <v/>
      </c>
      <c r="J520" s="1" t="str">
        <f t="shared" si="52"/>
        <v/>
      </c>
      <c r="K520" t="str">
        <f>IF(A520="","",ROUND(1+(LOG10(A520)-LOG10(入力・概要!$B$38))*(入力・概要!$B$40-1)/(LOG10(入力・概要!$B$39)-LOG10(入力・概要!$B$38)),0)+3)</f>
        <v/>
      </c>
      <c r="L520" t="str">
        <f>IF(K520="","",INDEX(差動モデル!$B:$B,K520))</f>
        <v/>
      </c>
      <c r="M520" t="str">
        <f t="shared" si="53"/>
        <v/>
      </c>
    </row>
    <row r="521" spans="1:13">
      <c r="A521" s="3"/>
      <c r="B521" s="4"/>
      <c r="C521" s="4"/>
      <c r="D521" s="1" t="str">
        <f>IF(K521="","",INDEX(差動モデル!$R:$R,K521))</f>
        <v/>
      </c>
      <c r="E521" s="1" t="str">
        <f>IF(K521="","",INDEX(差動モデル!$S:$S,K521))</f>
        <v/>
      </c>
      <c r="F521" s="1" t="str">
        <f t="shared" si="48"/>
        <v/>
      </c>
      <c r="G521" s="1" t="str">
        <f t="shared" si="49"/>
        <v/>
      </c>
      <c r="H521" s="1" t="str">
        <f t="shared" si="50"/>
        <v/>
      </c>
      <c r="I521" s="1" t="str">
        <f t="shared" si="51"/>
        <v/>
      </c>
      <c r="J521" s="1" t="str">
        <f t="shared" si="52"/>
        <v/>
      </c>
      <c r="K521" t="str">
        <f>IF(A521="","",ROUND(1+(LOG10(A521)-LOG10(入力・概要!$B$38))*(入力・概要!$B$40-1)/(LOG10(入力・概要!$B$39)-LOG10(入力・概要!$B$38)),0)+3)</f>
        <v/>
      </c>
      <c r="L521" t="str">
        <f>IF(K521="","",INDEX(差動モデル!$B:$B,K521))</f>
        <v/>
      </c>
      <c r="M521" t="str">
        <f t="shared" si="53"/>
        <v/>
      </c>
    </row>
    <row r="522" spans="1:13">
      <c r="A522" s="3"/>
      <c r="B522" s="4"/>
      <c r="C522" s="4"/>
      <c r="D522" s="1" t="str">
        <f>IF(K522="","",INDEX(差動モデル!$R:$R,K522))</f>
        <v/>
      </c>
      <c r="E522" s="1" t="str">
        <f>IF(K522="","",INDEX(差動モデル!$S:$S,K522))</f>
        <v/>
      </c>
      <c r="F522" s="1" t="str">
        <f t="shared" si="48"/>
        <v/>
      </c>
      <c r="G522" s="1" t="str">
        <f t="shared" si="49"/>
        <v/>
      </c>
      <c r="H522" s="1" t="str">
        <f t="shared" si="50"/>
        <v/>
      </c>
      <c r="I522" s="1" t="str">
        <f t="shared" si="51"/>
        <v/>
      </c>
      <c r="J522" s="1" t="str">
        <f t="shared" si="52"/>
        <v/>
      </c>
      <c r="K522" t="str">
        <f>IF(A522="","",ROUND(1+(LOG10(A522)-LOG10(入力・概要!$B$38))*(入力・概要!$B$40-1)/(LOG10(入力・概要!$B$39)-LOG10(入力・概要!$B$38)),0)+3)</f>
        <v/>
      </c>
      <c r="L522" t="str">
        <f>IF(K522="","",INDEX(差動モデル!$B:$B,K522))</f>
        <v/>
      </c>
      <c r="M522" t="str">
        <f t="shared" si="53"/>
        <v/>
      </c>
    </row>
    <row r="523" spans="1:13">
      <c r="A523" s="3"/>
      <c r="B523" s="4"/>
      <c r="C523" s="4"/>
      <c r="D523" s="1" t="str">
        <f>IF(K523="","",INDEX(差動モデル!$R:$R,K523))</f>
        <v/>
      </c>
      <c r="E523" s="1" t="str">
        <f>IF(K523="","",INDEX(差動モデル!$S:$S,K523))</f>
        <v/>
      </c>
      <c r="F523" s="1" t="str">
        <f t="shared" si="48"/>
        <v/>
      </c>
      <c r="G523" s="1" t="str">
        <f t="shared" si="49"/>
        <v/>
      </c>
      <c r="H523" s="1" t="str">
        <f t="shared" si="50"/>
        <v/>
      </c>
      <c r="I523" s="1" t="str">
        <f t="shared" si="51"/>
        <v/>
      </c>
      <c r="J523" s="1" t="str">
        <f t="shared" si="52"/>
        <v/>
      </c>
      <c r="K523" t="str">
        <f>IF(A523="","",ROUND(1+(LOG10(A523)-LOG10(入力・概要!$B$38))*(入力・概要!$B$40-1)/(LOG10(入力・概要!$B$39)-LOG10(入力・概要!$B$38)),0)+3)</f>
        <v/>
      </c>
      <c r="L523" t="str">
        <f>IF(K523="","",INDEX(差動モデル!$B:$B,K523))</f>
        <v/>
      </c>
      <c r="M523" t="str">
        <f t="shared" si="53"/>
        <v/>
      </c>
    </row>
    <row r="524" spans="1:13">
      <c r="A524" s="3"/>
      <c r="B524" s="4"/>
      <c r="C524" s="4"/>
      <c r="D524" s="1" t="str">
        <f>IF(K524="","",INDEX(差動モデル!$R:$R,K524))</f>
        <v/>
      </c>
      <c r="E524" s="1" t="str">
        <f>IF(K524="","",INDEX(差動モデル!$S:$S,K524))</f>
        <v/>
      </c>
      <c r="F524" s="1" t="str">
        <f t="shared" si="48"/>
        <v/>
      </c>
      <c r="G524" s="1" t="str">
        <f t="shared" si="49"/>
        <v/>
      </c>
      <c r="H524" s="1" t="str">
        <f t="shared" si="50"/>
        <v/>
      </c>
      <c r="I524" s="1" t="str">
        <f t="shared" si="51"/>
        <v/>
      </c>
      <c r="J524" s="1" t="str">
        <f t="shared" si="52"/>
        <v/>
      </c>
      <c r="K524" t="str">
        <f>IF(A524="","",ROUND(1+(LOG10(A524)-LOG10(入力・概要!$B$38))*(入力・概要!$B$40-1)/(LOG10(入力・概要!$B$39)-LOG10(入力・概要!$B$38)),0)+3)</f>
        <v/>
      </c>
      <c r="L524" t="str">
        <f>IF(K524="","",INDEX(差動モデル!$B:$B,K524))</f>
        <v/>
      </c>
      <c r="M524" t="str">
        <f t="shared" si="53"/>
        <v/>
      </c>
    </row>
    <row r="525" spans="1:13">
      <c r="A525" s="3"/>
      <c r="B525" s="4"/>
      <c r="C525" s="4"/>
      <c r="D525" s="1" t="str">
        <f>IF(K525="","",INDEX(差動モデル!$R:$R,K525))</f>
        <v/>
      </c>
      <c r="E525" s="1" t="str">
        <f>IF(K525="","",INDEX(差動モデル!$S:$S,K525))</f>
        <v/>
      </c>
      <c r="F525" s="1" t="str">
        <f t="shared" si="48"/>
        <v/>
      </c>
      <c r="G525" s="1" t="str">
        <f t="shared" si="49"/>
        <v/>
      </c>
      <c r="H525" s="1" t="str">
        <f t="shared" si="50"/>
        <v/>
      </c>
      <c r="I525" s="1" t="str">
        <f t="shared" si="51"/>
        <v/>
      </c>
      <c r="J525" s="1" t="str">
        <f t="shared" si="52"/>
        <v/>
      </c>
      <c r="K525" t="str">
        <f>IF(A525="","",ROUND(1+(LOG10(A525)-LOG10(入力・概要!$B$38))*(入力・概要!$B$40-1)/(LOG10(入力・概要!$B$39)-LOG10(入力・概要!$B$38)),0)+3)</f>
        <v/>
      </c>
      <c r="L525" t="str">
        <f>IF(K525="","",INDEX(差動モデル!$B:$B,K525))</f>
        <v/>
      </c>
      <c r="M525" t="str">
        <f t="shared" si="53"/>
        <v/>
      </c>
    </row>
    <row r="526" spans="1:13">
      <c r="A526" s="3"/>
      <c r="B526" s="4"/>
      <c r="C526" s="4"/>
      <c r="D526" s="1" t="str">
        <f>IF(K526="","",INDEX(差動モデル!$R:$R,K526))</f>
        <v/>
      </c>
      <c r="E526" s="1" t="str">
        <f>IF(K526="","",INDEX(差動モデル!$S:$S,K526))</f>
        <v/>
      </c>
      <c r="F526" s="1" t="str">
        <f t="shared" si="48"/>
        <v/>
      </c>
      <c r="G526" s="1" t="str">
        <f t="shared" si="49"/>
        <v/>
      </c>
      <c r="H526" s="1" t="str">
        <f t="shared" si="50"/>
        <v/>
      </c>
      <c r="I526" s="1" t="str">
        <f t="shared" si="51"/>
        <v/>
      </c>
      <c r="J526" s="1" t="str">
        <f t="shared" si="52"/>
        <v/>
      </c>
      <c r="K526" t="str">
        <f>IF(A526="","",ROUND(1+(LOG10(A526)-LOG10(入力・概要!$B$38))*(入力・概要!$B$40-1)/(LOG10(入力・概要!$B$39)-LOG10(入力・概要!$B$38)),0)+3)</f>
        <v/>
      </c>
      <c r="L526" t="str">
        <f>IF(K526="","",INDEX(差動モデル!$B:$B,K526))</f>
        <v/>
      </c>
      <c r="M526" t="str">
        <f t="shared" si="53"/>
        <v/>
      </c>
    </row>
    <row r="527" spans="1:13">
      <c r="A527" s="3"/>
      <c r="B527" s="4"/>
      <c r="C527" s="4"/>
      <c r="D527" s="1" t="str">
        <f>IF(K527="","",INDEX(差動モデル!$R:$R,K527))</f>
        <v/>
      </c>
      <c r="E527" s="1" t="str">
        <f>IF(K527="","",INDEX(差動モデル!$S:$S,K527))</f>
        <v/>
      </c>
      <c r="F527" s="1" t="str">
        <f t="shared" si="48"/>
        <v/>
      </c>
      <c r="G527" s="1" t="str">
        <f t="shared" si="49"/>
        <v/>
      </c>
      <c r="H527" s="1" t="str">
        <f t="shared" si="50"/>
        <v/>
      </c>
      <c r="I527" s="1" t="str">
        <f t="shared" si="51"/>
        <v/>
      </c>
      <c r="J527" s="1" t="str">
        <f t="shared" si="52"/>
        <v/>
      </c>
      <c r="K527" t="str">
        <f>IF(A527="","",ROUND(1+(LOG10(A527)-LOG10(入力・概要!$B$38))*(入力・概要!$B$40-1)/(LOG10(入力・概要!$B$39)-LOG10(入力・概要!$B$38)),0)+3)</f>
        <v/>
      </c>
      <c r="L527" t="str">
        <f>IF(K527="","",INDEX(差動モデル!$B:$B,K527))</f>
        <v/>
      </c>
      <c r="M527" t="str">
        <f t="shared" si="53"/>
        <v/>
      </c>
    </row>
    <row r="528" spans="1:13">
      <c r="A528" s="3"/>
      <c r="B528" s="4"/>
      <c r="C528" s="4"/>
      <c r="D528" s="1" t="str">
        <f>IF(K528="","",INDEX(差動モデル!$R:$R,K528))</f>
        <v/>
      </c>
      <c r="E528" s="1" t="str">
        <f>IF(K528="","",INDEX(差動モデル!$S:$S,K528))</f>
        <v/>
      </c>
      <c r="F528" s="1" t="str">
        <f t="shared" si="48"/>
        <v/>
      </c>
      <c r="G528" s="1" t="str">
        <f t="shared" si="49"/>
        <v/>
      </c>
      <c r="H528" s="1" t="str">
        <f t="shared" si="50"/>
        <v/>
      </c>
      <c r="I528" s="1" t="str">
        <f t="shared" si="51"/>
        <v/>
      </c>
      <c r="J528" s="1" t="str">
        <f t="shared" si="52"/>
        <v/>
      </c>
      <c r="K528" t="str">
        <f>IF(A528="","",ROUND(1+(LOG10(A528)-LOG10(入力・概要!$B$38))*(入力・概要!$B$40-1)/(LOG10(入力・概要!$B$39)-LOG10(入力・概要!$B$38)),0)+3)</f>
        <v/>
      </c>
      <c r="L528" t="str">
        <f>IF(K528="","",INDEX(差動モデル!$B:$B,K528))</f>
        <v/>
      </c>
      <c r="M528" t="str">
        <f t="shared" si="53"/>
        <v/>
      </c>
    </row>
    <row r="529" spans="1:13">
      <c r="A529" s="3"/>
      <c r="B529" s="4"/>
      <c r="C529" s="4"/>
      <c r="D529" s="1" t="str">
        <f>IF(K529="","",INDEX(差動モデル!$R:$R,K529))</f>
        <v/>
      </c>
      <c r="E529" s="1" t="str">
        <f>IF(K529="","",INDEX(差動モデル!$S:$S,K529))</f>
        <v/>
      </c>
      <c r="F529" s="1" t="str">
        <f t="shared" si="48"/>
        <v/>
      </c>
      <c r="G529" s="1" t="str">
        <f t="shared" si="49"/>
        <v/>
      </c>
      <c r="H529" s="1" t="str">
        <f t="shared" si="50"/>
        <v/>
      </c>
      <c r="I529" s="1" t="str">
        <f t="shared" si="51"/>
        <v/>
      </c>
      <c r="J529" s="1" t="str">
        <f t="shared" si="52"/>
        <v/>
      </c>
      <c r="K529" t="str">
        <f>IF(A529="","",ROUND(1+(LOG10(A529)-LOG10(入力・概要!$B$38))*(入力・概要!$B$40-1)/(LOG10(入力・概要!$B$39)-LOG10(入力・概要!$B$38)),0)+3)</f>
        <v/>
      </c>
      <c r="L529" t="str">
        <f>IF(K529="","",INDEX(差動モデル!$B:$B,K529))</f>
        <v/>
      </c>
      <c r="M529" t="str">
        <f t="shared" si="53"/>
        <v/>
      </c>
    </row>
    <row r="530" spans="1:13">
      <c r="A530" s="3"/>
      <c r="B530" s="4"/>
      <c r="C530" s="4"/>
      <c r="D530" s="1" t="str">
        <f>IF(K530="","",INDEX(差動モデル!$R:$R,K530))</f>
        <v/>
      </c>
      <c r="E530" s="1" t="str">
        <f>IF(K530="","",INDEX(差動モデル!$S:$S,K530))</f>
        <v/>
      </c>
      <c r="F530" s="1" t="str">
        <f t="shared" si="48"/>
        <v/>
      </c>
      <c r="G530" s="1" t="str">
        <f t="shared" si="49"/>
        <v/>
      </c>
      <c r="H530" s="1" t="str">
        <f t="shared" si="50"/>
        <v/>
      </c>
      <c r="I530" s="1" t="str">
        <f t="shared" si="51"/>
        <v/>
      </c>
      <c r="J530" s="1" t="str">
        <f t="shared" si="52"/>
        <v/>
      </c>
      <c r="K530" t="str">
        <f>IF(A530="","",ROUND(1+(LOG10(A530)-LOG10(入力・概要!$B$38))*(入力・概要!$B$40-1)/(LOG10(入力・概要!$B$39)-LOG10(入力・概要!$B$38)),0)+3)</f>
        <v/>
      </c>
      <c r="L530" t="str">
        <f>IF(K530="","",INDEX(差動モデル!$B:$B,K530))</f>
        <v/>
      </c>
      <c r="M530" t="str">
        <f t="shared" si="53"/>
        <v/>
      </c>
    </row>
    <row r="531" spans="1:13">
      <c r="A531" s="3"/>
      <c r="B531" s="4"/>
      <c r="C531" s="4"/>
      <c r="D531" s="1" t="str">
        <f>IF(K531="","",INDEX(差動モデル!$R:$R,K531))</f>
        <v/>
      </c>
      <c r="E531" s="1" t="str">
        <f>IF(K531="","",INDEX(差動モデル!$S:$S,K531))</f>
        <v/>
      </c>
      <c r="F531" s="1" t="str">
        <f t="shared" si="48"/>
        <v/>
      </c>
      <c r="G531" s="1" t="str">
        <f t="shared" si="49"/>
        <v/>
      </c>
      <c r="H531" s="1" t="str">
        <f t="shared" si="50"/>
        <v/>
      </c>
      <c r="I531" s="1" t="str">
        <f t="shared" si="51"/>
        <v/>
      </c>
      <c r="J531" s="1" t="str">
        <f t="shared" si="52"/>
        <v/>
      </c>
      <c r="K531" t="str">
        <f>IF(A531="","",ROUND(1+(LOG10(A531)-LOG10(入力・概要!$B$38))*(入力・概要!$B$40-1)/(LOG10(入力・概要!$B$39)-LOG10(入力・概要!$B$38)),0)+3)</f>
        <v/>
      </c>
      <c r="L531" t="str">
        <f>IF(K531="","",INDEX(差動モデル!$B:$B,K531))</f>
        <v/>
      </c>
      <c r="M531" t="str">
        <f t="shared" si="53"/>
        <v/>
      </c>
    </row>
    <row r="532" spans="1:13">
      <c r="A532" s="3"/>
      <c r="B532" s="4"/>
      <c r="C532" s="4"/>
      <c r="D532" s="1" t="str">
        <f>IF(K532="","",INDEX(差動モデル!$R:$R,K532))</f>
        <v/>
      </c>
      <c r="E532" s="1" t="str">
        <f>IF(K532="","",INDEX(差動モデル!$S:$S,K532))</f>
        <v/>
      </c>
      <c r="F532" s="1" t="str">
        <f t="shared" si="48"/>
        <v/>
      </c>
      <c r="G532" s="1" t="str">
        <f t="shared" si="49"/>
        <v/>
      </c>
      <c r="H532" s="1" t="str">
        <f t="shared" si="50"/>
        <v/>
      </c>
      <c r="I532" s="1" t="str">
        <f t="shared" si="51"/>
        <v/>
      </c>
      <c r="J532" s="1" t="str">
        <f t="shared" si="52"/>
        <v/>
      </c>
      <c r="K532" t="str">
        <f>IF(A532="","",ROUND(1+(LOG10(A532)-LOG10(入力・概要!$B$38))*(入力・概要!$B$40-1)/(LOG10(入力・概要!$B$39)-LOG10(入力・概要!$B$38)),0)+3)</f>
        <v/>
      </c>
      <c r="L532" t="str">
        <f>IF(K532="","",INDEX(差動モデル!$B:$B,K532))</f>
        <v/>
      </c>
      <c r="M532" t="str">
        <f t="shared" si="53"/>
        <v/>
      </c>
    </row>
    <row r="533" spans="1:13">
      <c r="A533" s="3"/>
      <c r="B533" s="4"/>
      <c r="C533" s="4"/>
      <c r="D533" s="1" t="str">
        <f>IF(K533="","",INDEX(差動モデル!$R:$R,K533))</f>
        <v/>
      </c>
      <c r="E533" s="1" t="str">
        <f>IF(K533="","",INDEX(差動モデル!$S:$S,K533))</f>
        <v/>
      </c>
      <c r="F533" s="1" t="str">
        <f t="shared" si="48"/>
        <v/>
      </c>
      <c r="G533" s="1" t="str">
        <f t="shared" si="49"/>
        <v/>
      </c>
      <c r="H533" s="1" t="str">
        <f t="shared" si="50"/>
        <v/>
      </c>
      <c r="I533" s="1" t="str">
        <f t="shared" si="51"/>
        <v/>
      </c>
      <c r="J533" s="1" t="str">
        <f t="shared" si="52"/>
        <v/>
      </c>
      <c r="K533" t="str">
        <f>IF(A533="","",ROUND(1+(LOG10(A533)-LOG10(入力・概要!$B$38))*(入力・概要!$B$40-1)/(LOG10(入力・概要!$B$39)-LOG10(入力・概要!$B$38)),0)+3)</f>
        <v/>
      </c>
      <c r="L533" t="str">
        <f>IF(K533="","",INDEX(差動モデル!$B:$B,K533))</f>
        <v/>
      </c>
      <c r="M533" t="str">
        <f t="shared" si="53"/>
        <v/>
      </c>
    </row>
    <row r="534" spans="1:13">
      <c r="A534" s="3"/>
      <c r="B534" s="4"/>
      <c r="C534" s="4"/>
      <c r="D534" s="1" t="str">
        <f>IF(K534="","",INDEX(差動モデル!$R:$R,K534))</f>
        <v/>
      </c>
      <c r="E534" s="1" t="str">
        <f>IF(K534="","",INDEX(差動モデル!$S:$S,K534))</f>
        <v/>
      </c>
      <c r="F534" s="1" t="str">
        <f t="shared" si="48"/>
        <v/>
      </c>
      <c r="G534" s="1" t="str">
        <f t="shared" si="49"/>
        <v/>
      </c>
      <c r="H534" s="1" t="str">
        <f t="shared" si="50"/>
        <v/>
      </c>
      <c r="I534" s="1" t="str">
        <f t="shared" si="51"/>
        <v/>
      </c>
      <c r="J534" s="1" t="str">
        <f t="shared" si="52"/>
        <v/>
      </c>
      <c r="K534" t="str">
        <f>IF(A534="","",ROUND(1+(LOG10(A534)-LOG10(入力・概要!$B$38))*(入力・概要!$B$40-1)/(LOG10(入力・概要!$B$39)-LOG10(入力・概要!$B$38)),0)+3)</f>
        <v/>
      </c>
      <c r="L534" t="str">
        <f>IF(K534="","",INDEX(差動モデル!$B:$B,K534))</f>
        <v/>
      </c>
      <c r="M534" t="str">
        <f t="shared" si="53"/>
        <v/>
      </c>
    </row>
    <row r="535" spans="1:13">
      <c r="A535" s="3"/>
      <c r="B535" s="4"/>
      <c r="C535" s="4"/>
      <c r="D535" s="1" t="str">
        <f>IF(K535="","",INDEX(差動モデル!$R:$R,K535))</f>
        <v/>
      </c>
      <c r="E535" s="1" t="str">
        <f>IF(K535="","",INDEX(差動モデル!$S:$S,K535))</f>
        <v/>
      </c>
      <c r="F535" s="1" t="str">
        <f t="shared" si="48"/>
        <v/>
      </c>
      <c r="G535" s="1" t="str">
        <f t="shared" si="49"/>
        <v/>
      </c>
      <c r="H535" s="1" t="str">
        <f t="shared" si="50"/>
        <v/>
      </c>
      <c r="I535" s="1" t="str">
        <f t="shared" si="51"/>
        <v/>
      </c>
      <c r="J535" s="1" t="str">
        <f t="shared" si="52"/>
        <v/>
      </c>
      <c r="K535" t="str">
        <f>IF(A535="","",ROUND(1+(LOG10(A535)-LOG10(入力・概要!$B$38))*(入力・概要!$B$40-1)/(LOG10(入力・概要!$B$39)-LOG10(入力・概要!$B$38)),0)+3)</f>
        <v/>
      </c>
      <c r="L535" t="str">
        <f>IF(K535="","",INDEX(差動モデル!$B:$B,K535))</f>
        <v/>
      </c>
      <c r="M535" t="str">
        <f t="shared" si="53"/>
        <v/>
      </c>
    </row>
    <row r="536" spans="1:13">
      <c r="A536" s="3"/>
      <c r="B536" s="4"/>
      <c r="C536" s="4"/>
      <c r="D536" s="1" t="str">
        <f>IF(K536="","",INDEX(差動モデル!$R:$R,K536))</f>
        <v/>
      </c>
      <c r="E536" s="1" t="str">
        <f>IF(K536="","",INDEX(差動モデル!$S:$S,K536))</f>
        <v/>
      </c>
      <c r="F536" s="1" t="str">
        <f t="shared" si="48"/>
        <v/>
      </c>
      <c r="G536" s="1" t="str">
        <f t="shared" si="49"/>
        <v/>
      </c>
      <c r="H536" s="1" t="str">
        <f t="shared" si="50"/>
        <v/>
      </c>
      <c r="I536" s="1" t="str">
        <f t="shared" si="51"/>
        <v/>
      </c>
      <c r="J536" s="1" t="str">
        <f t="shared" si="52"/>
        <v/>
      </c>
      <c r="K536" t="str">
        <f>IF(A536="","",ROUND(1+(LOG10(A536)-LOG10(入力・概要!$B$38))*(入力・概要!$B$40-1)/(LOG10(入力・概要!$B$39)-LOG10(入力・概要!$B$38)),0)+3)</f>
        <v/>
      </c>
      <c r="L536" t="str">
        <f>IF(K536="","",INDEX(差動モデル!$B:$B,K536))</f>
        <v/>
      </c>
      <c r="M536" t="str">
        <f t="shared" si="53"/>
        <v/>
      </c>
    </row>
    <row r="537" spans="1:13">
      <c r="A537" s="3"/>
      <c r="B537" s="4"/>
      <c r="C537" s="4"/>
      <c r="D537" s="1" t="str">
        <f>IF(K537="","",INDEX(差動モデル!$R:$R,K537))</f>
        <v/>
      </c>
      <c r="E537" s="1" t="str">
        <f>IF(K537="","",INDEX(差動モデル!$S:$S,K537))</f>
        <v/>
      </c>
      <c r="F537" s="1" t="str">
        <f t="shared" si="48"/>
        <v/>
      </c>
      <c r="G537" s="1" t="str">
        <f t="shared" si="49"/>
        <v/>
      </c>
      <c r="H537" s="1" t="str">
        <f t="shared" si="50"/>
        <v/>
      </c>
      <c r="I537" s="1" t="str">
        <f t="shared" si="51"/>
        <v/>
      </c>
      <c r="J537" s="1" t="str">
        <f t="shared" si="52"/>
        <v/>
      </c>
      <c r="K537" t="str">
        <f>IF(A537="","",ROUND(1+(LOG10(A537)-LOG10(入力・概要!$B$38))*(入力・概要!$B$40-1)/(LOG10(入力・概要!$B$39)-LOG10(入力・概要!$B$38)),0)+3)</f>
        <v/>
      </c>
      <c r="L537" t="str">
        <f>IF(K537="","",INDEX(差動モデル!$B:$B,K537))</f>
        <v/>
      </c>
      <c r="M537" t="str">
        <f t="shared" si="53"/>
        <v/>
      </c>
    </row>
    <row r="538" spans="1:13">
      <c r="A538" s="3"/>
      <c r="B538" s="4"/>
      <c r="C538" s="4"/>
      <c r="D538" s="1" t="str">
        <f>IF(K538="","",INDEX(差動モデル!$R:$R,K538))</f>
        <v/>
      </c>
      <c r="E538" s="1" t="str">
        <f>IF(K538="","",INDEX(差動モデル!$S:$S,K538))</f>
        <v/>
      </c>
      <c r="F538" s="1" t="str">
        <f t="shared" si="48"/>
        <v/>
      </c>
      <c r="G538" s="1" t="str">
        <f t="shared" si="49"/>
        <v/>
      </c>
      <c r="H538" s="1" t="str">
        <f t="shared" si="50"/>
        <v/>
      </c>
      <c r="I538" s="1" t="str">
        <f t="shared" si="51"/>
        <v/>
      </c>
      <c r="J538" s="1" t="str">
        <f t="shared" si="52"/>
        <v/>
      </c>
      <c r="K538" t="str">
        <f>IF(A538="","",ROUND(1+(LOG10(A538)-LOG10(入力・概要!$B$38))*(入力・概要!$B$40-1)/(LOG10(入力・概要!$B$39)-LOG10(入力・概要!$B$38)),0)+3)</f>
        <v/>
      </c>
      <c r="L538" t="str">
        <f>IF(K538="","",INDEX(差動モデル!$B:$B,K538))</f>
        <v/>
      </c>
      <c r="M538" t="str">
        <f t="shared" si="53"/>
        <v/>
      </c>
    </row>
    <row r="539" spans="1:13">
      <c r="A539" s="3"/>
      <c r="B539" s="4"/>
      <c r="C539" s="4"/>
      <c r="D539" s="1" t="str">
        <f>IF(K539="","",INDEX(差動モデル!$R:$R,K539))</f>
        <v/>
      </c>
      <c r="E539" s="1" t="str">
        <f>IF(K539="","",INDEX(差動モデル!$S:$S,K539))</f>
        <v/>
      </c>
      <c r="F539" s="1" t="str">
        <f t="shared" si="48"/>
        <v/>
      </c>
      <c r="G539" s="1" t="str">
        <f t="shared" si="49"/>
        <v/>
      </c>
      <c r="H539" s="1" t="str">
        <f t="shared" si="50"/>
        <v/>
      </c>
      <c r="I539" s="1" t="str">
        <f t="shared" si="51"/>
        <v/>
      </c>
      <c r="J539" s="1" t="str">
        <f t="shared" si="52"/>
        <v/>
      </c>
      <c r="K539" t="str">
        <f>IF(A539="","",ROUND(1+(LOG10(A539)-LOG10(入力・概要!$B$38))*(入力・概要!$B$40-1)/(LOG10(入力・概要!$B$39)-LOG10(入力・概要!$B$38)),0)+3)</f>
        <v/>
      </c>
      <c r="L539" t="str">
        <f>IF(K539="","",INDEX(差動モデル!$B:$B,K539))</f>
        <v/>
      </c>
      <c r="M539" t="str">
        <f t="shared" si="53"/>
        <v/>
      </c>
    </row>
    <row r="540" spans="1:13">
      <c r="A540" s="3"/>
      <c r="B540" s="4"/>
      <c r="C540" s="4"/>
      <c r="D540" s="1" t="str">
        <f>IF(K540="","",INDEX(差動モデル!$R:$R,K540))</f>
        <v/>
      </c>
      <c r="E540" s="1" t="str">
        <f>IF(K540="","",INDEX(差動モデル!$S:$S,K540))</f>
        <v/>
      </c>
      <c r="F540" s="1" t="str">
        <f t="shared" si="48"/>
        <v/>
      </c>
      <c r="G540" s="1" t="str">
        <f t="shared" si="49"/>
        <v/>
      </c>
      <c r="H540" s="1" t="str">
        <f t="shared" si="50"/>
        <v/>
      </c>
      <c r="I540" s="1" t="str">
        <f t="shared" si="51"/>
        <v/>
      </c>
      <c r="J540" s="1" t="str">
        <f t="shared" si="52"/>
        <v/>
      </c>
      <c r="K540" t="str">
        <f>IF(A540="","",ROUND(1+(LOG10(A540)-LOG10(入力・概要!$B$38))*(入力・概要!$B$40-1)/(LOG10(入力・概要!$B$39)-LOG10(入力・概要!$B$38)),0)+3)</f>
        <v/>
      </c>
      <c r="L540" t="str">
        <f>IF(K540="","",INDEX(差動モデル!$B:$B,K540))</f>
        <v/>
      </c>
      <c r="M540" t="str">
        <f t="shared" si="53"/>
        <v/>
      </c>
    </row>
    <row r="541" spans="1:13">
      <c r="A541" s="3"/>
      <c r="B541" s="4"/>
      <c r="C541" s="4"/>
      <c r="D541" s="1" t="str">
        <f>IF(K541="","",INDEX(差動モデル!$R:$R,K541))</f>
        <v/>
      </c>
      <c r="E541" s="1" t="str">
        <f>IF(K541="","",INDEX(差動モデル!$S:$S,K541))</f>
        <v/>
      </c>
      <c r="F541" s="1" t="str">
        <f t="shared" si="48"/>
        <v/>
      </c>
      <c r="G541" s="1" t="str">
        <f t="shared" si="49"/>
        <v/>
      </c>
      <c r="H541" s="1" t="str">
        <f t="shared" si="50"/>
        <v/>
      </c>
      <c r="I541" s="1" t="str">
        <f t="shared" si="51"/>
        <v/>
      </c>
      <c r="J541" s="1" t="str">
        <f t="shared" si="52"/>
        <v/>
      </c>
      <c r="K541" t="str">
        <f>IF(A541="","",ROUND(1+(LOG10(A541)-LOG10(入力・概要!$B$38))*(入力・概要!$B$40-1)/(LOG10(入力・概要!$B$39)-LOG10(入力・概要!$B$38)),0)+3)</f>
        <v/>
      </c>
      <c r="L541" t="str">
        <f>IF(K541="","",INDEX(差動モデル!$B:$B,K541))</f>
        <v/>
      </c>
      <c r="M541" t="str">
        <f t="shared" si="53"/>
        <v/>
      </c>
    </row>
    <row r="542" spans="1:13">
      <c r="A542" s="3"/>
      <c r="B542" s="4"/>
      <c r="C542" s="4"/>
      <c r="D542" s="1" t="str">
        <f>IF(K542="","",INDEX(差動モデル!$R:$R,K542))</f>
        <v/>
      </c>
      <c r="E542" s="1" t="str">
        <f>IF(K542="","",INDEX(差動モデル!$S:$S,K542))</f>
        <v/>
      </c>
      <c r="F542" s="1" t="str">
        <f t="shared" si="48"/>
        <v/>
      </c>
      <c r="G542" s="1" t="str">
        <f t="shared" si="49"/>
        <v/>
      </c>
      <c r="H542" s="1" t="str">
        <f t="shared" si="50"/>
        <v/>
      </c>
      <c r="I542" s="1" t="str">
        <f t="shared" si="51"/>
        <v/>
      </c>
      <c r="J542" s="1" t="str">
        <f t="shared" si="52"/>
        <v/>
      </c>
      <c r="K542" t="str">
        <f>IF(A542="","",ROUND(1+(LOG10(A542)-LOG10(入力・概要!$B$38))*(入力・概要!$B$40-1)/(LOG10(入力・概要!$B$39)-LOG10(入力・概要!$B$38)),0)+3)</f>
        <v/>
      </c>
      <c r="L542" t="str">
        <f>IF(K542="","",INDEX(差動モデル!$B:$B,K542))</f>
        <v/>
      </c>
      <c r="M542" t="str">
        <f t="shared" si="53"/>
        <v/>
      </c>
    </row>
    <row r="543" spans="1:13">
      <c r="A543" s="3"/>
      <c r="B543" s="4"/>
      <c r="C543" s="4"/>
      <c r="D543" s="1" t="str">
        <f>IF(K543="","",INDEX(差動モデル!$R:$R,K543))</f>
        <v/>
      </c>
      <c r="E543" s="1" t="str">
        <f>IF(K543="","",INDEX(差動モデル!$S:$S,K543))</f>
        <v/>
      </c>
      <c r="F543" s="1" t="str">
        <f t="shared" si="48"/>
        <v/>
      </c>
      <c r="G543" s="1" t="str">
        <f t="shared" si="49"/>
        <v/>
      </c>
      <c r="H543" s="1" t="str">
        <f t="shared" si="50"/>
        <v/>
      </c>
      <c r="I543" s="1" t="str">
        <f t="shared" si="51"/>
        <v/>
      </c>
      <c r="J543" s="1" t="str">
        <f t="shared" si="52"/>
        <v/>
      </c>
      <c r="K543" t="str">
        <f>IF(A543="","",ROUND(1+(LOG10(A543)-LOG10(入力・概要!$B$38))*(入力・概要!$B$40-1)/(LOG10(入力・概要!$B$39)-LOG10(入力・概要!$B$38)),0)+3)</f>
        <v/>
      </c>
      <c r="L543" t="str">
        <f>IF(K543="","",INDEX(差動モデル!$B:$B,K543))</f>
        <v/>
      </c>
      <c r="M543" t="str">
        <f t="shared" si="53"/>
        <v/>
      </c>
    </row>
    <row r="544" spans="1:13">
      <c r="A544" s="3"/>
      <c r="B544" s="4"/>
      <c r="C544" s="4"/>
      <c r="D544" s="1" t="str">
        <f>IF(K544="","",INDEX(差動モデル!$R:$R,K544))</f>
        <v/>
      </c>
      <c r="E544" s="1" t="str">
        <f>IF(K544="","",INDEX(差動モデル!$S:$S,K544))</f>
        <v/>
      </c>
      <c r="F544" s="1" t="str">
        <f t="shared" si="48"/>
        <v/>
      </c>
      <c r="G544" s="1" t="str">
        <f t="shared" si="49"/>
        <v/>
      </c>
      <c r="H544" s="1" t="str">
        <f t="shared" si="50"/>
        <v/>
      </c>
      <c r="I544" s="1" t="str">
        <f t="shared" si="51"/>
        <v/>
      </c>
      <c r="J544" s="1" t="str">
        <f t="shared" si="52"/>
        <v/>
      </c>
      <c r="K544" t="str">
        <f>IF(A544="","",ROUND(1+(LOG10(A544)-LOG10(入力・概要!$B$38))*(入力・概要!$B$40-1)/(LOG10(入力・概要!$B$39)-LOG10(入力・概要!$B$38)),0)+3)</f>
        <v/>
      </c>
      <c r="L544" t="str">
        <f>IF(K544="","",INDEX(差動モデル!$B:$B,K544))</f>
        <v/>
      </c>
      <c r="M544" t="str">
        <f t="shared" si="53"/>
        <v/>
      </c>
    </row>
    <row r="545" spans="1:13">
      <c r="A545" s="3"/>
      <c r="B545" s="4"/>
      <c r="C545" s="4"/>
      <c r="D545" s="1" t="str">
        <f>IF(K545="","",INDEX(差動モデル!$R:$R,K545))</f>
        <v/>
      </c>
      <c r="E545" s="1" t="str">
        <f>IF(K545="","",INDEX(差動モデル!$S:$S,K545))</f>
        <v/>
      </c>
      <c r="F545" s="1" t="str">
        <f t="shared" si="48"/>
        <v/>
      </c>
      <c r="G545" s="1" t="str">
        <f t="shared" si="49"/>
        <v/>
      </c>
      <c r="H545" s="1" t="str">
        <f t="shared" si="50"/>
        <v/>
      </c>
      <c r="I545" s="1" t="str">
        <f t="shared" si="51"/>
        <v/>
      </c>
      <c r="J545" s="1" t="str">
        <f t="shared" si="52"/>
        <v/>
      </c>
      <c r="K545" t="str">
        <f>IF(A545="","",ROUND(1+(LOG10(A545)-LOG10(入力・概要!$B$38))*(入力・概要!$B$40-1)/(LOG10(入力・概要!$B$39)-LOG10(入力・概要!$B$38)),0)+3)</f>
        <v/>
      </c>
      <c r="L545" t="str">
        <f>IF(K545="","",INDEX(差動モデル!$B:$B,K545))</f>
        <v/>
      </c>
      <c r="M545" t="str">
        <f t="shared" si="53"/>
        <v/>
      </c>
    </row>
    <row r="546" spans="1:13">
      <c r="A546" s="3"/>
      <c r="B546" s="4"/>
      <c r="C546" s="4"/>
      <c r="D546" s="1" t="str">
        <f>IF(K546="","",INDEX(差動モデル!$R:$R,K546))</f>
        <v/>
      </c>
      <c r="E546" s="1" t="str">
        <f>IF(K546="","",INDEX(差動モデル!$S:$S,K546))</f>
        <v/>
      </c>
      <c r="F546" s="1" t="str">
        <f t="shared" si="48"/>
        <v/>
      </c>
      <c r="G546" s="1" t="str">
        <f t="shared" si="49"/>
        <v/>
      </c>
      <c r="H546" s="1" t="str">
        <f t="shared" si="50"/>
        <v/>
      </c>
      <c r="I546" s="1" t="str">
        <f t="shared" si="51"/>
        <v/>
      </c>
      <c r="J546" s="1" t="str">
        <f t="shared" si="52"/>
        <v/>
      </c>
      <c r="K546" t="str">
        <f>IF(A546="","",ROUND(1+(LOG10(A546)-LOG10(入力・概要!$B$38))*(入力・概要!$B$40-1)/(LOG10(入力・概要!$B$39)-LOG10(入力・概要!$B$38)),0)+3)</f>
        <v/>
      </c>
      <c r="L546" t="str">
        <f>IF(K546="","",INDEX(差動モデル!$B:$B,K546))</f>
        <v/>
      </c>
      <c r="M546" t="str">
        <f t="shared" si="53"/>
        <v/>
      </c>
    </row>
    <row r="547" spans="1:13">
      <c r="A547" s="3"/>
      <c r="B547" s="4"/>
      <c r="C547" s="4"/>
      <c r="D547" s="1" t="str">
        <f>IF(K547="","",INDEX(差動モデル!$R:$R,K547))</f>
        <v/>
      </c>
      <c r="E547" s="1" t="str">
        <f>IF(K547="","",INDEX(差動モデル!$S:$S,K547))</f>
        <v/>
      </c>
      <c r="F547" s="1" t="str">
        <f t="shared" si="48"/>
        <v/>
      </c>
      <c r="G547" s="1" t="str">
        <f t="shared" si="49"/>
        <v/>
      </c>
      <c r="H547" s="1" t="str">
        <f t="shared" si="50"/>
        <v/>
      </c>
      <c r="I547" s="1" t="str">
        <f t="shared" si="51"/>
        <v/>
      </c>
      <c r="J547" s="1" t="str">
        <f t="shared" si="52"/>
        <v/>
      </c>
      <c r="K547" t="str">
        <f>IF(A547="","",ROUND(1+(LOG10(A547)-LOG10(入力・概要!$B$38))*(入力・概要!$B$40-1)/(LOG10(入力・概要!$B$39)-LOG10(入力・概要!$B$38)),0)+3)</f>
        <v/>
      </c>
      <c r="L547" t="str">
        <f>IF(K547="","",INDEX(差動モデル!$B:$B,K547))</f>
        <v/>
      </c>
      <c r="M547" t="str">
        <f t="shared" si="53"/>
        <v/>
      </c>
    </row>
    <row r="548" spans="1:13">
      <c r="A548" s="3"/>
      <c r="B548" s="4"/>
      <c r="C548" s="4"/>
      <c r="D548" s="1" t="str">
        <f>IF(K548="","",INDEX(差動モデル!$R:$R,K548))</f>
        <v/>
      </c>
      <c r="E548" s="1" t="str">
        <f>IF(K548="","",INDEX(差動モデル!$S:$S,K548))</f>
        <v/>
      </c>
      <c r="F548" s="1" t="str">
        <f t="shared" si="48"/>
        <v/>
      </c>
      <c r="G548" s="1" t="str">
        <f t="shared" si="49"/>
        <v/>
      </c>
      <c r="H548" s="1" t="str">
        <f t="shared" si="50"/>
        <v/>
      </c>
      <c r="I548" s="1" t="str">
        <f t="shared" si="51"/>
        <v/>
      </c>
      <c r="J548" s="1" t="str">
        <f t="shared" si="52"/>
        <v/>
      </c>
      <c r="K548" t="str">
        <f>IF(A548="","",ROUND(1+(LOG10(A548)-LOG10(入力・概要!$B$38))*(入力・概要!$B$40-1)/(LOG10(入力・概要!$B$39)-LOG10(入力・概要!$B$38)),0)+3)</f>
        <v/>
      </c>
      <c r="L548" t="str">
        <f>IF(K548="","",INDEX(差動モデル!$B:$B,K548))</f>
        <v/>
      </c>
      <c r="M548" t="str">
        <f t="shared" si="53"/>
        <v/>
      </c>
    </row>
    <row r="549" spans="1:13">
      <c r="A549" s="3"/>
      <c r="B549" s="4"/>
      <c r="C549" s="4"/>
      <c r="D549" s="1" t="str">
        <f>IF(K549="","",INDEX(差動モデル!$R:$R,K549))</f>
        <v/>
      </c>
      <c r="E549" s="1" t="str">
        <f>IF(K549="","",INDEX(差動モデル!$S:$S,K549))</f>
        <v/>
      </c>
      <c r="F549" s="1" t="str">
        <f t="shared" si="48"/>
        <v/>
      </c>
      <c r="G549" s="1" t="str">
        <f t="shared" si="49"/>
        <v/>
      </c>
      <c r="H549" s="1" t="str">
        <f t="shared" si="50"/>
        <v/>
      </c>
      <c r="I549" s="1" t="str">
        <f t="shared" si="51"/>
        <v/>
      </c>
      <c r="J549" s="1" t="str">
        <f t="shared" si="52"/>
        <v/>
      </c>
      <c r="K549" t="str">
        <f>IF(A549="","",ROUND(1+(LOG10(A549)-LOG10(入力・概要!$B$38))*(入力・概要!$B$40-1)/(LOG10(入力・概要!$B$39)-LOG10(入力・概要!$B$38)),0)+3)</f>
        <v/>
      </c>
      <c r="L549" t="str">
        <f>IF(K549="","",INDEX(差動モデル!$B:$B,K549))</f>
        <v/>
      </c>
      <c r="M549" t="str">
        <f t="shared" si="53"/>
        <v/>
      </c>
    </row>
    <row r="550" spans="1:13">
      <c r="A550" s="3"/>
      <c r="B550" s="4"/>
      <c r="C550" s="4"/>
      <c r="D550" s="1" t="str">
        <f>IF(K550="","",INDEX(差動モデル!$R:$R,K550))</f>
        <v/>
      </c>
      <c r="E550" s="1" t="str">
        <f>IF(K550="","",INDEX(差動モデル!$S:$S,K550))</f>
        <v/>
      </c>
      <c r="F550" s="1" t="str">
        <f t="shared" si="48"/>
        <v/>
      </c>
      <c r="G550" s="1" t="str">
        <f t="shared" si="49"/>
        <v/>
      </c>
      <c r="H550" s="1" t="str">
        <f t="shared" si="50"/>
        <v/>
      </c>
      <c r="I550" s="1" t="str">
        <f t="shared" si="51"/>
        <v/>
      </c>
      <c r="J550" s="1" t="str">
        <f t="shared" si="52"/>
        <v/>
      </c>
      <c r="K550" t="str">
        <f>IF(A550="","",ROUND(1+(LOG10(A550)-LOG10(入力・概要!$B$38))*(入力・概要!$B$40-1)/(LOG10(入力・概要!$B$39)-LOG10(入力・概要!$B$38)),0)+3)</f>
        <v/>
      </c>
      <c r="L550" t="str">
        <f>IF(K550="","",INDEX(差動モデル!$B:$B,K550))</f>
        <v/>
      </c>
      <c r="M550" t="str">
        <f t="shared" si="53"/>
        <v/>
      </c>
    </row>
    <row r="551" spans="1:13">
      <c r="A551" s="3"/>
      <c r="B551" s="4"/>
      <c r="C551" s="4"/>
      <c r="D551" s="1" t="str">
        <f>IF(K551="","",INDEX(差動モデル!$R:$R,K551))</f>
        <v/>
      </c>
      <c r="E551" s="1" t="str">
        <f>IF(K551="","",INDEX(差動モデル!$S:$S,K551))</f>
        <v/>
      </c>
      <c r="F551" s="1" t="str">
        <f t="shared" si="48"/>
        <v/>
      </c>
      <c r="G551" s="1" t="str">
        <f t="shared" si="49"/>
        <v/>
      </c>
      <c r="H551" s="1" t="str">
        <f t="shared" si="50"/>
        <v/>
      </c>
      <c r="I551" s="1" t="str">
        <f t="shared" si="51"/>
        <v/>
      </c>
      <c r="J551" s="1" t="str">
        <f t="shared" si="52"/>
        <v/>
      </c>
      <c r="K551" t="str">
        <f>IF(A551="","",ROUND(1+(LOG10(A551)-LOG10(入力・概要!$B$38))*(入力・概要!$B$40-1)/(LOG10(入力・概要!$B$39)-LOG10(入力・概要!$B$38)),0)+3)</f>
        <v/>
      </c>
      <c r="L551" t="str">
        <f>IF(K551="","",INDEX(差動モデル!$B:$B,K551))</f>
        <v/>
      </c>
      <c r="M551" t="str">
        <f t="shared" si="53"/>
        <v/>
      </c>
    </row>
    <row r="552" spans="1:13">
      <c r="A552" s="3"/>
      <c r="B552" s="4"/>
      <c r="C552" s="4"/>
      <c r="D552" s="1" t="str">
        <f>IF(K552="","",INDEX(差動モデル!$R:$R,K552))</f>
        <v/>
      </c>
      <c r="E552" s="1" t="str">
        <f>IF(K552="","",INDEX(差動モデル!$S:$S,K552))</f>
        <v/>
      </c>
      <c r="F552" s="1" t="str">
        <f t="shared" si="48"/>
        <v/>
      </c>
      <c r="G552" s="1" t="str">
        <f t="shared" si="49"/>
        <v/>
      </c>
      <c r="H552" s="1" t="str">
        <f t="shared" si="50"/>
        <v/>
      </c>
      <c r="I552" s="1" t="str">
        <f t="shared" si="51"/>
        <v/>
      </c>
      <c r="J552" s="1" t="str">
        <f t="shared" si="52"/>
        <v/>
      </c>
      <c r="K552" t="str">
        <f>IF(A552="","",ROUND(1+(LOG10(A552)-LOG10(入力・概要!$B$38))*(入力・概要!$B$40-1)/(LOG10(入力・概要!$B$39)-LOG10(入力・概要!$B$38)),0)+3)</f>
        <v/>
      </c>
      <c r="L552" t="str">
        <f>IF(K552="","",INDEX(差動モデル!$B:$B,K552))</f>
        <v/>
      </c>
      <c r="M552" t="str">
        <f t="shared" si="53"/>
        <v/>
      </c>
    </row>
    <row r="553" spans="1:13">
      <c r="A553" s="3"/>
      <c r="B553" s="4"/>
      <c r="C553" s="4"/>
      <c r="D553" s="1" t="str">
        <f>IF(K553="","",INDEX(差動モデル!$R:$R,K553))</f>
        <v/>
      </c>
      <c r="E553" s="1" t="str">
        <f>IF(K553="","",INDEX(差動モデル!$S:$S,K553))</f>
        <v/>
      </c>
      <c r="F553" s="1" t="str">
        <f t="shared" si="48"/>
        <v/>
      </c>
      <c r="G553" s="1" t="str">
        <f t="shared" si="49"/>
        <v/>
      </c>
      <c r="H553" s="1" t="str">
        <f t="shared" si="50"/>
        <v/>
      </c>
      <c r="I553" s="1" t="str">
        <f t="shared" si="51"/>
        <v/>
      </c>
      <c r="J553" s="1" t="str">
        <f t="shared" si="52"/>
        <v/>
      </c>
      <c r="K553" t="str">
        <f>IF(A553="","",ROUND(1+(LOG10(A553)-LOG10(入力・概要!$B$38))*(入力・概要!$B$40-1)/(LOG10(入力・概要!$B$39)-LOG10(入力・概要!$B$38)),0)+3)</f>
        <v/>
      </c>
      <c r="L553" t="str">
        <f>IF(K553="","",INDEX(差動モデル!$B:$B,K553))</f>
        <v/>
      </c>
      <c r="M553" t="str">
        <f t="shared" si="53"/>
        <v/>
      </c>
    </row>
    <row r="554" spans="1:13">
      <c r="A554" s="3"/>
      <c r="B554" s="4"/>
      <c r="C554" s="4"/>
      <c r="D554" s="1" t="str">
        <f>IF(K554="","",INDEX(差動モデル!$R:$R,K554))</f>
        <v/>
      </c>
      <c r="E554" s="1" t="str">
        <f>IF(K554="","",INDEX(差動モデル!$S:$S,K554))</f>
        <v/>
      </c>
      <c r="F554" s="1" t="str">
        <f t="shared" si="48"/>
        <v/>
      </c>
      <c r="G554" s="1" t="str">
        <f t="shared" si="49"/>
        <v/>
      </c>
      <c r="H554" s="1" t="str">
        <f t="shared" si="50"/>
        <v/>
      </c>
      <c r="I554" s="1" t="str">
        <f t="shared" si="51"/>
        <v/>
      </c>
      <c r="J554" s="1" t="str">
        <f t="shared" si="52"/>
        <v/>
      </c>
      <c r="K554" t="str">
        <f>IF(A554="","",ROUND(1+(LOG10(A554)-LOG10(入力・概要!$B$38))*(入力・概要!$B$40-1)/(LOG10(入力・概要!$B$39)-LOG10(入力・概要!$B$38)),0)+3)</f>
        <v/>
      </c>
      <c r="L554" t="str">
        <f>IF(K554="","",INDEX(差動モデル!$B:$B,K554))</f>
        <v/>
      </c>
      <c r="M554" t="str">
        <f t="shared" si="53"/>
        <v/>
      </c>
    </row>
    <row r="555" spans="1:13">
      <c r="A555" s="3"/>
      <c r="B555" s="4"/>
      <c r="C555" s="4"/>
      <c r="D555" s="1" t="str">
        <f>IF(K555="","",INDEX(差動モデル!$R:$R,K555))</f>
        <v/>
      </c>
      <c r="E555" s="1" t="str">
        <f>IF(K555="","",INDEX(差動モデル!$S:$S,K555))</f>
        <v/>
      </c>
      <c r="F555" s="1" t="str">
        <f t="shared" si="48"/>
        <v/>
      </c>
      <c r="G555" s="1" t="str">
        <f t="shared" si="49"/>
        <v/>
      </c>
      <c r="H555" s="1" t="str">
        <f t="shared" si="50"/>
        <v/>
      </c>
      <c r="I555" s="1" t="str">
        <f t="shared" si="51"/>
        <v/>
      </c>
      <c r="J555" s="1" t="str">
        <f t="shared" si="52"/>
        <v/>
      </c>
      <c r="K555" t="str">
        <f>IF(A555="","",ROUND(1+(LOG10(A555)-LOG10(入力・概要!$B$38))*(入力・概要!$B$40-1)/(LOG10(入力・概要!$B$39)-LOG10(入力・概要!$B$38)),0)+3)</f>
        <v/>
      </c>
      <c r="L555" t="str">
        <f>IF(K555="","",INDEX(差動モデル!$B:$B,K555))</f>
        <v/>
      </c>
      <c r="M555" t="str">
        <f t="shared" si="53"/>
        <v/>
      </c>
    </row>
    <row r="556" spans="1:13">
      <c r="A556" s="3"/>
      <c r="B556" s="4"/>
      <c r="C556" s="4"/>
      <c r="D556" s="1" t="str">
        <f>IF(K556="","",INDEX(差動モデル!$R:$R,K556))</f>
        <v/>
      </c>
      <c r="E556" s="1" t="str">
        <f>IF(K556="","",INDEX(差動モデル!$S:$S,K556))</f>
        <v/>
      </c>
      <c r="F556" s="1" t="str">
        <f t="shared" si="48"/>
        <v/>
      </c>
      <c r="G556" s="1" t="str">
        <f t="shared" si="49"/>
        <v/>
      </c>
      <c r="H556" s="1" t="str">
        <f t="shared" si="50"/>
        <v/>
      </c>
      <c r="I556" s="1" t="str">
        <f t="shared" si="51"/>
        <v/>
      </c>
      <c r="J556" s="1" t="str">
        <f t="shared" si="52"/>
        <v/>
      </c>
      <c r="K556" t="str">
        <f>IF(A556="","",ROUND(1+(LOG10(A556)-LOG10(入力・概要!$B$38))*(入力・概要!$B$40-1)/(LOG10(入力・概要!$B$39)-LOG10(入力・概要!$B$38)),0)+3)</f>
        <v/>
      </c>
      <c r="L556" t="str">
        <f>IF(K556="","",INDEX(差動モデル!$B:$B,K556))</f>
        <v/>
      </c>
      <c r="M556" t="str">
        <f t="shared" si="53"/>
        <v/>
      </c>
    </row>
    <row r="557" spans="1:13">
      <c r="A557" s="3"/>
      <c r="B557" s="4"/>
      <c r="C557" s="4"/>
      <c r="D557" s="1" t="str">
        <f>IF(K557="","",INDEX(差動モデル!$R:$R,K557))</f>
        <v/>
      </c>
      <c r="E557" s="1" t="str">
        <f>IF(K557="","",INDEX(差動モデル!$S:$S,K557))</f>
        <v/>
      </c>
      <c r="F557" s="1" t="str">
        <f t="shared" si="48"/>
        <v/>
      </c>
      <c r="G557" s="1" t="str">
        <f t="shared" si="49"/>
        <v/>
      </c>
      <c r="H557" s="1" t="str">
        <f t="shared" si="50"/>
        <v/>
      </c>
      <c r="I557" s="1" t="str">
        <f t="shared" si="51"/>
        <v/>
      </c>
      <c r="J557" s="1" t="str">
        <f t="shared" si="52"/>
        <v/>
      </c>
      <c r="K557" t="str">
        <f>IF(A557="","",ROUND(1+(LOG10(A557)-LOG10(入力・概要!$B$38))*(入力・概要!$B$40-1)/(LOG10(入力・概要!$B$39)-LOG10(入力・概要!$B$38)),0)+3)</f>
        <v/>
      </c>
      <c r="L557" t="str">
        <f>IF(K557="","",INDEX(差動モデル!$B:$B,K557))</f>
        <v/>
      </c>
      <c r="M557" t="str">
        <f t="shared" si="53"/>
        <v/>
      </c>
    </row>
    <row r="558" spans="1:13">
      <c r="A558" s="3"/>
      <c r="B558" s="4"/>
      <c r="C558" s="4"/>
      <c r="D558" s="1" t="str">
        <f>IF(K558="","",INDEX(差動モデル!$R:$R,K558))</f>
        <v/>
      </c>
      <c r="E558" s="1" t="str">
        <f>IF(K558="","",INDEX(差動モデル!$S:$S,K558))</f>
        <v/>
      </c>
      <c r="F558" s="1" t="str">
        <f t="shared" si="48"/>
        <v/>
      </c>
      <c r="G558" s="1" t="str">
        <f t="shared" si="49"/>
        <v/>
      </c>
      <c r="H558" s="1" t="str">
        <f t="shared" si="50"/>
        <v/>
      </c>
      <c r="I558" s="1" t="str">
        <f t="shared" si="51"/>
        <v/>
      </c>
      <c r="J558" s="1" t="str">
        <f t="shared" si="52"/>
        <v/>
      </c>
      <c r="K558" t="str">
        <f>IF(A558="","",ROUND(1+(LOG10(A558)-LOG10(入力・概要!$B$38))*(入力・概要!$B$40-1)/(LOG10(入力・概要!$B$39)-LOG10(入力・概要!$B$38)),0)+3)</f>
        <v/>
      </c>
      <c r="L558" t="str">
        <f>IF(K558="","",INDEX(差動モデル!$B:$B,K558))</f>
        <v/>
      </c>
      <c r="M558" t="str">
        <f t="shared" si="53"/>
        <v/>
      </c>
    </row>
    <row r="559" spans="1:13">
      <c r="A559" s="3"/>
      <c r="B559" s="4"/>
      <c r="C559" s="4"/>
      <c r="D559" s="1" t="str">
        <f>IF(K559="","",INDEX(差動モデル!$R:$R,K559))</f>
        <v/>
      </c>
      <c r="E559" s="1" t="str">
        <f>IF(K559="","",INDEX(差動モデル!$S:$S,K559))</f>
        <v/>
      </c>
      <c r="F559" s="1" t="str">
        <f t="shared" si="48"/>
        <v/>
      </c>
      <c r="G559" s="1" t="str">
        <f t="shared" si="49"/>
        <v/>
      </c>
      <c r="H559" s="1" t="str">
        <f t="shared" si="50"/>
        <v/>
      </c>
      <c r="I559" s="1" t="str">
        <f t="shared" si="51"/>
        <v/>
      </c>
      <c r="J559" s="1" t="str">
        <f t="shared" si="52"/>
        <v/>
      </c>
      <c r="K559" t="str">
        <f>IF(A559="","",ROUND(1+(LOG10(A559)-LOG10(入力・概要!$B$38))*(入力・概要!$B$40-1)/(LOG10(入力・概要!$B$39)-LOG10(入力・概要!$B$38)),0)+3)</f>
        <v/>
      </c>
      <c r="L559" t="str">
        <f>IF(K559="","",INDEX(差動モデル!$B:$B,K559))</f>
        <v/>
      </c>
      <c r="M559" t="str">
        <f t="shared" si="53"/>
        <v/>
      </c>
    </row>
    <row r="560" spans="1:13">
      <c r="A560" s="3"/>
      <c r="B560" s="4"/>
      <c r="C560" s="4"/>
      <c r="D560" s="1" t="str">
        <f>IF(K560="","",INDEX(差動モデル!$R:$R,K560))</f>
        <v/>
      </c>
      <c r="E560" s="1" t="str">
        <f>IF(K560="","",INDEX(差動モデル!$S:$S,K560))</f>
        <v/>
      </c>
      <c r="F560" s="1" t="str">
        <f t="shared" si="48"/>
        <v/>
      </c>
      <c r="G560" s="1" t="str">
        <f t="shared" si="49"/>
        <v/>
      </c>
      <c r="H560" s="1" t="str">
        <f t="shared" si="50"/>
        <v/>
      </c>
      <c r="I560" s="1" t="str">
        <f t="shared" si="51"/>
        <v/>
      </c>
      <c r="J560" s="1" t="str">
        <f t="shared" si="52"/>
        <v/>
      </c>
      <c r="K560" t="str">
        <f>IF(A560="","",ROUND(1+(LOG10(A560)-LOG10(入力・概要!$B$38))*(入力・概要!$B$40-1)/(LOG10(入力・概要!$B$39)-LOG10(入力・概要!$B$38)),0)+3)</f>
        <v/>
      </c>
      <c r="L560" t="str">
        <f>IF(K560="","",INDEX(差動モデル!$B:$B,K560))</f>
        <v/>
      </c>
      <c r="M560" t="str">
        <f t="shared" si="53"/>
        <v/>
      </c>
    </row>
    <row r="561" spans="1:13">
      <c r="A561" s="3"/>
      <c r="B561" s="4"/>
      <c r="C561" s="4"/>
      <c r="D561" s="1" t="str">
        <f>IF(K561="","",INDEX(差動モデル!$R:$R,K561))</f>
        <v/>
      </c>
      <c r="E561" s="1" t="str">
        <f>IF(K561="","",INDEX(差動モデル!$S:$S,K561))</f>
        <v/>
      </c>
      <c r="F561" s="1" t="str">
        <f t="shared" si="48"/>
        <v/>
      </c>
      <c r="G561" s="1" t="str">
        <f t="shared" si="49"/>
        <v/>
      </c>
      <c r="H561" s="1" t="str">
        <f t="shared" si="50"/>
        <v/>
      </c>
      <c r="I561" s="1" t="str">
        <f t="shared" si="51"/>
        <v/>
      </c>
      <c r="J561" s="1" t="str">
        <f t="shared" si="52"/>
        <v/>
      </c>
      <c r="K561" t="str">
        <f>IF(A561="","",ROUND(1+(LOG10(A561)-LOG10(入力・概要!$B$38))*(入力・概要!$B$40-1)/(LOG10(入力・概要!$B$39)-LOG10(入力・概要!$B$38)),0)+3)</f>
        <v/>
      </c>
      <c r="L561" t="str">
        <f>IF(K561="","",INDEX(差動モデル!$B:$B,K561))</f>
        <v/>
      </c>
      <c r="M561" t="str">
        <f t="shared" si="53"/>
        <v/>
      </c>
    </row>
    <row r="562" spans="1:13">
      <c r="A562" s="3"/>
      <c r="B562" s="4"/>
      <c r="C562" s="4"/>
      <c r="D562" s="1" t="str">
        <f>IF(K562="","",INDEX(差動モデル!$R:$R,K562))</f>
        <v/>
      </c>
      <c r="E562" s="1" t="str">
        <f>IF(K562="","",INDEX(差動モデル!$S:$S,K562))</f>
        <v/>
      </c>
      <c r="F562" s="1" t="str">
        <f t="shared" si="48"/>
        <v/>
      </c>
      <c r="G562" s="1" t="str">
        <f t="shared" si="49"/>
        <v/>
      </c>
      <c r="H562" s="1" t="str">
        <f t="shared" si="50"/>
        <v/>
      </c>
      <c r="I562" s="1" t="str">
        <f t="shared" si="51"/>
        <v/>
      </c>
      <c r="J562" s="1" t="str">
        <f t="shared" si="52"/>
        <v/>
      </c>
      <c r="K562" t="str">
        <f>IF(A562="","",ROUND(1+(LOG10(A562)-LOG10(入力・概要!$B$38))*(入力・概要!$B$40-1)/(LOG10(入力・概要!$B$39)-LOG10(入力・概要!$B$38)),0)+3)</f>
        <v/>
      </c>
      <c r="L562" t="str">
        <f>IF(K562="","",INDEX(差動モデル!$B:$B,K562))</f>
        <v/>
      </c>
      <c r="M562" t="str">
        <f t="shared" si="53"/>
        <v/>
      </c>
    </row>
    <row r="563" spans="1:13">
      <c r="A563" s="3"/>
      <c r="B563" s="4"/>
      <c r="C563" s="4"/>
      <c r="D563" s="1" t="str">
        <f>IF(K563="","",INDEX(差動モデル!$R:$R,K563))</f>
        <v/>
      </c>
      <c r="E563" s="1" t="str">
        <f>IF(K563="","",INDEX(差動モデル!$S:$S,K563))</f>
        <v/>
      </c>
      <c r="F563" s="1" t="str">
        <f t="shared" si="48"/>
        <v/>
      </c>
      <c r="G563" s="1" t="str">
        <f t="shared" si="49"/>
        <v/>
      </c>
      <c r="H563" s="1" t="str">
        <f t="shared" si="50"/>
        <v/>
      </c>
      <c r="I563" s="1" t="str">
        <f t="shared" si="51"/>
        <v/>
      </c>
      <c r="J563" s="1" t="str">
        <f t="shared" si="52"/>
        <v/>
      </c>
      <c r="K563" t="str">
        <f>IF(A563="","",ROUND(1+(LOG10(A563)-LOG10(入力・概要!$B$38))*(入力・概要!$B$40-1)/(LOG10(入力・概要!$B$39)-LOG10(入力・概要!$B$38)),0)+3)</f>
        <v/>
      </c>
      <c r="L563" t="str">
        <f>IF(K563="","",INDEX(差動モデル!$B:$B,K563))</f>
        <v/>
      </c>
      <c r="M563" t="str">
        <f t="shared" si="53"/>
        <v/>
      </c>
    </row>
    <row r="564" spans="1:13">
      <c r="A564" s="3"/>
      <c r="B564" s="4"/>
      <c r="C564" s="4"/>
      <c r="D564" s="1" t="str">
        <f>IF(K564="","",INDEX(差動モデル!$R:$R,K564))</f>
        <v/>
      </c>
      <c r="E564" s="1" t="str">
        <f>IF(K564="","",INDEX(差動モデル!$S:$S,K564))</f>
        <v/>
      </c>
      <c r="F564" s="1" t="str">
        <f t="shared" si="48"/>
        <v/>
      </c>
      <c r="G564" s="1" t="str">
        <f t="shared" si="49"/>
        <v/>
      </c>
      <c r="H564" s="1" t="str">
        <f t="shared" si="50"/>
        <v/>
      </c>
      <c r="I564" s="1" t="str">
        <f t="shared" si="51"/>
        <v/>
      </c>
      <c r="J564" s="1" t="str">
        <f t="shared" si="52"/>
        <v/>
      </c>
      <c r="K564" t="str">
        <f>IF(A564="","",ROUND(1+(LOG10(A564)-LOG10(入力・概要!$B$38))*(入力・概要!$B$40-1)/(LOG10(入力・概要!$B$39)-LOG10(入力・概要!$B$38)),0)+3)</f>
        <v/>
      </c>
      <c r="L564" t="str">
        <f>IF(K564="","",INDEX(差動モデル!$B:$B,K564))</f>
        <v/>
      </c>
      <c r="M564" t="str">
        <f t="shared" si="53"/>
        <v/>
      </c>
    </row>
    <row r="565" spans="1:13">
      <c r="A565" s="3"/>
      <c r="B565" s="4"/>
      <c r="C565" s="4"/>
      <c r="D565" s="1" t="str">
        <f>IF(K565="","",INDEX(差動モデル!$R:$R,K565))</f>
        <v/>
      </c>
      <c r="E565" s="1" t="str">
        <f>IF(K565="","",INDEX(差動モデル!$S:$S,K565))</f>
        <v/>
      </c>
      <c r="F565" s="1" t="str">
        <f t="shared" si="48"/>
        <v/>
      </c>
      <c r="G565" s="1" t="str">
        <f t="shared" si="49"/>
        <v/>
      </c>
      <c r="H565" s="1" t="str">
        <f t="shared" si="50"/>
        <v/>
      </c>
      <c r="I565" s="1" t="str">
        <f t="shared" si="51"/>
        <v/>
      </c>
      <c r="J565" s="1" t="str">
        <f t="shared" si="52"/>
        <v/>
      </c>
      <c r="K565" t="str">
        <f>IF(A565="","",ROUND(1+(LOG10(A565)-LOG10(入力・概要!$B$38))*(入力・概要!$B$40-1)/(LOG10(入力・概要!$B$39)-LOG10(入力・概要!$B$38)),0)+3)</f>
        <v/>
      </c>
      <c r="L565" t="str">
        <f>IF(K565="","",INDEX(差動モデル!$B:$B,K565))</f>
        <v/>
      </c>
      <c r="M565" t="str">
        <f t="shared" si="53"/>
        <v/>
      </c>
    </row>
    <row r="566" spans="1:13">
      <c r="A566" s="3"/>
      <c r="B566" s="4"/>
      <c r="C566" s="4"/>
      <c r="D566" s="1" t="str">
        <f>IF(K566="","",INDEX(差動モデル!$R:$R,K566))</f>
        <v/>
      </c>
      <c r="E566" s="1" t="str">
        <f>IF(K566="","",INDEX(差動モデル!$S:$S,K566))</f>
        <v/>
      </c>
      <c r="F566" s="1" t="str">
        <f t="shared" si="48"/>
        <v/>
      </c>
      <c r="G566" s="1" t="str">
        <f t="shared" si="49"/>
        <v/>
      </c>
      <c r="H566" s="1" t="str">
        <f t="shared" si="50"/>
        <v/>
      </c>
      <c r="I566" s="1" t="str">
        <f t="shared" si="51"/>
        <v/>
      </c>
      <c r="J566" s="1" t="str">
        <f t="shared" si="52"/>
        <v/>
      </c>
      <c r="K566" t="str">
        <f>IF(A566="","",ROUND(1+(LOG10(A566)-LOG10(入力・概要!$B$38))*(入力・概要!$B$40-1)/(LOG10(入力・概要!$B$39)-LOG10(入力・概要!$B$38)),0)+3)</f>
        <v/>
      </c>
      <c r="L566" t="str">
        <f>IF(K566="","",INDEX(差動モデル!$B:$B,K566))</f>
        <v/>
      </c>
      <c r="M566" t="str">
        <f t="shared" si="53"/>
        <v/>
      </c>
    </row>
    <row r="567" spans="1:13">
      <c r="A567" s="3"/>
      <c r="B567" s="4"/>
      <c r="C567" s="4"/>
      <c r="D567" s="1" t="str">
        <f>IF(K567="","",INDEX(差動モデル!$R:$R,K567))</f>
        <v/>
      </c>
      <c r="E567" s="1" t="str">
        <f>IF(K567="","",INDEX(差動モデル!$S:$S,K567))</f>
        <v/>
      </c>
      <c r="F567" s="1" t="str">
        <f t="shared" si="48"/>
        <v/>
      </c>
      <c r="G567" s="1" t="str">
        <f t="shared" si="49"/>
        <v/>
      </c>
      <c r="H567" s="1" t="str">
        <f t="shared" si="50"/>
        <v/>
      </c>
      <c r="I567" s="1" t="str">
        <f t="shared" si="51"/>
        <v/>
      </c>
      <c r="J567" s="1" t="str">
        <f t="shared" si="52"/>
        <v/>
      </c>
      <c r="K567" t="str">
        <f>IF(A567="","",ROUND(1+(LOG10(A567)-LOG10(入力・概要!$B$38))*(入力・概要!$B$40-1)/(LOG10(入力・概要!$B$39)-LOG10(入力・概要!$B$38)),0)+3)</f>
        <v/>
      </c>
      <c r="L567" t="str">
        <f>IF(K567="","",INDEX(差動モデル!$B:$B,K567))</f>
        <v/>
      </c>
      <c r="M567" t="str">
        <f t="shared" si="53"/>
        <v/>
      </c>
    </row>
    <row r="568" spans="1:13">
      <c r="A568" s="3"/>
      <c r="B568" s="4"/>
      <c r="C568" s="4"/>
      <c r="D568" s="1" t="str">
        <f>IF(K568="","",INDEX(差動モデル!$R:$R,K568))</f>
        <v/>
      </c>
      <c r="E568" s="1" t="str">
        <f>IF(K568="","",INDEX(差動モデル!$S:$S,K568))</f>
        <v/>
      </c>
      <c r="F568" s="1" t="str">
        <f t="shared" si="48"/>
        <v/>
      </c>
      <c r="G568" s="1" t="str">
        <f t="shared" si="49"/>
        <v/>
      </c>
      <c r="H568" s="1" t="str">
        <f t="shared" si="50"/>
        <v/>
      </c>
      <c r="I568" s="1" t="str">
        <f t="shared" si="51"/>
        <v/>
      </c>
      <c r="J568" s="1" t="str">
        <f t="shared" si="52"/>
        <v/>
      </c>
      <c r="K568" t="str">
        <f>IF(A568="","",ROUND(1+(LOG10(A568)-LOG10(入力・概要!$B$38))*(入力・概要!$B$40-1)/(LOG10(入力・概要!$B$39)-LOG10(入力・概要!$B$38)),0)+3)</f>
        <v/>
      </c>
      <c r="L568" t="str">
        <f>IF(K568="","",INDEX(差動モデル!$B:$B,K568))</f>
        <v/>
      </c>
      <c r="M568" t="str">
        <f t="shared" si="53"/>
        <v/>
      </c>
    </row>
    <row r="569" spans="1:13">
      <c r="A569" s="3"/>
      <c r="B569" s="4"/>
      <c r="C569" s="4"/>
      <c r="D569" s="1" t="str">
        <f>IF(K569="","",INDEX(差動モデル!$R:$R,K569))</f>
        <v/>
      </c>
      <c r="E569" s="1" t="str">
        <f>IF(K569="","",INDEX(差動モデル!$S:$S,K569))</f>
        <v/>
      </c>
      <c r="F569" s="1" t="str">
        <f t="shared" si="48"/>
        <v/>
      </c>
      <c r="G569" s="1" t="str">
        <f t="shared" si="49"/>
        <v/>
      </c>
      <c r="H569" s="1" t="str">
        <f t="shared" si="50"/>
        <v/>
      </c>
      <c r="I569" s="1" t="str">
        <f t="shared" si="51"/>
        <v/>
      </c>
      <c r="J569" s="1" t="str">
        <f t="shared" si="52"/>
        <v/>
      </c>
      <c r="K569" t="str">
        <f>IF(A569="","",ROUND(1+(LOG10(A569)-LOG10(入力・概要!$B$38))*(入力・概要!$B$40-1)/(LOG10(入力・概要!$B$39)-LOG10(入力・概要!$B$38)),0)+3)</f>
        <v/>
      </c>
      <c r="L569" t="str">
        <f>IF(K569="","",INDEX(差動モデル!$B:$B,K569))</f>
        <v/>
      </c>
      <c r="M569" t="str">
        <f t="shared" si="53"/>
        <v/>
      </c>
    </row>
    <row r="570" spans="1:13">
      <c r="A570" s="3"/>
      <c r="B570" s="4"/>
      <c r="C570" s="4"/>
      <c r="D570" s="1" t="str">
        <f>IF(K570="","",INDEX(差動モデル!$R:$R,K570))</f>
        <v/>
      </c>
      <c r="E570" s="1" t="str">
        <f>IF(K570="","",INDEX(差動モデル!$S:$S,K570))</f>
        <v/>
      </c>
      <c r="F570" s="1" t="str">
        <f t="shared" si="48"/>
        <v/>
      </c>
      <c r="G570" s="1" t="str">
        <f t="shared" si="49"/>
        <v/>
      </c>
      <c r="H570" s="1" t="str">
        <f t="shared" si="50"/>
        <v/>
      </c>
      <c r="I570" s="1" t="str">
        <f t="shared" si="51"/>
        <v/>
      </c>
      <c r="J570" s="1" t="str">
        <f t="shared" si="52"/>
        <v/>
      </c>
      <c r="K570" t="str">
        <f>IF(A570="","",ROUND(1+(LOG10(A570)-LOG10(入力・概要!$B$38))*(入力・概要!$B$40-1)/(LOG10(入力・概要!$B$39)-LOG10(入力・概要!$B$38)),0)+3)</f>
        <v/>
      </c>
      <c r="L570" t="str">
        <f>IF(K570="","",INDEX(差動モデル!$B:$B,K570))</f>
        <v/>
      </c>
      <c r="M570" t="str">
        <f t="shared" si="53"/>
        <v/>
      </c>
    </row>
    <row r="571" spans="1:13">
      <c r="A571" s="3"/>
      <c r="B571" s="4"/>
      <c r="C571" s="4"/>
      <c r="D571" s="1" t="str">
        <f>IF(K571="","",INDEX(差動モデル!$R:$R,K571))</f>
        <v/>
      </c>
      <c r="E571" s="1" t="str">
        <f>IF(K571="","",INDEX(差動モデル!$S:$S,K571))</f>
        <v/>
      </c>
      <c r="F571" s="1" t="str">
        <f t="shared" si="48"/>
        <v/>
      </c>
      <c r="G571" s="1" t="str">
        <f t="shared" si="49"/>
        <v/>
      </c>
      <c r="H571" s="1" t="str">
        <f t="shared" si="50"/>
        <v/>
      </c>
      <c r="I571" s="1" t="str">
        <f t="shared" si="51"/>
        <v/>
      </c>
      <c r="J571" s="1" t="str">
        <f t="shared" si="52"/>
        <v/>
      </c>
      <c r="K571" t="str">
        <f>IF(A571="","",ROUND(1+(LOG10(A571)-LOG10(入力・概要!$B$38))*(入力・概要!$B$40-1)/(LOG10(入力・概要!$B$39)-LOG10(入力・概要!$B$38)),0)+3)</f>
        <v/>
      </c>
      <c r="L571" t="str">
        <f>IF(K571="","",INDEX(差動モデル!$B:$B,K571))</f>
        <v/>
      </c>
      <c r="M571" t="str">
        <f t="shared" si="53"/>
        <v/>
      </c>
    </row>
    <row r="572" spans="1:13">
      <c r="A572" s="3"/>
      <c r="B572" s="4"/>
      <c r="C572" s="4"/>
      <c r="D572" s="1" t="str">
        <f>IF(K572="","",INDEX(差動モデル!$R:$R,K572))</f>
        <v/>
      </c>
      <c r="E572" s="1" t="str">
        <f>IF(K572="","",INDEX(差動モデル!$S:$S,K572))</f>
        <v/>
      </c>
      <c r="F572" s="1" t="str">
        <f t="shared" si="48"/>
        <v/>
      </c>
      <c r="G572" s="1" t="str">
        <f t="shared" si="49"/>
        <v/>
      </c>
      <c r="H572" s="1" t="str">
        <f t="shared" si="50"/>
        <v/>
      </c>
      <c r="I572" s="1" t="str">
        <f t="shared" si="51"/>
        <v/>
      </c>
      <c r="J572" s="1" t="str">
        <f t="shared" si="52"/>
        <v/>
      </c>
      <c r="K572" t="str">
        <f>IF(A572="","",ROUND(1+(LOG10(A572)-LOG10(入力・概要!$B$38))*(入力・概要!$B$40-1)/(LOG10(入力・概要!$B$39)-LOG10(入力・概要!$B$38)),0)+3)</f>
        <v/>
      </c>
      <c r="L572" t="str">
        <f>IF(K572="","",INDEX(差動モデル!$B:$B,K572))</f>
        <v/>
      </c>
      <c r="M572" t="str">
        <f t="shared" si="53"/>
        <v/>
      </c>
    </row>
    <row r="573" spans="1:13">
      <c r="A573" s="3"/>
      <c r="B573" s="4"/>
      <c r="C573" s="4"/>
      <c r="D573" s="1" t="str">
        <f>IF(K573="","",INDEX(差動モデル!$R:$R,K573))</f>
        <v/>
      </c>
      <c r="E573" s="1" t="str">
        <f>IF(K573="","",INDEX(差動モデル!$S:$S,K573))</f>
        <v/>
      </c>
      <c r="F573" s="1" t="str">
        <f t="shared" si="48"/>
        <v/>
      </c>
      <c r="G573" s="1" t="str">
        <f t="shared" si="49"/>
        <v/>
      </c>
      <c r="H573" s="1" t="str">
        <f t="shared" si="50"/>
        <v/>
      </c>
      <c r="I573" s="1" t="str">
        <f t="shared" si="51"/>
        <v/>
      </c>
      <c r="J573" s="1" t="str">
        <f t="shared" si="52"/>
        <v/>
      </c>
      <c r="K573" t="str">
        <f>IF(A573="","",ROUND(1+(LOG10(A573)-LOG10(入力・概要!$B$38))*(入力・概要!$B$40-1)/(LOG10(入力・概要!$B$39)-LOG10(入力・概要!$B$38)),0)+3)</f>
        <v/>
      </c>
      <c r="L573" t="str">
        <f>IF(K573="","",INDEX(差動モデル!$B:$B,K573))</f>
        <v/>
      </c>
      <c r="M573" t="str">
        <f t="shared" si="53"/>
        <v/>
      </c>
    </row>
    <row r="574" spans="1:13">
      <c r="A574" s="3"/>
      <c r="B574" s="4"/>
      <c r="C574" s="4"/>
      <c r="D574" s="1" t="str">
        <f>IF(K574="","",INDEX(差動モデル!$R:$R,K574))</f>
        <v/>
      </c>
      <c r="E574" s="1" t="str">
        <f>IF(K574="","",INDEX(差動モデル!$S:$S,K574))</f>
        <v/>
      </c>
      <c r="F574" s="1" t="str">
        <f t="shared" si="48"/>
        <v/>
      </c>
      <c r="G574" s="1" t="str">
        <f t="shared" si="49"/>
        <v/>
      </c>
      <c r="H574" s="1" t="str">
        <f t="shared" si="50"/>
        <v/>
      </c>
      <c r="I574" s="1" t="str">
        <f t="shared" si="51"/>
        <v/>
      </c>
      <c r="J574" s="1" t="str">
        <f t="shared" si="52"/>
        <v/>
      </c>
      <c r="K574" t="str">
        <f>IF(A574="","",ROUND(1+(LOG10(A574)-LOG10(入力・概要!$B$38))*(入力・概要!$B$40-1)/(LOG10(入力・概要!$B$39)-LOG10(入力・概要!$B$38)),0)+3)</f>
        <v/>
      </c>
      <c r="L574" t="str">
        <f>IF(K574="","",INDEX(差動モデル!$B:$B,K574))</f>
        <v/>
      </c>
      <c r="M574" t="str">
        <f t="shared" si="53"/>
        <v/>
      </c>
    </row>
    <row r="575" spans="1:13">
      <c r="A575" s="3"/>
      <c r="B575" s="4"/>
      <c r="C575" s="4"/>
      <c r="D575" s="1" t="str">
        <f>IF(K575="","",INDEX(差動モデル!$R:$R,K575))</f>
        <v/>
      </c>
      <c r="E575" s="1" t="str">
        <f>IF(K575="","",INDEX(差動モデル!$S:$S,K575))</f>
        <v/>
      </c>
      <c r="F575" s="1" t="str">
        <f t="shared" si="48"/>
        <v/>
      </c>
      <c r="G575" s="1" t="str">
        <f t="shared" si="49"/>
        <v/>
      </c>
      <c r="H575" s="1" t="str">
        <f t="shared" si="50"/>
        <v/>
      </c>
      <c r="I575" s="1" t="str">
        <f t="shared" si="51"/>
        <v/>
      </c>
      <c r="J575" s="1" t="str">
        <f t="shared" si="52"/>
        <v/>
      </c>
      <c r="K575" t="str">
        <f>IF(A575="","",ROUND(1+(LOG10(A575)-LOG10(入力・概要!$B$38))*(入力・概要!$B$40-1)/(LOG10(入力・概要!$B$39)-LOG10(入力・概要!$B$38)),0)+3)</f>
        <v/>
      </c>
      <c r="L575" t="str">
        <f>IF(K575="","",INDEX(差動モデル!$B:$B,K575))</f>
        <v/>
      </c>
      <c r="M575" t="str">
        <f t="shared" si="53"/>
        <v/>
      </c>
    </row>
    <row r="576" spans="1:13">
      <c r="A576" s="3"/>
      <c r="B576" s="4"/>
      <c r="C576" s="4"/>
      <c r="D576" s="1" t="str">
        <f>IF(K576="","",INDEX(差動モデル!$R:$R,K576))</f>
        <v/>
      </c>
      <c r="E576" s="1" t="str">
        <f>IF(K576="","",INDEX(差動モデル!$S:$S,K576))</f>
        <v/>
      </c>
      <c r="F576" s="1" t="str">
        <f t="shared" si="48"/>
        <v/>
      </c>
      <c r="G576" s="1" t="str">
        <f t="shared" si="49"/>
        <v/>
      </c>
      <c r="H576" s="1" t="str">
        <f t="shared" si="50"/>
        <v/>
      </c>
      <c r="I576" s="1" t="str">
        <f t="shared" si="51"/>
        <v/>
      </c>
      <c r="J576" s="1" t="str">
        <f t="shared" si="52"/>
        <v/>
      </c>
      <c r="K576" t="str">
        <f>IF(A576="","",ROUND(1+(LOG10(A576)-LOG10(入力・概要!$B$38))*(入力・概要!$B$40-1)/(LOG10(入力・概要!$B$39)-LOG10(入力・概要!$B$38)),0)+3)</f>
        <v/>
      </c>
      <c r="L576" t="str">
        <f>IF(K576="","",INDEX(差動モデル!$B:$B,K576))</f>
        <v/>
      </c>
      <c r="M576" t="str">
        <f t="shared" si="53"/>
        <v/>
      </c>
    </row>
    <row r="577" spans="1:13">
      <c r="A577" s="3"/>
      <c r="B577" s="4"/>
      <c r="C577" s="4"/>
      <c r="D577" s="1" t="str">
        <f>IF(K577="","",INDEX(差動モデル!$R:$R,K577))</f>
        <v/>
      </c>
      <c r="E577" s="1" t="str">
        <f>IF(K577="","",INDEX(差動モデル!$S:$S,K577))</f>
        <v/>
      </c>
      <c r="F577" s="1" t="str">
        <f t="shared" si="48"/>
        <v/>
      </c>
      <c r="G577" s="1" t="str">
        <f t="shared" si="49"/>
        <v/>
      </c>
      <c r="H577" s="1" t="str">
        <f t="shared" si="50"/>
        <v/>
      </c>
      <c r="I577" s="1" t="str">
        <f t="shared" si="51"/>
        <v/>
      </c>
      <c r="J577" s="1" t="str">
        <f t="shared" si="52"/>
        <v/>
      </c>
      <c r="K577" t="str">
        <f>IF(A577="","",ROUND(1+(LOG10(A577)-LOG10(入力・概要!$B$38))*(入力・概要!$B$40-1)/(LOG10(入力・概要!$B$39)-LOG10(入力・概要!$B$38)),0)+3)</f>
        <v/>
      </c>
      <c r="L577" t="str">
        <f>IF(K577="","",INDEX(差動モデル!$B:$B,K577))</f>
        <v/>
      </c>
      <c r="M577" t="str">
        <f t="shared" si="53"/>
        <v/>
      </c>
    </row>
    <row r="578" spans="1:13">
      <c r="A578" s="3"/>
      <c r="B578" s="4"/>
      <c r="C578" s="4"/>
      <c r="D578" s="1" t="str">
        <f>IF(K578="","",INDEX(差動モデル!$R:$R,K578))</f>
        <v/>
      </c>
      <c r="E578" s="1" t="str">
        <f>IF(K578="","",INDEX(差動モデル!$S:$S,K578))</f>
        <v/>
      </c>
      <c r="F578" s="1" t="str">
        <f t="shared" si="48"/>
        <v/>
      </c>
      <c r="G578" s="1" t="str">
        <f t="shared" si="49"/>
        <v/>
      </c>
      <c r="H578" s="1" t="str">
        <f t="shared" si="50"/>
        <v/>
      </c>
      <c r="I578" s="1" t="str">
        <f t="shared" si="51"/>
        <v/>
      </c>
      <c r="J578" s="1" t="str">
        <f t="shared" si="52"/>
        <v/>
      </c>
      <c r="K578" t="str">
        <f>IF(A578="","",ROUND(1+(LOG10(A578)-LOG10(入力・概要!$B$38))*(入力・概要!$B$40-1)/(LOG10(入力・概要!$B$39)-LOG10(入力・概要!$B$38)),0)+3)</f>
        <v/>
      </c>
      <c r="L578" t="str">
        <f>IF(K578="","",INDEX(差動モデル!$B:$B,K578))</f>
        <v/>
      </c>
      <c r="M578" t="str">
        <f t="shared" si="53"/>
        <v/>
      </c>
    </row>
    <row r="579" spans="1:13">
      <c r="A579" s="3"/>
      <c r="B579" s="4"/>
      <c r="C579" s="4"/>
      <c r="D579" s="1" t="str">
        <f>IF(K579="","",INDEX(差動モデル!$R:$R,K579))</f>
        <v/>
      </c>
      <c r="E579" s="1" t="str">
        <f>IF(K579="","",INDEX(差動モデル!$S:$S,K579))</f>
        <v/>
      </c>
      <c r="F579" s="1" t="str">
        <f t="shared" si="48"/>
        <v/>
      </c>
      <c r="G579" s="1" t="str">
        <f t="shared" si="49"/>
        <v/>
      </c>
      <c r="H579" s="1" t="str">
        <f t="shared" si="50"/>
        <v/>
      </c>
      <c r="I579" s="1" t="str">
        <f t="shared" si="51"/>
        <v/>
      </c>
      <c r="J579" s="1" t="str">
        <f t="shared" si="52"/>
        <v/>
      </c>
      <c r="K579" t="str">
        <f>IF(A579="","",ROUND(1+(LOG10(A579)-LOG10(入力・概要!$B$38))*(入力・概要!$B$40-1)/(LOG10(入力・概要!$B$39)-LOG10(入力・概要!$B$38)),0)+3)</f>
        <v/>
      </c>
      <c r="L579" t="str">
        <f>IF(K579="","",INDEX(差動モデル!$B:$B,K579))</f>
        <v/>
      </c>
      <c r="M579" t="str">
        <f t="shared" si="53"/>
        <v/>
      </c>
    </row>
    <row r="580" spans="1:13">
      <c r="A580" s="3"/>
      <c r="B580" s="4"/>
      <c r="C580" s="4"/>
      <c r="D580" s="1" t="str">
        <f>IF(K580="","",INDEX(差動モデル!$R:$R,K580))</f>
        <v/>
      </c>
      <c r="E580" s="1" t="str">
        <f>IF(K580="","",INDEX(差動モデル!$S:$S,K580))</f>
        <v/>
      </c>
      <c r="F580" s="1" t="str">
        <f t="shared" si="48"/>
        <v/>
      </c>
      <c r="G580" s="1" t="str">
        <f t="shared" si="49"/>
        <v/>
      </c>
      <c r="H580" s="1" t="str">
        <f t="shared" si="50"/>
        <v/>
      </c>
      <c r="I580" s="1" t="str">
        <f t="shared" si="51"/>
        <v/>
      </c>
      <c r="J580" s="1" t="str">
        <f t="shared" si="52"/>
        <v/>
      </c>
      <c r="K580" t="str">
        <f>IF(A580="","",ROUND(1+(LOG10(A580)-LOG10(入力・概要!$B$38))*(入力・概要!$B$40-1)/(LOG10(入力・概要!$B$39)-LOG10(入力・概要!$B$38)),0)+3)</f>
        <v/>
      </c>
      <c r="L580" t="str">
        <f>IF(K580="","",INDEX(差動モデル!$B:$B,K580))</f>
        <v/>
      </c>
      <c r="M580" t="str">
        <f t="shared" si="53"/>
        <v/>
      </c>
    </row>
    <row r="581" spans="1:13">
      <c r="A581" s="3"/>
      <c r="B581" s="4"/>
      <c r="C581" s="4"/>
      <c r="D581" s="1" t="str">
        <f>IF(K581="","",INDEX(差動モデル!$R:$R,K581))</f>
        <v/>
      </c>
      <c r="E581" s="1" t="str">
        <f>IF(K581="","",INDEX(差動モデル!$S:$S,K581))</f>
        <v/>
      </c>
      <c r="F581" s="1" t="str">
        <f t="shared" ref="F581:F644" si="54">IF(OR(A581="",B581=""),"",100*(D581-B581)/MAX(B581,0.000000000001))</f>
        <v/>
      </c>
      <c r="G581" s="1" t="str">
        <f t="shared" ref="G581:G644" si="55">IF(OR(A581="",C581=""),"",E581-C581)</f>
        <v/>
      </c>
      <c r="H581" s="1" t="str">
        <f t="shared" ref="H581:H644" si="56">IF(A581="","",LOG10(A581))</f>
        <v/>
      </c>
      <c r="I581" s="1" t="str">
        <f t="shared" ref="I581:I644" si="57">IF(B581="","",LOG10(MAX(B581,0.000000000001)))</f>
        <v/>
      </c>
      <c r="J581" s="1" t="str">
        <f t="shared" ref="J581:J644" si="58">IF(D581="","",LOG10(MAX(D581,0.000000000001)))</f>
        <v/>
      </c>
      <c r="K581" t="str">
        <f>IF(A581="","",ROUND(1+(LOG10(A581)-LOG10(入力・概要!$B$38))*(入力・概要!$B$40-1)/(LOG10(入力・概要!$B$39)-LOG10(入力・概要!$B$38)),0)+3)</f>
        <v/>
      </c>
      <c r="L581" t="str">
        <f>IF(K581="","",INDEX(差動モデル!$B:$B,K581))</f>
        <v/>
      </c>
      <c r="M581" t="str">
        <f t="shared" ref="M581:M644" si="59">IF(A581="","",IF(ABS(L581/A581-1)&lt;0.01,"周波数差&lt;1%","周波数差あり"))</f>
        <v/>
      </c>
    </row>
    <row r="582" spans="1:13">
      <c r="A582" s="3"/>
      <c r="B582" s="4"/>
      <c r="C582" s="4"/>
      <c r="D582" s="1" t="str">
        <f>IF(K582="","",INDEX(差動モデル!$R:$R,K582))</f>
        <v/>
      </c>
      <c r="E582" s="1" t="str">
        <f>IF(K582="","",INDEX(差動モデル!$S:$S,K582))</f>
        <v/>
      </c>
      <c r="F582" s="1" t="str">
        <f t="shared" si="54"/>
        <v/>
      </c>
      <c r="G582" s="1" t="str">
        <f t="shared" si="55"/>
        <v/>
      </c>
      <c r="H582" s="1" t="str">
        <f t="shared" si="56"/>
        <v/>
      </c>
      <c r="I582" s="1" t="str">
        <f t="shared" si="57"/>
        <v/>
      </c>
      <c r="J582" s="1" t="str">
        <f t="shared" si="58"/>
        <v/>
      </c>
      <c r="K582" t="str">
        <f>IF(A582="","",ROUND(1+(LOG10(A582)-LOG10(入力・概要!$B$38))*(入力・概要!$B$40-1)/(LOG10(入力・概要!$B$39)-LOG10(入力・概要!$B$38)),0)+3)</f>
        <v/>
      </c>
      <c r="L582" t="str">
        <f>IF(K582="","",INDEX(差動モデル!$B:$B,K582))</f>
        <v/>
      </c>
      <c r="M582" t="str">
        <f t="shared" si="59"/>
        <v/>
      </c>
    </row>
    <row r="583" spans="1:13">
      <c r="A583" s="3"/>
      <c r="B583" s="4"/>
      <c r="C583" s="4"/>
      <c r="D583" s="1" t="str">
        <f>IF(K583="","",INDEX(差動モデル!$R:$R,K583))</f>
        <v/>
      </c>
      <c r="E583" s="1" t="str">
        <f>IF(K583="","",INDEX(差動モデル!$S:$S,K583))</f>
        <v/>
      </c>
      <c r="F583" s="1" t="str">
        <f t="shared" si="54"/>
        <v/>
      </c>
      <c r="G583" s="1" t="str">
        <f t="shared" si="55"/>
        <v/>
      </c>
      <c r="H583" s="1" t="str">
        <f t="shared" si="56"/>
        <v/>
      </c>
      <c r="I583" s="1" t="str">
        <f t="shared" si="57"/>
        <v/>
      </c>
      <c r="J583" s="1" t="str">
        <f t="shared" si="58"/>
        <v/>
      </c>
      <c r="K583" t="str">
        <f>IF(A583="","",ROUND(1+(LOG10(A583)-LOG10(入力・概要!$B$38))*(入力・概要!$B$40-1)/(LOG10(入力・概要!$B$39)-LOG10(入力・概要!$B$38)),0)+3)</f>
        <v/>
      </c>
      <c r="L583" t="str">
        <f>IF(K583="","",INDEX(差動モデル!$B:$B,K583))</f>
        <v/>
      </c>
      <c r="M583" t="str">
        <f t="shared" si="59"/>
        <v/>
      </c>
    </row>
    <row r="584" spans="1:13">
      <c r="A584" s="3"/>
      <c r="B584" s="4"/>
      <c r="C584" s="4"/>
      <c r="D584" s="1" t="str">
        <f>IF(K584="","",INDEX(差動モデル!$R:$R,K584))</f>
        <v/>
      </c>
      <c r="E584" s="1" t="str">
        <f>IF(K584="","",INDEX(差動モデル!$S:$S,K584))</f>
        <v/>
      </c>
      <c r="F584" s="1" t="str">
        <f t="shared" si="54"/>
        <v/>
      </c>
      <c r="G584" s="1" t="str">
        <f t="shared" si="55"/>
        <v/>
      </c>
      <c r="H584" s="1" t="str">
        <f t="shared" si="56"/>
        <v/>
      </c>
      <c r="I584" s="1" t="str">
        <f t="shared" si="57"/>
        <v/>
      </c>
      <c r="J584" s="1" t="str">
        <f t="shared" si="58"/>
        <v/>
      </c>
      <c r="K584" t="str">
        <f>IF(A584="","",ROUND(1+(LOG10(A584)-LOG10(入力・概要!$B$38))*(入力・概要!$B$40-1)/(LOG10(入力・概要!$B$39)-LOG10(入力・概要!$B$38)),0)+3)</f>
        <v/>
      </c>
      <c r="L584" t="str">
        <f>IF(K584="","",INDEX(差動モデル!$B:$B,K584))</f>
        <v/>
      </c>
      <c r="M584" t="str">
        <f t="shared" si="59"/>
        <v/>
      </c>
    </row>
    <row r="585" spans="1:13">
      <c r="A585" s="3"/>
      <c r="B585" s="4"/>
      <c r="C585" s="4"/>
      <c r="D585" s="1" t="str">
        <f>IF(K585="","",INDEX(差動モデル!$R:$R,K585))</f>
        <v/>
      </c>
      <c r="E585" s="1" t="str">
        <f>IF(K585="","",INDEX(差動モデル!$S:$S,K585))</f>
        <v/>
      </c>
      <c r="F585" s="1" t="str">
        <f t="shared" si="54"/>
        <v/>
      </c>
      <c r="G585" s="1" t="str">
        <f t="shared" si="55"/>
        <v/>
      </c>
      <c r="H585" s="1" t="str">
        <f t="shared" si="56"/>
        <v/>
      </c>
      <c r="I585" s="1" t="str">
        <f t="shared" si="57"/>
        <v/>
      </c>
      <c r="J585" s="1" t="str">
        <f t="shared" si="58"/>
        <v/>
      </c>
      <c r="K585" t="str">
        <f>IF(A585="","",ROUND(1+(LOG10(A585)-LOG10(入力・概要!$B$38))*(入力・概要!$B$40-1)/(LOG10(入力・概要!$B$39)-LOG10(入力・概要!$B$38)),0)+3)</f>
        <v/>
      </c>
      <c r="L585" t="str">
        <f>IF(K585="","",INDEX(差動モデル!$B:$B,K585))</f>
        <v/>
      </c>
      <c r="M585" t="str">
        <f t="shared" si="59"/>
        <v/>
      </c>
    </row>
    <row r="586" spans="1:13">
      <c r="A586" s="3"/>
      <c r="B586" s="4"/>
      <c r="C586" s="4"/>
      <c r="D586" s="1" t="str">
        <f>IF(K586="","",INDEX(差動モデル!$R:$R,K586))</f>
        <v/>
      </c>
      <c r="E586" s="1" t="str">
        <f>IF(K586="","",INDEX(差動モデル!$S:$S,K586))</f>
        <v/>
      </c>
      <c r="F586" s="1" t="str">
        <f t="shared" si="54"/>
        <v/>
      </c>
      <c r="G586" s="1" t="str">
        <f t="shared" si="55"/>
        <v/>
      </c>
      <c r="H586" s="1" t="str">
        <f t="shared" si="56"/>
        <v/>
      </c>
      <c r="I586" s="1" t="str">
        <f t="shared" si="57"/>
        <v/>
      </c>
      <c r="J586" s="1" t="str">
        <f t="shared" si="58"/>
        <v/>
      </c>
      <c r="K586" t="str">
        <f>IF(A586="","",ROUND(1+(LOG10(A586)-LOG10(入力・概要!$B$38))*(入力・概要!$B$40-1)/(LOG10(入力・概要!$B$39)-LOG10(入力・概要!$B$38)),0)+3)</f>
        <v/>
      </c>
      <c r="L586" t="str">
        <f>IF(K586="","",INDEX(差動モデル!$B:$B,K586))</f>
        <v/>
      </c>
      <c r="M586" t="str">
        <f t="shared" si="59"/>
        <v/>
      </c>
    </row>
    <row r="587" spans="1:13">
      <c r="A587" s="3"/>
      <c r="B587" s="4"/>
      <c r="C587" s="4"/>
      <c r="D587" s="1" t="str">
        <f>IF(K587="","",INDEX(差動モデル!$R:$R,K587))</f>
        <v/>
      </c>
      <c r="E587" s="1" t="str">
        <f>IF(K587="","",INDEX(差動モデル!$S:$S,K587))</f>
        <v/>
      </c>
      <c r="F587" s="1" t="str">
        <f t="shared" si="54"/>
        <v/>
      </c>
      <c r="G587" s="1" t="str">
        <f t="shared" si="55"/>
        <v/>
      </c>
      <c r="H587" s="1" t="str">
        <f t="shared" si="56"/>
        <v/>
      </c>
      <c r="I587" s="1" t="str">
        <f t="shared" si="57"/>
        <v/>
      </c>
      <c r="J587" s="1" t="str">
        <f t="shared" si="58"/>
        <v/>
      </c>
      <c r="K587" t="str">
        <f>IF(A587="","",ROUND(1+(LOG10(A587)-LOG10(入力・概要!$B$38))*(入力・概要!$B$40-1)/(LOG10(入力・概要!$B$39)-LOG10(入力・概要!$B$38)),0)+3)</f>
        <v/>
      </c>
      <c r="L587" t="str">
        <f>IF(K587="","",INDEX(差動モデル!$B:$B,K587))</f>
        <v/>
      </c>
      <c r="M587" t="str">
        <f t="shared" si="59"/>
        <v/>
      </c>
    </row>
    <row r="588" spans="1:13">
      <c r="A588" s="3"/>
      <c r="B588" s="4"/>
      <c r="C588" s="4"/>
      <c r="D588" s="1" t="str">
        <f>IF(K588="","",INDEX(差動モデル!$R:$R,K588))</f>
        <v/>
      </c>
      <c r="E588" s="1" t="str">
        <f>IF(K588="","",INDEX(差動モデル!$S:$S,K588))</f>
        <v/>
      </c>
      <c r="F588" s="1" t="str">
        <f t="shared" si="54"/>
        <v/>
      </c>
      <c r="G588" s="1" t="str">
        <f t="shared" si="55"/>
        <v/>
      </c>
      <c r="H588" s="1" t="str">
        <f t="shared" si="56"/>
        <v/>
      </c>
      <c r="I588" s="1" t="str">
        <f t="shared" si="57"/>
        <v/>
      </c>
      <c r="J588" s="1" t="str">
        <f t="shared" si="58"/>
        <v/>
      </c>
      <c r="K588" t="str">
        <f>IF(A588="","",ROUND(1+(LOG10(A588)-LOG10(入力・概要!$B$38))*(入力・概要!$B$40-1)/(LOG10(入力・概要!$B$39)-LOG10(入力・概要!$B$38)),0)+3)</f>
        <v/>
      </c>
      <c r="L588" t="str">
        <f>IF(K588="","",INDEX(差動モデル!$B:$B,K588))</f>
        <v/>
      </c>
      <c r="M588" t="str">
        <f t="shared" si="59"/>
        <v/>
      </c>
    </row>
    <row r="589" spans="1:13">
      <c r="A589" s="3"/>
      <c r="B589" s="4"/>
      <c r="C589" s="4"/>
      <c r="D589" s="1" t="str">
        <f>IF(K589="","",INDEX(差動モデル!$R:$R,K589))</f>
        <v/>
      </c>
      <c r="E589" s="1" t="str">
        <f>IF(K589="","",INDEX(差動モデル!$S:$S,K589))</f>
        <v/>
      </c>
      <c r="F589" s="1" t="str">
        <f t="shared" si="54"/>
        <v/>
      </c>
      <c r="G589" s="1" t="str">
        <f t="shared" si="55"/>
        <v/>
      </c>
      <c r="H589" s="1" t="str">
        <f t="shared" si="56"/>
        <v/>
      </c>
      <c r="I589" s="1" t="str">
        <f t="shared" si="57"/>
        <v/>
      </c>
      <c r="J589" s="1" t="str">
        <f t="shared" si="58"/>
        <v/>
      </c>
      <c r="K589" t="str">
        <f>IF(A589="","",ROUND(1+(LOG10(A589)-LOG10(入力・概要!$B$38))*(入力・概要!$B$40-1)/(LOG10(入力・概要!$B$39)-LOG10(入力・概要!$B$38)),0)+3)</f>
        <v/>
      </c>
      <c r="L589" t="str">
        <f>IF(K589="","",INDEX(差動モデル!$B:$B,K589))</f>
        <v/>
      </c>
      <c r="M589" t="str">
        <f t="shared" si="59"/>
        <v/>
      </c>
    </row>
    <row r="590" spans="1:13">
      <c r="A590" s="3"/>
      <c r="B590" s="4"/>
      <c r="C590" s="4"/>
      <c r="D590" s="1" t="str">
        <f>IF(K590="","",INDEX(差動モデル!$R:$R,K590))</f>
        <v/>
      </c>
      <c r="E590" s="1" t="str">
        <f>IF(K590="","",INDEX(差動モデル!$S:$S,K590))</f>
        <v/>
      </c>
      <c r="F590" s="1" t="str">
        <f t="shared" si="54"/>
        <v/>
      </c>
      <c r="G590" s="1" t="str">
        <f t="shared" si="55"/>
        <v/>
      </c>
      <c r="H590" s="1" t="str">
        <f t="shared" si="56"/>
        <v/>
      </c>
      <c r="I590" s="1" t="str">
        <f t="shared" si="57"/>
        <v/>
      </c>
      <c r="J590" s="1" t="str">
        <f t="shared" si="58"/>
        <v/>
      </c>
      <c r="K590" t="str">
        <f>IF(A590="","",ROUND(1+(LOG10(A590)-LOG10(入力・概要!$B$38))*(入力・概要!$B$40-1)/(LOG10(入力・概要!$B$39)-LOG10(入力・概要!$B$38)),0)+3)</f>
        <v/>
      </c>
      <c r="L590" t="str">
        <f>IF(K590="","",INDEX(差動モデル!$B:$B,K590))</f>
        <v/>
      </c>
      <c r="M590" t="str">
        <f t="shared" si="59"/>
        <v/>
      </c>
    </row>
    <row r="591" spans="1:13">
      <c r="A591" s="3"/>
      <c r="B591" s="4"/>
      <c r="C591" s="4"/>
      <c r="D591" s="1" t="str">
        <f>IF(K591="","",INDEX(差動モデル!$R:$R,K591))</f>
        <v/>
      </c>
      <c r="E591" s="1" t="str">
        <f>IF(K591="","",INDEX(差動モデル!$S:$S,K591))</f>
        <v/>
      </c>
      <c r="F591" s="1" t="str">
        <f t="shared" si="54"/>
        <v/>
      </c>
      <c r="G591" s="1" t="str">
        <f t="shared" si="55"/>
        <v/>
      </c>
      <c r="H591" s="1" t="str">
        <f t="shared" si="56"/>
        <v/>
      </c>
      <c r="I591" s="1" t="str">
        <f t="shared" si="57"/>
        <v/>
      </c>
      <c r="J591" s="1" t="str">
        <f t="shared" si="58"/>
        <v/>
      </c>
      <c r="K591" t="str">
        <f>IF(A591="","",ROUND(1+(LOG10(A591)-LOG10(入力・概要!$B$38))*(入力・概要!$B$40-1)/(LOG10(入力・概要!$B$39)-LOG10(入力・概要!$B$38)),0)+3)</f>
        <v/>
      </c>
      <c r="L591" t="str">
        <f>IF(K591="","",INDEX(差動モデル!$B:$B,K591))</f>
        <v/>
      </c>
      <c r="M591" t="str">
        <f t="shared" si="59"/>
        <v/>
      </c>
    </row>
    <row r="592" spans="1:13">
      <c r="A592" s="3"/>
      <c r="B592" s="4"/>
      <c r="C592" s="4"/>
      <c r="D592" s="1" t="str">
        <f>IF(K592="","",INDEX(差動モデル!$R:$R,K592))</f>
        <v/>
      </c>
      <c r="E592" s="1" t="str">
        <f>IF(K592="","",INDEX(差動モデル!$S:$S,K592))</f>
        <v/>
      </c>
      <c r="F592" s="1" t="str">
        <f t="shared" si="54"/>
        <v/>
      </c>
      <c r="G592" s="1" t="str">
        <f t="shared" si="55"/>
        <v/>
      </c>
      <c r="H592" s="1" t="str">
        <f t="shared" si="56"/>
        <v/>
      </c>
      <c r="I592" s="1" t="str">
        <f t="shared" si="57"/>
        <v/>
      </c>
      <c r="J592" s="1" t="str">
        <f t="shared" si="58"/>
        <v/>
      </c>
      <c r="K592" t="str">
        <f>IF(A592="","",ROUND(1+(LOG10(A592)-LOG10(入力・概要!$B$38))*(入力・概要!$B$40-1)/(LOG10(入力・概要!$B$39)-LOG10(入力・概要!$B$38)),0)+3)</f>
        <v/>
      </c>
      <c r="L592" t="str">
        <f>IF(K592="","",INDEX(差動モデル!$B:$B,K592))</f>
        <v/>
      </c>
      <c r="M592" t="str">
        <f t="shared" si="59"/>
        <v/>
      </c>
    </row>
    <row r="593" spans="1:13">
      <c r="A593" s="3"/>
      <c r="B593" s="4"/>
      <c r="C593" s="4"/>
      <c r="D593" s="1" t="str">
        <f>IF(K593="","",INDEX(差動モデル!$R:$R,K593))</f>
        <v/>
      </c>
      <c r="E593" s="1" t="str">
        <f>IF(K593="","",INDEX(差動モデル!$S:$S,K593))</f>
        <v/>
      </c>
      <c r="F593" s="1" t="str">
        <f t="shared" si="54"/>
        <v/>
      </c>
      <c r="G593" s="1" t="str">
        <f t="shared" si="55"/>
        <v/>
      </c>
      <c r="H593" s="1" t="str">
        <f t="shared" si="56"/>
        <v/>
      </c>
      <c r="I593" s="1" t="str">
        <f t="shared" si="57"/>
        <v/>
      </c>
      <c r="J593" s="1" t="str">
        <f t="shared" si="58"/>
        <v/>
      </c>
      <c r="K593" t="str">
        <f>IF(A593="","",ROUND(1+(LOG10(A593)-LOG10(入力・概要!$B$38))*(入力・概要!$B$40-1)/(LOG10(入力・概要!$B$39)-LOG10(入力・概要!$B$38)),0)+3)</f>
        <v/>
      </c>
      <c r="L593" t="str">
        <f>IF(K593="","",INDEX(差動モデル!$B:$B,K593))</f>
        <v/>
      </c>
      <c r="M593" t="str">
        <f t="shared" si="59"/>
        <v/>
      </c>
    </row>
    <row r="594" spans="1:13">
      <c r="A594" s="3"/>
      <c r="B594" s="4"/>
      <c r="C594" s="4"/>
      <c r="D594" s="1" t="str">
        <f>IF(K594="","",INDEX(差動モデル!$R:$R,K594))</f>
        <v/>
      </c>
      <c r="E594" s="1" t="str">
        <f>IF(K594="","",INDEX(差動モデル!$S:$S,K594))</f>
        <v/>
      </c>
      <c r="F594" s="1" t="str">
        <f t="shared" si="54"/>
        <v/>
      </c>
      <c r="G594" s="1" t="str">
        <f t="shared" si="55"/>
        <v/>
      </c>
      <c r="H594" s="1" t="str">
        <f t="shared" si="56"/>
        <v/>
      </c>
      <c r="I594" s="1" t="str">
        <f t="shared" si="57"/>
        <v/>
      </c>
      <c r="J594" s="1" t="str">
        <f t="shared" si="58"/>
        <v/>
      </c>
      <c r="K594" t="str">
        <f>IF(A594="","",ROUND(1+(LOG10(A594)-LOG10(入力・概要!$B$38))*(入力・概要!$B$40-1)/(LOG10(入力・概要!$B$39)-LOG10(入力・概要!$B$38)),0)+3)</f>
        <v/>
      </c>
      <c r="L594" t="str">
        <f>IF(K594="","",INDEX(差動モデル!$B:$B,K594))</f>
        <v/>
      </c>
      <c r="M594" t="str">
        <f t="shared" si="59"/>
        <v/>
      </c>
    </row>
    <row r="595" spans="1:13">
      <c r="A595" s="3"/>
      <c r="B595" s="4"/>
      <c r="C595" s="4"/>
      <c r="D595" s="1" t="str">
        <f>IF(K595="","",INDEX(差動モデル!$R:$R,K595))</f>
        <v/>
      </c>
      <c r="E595" s="1" t="str">
        <f>IF(K595="","",INDEX(差動モデル!$S:$S,K595))</f>
        <v/>
      </c>
      <c r="F595" s="1" t="str">
        <f t="shared" si="54"/>
        <v/>
      </c>
      <c r="G595" s="1" t="str">
        <f t="shared" si="55"/>
        <v/>
      </c>
      <c r="H595" s="1" t="str">
        <f t="shared" si="56"/>
        <v/>
      </c>
      <c r="I595" s="1" t="str">
        <f t="shared" si="57"/>
        <v/>
      </c>
      <c r="J595" s="1" t="str">
        <f t="shared" si="58"/>
        <v/>
      </c>
      <c r="K595" t="str">
        <f>IF(A595="","",ROUND(1+(LOG10(A595)-LOG10(入力・概要!$B$38))*(入力・概要!$B$40-1)/(LOG10(入力・概要!$B$39)-LOG10(入力・概要!$B$38)),0)+3)</f>
        <v/>
      </c>
      <c r="L595" t="str">
        <f>IF(K595="","",INDEX(差動モデル!$B:$B,K595))</f>
        <v/>
      </c>
      <c r="M595" t="str">
        <f t="shared" si="59"/>
        <v/>
      </c>
    </row>
    <row r="596" spans="1:13">
      <c r="A596" s="3"/>
      <c r="B596" s="4"/>
      <c r="C596" s="4"/>
      <c r="D596" s="1" t="str">
        <f>IF(K596="","",INDEX(差動モデル!$R:$R,K596))</f>
        <v/>
      </c>
      <c r="E596" s="1" t="str">
        <f>IF(K596="","",INDEX(差動モデル!$S:$S,K596))</f>
        <v/>
      </c>
      <c r="F596" s="1" t="str">
        <f t="shared" si="54"/>
        <v/>
      </c>
      <c r="G596" s="1" t="str">
        <f t="shared" si="55"/>
        <v/>
      </c>
      <c r="H596" s="1" t="str">
        <f t="shared" si="56"/>
        <v/>
      </c>
      <c r="I596" s="1" t="str">
        <f t="shared" si="57"/>
        <v/>
      </c>
      <c r="J596" s="1" t="str">
        <f t="shared" si="58"/>
        <v/>
      </c>
      <c r="K596" t="str">
        <f>IF(A596="","",ROUND(1+(LOG10(A596)-LOG10(入力・概要!$B$38))*(入力・概要!$B$40-1)/(LOG10(入力・概要!$B$39)-LOG10(入力・概要!$B$38)),0)+3)</f>
        <v/>
      </c>
      <c r="L596" t="str">
        <f>IF(K596="","",INDEX(差動モデル!$B:$B,K596))</f>
        <v/>
      </c>
      <c r="M596" t="str">
        <f t="shared" si="59"/>
        <v/>
      </c>
    </row>
    <row r="597" spans="1:13">
      <c r="A597" s="3"/>
      <c r="B597" s="4"/>
      <c r="C597" s="4"/>
      <c r="D597" s="1" t="str">
        <f>IF(K597="","",INDEX(差動モデル!$R:$R,K597))</f>
        <v/>
      </c>
      <c r="E597" s="1" t="str">
        <f>IF(K597="","",INDEX(差動モデル!$S:$S,K597))</f>
        <v/>
      </c>
      <c r="F597" s="1" t="str">
        <f t="shared" si="54"/>
        <v/>
      </c>
      <c r="G597" s="1" t="str">
        <f t="shared" si="55"/>
        <v/>
      </c>
      <c r="H597" s="1" t="str">
        <f t="shared" si="56"/>
        <v/>
      </c>
      <c r="I597" s="1" t="str">
        <f t="shared" si="57"/>
        <v/>
      </c>
      <c r="J597" s="1" t="str">
        <f t="shared" si="58"/>
        <v/>
      </c>
      <c r="K597" t="str">
        <f>IF(A597="","",ROUND(1+(LOG10(A597)-LOG10(入力・概要!$B$38))*(入力・概要!$B$40-1)/(LOG10(入力・概要!$B$39)-LOG10(入力・概要!$B$38)),0)+3)</f>
        <v/>
      </c>
      <c r="L597" t="str">
        <f>IF(K597="","",INDEX(差動モデル!$B:$B,K597))</f>
        <v/>
      </c>
      <c r="M597" t="str">
        <f t="shared" si="59"/>
        <v/>
      </c>
    </row>
    <row r="598" spans="1:13">
      <c r="A598" s="3"/>
      <c r="B598" s="4"/>
      <c r="C598" s="4"/>
      <c r="D598" s="1" t="str">
        <f>IF(K598="","",INDEX(差動モデル!$R:$R,K598))</f>
        <v/>
      </c>
      <c r="E598" s="1" t="str">
        <f>IF(K598="","",INDEX(差動モデル!$S:$S,K598))</f>
        <v/>
      </c>
      <c r="F598" s="1" t="str">
        <f t="shared" si="54"/>
        <v/>
      </c>
      <c r="G598" s="1" t="str">
        <f t="shared" si="55"/>
        <v/>
      </c>
      <c r="H598" s="1" t="str">
        <f t="shared" si="56"/>
        <v/>
      </c>
      <c r="I598" s="1" t="str">
        <f t="shared" si="57"/>
        <v/>
      </c>
      <c r="J598" s="1" t="str">
        <f t="shared" si="58"/>
        <v/>
      </c>
      <c r="K598" t="str">
        <f>IF(A598="","",ROUND(1+(LOG10(A598)-LOG10(入力・概要!$B$38))*(入力・概要!$B$40-1)/(LOG10(入力・概要!$B$39)-LOG10(入力・概要!$B$38)),0)+3)</f>
        <v/>
      </c>
      <c r="L598" t="str">
        <f>IF(K598="","",INDEX(差動モデル!$B:$B,K598))</f>
        <v/>
      </c>
      <c r="M598" t="str">
        <f t="shared" si="59"/>
        <v/>
      </c>
    </row>
    <row r="599" spans="1:13">
      <c r="A599" s="3"/>
      <c r="B599" s="4"/>
      <c r="C599" s="4"/>
      <c r="D599" s="1" t="str">
        <f>IF(K599="","",INDEX(差動モデル!$R:$R,K599))</f>
        <v/>
      </c>
      <c r="E599" s="1" t="str">
        <f>IF(K599="","",INDEX(差動モデル!$S:$S,K599))</f>
        <v/>
      </c>
      <c r="F599" s="1" t="str">
        <f t="shared" si="54"/>
        <v/>
      </c>
      <c r="G599" s="1" t="str">
        <f t="shared" si="55"/>
        <v/>
      </c>
      <c r="H599" s="1" t="str">
        <f t="shared" si="56"/>
        <v/>
      </c>
      <c r="I599" s="1" t="str">
        <f t="shared" si="57"/>
        <v/>
      </c>
      <c r="J599" s="1" t="str">
        <f t="shared" si="58"/>
        <v/>
      </c>
      <c r="K599" t="str">
        <f>IF(A599="","",ROUND(1+(LOG10(A599)-LOG10(入力・概要!$B$38))*(入力・概要!$B$40-1)/(LOG10(入力・概要!$B$39)-LOG10(入力・概要!$B$38)),0)+3)</f>
        <v/>
      </c>
      <c r="L599" t="str">
        <f>IF(K599="","",INDEX(差動モデル!$B:$B,K599))</f>
        <v/>
      </c>
      <c r="M599" t="str">
        <f t="shared" si="59"/>
        <v/>
      </c>
    </row>
    <row r="600" spans="1:13">
      <c r="A600" s="3"/>
      <c r="B600" s="4"/>
      <c r="C600" s="4"/>
      <c r="D600" s="1" t="str">
        <f>IF(K600="","",INDEX(差動モデル!$R:$R,K600))</f>
        <v/>
      </c>
      <c r="E600" s="1" t="str">
        <f>IF(K600="","",INDEX(差動モデル!$S:$S,K600))</f>
        <v/>
      </c>
      <c r="F600" s="1" t="str">
        <f t="shared" si="54"/>
        <v/>
      </c>
      <c r="G600" s="1" t="str">
        <f t="shared" si="55"/>
        <v/>
      </c>
      <c r="H600" s="1" t="str">
        <f t="shared" si="56"/>
        <v/>
      </c>
      <c r="I600" s="1" t="str">
        <f t="shared" si="57"/>
        <v/>
      </c>
      <c r="J600" s="1" t="str">
        <f t="shared" si="58"/>
        <v/>
      </c>
      <c r="K600" t="str">
        <f>IF(A600="","",ROUND(1+(LOG10(A600)-LOG10(入力・概要!$B$38))*(入力・概要!$B$40-1)/(LOG10(入力・概要!$B$39)-LOG10(入力・概要!$B$38)),0)+3)</f>
        <v/>
      </c>
      <c r="L600" t="str">
        <f>IF(K600="","",INDEX(差動モデル!$B:$B,K600))</f>
        <v/>
      </c>
      <c r="M600" t="str">
        <f t="shared" si="59"/>
        <v/>
      </c>
    </row>
    <row r="601" spans="1:13">
      <c r="A601" s="3"/>
      <c r="B601" s="4"/>
      <c r="C601" s="4"/>
      <c r="D601" s="1" t="str">
        <f>IF(K601="","",INDEX(差動モデル!$R:$R,K601))</f>
        <v/>
      </c>
      <c r="E601" s="1" t="str">
        <f>IF(K601="","",INDEX(差動モデル!$S:$S,K601))</f>
        <v/>
      </c>
      <c r="F601" s="1" t="str">
        <f t="shared" si="54"/>
        <v/>
      </c>
      <c r="G601" s="1" t="str">
        <f t="shared" si="55"/>
        <v/>
      </c>
      <c r="H601" s="1" t="str">
        <f t="shared" si="56"/>
        <v/>
      </c>
      <c r="I601" s="1" t="str">
        <f t="shared" si="57"/>
        <v/>
      </c>
      <c r="J601" s="1" t="str">
        <f t="shared" si="58"/>
        <v/>
      </c>
      <c r="K601" t="str">
        <f>IF(A601="","",ROUND(1+(LOG10(A601)-LOG10(入力・概要!$B$38))*(入力・概要!$B$40-1)/(LOG10(入力・概要!$B$39)-LOG10(入力・概要!$B$38)),0)+3)</f>
        <v/>
      </c>
      <c r="L601" t="str">
        <f>IF(K601="","",INDEX(差動モデル!$B:$B,K601))</f>
        <v/>
      </c>
      <c r="M601" t="str">
        <f t="shared" si="59"/>
        <v/>
      </c>
    </row>
    <row r="602" spans="1:13">
      <c r="A602" s="3"/>
      <c r="B602" s="4"/>
      <c r="C602" s="4"/>
      <c r="D602" s="1" t="str">
        <f>IF(K602="","",INDEX(差動モデル!$R:$R,K602))</f>
        <v/>
      </c>
      <c r="E602" s="1" t="str">
        <f>IF(K602="","",INDEX(差動モデル!$S:$S,K602))</f>
        <v/>
      </c>
      <c r="F602" s="1" t="str">
        <f t="shared" si="54"/>
        <v/>
      </c>
      <c r="G602" s="1" t="str">
        <f t="shared" si="55"/>
        <v/>
      </c>
      <c r="H602" s="1" t="str">
        <f t="shared" si="56"/>
        <v/>
      </c>
      <c r="I602" s="1" t="str">
        <f t="shared" si="57"/>
        <v/>
      </c>
      <c r="J602" s="1" t="str">
        <f t="shared" si="58"/>
        <v/>
      </c>
      <c r="K602" t="str">
        <f>IF(A602="","",ROUND(1+(LOG10(A602)-LOG10(入力・概要!$B$38))*(入力・概要!$B$40-1)/(LOG10(入力・概要!$B$39)-LOG10(入力・概要!$B$38)),0)+3)</f>
        <v/>
      </c>
      <c r="L602" t="str">
        <f>IF(K602="","",INDEX(差動モデル!$B:$B,K602))</f>
        <v/>
      </c>
      <c r="M602" t="str">
        <f t="shared" si="59"/>
        <v/>
      </c>
    </row>
    <row r="603" spans="1:13">
      <c r="A603" s="3"/>
      <c r="B603" s="4"/>
      <c r="C603" s="4"/>
      <c r="D603" s="1" t="str">
        <f>IF(K603="","",INDEX(差動モデル!$R:$R,K603))</f>
        <v/>
      </c>
      <c r="E603" s="1" t="str">
        <f>IF(K603="","",INDEX(差動モデル!$S:$S,K603))</f>
        <v/>
      </c>
      <c r="F603" s="1" t="str">
        <f t="shared" si="54"/>
        <v/>
      </c>
      <c r="G603" s="1" t="str">
        <f t="shared" si="55"/>
        <v/>
      </c>
      <c r="H603" s="1" t="str">
        <f t="shared" si="56"/>
        <v/>
      </c>
      <c r="I603" s="1" t="str">
        <f t="shared" si="57"/>
        <v/>
      </c>
      <c r="J603" s="1" t="str">
        <f t="shared" si="58"/>
        <v/>
      </c>
      <c r="K603" t="str">
        <f>IF(A603="","",ROUND(1+(LOG10(A603)-LOG10(入力・概要!$B$38))*(入力・概要!$B$40-1)/(LOG10(入力・概要!$B$39)-LOG10(入力・概要!$B$38)),0)+3)</f>
        <v/>
      </c>
      <c r="L603" t="str">
        <f>IF(K603="","",INDEX(差動モデル!$B:$B,K603))</f>
        <v/>
      </c>
      <c r="M603" t="str">
        <f t="shared" si="59"/>
        <v/>
      </c>
    </row>
    <row r="604" spans="1:13">
      <c r="A604" s="3"/>
      <c r="B604" s="4"/>
      <c r="C604" s="4"/>
      <c r="D604" s="1" t="str">
        <f>IF(K604="","",INDEX(差動モデル!$R:$R,K604))</f>
        <v/>
      </c>
      <c r="E604" s="1" t="str">
        <f>IF(K604="","",INDEX(差動モデル!$S:$S,K604))</f>
        <v/>
      </c>
      <c r="F604" s="1" t="str">
        <f t="shared" si="54"/>
        <v/>
      </c>
      <c r="G604" s="1" t="str">
        <f t="shared" si="55"/>
        <v/>
      </c>
      <c r="H604" s="1" t="str">
        <f t="shared" si="56"/>
        <v/>
      </c>
      <c r="I604" s="1" t="str">
        <f t="shared" si="57"/>
        <v/>
      </c>
      <c r="J604" s="1" t="str">
        <f t="shared" si="58"/>
        <v/>
      </c>
      <c r="K604" t="str">
        <f>IF(A604="","",ROUND(1+(LOG10(A604)-LOG10(入力・概要!$B$38))*(入力・概要!$B$40-1)/(LOG10(入力・概要!$B$39)-LOG10(入力・概要!$B$38)),0)+3)</f>
        <v/>
      </c>
      <c r="L604" t="str">
        <f>IF(K604="","",INDEX(差動モデル!$B:$B,K604))</f>
        <v/>
      </c>
      <c r="M604" t="str">
        <f t="shared" si="59"/>
        <v/>
      </c>
    </row>
    <row r="605" spans="1:13">
      <c r="A605" s="3"/>
      <c r="B605" s="4"/>
      <c r="C605" s="4"/>
      <c r="D605" s="1" t="str">
        <f>IF(K605="","",INDEX(差動モデル!$R:$R,K605))</f>
        <v/>
      </c>
      <c r="E605" s="1" t="str">
        <f>IF(K605="","",INDEX(差動モデル!$S:$S,K605))</f>
        <v/>
      </c>
      <c r="F605" s="1" t="str">
        <f t="shared" si="54"/>
        <v/>
      </c>
      <c r="G605" s="1" t="str">
        <f t="shared" si="55"/>
        <v/>
      </c>
      <c r="H605" s="1" t="str">
        <f t="shared" si="56"/>
        <v/>
      </c>
      <c r="I605" s="1" t="str">
        <f t="shared" si="57"/>
        <v/>
      </c>
      <c r="J605" s="1" t="str">
        <f t="shared" si="58"/>
        <v/>
      </c>
      <c r="K605" t="str">
        <f>IF(A605="","",ROUND(1+(LOG10(A605)-LOG10(入力・概要!$B$38))*(入力・概要!$B$40-1)/(LOG10(入力・概要!$B$39)-LOG10(入力・概要!$B$38)),0)+3)</f>
        <v/>
      </c>
      <c r="L605" t="str">
        <f>IF(K605="","",INDEX(差動モデル!$B:$B,K605))</f>
        <v/>
      </c>
      <c r="M605" t="str">
        <f t="shared" si="59"/>
        <v/>
      </c>
    </row>
    <row r="606" spans="1:13">
      <c r="A606" s="3"/>
      <c r="B606" s="4"/>
      <c r="C606" s="4"/>
      <c r="D606" s="1" t="str">
        <f>IF(K606="","",INDEX(差動モデル!$R:$R,K606))</f>
        <v/>
      </c>
      <c r="E606" s="1" t="str">
        <f>IF(K606="","",INDEX(差動モデル!$S:$S,K606))</f>
        <v/>
      </c>
      <c r="F606" s="1" t="str">
        <f t="shared" si="54"/>
        <v/>
      </c>
      <c r="G606" s="1" t="str">
        <f t="shared" si="55"/>
        <v/>
      </c>
      <c r="H606" s="1" t="str">
        <f t="shared" si="56"/>
        <v/>
      </c>
      <c r="I606" s="1" t="str">
        <f t="shared" si="57"/>
        <v/>
      </c>
      <c r="J606" s="1" t="str">
        <f t="shared" si="58"/>
        <v/>
      </c>
      <c r="K606" t="str">
        <f>IF(A606="","",ROUND(1+(LOG10(A606)-LOG10(入力・概要!$B$38))*(入力・概要!$B$40-1)/(LOG10(入力・概要!$B$39)-LOG10(入力・概要!$B$38)),0)+3)</f>
        <v/>
      </c>
      <c r="L606" t="str">
        <f>IF(K606="","",INDEX(差動モデル!$B:$B,K606))</f>
        <v/>
      </c>
      <c r="M606" t="str">
        <f t="shared" si="59"/>
        <v/>
      </c>
    </row>
    <row r="607" spans="1:13">
      <c r="A607" s="3"/>
      <c r="B607" s="4"/>
      <c r="C607" s="4"/>
      <c r="D607" s="1" t="str">
        <f>IF(K607="","",INDEX(差動モデル!$R:$R,K607))</f>
        <v/>
      </c>
      <c r="E607" s="1" t="str">
        <f>IF(K607="","",INDEX(差動モデル!$S:$S,K607))</f>
        <v/>
      </c>
      <c r="F607" s="1" t="str">
        <f t="shared" si="54"/>
        <v/>
      </c>
      <c r="G607" s="1" t="str">
        <f t="shared" si="55"/>
        <v/>
      </c>
      <c r="H607" s="1" t="str">
        <f t="shared" si="56"/>
        <v/>
      </c>
      <c r="I607" s="1" t="str">
        <f t="shared" si="57"/>
        <v/>
      </c>
      <c r="J607" s="1" t="str">
        <f t="shared" si="58"/>
        <v/>
      </c>
      <c r="K607" t="str">
        <f>IF(A607="","",ROUND(1+(LOG10(A607)-LOG10(入力・概要!$B$38))*(入力・概要!$B$40-1)/(LOG10(入力・概要!$B$39)-LOG10(入力・概要!$B$38)),0)+3)</f>
        <v/>
      </c>
      <c r="L607" t="str">
        <f>IF(K607="","",INDEX(差動モデル!$B:$B,K607))</f>
        <v/>
      </c>
      <c r="M607" t="str">
        <f t="shared" si="59"/>
        <v/>
      </c>
    </row>
    <row r="608" spans="1:13">
      <c r="A608" s="3"/>
      <c r="B608" s="4"/>
      <c r="C608" s="4"/>
      <c r="D608" s="1" t="str">
        <f>IF(K608="","",INDEX(差動モデル!$R:$R,K608))</f>
        <v/>
      </c>
      <c r="E608" s="1" t="str">
        <f>IF(K608="","",INDEX(差動モデル!$S:$S,K608))</f>
        <v/>
      </c>
      <c r="F608" s="1" t="str">
        <f t="shared" si="54"/>
        <v/>
      </c>
      <c r="G608" s="1" t="str">
        <f t="shared" si="55"/>
        <v/>
      </c>
      <c r="H608" s="1" t="str">
        <f t="shared" si="56"/>
        <v/>
      </c>
      <c r="I608" s="1" t="str">
        <f t="shared" si="57"/>
        <v/>
      </c>
      <c r="J608" s="1" t="str">
        <f t="shared" si="58"/>
        <v/>
      </c>
      <c r="K608" t="str">
        <f>IF(A608="","",ROUND(1+(LOG10(A608)-LOG10(入力・概要!$B$38))*(入力・概要!$B$40-1)/(LOG10(入力・概要!$B$39)-LOG10(入力・概要!$B$38)),0)+3)</f>
        <v/>
      </c>
      <c r="L608" t="str">
        <f>IF(K608="","",INDEX(差動モデル!$B:$B,K608))</f>
        <v/>
      </c>
      <c r="M608" t="str">
        <f t="shared" si="59"/>
        <v/>
      </c>
    </row>
    <row r="609" spans="1:13">
      <c r="A609" s="3"/>
      <c r="B609" s="4"/>
      <c r="C609" s="4"/>
      <c r="D609" s="1" t="str">
        <f>IF(K609="","",INDEX(差動モデル!$R:$R,K609))</f>
        <v/>
      </c>
      <c r="E609" s="1" t="str">
        <f>IF(K609="","",INDEX(差動モデル!$S:$S,K609))</f>
        <v/>
      </c>
      <c r="F609" s="1" t="str">
        <f t="shared" si="54"/>
        <v/>
      </c>
      <c r="G609" s="1" t="str">
        <f t="shared" si="55"/>
        <v/>
      </c>
      <c r="H609" s="1" t="str">
        <f t="shared" si="56"/>
        <v/>
      </c>
      <c r="I609" s="1" t="str">
        <f t="shared" si="57"/>
        <v/>
      </c>
      <c r="J609" s="1" t="str">
        <f t="shared" si="58"/>
        <v/>
      </c>
      <c r="K609" t="str">
        <f>IF(A609="","",ROUND(1+(LOG10(A609)-LOG10(入力・概要!$B$38))*(入力・概要!$B$40-1)/(LOG10(入力・概要!$B$39)-LOG10(入力・概要!$B$38)),0)+3)</f>
        <v/>
      </c>
      <c r="L609" t="str">
        <f>IF(K609="","",INDEX(差動モデル!$B:$B,K609))</f>
        <v/>
      </c>
      <c r="M609" t="str">
        <f t="shared" si="59"/>
        <v/>
      </c>
    </row>
    <row r="610" spans="1:13">
      <c r="A610" s="3"/>
      <c r="B610" s="4"/>
      <c r="C610" s="4"/>
      <c r="D610" s="1" t="str">
        <f>IF(K610="","",INDEX(差動モデル!$R:$R,K610))</f>
        <v/>
      </c>
      <c r="E610" s="1" t="str">
        <f>IF(K610="","",INDEX(差動モデル!$S:$S,K610))</f>
        <v/>
      </c>
      <c r="F610" s="1" t="str">
        <f t="shared" si="54"/>
        <v/>
      </c>
      <c r="G610" s="1" t="str">
        <f t="shared" si="55"/>
        <v/>
      </c>
      <c r="H610" s="1" t="str">
        <f t="shared" si="56"/>
        <v/>
      </c>
      <c r="I610" s="1" t="str">
        <f t="shared" si="57"/>
        <v/>
      </c>
      <c r="J610" s="1" t="str">
        <f t="shared" si="58"/>
        <v/>
      </c>
      <c r="K610" t="str">
        <f>IF(A610="","",ROUND(1+(LOG10(A610)-LOG10(入力・概要!$B$38))*(入力・概要!$B$40-1)/(LOG10(入力・概要!$B$39)-LOG10(入力・概要!$B$38)),0)+3)</f>
        <v/>
      </c>
      <c r="L610" t="str">
        <f>IF(K610="","",INDEX(差動モデル!$B:$B,K610))</f>
        <v/>
      </c>
      <c r="M610" t="str">
        <f t="shared" si="59"/>
        <v/>
      </c>
    </row>
    <row r="611" spans="1:13">
      <c r="A611" s="3"/>
      <c r="B611" s="4"/>
      <c r="C611" s="4"/>
      <c r="D611" s="1" t="str">
        <f>IF(K611="","",INDEX(差動モデル!$R:$R,K611))</f>
        <v/>
      </c>
      <c r="E611" s="1" t="str">
        <f>IF(K611="","",INDEX(差動モデル!$S:$S,K611))</f>
        <v/>
      </c>
      <c r="F611" s="1" t="str">
        <f t="shared" si="54"/>
        <v/>
      </c>
      <c r="G611" s="1" t="str">
        <f t="shared" si="55"/>
        <v/>
      </c>
      <c r="H611" s="1" t="str">
        <f t="shared" si="56"/>
        <v/>
      </c>
      <c r="I611" s="1" t="str">
        <f t="shared" si="57"/>
        <v/>
      </c>
      <c r="J611" s="1" t="str">
        <f t="shared" si="58"/>
        <v/>
      </c>
      <c r="K611" t="str">
        <f>IF(A611="","",ROUND(1+(LOG10(A611)-LOG10(入力・概要!$B$38))*(入力・概要!$B$40-1)/(LOG10(入力・概要!$B$39)-LOG10(入力・概要!$B$38)),0)+3)</f>
        <v/>
      </c>
      <c r="L611" t="str">
        <f>IF(K611="","",INDEX(差動モデル!$B:$B,K611))</f>
        <v/>
      </c>
      <c r="M611" t="str">
        <f t="shared" si="59"/>
        <v/>
      </c>
    </row>
    <row r="612" spans="1:13">
      <c r="A612" s="3"/>
      <c r="B612" s="4"/>
      <c r="C612" s="4"/>
      <c r="D612" s="1" t="str">
        <f>IF(K612="","",INDEX(差動モデル!$R:$R,K612))</f>
        <v/>
      </c>
      <c r="E612" s="1" t="str">
        <f>IF(K612="","",INDEX(差動モデル!$S:$S,K612))</f>
        <v/>
      </c>
      <c r="F612" s="1" t="str">
        <f t="shared" si="54"/>
        <v/>
      </c>
      <c r="G612" s="1" t="str">
        <f t="shared" si="55"/>
        <v/>
      </c>
      <c r="H612" s="1" t="str">
        <f t="shared" si="56"/>
        <v/>
      </c>
      <c r="I612" s="1" t="str">
        <f t="shared" si="57"/>
        <v/>
      </c>
      <c r="J612" s="1" t="str">
        <f t="shared" si="58"/>
        <v/>
      </c>
      <c r="K612" t="str">
        <f>IF(A612="","",ROUND(1+(LOG10(A612)-LOG10(入力・概要!$B$38))*(入力・概要!$B$40-1)/(LOG10(入力・概要!$B$39)-LOG10(入力・概要!$B$38)),0)+3)</f>
        <v/>
      </c>
      <c r="L612" t="str">
        <f>IF(K612="","",INDEX(差動モデル!$B:$B,K612))</f>
        <v/>
      </c>
      <c r="M612" t="str">
        <f t="shared" si="59"/>
        <v/>
      </c>
    </row>
    <row r="613" spans="1:13">
      <c r="A613" s="3"/>
      <c r="B613" s="4"/>
      <c r="C613" s="4"/>
      <c r="D613" s="1" t="str">
        <f>IF(K613="","",INDEX(差動モデル!$R:$R,K613))</f>
        <v/>
      </c>
      <c r="E613" s="1" t="str">
        <f>IF(K613="","",INDEX(差動モデル!$S:$S,K613))</f>
        <v/>
      </c>
      <c r="F613" s="1" t="str">
        <f t="shared" si="54"/>
        <v/>
      </c>
      <c r="G613" s="1" t="str">
        <f t="shared" si="55"/>
        <v/>
      </c>
      <c r="H613" s="1" t="str">
        <f t="shared" si="56"/>
        <v/>
      </c>
      <c r="I613" s="1" t="str">
        <f t="shared" si="57"/>
        <v/>
      </c>
      <c r="J613" s="1" t="str">
        <f t="shared" si="58"/>
        <v/>
      </c>
      <c r="K613" t="str">
        <f>IF(A613="","",ROUND(1+(LOG10(A613)-LOG10(入力・概要!$B$38))*(入力・概要!$B$40-1)/(LOG10(入力・概要!$B$39)-LOG10(入力・概要!$B$38)),0)+3)</f>
        <v/>
      </c>
      <c r="L613" t="str">
        <f>IF(K613="","",INDEX(差動モデル!$B:$B,K613))</f>
        <v/>
      </c>
      <c r="M613" t="str">
        <f t="shared" si="59"/>
        <v/>
      </c>
    </row>
    <row r="614" spans="1:13">
      <c r="A614" s="3"/>
      <c r="B614" s="4"/>
      <c r="C614" s="4"/>
      <c r="D614" s="1" t="str">
        <f>IF(K614="","",INDEX(差動モデル!$R:$R,K614))</f>
        <v/>
      </c>
      <c r="E614" s="1" t="str">
        <f>IF(K614="","",INDEX(差動モデル!$S:$S,K614))</f>
        <v/>
      </c>
      <c r="F614" s="1" t="str">
        <f t="shared" si="54"/>
        <v/>
      </c>
      <c r="G614" s="1" t="str">
        <f t="shared" si="55"/>
        <v/>
      </c>
      <c r="H614" s="1" t="str">
        <f t="shared" si="56"/>
        <v/>
      </c>
      <c r="I614" s="1" t="str">
        <f t="shared" si="57"/>
        <v/>
      </c>
      <c r="J614" s="1" t="str">
        <f t="shared" si="58"/>
        <v/>
      </c>
      <c r="K614" t="str">
        <f>IF(A614="","",ROUND(1+(LOG10(A614)-LOG10(入力・概要!$B$38))*(入力・概要!$B$40-1)/(LOG10(入力・概要!$B$39)-LOG10(入力・概要!$B$38)),0)+3)</f>
        <v/>
      </c>
      <c r="L614" t="str">
        <f>IF(K614="","",INDEX(差動モデル!$B:$B,K614))</f>
        <v/>
      </c>
      <c r="M614" t="str">
        <f t="shared" si="59"/>
        <v/>
      </c>
    </row>
    <row r="615" spans="1:13">
      <c r="A615" s="3"/>
      <c r="B615" s="4"/>
      <c r="C615" s="4"/>
      <c r="D615" s="1" t="str">
        <f>IF(K615="","",INDEX(差動モデル!$R:$R,K615))</f>
        <v/>
      </c>
      <c r="E615" s="1" t="str">
        <f>IF(K615="","",INDEX(差動モデル!$S:$S,K615))</f>
        <v/>
      </c>
      <c r="F615" s="1" t="str">
        <f t="shared" si="54"/>
        <v/>
      </c>
      <c r="G615" s="1" t="str">
        <f t="shared" si="55"/>
        <v/>
      </c>
      <c r="H615" s="1" t="str">
        <f t="shared" si="56"/>
        <v/>
      </c>
      <c r="I615" s="1" t="str">
        <f t="shared" si="57"/>
        <v/>
      </c>
      <c r="J615" s="1" t="str">
        <f t="shared" si="58"/>
        <v/>
      </c>
      <c r="K615" t="str">
        <f>IF(A615="","",ROUND(1+(LOG10(A615)-LOG10(入力・概要!$B$38))*(入力・概要!$B$40-1)/(LOG10(入力・概要!$B$39)-LOG10(入力・概要!$B$38)),0)+3)</f>
        <v/>
      </c>
      <c r="L615" t="str">
        <f>IF(K615="","",INDEX(差動モデル!$B:$B,K615))</f>
        <v/>
      </c>
      <c r="M615" t="str">
        <f t="shared" si="59"/>
        <v/>
      </c>
    </row>
    <row r="616" spans="1:13">
      <c r="A616" s="3"/>
      <c r="B616" s="4"/>
      <c r="C616" s="4"/>
      <c r="D616" s="1" t="str">
        <f>IF(K616="","",INDEX(差動モデル!$R:$R,K616))</f>
        <v/>
      </c>
      <c r="E616" s="1" t="str">
        <f>IF(K616="","",INDEX(差動モデル!$S:$S,K616))</f>
        <v/>
      </c>
      <c r="F616" s="1" t="str">
        <f t="shared" si="54"/>
        <v/>
      </c>
      <c r="G616" s="1" t="str">
        <f t="shared" si="55"/>
        <v/>
      </c>
      <c r="H616" s="1" t="str">
        <f t="shared" si="56"/>
        <v/>
      </c>
      <c r="I616" s="1" t="str">
        <f t="shared" si="57"/>
        <v/>
      </c>
      <c r="J616" s="1" t="str">
        <f t="shared" si="58"/>
        <v/>
      </c>
      <c r="K616" t="str">
        <f>IF(A616="","",ROUND(1+(LOG10(A616)-LOG10(入力・概要!$B$38))*(入力・概要!$B$40-1)/(LOG10(入力・概要!$B$39)-LOG10(入力・概要!$B$38)),0)+3)</f>
        <v/>
      </c>
      <c r="L616" t="str">
        <f>IF(K616="","",INDEX(差動モデル!$B:$B,K616))</f>
        <v/>
      </c>
      <c r="M616" t="str">
        <f t="shared" si="59"/>
        <v/>
      </c>
    </row>
    <row r="617" spans="1:13">
      <c r="A617" s="3"/>
      <c r="B617" s="4"/>
      <c r="C617" s="4"/>
      <c r="D617" s="1" t="str">
        <f>IF(K617="","",INDEX(差動モデル!$R:$R,K617))</f>
        <v/>
      </c>
      <c r="E617" s="1" t="str">
        <f>IF(K617="","",INDEX(差動モデル!$S:$S,K617))</f>
        <v/>
      </c>
      <c r="F617" s="1" t="str">
        <f t="shared" si="54"/>
        <v/>
      </c>
      <c r="G617" s="1" t="str">
        <f t="shared" si="55"/>
        <v/>
      </c>
      <c r="H617" s="1" t="str">
        <f t="shared" si="56"/>
        <v/>
      </c>
      <c r="I617" s="1" t="str">
        <f t="shared" si="57"/>
        <v/>
      </c>
      <c r="J617" s="1" t="str">
        <f t="shared" si="58"/>
        <v/>
      </c>
      <c r="K617" t="str">
        <f>IF(A617="","",ROUND(1+(LOG10(A617)-LOG10(入力・概要!$B$38))*(入力・概要!$B$40-1)/(LOG10(入力・概要!$B$39)-LOG10(入力・概要!$B$38)),0)+3)</f>
        <v/>
      </c>
      <c r="L617" t="str">
        <f>IF(K617="","",INDEX(差動モデル!$B:$B,K617))</f>
        <v/>
      </c>
      <c r="M617" t="str">
        <f t="shared" si="59"/>
        <v/>
      </c>
    </row>
    <row r="618" spans="1:13">
      <c r="A618" s="3"/>
      <c r="B618" s="4"/>
      <c r="C618" s="4"/>
      <c r="D618" s="1" t="str">
        <f>IF(K618="","",INDEX(差動モデル!$R:$R,K618))</f>
        <v/>
      </c>
      <c r="E618" s="1" t="str">
        <f>IF(K618="","",INDEX(差動モデル!$S:$S,K618))</f>
        <v/>
      </c>
      <c r="F618" s="1" t="str">
        <f t="shared" si="54"/>
        <v/>
      </c>
      <c r="G618" s="1" t="str">
        <f t="shared" si="55"/>
        <v/>
      </c>
      <c r="H618" s="1" t="str">
        <f t="shared" si="56"/>
        <v/>
      </c>
      <c r="I618" s="1" t="str">
        <f t="shared" si="57"/>
        <v/>
      </c>
      <c r="J618" s="1" t="str">
        <f t="shared" si="58"/>
        <v/>
      </c>
      <c r="K618" t="str">
        <f>IF(A618="","",ROUND(1+(LOG10(A618)-LOG10(入力・概要!$B$38))*(入力・概要!$B$40-1)/(LOG10(入力・概要!$B$39)-LOG10(入力・概要!$B$38)),0)+3)</f>
        <v/>
      </c>
      <c r="L618" t="str">
        <f>IF(K618="","",INDEX(差動モデル!$B:$B,K618))</f>
        <v/>
      </c>
      <c r="M618" t="str">
        <f t="shared" si="59"/>
        <v/>
      </c>
    </row>
    <row r="619" spans="1:13">
      <c r="A619" s="3"/>
      <c r="B619" s="4"/>
      <c r="C619" s="4"/>
      <c r="D619" s="1" t="str">
        <f>IF(K619="","",INDEX(差動モデル!$R:$R,K619))</f>
        <v/>
      </c>
      <c r="E619" s="1" t="str">
        <f>IF(K619="","",INDEX(差動モデル!$S:$S,K619))</f>
        <v/>
      </c>
      <c r="F619" s="1" t="str">
        <f t="shared" si="54"/>
        <v/>
      </c>
      <c r="G619" s="1" t="str">
        <f t="shared" si="55"/>
        <v/>
      </c>
      <c r="H619" s="1" t="str">
        <f t="shared" si="56"/>
        <v/>
      </c>
      <c r="I619" s="1" t="str">
        <f t="shared" si="57"/>
        <v/>
      </c>
      <c r="J619" s="1" t="str">
        <f t="shared" si="58"/>
        <v/>
      </c>
      <c r="K619" t="str">
        <f>IF(A619="","",ROUND(1+(LOG10(A619)-LOG10(入力・概要!$B$38))*(入力・概要!$B$40-1)/(LOG10(入力・概要!$B$39)-LOG10(入力・概要!$B$38)),0)+3)</f>
        <v/>
      </c>
      <c r="L619" t="str">
        <f>IF(K619="","",INDEX(差動モデル!$B:$B,K619))</f>
        <v/>
      </c>
      <c r="M619" t="str">
        <f t="shared" si="59"/>
        <v/>
      </c>
    </row>
    <row r="620" spans="1:13">
      <c r="A620" s="3"/>
      <c r="B620" s="4"/>
      <c r="C620" s="4"/>
      <c r="D620" s="1" t="str">
        <f>IF(K620="","",INDEX(差動モデル!$R:$R,K620))</f>
        <v/>
      </c>
      <c r="E620" s="1" t="str">
        <f>IF(K620="","",INDEX(差動モデル!$S:$S,K620))</f>
        <v/>
      </c>
      <c r="F620" s="1" t="str">
        <f t="shared" si="54"/>
        <v/>
      </c>
      <c r="G620" s="1" t="str">
        <f t="shared" si="55"/>
        <v/>
      </c>
      <c r="H620" s="1" t="str">
        <f t="shared" si="56"/>
        <v/>
      </c>
      <c r="I620" s="1" t="str">
        <f t="shared" si="57"/>
        <v/>
      </c>
      <c r="J620" s="1" t="str">
        <f t="shared" si="58"/>
        <v/>
      </c>
      <c r="K620" t="str">
        <f>IF(A620="","",ROUND(1+(LOG10(A620)-LOG10(入力・概要!$B$38))*(入力・概要!$B$40-1)/(LOG10(入力・概要!$B$39)-LOG10(入力・概要!$B$38)),0)+3)</f>
        <v/>
      </c>
      <c r="L620" t="str">
        <f>IF(K620="","",INDEX(差動モデル!$B:$B,K620))</f>
        <v/>
      </c>
      <c r="M620" t="str">
        <f t="shared" si="59"/>
        <v/>
      </c>
    </row>
    <row r="621" spans="1:13">
      <c r="A621" s="3"/>
      <c r="B621" s="4"/>
      <c r="C621" s="4"/>
      <c r="D621" s="1" t="str">
        <f>IF(K621="","",INDEX(差動モデル!$R:$R,K621))</f>
        <v/>
      </c>
      <c r="E621" s="1" t="str">
        <f>IF(K621="","",INDEX(差動モデル!$S:$S,K621))</f>
        <v/>
      </c>
      <c r="F621" s="1" t="str">
        <f t="shared" si="54"/>
        <v/>
      </c>
      <c r="G621" s="1" t="str">
        <f t="shared" si="55"/>
        <v/>
      </c>
      <c r="H621" s="1" t="str">
        <f t="shared" si="56"/>
        <v/>
      </c>
      <c r="I621" s="1" t="str">
        <f t="shared" si="57"/>
        <v/>
      </c>
      <c r="J621" s="1" t="str">
        <f t="shared" si="58"/>
        <v/>
      </c>
      <c r="K621" t="str">
        <f>IF(A621="","",ROUND(1+(LOG10(A621)-LOG10(入力・概要!$B$38))*(入力・概要!$B$40-1)/(LOG10(入力・概要!$B$39)-LOG10(入力・概要!$B$38)),0)+3)</f>
        <v/>
      </c>
      <c r="L621" t="str">
        <f>IF(K621="","",INDEX(差動モデル!$B:$B,K621))</f>
        <v/>
      </c>
      <c r="M621" t="str">
        <f t="shared" si="59"/>
        <v/>
      </c>
    </row>
    <row r="622" spans="1:13">
      <c r="A622" s="3"/>
      <c r="B622" s="4"/>
      <c r="C622" s="4"/>
      <c r="D622" s="1" t="str">
        <f>IF(K622="","",INDEX(差動モデル!$R:$R,K622))</f>
        <v/>
      </c>
      <c r="E622" s="1" t="str">
        <f>IF(K622="","",INDEX(差動モデル!$S:$S,K622))</f>
        <v/>
      </c>
      <c r="F622" s="1" t="str">
        <f t="shared" si="54"/>
        <v/>
      </c>
      <c r="G622" s="1" t="str">
        <f t="shared" si="55"/>
        <v/>
      </c>
      <c r="H622" s="1" t="str">
        <f t="shared" si="56"/>
        <v/>
      </c>
      <c r="I622" s="1" t="str">
        <f t="shared" si="57"/>
        <v/>
      </c>
      <c r="J622" s="1" t="str">
        <f t="shared" si="58"/>
        <v/>
      </c>
      <c r="K622" t="str">
        <f>IF(A622="","",ROUND(1+(LOG10(A622)-LOG10(入力・概要!$B$38))*(入力・概要!$B$40-1)/(LOG10(入力・概要!$B$39)-LOG10(入力・概要!$B$38)),0)+3)</f>
        <v/>
      </c>
      <c r="L622" t="str">
        <f>IF(K622="","",INDEX(差動モデル!$B:$B,K622))</f>
        <v/>
      </c>
      <c r="M622" t="str">
        <f t="shared" si="59"/>
        <v/>
      </c>
    </row>
    <row r="623" spans="1:13">
      <c r="A623" s="3"/>
      <c r="B623" s="4"/>
      <c r="C623" s="4"/>
      <c r="D623" s="1" t="str">
        <f>IF(K623="","",INDEX(差動モデル!$R:$R,K623))</f>
        <v/>
      </c>
      <c r="E623" s="1" t="str">
        <f>IF(K623="","",INDEX(差動モデル!$S:$S,K623))</f>
        <v/>
      </c>
      <c r="F623" s="1" t="str">
        <f t="shared" si="54"/>
        <v/>
      </c>
      <c r="G623" s="1" t="str">
        <f t="shared" si="55"/>
        <v/>
      </c>
      <c r="H623" s="1" t="str">
        <f t="shared" si="56"/>
        <v/>
      </c>
      <c r="I623" s="1" t="str">
        <f t="shared" si="57"/>
        <v/>
      </c>
      <c r="J623" s="1" t="str">
        <f t="shared" si="58"/>
        <v/>
      </c>
      <c r="K623" t="str">
        <f>IF(A623="","",ROUND(1+(LOG10(A623)-LOG10(入力・概要!$B$38))*(入力・概要!$B$40-1)/(LOG10(入力・概要!$B$39)-LOG10(入力・概要!$B$38)),0)+3)</f>
        <v/>
      </c>
      <c r="L623" t="str">
        <f>IF(K623="","",INDEX(差動モデル!$B:$B,K623))</f>
        <v/>
      </c>
      <c r="M623" t="str">
        <f t="shared" si="59"/>
        <v/>
      </c>
    </row>
    <row r="624" spans="1:13">
      <c r="A624" s="3"/>
      <c r="B624" s="4"/>
      <c r="C624" s="4"/>
      <c r="D624" s="1" t="str">
        <f>IF(K624="","",INDEX(差動モデル!$R:$R,K624))</f>
        <v/>
      </c>
      <c r="E624" s="1" t="str">
        <f>IF(K624="","",INDEX(差動モデル!$S:$S,K624))</f>
        <v/>
      </c>
      <c r="F624" s="1" t="str">
        <f t="shared" si="54"/>
        <v/>
      </c>
      <c r="G624" s="1" t="str">
        <f t="shared" si="55"/>
        <v/>
      </c>
      <c r="H624" s="1" t="str">
        <f t="shared" si="56"/>
        <v/>
      </c>
      <c r="I624" s="1" t="str">
        <f t="shared" si="57"/>
        <v/>
      </c>
      <c r="J624" s="1" t="str">
        <f t="shared" si="58"/>
        <v/>
      </c>
      <c r="K624" t="str">
        <f>IF(A624="","",ROUND(1+(LOG10(A624)-LOG10(入力・概要!$B$38))*(入力・概要!$B$40-1)/(LOG10(入力・概要!$B$39)-LOG10(入力・概要!$B$38)),0)+3)</f>
        <v/>
      </c>
      <c r="L624" t="str">
        <f>IF(K624="","",INDEX(差動モデル!$B:$B,K624))</f>
        <v/>
      </c>
      <c r="M624" t="str">
        <f t="shared" si="59"/>
        <v/>
      </c>
    </row>
    <row r="625" spans="1:13">
      <c r="A625" s="3"/>
      <c r="B625" s="4"/>
      <c r="C625" s="4"/>
      <c r="D625" s="1" t="str">
        <f>IF(K625="","",INDEX(差動モデル!$R:$R,K625))</f>
        <v/>
      </c>
      <c r="E625" s="1" t="str">
        <f>IF(K625="","",INDEX(差動モデル!$S:$S,K625))</f>
        <v/>
      </c>
      <c r="F625" s="1" t="str">
        <f t="shared" si="54"/>
        <v/>
      </c>
      <c r="G625" s="1" t="str">
        <f t="shared" si="55"/>
        <v/>
      </c>
      <c r="H625" s="1" t="str">
        <f t="shared" si="56"/>
        <v/>
      </c>
      <c r="I625" s="1" t="str">
        <f t="shared" si="57"/>
        <v/>
      </c>
      <c r="J625" s="1" t="str">
        <f t="shared" si="58"/>
        <v/>
      </c>
      <c r="K625" t="str">
        <f>IF(A625="","",ROUND(1+(LOG10(A625)-LOG10(入力・概要!$B$38))*(入力・概要!$B$40-1)/(LOG10(入力・概要!$B$39)-LOG10(入力・概要!$B$38)),0)+3)</f>
        <v/>
      </c>
      <c r="L625" t="str">
        <f>IF(K625="","",INDEX(差動モデル!$B:$B,K625))</f>
        <v/>
      </c>
      <c r="M625" t="str">
        <f t="shared" si="59"/>
        <v/>
      </c>
    </row>
    <row r="626" spans="1:13">
      <c r="A626" s="3"/>
      <c r="B626" s="4"/>
      <c r="C626" s="4"/>
      <c r="D626" s="1" t="str">
        <f>IF(K626="","",INDEX(差動モデル!$R:$R,K626))</f>
        <v/>
      </c>
      <c r="E626" s="1" t="str">
        <f>IF(K626="","",INDEX(差動モデル!$S:$S,K626))</f>
        <v/>
      </c>
      <c r="F626" s="1" t="str">
        <f t="shared" si="54"/>
        <v/>
      </c>
      <c r="G626" s="1" t="str">
        <f t="shared" si="55"/>
        <v/>
      </c>
      <c r="H626" s="1" t="str">
        <f t="shared" si="56"/>
        <v/>
      </c>
      <c r="I626" s="1" t="str">
        <f t="shared" si="57"/>
        <v/>
      </c>
      <c r="J626" s="1" t="str">
        <f t="shared" si="58"/>
        <v/>
      </c>
      <c r="K626" t="str">
        <f>IF(A626="","",ROUND(1+(LOG10(A626)-LOG10(入力・概要!$B$38))*(入力・概要!$B$40-1)/(LOG10(入力・概要!$B$39)-LOG10(入力・概要!$B$38)),0)+3)</f>
        <v/>
      </c>
      <c r="L626" t="str">
        <f>IF(K626="","",INDEX(差動モデル!$B:$B,K626))</f>
        <v/>
      </c>
      <c r="M626" t="str">
        <f t="shared" si="59"/>
        <v/>
      </c>
    </row>
    <row r="627" spans="1:13">
      <c r="A627" s="3"/>
      <c r="B627" s="4"/>
      <c r="C627" s="4"/>
      <c r="D627" s="1" t="str">
        <f>IF(K627="","",INDEX(差動モデル!$R:$R,K627))</f>
        <v/>
      </c>
      <c r="E627" s="1" t="str">
        <f>IF(K627="","",INDEX(差動モデル!$S:$S,K627))</f>
        <v/>
      </c>
      <c r="F627" s="1" t="str">
        <f t="shared" si="54"/>
        <v/>
      </c>
      <c r="G627" s="1" t="str">
        <f t="shared" si="55"/>
        <v/>
      </c>
      <c r="H627" s="1" t="str">
        <f t="shared" si="56"/>
        <v/>
      </c>
      <c r="I627" s="1" t="str">
        <f t="shared" si="57"/>
        <v/>
      </c>
      <c r="J627" s="1" t="str">
        <f t="shared" si="58"/>
        <v/>
      </c>
      <c r="K627" t="str">
        <f>IF(A627="","",ROUND(1+(LOG10(A627)-LOG10(入力・概要!$B$38))*(入力・概要!$B$40-1)/(LOG10(入力・概要!$B$39)-LOG10(入力・概要!$B$38)),0)+3)</f>
        <v/>
      </c>
      <c r="L627" t="str">
        <f>IF(K627="","",INDEX(差動モデル!$B:$B,K627))</f>
        <v/>
      </c>
      <c r="M627" t="str">
        <f t="shared" si="59"/>
        <v/>
      </c>
    </row>
    <row r="628" spans="1:13">
      <c r="A628" s="3"/>
      <c r="B628" s="4"/>
      <c r="C628" s="4"/>
      <c r="D628" s="1" t="str">
        <f>IF(K628="","",INDEX(差動モデル!$R:$R,K628))</f>
        <v/>
      </c>
      <c r="E628" s="1" t="str">
        <f>IF(K628="","",INDEX(差動モデル!$S:$S,K628))</f>
        <v/>
      </c>
      <c r="F628" s="1" t="str">
        <f t="shared" si="54"/>
        <v/>
      </c>
      <c r="G628" s="1" t="str">
        <f t="shared" si="55"/>
        <v/>
      </c>
      <c r="H628" s="1" t="str">
        <f t="shared" si="56"/>
        <v/>
      </c>
      <c r="I628" s="1" t="str">
        <f t="shared" si="57"/>
        <v/>
      </c>
      <c r="J628" s="1" t="str">
        <f t="shared" si="58"/>
        <v/>
      </c>
      <c r="K628" t="str">
        <f>IF(A628="","",ROUND(1+(LOG10(A628)-LOG10(入力・概要!$B$38))*(入力・概要!$B$40-1)/(LOG10(入力・概要!$B$39)-LOG10(入力・概要!$B$38)),0)+3)</f>
        <v/>
      </c>
      <c r="L628" t="str">
        <f>IF(K628="","",INDEX(差動モデル!$B:$B,K628))</f>
        <v/>
      </c>
      <c r="M628" t="str">
        <f t="shared" si="59"/>
        <v/>
      </c>
    </row>
    <row r="629" spans="1:13">
      <c r="A629" s="3"/>
      <c r="B629" s="4"/>
      <c r="C629" s="4"/>
      <c r="D629" s="1" t="str">
        <f>IF(K629="","",INDEX(差動モデル!$R:$R,K629))</f>
        <v/>
      </c>
      <c r="E629" s="1" t="str">
        <f>IF(K629="","",INDEX(差動モデル!$S:$S,K629))</f>
        <v/>
      </c>
      <c r="F629" s="1" t="str">
        <f t="shared" si="54"/>
        <v/>
      </c>
      <c r="G629" s="1" t="str">
        <f t="shared" si="55"/>
        <v/>
      </c>
      <c r="H629" s="1" t="str">
        <f t="shared" si="56"/>
        <v/>
      </c>
      <c r="I629" s="1" t="str">
        <f t="shared" si="57"/>
        <v/>
      </c>
      <c r="J629" s="1" t="str">
        <f t="shared" si="58"/>
        <v/>
      </c>
      <c r="K629" t="str">
        <f>IF(A629="","",ROUND(1+(LOG10(A629)-LOG10(入力・概要!$B$38))*(入力・概要!$B$40-1)/(LOG10(入力・概要!$B$39)-LOG10(入力・概要!$B$38)),0)+3)</f>
        <v/>
      </c>
      <c r="L629" t="str">
        <f>IF(K629="","",INDEX(差動モデル!$B:$B,K629))</f>
        <v/>
      </c>
      <c r="M629" t="str">
        <f t="shared" si="59"/>
        <v/>
      </c>
    </row>
    <row r="630" spans="1:13">
      <c r="A630" s="3"/>
      <c r="B630" s="4"/>
      <c r="C630" s="4"/>
      <c r="D630" s="1" t="str">
        <f>IF(K630="","",INDEX(差動モデル!$R:$R,K630))</f>
        <v/>
      </c>
      <c r="E630" s="1" t="str">
        <f>IF(K630="","",INDEX(差動モデル!$S:$S,K630))</f>
        <v/>
      </c>
      <c r="F630" s="1" t="str">
        <f t="shared" si="54"/>
        <v/>
      </c>
      <c r="G630" s="1" t="str">
        <f t="shared" si="55"/>
        <v/>
      </c>
      <c r="H630" s="1" t="str">
        <f t="shared" si="56"/>
        <v/>
      </c>
      <c r="I630" s="1" t="str">
        <f t="shared" si="57"/>
        <v/>
      </c>
      <c r="J630" s="1" t="str">
        <f t="shared" si="58"/>
        <v/>
      </c>
      <c r="K630" t="str">
        <f>IF(A630="","",ROUND(1+(LOG10(A630)-LOG10(入力・概要!$B$38))*(入力・概要!$B$40-1)/(LOG10(入力・概要!$B$39)-LOG10(入力・概要!$B$38)),0)+3)</f>
        <v/>
      </c>
      <c r="L630" t="str">
        <f>IF(K630="","",INDEX(差動モデル!$B:$B,K630))</f>
        <v/>
      </c>
      <c r="M630" t="str">
        <f t="shared" si="59"/>
        <v/>
      </c>
    </row>
    <row r="631" spans="1:13">
      <c r="A631" s="3"/>
      <c r="B631" s="4"/>
      <c r="C631" s="4"/>
      <c r="D631" s="1" t="str">
        <f>IF(K631="","",INDEX(差動モデル!$R:$R,K631))</f>
        <v/>
      </c>
      <c r="E631" s="1" t="str">
        <f>IF(K631="","",INDEX(差動モデル!$S:$S,K631))</f>
        <v/>
      </c>
      <c r="F631" s="1" t="str">
        <f t="shared" si="54"/>
        <v/>
      </c>
      <c r="G631" s="1" t="str">
        <f t="shared" si="55"/>
        <v/>
      </c>
      <c r="H631" s="1" t="str">
        <f t="shared" si="56"/>
        <v/>
      </c>
      <c r="I631" s="1" t="str">
        <f t="shared" si="57"/>
        <v/>
      </c>
      <c r="J631" s="1" t="str">
        <f t="shared" si="58"/>
        <v/>
      </c>
      <c r="K631" t="str">
        <f>IF(A631="","",ROUND(1+(LOG10(A631)-LOG10(入力・概要!$B$38))*(入力・概要!$B$40-1)/(LOG10(入力・概要!$B$39)-LOG10(入力・概要!$B$38)),0)+3)</f>
        <v/>
      </c>
      <c r="L631" t="str">
        <f>IF(K631="","",INDEX(差動モデル!$B:$B,K631))</f>
        <v/>
      </c>
      <c r="M631" t="str">
        <f t="shared" si="59"/>
        <v/>
      </c>
    </row>
    <row r="632" spans="1:13">
      <c r="A632" s="3"/>
      <c r="B632" s="4"/>
      <c r="C632" s="4"/>
      <c r="D632" s="1" t="str">
        <f>IF(K632="","",INDEX(差動モデル!$R:$R,K632))</f>
        <v/>
      </c>
      <c r="E632" s="1" t="str">
        <f>IF(K632="","",INDEX(差動モデル!$S:$S,K632))</f>
        <v/>
      </c>
      <c r="F632" s="1" t="str">
        <f t="shared" si="54"/>
        <v/>
      </c>
      <c r="G632" s="1" t="str">
        <f t="shared" si="55"/>
        <v/>
      </c>
      <c r="H632" s="1" t="str">
        <f t="shared" si="56"/>
        <v/>
      </c>
      <c r="I632" s="1" t="str">
        <f t="shared" si="57"/>
        <v/>
      </c>
      <c r="J632" s="1" t="str">
        <f t="shared" si="58"/>
        <v/>
      </c>
      <c r="K632" t="str">
        <f>IF(A632="","",ROUND(1+(LOG10(A632)-LOG10(入力・概要!$B$38))*(入力・概要!$B$40-1)/(LOG10(入力・概要!$B$39)-LOG10(入力・概要!$B$38)),0)+3)</f>
        <v/>
      </c>
      <c r="L632" t="str">
        <f>IF(K632="","",INDEX(差動モデル!$B:$B,K632))</f>
        <v/>
      </c>
      <c r="M632" t="str">
        <f t="shared" si="59"/>
        <v/>
      </c>
    </row>
    <row r="633" spans="1:13">
      <c r="A633" s="3"/>
      <c r="B633" s="4"/>
      <c r="C633" s="4"/>
      <c r="D633" s="1" t="str">
        <f>IF(K633="","",INDEX(差動モデル!$R:$R,K633))</f>
        <v/>
      </c>
      <c r="E633" s="1" t="str">
        <f>IF(K633="","",INDEX(差動モデル!$S:$S,K633))</f>
        <v/>
      </c>
      <c r="F633" s="1" t="str">
        <f t="shared" si="54"/>
        <v/>
      </c>
      <c r="G633" s="1" t="str">
        <f t="shared" si="55"/>
        <v/>
      </c>
      <c r="H633" s="1" t="str">
        <f t="shared" si="56"/>
        <v/>
      </c>
      <c r="I633" s="1" t="str">
        <f t="shared" si="57"/>
        <v/>
      </c>
      <c r="J633" s="1" t="str">
        <f t="shared" si="58"/>
        <v/>
      </c>
      <c r="K633" t="str">
        <f>IF(A633="","",ROUND(1+(LOG10(A633)-LOG10(入力・概要!$B$38))*(入力・概要!$B$40-1)/(LOG10(入力・概要!$B$39)-LOG10(入力・概要!$B$38)),0)+3)</f>
        <v/>
      </c>
      <c r="L633" t="str">
        <f>IF(K633="","",INDEX(差動モデル!$B:$B,K633))</f>
        <v/>
      </c>
      <c r="M633" t="str">
        <f t="shared" si="59"/>
        <v/>
      </c>
    </row>
    <row r="634" spans="1:13">
      <c r="A634" s="3"/>
      <c r="B634" s="4"/>
      <c r="C634" s="4"/>
      <c r="D634" s="1" t="str">
        <f>IF(K634="","",INDEX(差動モデル!$R:$R,K634))</f>
        <v/>
      </c>
      <c r="E634" s="1" t="str">
        <f>IF(K634="","",INDEX(差動モデル!$S:$S,K634))</f>
        <v/>
      </c>
      <c r="F634" s="1" t="str">
        <f t="shared" si="54"/>
        <v/>
      </c>
      <c r="G634" s="1" t="str">
        <f t="shared" si="55"/>
        <v/>
      </c>
      <c r="H634" s="1" t="str">
        <f t="shared" si="56"/>
        <v/>
      </c>
      <c r="I634" s="1" t="str">
        <f t="shared" si="57"/>
        <v/>
      </c>
      <c r="J634" s="1" t="str">
        <f t="shared" si="58"/>
        <v/>
      </c>
      <c r="K634" t="str">
        <f>IF(A634="","",ROUND(1+(LOG10(A634)-LOG10(入力・概要!$B$38))*(入力・概要!$B$40-1)/(LOG10(入力・概要!$B$39)-LOG10(入力・概要!$B$38)),0)+3)</f>
        <v/>
      </c>
      <c r="L634" t="str">
        <f>IF(K634="","",INDEX(差動モデル!$B:$B,K634))</f>
        <v/>
      </c>
      <c r="M634" t="str">
        <f t="shared" si="59"/>
        <v/>
      </c>
    </row>
    <row r="635" spans="1:13">
      <c r="A635" s="3"/>
      <c r="B635" s="4"/>
      <c r="C635" s="4"/>
      <c r="D635" s="1" t="str">
        <f>IF(K635="","",INDEX(差動モデル!$R:$R,K635))</f>
        <v/>
      </c>
      <c r="E635" s="1" t="str">
        <f>IF(K635="","",INDEX(差動モデル!$S:$S,K635))</f>
        <v/>
      </c>
      <c r="F635" s="1" t="str">
        <f t="shared" si="54"/>
        <v/>
      </c>
      <c r="G635" s="1" t="str">
        <f t="shared" si="55"/>
        <v/>
      </c>
      <c r="H635" s="1" t="str">
        <f t="shared" si="56"/>
        <v/>
      </c>
      <c r="I635" s="1" t="str">
        <f t="shared" si="57"/>
        <v/>
      </c>
      <c r="J635" s="1" t="str">
        <f t="shared" si="58"/>
        <v/>
      </c>
      <c r="K635" t="str">
        <f>IF(A635="","",ROUND(1+(LOG10(A635)-LOG10(入力・概要!$B$38))*(入力・概要!$B$40-1)/(LOG10(入力・概要!$B$39)-LOG10(入力・概要!$B$38)),0)+3)</f>
        <v/>
      </c>
      <c r="L635" t="str">
        <f>IF(K635="","",INDEX(差動モデル!$B:$B,K635))</f>
        <v/>
      </c>
      <c r="M635" t="str">
        <f t="shared" si="59"/>
        <v/>
      </c>
    </row>
    <row r="636" spans="1:13">
      <c r="A636" s="3"/>
      <c r="B636" s="4"/>
      <c r="C636" s="4"/>
      <c r="D636" s="1" t="str">
        <f>IF(K636="","",INDEX(差動モデル!$R:$R,K636))</f>
        <v/>
      </c>
      <c r="E636" s="1" t="str">
        <f>IF(K636="","",INDEX(差動モデル!$S:$S,K636))</f>
        <v/>
      </c>
      <c r="F636" s="1" t="str">
        <f t="shared" si="54"/>
        <v/>
      </c>
      <c r="G636" s="1" t="str">
        <f t="shared" si="55"/>
        <v/>
      </c>
      <c r="H636" s="1" t="str">
        <f t="shared" si="56"/>
        <v/>
      </c>
      <c r="I636" s="1" t="str">
        <f t="shared" si="57"/>
        <v/>
      </c>
      <c r="J636" s="1" t="str">
        <f t="shared" si="58"/>
        <v/>
      </c>
      <c r="K636" t="str">
        <f>IF(A636="","",ROUND(1+(LOG10(A636)-LOG10(入力・概要!$B$38))*(入力・概要!$B$40-1)/(LOG10(入力・概要!$B$39)-LOG10(入力・概要!$B$38)),0)+3)</f>
        <v/>
      </c>
      <c r="L636" t="str">
        <f>IF(K636="","",INDEX(差動モデル!$B:$B,K636))</f>
        <v/>
      </c>
      <c r="M636" t="str">
        <f t="shared" si="59"/>
        <v/>
      </c>
    </row>
    <row r="637" spans="1:13">
      <c r="A637" s="3"/>
      <c r="B637" s="4"/>
      <c r="C637" s="4"/>
      <c r="D637" s="1" t="str">
        <f>IF(K637="","",INDEX(差動モデル!$R:$R,K637))</f>
        <v/>
      </c>
      <c r="E637" s="1" t="str">
        <f>IF(K637="","",INDEX(差動モデル!$S:$S,K637))</f>
        <v/>
      </c>
      <c r="F637" s="1" t="str">
        <f t="shared" si="54"/>
        <v/>
      </c>
      <c r="G637" s="1" t="str">
        <f t="shared" si="55"/>
        <v/>
      </c>
      <c r="H637" s="1" t="str">
        <f t="shared" si="56"/>
        <v/>
      </c>
      <c r="I637" s="1" t="str">
        <f t="shared" si="57"/>
        <v/>
      </c>
      <c r="J637" s="1" t="str">
        <f t="shared" si="58"/>
        <v/>
      </c>
      <c r="K637" t="str">
        <f>IF(A637="","",ROUND(1+(LOG10(A637)-LOG10(入力・概要!$B$38))*(入力・概要!$B$40-1)/(LOG10(入力・概要!$B$39)-LOG10(入力・概要!$B$38)),0)+3)</f>
        <v/>
      </c>
      <c r="L637" t="str">
        <f>IF(K637="","",INDEX(差動モデル!$B:$B,K637))</f>
        <v/>
      </c>
      <c r="M637" t="str">
        <f t="shared" si="59"/>
        <v/>
      </c>
    </row>
    <row r="638" spans="1:13">
      <c r="A638" s="3"/>
      <c r="B638" s="4"/>
      <c r="C638" s="4"/>
      <c r="D638" s="1" t="str">
        <f>IF(K638="","",INDEX(差動モデル!$R:$R,K638))</f>
        <v/>
      </c>
      <c r="E638" s="1" t="str">
        <f>IF(K638="","",INDEX(差動モデル!$S:$S,K638))</f>
        <v/>
      </c>
      <c r="F638" s="1" t="str">
        <f t="shared" si="54"/>
        <v/>
      </c>
      <c r="G638" s="1" t="str">
        <f t="shared" si="55"/>
        <v/>
      </c>
      <c r="H638" s="1" t="str">
        <f t="shared" si="56"/>
        <v/>
      </c>
      <c r="I638" s="1" t="str">
        <f t="shared" si="57"/>
        <v/>
      </c>
      <c r="J638" s="1" t="str">
        <f t="shared" si="58"/>
        <v/>
      </c>
      <c r="K638" t="str">
        <f>IF(A638="","",ROUND(1+(LOG10(A638)-LOG10(入力・概要!$B$38))*(入力・概要!$B$40-1)/(LOG10(入力・概要!$B$39)-LOG10(入力・概要!$B$38)),0)+3)</f>
        <v/>
      </c>
      <c r="L638" t="str">
        <f>IF(K638="","",INDEX(差動モデル!$B:$B,K638))</f>
        <v/>
      </c>
      <c r="M638" t="str">
        <f t="shared" si="59"/>
        <v/>
      </c>
    </row>
    <row r="639" spans="1:13">
      <c r="A639" s="3"/>
      <c r="B639" s="4"/>
      <c r="C639" s="4"/>
      <c r="D639" s="1" t="str">
        <f>IF(K639="","",INDEX(差動モデル!$R:$R,K639))</f>
        <v/>
      </c>
      <c r="E639" s="1" t="str">
        <f>IF(K639="","",INDEX(差動モデル!$S:$S,K639))</f>
        <v/>
      </c>
      <c r="F639" s="1" t="str">
        <f t="shared" si="54"/>
        <v/>
      </c>
      <c r="G639" s="1" t="str">
        <f t="shared" si="55"/>
        <v/>
      </c>
      <c r="H639" s="1" t="str">
        <f t="shared" si="56"/>
        <v/>
      </c>
      <c r="I639" s="1" t="str">
        <f t="shared" si="57"/>
        <v/>
      </c>
      <c r="J639" s="1" t="str">
        <f t="shared" si="58"/>
        <v/>
      </c>
      <c r="K639" t="str">
        <f>IF(A639="","",ROUND(1+(LOG10(A639)-LOG10(入力・概要!$B$38))*(入力・概要!$B$40-1)/(LOG10(入力・概要!$B$39)-LOG10(入力・概要!$B$38)),0)+3)</f>
        <v/>
      </c>
      <c r="L639" t="str">
        <f>IF(K639="","",INDEX(差動モデル!$B:$B,K639))</f>
        <v/>
      </c>
      <c r="M639" t="str">
        <f t="shared" si="59"/>
        <v/>
      </c>
    </row>
    <row r="640" spans="1:13">
      <c r="A640" s="3"/>
      <c r="B640" s="4"/>
      <c r="C640" s="4"/>
      <c r="D640" s="1" t="str">
        <f>IF(K640="","",INDEX(差動モデル!$R:$R,K640))</f>
        <v/>
      </c>
      <c r="E640" s="1" t="str">
        <f>IF(K640="","",INDEX(差動モデル!$S:$S,K640))</f>
        <v/>
      </c>
      <c r="F640" s="1" t="str">
        <f t="shared" si="54"/>
        <v/>
      </c>
      <c r="G640" s="1" t="str">
        <f t="shared" si="55"/>
        <v/>
      </c>
      <c r="H640" s="1" t="str">
        <f t="shared" si="56"/>
        <v/>
      </c>
      <c r="I640" s="1" t="str">
        <f t="shared" si="57"/>
        <v/>
      </c>
      <c r="J640" s="1" t="str">
        <f t="shared" si="58"/>
        <v/>
      </c>
      <c r="K640" t="str">
        <f>IF(A640="","",ROUND(1+(LOG10(A640)-LOG10(入力・概要!$B$38))*(入力・概要!$B$40-1)/(LOG10(入力・概要!$B$39)-LOG10(入力・概要!$B$38)),0)+3)</f>
        <v/>
      </c>
      <c r="L640" t="str">
        <f>IF(K640="","",INDEX(差動モデル!$B:$B,K640))</f>
        <v/>
      </c>
      <c r="M640" t="str">
        <f t="shared" si="59"/>
        <v/>
      </c>
    </row>
    <row r="641" spans="1:13">
      <c r="A641" s="3"/>
      <c r="B641" s="4"/>
      <c r="C641" s="4"/>
      <c r="D641" s="1" t="str">
        <f>IF(K641="","",INDEX(差動モデル!$R:$R,K641))</f>
        <v/>
      </c>
      <c r="E641" s="1" t="str">
        <f>IF(K641="","",INDEX(差動モデル!$S:$S,K641))</f>
        <v/>
      </c>
      <c r="F641" s="1" t="str">
        <f t="shared" si="54"/>
        <v/>
      </c>
      <c r="G641" s="1" t="str">
        <f t="shared" si="55"/>
        <v/>
      </c>
      <c r="H641" s="1" t="str">
        <f t="shared" si="56"/>
        <v/>
      </c>
      <c r="I641" s="1" t="str">
        <f t="shared" si="57"/>
        <v/>
      </c>
      <c r="J641" s="1" t="str">
        <f t="shared" si="58"/>
        <v/>
      </c>
      <c r="K641" t="str">
        <f>IF(A641="","",ROUND(1+(LOG10(A641)-LOG10(入力・概要!$B$38))*(入力・概要!$B$40-1)/(LOG10(入力・概要!$B$39)-LOG10(入力・概要!$B$38)),0)+3)</f>
        <v/>
      </c>
      <c r="L641" t="str">
        <f>IF(K641="","",INDEX(差動モデル!$B:$B,K641))</f>
        <v/>
      </c>
      <c r="M641" t="str">
        <f t="shared" si="59"/>
        <v/>
      </c>
    </row>
    <row r="642" spans="1:13">
      <c r="A642" s="3"/>
      <c r="B642" s="4"/>
      <c r="C642" s="4"/>
      <c r="D642" s="1" t="str">
        <f>IF(K642="","",INDEX(差動モデル!$R:$R,K642))</f>
        <v/>
      </c>
      <c r="E642" s="1" t="str">
        <f>IF(K642="","",INDEX(差動モデル!$S:$S,K642))</f>
        <v/>
      </c>
      <c r="F642" s="1" t="str">
        <f t="shared" si="54"/>
        <v/>
      </c>
      <c r="G642" s="1" t="str">
        <f t="shared" si="55"/>
        <v/>
      </c>
      <c r="H642" s="1" t="str">
        <f t="shared" si="56"/>
        <v/>
      </c>
      <c r="I642" s="1" t="str">
        <f t="shared" si="57"/>
        <v/>
      </c>
      <c r="J642" s="1" t="str">
        <f t="shared" si="58"/>
        <v/>
      </c>
      <c r="K642" t="str">
        <f>IF(A642="","",ROUND(1+(LOG10(A642)-LOG10(入力・概要!$B$38))*(入力・概要!$B$40-1)/(LOG10(入力・概要!$B$39)-LOG10(入力・概要!$B$38)),0)+3)</f>
        <v/>
      </c>
      <c r="L642" t="str">
        <f>IF(K642="","",INDEX(差動モデル!$B:$B,K642))</f>
        <v/>
      </c>
      <c r="M642" t="str">
        <f t="shared" si="59"/>
        <v/>
      </c>
    </row>
    <row r="643" spans="1:13">
      <c r="A643" s="3"/>
      <c r="B643" s="4"/>
      <c r="C643" s="4"/>
      <c r="D643" s="1" t="str">
        <f>IF(K643="","",INDEX(差動モデル!$R:$R,K643))</f>
        <v/>
      </c>
      <c r="E643" s="1" t="str">
        <f>IF(K643="","",INDEX(差動モデル!$S:$S,K643))</f>
        <v/>
      </c>
      <c r="F643" s="1" t="str">
        <f t="shared" si="54"/>
        <v/>
      </c>
      <c r="G643" s="1" t="str">
        <f t="shared" si="55"/>
        <v/>
      </c>
      <c r="H643" s="1" t="str">
        <f t="shared" si="56"/>
        <v/>
      </c>
      <c r="I643" s="1" t="str">
        <f t="shared" si="57"/>
        <v/>
      </c>
      <c r="J643" s="1" t="str">
        <f t="shared" si="58"/>
        <v/>
      </c>
      <c r="K643" t="str">
        <f>IF(A643="","",ROUND(1+(LOG10(A643)-LOG10(入力・概要!$B$38))*(入力・概要!$B$40-1)/(LOG10(入力・概要!$B$39)-LOG10(入力・概要!$B$38)),0)+3)</f>
        <v/>
      </c>
      <c r="L643" t="str">
        <f>IF(K643="","",INDEX(差動モデル!$B:$B,K643))</f>
        <v/>
      </c>
      <c r="M643" t="str">
        <f t="shared" si="59"/>
        <v/>
      </c>
    </row>
    <row r="644" spans="1:13">
      <c r="A644" s="3"/>
      <c r="B644" s="4"/>
      <c r="C644" s="4"/>
      <c r="D644" s="1" t="str">
        <f>IF(K644="","",INDEX(差動モデル!$R:$R,K644))</f>
        <v/>
      </c>
      <c r="E644" s="1" t="str">
        <f>IF(K644="","",INDEX(差動モデル!$S:$S,K644))</f>
        <v/>
      </c>
      <c r="F644" s="1" t="str">
        <f t="shared" si="54"/>
        <v/>
      </c>
      <c r="G644" s="1" t="str">
        <f t="shared" si="55"/>
        <v/>
      </c>
      <c r="H644" s="1" t="str">
        <f t="shared" si="56"/>
        <v/>
      </c>
      <c r="I644" s="1" t="str">
        <f t="shared" si="57"/>
        <v/>
      </c>
      <c r="J644" s="1" t="str">
        <f t="shared" si="58"/>
        <v/>
      </c>
      <c r="K644" t="str">
        <f>IF(A644="","",ROUND(1+(LOG10(A644)-LOG10(入力・概要!$B$38))*(入力・概要!$B$40-1)/(LOG10(入力・概要!$B$39)-LOG10(入力・概要!$B$38)),0)+3)</f>
        <v/>
      </c>
      <c r="L644" t="str">
        <f>IF(K644="","",INDEX(差動モデル!$B:$B,K644))</f>
        <v/>
      </c>
      <c r="M644" t="str">
        <f t="shared" si="59"/>
        <v/>
      </c>
    </row>
    <row r="645" spans="1:13">
      <c r="A645" s="3"/>
      <c r="B645" s="4"/>
      <c r="C645" s="4"/>
      <c r="D645" s="1" t="str">
        <f>IF(K645="","",INDEX(差動モデル!$R:$R,K645))</f>
        <v/>
      </c>
      <c r="E645" s="1" t="str">
        <f>IF(K645="","",INDEX(差動モデル!$S:$S,K645))</f>
        <v/>
      </c>
      <c r="F645" s="1" t="str">
        <f t="shared" ref="F645:F708" si="60">IF(OR(A645="",B645=""),"",100*(D645-B645)/MAX(B645,0.000000000001))</f>
        <v/>
      </c>
      <c r="G645" s="1" t="str">
        <f t="shared" ref="G645:G708" si="61">IF(OR(A645="",C645=""),"",E645-C645)</f>
        <v/>
      </c>
      <c r="H645" s="1" t="str">
        <f t="shared" ref="H645:H708" si="62">IF(A645="","",LOG10(A645))</f>
        <v/>
      </c>
      <c r="I645" s="1" t="str">
        <f t="shared" ref="I645:I708" si="63">IF(B645="","",LOG10(MAX(B645,0.000000000001)))</f>
        <v/>
      </c>
      <c r="J645" s="1" t="str">
        <f t="shared" ref="J645:J708" si="64">IF(D645="","",LOG10(MAX(D645,0.000000000001)))</f>
        <v/>
      </c>
      <c r="K645" t="str">
        <f>IF(A645="","",ROUND(1+(LOG10(A645)-LOG10(入力・概要!$B$38))*(入力・概要!$B$40-1)/(LOG10(入力・概要!$B$39)-LOG10(入力・概要!$B$38)),0)+3)</f>
        <v/>
      </c>
      <c r="L645" t="str">
        <f>IF(K645="","",INDEX(差動モデル!$B:$B,K645))</f>
        <v/>
      </c>
      <c r="M645" t="str">
        <f t="shared" ref="M645:M708" si="65">IF(A645="","",IF(ABS(L645/A645-1)&lt;0.01,"周波数差&lt;1%","周波数差あり"))</f>
        <v/>
      </c>
    </row>
    <row r="646" spans="1:13">
      <c r="A646" s="3"/>
      <c r="B646" s="4"/>
      <c r="C646" s="4"/>
      <c r="D646" s="1" t="str">
        <f>IF(K646="","",INDEX(差動モデル!$R:$R,K646))</f>
        <v/>
      </c>
      <c r="E646" s="1" t="str">
        <f>IF(K646="","",INDEX(差動モデル!$S:$S,K646))</f>
        <v/>
      </c>
      <c r="F646" s="1" t="str">
        <f t="shared" si="60"/>
        <v/>
      </c>
      <c r="G646" s="1" t="str">
        <f t="shared" si="61"/>
        <v/>
      </c>
      <c r="H646" s="1" t="str">
        <f t="shared" si="62"/>
        <v/>
      </c>
      <c r="I646" s="1" t="str">
        <f t="shared" si="63"/>
        <v/>
      </c>
      <c r="J646" s="1" t="str">
        <f t="shared" si="64"/>
        <v/>
      </c>
      <c r="K646" t="str">
        <f>IF(A646="","",ROUND(1+(LOG10(A646)-LOG10(入力・概要!$B$38))*(入力・概要!$B$40-1)/(LOG10(入力・概要!$B$39)-LOG10(入力・概要!$B$38)),0)+3)</f>
        <v/>
      </c>
      <c r="L646" t="str">
        <f>IF(K646="","",INDEX(差動モデル!$B:$B,K646))</f>
        <v/>
      </c>
      <c r="M646" t="str">
        <f t="shared" si="65"/>
        <v/>
      </c>
    </row>
    <row r="647" spans="1:13">
      <c r="A647" s="3"/>
      <c r="B647" s="4"/>
      <c r="C647" s="4"/>
      <c r="D647" s="1" t="str">
        <f>IF(K647="","",INDEX(差動モデル!$R:$R,K647))</f>
        <v/>
      </c>
      <c r="E647" s="1" t="str">
        <f>IF(K647="","",INDEX(差動モデル!$S:$S,K647))</f>
        <v/>
      </c>
      <c r="F647" s="1" t="str">
        <f t="shared" si="60"/>
        <v/>
      </c>
      <c r="G647" s="1" t="str">
        <f t="shared" si="61"/>
        <v/>
      </c>
      <c r="H647" s="1" t="str">
        <f t="shared" si="62"/>
        <v/>
      </c>
      <c r="I647" s="1" t="str">
        <f t="shared" si="63"/>
        <v/>
      </c>
      <c r="J647" s="1" t="str">
        <f t="shared" si="64"/>
        <v/>
      </c>
      <c r="K647" t="str">
        <f>IF(A647="","",ROUND(1+(LOG10(A647)-LOG10(入力・概要!$B$38))*(入力・概要!$B$40-1)/(LOG10(入力・概要!$B$39)-LOG10(入力・概要!$B$38)),0)+3)</f>
        <v/>
      </c>
      <c r="L647" t="str">
        <f>IF(K647="","",INDEX(差動モデル!$B:$B,K647))</f>
        <v/>
      </c>
      <c r="M647" t="str">
        <f t="shared" si="65"/>
        <v/>
      </c>
    </row>
    <row r="648" spans="1:13">
      <c r="A648" s="3"/>
      <c r="B648" s="4"/>
      <c r="C648" s="4"/>
      <c r="D648" s="1" t="str">
        <f>IF(K648="","",INDEX(差動モデル!$R:$R,K648))</f>
        <v/>
      </c>
      <c r="E648" s="1" t="str">
        <f>IF(K648="","",INDEX(差動モデル!$S:$S,K648))</f>
        <v/>
      </c>
      <c r="F648" s="1" t="str">
        <f t="shared" si="60"/>
        <v/>
      </c>
      <c r="G648" s="1" t="str">
        <f t="shared" si="61"/>
        <v/>
      </c>
      <c r="H648" s="1" t="str">
        <f t="shared" si="62"/>
        <v/>
      </c>
      <c r="I648" s="1" t="str">
        <f t="shared" si="63"/>
        <v/>
      </c>
      <c r="J648" s="1" t="str">
        <f t="shared" si="64"/>
        <v/>
      </c>
      <c r="K648" t="str">
        <f>IF(A648="","",ROUND(1+(LOG10(A648)-LOG10(入力・概要!$B$38))*(入力・概要!$B$40-1)/(LOG10(入力・概要!$B$39)-LOG10(入力・概要!$B$38)),0)+3)</f>
        <v/>
      </c>
      <c r="L648" t="str">
        <f>IF(K648="","",INDEX(差動モデル!$B:$B,K648))</f>
        <v/>
      </c>
      <c r="M648" t="str">
        <f t="shared" si="65"/>
        <v/>
      </c>
    </row>
    <row r="649" spans="1:13">
      <c r="A649" s="3"/>
      <c r="B649" s="4"/>
      <c r="C649" s="4"/>
      <c r="D649" s="1" t="str">
        <f>IF(K649="","",INDEX(差動モデル!$R:$R,K649))</f>
        <v/>
      </c>
      <c r="E649" s="1" t="str">
        <f>IF(K649="","",INDEX(差動モデル!$S:$S,K649))</f>
        <v/>
      </c>
      <c r="F649" s="1" t="str">
        <f t="shared" si="60"/>
        <v/>
      </c>
      <c r="G649" s="1" t="str">
        <f t="shared" si="61"/>
        <v/>
      </c>
      <c r="H649" s="1" t="str">
        <f t="shared" si="62"/>
        <v/>
      </c>
      <c r="I649" s="1" t="str">
        <f t="shared" si="63"/>
        <v/>
      </c>
      <c r="J649" s="1" t="str">
        <f t="shared" si="64"/>
        <v/>
      </c>
      <c r="K649" t="str">
        <f>IF(A649="","",ROUND(1+(LOG10(A649)-LOG10(入力・概要!$B$38))*(入力・概要!$B$40-1)/(LOG10(入力・概要!$B$39)-LOG10(入力・概要!$B$38)),0)+3)</f>
        <v/>
      </c>
      <c r="L649" t="str">
        <f>IF(K649="","",INDEX(差動モデル!$B:$B,K649))</f>
        <v/>
      </c>
      <c r="M649" t="str">
        <f t="shared" si="65"/>
        <v/>
      </c>
    </row>
    <row r="650" spans="1:13">
      <c r="A650" s="3"/>
      <c r="B650" s="4"/>
      <c r="C650" s="4"/>
      <c r="D650" s="1" t="str">
        <f>IF(K650="","",INDEX(差動モデル!$R:$R,K650))</f>
        <v/>
      </c>
      <c r="E650" s="1" t="str">
        <f>IF(K650="","",INDEX(差動モデル!$S:$S,K650))</f>
        <v/>
      </c>
      <c r="F650" s="1" t="str">
        <f t="shared" si="60"/>
        <v/>
      </c>
      <c r="G650" s="1" t="str">
        <f t="shared" si="61"/>
        <v/>
      </c>
      <c r="H650" s="1" t="str">
        <f t="shared" si="62"/>
        <v/>
      </c>
      <c r="I650" s="1" t="str">
        <f t="shared" si="63"/>
        <v/>
      </c>
      <c r="J650" s="1" t="str">
        <f t="shared" si="64"/>
        <v/>
      </c>
      <c r="K650" t="str">
        <f>IF(A650="","",ROUND(1+(LOG10(A650)-LOG10(入力・概要!$B$38))*(入力・概要!$B$40-1)/(LOG10(入力・概要!$B$39)-LOG10(入力・概要!$B$38)),0)+3)</f>
        <v/>
      </c>
      <c r="L650" t="str">
        <f>IF(K650="","",INDEX(差動モデル!$B:$B,K650))</f>
        <v/>
      </c>
      <c r="M650" t="str">
        <f t="shared" si="65"/>
        <v/>
      </c>
    </row>
    <row r="651" spans="1:13">
      <c r="A651" s="3"/>
      <c r="B651" s="4"/>
      <c r="C651" s="4"/>
      <c r="D651" s="1" t="str">
        <f>IF(K651="","",INDEX(差動モデル!$R:$R,K651))</f>
        <v/>
      </c>
      <c r="E651" s="1" t="str">
        <f>IF(K651="","",INDEX(差動モデル!$S:$S,K651))</f>
        <v/>
      </c>
      <c r="F651" s="1" t="str">
        <f t="shared" si="60"/>
        <v/>
      </c>
      <c r="G651" s="1" t="str">
        <f t="shared" si="61"/>
        <v/>
      </c>
      <c r="H651" s="1" t="str">
        <f t="shared" si="62"/>
        <v/>
      </c>
      <c r="I651" s="1" t="str">
        <f t="shared" si="63"/>
        <v/>
      </c>
      <c r="J651" s="1" t="str">
        <f t="shared" si="64"/>
        <v/>
      </c>
      <c r="K651" t="str">
        <f>IF(A651="","",ROUND(1+(LOG10(A651)-LOG10(入力・概要!$B$38))*(入力・概要!$B$40-1)/(LOG10(入力・概要!$B$39)-LOG10(入力・概要!$B$38)),0)+3)</f>
        <v/>
      </c>
      <c r="L651" t="str">
        <f>IF(K651="","",INDEX(差動モデル!$B:$B,K651))</f>
        <v/>
      </c>
      <c r="M651" t="str">
        <f t="shared" si="65"/>
        <v/>
      </c>
    </row>
    <row r="652" spans="1:13">
      <c r="A652" s="3"/>
      <c r="B652" s="4"/>
      <c r="C652" s="4"/>
      <c r="D652" s="1" t="str">
        <f>IF(K652="","",INDEX(差動モデル!$R:$R,K652))</f>
        <v/>
      </c>
      <c r="E652" s="1" t="str">
        <f>IF(K652="","",INDEX(差動モデル!$S:$S,K652))</f>
        <v/>
      </c>
      <c r="F652" s="1" t="str">
        <f t="shared" si="60"/>
        <v/>
      </c>
      <c r="G652" s="1" t="str">
        <f t="shared" si="61"/>
        <v/>
      </c>
      <c r="H652" s="1" t="str">
        <f t="shared" si="62"/>
        <v/>
      </c>
      <c r="I652" s="1" t="str">
        <f t="shared" si="63"/>
        <v/>
      </c>
      <c r="J652" s="1" t="str">
        <f t="shared" si="64"/>
        <v/>
      </c>
      <c r="K652" t="str">
        <f>IF(A652="","",ROUND(1+(LOG10(A652)-LOG10(入力・概要!$B$38))*(入力・概要!$B$40-1)/(LOG10(入力・概要!$B$39)-LOG10(入力・概要!$B$38)),0)+3)</f>
        <v/>
      </c>
      <c r="L652" t="str">
        <f>IF(K652="","",INDEX(差動モデル!$B:$B,K652))</f>
        <v/>
      </c>
      <c r="M652" t="str">
        <f t="shared" si="65"/>
        <v/>
      </c>
    </row>
    <row r="653" spans="1:13">
      <c r="A653" s="3"/>
      <c r="B653" s="4"/>
      <c r="C653" s="4"/>
      <c r="D653" s="1" t="str">
        <f>IF(K653="","",INDEX(差動モデル!$R:$R,K653))</f>
        <v/>
      </c>
      <c r="E653" s="1" t="str">
        <f>IF(K653="","",INDEX(差動モデル!$S:$S,K653))</f>
        <v/>
      </c>
      <c r="F653" s="1" t="str">
        <f t="shared" si="60"/>
        <v/>
      </c>
      <c r="G653" s="1" t="str">
        <f t="shared" si="61"/>
        <v/>
      </c>
      <c r="H653" s="1" t="str">
        <f t="shared" si="62"/>
        <v/>
      </c>
      <c r="I653" s="1" t="str">
        <f t="shared" si="63"/>
        <v/>
      </c>
      <c r="J653" s="1" t="str">
        <f t="shared" si="64"/>
        <v/>
      </c>
      <c r="K653" t="str">
        <f>IF(A653="","",ROUND(1+(LOG10(A653)-LOG10(入力・概要!$B$38))*(入力・概要!$B$40-1)/(LOG10(入力・概要!$B$39)-LOG10(入力・概要!$B$38)),0)+3)</f>
        <v/>
      </c>
      <c r="L653" t="str">
        <f>IF(K653="","",INDEX(差動モデル!$B:$B,K653))</f>
        <v/>
      </c>
      <c r="M653" t="str">
        <f t="shared" si="65"/>
        <v/>
      </c>
    </row>
    <row r="654" spans="1:13">
      <c r="A654" s="3"/>
      <c r="B654" s="4"/>
      <c r="C654" s="4"/>
      <c r="D654" s="1" t="str">
        <f>IF(K654="","",INDEX(差動モデル!$R:$R,K654))</f>
        <v/>
      </c>
      <c r="E654" s="1" t="str">
        <f>IF(K654="","",INDEX(差動モデル!$S:$S,K654))</f>
        <v/>
      </c>
      <c r="F654" s="1" t="str">
        <f t="shared" si="60"/>
        <v/>
      </c>
      <c r="G654" s="1" t="str">
        <f t="shared" si="61"/>
        <v/>
      </c>
      <c r="H654" s="1" t="str">
        <f t="shared" si="62"/>
        <v/>
      </c>
      <c r="I654" s="1" t="str">
        <f t="shared" si="63"/>
        <v/>
      </c>
      <c r="J654" s="1" t="str">
        <f t="shared" si="64"/>
        <v/>
      </c>
      <c r="K654" t="str">
        <f>IF(A654="","",ROUND(1+(LOG10(A654)-LOG10(入力・概要!$B$38))*(入力・概要!$B$40-1)/(LOG10(入力・概要!$B$39)-LOG10(入力・概要!$B$38)),0)+3)</f>
        <v/>
      </c>
      <c r="L654" t="str">
        <f>IF(K654="","",INDEX(差動モデル!$B:$B,K654))</f>
        <v/>
      </c>
      <c r="M654" t="str">
        <f t="shared" si="65"/>
        <v/>
      </c>
    </row>
    <row r="655" spans="1:13">
      <c r="A655" s="3"/>
      <c r="B655" s="4"/>
      <c r="C655" s="4"/>
      <c r="D655" s="1" t="str">
        <f>IF(K655="","",INDEX(差動モデル!$R:$R,K655))</f>
        <v/>
      </c>
      <c r="E655" s="1" t="str">
        <f>IF(K655="","",INDEX(差動モデル!$S:$S,K655))</f>
        <v/>
      </c>
      <c r="F655" s="1" t="str">
        <f t="shared" si="60"/>
        <v/>
      </c>
      <c r="G655" s="1" t="str">
        <f t="shared" si="61"/>
        <v/>
      </c>
      <c r="H655" s="1" t="str">
        <f t="shared" si="62"/>
        <v/>
      </c>
      <c r="I655" s="1" t="str">
        <f t="shared" si="63"/>
        <v/>
      </c>
      <c r="J655" s="1" t="str">
        <f t="shared" si="64"/>
        <v/>
      </c>
      <c r="K655" t="str">
        <f>IF(A655="","",ROUND(1+(LOG10(A655)-LOG10(入力・概要!$B$38))*(入力・概要!$B$40-1)/(LOG10(入力・概要!$B$39)-LOG10(入力・概要!$B$38)),0)+3)</f>
        <v/>
      </c>
      <c r="L655" t="str">
        <f>IF(K655="","",INDEX(差動モデル!$B:$B,K655))</f>
        <v/>
      </c>
      <c r="M655" t="str">
        <f t="shared" si="65"/>
        <v/>
      </c>
    </row>
    <row r="656" spans="1:13">
      <c r="A656" s="3"/>
      <c r="B656" s="4"/>
      <c r="C656" s="4"/>
      <c r="D656" s="1" t="str">
        <f>IF(K656="","",INDEX(差動モデル!$R:$R,K656))</f>
        <v/>
      </c>
      <c r="E656" s="1" t="str">
        <f>IF(K656="","",INDEX(差動モデル!$S:$S,K656))</f>
        <v/>
      </c>
      <c r="F656" s="1" t="str">
        <f t="shared" si="60"/>
        <v/>
      </c>
      <c r="G656" s="1" t="str">
        <f t="shared" si="61"/>
        <v/>
      </c>
      <c r="H656" s="1" t="str">
        <f t="shared" si="62"/>
        <v/>
      </c>
      <c r="I656" s="1" t="str">
        <f t="shared" si="63"/>
        <v/>
      </c>
      <c r="J656" s="1" t="str">
        <f t="shared" si="64"/>
        <v/>
      </c>
      <c r="K656" t="str">
        <f>IF(A656="","",ROUND(1+(LOG10(A656)-LOG10(入力・概要!$B$38))*(入力・概要!$B$40-1)/(LOG10(入力・概要!$B$39)-LOG10(入力・概要!$B$38)),0)+3)</f>
        <v/>
      </c>
      <c r="L656" t="str">
        <f>IF(K656="","",INDEX(差動モデル!$B:$B,K656))</f>
        <v/>
      </c>
      <c r="M656" t="str">
        <f t="shared" si="65"/>
        <v/>
      </c>
    </row>
    <row r="657" spans="1:13">
      <c r="A657" s="3"/>
      <c r="B657" s="4"/>
      <c r="C657" s="4"/>
      <c r="D657" s="1" t="str">
        <f>IF(K657="","",INDEX(差動モデル!$R:$R,K657))</f>
        <v/>
      </c>
      <c r="E657" s="1" t="str">
        <f>IF(K657="","",INDEX(差動モデル!$S:$S,K657))</f>
        <v/>
      </c>
      <c r="F657" s="1" t="str">
        <f t="shared" si="60"/>
        <v/>
      </c>
      <c r="G657" s="1" t="str">
        <f t="shared" si="61"/>
        <v/>
      </c>
      <c r="H657" s="1" t="str">
        <f t="shared" si="62"/>
        <v/>
      </c>
      <c r="I657" s="1" t="str">
        <f t="shared" si="63"/>
        <v/>
      </c>
      <c r="J657" s="1" t="str">
        <f t="shared" si="64"/>
        <v/>
      </c>
      <c r="K657" t="str">
        <f>IF(A657="","",ROUND(1+(LOG10(A657)-LOG10(入力・概要!$B$38))*(入力・概要!$B$40-1)/(LOG10(入力・概要!$B$39)-LOG10(入力・概要!$B$38)),0)+3)</f>
        <v/>
      </c>
      <c r="L657" t="str">
        <f>IF(K657="","",INDEX(差動モデル!$B:$B,K657))</f>
        <v/>
      </c>
      <c r="M657" t="str">
        <f t="shared" si="65"/>
        <v/>
      </c>
    </row>
    <row r="658" spans="1:13">
      <c r="A658" s="3"/>
      <c r="B658" s="4"/>
      <c r="C658" s="4"/>
      <c r="D658" s="1" t="str">
        <f>IF(K658="","",INDEX(差動モデル!$R:$R,K658))</f>
        <v/>
      </c>
      <c r="E658" s="1" t="str">
        <f>IF(K658="","",INDEX(差動モデル!$S:$S,K658))</f>
        <v/>
      </c>
      <c r="F658" s="1" t="str">
        <f t="shared" si="60"/>
        <v/>
      </c>
      <c r="G658" s="1" t="str">
        <f t="shared" si="61"/>
        <v/>
      </c>
      <c r="H658" s="1" t="str">
        <f t="shared" si="62"/>
        <v/>
      </c>
      <c r="I658" s="1" t="str">
        <f t="shared" si="63"/>
        <v/>
      </c>
      <c r="J658" s="1" t="str">
        <f t="shared" si="64"/>
        <v/>
      </c>
      <c r="K658" t="str">
        <f>IF(A658="","",ROUND(1+(LOG10(A658)-LOG10(入力・概要!$B$38))*(入力・概要!$B$40-1)/(LOG10(入力・概要!$B$39)-LOG10(入力・概要!$B$38)),0)+3)</f>
        <v/>
      </c>
      <c r="L658" t="str">
        <f>IF(K658="","",INDEX(差動モデル!$B:$B,K658))</f>
        <v/>
      </c>
      <c r="M658" t="str">
        <f t="shared" si="65"/>
        <v/>
      </c>
    </row>
    <row r="659" spans="1:13">
      <c r="A659" s="3"/>
      <c r="B659" s="4"/>
      <c r="C659" s="4"/>
      <c r="D659" s="1" t="str">
        <f>IF(K659="","",INDEX(差動モデル!$R:$R,K659))</f>
        <v/>
      </c>
      <c r="E659" s="1" t="str">
        <f>IF(K659="","",INDEX(差動モデル!$S:$S,K659))</f>
        <v/>
      </c>
      <c r="F659" s="1" t="str">
        <f t="shared" si="60"/>
        <v/>
      </c>
      <c r="G659" s="1" t="str">
        <f t="shared" si="61"/>
        <v/>
      </c>
      <c r="H659" s="1" t="str">
        <f t="shared" si="62"/>
        <v/>
      </c>
      <c r="I659" s="1" t="str">
        <f t="shared" si="63"/>
        <v/>
      </c>
      <c r="J659" s="1" t="str">
        <f t="shared" si="64"/>
        <v/>
      </c>
      <c r="K659" t="str">
        <f>IF(A659="","",ROUND(1+(LOG10(A659)-LOG10(入力・概要!$B$38))*(入力・概要!$B$40-1)/(LOG10(入力・概要!$B$39)-LOG10(入力・概要!$B$38)),0)+3)</f>
        <v/>
      </c>
      <c r="L659" t="str">
        <f>IF(K659="","",INDEX(差動モデル!$B:$B,K659))</f>
        <v/>
      </c>
      <c r="M659" t="str">
        <f t="shared" si="65"/>
        <v/>
      </c>
    </row>
    <row r="660" spans="1:13">
      <c r="A660" s="3"/>
      <c r="B660" s="4"/>
      <c r="C660" s="4"/>
      <c r="D660" s="1" t="str">
        <f>IF(K660="","",INDEX(差動モデル!$R:$R,K660))</f>
        <v/>
      </c>
      <c r="E660" s="1" t="str">
        <f>IF(K660="","",INDEX(差動モデル!$S:$S,K660))</f>
        <v/>
      </c>
      <c r="F660" s="1" t="str">
        <f t="shared" si="60"/>
        <v/>
      </c>
      <c r="G660" s="1" t="str">
        <f t="shared" si="61"/>
        <v/>
      </c>
      <c r="H660" s="1" t="str">
        <f t="shared" si="62"/>
        <v/>
      </c>
      <c r="I660" s="1" t="str">
        <f t="shared" si="63"/>
        <v/>
      </c>
      <c r="J660" s="1" t="str">
        <f t="shared" si="64"/>
        <v/>
      </c>
      <c r="K660" t="str">
        <f>IF(A660="","",ROUND(1+(LOG10(A660)-LOG10(入力・概要!$B$38))*(入力・概要!$B$40-1)/(LOG10(入力・概要!$B$39)-LOG10(入力・概要!$B$38)),0)+3)</f>
        <v/>
      </c>
      <c r="L660" t="str">
        <f>IF(K660="","",INDEX(差動モデル!$B:$B,K660))</f>
        <v/>
      </c>
      <c r="M660" t="str">
        <f t="shared" si="65"/>
        <v/>
      </c>
    </row>
    <row r="661" spans="1:13">
      <c r="A661" s="3"/>
      <c r="B661" s="4"/>
      <c r="C661" s="4"/>
      <c r="D661" s="1" t="str">
        <f>IF(K661="","",INDEX(差動モデル!$R:$R,K661))</f>
        <v/>
      </c>
      <c r="E661" s="1" t="str">
        <f>IF(K661="","",INDEX(差動モデル!$S:$S,K661))</f>
        <v/>
      </c>
      <c r="F661" s="1" t="str">
        <f t="shared" si="60"/>
        <v/>
      </c>
      <c r="G661" s="1" t="str">
        <f t="shared" si="61"/>
        <v/>
      </c>
      <c r="H661" s="1" t="str">
        <f t="shared" si="62"/>
        <v/>
      </c>
      <c r="I661" s="1" t="str">
        <f t="shared" si="63"/>
        <v/>
      </c>
      <c r="J661" s="1" t="str">
        <f t="shared" si="64"/>
        <v/>
      </c>
      <c r="K661" t="str">
        <f>IF(A661="","",ROUND(1+(LOG10(A661)-LOG10(入力・概要!$B$38))*(入力・概要!$B$40-1)/(LOG10(入力・概要!$B$39)-LOG10(入力・概要!$B$38)),0)+3)</f>
        <v/>
      </c>
      <c r="L661" t="str">
        <f>IF(K661="","",INDEX(差動モデル!$B:$B,K661))</f>
        <v/>
      </c>
      <c r="M661" t="str">
        <f t="shared" si="65"/>
        <v/>
      </c>
    </row>
    <row r="662" spans="1:13">
      <c r="A662" s="3"/>
      <c r="B662" s="4"/>
      <c r="C662" s="4"/>
      <c r="D662" s="1" t="str">
        <f>IF(K662="","",INDEX(差動モデル!$R:$R,K662))</f>
        <v/>
      </c>
      <c r="E662" s="1" t="str">
        <f>IF(K662="","",INDEX(差動モデル!$S:$S,K662))</f>
        <v/>
      </c>
      <c r="F662" s="1" t="str">
        <f t="shared" si="60"/>
        <v/>
      </c>
      <c r="G662" s="1" t="str">
        <f t="shared" si="61"/>
        <v/>
      </c>
      <c r="H662" s="1" t="str">
        <f t="shared" si="62"/>
        <v/>
      </c>
      <c r="I662" s="1" t="str">
        <f t="shared" si="63"/>
        <v/>
      </c>
      <c r="J662" s="1" t="str">
        <f t="shared" si="64"/>
        <v/>
      </c>
      <c r="K662" t="str">
        <f>IF(A662="","",ROUND(1+(LOG10(A662)-LOG10(入力・概要!$B$38))*(入力・概要!$B$40-1)/(LOG10(入力・概要!$B$39)-LOG10(入力・概要!$B$38)),0)+3)</f>
        <v/>
      </c>
      <c r="L662" t="str">
        <f>IF(K662="","",INDEX(差動モデル!$B:$B,K662))</f>
        <v/>
      </c>
      <c r="M662" t="str">
        <f t="shared" si="65"/>
        <v/>
      </c>
    </row>
    <row r="663" spans="1:13">
      <c r="A663" s="3"/>
      <c r="B663" s="4"/>
      <c r="C663" s="4"/>
      <c r="D663" s="1" t="str">
        <f>IF(K663="","",INDEX(差動モデル!$R:$R,K663))</f>
        <v/>
      </c>
      <c r="E663" s="1" t="str">
        <f>IF(K663="","",INDEX(差動モデル!$S:$S,K663))</f>
        <v/>
      </c>
      <c r="F663" s="1" t="str">
        <f t="shared" si="60"/>
        <v/>
      </c>
      <c r="G663" s="1" t="str">
        <f t="shared" si="61"/>
        <v/>
      </c>
      <c r="H663" s="1" t="str">
        <f t="shared" si="62"/>
        <v/>
      </c>
      <c r="I663" s="1" t="str">
        <f t="shared" si="63"/>
        <v/>
      </c>
      <c r="J663" s="1" t="str">
        <f t="shared" si="64"/>
        <v/>
      </c>
      <c r="K663" t="str">
        <f>IF(A663="","",ROUND(1+(LOG10(A663)-LOG10(入力・概要!$B$38))*(入力・概要!$B$40-1)/(LOG10(入力・概要!$B$39)-LOG10(入力・概要!$B$38)),0)+3)</f>
        <v/>
      </c>
      <c r="L663" t="str">
        <f>IF(K663="","",INDEX(差動モデル!$B:$B,K663))</f>
        <v/>
      </c>
      <c r="M663" t="str">
        <f t="shared" si="65"/>
        <v/>
      </c>
    </row>
    <row r="664" spans="1:13">
      <c r="A664" s="3"/>
      <c r="B664" s="4"/>
      <c r="C664" s="4"/>
      <c r="D664" s="1" t="str">
        <f>IF(K664="","",INDEX(差動モデル!$R:$R,K664))</f>
        <v/>
      </c>
      <c r="E664" s="1" t="str">
        <f>IF(K664="","",INDEX(差動モデル!$S:$S,K664))</f>
        <v/>
      </c>
      <c r="F664" s="1" t="str">
        <f t="shared" si="60"/>
        <v/>
      </c>
      <c r="G664" s="1" t="str">
        <f t="shared" si="61"/>
        <v/>
      </c>
      <c r="H664" s="1" t="str">
        <f t="shared" si="62"/>
        <v/>
      </c>
      <c r="I664" s="1" t="str">
        <f t="shared" si="63"/>
        <v/>
      </c>
      <c r="J664" s="1" t="str">
        <f t="shared" si="64"/>
        <v/>
      </c>
      <c r="K664" t="str">
        <f>IF(A664="","",ROUND(1+(LOG10(A664)-LOG10(入力・概要!$B$38))*(入力・概要!$B$40-1)/(LOG10(入力・概要!$B$39)-LOG10(入力・概要!$B$38)),0)+3)</f>
        <v/>
      </c>
      <c r="L664" t="str">
        <f>IF(K664="","",INDEX(差動モデル!$B:$B,K664))</f>
        <v/>
      </c>
      <c r="M664" t="str">
        <f t="shared" si="65"/>
        <v/>
      </c>
    </row>
    <row r="665" spans="1:13">
      <c r="A665" s="3"/>
      <c r="B665" s="4"/>
      <c r="C665" s="4"/>
      <c r="D665" s="1" t="str">
        <f>IF(K665="","",INDEX(差動モデル!$R:$R,K665))</f>
        <v/>
      </c>
      <c r="E665" s="1" t="str">
        <f>IF(K665="","",INDEX(差動モデル!$S:$S,K665))</f>
        <v/>
      </c>
      <c r="F665" s="1" t="str">
        <f t="shared" si="60"/>
        <v/>
      </c>
      <c r="G665" s="1" t="str">
        <f t="shared" si="61"/>
        <v/>
      </c>
      <c r="H665" s="1" t="str">
        <f t="shared" si="62"/>
        <v/>
      </c>
      <c r="I665" s="1" t="str">
        <f t="shared" si="63"/>
        <v/>
      </c>
      <c r="J665" s="1" t="str">
        <f t="shared" si="64"/>
        <v/>
      </c>
      <c r="K665" t="str">
        <f>IF(A665="","",ROUND(1+(LOG10(A665)-LOG10(入力・概要!$B$38))*(入力・概要!$B$40-1)/(LOG10(入力・概要!$B$39)-LOG10(入力・概要!$B$38)),0)+3)</f>
        <v/>
      </c>
      <c r="L665" t="str">
        <f>IF(K665="","",INDEX(差動モデル!$B:$B,K665))</f>
        <v/>
      </c>
      <c r="M665" t="str">
        <f t="shared" si="65"/>
        <v/>
      </c>
    </row>
    <row r="666" spans="1:13">
      <c r="A666" s="3"/>
      <c r="B666" s="4"/>
      <c r="C666" s="4"/>
      <c r="D666" s="1" t="str">
        <f>IF(K666="","",INDEX(差動モデル!$R:$R,K666))</f>
        <v/>
      </c>
      <c r="E666" s="1" t="str">
        <f>IF(K666="","",INDEX(差動モデル!$S:$S,K666))</f>
        <v/>
      </c>
      <c r="F666" s="1" t="str">
        <f t="shared" si="60"/>
        <v/>
      </c>
      <c r="G666" s="1" t="str">
        <f t="shared" si="61"/>
        <v/>
      </c>
      <c r="H666" s="1" t="str">
        <f t="shared" si="62"/>
        <v/>
      </c>
      <c r="I666" s="1" t="str">
        <f t="shared" si="63"/>
        <v/>
      </c>
      <c r="J666" s="1" t="str">
        <f t="shared" si="64"/>
        <v/>
      </c>
      <c r="K666" t="str">
        <f>IF(A666="","",ROUND(1+(LOG10(A666)-LOG10(入力・概要!$B$38))*(入力・概要!$B$40-1)/(LOG10(入力・概要!$B$39)-LOG10(入力・概要!$B$38)),0)+3)</f>
        <v/>
      </c>
      <c r="L666" t="str">
        <f>IF(K666="","",INDEX(差動モデル!$B:$B,K666))</f>
        <v/>
      </c>
      <c r="M666" t="str">
        <f t="shared" si="65"/>
        <v/>
      </c>
    </row>
    <row r="667" spans="1:13">
      <c r="A667" s="3"/>
      <c r="B667" s="4"/>
      <c r="C667" s="4"/>
      <c r="D667" s="1" t="str">
        <f>IF(K667="","",INDEX(差動モデル!$R:$R,K667))</f>
        <v/>
      </c>
      <c r="E667" s="1" t="str">
        <f>IF(K667="","",INDEX(差動モデル!$S:$S,K667))</f>
        <v/>
      </c>
      <c r="F667" s="1" t="str">
        <f t="shared" si="60"/>
        <v/>
      </c>
      <c r="G667" s="1" t="str">
        <f t="shared" si="61"/>
        <v/>
      </c>
      <c r="H667" s="1" t="str">
        <f t="shared" si="62"/>
        <v/>
      </c>
      <c r="I667" s="1" t="str">
        <f t="shared" si="63"/>
        <v/>
      </c>
      <c r="J667" s="1" t="str">
        <f t="shared" si="64"/>
        <v/>
      </c>
      <c r="K667" t="str">
        <f>IF(A667="","",ROUND(1+(LOG10(A667)-LOG10(入力・概要!$B$38))*(入力・概要!$B$40-1)/(LOG10(入力・概要!$B$39)-LOG10(入力・概要!$B$38)),0)+3)</f>
        <v/>
      </c>
      <c r="L667" t="str">
        <f>IF(K667="","",INDEX(差動モデル!$B:$B,K667))</f>
        <v/>
      </c>
      <c r="M667" t="str">
        <f t="shared" si="65"/>
        <v/>
      </c>
    </row>
    <row r="668" spans="1:13">
      <c r="A668" s="3"/>
      <c r="B668" s="4"/>
      <c r="C668" s="4"/>
      <c r="D668" s="1" t="str">
        <f>IF(K668="","",INDEX(差動モデル!$R:$R,K668))</f>
        <v/>
      </c>
      <c r="E668" s="1" t="str">
        <f>IF(K668="","",INDEX(差動モデル!$S:$S,K668))</f>
        <v/>
      </c>
      <c r="F668" s="1" t="str">
        <f t="shared" si="60"/>
        <v/>
      </c>
      <c r="G668" s="1" t="str">
        <f t="shared" si="61"/>
        <v/>
      </c>
      <c r="H668" s="1" t="str">
        <f t="shared" si="62"/>
        <v/>
      </c>
      <c r="I668" s="1" t="str">
        <f t="shared" si="63"/>
        <v/>
      </c>
      <c r="J668" s="1" t="str">
        <f t="shared" si="64"/>
        <v/>
      </c>
      <c r="K668" t="str">
        <f>IF(A668="","",ROUND(1+(LOG10(A668)-LOG10(入力・概要!$B$38))*(入力・概要!$B$40-1)/(LOG10(入力・概要!$B$39)-LOG10(入力・概要!$B$38)),0)+3)</f>
        <v/>
      </c>
      <c r="L668" t="str">
        <f>IF(K668="","",INDEX(差動モデル!$B:$B,K668))</f>
        <v/>
      </c>
      <c r="M668" t="str">
        <f t="shared" si="65"/>
        <v/>
      </c>
    </row>
    <row r="669" spans="1:13">
      <c r="A669" s="3"/>
      <c r="B669" s="4"/>
      <c r="C669" s="4"/>
      <c r="D669" s="1" t="str">
        <f>IF(K669="","",INDEX(差動モデル!$R:$R,K669))</f>
        <v/>
      </c>
      <c r="E669" s="1" t="str">
        <f>IF(K669="","",INDEX(差動モデル!$S:$S,K669))</f>
        <v/>
      </c>
      <c r="F669" s="1" t="str">
        <f t="shared" si="60"/>
        <v/>
      </c>
      <c r="G669" s="1" t="str">
        <f t="shared" si="61"/>
        <v/>
      </c>
      <c r="H669" s="1" t="str">
        <f t="shared" si="62"/>
        <v/>
      </c>
      <c r="I669" s="1" t="str">
        <f t="shared" si="63"/>
        <v/>
      </c>
      <c r="J669" s="1" t="str">
        <f t="shared" si="64"/>
        <v/>
      </c>
      <c r="K669" t="str">
        <f>IF(A669="","",ROUND(1+(LOG10(A669)-LOG10(入力・概要!$B$38))*(入力・概要!$B$40-1)/(LOG10(入力・概要!$B$39)-LOG10(入力・概要!$B$38)),0)+3)</f>
        <v/>
      </c>
      <c r="L669" t="str">
        <f>IF(K669="","",INDEX(差動モデル!$B:$B,K669))</f>
        <v/>
      </c>
      <c r="M669" t="str">
        <f t="shared" si="65"/>
        <v/>
      </c>
    </row>
    <row r="670" spans="1:13">
      <c r="A670" s="3"/>
      <c r="B670" s="4"/>
      <c r="C670" s="4"/>
      <c r="D670" s="1" t="str">
        <f>IF(K670="","",INDEX(差動モデル!$R:$R,K670))</f>
        <v/>
      </c>
      <c r="E670" s="1" t="str">
        <f>IF(K670="","",INDEX(差動モデル!$S:$S,K670))</f>
        <v/>
      </c>
      <c r="F670" s="1" t="str">
        <f t="shared" si="60"/>
        <v/>
      </c>
      <c r="G670" s="1" t="str">
        <f t="shared" si="61"/>
        <v/>
      </c>
      <c r="H670" s="1" t="str">
        <f t="shared" si="62"/>
        <v/>
      </c>
      <c r="I670" s="1" t="str">
        <f t="shared" si="63"/>
        <v/>
      </c>
      <c r="J670" s="1" t="str">
        <f t="shared" si="64"/>
        <v/>
      </c>
      <c r="K670" t="str">
        <f>IF(A670="","",ROUND(1+(LOG10(A670)-LOG10(入力・概要!$B$38))*(入力・概要!$B$40-1)/(LOG10(入力・概要!$B$39)-LOG10(入力・概要!$B$38)),0)+3)</f>
        <v/>
      </c>
      <c r="L670" t="str">
        <f>IF(K670="","",INDEX(差動モデル!$B:$B,K670))</f>
        <v/>
      </c>
      <c r="M670" t="str">
        <f t="shared" si="65"/>
        <v/>
      </c>
    </row>
    <row r="671" spans="1:13">
      <c r="A671" s="3"/>
      <c r="B671" s="4"/>
      <c r="C671" s="4"/>
      <c r="D671" s="1" t="str">
        <f>IF(K671="","",INDEX(差動モデル!$R:$R,K671))</f>
        <v/>
      </c>
      <c r="E671" s="1" t="str">
        <f>IF(K671="","",INDEX(差動モデル!$S:$S,K671))</f>
        <v/>
      </c>
      <c r="F671" s="1" t="str">
        <f t="shared" si="60"/>
        <v/>
      </c>
      <c r="G671" s="1" t="str">
        <f t="shared" si="61"/>
        <v/>
      </c>
      <c r="H671" s="1" t="str">
        <f t="shared" si="62"/>
        <v/>
      </c>
      <c r="I671" s="1" t="str">
        <f t="shared" si="63"/>
        <v/>
      </c>
      <c r="J671" s="1" t="str">
        <f t="shared" si="64"/>
        <v/>
      </c>
      <c r="K671" t="str">
        <f>IF(A671="","",ROUND(1+(LOG10(A671)-LOG10(入力・概要!$B$38))*(入力・概要!$B$40-1)/(LOG10(入力・概要!$B$39)-LOG10(入力・概要!$B$38)),0)+3)</f>
        <v/>
      </c>
      <c r="L671" t="str">
        <f>IF(K671="","",INDEX(差動モデル!$B:$B,K671))</f>
        <v/>
      </c>
      <c r="M671" t="str">
        <f t="shared" si="65"/>
        <v/>
      </c>
    </row>
    <row r="672" spans="1:13">
      <c r="A672" s="3"/>
      <c r="B672" s="4"/>
      <c r="C672" s="4"/>
      <c r="D672" s="1" t="str">
        <f>IF(K672="","",INDEX(差動モデル!$R:$R,K672))</f>
        <v/>
      </c>
      <c r="E672" s="1" t="str">
        <f>IF(K672="","",INDEX(差動モデル!$S:$S,K672))</f>
        <v/>
      </c>
      <c r="F672" s="1" t="str">
        <f t="shared" si="60"/>
        <v/>
      </c>
      <c r="G672" s="1" t="str">
        <f t="shared" si="61"/>
        <v/>
      </c>
      <c r="H672" s="1" t="str">
        <f t="shared" si="62"/>
        <v/>
      </c>
      <c r="I672" s="1" t="str">
        <f t="shared" si="63"/>
        <v/>
      </c>
      <c r="J672" s="1" t="str">
        <f t="shared" si="64"/>
        <v/>
      </c>
      <c r="K672" t="str">
        <f>IF(A672="","",ROUND(1+(LOG10(A672)-LOG10(入力・概要!$B$38))*(入力・概要!$B$40-1)/(LOG10(入力・概要!$B$39)-LOG10(入力・概要!$B$38)),0)+3)</f>
        <v/>
      </c>
      <c r="L672" t="str">
        <f>IF(K672="","",INDEX(差動モデル!$B:$B,K672))</f>
        <v/>
      </c>
      <c r="M672" t="str">
        <f t="shared" si="65"/>
        <v/>
      </c>
    </row>
    <row r="673" spans="1:13">
      <c r="A673" s="3"/>
      <c r="B673" s="4"/>
      <c r="C673" s="4"/>
      <c r="D673" s="1" t="str">
        <f>IF(K673="","",INDEX(差動モデル!$R:$R,K673))</f>
        <v/>
      </c>
      <c r="E673" s="1" t="str">
        <f>IF(K673="","",INDEX(差動モデル!$S:$S,K673))</f>
        <v/>
      </c>
      <c r="F673" s="1" t="str">
        <f t="shared" si="60"/>
        <v/>
      </c>
      <c r="G673" s="1" t="str">
        <f t="shared" si="61"/>
        <v/>
      </c>
      <c r="H673" s="1" t="str">
        <f t="shared" si="62"/>
        <v/>
      </c>
      <c r="I673" s="1" t="str">
        <f t="shared" si="63"/>
        <v/>
      </c>
      <c r="J673" s="1" t="str">
        <f t="shared" si="64"/>
        <v/>
      </c>
      <c r="K673" t="str">
        <f>IF(A673="","",ROUND(1+(LOG10(A673)-LOG10(入力・概要!$B$38))*(入力・概要!$B$40-1)/(LOG10(入力・概要!$B$39)-LOG10(入力・概要!$B$38)),0)+3)</f>
        <v/>
      </c>
      <c r="L673" t="str">
        <f>IF(K673="","",INDEX(差動モデル!$B:$B,K673))</f>
        <v/>
      </c>
      <c r="M673" t="str">
        <f t="shared" si="65"/>
        <v/>
      </c>
    </row>
    <row r="674" spans="1:13">
      <c r="A674" s="3"/>
      <c r="B674" s="4"/>
      <c r="C674" s="4"/>
      <c r="D674" s="1" t="str">
        <f>IF(K674="","",INDEX(差動モデル!$R:$R,K674))</f>
        <v/>
      </c>
      <c r="E674" s="1" t="str">
        <f>IF(K674="","",INDEX(差動モデル!$S:$S,K674))</f>
        <v/>
      </c>
      <c r="F674" s="1" t="str">
        <f t="shared" si="60"/>
        <v/>
      </c>
      <c r="G674" s="1" t="str">
        <f t="shared" si="61"/>
        <v/>
      </c>
      <c r="H674" s="1" t="str">
        <f t="shared" si="62"/>
        <v/>
      </c>
      <c r="I674" s="1" t="str">
        <f t="shared" si="63"/>
        <v/>
      </c>
      <c r="J674" s="1" t="str">
        <f t="shared" si="64"/>
        <v/>
      </c>
      <c r="K674" t="str">
        <f>IF(A674="","",ROUND(1+(LOG10(A674)-LOG10(入力・概要!$B$38))*(入力・概要!$B$40-1)/(LOG10(入力・概要!$B$39)-LOG10(入力・概要!$B$38)),0)+3)</f>
        <v/>
      </c>
      <c r="L674" t="str">
        <f>IF(K674="","",INDEX(差動モデル!$B:$B,K674))</f>
        <v/>
      </c>
      <c r="M674" t="str">
        <f t="shared" si="65"/>
        <v/>
      </c>
    </row>
    <row r="675" spans="1:13">
      <c r="A675" s="3"/>
      <c r="B675" s="4"/>
      <c r="C675" s="4"/>
      <c r="D675" s="1" t="str">
        <f>IF(K675="","",INDEX(差動モデル!$R:$R,K675))</f>
        <v/>
      </c>
      <c r="E675" s="1" t="str">
        <f>IF(K675="","",INDEX(差動モデル!$S:$S,K675))</f>
        <v/>
      </c>
      <c r="F675" s="1" t="str">
        <f t="shared" si="60"/>
        <v/>
      </c>
      <c r="G675" s="1" t="str">
        <f t="shared" si="61"/>
        <v/>
      </c>
      <c r="H675" s="1" t="str">
        <f t="shared" si="62"/>
        <v/>
      </c>
      <c r="I675" s="1" t="str">
        <f t="shared" si="63"/>
        <v/>
      </c>
      <c r="J675" s="1" t="str">
        <f t="shared" si="64"/>
        <v/>
      </c>
      <c r="K675" t="str">
        <f>IF(A675="","",ROUND(1+(LOG10(A675)-LOG10(入力・概要!$B$38))*(入力・概要!$B$40-1)/(LOG10(入力・概要!$B$39)-LOG10(入力・概要!$B$38)),0)+3)</f>
        <v/>
      </c>
      <c r="L675" t="str">
        <f>IF(K675="","",INDEX(差動モデル!$B:$B,K675))</f>
        <v/>
      </c>
      <c r="M675" t="str">
        <f t="shared" si="65"/>
        <v/>
      </c>
    </row>
    <row r="676" spans="1:13">
      <c r="A676" s="3"/>
      <c r="B676" s="4"/>
      <c r="C676" s="4"/>
      <c r="D676" s="1" t="str">
        <f>IF(K676="","",INDEX(差動モデル!$R:$R,K676))</f>
        <v/>
      </c>
      <c r="E676" s="1" t="str">
        <f>IF(K676="","",INDEX(差動モデル!$S:$S,K676))</f>
        <v/>
      </c>
      <c r="F676" s="1" t="str">
        <f t="shared" si="60"/>
        <v/>
      </c>
      <c r="G676" s="1" t="str">
        <f t="shared" si="61"/>
        <v/>
      </c>
      <c r="H676" s="1" t="str">
        <f t="shared" si="62"/>
        <v/>
      </c>
      <c r="I676" s="1" t="str">
        <f t="shared" si="63"/>
        <v/>
      </c>
      <c r="J676" s="1" t="str">
        <f t="shared" si="64"/>
        <v/>
      </c>
      <c r="K676" t="str">
        <f>IF(A676="","",ROUND(1+(LOG10(A676)-LOG10(入力・概要!$B$38))*(入力・概要!$B$40-1)/(LOG10(入力・概要!$B$39)-LOG10(入力・概要!$B$38)),0)+3)</f>
        <v/>
      </c>
      <c r="L676" t="str">
        <f>IF(K676="","",INDEX(差動モデル!$B:$B,K676))</f>
        <v/>
      </c>
      <c r="M676" t="str">
        <f t="shared" si="65"/>
        <v/>
      </c>
    </row>
    <row r="677" spans="1:13">
      <c r="A677" s="3"/>
      <c r="B677" s="4"/>
      <c r="C677" s="4"/>
      <c r="D677" s="1" t="str">
        <f>IF(K677="","",INDEX(差動モデル!$R:$R,K677))</f>
        <v/>
      </c>
      <c r="E677" s="1" t="str">
        <f>IF(K677="","",INDEX(差動モデル!$S:$S,K677))</f>
        <v/>
      </c>
      <c r="F677" s="1" t="str">
        <f t="shared" si="60"/>
        <v/>
      </c>
      <c r="G677" s="1" t="str">
        <f t="shared" si="61"/>
        <v/>
      </c>
      <c r="H677" s="1" t="str">
        <f t="shared" si="62"/>
        <v/>
      </c>
      <c r="I677" s="1" t="str">
        <f t="shared" si="63"/>
        <v/>
      </c>
      <c r="J677" s="1" t="str">
        <f t="shared" si="64"/>
        <v/>
      </c>
      <c r="K677" t="str">
        <f>IF(A677="","",ROUND(1+(LOG10(A677)-LOG10(入力・概要!$B$38))*(入力・概要!$B$40-1)/(LOG10(入力・概要!$B$39)-LOG10(入力・概要!$B$38)),0)+3)</f>
        <v/>
      </c>
      <c r="L677" t="str">
        <f>IF(K677="","",INDEX(差動モデル!$B:$B,K677))</f>
        <v/>
      </c>
      <c r="M677" t="str">
        <f t="shared" si="65"/>
        <v/>
      </c>
    </row>
    <row r="678" spans="1:13">
      <c r="A678" s="3"/>
      <c r="B678" s="4"/>
      <c r="C678" s="4"/>
      <c r="D678" s="1" t="str">
        <f>IF(K678="","",INDEX(差動モデル!$R:$R,K678))</f>
        <v/>
      </c>
      <c r="E678" s="1" t="str">
        <f>IF(K678="","",INDEX(差動モデル!$S:$S,K678))</f>
        <v/>
      </c>
      <c r="F678" s="1" t="str">
        <f t="shared" si="60"/>
        <v/>
      </c>
      <c r="G678" s="1" t="str">
        <f t="shared" si="61"/>
        <v/>
      </c>
      <c r="H678" s="1" t="str">
        <f t="shared" si="62"/>
        <v/>
      </c>
      <c r="I678" s="1" t="str">
        <f t="shared" si="63"/>
        <v/>
      </c>
      <c r="J678" s="1" t="str">
        <f t="shared" si="64"/>
        <v/>
      </c>
      <c r="K678" t="str">
        <f>IF(A678="","",ROUND(1+(LOG10(A678)-LOG10(入力・概要!$B$38))*(入力・概要!$B$40-1)/(LOG10(入力・概要!$B$39)-LOG10(入力・概要!$B$38)),0)+3)</f>
        <v/>
      </c>
      <c r="L678" t="str">
        <f>IF(K678="","",INDEX(差動モデル!$B:$B,K678))</f>
        <v/>
      </c>
      <c r="M678" t="str">
        <f t="shared" si="65"/>
        <v/>
      </c>
    </row>
    <row r="679" spans="1:13">
      <c r="A679" s="3"/>
      <c r="B679" s="4"/>
      <c r="C679" s="4"/>
      <c r="D679" s="1" t="str">
        <f>IF(K679="","",INDEX(差動モデル!$R:$R,K679))</f>
        <v/>
      </c>
      <c r="E679" s="1" t="str">
        <f>IF(K679="","",INDEX(差動モデル!$S:$S,K679))</f>
        <v/>
      </c>
      <c r="F679" s="1" t="str">
        <f t="shared" si="60"/>
        <v/>
      </c>
      <c r="G679" s="1" t="str">
        <f t="shared" si="61"/>
        <v/>
      </c>
      <c r="H679" s="1" t="str">
        <f t="shared" si="62"/>
        <v/>
      </c>
      <c r="I679" s="1" t="str">
        <f t="shared" si="63"/>
        <v/>
      </c>
      <c r="J679" s="1" t="str">
        <f t="shared" si="64"/>
        <v/>
      </c>
      <c r="K679" t="str">
        <f>IF(A679="","",ROUND(1+(LOG10(A679)-LOG10(入力・概要!$B$38))*(入力・概要!$B$40-1)/(LOG10(入力・概要!$B$39)-LOG10(入力・概要!$B$38)),0)+3)</f>
        <v/>
      </c>
      <c r="L679" t="str">
        <f>IF(K679="","",INDEX(差動モデル!$B:$B,K679))</f>
        <v/>
      </c>
      <c r="M679" t="str">
        <f t="shared" si="65"/>
        <v/>
      </c>
    </row>
    <row r="680" spans="1:13">
      <c r="A680" s="3"/>
      <c r="B680" s="4"/>
      <c r="C680" s="4"/>
      <c r="D680" s="1" t="str">
        <f>IF(K680="","",INDEX(差動モデル!$R:$R,K680))</f>
        <v/>
      </c>
      <c r="E680" s="1" t="str">
        <f>IF(K680="","",INDEX(差動モデル!$S:$S,K680))</f>
        <v/>
      </c>
      <c r="F680" s="1" t="str">
        <f t="shared" si="60"/>
        <v/>
      </c>
      <c r="G680" s="1" t="str">
        <f t="shared" si="61"/>
        <v/>
      </c>
      <c r="H680" s="1" t="str">
        <f t="shared" si="62"/>
        <v/>
      </c>
      <c r="I680" s="1" t="str">
        <f t="shared" si="63"/>
        <v/>
      </c>
      <c r="J680" s="1" t="str">
        <f t="shared" si="64"/>
        <v/>
      </c>
      <c r="K680" t="str">
        <f>IF(A680="","",ROUND(1+(LOG10(A680)-LOG10(入力・概要!$B$38))*(入力・概要!$B$40-1)/(LOG10(入力・概要!$B$39)-LOG10(入力・概要!$B$38)),0)+3)</f>
        <v/>
      </c>
      <c r="L680" t="str">
        <f>IF(K680="","",INDEX(差動モデル!$B:$B,K680))</f>
        <v/>
      </c>
      <c r="M680" t="str">
        <f t="shared" si="65"/>
        <v/>
      </c>
    </row>
    <row r="681" spans="1:13">
      <c r="A681" s="3"/>
      <c r="B681" s="4"/>
      <c r="C681" s="4"/>
      <c r="D681" s="1" t="str">
        <f>IF(K681="","",INDEX(差動モデル!$R:$R,K681))</f>
        <v/>
      </c>
      <c r="E681" s="1" t="str">
        <f>IF(K681="","",INDEX(差動モデル!$S:$S,K681))</f>
        <v/>
      </c>
      <c r="F681" s="1" t="str">
        <f t="shared" si="60"/>
        <v/>
      </c>
      <c r="G681" s="1" t="str">
        <f t="shared" si="61"/>
        <v/>
      </c>
      <c r="H681" s="1" t="str">
        <f t="shared" si="62"/>
        <v/>
      </c>
      <c r="I681" s="1" t="str">
        <f t="shared" si="63"/>
        <v/>
      </c>
      <c r="J681" s="1" t="str">
        <f t="shared" si="64"/>
        <v/>
      </c>
      <c r="K681" t="str">
        <f>IF(A681="","",ROUND(1+(LOG10(A681)-LOG10(入力・概要!$B$38))*(入力・概要!$B$40-1)/(LOG10(入力・概要!$B$39)-LOG10(入力・概要!$B$38)),0)+3)</f>
        <v/>
      </c>
      <c r="L681" t="str">
        <f>IF(K681="","",INDEX(差動モデル!$B:$B,K681))</f>
        <v/>
      </c>
      <c r="M681" t="str">
        <f t="shared" si="65"/>
        <v/>
      </c>
    </row>
    <row r="682" spans="1:13">
      <c r="A682" s="3"/>
      <c r="B682" s="4"/>
      <c r="C682" s="4"/>
      <c r="D682" s="1" t="str">
        <f>IF(K682="","",INDEX(差動モデル!$R:$R,K682))</f>
        <v/>
      </c>
      <c r="E682" s="1" t="str">
        <f>IF(K682="","",INDEX(差動モデル!$S:$S,K682))</f>
        <v/>
      </c>
      <c r="F682" s="1" t="str">
        <f t="shared" si="60"/>
        <v/>
      </c>
      <c r="G682" s="1" t="str">
        <f t="shared" si="61"/>
        <v/>
      </c>
      <c r="H682" s="1" t="str">
        <f t="shared" si="62"/>
        <v/>
      </c>
      <c r="I682" s="1" t="str">
        <f t="shared" si="63"/>
        <v/>
      </c>
      <c r="J682" s="1" t="str">
        <f t="shared" si="64"/>
        <v/>
      </c>
      <c r="K682" t="str">
        <f>IF(A682="","",ROUND(1+(LOG10(A682)-LOG10(入力・概要!$B$38))*(入力・概要!$B$40-1)/(LOG10(入力・概要!$B$39)-LOG10(入力・概要!$B$38)),0)+3)</f>
        <v/>
      </c>
      <c r="L682" t="str">
        <f>IF(K682="","",INDEX(差動モデル!$B:$B,K682))</f>
        <v/>
      </c>
      <c r="M682" t="str">
        <f t="shared" si="65"/>
        <v/>
      </c>
    </row>
    <row r="683" spans="1:13">
      <c r="A683" s="3"/>
      <c r="B683" s="4"/>
      <c r="C683" s="4"/>
      <c r="D683" s="1" t="str">
        <f>IF(K683="","",INDEX(差動モデル!$R:$R,K683))</f>
        <v/>
      </c>
      <c r="E683" s="1" t="str">
        <f>IF(K683="","",INDEX(差動モデル!$S:$S,K683))</f>
        <v/>
      </c>
      <c r="F683" s="1" t="str">
        <f t="shared" si="60"/>
        <v/>
      </c>
      <c r="G683" s="1" t="str">
        <f t="shared" si="61"/>
        <v/>
      </c>
      <c r="H683" s="1" t="str">
        <f t="shared" si="62"/>
        <v/>
      </c>
      <c r="I683" s="1" t="str">
        <f t="shared" si="63"/>
        <v/>
      </c>
      <c r="J683" s="1" t="str">
        <f t="shared" si="64"/>
        <v/>
      </c>
      <c r="K683" t="str">
        <f>IF(A683="","",ROUND(1+(LOG10(A683)-LOG10(入力・概要!$B$38))*(入力・概要!$B$40-1)/(LOG10(入力・概要!$B$39)-LOG10(入力・概要!$B$38)),0)+3)</f>
        <v/>
      </c>
      <c r="L683" t="str">
        <f>IF(K683="","",INDEX(差動モデル!$B:$B,K683))</f>
        <v/>
      </c>
      <c r="M683" t="str">
        <f t="shared" si="65"/>
        <v/>
      </c>
    </row>
    <row r="684" spans="1:13">
      <c r="A684" s="3"/>
      <c r="B684" s="4"/>
      <c r="C684" s="4"/>
      <c r="D684" s="1" t="str">
        <f>IF(K684="","",INDEX(差動モデル!$R:$R,K684))</f>
        <v/>
      </c>
      <c r="E684" s="1" t="str">
        <f>IF(K684="","",INDEX(差動モデル!$S:$S,K684))</f>
        <v/>
      </c>
      <c r="F684" s="1" t="str">
        <f t="shared" si="60"/>
        <v/>
      </c>
      <c r="G684" s="1" t="str">
        <f t="shared" si="61"/>
        <v/>
      </c>
      <c r="H684" s="1" t="str">
        <f t="shared" si="62"/>
        <v/>
      </c>
      <c r="I684" s="1" t="str">
        <f t="shared" si="63"/>
        <v/>
      </c>
      <c r="J684" s="1" t="str">
        <f t="shared" si="64"/>
        <v/>
      </c>
      <c r="K684" t="str">
        <f>IF(A684="","",ROUND(1+(LOG10(A684)-LOG10(入力・概要!$B$38))*(入力・概要!$B$40-1)/(LOG10(入力・概要!$B$39)-LOG10(入力・概要!$B$38)),0)+3)</f>
        <v/>
      </c>
      <c r="L684" t="str">
        <f>IF(K684="","",INDEX(差動モデル!$B:$B,K684))</f>
        <v/>
      </c>
      <c r="M684" t="str">
        <f t="shared" si="65"/>
        <v/>
      </c>
    </row>
    <row r="685" spans="1:13">
      <c r="A685" s="3"/>
      <c r="B685" s="4"/>
      <c r="C685" s="4"/>
      <c r="D685" s="1" t="str">
        <f>IF(K685="","",INDEX(差動モデル!$R:$R,K685))</f>
        <v/>
      </c>
      <c r="E685" s="1" t="str">
        <f>IF(K685="","",INDEX(差動モデル!$S:$S,K685))</f>
        <v/>
      </c>
      <c r="F685" s="1" t="str">
        <f t="shared" si="60"/>
        <v/>
      </c>
      <c r="G685" s="1" t="str">
        <f t="shared" si="61"/>
        <v/>
      </c>
      <c r="H685" s="1" t="str">
        <f t="shared" si="62"/>
        <v/>
      </c>
      <c r="I685" s="1" t="str">
        <f t="shared" si="63"/>
        <v/>
      </c>
      <c r="J685" s="1" t="str">
        <f t="shared" si="64"/>
        <v/>
      </c>
      <c r="K685" t="str">
        <f>IF(A685="","",ROUND(1+(LOG10(A685)-LOG10(入力・概要!$B$38))*(入力・概要!$B$40-1)/(LOG10(入力・概要!$B$39)-LOG10(入力・概要!$B$38)),0)+3)</f>
        <v/>
      </c>
      <c r="L685" t="str">
        <f>IF(K685="","",INDEX(差動モデル!$B:$B,K685))</f>
        <v/>
      </c>
      <c r="M685" t="str">
        <f t="shared" si="65"/>
        <v/>
      </c>
    </row>
    <row r="686" spans="1:13">
      <c r="A686" s="3"/>
      <c r="B686" s="4"/>
      <c r="C686" s="4"/>
      <c r="D686" s="1" t="str">
        <f>IF(K686="","",INDEX(差動モデル!$R:$R,K686))</f>
        <v/>
      </c>
      <c r="E686" s="1" t="str">
        <f>IF(K686="","",INDEX(差動モデル!$S:$S,K686))</f>
        <v/>
      </c>
      <c r="F686" s="1" t="str">
        <f t="shared" si="60"/>
        <v/>
      </c>
      <c r="G686" s="1" t="str">
        <f t="shared" si="61"/>
        <v/>
      </c>
      <c r="H686" s="1" t="str">
        <f t="shared" si="62"/>
        <v/>
      </c>
      <c r="I686" s="1" t="str">
        <f t="shared" si="63"/>
        <v/>
      </c>
      <c r="J686" s="1" t="str">
        <f t="shared" si="64"/>
        <v/>
      </c>
      <c r="K686" t="str">
        <f>IF(A686="","",ROUND(1+(LOG10(A686)-LOG10(入力・概要!$B$38))*(入力・概要!$B$40-1)/(LOG10(入力・概要!$B$39)-LOG10(入力・概要!$B$38)),0)+3)</f>
        <v/>
      </c>
      <c r="L686" t="str">
        <f>IF(K686="","",INDEX(差動モデル!$B:$B,K686))</f>
        <v/>
      </c>
      <c r="M686" t="str">
        <f t="shared" si="65"/>
        <v/>
      </c>
    </row>
    <row r="687" spans="1:13">
      <c r="A687" s="3"/>
      <c r="B687" s="4"/>
      <c r="C687" s="4"/>
      <c r="D687" s="1" t="str">
        <f>IF(K687="","",INDEX(差動モデル!$R:$R,K687))</f>
        <v/>
      </c>
      <c r="E687" s="1" t="str">
        <f>IF(K687="","",INDEX(差動モデル!$S:$S,K687))</f>
        <v/>
      </c>
      <c r="F687" s="1" t="str">
        <f t="shared" si="60"/>
        <v/>
      </c>
      <c r="G687" s="1" t="str">
        <f t="shared" si="61"/>
        <v/>
      </c>
      <c r="H687" s="1" t="str">
        <f t="shared" si="62"/>
        <v/>
      </c>
      <c r="I687" s="1" t="str">
        <f t="shared" si="63"/>
        <v/>
      </c>
      <c r="J687" s="1" t="str">
        <f t="shared" si="64"/>
        <v/>
      </c>
      <c r="K687" t="str">
        <f>IF(A687="","",ROUND(1+(LOG10(A687)-LOG10(入力・概要!$B$38))*(入力・概要!$B$40-1)/(LOG10(入力・概要!$B$39)-LOG10(入力・概要!$B$38)),0)+3)</f>
        <v/>
      </c>
      <c r="L687" t="str">
        <f>IF(K687="","",INDEX(差動モデル!$B:$B,K687))</f>
        <v/>
      </c>
      <c r="M687" t="str">
        <f t="shared" si="65"/>
        <v/>
      </c>
    </row>
    <row r="688" spans="1:13">
      <c r="A688" s="3"/>
      <c r="B688" s="4"/>
      <c r="C688" s="4"/>
      <c r="D688" s="1" t="str">
        <f>IF(K688="","",INDEX(差動モデル!$R:$R,K688))</f>
        <v/>
      </c>
      <c r="E688" s="1" t="str">
        <f>IF(K688="","",INDEX(差動モデル!$S:$S,K688))</f>
        <v/>
      </c>
      <c r="F688" s="1" t="str">
        <f t="shared" si="60"/>
        <v/>
      </c>
      <c r="G688" s="1" t="str">
        <f t="shared" si="61"/>
        <v/>
      </c>
      <c r="H688" s="1" t="str">
        <f t="shared" si="62"/>
        <v/>
      </c>
      <c r="I688" s="1" t="str">
        <f t="shared" si="63"/>
        <v/>
      </c>
      <c r="J688" s="1" t="str">
        <f t="shared" si="64"/>
        <v/>
      </c>
      <c r="K688" t="str">
        <f>IF(A688="","",ROUND(1+(LOG10(A688)-LOG10(入力・概要!$B$38))*(入力・概要!$B$40-1)/(LOG10(入力・概要!$B$39)-LOG10(入力・概要!$B$38)),0)+3)</f>
        <v/>
      </c>
      <c r="L688" t="str">
        <f>IF(K688="","",INDEX(差動モデル!$B:$B,K688))</f>
        <v/>
      </c>
      <c r="M688" t="str">
        <f t="shared" si="65"/>
        <v/>
      </c>
    </row>
    <row r="689" spans="1:13">
      <c r="A689" s="3"/>
      <c r="B689" s="4"/>
      <c r="C689" s="4"/>
      <c r="D689" s="1" t="str">
        <f>IF(K689="","",INDEX(差動モデル!$R:$R,K689))</f>
        <v/>
      </c>
      <c r="E689" s="1" t="str">
        <f>IF(K689="","",INDEX(差動モデル!$S:$S,K689))</f>
        <v/>
      </c>
      <c r="F689" s="1" t="str">
        <f t="shared" si="60"/>
        <v/>
      </c>
      <c r="G689" s="1" t="str">
        <f t="shared" si="61"/>
        <v/>
      </c>
      <c r="H689" s="1" t="str">
        <f t="shared" si="62"/>
        <v/>
      </c>
      <c r="I689" s="1" t="str">
        <f t="shared" si="63"/>
        <v/>
      </c>
      <c r="J689" s="1" t="str">
        <f t="shared" si="64"/>
        <v/>
      </c>
      <c r="K689" t="str">
        <f>IF(A689="","",ROUND(1+(LOG10(A689)-LOG10(入力・概要!$B$38))*(入力・概要!$B$40-1)/(LOG10(入力・概要!$B$39)-LOG10(入力・概要!$B$38)),0)+3)</f>
        <v/>
      </c>
      <c r="L689" t="str">
        <f>IF(K689="","",INDEX(差動モデル!$B:$B,K689))</f>
        <v/>
      </c>
      <c r="M689" t="str">
        <f t="shared" si="65"/>
        <v/>
      </c>
    </row>
    <row r="690" spans="1:13">
      <c r="A690" s="3"/>
      <c r="B690" s="4"/>
      <c r="C690" s="4"/>
      <c r="D690" s="1" t="str">
        <f>IF(K690="","",INDEX(差動モデル!$R:$R,K690))</f>
        <v/>
      </c>
      <c r="E690" s="1" t="str">
        <f>IF(K690="","",INDEX(差動モデル!$S:$S,K690))</f>
        <v/>
      </c>
      <c r="F690" s="1" t="str">
        <f t="shared" si="60"/>
        <v/>
      </c>
      <c r="G690" s="1" t="str">
        <f t="shared" si="61"/>
        <v/>
      </c>
      <c r="H690" s="1" t="str">
        <f t="shared" si="62"/>
        <v/>
      </c>
      <c r="I690" s="1" t="str">
        <f t="shared" si="63"/>
        <v/>
      </c>
      <c r="J690" s="1" t="str">
        <f t="shared" si="64"/>
        <v/>
      </c>
      <c r="K690" t="str">
        <f>IF(A690="","",ROUND(1+(LOG10(A690)-LOG10(入力・概要!$B$38))*(入力・概要!$B$40-1)/(LOG10(入力・概要!$B$39)-LOG10(入力・概要!$B$38)),0)+3)</f>
        <v/>
      </c>
      <c r="L690" t="str">
        <f>IF(K690="","",INDEX(差動モデル!$B:$B,K690))</f>
        <v/>
      </c>
      <c r="M690" t="str">
        <f t="shared" si="65"/>
        <v/>
      </c>
    </row>
    <row r="691" spans="1:13">
      <c r="A691" s="3"/>
      <c r="B691" s="4"/>
      <c r="C691" s="4"/>
      <c r="D691" s="1" t="str">
        <f>IF(K691="","",INDEX(差動モデル!$R:$R,K691))</f>
        <v/>
      </c>
      <c r="E691" s="1" t="str">
        <f>IF(K691="","",INDEX(差動モデル!$S:$S,K691))</f>
        <v/>
      </c>
      <c r="F691" s="1" t="str">
        <f t="shared" si="60"/>
        <v/>
      </c>
      <c r="G691" s="1" t="str">
        <f t="shared" si="61"/>
        <v/>
      </c>
      <c r="H691" s="1" t="str">
        <f t="shared" si="62"/>
        <v/>
      </c>
      <c r="I691" s="1" t="str">
        <f t="shared" si="63"/>
        <v/>
      </c>
      <c r="J691" s="1" t="str">
        <f t="shared" si="64"/>
        <v/>
      </c>
      <c r="K691" t="str">
        <f>IF(A691="","",ROUND(1+(LOG10(A691)-LOG10(入力・概要!$B$38))*(入力・概要!$B$40-1)/(LOG10(入力・概要!$B$39)-LOG10(入力・概要!$B$38)),0)+3)</f>
        <v/>
      </c>
      <c r="L691" t="str">
        <f>IF(K691="","",INDEX(差動モデル!$B:$B,K691))</f>
        <v/>
      </c>
      <c r="M691" t="str">
        <f t="shared" si="65"/>
        <v/>
      </c>
    </row>
    <row r="692" spans="1:13">
      <c r="A692" s="3"/>
      <c r="B692" s="4"/>
      <c r="C692" s="4"/>
      <c r="D692" s="1" t="str">
        <f>IF(K692="","",INDEX(差動モデル!$R:$R,K692))</f>
        <v/>
      </c>
      <c r="E692" s="1" t="str">
        <f>IF(K692="","",INDEX(差動モデル!$S:$S,K692))</f>
        <v/>
      </c>
      <c r="F692" s="1" t="str">
        <f t="shared" si="60"/>
        <v/>
      </c>
      <c r="G692" s="1" t="str">
        <f t="shared" si="61"/>
        <v/>
      </c>
      <c r="H692" s="1" t="str">
        <f t="shared" si="62"/>
        <v/>
      </c>
      <c r="I692" s="1" t="str">
        <f t="shared" si="63"/>
        <v/>
      </c>
      <c r="J692" s="1" t="str">
        <f t="shared" si="64"/>
        <v/>
      </c>
      <c r="K692" t="str">
        <f>IF(A692="","",ROUND(1+(LOG10(A692)-LOG10(入力・概要!$B$38))*(入力・概要!$B$40-1)/(LOG10(入力・概要!$B$39)-LOG10(入力・概要!$B$38)),0)+3)</f>
        <v/>
      </c>
      <c r="L692" t="str">
        <f>IF(K692="","",INDEX(差動モデル!$B:$B,K692))</f>
        <v/>
      </c>
      <c r="M692" t="str">
        <f t="shared" si="65"/>
        <v/>
      </c>
    </row>
    <row r="693" spans="1:13">
      <c r="A693" s="3"/>
      <c r="B693" s="4"/>
      <c r="C693" s="4"/>
      <c r="D693" s="1" t="str">
        <f>IF(K693="","",INDEX(差動モデル!$R:$R,K693))</f>
        <v/>
      </c>
      <c r="E693" s="1" t="str">
        <f>IF(K693="","",INDEX(差動モデル!$S:$S,K693))</f>
        <v/>
      </c>
      <c r="F693" s="1" t="str">
        <f t="shared" si="60"/>
        <v/>
      </c>
      <c r="G693" s="1" t="str">
        <f t="shared" si="61"/>
        <v/>
      </c>
      <c r="H693" s="1" t="str">
        <f t="shared" si="62"/>
        <v/>
      </c>
      <c r="I693" s="1" t="str">
        <f t="shared" si="63"/>
        <v/>
      </c>
      <c r="J693" s="1" t="str">
        <f t="shared" si="64"/>
        <v/>
      </c>
      <c r="K693" t="str">
        <f>IF(A693="","",ROUND(1+(LOG10(A693)-LOG10(入力・概要!$B$38))*(入力・概要!$B$40-1)/(LOG10(入力・概要!$B$39)-LOG10(入力・概要!$B$38)),0)+3)</f>
        <v/>
      </c>
      <c r="L693" t="str">
        <f>IF(K693="","",INDEX(差動モデル!$B:$B,K693))</f>
        <v/>
      </c>
      <c r="M693" t="str">
        <f t="shared" si="65"/>
        <v/>
      </c>
    </row>
    <row r="694" spans="1:13">
      <c r="A694" s="3"/>
      <c r="B694" s="4"/>
      <c r="C694" s="4"/>
      <c r="D694" s="1" t="str">
        <f>IF(K694="","",INDEX(差動モデル!$R:$R,K694))</f>
        <v/>
      </c>
      <c r="E694" s="1" t="str">
        <f>IF(K694="","",INDEX(差動モデル!$S:$S,K694))</f>
        <v/>
      </c>
      <c r="F694" s="1" t="str">
        <f t="shared" si="60"/>
        <v/>
      </c>
      <c r="G694" s="1" t="str">
        <f t="shared" si="61"/>
        <v/>
      </c>
      <c r="H694" s="1" t="str">
        <f t="shared" si="62"/>
        <v/>
      </c>
      <c r="I694" s="1" t="str">
        <f t="shared" si="63"/>
        <v/>
      </c>
      <c r="J694" s="1" t="str">
        <f t="shared" si="64"/>
        <v/>
      </c>
      <c r="K694" t="str">
        <f>IF(A694="","",ROUND(1+(LOG10(A694)-LOG10(入力・概要!$B$38))*(入力・概要!$B$40-1)/(LOG10(入力・概要!$B$39)-LOG10(入力・概要!$B$38)),0)+3)</f>
        <v/>
      </c>
      <c r="L694" t="str">
        <f>IF(K694="","",INDEX(差動モデル!$B:$B,K694))</f>
        <v/>
      </c>
      <c r="M694" t="str">
        <f t="shared" si="65"/>
        <v/>
      </c>
    </row>
    <row r="695" spans="1:13">
      <c r="A695" s="3"/>
      <c r="B695" s="4"/>
      <c r="C695" s="4"/>
      <c r="D695" s="1" t="str">
        <f>IF(K695="","",INDEX(差動モデル!$R:$R,K695))</f>
        <v/>
      </c>
      <c r="E695" s="1" t="str">
        <f>IF(K695="","",INDEX(差動モデル!$S:$S,K695))</f>
        <v/>
      </c>
      <c r="F695" s="1" t="str">
        <f t="shared" si="60"/>
        <v/>
      </c>
      <c r="G695" s="1" t="str">
        <f t="shared" si="61"/>
        <v/>
      </c>
      <c r="H695" s="1" t="str">
        <f t="shared" si="62"/>
        <v/>
      </c>
      <c r="I695" s="1" t="str">
        <f t="shared" si="63"/>
        <v/>
      </c>
      <c r="J695" s="1" t="str">
        <f t="shared" si="64"/>
        <v/>
      </c>
      <c r="K695" t="str">
        <f>IF(A695="","",ROUND(1+(LOG10(A695)-LOG10(入力・概要!$B$38))*(入力・概要!$B$40-1)/(LOG10(入力・概要!$B$39)-LOG10(入力・概要!$B$38)),0)+3)</f>
        <v/>
      </c>
      <c r="L695" t="str">
        <f>IF(K695="","",INDEX(差動モデル!$B:$B,K695))</f>
        <v/>
      </c>
      <c r="M695" t="str">
        <f t="shared" si="65"/>
        <v/>
      </c>
    </row>
    <row r="696" spans="1:13">
      <c r="A696" s="3"/>
      <c r="B696" s="4"/>
      <c r="C696" s="4"/>
      <c r="D696" s="1" t="str">
        <f>IF(K696="","",INDEX(差動モデル!$R:$R,K696))</f>
        <v/>
      </c>
      <c r="E696" s="1" t="str">
        <f>IF(K696="","",INDEX(差動モデル!$S:$S,K696))</f>
        <v/>
      </c>
      <c r="F696" s="1" t="str">
        <f t="shared" si="60"/>
        <v/>
      </c>
      <c r="G696" s="1" t="str">
        <f t="shared" si="61"/>
        <v/>
      </c>
      <c r="H696" s="1" t="str">
        <f t="shared" si="62"/>
        <v/>
      </c>
      <c r="I696" s="1" t="str">
        <f t="shared" si="63"/>
        <v/>
      </c>
      <c r="J696" s="1" t="str">
        <f t="shared" si="64"/>
        <v/>
      </c>
      <c r="K696" t="str">
        <f>IF(A696="","",ROUND(1+(LOG10(A696)-LOG10(入力・概要!$B$38))*(入力・概要!$B$40-1)/(LOG10(入力・概要!$B$39)-LOG10(入力・概要!$B$38)),0)+3)</f>
        <v/>
      </c>
      <c r="L696" t="str">
        <f>IF(K696="","",INDEX(差動モデル!$B:$B,K696))</f>
        <v/>
      </c>
      <c r="M696" t="str">
        <f t="shared" si="65"/>
        <v/>
      </c>
    </row>
    <row r="697" spans="1:13">
      <c r="A697" s="3"/>
      <c r="B697" s="4"/>
      <c r="C697" s="4"/>
      <c r="D697" s="1" t="str">
        <f>IF(K697="","",INDEX(差動モデル!$R:$R,K697))</f>
        <v/>
      </c>
      <c r="E697" s="1" t="str">
        <f>IF(K697="","",INDEX(差動モデル!$S:$S,K697))</f>
        <v/>
      </c>
      <c r="F697" s="1" t="str">
        <f t="shared" si="60"/>
        <v/>
      </c>
      <c r="G697" s="1" t="str">
        <f t="shared" si="61"/>
        <v/>
      </c>
      <c r="H697" s="1" t="str">
        <f t="shared" si="62"/>
        <v/>
      </c>
      <c r="I697" s="1" t="str">
        <f t="shared" si="63"/>
        <v/>
      </c>
      <c r="J697" s="1" t="str">
        <f t="shared" si="64"/>
        <v/>
      </c>
      <c r="K697" t="str">
        <f>IF(A697="","",ROUND(1+(LOG10(A697)-LOG10(入力・概要!$B$38))*(入力・概要!$B$40-1)/(LOG10(入力・概要!$B$39)-LOG10(入力・概要!$B$38)),0)+3)</f>
        <v/>
      </c>
      <c r="L697" t="str">
        <f>IF(K697="","",INDEX(差動モデル!$B:$B,K697))</f>
        <v/>
      </c>
      <c r="M697" t="str">
        <f t="shared" si="65"/>
        <v/>
      </c>
    </row>
    <row r="698" spans="1:13">
      <c r="A698" s="3"/>
      <c r="B698" s="4"/>
      <c r="C698" s="4"/>
      <c r="D698" s="1" t="str">
        <f>IF(K698="","",INDEX(差動モデル!$R:$R,K698))</f>
        <v/>
      </c>
      <c r="E698" s="1" t="str">
        <f>IF(K698="","",INDEX(差動モデル!$S:$S,K698))</f>
        <v/>
      </c>
      <c r="F698" s="1" t="str">
        <f t="shared" si="60"/>
        <v/>
      </c>
      <c r="G698" s="1" t="str">
        <f t="shared" si="61"/>
        <v/>
      </c>
      <c r="H698" s="1" t="str">
        <f t="shared" si="62"/>
        <v/>
      </c>
      <c r="I698" s="1" t="str">
        <f t="shared" si="63"/>
        <v/>
      </c>
      <c r="J698" s="1" t="str">
        <f t="shared" si="64"/>
        <v/>
      </c>
      <c r="K698" t="str">
        <f>IF(A698="","",ROUND(1+(LOG10(A698)-LOG10(入力・概要!$B$38))*(入力・概要!$B$40-1)/(LOG10(入力・概要!$B$39)-LOG10(入力・概要!$B$38)),0)+3)</f>
        <v/>
      </c>
      <c r="L698" t="str">
        <f>IF(K698="","",INDEX(差動モデル!$B:$B,K698))</f>
        <v/>
      </c>
      <c r="M698" t="str">
        <f t="shared" si="65"/>
        <v/>
      </c>
    </row>
    <row r="699" spans="1:13">
      <c r="A699" s="3"/>
      <c r="B699" s="4"/>
      <c r="C699" s="4"/>
      <c r="D699" s="1" t="str">
        <f>IF(K699="","",INDEX(差動モデル!$R:$R,K699))</f>
        <v/>
      </c>
      <c r="E699" s="1" t="str">
        <f>IF(K699="","",INDEX(差動モデル!$S:$S,K699))</f>
        <v/>
      </c>
      <c r="F699" s="1" t="str">
        <f t="shared" si="60"/>
        <v/>
      </c>
      <c r="G699" s="1" t="str">
        <f t="shared" si="61"/>
        <v/>
      </c>
      <c r="H699" s="1" t="str">
        <f t="shared" si="62"/>
        <v/>
      </c>
      <c r="I699" s="1" t="str">
        <f t="shared" si="63"/>
        <v/>
      </c>
      <c r="J699" s="1" t="str">
        <f t="shared" si="64"/>
        <v/>
      </c>
      <c r="K699" t="str">
        <f>IF(A699="","",ROUND(1+(LOG10(A699)-LOG10(入力・概要!$B$38))*(入力・概要!$B$40-1)/(LOG10(入力・概要!$B$39)-LOG10(入力・概要!$B$38)),0)+3)</f>
        <v/>
      </c>
      <c r="L699" t="str">
        <f>IF(K699="","",INDEX(差動モデル!$B:$B,K699))</f>
        <v/>
      </c>
      <c r="M699" t="str">
        <f t="shared" si="65"/>
        <v/>
      </c>
    </row>
    <row r="700" spans="1:13">
      <c r="A700" s="3"/>
      <c r="B700" s="4"/>
      <c r="C700" s="4"/>
      <c r="D700" s="1" t="str">
        <f>IF(K700="","",INDEX(差動モデル!$R:$R,K700))</f>
        <v/>
      </c>
      <c r="E700" s="1" t="str">
        <f>IF(K700="","",INDEX(差動モデル!$S:$S,K700))</f>
        <v/>
      </c>
      <c r="F700" s="1" t="str">
        <f t="shared" si="60"/>
        <v/>
      </c>
      <c r="G700" s="1" t="str">
        <f t="shared" si="61"/>
        <v/>
      </c>
      <c r="H700" s="1" t="str">
        <f t="shared" si="62"/>
        <v/>
      </c>
      <c r="I700" s="1" t="str">
        <f t="shared" si="63"/>
        <v/>
      </c>
      <c r="J700" s="1" t="str">
        <f t="shared" si="64"/>
        <v/>
      </c>
      <c r="K700" t="str">
        <f>IF(A700="","",ROUND(1+(LOG10(A700)-LOG10(入力・概要!$B$38))*(入力・概要!$B$40-1)/(LOG10(入力・概要!$B$39)-LOG10(入力・概要!$B$38)),0)+3)</f>
        <v/>
      </c>
      <c r="L700" t="str">
        <f>IF(K700="","",INDEX(差動モデル!$B:$B,K700))</f>
        <v/>
      </c>
      <c r="M700" t="str">
        <f t="shared" si="65"/>
        <v/>
      </c>
    </row>
    <row r="701" spans="1:13">
      <c r="A701" s="3"/>
      <c r="B701" s="4"/>
      <c r="C701" s="4"/>
      <c r="D701" s="1" t="str">
        <f>IF(K701="","",INDEX(差動モデル!$R:$R,K701))</f>
        <v/>
      </c>
      <c r="E701" s="1" t="str">
        <f>IF(K701="","",INDEX(差動モデル!$S:$S,K701))</f>
        <v/>
      </c>
      <c r="F701" s="1" t="str">
        <f t="shared" si="60"/>
        <v/>
      </c>
      <c r="G701" s="1" t="str">
        <f t="shared" si="61"/>
        <v/>
      </c>
      <c r="H701" s="1" t="str">
        <f t="shared" si="62"/>
        <v/>
      </c>
      <c r="I701" s="1" t="str">
        <f t="shared" si="63"/>
        <v/>
      </c>
      <c r="J701" s="1" t="str">
        <f t="shared" si="64"/>
        <v/>
      </c>
      <c r="K701" t="str">
        <f>IF(A701="","",ROUND(1+(LOG10(A701)-LOG10(入力・概要!$B$38))*(入力・概要!$B$40-1)/(LOG10(入力・概要!$B$39)-LOG10(入力・概要!$B$38)),0)+3)</f>
        <v/>
      </c>
      <c r="L701" t="str">
        <f>IF(K701="","",INDEX(差動モデル!$B:$B,K701))</f>
        <v/>
      </c>
      <c r="M701" t="str">
        <f t="shared" si="65"/>
        <v/>
      </c>
    </row>
    <row r="702" spans="1:13">
      <c r="A702" s="3"/>
      <c r="B702" s="4"/>
      <c r="C702" s="4"/>
      <c r="D702" s="1" t="str">
        <f>IF(K702="","",INDEX(差動モデル!$R:$R,K702))</f>
        <v/>
      </c>
      <c r="E702" s="1" t="str">
        <f>IF(K702="","",INDEX(差動モデル!$S:$S,K702))</f>
        <v/>
      </c>
      <c r="F702" s="1" t="str">
        <f t="shared" si="60"/>
        <v/>
      </c>
      <c r="G702" s="1" t="str">
        <f t="shared" si="61"/>
        <v/>
      </c>
      <c r="H702" s="1" t="str">
        <f t="shared" si="62"/>
        <v/>
      </c>
      <c r="I702" s="1" t="str">
        <f t="shared" si="63"/>
        <v/>
      </c>
      <c r="J702" s="1" t="str">
        <f t="shared" si="64"/>
        <v/>
      </c>
      <c r="K702" t="str">
        <f>IF(A702="","",ROUND(1+(LOG10(A702)-LOG10(入力・概要!$B$38))*(入力・概要!$B$40-1)/(LOG10(入力・概要!$B$39)-LOG10(入力・概要!$B$38)),0)+3)</f>
        <v/>
      </c>
      <c r="L702" t="str">
        <f>IF(K702="","",INDEX(差動モデル!$B:$B,K702))</f>
        <v/>
      </c>
      <c r="M702" t="str">
        <f t="shared" si="65"/>
        <v/>
      </c>
    </row>
    <row r="703" spans="1:13">
      <c r="A703" s="3"/>
      <c r="B703" s="4"/>
      <c r="C703" s="4"/>
      <c r="D703" s="1" t="str">
        <f>IF(K703="","",INDEX(差動モデル!$R:$R,K703))</f>
        <v/>
      </c>
      <c r="E703" s="1" t="str">
        <f>IF(K703="","",INDEX(差動モデル!$S:$S,K703))</f>
        <v/>
      </c>
      <c r="F703" s="1" t="str">
        <f t="shared" si="60"/>
        <v/>
      </c>
      <c r="G703" s="1" t="str">
        <f t="shared" si="61"/>
        <v/>
      </c>
      <c r="H703" s="1" t="str">
        <f t="shared" si="62"/>
        <v/>
      </c>
      <c r="I703" s="1" t="str">
        <f t="shared" si="63"/>
        <v/>
      </c>
      <c r="J703" s="1" t="str">
        <f t="shared" si="64"/>
        <v/>
      </c>
      <c r="K703" t="str">
        <f>IF(A703="","",ROUND(1+(LOG10(A703)-LOG10(入力・概要!$B$38))*(入力・概要!$B$40-1)/(LOG10(入力・概要!$B$39)-LOG10(入力・概要!$B$38)),0)+3)</f>
        <v/>
      </c>
      <c r="L703" t="str">
        <f>IF(K703="","",INDEX(差動モデル!$B:$B,K703))</f>
        <v/>
      </c>
      <c r="M703" t="str">
        <f t="shared" si="65"/>
        <v/>
      </c>
    </row>
    <row r="704" spans="1:13">
      <c r="A704" s="3"/>
      <c r="B704" s="4"/>
      <c r="C704" s="4"/>
      <c r="D704" s="1" t="str">
        <f>IF(K704="","",INDEX(差動モデル!$R:$R,K704))</f>
        <v/>
      </c>
      <c r="E704" s="1" t="str">
        <f>IF(K704="","",INDEX(差動モデル!$S:$S,K704))</f>
        <v/>
      </c>
      <c r="F704" s="1" t="str">
        <f t="shared" si="60"/>
        <v/>
      </c>
      <c r="G704" s="1" t="str">
        <f t="shared" si="61"/>
        <v/>
      </c>
      <c r="H704" s="1" t="str">
        <f t="shared" si="62"/>
        <v/>
      </c>
      <c r="I704" s="1" t="str">
        <f t="shared" si="63"/>
        <v/>
      </c>
      <c r="J704" s="1" t="str">
        <f t="shared" si="64"/>
        <v/>
      </c>
      <c r="K704" t="str">
        <f>IF(A704="","",ROUND(1+(LOG10(A704)-LOG10(入力・概要!$B$38))*(入力・概要!$B$40-1)/(LOG10(入力・概要!$B$39)-LOG10(入力・概要!$B$38)),0)+3)</f>
        <v/>
      </c>
      <c r="L704" t="str">
        <f>IF(K704="","",INDEX(差動モデル!$B:$B,K704))</f>
        <v/>
      </c>
      <c r="M704" t="str">
        <f t="shared" si="65"/>
        <v/>
      </c>
    </row>
    <row r="705" spans="1:13">
      <c r="A705" s="3"/>
      <c r="B705" s="4"/>
      <c r="C705" s="4"/>
      <c r="D705" s="1" t="str">
        <f>IF(K705="","",INDEX(差動モデル!$R:$R,K705))</f>
        <v/>
      </c>
      <c r="E705" s="1" t="str">
        <f>IF(K705="","",INDEX(差動モデル!$S:$S,K705))</f>
        <v/>
      </c>
      <c r="F705" s="1" t="str">
        <f t="shared" si="60"/>
        <v/>
      </c>
      <c r="G705" s="1" t="str">
        <f t="shared" si="61"/>
        <v/>
      </c>
      <c r="H705" s="1" t="str">
        <f t="shared" si="62"/>
        <v/>
      </c>
      <c r="I705" s="1" t="str">
        <f t="shared" si="63"/>
        <v/>
      </c>
      <c r="J705" s="1" t="str">
        <f t="shared" si="64"/>
        <v/>
      </c>
      <c r="K705" t="str">
        <f>IF(A705="","",ROUND(1+(LOG10(A705)-LOG10(入力・概要!$B$38))*(入力・概要!$B$40-1)/(LOG10(入力・概要!$B$39)-LOG10(入力・概要!$B$38)),0)+3)</f>
        <v/>
      </c>
      <c r="L705" t="str">
        <f>IF(K705="","",INDEX(差動モデル!$B:$B,K705))</f>
        <v/>
      </c>
      <c r="M705" t="str">
        <f t="shared" si="65"/>
        <v/>
      </c>
    </row>
    <row r="706" spans="1:13">
      <c r="A706" s="3"/>
      <c r="B706" s="4"/>
      <c r="C706" s="4"/>
      <c r="D706" s="1" t="str">
        <f>IF(K706="","",INDEX(差動モデル!$R:$R,K706))</f>
        <v/>
      </c>
      <c r="E706" s="1" t="str">
        <f>IF(K706="","",INDEX(差動モデル!$S:$S,K706))</f>
        <v/>
      </c>
      <c r="F706" s="1" t="str">
        <f t="shared" si="60"/>
        <v/>
      </c>
      <c r="G706" s="1" t="str">
        <f t="shared" si="61"/>
        <v/>
      </c>
      <c r="H706" s="1" t="str">
        <f t="shared" si="62"/>
        <v/>
      </c>
      <c r="I706" s="1" t="str">
        <f t="shared" si="63"/>
        <v/>
      </c>
      <c r="J706" s="1" t="str">
        <f t="shared" si="64"/>
        <v/>
      </c>
      <c r="K706" t="str">
        <f>IF(A706="","",ROUND(1+(LOG10(A706)-LOG10(入力・概要!$B$38))*(入力・概要!$B$40-1)/(LOG10(入力・概要!$B$39)-LOG10(入力・概要!$B$38)),0)+3)</f>
        <v/>
      </c>
      <c r="L706" t="str">
        <f>IF(K706="","",INDEX(差動モデル!$B:$B,K706))</f>
        <v/>
      </c>
      <c r="M706" t="str">
        <f t="shared" si="65"/>
        <v/>
      </c>
    </row>
    <row r="707" spans="1:13">
      <c r="A707" s="3"/>
      <c r="B707" s="4"/>
      <c r="C707" s="4"/>
      <c r="D707" s="1" t="str">
        <f>IF(K707="","",INDEX(差動モデル!$R:$R,K707))</f>
        <v/>
      </c>
      <c r="E707" s="1" t="str">
        <f>IF(K707="","",INDEX(差動モデル!$S:$S,K707))</f>
        <v/>
      </c>
      <c r="F707" s="1" t="str">
        <f t="shared" si="60"/>
        <v/>
      </c>
      <c r="G707" s="1" t="str">
        <f t="shared" si="61"/>
        <v/>
      </c>
      <c r="H707" s="1" t="str">
        <f t="shared" si="62"/>
        <v/>
      </c>
      <c r="I707" s="1" t="str">
        <f t="shared" si="63"/>
        <v/>
      </c>
      <c r="J707" s="1" t="str">
        <f t="shared" si="64"/>
        <v/>
      </c>
      <c r="K707" t="str">
        <f>IF(A707="","",ROUND(1+(LOG10(A707)-LOG10(入力・概要!$B$38))*(入力・概要!$B$40-1)/(LOG10(入力・概要!$B$39)-LOG10(入力・概要!$B$38)),0)+3)</f>
        <v/>
      </c>
      <c r="L707" t="str">
        <f>IF(K707="","",INDEX(差動モデル!$B:$B,K707))</f>
        <v/>
      </c>
      <c r="M707" t="str">
        <f t="shared" si="65"/>
        <v/>
      </c>
    </row>
    <row r="708" spans="1:13">
      <c r="A708" s="3"/>
      <c r="B708" s="4"/>
      <c r="C708" s="4"/>
      <c r="D708" s="1" t="str">
        <f>IF(K708="","",INDEX(差動モデル!$R:$R,K708))</f>
        <v/>
      </c>
      <c r="E708" s="1" t="str">
        <f>IF(K708="","",INDEX(差動モデル!$S:$S,K708))</f>
        <v/>
      </c>
      <c r="F708" s="1" t="str">
        <f t="shared" si="60"/>
        <v/>
      </c>
      <c r="G708" s="1" t="str">
        <f t="shared" si="61"/>
        <v/>
      </c>
      <c r="H708" s="1" t="str">
        <f t="shared" si="62"/>
        <v/>
      </c>
      <c r="I708" s="1" t="str">
        <f t="shared" si="63"/>
        <v/>
      </c>
      <c r="J708" s="1" t="str">
        <f t="shared" si="64"/>
        <v/>
      </c>
      <c r="K708" t="str">
        <f>IF(A708="","",ROUND(1+(LOG10(A708)-LOG10(入力・概要!$B$38))*(入力・概要!$B$40-1)/(LOG10(入力・概要!$B$39)-LOG10(入力・概要!$B$38)),0)+3)</f>
        <v/>
      </c>
      <c r="L708" t="str">
        <f>IF(K708="","",INDEX(差動モデル!$B:$B,K708))</f>
        <v/>
      </c>
      <c r="M708" t="str">
        <f t="shared" si="65"/>
        <v/>
      </c>
    </row>
    <row r="709" spans="1:13">
      <c r="A709" s="3"/>
      <c r="B709" s="4"/>
      <c r="C709" s="4"/>
      <c r="D709" s="1" t="str">
        <f>IF(K709="","",INDEX(差動モデル!$R:$R,K709))</f>
        <v/>
      </c>
      <c r="E709" s="1" t="str">
        <f>IF(K709="","",INDEX(差動モデル!$S:$S,K709))</f>
        <v/>
      </c>
      <c r="F709" s="1" t="str">
        <f t="shared" ref="F709:F772" si="66">IF(OR(A709="",B709=""),"",100*(D709-B709)/MAX(B709,0.000000000001))</f>
        <v/>
      </c>
      <c r="G709" s="1" t="str">
        <f t="shared" ref="G709:G772" si="67">IF(OR(A709="",C709=""),"",E709-C709)</f>
        <v/>
      </c>
      <c r="H709" s="1" t="str">
        <f t="shared" ref="H709:H772" si="68">IF(A709="","",LOG10(A709))</f>
        <v/>
      </c>
      <c r="I709" s="1" t="str">
        <f t="shared" ref="I709:I772" si="69">IF(B709="","",LOG10(MAX(B709,0.000000000001)))</f>
        <v/>
      </c>
      <c r="J709" s="1" t="str">
        <f t="shared" ref="J709:J772" si="70">IF(D709="","",LOG10(MAX(D709,0.000000000001)))</f>
        <v/>
      </c>
      <c r="K709" t="str">
        <f>IF(A709="","",ROUND(1+(LOG10(A709)-LOG10(入力・概要!$B$38))*(入力・概要!$B$40-1)/(LOG10(入力・概要!$B$39)-LOG10(入力・概要!$B$38)),0)+3)</f>
        <v/>
      </c>
      <c r="L709" t="str">
        <f>IF(K709="","",INDEX(差動モデル!$B:$B,K709))</f>
        <v/>
      </c>
      <c r="M709" t="str">
        <f t="shared" ref="M709:M772" si="71">IF(A709="","",IF(ABS(L709/A709-1)&lt;0.01,"周波数差&lt;1%","周波数差あり"))</f>
        <v/>
      </c>
    </row>
    <row r="710" spans="1:13">
      <c r="A710" s="3"/>
      <c r="B710" s="4"/>
      <c r="C710" s="4"/>
      <c r="D710" s="1" t="str">
        <f>IF(K710="","",INDEX(差動モデル!$R:$R,K710))</f>
        <v/>
      </c>
      <c r="E710" s="1" t="str">
        <f>IF(K710="","",INDEX(差動モデル!$S:$S,K710))</f>
        <v/>
      </c>
      <c r="F710" s="1" t="str">
        <f t="shared" si="66"/>
        <v/>
      </c>
      <c r="G710" s="1" t="str">
        <f t="shared" si="67"/>
        <v/>
      </c>
      <c r="H710" s="1" t="str">
        <f t="shared" si="68"/>
        <v/>
      </c>
      <c r="I710" s="1" t="str">
        <f t="shared" si="69"/>
        <v/>
      </c>
      <c r="J710" s="1" t="str">
        <f t="shared" si="70"/>
        <v/>
      </c>
      <c r="K710" t="str">
        <f>IF(A710="","",ROUND(1+(LOG10(A710)-LOG10(入力・概要!$B$38))*(入力・概要!$B$40-1)/(LOG10(入力・概要!$B$39)-LOG10(入力・概要!$B$38)),0)+3)</f>
        <v/>
      </c>
      <c r="L710" t="str">
        <f>IF(K710="","",INDEX(差動モデル!$B:$B,K710))</f>
        <v/>
      </c>
      <c r="M710" t="str">
        <f t="shared" si="71"/>
        <v/>
      </c>
    </row>
    <row r="711" spans="1:13">
      <c r="A711" s="3"/>
      <c r="B711" s="4"/>
      <c r="C711" s="4"/>
      <c r="D711" s="1" t="str">
        <f>IF(K711="","",INDEX(差動モデル!$R:$R,K711))</f>
        <v/>
      </c>
      <c r="E711" s="1" t="str">
        <f>IF(K711="","",INDEX(差動モデル!$S:$S,K711))</f>
        <v/>
      </c>
      <c r="F711" s="1" t="str">
        <f t="shared" si="66"/>
        <v/>
      </c>
      <c r="G711" s="1" t="str">
        <f t="shared" si="67"/>
        <v/>
      </c>
      <c r="H711" s="1" t="str">
        <f t="shared" si="68"/>
        <v/>
      </c>
      <c r="I711" s="1" t="str">
        <f t="shared" si="69"/>
        <v/>
      </c>
      <c r="J711" s="1" t="str">
        <f t="shared" si="70"/>
        <v/>
      </c>
      <c r="K711" t="str">
        <f>IF(A711="","",ROUND(1+(LOG10(A711)-LOG10(入力・概要!$B$38))*(入力・概要!$B$40-1)/(LOG10(入力・概要!$B$39)-LOG10(入力・概要!$B$38)),0)+3)</f>
        <v/>
      </c>
      <c r="L711" t="str">
        <f>IF(K711="","",INDEX(差動モデル!$B:$B,K711))</f>
        <v/>
      </c>
      <c r="M711" t="str">
        <f t="shared" si="71"/>
        <v/>
      </c>
    </row>
    <row r="712" spans="1:13">
      <c r="A712" s="3"/>
      <c r="B712" s="4"/>
      <c r="C712" s="4"/>
      <c r="D712" s="1" t="str">
        <f>IF(K712="","",INDEX(差動モデル!$R:$R,K712))</f>
        <v/>
      </c>
      <c r="E712" s="1" t="str">
        <f>IF(K712="","",INDEX(差動モデル!$S:$S,K712))</f>
        <v/>
      </c>
      <c r="F712" s="1" t="str">
        <f t="shared" si="66"/>
        <v/>
      </c>
      <c r="G712" s="1" t="str">
        <f t="shared" si="67"/>
        <v/>
      </c>
      <c r="H712" s="1" t="str">
        <f t="shared" si="68"/>
        <v/>
      </c>
      <c r="I712" s="1" t="str">
        <f t="shared" si="69"/>
        <v/>
      </c>
      <c r="J712" s="1" t="str">
        <f t="shared" si="70"/>
        <v/>
      </c>
      <c r="K712" t="str">
        <f>IF(A712="","",ROUND(1+(LOG10(A712)-LOG10(入力・概要!$B$38))*(入力・概要!$B$40-1)/(LOG10(入力・概要!$B$39)-LOG10(入力・概要!$B$38)),0)+3)</f>
        <v/>
      </c>
      <c r="L712" t="str">
        <f>IF(K712="","",INDEX(差動モデル!$B:$B,K712))</f>
        <v/>
      </c>
      <c r="M712" t="str">
        <f t="shared" si="71"/>
        <v/>
      </c>
    </row>
    <row r="713" spans="1:13">
      <c r="A713" s="3"/>
      <c r="B713" s="4"/>
      <c r="C713" s="4"/>
      <c r="D713" s="1" t="str">
        <f>IF(K713="","",INDEX(差動モデル!$R:$R,K713))</f>
        <v/>
      </c>
      <c r="E713" s="1" t="str">
        <f>IF(K713="","",INDEX(差動モデル!$S:$S,K713))</f>
        <v/>
      </c>
      <c r="F713" s="1" t="str">
        <f t="shared" si="66"/>
        <v/>
      </c>
      <c r="G713" s="1" t="str">
        <f t="shared" si="67"/>
        <v/>
      </c>
      <c r="H713" s="1" t="str">
        <f t="shared" si="68"/>
        <v/>
      </c>
      <c r="I713" s="1" t="str">
        <f t="shared" si="69"/>
        <v/>
      </c>
      <c r="J713" s="1" t="str">
        <f t="shared" si="70"/>
        <v/>
      </c>
      <c r="K713" t="str">
        <f>IF(A713="","",ROUND(1+(LOG10(A713)-LOG10(入力・概要!$B$38))*(入力・概要!$B$40-1)/(LOG10(入力・概要!$B$39)-LOG10(入力・概要!$B$38)),0)+3)</f>
        <v/>
      </c>
      <c r="L713" t="str">
        <f>IF(K713="","",INDEX(差動モデル!$B:$B,K713))</f>
        <v/>
      </c>
      <c r="M713" t="str">
        <f t="shared" si="71"/>
        <v/>
      </c>
    </row>
    <row r="714" spans="1:13">
      <c r="A714" s="3"/>
      <c r="B714" s="4"/>
      <c r="C714" s="4"/>
      <c r="D714" s="1" t="str">
        <f>IF(K714="","",INDEX(差動モデル!$R:$R,K714))</f>
        <v/>
      </c>
      <c r="E714" s="1" t="str">
        <f>IF(K714="","",INDEX(差動モデル!$S:$S,K714))</f>
        <v/>
      </c>
      <c r="F714" s="1" t="str">
        <f t="shared" si="66"/>
        <v/>
      </c>
      <c r="G714" s="1" t="str">
        <f t="shared" si="67"/>
        <v/>
      </c>
      <c r="H714" s="1" t="str">
        <f t="shared" si="68"/>
        <v/>
      </c>
      <c r="I714" s="1" t="str">
        <f t="shared" si="69"/>
        <v/>
      </c>
      <c r="J714" s="1" t="str">
        <f t="shared" si="70"/>
        <v/>
      </c>
      <c r="K714" t="str">
        <f>IF(A714="","",ROUND(1+(LOG10(A714)-LOG10(入力・概要!$B$38))*(入力・概要!$B$40-1)/(LOG10(入力・概要!$B$39)-LOG10(入力・概要!$B$38)),0)+3)</f>
        <v/>
      </c>
      <c r="L714" t="str">
        <f>IF(K714="","",INDEX(差動モデル!$B:$B,K714))</f>
        <v/>
      </c>
      <c r="M714" t="str">
        <f t="shared" si="71"/>
        <v/>
      </c>
    </row>
    <row r="715" spans="1:13">
      <c r="A715" s="3"/>
      <c r="B715" s="4"/>
      <c r="C715" s="4"/>
      <c r="D715" s="1" t="str">
        <f>IF(K715="","",INDEX(差動モデル!$R:$R,K715))</f>
        <v/>
      </c>
      <c r="E715" s="1" t="str">
        <f>IF(K715="","",INDEX(差動モデル!$S:$S,K715))</f>
        <v/>
      </c>
      <c r="F715" s="1" t="str">
        <f t="shared" si="66"/>
        <v/>
      </c>
      <c r="G715" s="1" t="str">
        <f t="shared" si="67"/>
        <v/>
      </c>
      <c r="H715" s="1" t="str">
        <f t="shared" si="68"/>
        <v/>
      </c>
      <c r="I715" s="1" t="str">
        <f t="shared" si="69"/>
        <v/>
      </c>
      <c r="J715" s="1" t="str">
        <f t="shared" si="70"/>
        <v/>
      </c>
      <c r="K715" t="str">
        <f>IF(A715="","",ROUND(1+(LOG10(A715)-LOG10(入力・概要!$B$38))*(入力・概要!$B$40-1)/(LOG10(入力・概要!$B$39)-LOG10(入力・概要!$B$38)),0)+3)</f>
        <v/>
      </c>
      <c r="L715" t="str">
        <f>IF(K715="","",INDEX(差動モデル!$B:$B,K715))</f>
        <v/>
      </c>
      <c r="M715" t="str">
        <f t="shared" si="71"/>
        <v/>
      </c>
    </row>
    <row r="716" spans="1:13">
      <c r="A716" s="3"/>
      <c r="B716" s="4"/>
      <c r="C716" s="4"/>
      <c r="D716" s="1" t="str">
        <f>IF(K716="","",INDEX(差動モデル!$R:$R,K716))</f>
        <v/>
      </c>
      <c r="E716" s="1" t="str">
        <f>IF(K716="","",INDEX(差動モデル!$S:$S,K716))</f>
        <v/>
      </c>
      <c r="F716" s="1" t="str">
        <f t="shared" si="66"/>
        <v/>
      </c>
      <c r="G716" s="1" t="str">
        <f t="shared" si="67"/>
        <v/>
      </c>
      <c r="H716" s="1" t="str">
        <f t="shared" si="68"/>
        <v/>
      </c>
      <c r="I716" s="1" t="str">
        <f t="shared" si="69"/>
        <v/>
      </c>
      <c r="J716" s="1" t="str">
        <f t="shared" si="70"/>
        <v/>
      </c>
      <c r="K716" t="str">
        <f>IF(A716="","",ROUND(1+(LOG10(A716)-LOG10(入力・概要!$B$38))*(入力・概要!$B$40-1)/(LOG10(入力・概要!$B$39)-LOG10(入力・概要!$B$38)),0)+3)</f>
        <v/>
      </c>
      <c r="L716" t="str">
        <f>IF(K716="","",INDEX(差動モデル!$B:$B,K716))</f>
        <v/>
      </c>
      <c r="M716" t="str">
        <f t="shared" si="71"/>
        <v/>
      </c>
    </row>
    <row r="717" spans="1:13">
      <c r="A717" s="3"/>
      <c r="B717" s="4"/>
      <c r="C717" s="4"/>
      <c r="D717" s="1" t="str">
        <f>IF(K717="","",INDEX(差動モデル!$R:$R,K717))</f>
        <v/>
      </c>
      <c r="E717" s="1" t="str">
        <f>IF(K717="","",INDEX(差動モデル!$S:$S,K717))</f>
        <v/>
      </c>
      <c r="F717" s="1" t="str">
        <f t="shared" si="66"/>
        <v/>
      </c>
      <c r="G717" s="1" t="str">
        <f t="shared" si="67"/>
        <v/>
      </c>
      <c r="H717" s="1" t="str">
        <f t="shared" si="68"/>
        <v/>
      </c>
      <c r="I717" s="1" t="str">
        <f t="shared" si="69"/>
        <v/>
      </c>
      <c r="J717" s="1" t="str">
        <f t="shared" si="70"/>
        <v/>
      </c>
      <c r="K717" t="str">
        <f>IF(A717="","",ROUND(1+(LOG10(A717)-LOG10(入力・概要!$B$38))*(入力・概要!$B$40-1)/(LOG10(入力・概要!$B$39)-LOG10(入力・概要!$B$38)),0)+3)</f>
        <v/>
      </c>
      <c r="L717" t="str">
        <f>IF(K717="","",INDEX(差動モデル!$B:$B,K717))</f>
        <v/>
      </c>
      <c r="M717" t="str">
        <f t="shared" si="71"/>
        <v/>
      </c>
    </row>
    <row r="718" spans="1:13">
      <c r="A718" s="3"/>
      <c r="B718" s="4"/>
      <c r="C718" s="4"/>
      <c r="D718" s="1" t="str">
        <f>IF(K718="","",INDEX(差動モデル!$R:$R,K718))</f>
        <v/>
      </c>
      <c r="E718" s="1" t="str">
        <f>IF(K718="","",INDEX(差動モデル!$S:$S,K718))</f>
        <v/>
      </c>
      <c r="F718" s="1" t="str">
        <f t="shared" si="66"/>
        <v/>
      </c>
      <c r="G718" s="1" t="str">
        <f t="shared" si="67"/>
        <v/>
      </c>
      <c r="H718" s="1" t="str">
        <f t="shared" si="68"/>
        <v/>
      </c>
      <c r="I718" s="1" t="str">
        <f t="shared" si="69"/>
        <v/>
      </c>
      <c r="J718" s="1" t="str">
        <f t="shared" si="70"/>
        <v/>
      </c>
      <c r="K718" t="str">
        <f>IF(A718="","",ROUND(1+(LOG10(A718)-LOG10(入力・概要!$B$38))*(入力・概要!$B$40-1)/(LOG10(入力・概要!$B$39)-LOG10(入力・概要!$B$38)),0)+3)</f>
        <v/>
      </c>
      <c r="L718" t="str">
        <f>IF(K718="","",INDEX(差動モデル!$B:$B,K718))</f>
        <v/>
      </c>
      <c r="M718" t="str">
        <f t="shared" si="71"/>
        <v/>
      </c>
    </row>
    <row r="719" spans="1:13">
      <c r="A719" s="3"/>
      <c r="B719" s="4"/>
      <c r="C719" s="4"/>
      <c r="D719" s="1" t="str">
        <f>IF(K719="","",INDEX(差動モデル!$R:$R,K719))</f>
        <v/>
      </c>
      <c r="E719" s="1" t="str">
        <f>IF(K719="","",INDEX(差動モデル!$S:$S,K719))</f>
        <v/>
      </c>
      <c r="F719" s="1" t="str">
        <f t="shared" si="66"/>
        <v/>
      </c>
      <c r="G719" s="1" t="str">
        <f t="shared" si="67"/>
        <v/>
      </c>
      <c r="H719" s="1" t="str">
        <f t="shared" si="68"/>
        <v/>
      </c>
      <c r="I719" s="1" t="str">
        <f t="shared" si="69"/>
        <v/>
      </c>
      <c r="J719" s="1" t="str">
        <f t="shared" si="70"/>
        <v/>
      </c>
      <c r="K719" t="str">
        <f>IF(A719="","",ROUND(1+(LOG10(A719)-LOG10(入力・概要!$B$38))*(入力・概要!$B$40-1)/(LOG10(入力・概要!$B$39)-LOG10(入力・概要!$B$38)),0)+3)</f>
        <v/>
      </c>
      <c r="L719" t="str">
        <f>IF(K719="","",INDEX(差動モデル!$B:$B,K719))</f>
        <v/>
      </c>
      <c r="M719" t="str">
        <f t="shared" si="71"/>
        <v/>
      </c>
    </row>
    <row r="720" spans="1:13">
      <c r="A720" s="3"/>
      <c r="B720" s="4"/>
      <c r="C720" s="4"/>
      <c r="D720" s="1" t="str">
        <f>IF(K720="","",INDEX(差動モデル!$R:$R,K720))</f>
        <v/>
      </c>
      <c r="E720" s="1" t="str">
        <f>IF(K720="","",INDEX(差動モデル!$S:$S,K720))</f>
        <v/>
      </c>
      <c r="F720" s="1" t="str">
        <f t="shared" si="66"/>
        <v/>
      </c>
      <c r="G720" s="1" t="str">
        <f t="shared" si="67"/>
        <v/>
      </c>
      <c r="H720" s="1" t="str">
        <f t="shared" si="68"/>
        <v/>
      </c>
      <c r="I720" s="1" t="str">
        <f t="shared" si="69"/>
        <v/>
      </c>
      <c r="J720" s="1" t="str">
        <f t="shared" si="70"/>
        <v/>
      </c>
      <c r="K720" t="str">
        <f>IF(A720="","",ROUND(1+(LOG10(A720)-LOG10(入力・概要!$B$38))*(入力・概要!$B$40-1)/(LOG10(入力・概要!$B$39)-LOG10(入力・概要!$B$38)),0)+3)</f>
        <v/>
      </c>
      <c r="L720" t="str">
        <f>IF(K720="","",INDEX(差動モデル!$B:$B,K720))</f>
        <v/>
      </c>
      <c r="M720" t="str">
        <f t="shared" si="71"/>
        <v/>
      </c>
    </row>
    <row r="721" spans="1:13">
      <c r="A721" s="3"/>
      <c r="B721" s="4"/>
      <c r="C721" s="4"/>
      <c r="D721" s="1" t="str">
        <f>IF(K721="","",INDEX(差動モデル!$R:$R,K721))</f>
        <v/>
      </c>
      <c r="E721" s="1" t="str">
        <f>IF(K721="","",INDEX(差動モデル!$S:$S,K721))</f>
        <v/>
      </c>
      <c r="F721" s="1" t="str">
        <f t="shared" si="66"/>
        <v/>
      </c>
      <c r="G721" s="1" t="str">
        <f t="shared" si="67"/>
        <v/>
      </c>
      <c r="H721" s="1" t="str">
        <f t="shared" si="68"/>
        <v/>
      </c>
      <c r="I721" s="1" t="str">
        <f t="shared" si="69"/>
        <v/>
      </c>
      <c r="J721" s="1" t="str">
        <f t="shared" si="70"/>
        <v/>
      </c>
      <c r="K721" t="str">
        <f>IF(A721="","",ROUND(1+(LOG10(A721)-LOG10(入力・概要!$B$38))*(入力・概要!$B$40-1)/(LOG10(入力・概要!$B$39)-LOG10(入力・概要!$B$38)),0)+3)</f>
        <v/>
      </c>
      <c r="L721" t="str">
        <f>IF(K721="","",INDEX(差動モデル!$B:$B,K721))</f>
        <v/>
      </c>
      <c r="M721" t="str">
        <f t="shared" si="71"/>
        <v/>
      </c>
    </row>
    <row r="722" spans="1:13">
      <c r="A722" s="3"/>
      <c r="B722" s="4"/>
      <c r="C722" s="4"/>
      <c r="D722" s="1" t="str">
        <f>IF(K722="","",INDEX(差動モデル!$R:$R,K722))</f>
        <v/>
      </c>
      <c r="E722" s="1" t="str">
        <f>IF(K722="","",INDEX(差動モデル!$S:$S,K722))</f>
        <v/>
      </c>
      <c r="F722" s="1" t="str">
        <f t="shared" si="66"/>
        <v/>
      </c>
      <c r="G722" s="1" t="str">
        <f t="shared" si="67"/>
        <v/>
      </c>
      <c r="H722" s="1" t="str">
        <f t="shared" si="68"/>
        <v/>
      </c>
      <c r="I722" s="1" t="str">
        <f t="shared" si="69"/>
        <v/>
      </c>
      <c r="J722" s="1" t="str">
        <f t="shared" si="70"/>
        <v/>
      </c>
      <c r="K722" t="str">
        <f>IF(A722="","",ROUND(1+(LOG10(A722)-LOG10(入力・概要!$B$38))*(入力・概要!$B$40-1)/(LOG10(入力・概要!$B$39)-LOG10(入力・概要!$B$38)),0)+3)</f>
        <v/>
      </c>
      <c r="L722" t="str">
        <f>IF(K722="","",INDEX(差動モデル!$B:$B,K722))</f>
        <v/>
      </c>
      <c r="M722" t="str">
        <f t="shared" si="71"/>
        <v/>
      </c>
    </row>
    <row r="723" spans="1:13">
      <c r="A723" s="3"/>
      <c r="B723" s="4"/>
      <c r="C723" s="4"/>
      <c r="D723" s="1" t="str">
        <f>IF(K723="","",INDEX(差動モデル!$R:$R,K723))</f>
        <v/>
      </c>
      <c r="E723" s="1" t="str">
        <f>IF(K723="","",INDEX(差動モデル!$S:$S,K723))</f>
        <v/>
      </c>
      <c r="F723" s="1" t="str">
        <f t="shared" si="66"/>
        <v/>
      </c>
      <c r="G723" s="1" t="str">
        <f t="shared" si="67"/>
        <v/>
      </c>
      <c r="H723" s="1" t="str">
        <f t="shared" si="68"/>
        <v/>
      </c>
      <c r="I723" s="1" t="str">
        <f t="shared" si="69"/>
        <v/>
      </c>
      <c r="J723" s="1" t="str">
        <f t="shared" si="70"/>
        <v/>
      </c>
      <c r="K723" t="str">
        <f>IF(A723="","",ROUND(1+(LOG10(A723)-LOG10(入力・概要!$B$38))*(入力・概要!$B$40-1)/(LOG10(入力・概要!$B$39)-LOG10(入力・概要!$B$38)),0)+3)</f>
        <v/>
      </c>
      <c r="L723" t="str">
        <f>IF(K723="","",INDEX(差動モデル!$B:$B,K723))</f>
        <v/>
      </c>
      <c r="M723" t="str">
        <f t="shared" si="71"/>
        <v/>
      </c>
    </row>
    <row r="724" spans="1:13">
      <c r="A724" s="3"/>
      <c r="B724" s="4"/>
      <c r="C724" s="4"/>
      <c r="D724" s="1" t="str">
        <f>IF(K724="","",INDEX(差動モデル!$R:$R,K724))</f>
        <v/>
      </c>
      <c r="E724" s="1" t="str">
        <f>IF(K724="","",INDEX(差動モデル!$S:$S,K724))</f>
        <v/>
      </c>
      <c r="F724" s="1" t="str">
        <f t="shared" si="66"/>
        <v/>
      </c>
      <c r="G724" s="1" t="str">
        <f t="shared" si="67"/>
        <v/>
      </c>
      <c r="H724" s="1" t="str">
        <f t="shared" si="68"/>
        <v/>
      </c>
      <c r="I724" s="1" t="str">
        <f t="shared" si="69"/>
        <v/>
      </c>
      <c r="J724" s="1" t="str">
        <f t="shared" si="70"/>
        <v/>
      </c>
      <c r="K724" t="str">
        <f>IF(A724="","",ROUND(1+(LOG10(A724)-LOG10(入力・概要!$B$38))*(入力・概要!$B$40-1)/(LOG10(入力・概要!$B$39)-LOG10(入力・概要!$B$38)),0)+3)</f>
        <v/>
      </c>
      <c r="L724" t="str">
        <f>IF(K724="","",INDEX(差動モデル!$B:$B,K724))</f>
        <v/>
      </c>
      <c r="M724" t="str">
        <f t="shared" si="71"/>
        <v/>
      </c>
    </row>
    <row r="725" spans="1:13">
      <c r="A725" s="3"/>
      <c r="B725" s="4"/>
      <c r="C725" s="4"/>
      <c r="D725" s="1" t="str">
        <f>IF(K725="","",INDEX(差動モデル!$R:$R,K725))</f>
        <v/>
      </c>
      <c r="E725" s="1" t="str">
        <f>IF(K725="","",INDEX(差動モデル!$S:$S,K725))</f>
        <v/>
      </c>
      <c r="F725" s="1" t="str">
        <f t="shared" si="66"/>
        <v/>
      </c>
      <c r="G725" s="1" t="str">
        <f t="shared" si="67"/>
        <v/>
      </c>
      <c r="H725" s="1" t="str">
        <f t="shared" si="68"/>
        <v/>
      </c>
      <c r="I725" s="1" t="str">
        <f t="shared" si="69"/>
        <v/>
      </c>
      <c r="J725" s="1" t="str">
        <f t="shared" si="70"/>
        <v/>
      </c>
      <c r="K725" t="str">
        <f>IF(A725="","",ROUND(1+(LOG10(A725)-LOG10(入力・概要!$B$38))*(入力・概要!$B$40-1)/(LOG10(入力・概要!$B$39)-LOG10(入力・概要!$B$38)),0)+3)</f>
        <v/>
      </c>
      <c r="L725" t="str">
        <f>IF(K725="","",INDEX(差動モデル!$B:$B,K725))</f>
        <v/>
      </c>
      <c r="M725" t="str">
        <f t="shared" si="71"/>
        <v/>
      </c>
    </row>
    <row r="726" spans="1:13">
      <c r="A726" s="3"/>
      <c r="B726" s="4"/>
      <c r="C726" s="4"/>
      <c r="D726" s="1" t="str">
        <f>IF(K726="","",INDEX(差動モデル!$R:$R,K726))</f>
        <v/>
      </c>
      <c r="E726" s="1" t="str">
        <f>IF(K726="","",INDEX(差動モデル!$S:$S,K726))</f>
        <v/>
      </c>
      <c r="F726" s="1" t="str">
        <f t="shared" si="66"/>
        <v/>
      </c>
      <c r="G726" s="1" t="str">
        <f t="shared" si="67"/>
        <v/>
      </c>
      <c r="H726" s="1" t="str">
        <f t="shared" si="68"/>
        <v/>
      </c>
      <c r="I726" s="1" t="str">
        <f t="shared" si="69"/>
        <v/>
      </c>
      <c r="J726" s="1" t="str">
        <f t="shared" si="70"/>
        <v/>
      </c>
      <c r="K726" t="str">
        <f>IF(A726="","",ROUND(1+(LOG10(A726)-LOG10(入力・概要!$B$38))*(入力・概要!$B$40-1)/(LOG10(入力・概要!$B$39)-LOG10(入力・概要!$B$38)),0)+3)</f>
        <v/>
      </c>
      <c r="L726" t="str">
        <f>IF(K726="","",INDEX(差動モデル!$B:$B,K726))</f>
        <v/>
      </c>
      <c r="M726" t="str">
        <f t="shared" si="71"/>
        <v/>
      </c>
    </row>
    <row r="727" spans="1:13">
      <c r="A727" s="3"/>
      <c r="B727" s="4"/>
      <c r="C727" s="4"/>
      <c r="D727" s="1" t="str">
        <f>IF(K727="","",INDEX(差動モデル!$R:$R,K727))</f>
        <v/>
      </c>
      <c r="E727" s="1" t="str">
        <f>IF(K727="","",INDEX(差動モデル!$S:$S,K727))</f>
        <v/>
      </c>
      <c r="F727" s="1" t="str">
        <f t="shared" si="66"/>
        <v/>
      </c>
      <c r="G727" s="1" t="str">
        <f t="shared" si="67"/>
        <v/>
      </c>
      <c r="H727" s="1" t="str">
        <f t="shared" si="68"/>
        <v/>
      </c>
      <c r="I727" s="1" t="str">
        <f t="shared" si="69"/>
        <v/>
      </c>
      <c r="J727" s="1" t="str">
        <f t="shared" si="70"/>
        <v/>
      </c>
      <c r="K727" t="str">
        <f>IF(A727="","",ROUND(1+(LOG10(A727)-LOG10(入力・概要!$B$38))*(入力・概要!$B$40-1)/(LOG10(入力・概要!$B$39)-LOG10(入力・概要!$B$38)),0)+3)</f>
        <v/>
      </c>
      <c r="L727" t="str">
        <f>IF(K727="","",INDEX(差動モデル!$B:$B,K727))</f>
        <v/>
      </c>
      <c r="M727" t="str">
        <f t="shared" si="71"/>
        <v/>
      </c>
    </row>
    <row r="728" spans="1:13">
      <c r="A728" s="3"/>
      <c r="B728" s="4"/>
      <c r="C728" s="4"/>
      <c r="D728" s="1" t="str">
        <f>IF(K728="","",INDEX(差動モデル!$R:$R,K728))</f>
        <v/>
      </c>
      <c r="E728" s="1" t="str">
        <f>IF(K728="","",INDEX(差動モデル!$S:$S,K728))</f>
        <v/>
      </c>
      <c r="F728" s="1" t="str">
        <f t="shared" si="66"/>
        <v/>
      </c>
      <c r="G728" s="1" t="str">
        <f t="shared" si="67"/>
        <v/>
      </c>
      <c r="H728" s="1" t="str">
        <f t="shared" si="68"/>
        <v/>
      </c>
      <c r="I728" s="1" t="str">
        <f t="shared" si="69"/>
        <v/>
      </c>
      <c r="J728" s="1" t="str">
        <f t="shared" si="70"/>
        <v/>
      </c>
      <c r="K728" t="str">
        <f>IF(A728="","",ROUND(1+(LOG10(A728)-LOG10(入力・概要!$B$38))*(入力・概要!$B$40-1)/(LOG10(入力・概要!$B$39)-LOG10(入力・概要!$B$38)),0)+3)</f>
        <v/>
      </c>
      <c r="L728" t="str">
        <f>IF(K728="","",INDEX(差動モデル!$B:$B,K728))</f>
        <v/>
      </c>
      <c r="M728" t="str">
        <f t="shared" si="71"/>
        <v/>
      </c>
    </row>
    <row r="729" spans="1:13">
      <c r="A729" s="3"/>
      <c r="B729" s="4"/>
      <c r="C729" s="4"/>
      <c r="D729" s="1" t="str">
        <f>IF(K729="","",INDEX(差動モデル!$R:$R,K729))</f>
        <v/>
      </c>
      <c r="E729" s="1" t="str">
        <f>IF(K729="","",INDEX(差動モデル!$S:$S,K729))</f>
        <v/>
      </c>
      <c r="F729" s="1" t="str">
        <f t="shared" si="66"/>
        <v/>
      </c>
      <c r="G729" s="1" t="str">
        <f t="shared" si="67"/>
        <v/>
      </c>
      <c r="H729" s="1" t="str">
        <f t="shared" si="68"/>
        <v/>
      </c>
      <c r="I729" s="1" t="str">
        <f t="shared" si="69"/>
        <v/>
      </c>
      <c r="J729" s="1" t="str">
        <f t="shared" si="70"/>
        <v/>
      </c>
      <c r="K729" t="str">
        <f>IF(A729="","",ROUND(1+(LOG10(A729)-LOG10(入力・概要!$B$38))*(入力・概要!$B$40-1)/(LOG10(入力・概要!$B$39)-LOG10(入力・概要!$B$38)),0)+3)</f>
        <v/>
      </c>
      <c r="L729" t="str">
        <f>IF(K729="","",INDEX(差動モデル!$B:$B,K729))</f>
        <v/>
      </c>
      <c r="M729" t="str">
        <f t="shared" si="71"/>
        <v/>
      </c>
    </row>
    <row r="730" spans="1:13">
      <c r="A730" s="3"/>
      <c r="B730" s="4"/>
      <c r="C730" s="4"/>
      <c r="D730" s="1" t="str">
        <f>IF(K730="","",INDEX(差動モデル!$R:$R,K730))</f>
        <v/>
      </c>
      <c r="E730" s="1" t="str">
        <f>IF(K730="","",INDEX(差動モデル!$S:$S,K730))</f>
        <v/>
      </c>
      <c r="F730" s="1" t="str">
        <f t="shared" si="66"/>
        <v/>
      </c>
      <c r="G730" s="1" t="str">
        <f t="shared" si="67"/>
        <v/>
      </c>
      <c r="H730" s="1" t="str">
        <f t="shared" si="68"/>
        <v/>
      </c>
      <c r="I730" s="1" t="str">
        <f t="shared" si="69"/>
        <v/>
      </c>
      <c r="J730" s="1" t="str">
        <f t="shared" si="70"/>
        <v/>
      </c>
      <c r="K730" t="str">
        <f>IF(A730="","",ROUND(1+(LOG10(A730)-LOG10(入力・概要!$B$38))*(入力・概要!$B$40-1)/(LOG10(入力・概要!$B$39)-LOG10(入力・概要!$B$38)),0)+3)</f>
        <v/>
      </c>
      <c r="L730" t="str">
        <f>IF(K730="","",INDEX(差動モデル!$B:$B,K730))</f>
        <v/>
      </c>
      <c r="M730" t="str">
        <f t="shared" si="71"/>
        <v/>
      </c>
    </row>
    <row r="731" spans="1:13">
      <c r="A731" s="3"/>
      <c r="B731" s="4"/>
      <c r="C731" s="4"/>
      <c r="D731" s="1" t="str">
        <f>IF(K731="","",INDEX(差動モデル!$R:$R,K731))</f>
        <v/>
      </c>
      <c r="E731" s="1" t="str">
        <f>IF(K731="","",INDEX(差動モデル!$S:$S,K731))</f>
        <v/>
      </c>
      <c r="F731" s="1" t="str">
        <f t="shared" si="66"/>
        <v/>
      </c>
      <c r="G731" s="1" t="str">
        <f t="shared" si="67"/>
        <v/>
      </c>
      <c r="H731" s="1" t="str">
        <f t="shared" si="68"/>
        <v/>
      </c>
      <c r="I731" s="1" t="str">
        <f t="shared" si="69"/>
        <v/>
      </c>
      <c r="J731" s="1" t="str">
        <f t="shared" si="70"/>
        <v/>
      </c>
      <c r="K731" t="str">
        <f>IF(A731="","",ROUND(1+(LOG10(A731)-LOG10(入力・概要!$B$38))*(入力・概要!$B$40-1)/(LOG10(入力・概要!$B$39)-LOG10(入力・概要!$B$38)),0)+3)</f>
        <v/>
      </c>
      <c r="L731" t="str">
        <f>IF(K731="","",INDEX(差動モデル!$B:$B,K731))</f>
        <v/>
      </c>
      <c r="M731" t="str">
        <f t="shared" si="71"/>
        <v/>
      </c>
    </row>
    <row r="732" spans="1:13">
      <c r="A732" s="3"/>
      <c r="B732" s="4"/>
      <c r="C732" s="4"/>
      <c r="D732" s="1" t="str">
        <f>IF(K732="","",INDEX(差動モデル!$R:$R,K732))</f>
        <v/>
      </c>
      <c r="E732" s="1" t="str">
        <f>IF(K732="","",INDEX(差動モデル!$S:$S,K732))</f>
        <v/>
      </c>
      <c r="F732" s="1" t="str">
        <f t="shared" si="66"/>
        <v/>
      </c>
      <c r="G732" s="1" t="str">
        <f t="shared" si="67"/>
        <v/>
      </c>
      <c r="H732" s="1" t="str">
        <f t="shared" si="68"/>
        <v/>
      </c>
      <c r="I732" s="1" t="str">
        <f t="shared" si="69"/>
        <v/>
      </c>
      <c r="J732" s="1" t="str">
        <f t="shared" si="70"/>
        <v/>
      </c>
      <c r="K732" t="str">
        <f>IF(A732="","",ROUND(1+(LOG10(A732)-LOG10(入力・概要!$B$38))*(入力・概要!$B$40-1)/(LOG10(入力・概要!$B$39)-LOG10(入力・概要!$B$38)),0)+3)</f>
        <v/>
      </c>
      <c r="L732" t="str">
        <f>IF(K732="","",INDEX(差動モデル!$B:$B,K732))</f>
        <v/>
      </c>
      <c r="M732" t="str">
        <f t="shared" si="71"/>
        <v/>
      </c>
    </row>
    <row r="733" spans="1:13">
      <c r="A733" s="3"/>
      <c r="B733" s="4"/>
      <c r="C733" s="4"/>
      <c r="D733" s="1" t="str">
        <f>IF(K733="","",INDEX(差動モデル!$R:$R,K733))</f>
        <v/>
      </c>
      <c r="E733" s="1" t="str">
        <f>IF(K733="","",INDEX(差動モデル!$S:$S,K733))</f>
        <v/>
      </c>
      <c r="F733" s="1" t="str">
        <f t="shared" si="66"/>
        <v/>
      </c>
      <c r="G733" s="1" t="str">
        <f t="shared" si="67"/>
        <v/>
      </c>
      <c r="H733" s="1" t="str">
        <f t="shared" si="68"/>
        <v/>
      </c>
      <c r="I733" s="1" t="str">
        <f t="shared" si="69"/>
        <v/>
      </c>
      <c r="J733" s="1" t="str">
        <f t="shared" si="70"/>
        <v/>
      </c>
      <c r="K733" t="str">
        <f>IF(A733="","",ROUND(1+(LOG10(A733)-LOG10(入力・概要!$B$38))*(入力・概要!$B$40-1)/(LOG10(入力・概要!$B$39)-LOG10(入力・概要!$B$38)),0)+3)</f>
        <v/>
      </c>
      <c r="L733" t="str">
        <f>IF(K733="","",INDEX(差動モデル!$B:$B,K733))</f>
        <v/>
      </c>
      <c r="M733" t="str">
        <f t="shared" si="71"/>
        <v/>
      </c>
    </row>
    <row r="734" spans="1:13">
      <c r="A734" s="3"/>
      <c r="B734" s="4"/>
      <c r="C734" s="4"/>
      <c r="D734" s="1" t="str">
        <f>IF(K734="","",INDEX(差動モデル!$R:$R,K734))</f>
        <v/>
      </c>
      <c r="E734" s="1" t="str">
        <f>IF(K734="","",INDEX(差動モデル!$S:$S,K734))</f>
        <v/>
      </c>
      <c r="F734" s="1" t="str">
        <f t="shared" si="66"/>
        <v/>
      </c>
      <c r="G734" s="1" t="str">
        <f t="shared" si="67"/>
        <v/>
      </c>
      <c r="H734" s="1" t="str">
        <f t="shared" si="68"/>
        <v/>
      </c>
      <c r="I734" s="1" t="str">
        <f t="shared" si="69"/>
        <v/>
      </c>
      <c r="J734" s="1" t="str">
        <f t="shared" si="70"/>
        <v/>
      </c>
      <c r="K734" t="str">
        <f>IF(A734="","",ROUND(1+(LOG10(A734)-LOG10(入力・概要!$B$38))*(入力・概要!$B$40-1)/(LOG10(入力・概要!$B$39)-LOG10(入力・概要!$B$38)),0)+3)</f>
        <v/>
      </c>
      <c r="L734" t="str">
        <f>IF(K734="","",INDEX(差動モデル!$B:$B,K734))</f>
        <v/>
      </c>
      <c r="M734" t="str">
        <f t="shared" si="71"/>
        <v/>
      </c>
    </row>
    <row r="735" spans="1:13">
      <c r="A735" s="3"/>
      <c r="B735" s="4"/>
      <c r="C735" s="4"/>
      <c r="D735" s="1" t="str">
        <f>IF(K735="","",INDEX(差動モデル!$R:$R,K735))</f>
        <v/>
      </c>
      <c r="E735" s="1" t="str">
        <f>IF(K735="","",INDEX(差動モデル!$S:$S,K735))</f>
        <v/>
      </c>
      <c r="F735" s="1" t="str">
        <f t="shared" si="66"/>
        <v/>
      </c>
      <c r="G735" s="1" t="str">
        <f t="shared" si="67"/>
        <v/>
      </c>
      <c r="H735" s="1" t="str">
        <f t="shared" si="68"/>
        <v/>
      </c>
      <c r="I735" s="1" t="str">
        <f t="shared" si="69"/>
        <v/>
      </c>
      <c r="J735" s="1" t="str">
        <f t="shared" si="70"/>
        <v/>
      </c>
      <c r="K735" t="str">
        <f>IF(A735="","",ROUND(1+(LOG10(A735)-LOG10(入力・概要!$B$38))*(入力・概要!$B$40-1)/(LOG10(入力・概要!$B$39)-LOG10(入力・概要!$B$38)),0)+3)</f>
        <v/>
      </c>
      <c r="L735" t="str">
        <f>IF(K735="","",INDEX(差動モデル!$B:$B,K735))</f>
        <v/>
      </c>
      <c r="M735" t="str">
        <f t="shared" si="71"/>
        <v/>
      </c>
    </row>
    <row r="736" spans="1:13">
      <c r="A736" s="3"/>
      <c r="B736" s="4"/>
      <c r="C736" s="4"/>
      <c r="D736" s="1" t="str">
        <f>IF(K736="","",INDEX(差動モデル!$R:$R,K736))</f>
        <v/>
      </c>
      <c r="E736" s="1" t="str">
        <f>IF(K736="","",INDEX(差動モデル!$S:$S,K736))</f>
        <v/>
      </c>
      <c r="F736" s="1" t="str">
        <f t="shared" si="66"/>
        <v/>
      </c>
      <c r="G736" s="1" t="str">
        <f t="shared" si="67"/>
        <v/>
      </c>
      <c r="H736" s="1" t="str">
        <f t="shared" si="68"/>
        <v/>
      </c>
      <c r="I736" s="1" t="str">
        <f t="shared" si="69"/>
        <v/>
      </c>
      <c r="J736" s="1" t="str">
        <f t="shared" si="70"/>
        <v/>
      </c>
      <c r="K736" t="str">
        <f>IF(A736="","",ROUND(1+(LOG10(A736)-LOG10(入力・概要!$B$38))*(入力・概要!$B$40-1)/(LOG10(入力・概要!$B$39)-LOG10(入力・概要!$B$38)),0)+3)</f>
        <v/>
      </c>
      <c r="L736" t="str">
        <f>IF(K736="","",INDEX(差動モデル!$B:$B,K736))</f>
        <v/>
      </c>
      <c r="M736" t="str">
        <f t="shared" si="71"/>
        <v/>
      </c>
    </row>
    <row r="737" spans="1:13">
      <c r="A737" s="3"/>
      <c r="B737" s="4"/>
      <c r="C737" s="4"/>
      <c r="D737" s="1" t="str">
        <f>IF(K737="","",INDEX(差動モデル!$R:$R,K737))</f>
        <v/>
      </c>
      <c r="E737" s="1" t="str">
        <f>IF(K737="","",INDEX(差動モデル!$S:$S,K737))</f>
        <v/>
      </c>
      <c r="F737" s="1" t="str">
        <f t="shared" si="66"/>
        <v/>
      </c>
      <c r="G737" s="1" t="str">
        <f t="shared" si="67"/>
        <v/>
      </c>
      <c r="H737" s="1" t="str">
        <f t="shared" si="68"/>
        <v/>
      </c>
      <c r="I737" s="1" t="str">
        <f t="shared" si="69"/>
        <v/>
      </c>
      <c r="J737" s="1" t="str">
        <f t="shared" si="70"/>
        <v/>
      </c>
      <c r="K737" t="str">
        <f>IF(A737="","",ROUND(1+(LOG10(A737)-LOG10(入力・概要!$B$38))*(入力・概要!$B$40-1)/(LOG10(入力・概要!$B$39)-LOG10(入力・概要!$B$38)),0)+3)</f>
        <v/>
      </c>
      <c r="L737" t="str">
        <f>IF(K737="","",INDEX(差動モデル!$B:$B,K737))</f>
        <v/>
      </c>
      <c r="M737" t="str">
        <f t="shared" si="71"/>
        <v/>
      </c>
    </row>
    <row r="738" spans="1:13">
      <c r="A738" s="3"/>
      <c r="B738" s="4"/>
      <c r="C738" s="4"/>
      <c r="D738" s="1" t="str">
        <f>IF(K738="","",INDEX(差動モデル!$R:$R,K738))</f>
        <v/>
      </c>
      <c r="E738" s="1" t="str">
        <f>IF(K738="","",INDEX(差動モデル!$S:$S,K738))</f>
        <v/>
      </c>
      <c r="F738" s="1" t="str">
        <f t="shared" si="66"/>
        <v/>
      </c>
      <c r="G738" s="1" t="str">
        <f t="shared" si="67"/>
        <v/>
      </c>
      <c r="H738" s="1" t="str">
        <f t="shared" si="68"/>
        <v/>
      </c>
      <c r="I738" s="1" t="str">
        <f t="shared" si="69"/>
        <v/>
      </c>
      <c r="J738" s="1" t="str">
        <f t="shared" si="70"/>
        <v/>
      </c>
      <c r="K738" t="str">
        <f>IF(A738="","",ROUND(1+(LOG10(A738)-LOG10(入力・概要!$B$38))*(入力・概要!$B$40-1)/(LOG10(入力・概要!$B$39)-LOG10(入力・概要!$B$38)),0)+3)</f>
        <v/>
      </c>
      <c r="L738" t="str">
        <f>IF(K738="","",INDEX(差動モデル!$B:$B,K738))</f>
        <v/>
      </c>
      <c r="M738" t="str">
        <f t="shared" si="71"/>
        <v/>
      </c>
    </row>
    <row r="739" spans="1:13">
      <c r="A739" s="3"/>
      <c r="B739" s="4"/>
      <c r="C739" s="4"/>
      <c r="D739" s="1" t="str">
        <f>IF(K739="","",INDEX(差動モデル!$R:$R,K739))</f>
        <v/>
      </c>
      <c r="E739" s="1" t="str">
        <f>IF(K739="","",INDEX(差動モデル!$S:$S,K739))</f>
        <v/>
      </c>
      <c r="F739" s="1" t="str">
        <f t="shared" si="66"/>
        <v/>
      </c>
      <c r="G739" s="1" t="str">
        <f t="shared" si="67"/>
        <v/>
      </c>
      <c r="H739" s="1" t="str">
        <f t="shared" si="68"/>
        <v/>
      </c>
      <c r="I739" s="1" t="str">
        <f t="shared" si="69"/>
        <v/>
      </c>
      <c r="J739" s="1" t="str">
        <f t="shared" si="70"/>
        <v/>
      </c>
      <c r="K739" t="str">
        <f>IF(A739="","",ROUND(1+(LOG10(A739)-LOG10(入力・概要!$B$38))*(入力・概要!$B$40-1)/(LOG10(入力・概要!$B$39)-LOG10(入力・概要!$B$38)),0)+3)</f>
        <v/>
      </c>
      <c r="L739" t="str">
        <f>IF(K739="","",INDEX(差動モデル!$B:$B,K739))</f>
        <v/>
      </c>
      <c r="M739" t="str">
        <f t="shared" si="71"/>
        <v/>
      </c>
    </row>
    <row r="740" spans="1:13">
      <c r="A740" s="3"/>
      <c r="B740" s="4"/>
      <c r="C740" s="4"/>
      <c r="D740" s="1" t="str">
        <f>IF(K740="","",INDEX(差動モデル!$R:$R,K740))</f>
        <v/>
      </c>
      <c r="E740" s="1" t="str">
        <f>IF(K740="","",INDEX(差動モデル!$S:$S,K740))</f>
        <v/>
      </c>
      <c r="F740" s="1" t="str">
        <f t="shared" si="66"/>
        <v/>
      </c>
      <c r="G740" s="1" t="str">
        <f t="shared" si="67"/>
        <v/>
      </c>
      <c r="H740" s="1" t="str">
        <f t="shared" si="68"/>
        <v/>
      </c>
      <c r="I740" s="1" t="str">
        <f t="shared" si="69"/>
        <v/>
      </c>
      <c r="J740" s="1" t="str">
        <f t="shared" si="70"/>
        <v/>
      </c>
      <c r="K740" t="str">
        <f>IF(A740="","",ROUND(1+(LOG10(A740)-LOG10(入力・概要!$B$38))*(入力・概要!$B$40-1)/(LOG10(入力・概要!$B$39)-LOG10(入力・概要!$B$38)),0)+3)</f>
        <v/>
      </c>
      <c r="L740" t="str">
        <f>IF(K740="","",INDEX(差動モデル!$B:$B,K740))</f>
        <v/>
      </c>
      <c r="M740" t="str">
        <f t="shared" si="71"/>
        <v/>
      </c>
    </row>
    <row r="741" spans="1:13">
      <c r="A741" s="3"/>
      <c r="B741" s="4"/>
      <c r="C741" s="4"/>
      <c r="D741" s="1" t="str">
        <f>IF(K741="","",INDEX(差動モデル!$R:$R,K741))</f>
        <v/>
      </c>
      <c r="E741" s="1" t="str">
        <f>IF(K741="","",INDEX(差動モデル!$S:$S,K741))</f>
        <v/>
      </c>
      <c r="F741" s="1" t="str">
        <f t="shared" si="66"/>
        <v/>
      </c>
      <c r="G741" s="1" t="str">
        <f t="shared" si="67"/>
        <v/>
      </c>
      <c r="H741" s="1" t="str">
        <f t="shared" si="68"/>
        <v/>
      </c>
      <c r="I741" s="1" t="str">
        <f t="shared" si="69"/>
        <v/>
      </c>
      <c r="J741" s="1" t="str">
        <f t="shared" si="70"/>
        <v/>
      </c>
      <c r="K741" t="str">
        <f>IF(A741="","",ROUND(1+(LOG10(A741)-LOG10(入力・概要!$B$38))*(入力・概要!$B$40-1)/(LOG10(入力・概要!$B$39)-LOG10(入力・概要!$B$38)),0)+3)</f>
        <v/>
      </c>
      <c r="L741" t="str">
        <f>IF(K741="","",INDEX(差動モデル!$B:$B,K741))</f>
        <v/>
      </c>
      <c r="M741" t="str">
        <f t="shared" si="71"/>
        <v/>
      </c>
    </row>
    <row r="742" spans="1:13">
      <c r="A742" s="3"/>
      <c r="B742" s="4"/>
      <c r="C742" s="4"/>
      <c r="D742" s="1" t="str">
        <f>IF(K742="","",INDEX(差動モデル!$R:$R,K742))</f>
        <v/>
      </c>
      <c r="E742" s="1" t="str">
        <f>IF(K742="","",INDEX(差動モデル!$S:$S,K742))</f>
        <v/>
      </c>
      <c r="F742" s="1" t="str">
        <f t="shared" si="66"/>
        <v/>
      </c>
      <c r="G742" s="1" t="str">
        <f t="shared" si="67"/>
        <v/>
      </c>
      <c r="H742" s="1" t="str">
        <f t="shared" si="68"/>
        <v/>
      </c>
      <c r="I742" s="1" t="str">
        <f t="shared" si="69"/>
        <v/>
      </c>
      <c r="J742" s="1" t="str">
        <f t="shared" si="70"/>
        <v/>
      </c>
      <c r="K742" t="str">
        <f>IF(A742="","",ROUND(1+(LOG10(A742)-LOG10(入力・概要!$B$38))*(入力・概要!$B$40-1)/(LOG10(入力・概要!$B$39)-LOG10(入力・概要!$B$38)),0)+3)</f>
        <v/>
      </c>
      <c r="L742" t="str">
        <f>IF(K742="","",INDEX(差動モデル!$B:$B,K742))</f>
        <v/>
      </c>
      <c r="M742" t="str">
        <f t="shared" si="71"/>
        <v/>
      </c>
    </row>
    <row r="743" spans="1:13">
      <c r="A743" s="3"/>
      <c r="B743" s="4"/>
      <c r="C743" s="4"/>
      <c r="D743" s="1" t="str">
        <f>IF(K743="","",INDEX(差動モデル!$R:$R,K743))</f>
        <v/>
      </c>
      <c r="E743" s="1" t="str">
        <f>IF(K743="","",INDEX(差動モデル!$S:$S,K743))</f>
        <v/>
      </c>
      <c r="F743" s="1" t="str">
        <f t="shared" si="66"/>
        <v/>
      </c>
      <c r="G743" s="1" t="str">
        <f t="shared" si="67"/>
        <v/>
      </c>
      <c r="H743" s="1" t="str">
        <f t="shared" si="68"/>
        <v/>
      </c>
      <c r="I743" s="1" t="str">
        <f t="shared" si="69"/>
        <v/>
      </c>
      <c r="J743" s="1" t="str">
        <f t="shared" si="70"/>
        <v/>
      </c>
      <c r="K743" t="str">
        <f>IF(A743="","",ROUND(1+(LOG10(A743)-LOG10(入力・概要!$B$38))*(入力・概要!$B$40-1)/(LOG10(入力・概要!$B$39)-LOG10(入力・概要!$B$38)),0)+3)</f>
        <v/>
      </c>
      <c r="L743" t="str">
        <f>IF(K743="","",INDEX(差動モデル!$B:$B,K743))</f>
        <v/>
      </c>
      <c r="M743" t="str">
        <f t="shared" si="71"/>
        <v/>
      </c>
    </row>
    <row r="744" spans="1:13">
      <c r="A744" s="3"/>
      <c r="B744" s="4"/>
      <c r="C744" s="4"/>
      <c r="D744" s="1" t="str">
        <f>IF(K744="","",INDEX(差動モデル!$R:$R,K744))</f>
        <v/>
      </c>
      <c r="E744" s="1" t="str">
        <f>IF(K744="","",INDEX(差動モデル!$S:$S,K744))</f>
        <v/>
      </c>
      <c r="F744" s="1" t="str">
        <f t="shared" si="66"/>
        <v/>
      </c>
      <c r="G744" s="1" t="str">
        <f t="shared" si="67"/>
        <v/>
      </c>
      <c r="H744" s="1" t="str">
        <f t="shared" si="68"/>
        <v/>
      </c>
      <c r="I744" s="1" t="str">
        <f t="shared" si="69"/>
        <v/>
      </c>
      <c r="J744" s="1" t="str">
        <f t="shared" si="70"/>
        <v/>
      </c>
      <c r="K744" t="str">
        <f>IF(A744="","",ROUND(1+(LOG10(A744)-LOG10(入力・概要!$B$38))*(入力・概要!$B$40-1)/(LOG10(入力・概要!$B$39)-LOG10(入力・概要!$B$38)),0)+3)</f>
        <v/>
      </c>
      <c r="L744" t="str">
        <f>IF(K744="","",INDEX(差動モデル!$B:$B,K744))</f>
        <v/>
      </c>
      <c r="M744" t="str">
        <f t="shared" si="71"/>
        <v/>
      </c>
    </row>
    <row r="745" spans="1:13">
      <c r="A745" s="3"/>
      <c r="B745" s="4"/>
      <c r="C745" s="4"/>
      <c r="D745" s="1" t="str">
        <f>IF(K745="","",INDEX(差動モデル!$R:$R,K745))</f>
        <v/>
      </c>
      <c r="E745" s="1" t="str">
        <f>IF(K745="","",INDEX(差動モデル!$S:$S,K745))</f>
        <v/>
      </c>
      <c r="F745" s="1" t="str">
        <f t="shared" si="66"/>
        <v/>
      </c>
      <c r="G745" s="1" t="str">
        <f t="shared" si="67"/>
        <v/>
      </c>
      <c r="H745" s="1" t="str">
        <f t="shared" si="68"/>
        <v/>
      </c>
      <c r="I745" s="1" t="str">
        <f t="shared" si="69"/>
        <v/>
      </c>
      <c r="J745" s="1" t="str">
        <f t="shared" si="70"/>
        <v/>
      </c>
      <c r="K745" t="str">
        <f>IF(A745="","",ROUND(1+(LOG10(A745)-LOG10(入力・概要!$B$38))*(入力・概要!$B$40-1)/(LOG10(入力・概要!$B$39)-LOG10(入力・概要!$B$38)),0)+3)</f>
        <v/>
      </c>
      <c r="L745" t="str">
        <f>IF(K745="","",INDEX(差動モデル!$B:$B,K745))</f>
        <v/>
      </c>
      <c r="M745" t="str">
        <f t="shared" si="71"/>
        <v/>
      </c>
    </row>
    <row r="746" spans="1:13">
      <c r="A746" s="3"/>
      <c r="B746" s="4"/>
      <c r="C746" s="4"/>
      <c r="D746" s="1" t="str">
        <f>IF(K746="","",INDEX(差動モデル!$R:$R,K746))</f>
        <v/>
      </c>
      <c r="E746" s="1" t="str">
        <f>IF(K746="","",INDEX(差動モデル!$S:$S,K746))</f>
        <v/>
      </c>
      <c r="F746" s="1" t="str">
        <f t="shared" si="66"/>
        <v/>
      </c>
      <c r="G746" s="1" t="str">
        <f t="shared" si="67"/>
        <v/>
      </c>
      <c r="H746" s="1" t="str">
        <f t="shared" si="68"/>
        <v/>
      </c>
      <c r="I746" s="1" t="str">
        <f t="shared" si="69"/>
        <v/>
      </c>
      <c r="J746" s="1" t="str">
        <f t="shared" si="70"/>
        <v/>
      </c>
      <c r="K746" t="str">
        <f>IF(A746="","",ROUND(1+(LOG10(A746)-LOG10(入力・概要!$B$38))*(入力・概要!$B$40-1)/(LOG10(入力・概要!$B$39)-LOG10(入力・概要!$B$38)),0)+3)</f>
        <v/>
      </c>
      <c r="L746" t="str">
        <f>IF(K746="","",INDEX(差動モデル!$B:$B,K746))</f>
        <v/>
      </c>
      <c r="M746" t="str">
        <f t="shared" si="71"/>
        <v/>
      </c>
    </row>
    <row r="747" spans="1:13">
      <c r="A747" s="3"/>
      <c r="B747" s="4"/>
      <c r="C747" s="4"/>
      <c r="D747" s="1" t="str">
        <f>IF(K747="","",INDEX(差動モデル!$R:$R,K747))</f>
        <v/>
      </c>
      <c r="E747" s="1" t="str">
        <f>IF(K747="","",INDEX(差動モデル!$S:$S,K747))</f>
        <v/>
      </c>
      <c r="F747" s="1" t="str">
        <f t="shared" si="66"/>
        <v/>
      </c>
      <c r="G747" s="1" t="str">
        <f t="shared" si="67"/>
        <v/>
      </c>
      <c r="H747" s="1" t="str">
        <f t="shared" si="68"/>
        <v/>
      </c>
      <c r="I747" s="1" t="str">
        <f t="shared" si="69"/>
        <v/>
      </c>
      <c r="J747" s="1" t="str">
        <f t="shared" si="70"/>
        <v/>
      </c>
      <c r="K747" t="str">
        <f>IF(A747="","",ROUND(1+(LOG10(A747)-LOG10(入力・概要!$B$38))*(入力・概要!$B$40-1)/(LOG10(入力・概要!$B$39)-LOG10(入力・概要!$B$38)),0)+3)</f>
        <v/>
      </c>
      <c r="L747" t="str">
        <f>IF(K747="","",INDEX(差動モデル!$B:$B,K747))</f>
        <v/>
      </c>
      <c r="M747" t="str">
        <f t="shared" si="71"/>
        <v/>
      </c>
    </row>
    <row r="748" spans="1:13">
      <c r="A748" s="3"/>
      <c r="B748" s="4"/>
      <c r="C748" s="4"/>
      <c r="D748" s="1" t="str">
        <f>IF(K748="","",INDEX(差動モデル!$R:$R,K748))</f>
        <v/>
      </c>
      <c r="E748" s="1" t="str">
        <f>IF(K748="","",INDEX(差動モデル!$S:$S,K748))</f>
        <v/>
      </c>
      <c r="F748" s="1" t="str">
        <f t="shared" si="66"/>
        <v/>
      </c>
      <c r="G748" s="1" t="str">
        <f t="shared" si="67"/>
        <v/>
      </c>
      <c r="H748" s="1" t="str">
        <f t="shared" si="68"/>
        <v/>
      </c>
      <c r="I748" s="1" t="str">
        <f t="shared" si="69"/>
        <v/>
      </c>
      <c r="J748" s="1" t="str">
        <f t="shared" si="70"/>
        <v/>
      </c>
      <c r="K748" t="str">
        <f>IF(A748="","",ROUND(1+(LOG10(A748)-LOG10(入力・概要!$B$38))*(入力・概要!$B$40-1)/(LOG10(入力・概要!$B$39)-LOG10(入力・概要!$B$38)),0)+3)</f>
        <v/>
      </c>
      <c r="L748" t="str">
        <f>IF(K748="","",INDEX(差動モデル!$B:$B,K748))</f>
        <v/>
      </c>
      <c r="M748" t="str">
        <f t="shared" si="71"/>
        <v/>
      </c>
    </row>
    <row r="749" spans="1:13">
      <c r="A749" s="3"/>
      <c r="B749" s="4"/>
      <c r="C749" s="4"/>
      <c r="D749" s="1" t="str">
        <f>IF(K749="","",INDEX(差動モデル!$R:$R,K749))</f>
        <v/>
      </c>
      <c r="E749" s="1" t="str">
        <f>IF(K749="","",INDEX(差動モデル!$S:$S,K749))</f>
        <v/>
      </c>
      <c r="F749" s="1" t="str">
        <f t="shared" si="66"/>
        <v/>
      </c>
      <c r="G749" s="1" t="str">
        <f t="shared" si="67"/>
        <v/>
      </c>
      <c r="H749" s="1" t="str">
        <f t="shared" si="68"/>
        <v/>
      </c>
      <c r="I749" s="1" t="str">
        <f t="shared" si="69"/>
        <v/>
      </c>
      <c r="J749" s="1" t="str">
        <f t="shared" si="70"/>
        <v/>
      </c>
      <c r="K749" t="str">
        <f>IF(A749="","",ROUND(1+(LOG10(A749)-LOG10(入力・概要!$B$38))*(入力・概要!$B$40-1)/(LOG10(入力・概要!$B$39)-LOG10(入力・概要!$B$38)),0)+3)</f>
        <v/>
      </c>
      <c r="L749" t="str">
        <f>IF(K749="","",INDEX(差動モデル!$B:$B,K749))</f>
        <v/>
      </c>
      <c r="M749" t="str">
        <f t="shared" si="71"/>
        <v/>
      </c>
    </row>
    <row r="750" spans="1:13">
      <c r="A750" s="3"/>
      <c r="B750" s="4"/>
      <c r="C750" s="4"/>
      <c r="D750" s="1" t="str">
        <f>IF(K750="","",INDEX(差動モデル!$R:$R,K750))</f>
        <v/>
      </c>
      <c r="E750" s="1" t="str">
        <f>IF(K750="","",INDEX(差動モデル!$S:$S,K750))</f>
        <v/>
      </c>
      <c r="F750" s="1" t="str">
        <f t="shared" si="66"/>
        <v/>
      </c>
      <c r="G750" s="1" t="str">
        <f t="shared" si="67"/>
        <v/>
      </c>
      <c r="H750" s="1" t="str">
        <f t="shared" si="68"/>
        <v/>
      </c>
      <c r="I750" s="1" t="str">
        <f t="shared" si="69"/>
        <v/>
      </c>
      <c r="J750" s="1" t="str">
        <f t="shared" si="70"/>
        <v/>
      </c>
      <c r="K750" t="str">
        <f>IF(A750="","",ROUND(1+(LOG10(A750)-LOG10(入力・概要!$B$38))*(入力・概要!$B$40-1)/(LOG10(入力・概要!$B$39)-LOG10(入力・概要!$B$38)),0)+3)</f>
        <v/>
      </c>
      <c r="L750" t="str">
        <f>IF(K750="","",INDEX(差動モデル!$B:$B,K750))</f>
        <v/>
      </c>
      <c r="M750" t="str">
        <f t="shared" si="71"/>
        <v/>
      </c>
    </row>
    <row r="751" spans="1:13">
      <c r="A751" s="3"/>
      <c r="B751" s="4"/>
      <c r="C751" s="4"/>
      <c r="D751" s="1" t="str">
        <f>IF(K751="","",INDEX(差動モデル!$R:$R,K751))</f>
        <v/>
      </c>
      <c r="E751" s="1" t="str">
        <f>IF(K751="","",INDEX(差動モデル!$S:$S,K751))</f>
        <v/>
      </c>
      <c r="F751" s="1" t="str">
        <f t="shared" si="66"/>
        <v/>
      </c>
      <c r="G751" s="1" t="str">
        <f t="shared" si="67"/>
        <v/>
      </c>
      <c r="H751" s="1" t="str">
        <f t="shared" si="68"/>
        <v/>
      </c>
      <c r="I751" s="1" t="str">
        <f t="shared" si="69"/>
        <v/>
      </c>
      <c r="J751" s="1" t="str">
        <f t="shared" si="70"/>
        <v/>
      </c>
      <c r="K751" t="str">
        <f>IF(A751="","",ROUND(1+(LOG10(A751)-LOG10(入力・概要!$B$38))*(入力・概要!$B$40-1)/(LOG10(入力・概要!$B$39)-LOG10(入力・概要!$B$38)),0)+3)</f>
        <v/>
      </c>
      <c r="L751" t="str">
        <f>IF(K751="","",INDEX(差動モデル!$B:$B,K751))</f>
        <v/>
      </c>
      <c r="M751" t="str">
        <f t="shared" si="71"/>
        <v/>
      </c>
    </row>
    <row r="752" spans="1:13">
      <c r="A752" s="3"/>
      <c r="B752" s="4"/>
      <c r="C752" s="4"/>
      <c r="D752" s="1" t="str">
        <f>IF(K752="","",INDEX(差動モデル!$R:$R,K752))</f>
        <v/>
      </c>
      <c r="E752" s="1" t="str">
        <f>IF(K752="","",INDEX(差動モデル!$S:$S,K752))</f>
        <v/>
      </c>
      <c r="F752" s="1" t="str">
        <f t="shared" si="66"/>
        <v/>
      </c>
      <c r="G752" s="1" t="str">
        <f t="shared" si="67"/>
        <v/>
      </c>
      <c r="H752" s="1" t="str">
        <f t="shared" si="68"/>
        <v/>
      </c>
      <c r="I752" s="1" t="str">
        <f t="shared" si="69"/>
        <v/>
      </c>
      <c r="J752" s="1" t="str">
        <f t="shared" si="70"/>
        <v/>
      </c>
      <c r="K752" t="str">
        <f>IF(A752="","",ROUND(1+(LOG10(A752)-LOG10(入力・概要!$B$38))*(入力・概要!$B$40-1)/(LOG10(入力・概要!$B$39)-LOG10(入力・概要!$B$38)),0)+3)</f>
        <v/>
      </c>
      <c r="L752" t="str">
        <f>IF(K752="","",INDEX(差動モデル!$B:$B,K752))</f>
        <v/>
      </c>
      <c r="M752" t="str">
        <f t="shared" si="71"/>
        <v/>
      </c>
    </row>
    <row r="753" spans="1:13">
      <c r="A753" s="3"/>
      <c r="B753" s="4"/>
      <c r="C753" s="4"/>
      <c r="D753" s="1" t="str">
        <f>IF(K753="","",INDEX(差動モデル!$R:$R,K753))</f>
        <v/>
      </c>
      <c r="E753" s="1" t="str">
        <f>IF(K753="","",INDEX(差動モデル!$S:$S,K753))</f>
        <v/>
      </c>
      <c r="F753" s="1" t="str">
        <f t="shared" si="66"/>
        <v/>
      </c>
      <c r="G753" s="1" t="str">
        <f t="shared" si="67"/>
        <v/>
      </c>
      <c r="H753" s="1" t="str">
        <f t="shared" si="68"/>
        <v/>
      </c>
      <c r="I753" s="1" t="str">
        <f t="shared" si="69"/>
        <v/>
      </c>
      <c r="J753" s="1" t="str">
        <f t="shared" si="70"/>
        <v/>
      </c>
      <c r="K753" t="str">
        <f>IF(A753="","",ROUND(1+(LOG10(A753)-LOG10(入力・概要!$B$38))*(入力・概要!$B$40-1)/(LOG10(入力・概要!$B$39)-LOG10(入力・概要!$B$38)),0)+3)</f>
        <v/>
      </c>
      <c r="L753" t="str">
        <f>IF(K753="","",INDEX(差動モデル!$B:$B,K753))</f>
        <v/>
      </c>
      <c r="M753" t="str">
        <f t="shared" si="71"/>
        <v/>
      </c>
    </row>
    <row r="754" spans="1:13">
      <c r="A754" s="3"/>
      <c r="B754" s="4"/>
      <c r="C754" s="4"/>
      <c r="D754" s="1" t="str">
        <f>IF(K754="","",INDEX(差動モデル!$R:$R,K754))</f>
        <v/>
      </c>
      <c r="E754" s="1" t="str">
        <f>IF(K754="","",INDEX(差動モデル!$S:$S,K754))</f>
        <v/>
      </c>
      <c r="F754" s="1" t="str">
        <f t="shared" si="66"/>
        <v/>
      </c>
      <c r="G754" s="1" t="str">
        <f t="shared" si="67"/>
        <v/>
      </c>
      <c r="H754" s="1" t="str">
        <f t="shared" si="68"/>
        <v/>
      </c>
      <c r="I754" s="1" t="str">
        <f t="shared" si="69"/>
        <v/>
      </c>
      <c r="J754" s="1" t="str">
        <f t="shared" si="70"/>
        <v/>
      </c>
      <c r="K754" t="str">
        <f>IF(A754="","",ROUND(1+(LOG10(A754)-LOG10(入力・概要!$B$38))*(入力・概要!$B$40-1)/(LOG10(入力・概要!$B$39)-LOG10(入力・概要!$B$38)),0)+3)</f>
        <v/>
      </c>
      <c r="L754" t="str">
        <f>IF(K754="","",INDEX(差動モデル!$B:$B,K754))</f>
        <v/>
      </c>
      <c r="M754" t="str">
        <f t="shared" si="71"/>
        <v/>
      </c>
    </row>
    <row r="755" spans="1:13">
      <c r="A755" s="3"/>
      <c r="B755" s="4"/>
      <c r="C755" s="4"/>
      <c r="D755" s="1" t="str">
        <f>IF(K755="","",INDEX(差動モデル!$R:$R,K755))</f>
        <v/>
      </c>
      <c r="E755" s="1" t="str">
        <f>IF(K755="","",INDEX(差動モデル!$S:$S,K755))</f>
        <v/>
      </c>
      <c r="F755" s="1" t="str">
        <f t="shared" si="66"/>
        <v/>
      </c>
      <c r="G755" s="1" t="str">
        <f t="shared" si="67"/>
        <v/>
      </c>
      <c r="H755" s="1" t="str">
        <f t="shared" si="68"/>
        <v/>
      </c>
      <c r="I755" s="1" t="str">
        <f t="shared" si="69"/>
        <v/>
      </c>
      <c r="J755" s="1" t="str">
        <f t="shared" si="70"/>
        <v/>
      </c>
      <c r="K755" t="str">
        <f>IF(A755="","",ROUND(1+(LOG10(A755)-LOG10(入力・概要!$B$38))*(入力・概要!$B$40-1)/(LOG10(入力・概要!$B$39)-LOG10(入力・概要!$B$38)),0)+3)</f>
        <v/>
      </c>
      <c r="L755" t="str">
        <f>IF(K755="","",INDEX(差動モデル!$B:$B,K755))</f>
        <v/>
      </c>
      <c r="M755" t="str">
        <f t="shared" si="71"/>
        <v/>
      </c>
    </row>
    <row r="756" spans="1:13">
      <c r="A756" s="3"/>
      <c r="B756" s="4"/>
      <c r="C756" s="4"/>
      <c r="D756" s="1" t="str">
        <f>IF(K756="","",INDEX(差動モデル!$R:$R,K756))</f>
        <v/>
      </c>
      <c r="E756" s="1" t="str">
        <f>IF(K756="","",INDEX(差動モデル!$S:$S,K756))</f>
        <v/>
      </c>
      <c r="F756" s="1" t="str">
        <f t="shared" si="66"/>
        <v/>
      </c>
      <c r="G756" s="1" t="str">
        <f t="shared" si="67"/>
        <v/>
      </c>
      <c r="H756" s="1" t="str">
        <f t="shared" si="68"/>
        <v/>
      </c>
      <c r="I756" s="1" t="str">
        <f t="shared" si="69"/>
        <v/>
      </c>
      <c r="J756" s="1" t="str">
        <f t="shared" si="70"/>
        <v/>
      </c>
      <c r="K756" t="str">
        <f>IF(A756="","",ROUND(1+(LOG10(A756)-LOG10(入力・概要!$B$38))*(入力・概要!$B$40-1)/(LOG10(入力・概要!$B$39)-LOG10(入力・概要!$B$38)),0)+3)</f>
        <v/>
      </c>
      <c r="L756" t="str">
        <f>IF(K756="","",INDEX(差動モデル!$B:$B,K756))</f>
        <v/>
      </c>
      <c r="M756" t="str">
        <f t="shared" si="71"/>
        <v/>
      </c>
    </row>
    <row r="757" spans="1:13">
      <c r="A757" s="3"/>
      <c r="B757" s="4"/>
      <c r="C757" s="4"/>
      <c r="D757" s="1" t="str">
        <f>IF(K757="","",INDEX(差動モデル!$R:$R,K757))</f>
        <v/>
      </c>
      <c r="E757" s="1" t="str">
        <f>IF(K757="","",INDEX(差動モデル!$S:$S,K757))</f>
        <v/>
      </c>
      <c r="F757" s="1" t="str">
        <f t="shared" si="66"/>
        <v/>
      </c>
      <c r="G757" s="1" t="str">
        <f t="shared" si="67"/>
        <v/>
      </c>
      <c r="H757" s="1" t="str">
        <f t="shared" si="68"/>
        <v/>
      </c>
      <c r="I757" s="1" t="str">
        <f t="shared" si="69"/>
        <v/>
      </c>
      <c r="J757" s="1" t="str">
        <f t="shared" si="70"/>
        <v/>
      </c>
      <c r="K757" t="str">
        <f>IF(A757="","",ROUND(1+(LOG10(A757)-LOG10(入力・概要!$B$38))*(入力・概要!$B$40-1)/(LOG10(入力・概要!$B$39)-LOG10(入力・概要!$B$38)),0)+3)</f>
        <v/>
      </c>
      <c r="L757" t="str">
        <f>IF(K757="","",INDEX(差動モデル!$B:$B,K757))</f>
        <v/>
      </c>
      <c r="M757" t="str">
        <f t="shared" si="71"/>
        <v/>
      </c>
    </row>
    <row r="758" spans="1:13">
      <c r="A758" s="3"/>
      <c r="B758" s="4"/>
      <c r="C758" s="4"/>
      <c r="D758" s="1" t="str">
        <f>IF(K758="","",INDEX(差動モデル!$R:$R,K758))</f>
        <v/>
      </c>
      <c r="E758" s="1" t="str">
        <f>IF(K758="","",INDEX(差動モデル!$S:$S,K758))</f>
        <v/>
      </c>
      <c r="F758" s="1" t="str">
        <f t="shared" si="66"/>
        <v/>
      </c>
      <c r="G758" s="1" t="str">
        <f t="shared" si="67"/>
        <v/>
      </c>
      <c r="H758" s="1" t="str">
        <f t="shared" si="68"/>
        <v/>
      </c>
      <c r="I758" s="1" t="str">
        <f t="shared" si="69"/>
        <v/>
      </c>
      <c r="J758" s="1" t="str">
        <f t="shared" si="70"/>
        <v/>
      </c>
      <c r="K758" t="str">
        <f>IF(A758="","",ROUND(1+(LOG10(A758)-LOG10(入力・概要!$B$38))*(入力・概要!$B$40-1)/(LOG10(入力・概要!$B$39)-LOG10(入力・概要!$B$38)),0)+3)</f>
        <v/>
      </c>
      <c r="L758" t="str">
        <f>IF(K758="","",INDEX(差動モデル!$B:$B,K758))</f>
        <v/>
      </c>
      <c r="M758" t="str">
        <f t="shared" si="71"/>
        <v/>
      </c>
    </row>
    <row r="759" spans="1:13">
      <c r="A759" s="3"/>
      <c r="B759" s="4"/>
      <c r="C759" s="4"/>
      <c r="D759" s="1" t="str">
        <f>IF(K759="","",INDEX(差動モデル!$R:$R,K759))</f>
        <v/>
      </c>
      <c r="E759" s="1" t="str">
        <f>IF(K759="","",INDEX(差動モデル!$S:$S,K759))</f>
        <v/>
      </c>
      <c r="F759" s="1" t="str">
        <f t="shared" si="66"/>
        <v/>
      </c>
      <c r="G759" s="1" t="str">
        <f t="shared" si="67"/>
        <v/>
      </c>
      <c r="H759" s="1" t="str">
        <f t="shared" si="68"/>
        <v/>
      </c>
      <c r="I759" s="1" t="str">
        <f t="shared" si="69"/>
        <v/>
      </c>
      <c r="J759" s="1" t="str">
        <f t="shared" si="70"/>
        <v/>
      </c>
      <c r="K759" t="str">
        <f>IF(A759="","",ROUND(1+(LOG10(A759)-LOG10(入力・概要!$B$38))*(入力・概要!$B$40-1)/(LOG10(入力・概要!$B$39)-LOG10(入力・概要!$B$38)),0)+3)</f>
        <v/>
      </c>
      <c r="L759" t="str">
        <f>IF(K759="","",INDEX(差動モデル!$B:$B,K759))</f>
        <v/>
      </c>
      <c r="M759" t="str">
        <f t="shared" si="71"/>
        <v/>
      </c>
    </row>
    <row r="760" spans="1:13">
      <c r="A760" s="3"/>
      <c r="B760" s="4"/>
      <c r="C760" s="4"/>
      <c r="D760" s="1" t="str">
        <f>IF(K760="","",INDEX(差動モデル!$R:$R,K760))</f>
        <v/>
      </c>
      <c r="E760" s="1" t="str">
        <f>IF(K760="","",INDEX(差動モデル!$S:$S,K760))</f>
        <v/>
      </c>
      <c r="F760" s="1" t="str">
        <f t="shared" si="66"/>
        <v/>
      </c>
      <c r="G760" s="1" t="str">
        <f t="shared" si="67"/>
        <v/>
      </c>
      <c r="H760" s="1" t="str">
        <f t="shared" si="68"/>
        <v/>
      </c>
      <c r="I760" s="1" t="str">
        <f t="shared" si="69"/>
        <v/>
      </c>
      <c r="J760" s="1" t="str">
        <f t="shared" si="70"/>
        <v/>
      </c>
      <c r="K760" t="str">
        <f>IF(A760="","",ROUND(1+(LOG10(A760)-LOG10(入力・概要!$B$38))*(入力・概要!$B$40-1)/(LOG10(入力・概要!$B$39)-LOG10(入力・概要!$B$38)),0)+3)</f>
        <v/>
      </c>
      <c r="L760" t="str">
        <f>IF(K760="","",INDEX(差動モデル!$B:$B,K760))</f>
        <v/>
      </c>
      <c r="M760" t="str">
        <f t="shared" si="71"/>
        <v/>
      </c>
    </row>
    <row r="761" spans="1:13">
      <c r="A761" s="3"/>
      <c r="B761" s="4"/>
      <c r="C761" s="4"/>
      <c r="D761" s="1" t="str">
        <f>IF(K761="","",INDEX(差動モデル!$R:$R,K761))</f>
        <v/>
      </c>
      <c r="E761" s="1" t="str">
        <f>IF(K761="","",INDEX(差動モデル!$S:$S,K761))</f>
        <v/>
      </c>
      <c r="F761" s="1" t="str">
        <f t="shared" si="66"/>
        <v/>
      </c>
      <c r="G761" s="1" t="str">
        <f t="shared" si="67"/>
        <v/>
      </c>
      <c r="H761" s="1" t="str">
        <f t="shared" si="68"/>
        <v/>
      </c>
      <c r="I761" s="1" t="str">
        <f t="shared" si="69"/>
        <v/>
      </c>
      <c r="J761" s="1" t="str">
        <f t="shared" si="70"/>
        <v/>
      </c>
      <c r="K761" t="str">
        <f>IF(A761="","",ROUND(1+(LOG10(A761)-LOG10(入力・概要!$B$38))*(入力・概要!$B$40-1)/(LOG10(入力・概要!$B$39)-LOG10(入力・概要!$B$38)),0)+3)</f>
        <v/>
      </c>
      <c r="L761" t="str">
        <f>IF(K761="","",INDEX(差動モデル!$B:$B,K761))</f>
        <v/>
      </c>
      <c r="M761" t="str">
        <f t="shared" si="71"/>
        <v/>
      </c>
    </row>
    <row r="762" spans="1:13">
      <c r="A762" s="3"/>
      <c r="B762" s="4"/>
      <c r="C762" s="4"/>
      <c r="D762" s="1" t="str">
        <f>IF(K762="","",INDEX(差動モデル!$R:$R,K762))</f>
        <v/>
      </c>
      <c r="E762" s="1" t="str">
        <f>IF(K762="","",INDEX(差動モデル!$S:$S,K762))</f>
        <v/>
      </c>
      <c r="F762" s="1" t="str">
        <f t="shared" si="66"/>
        <v/>
      </c>
      <c r="G762" s="1" t="str">
        <f t="shared" si="67"/>
        <v/>
      </c>
      <c r="H762" s="1" t="str">
        <f t="shared" si="68"/>
        <v/>
      </c>
      <c r="I762" s="1" t="str">
        <f t="shared" si="69"/>
        <v/>
      </c>
      <c r="J762" s="1" t="str">
        <f t="shared" si="70"/>
        <v/>
      </c>
      <c r="K762" t="str">
        <f>IF(A762="","",ROUND(1+(LOG10(A762)-LOG10(入力・概要!$B$38))*(入力・概要!$B$40-1)/(LOG10(入力・概要!$B$39)-LOG10(入力・概要!$B$38)),0)+3)</f>
        <v/>
      </c>
      <c r="L762" t="str">
        <f>IF(K762="","",INDEX(差動モデル!$B:$B,K762))</f>
        <v/>
      </c>
      <c r="M762" t="str">
        <f t="shared" si="71"/>
        <v/>
      </c>
    </row>
    <row r="763" spans="1:13">
      <c r="A763" s="3"/>
      <c r="B763" s="4"/>
      <c r="C763" s="4"/>
      <c r="D763" s="1" t="str">
        <f>IF(K763="","",INDEX(差動モデル!$R:$R,K763))</f>
        <v/>
      </c>
      <c r="E763" s="1" t="str">
        <f>IF(K763="","",INDEX(差動モデル!$S:$S,K763))</f>
        <v/>
      </c>
      <c r="F763" s="1" t="str">
        <f t="shared" si="66"/>
        <v/>
      </c>
      <c r="G763" s="1" t="str">
        <f t="shared" si="67"/>
        <v/>
      </c>
      <c r="H763" s="1" t="str">
        <f t="shared" si="68"/>
        <v/>
      </c>
      <c r="I763" s="1" t="str">
        <f t="shared" si="69"/>
        <v/>
      </c>
      <c r="J763" s="1" t="str">
        <f t="shared" si="70"/>
        <v/>
      </c>
      <c r="K763" t="str">
        <f>IF(A763="","",ROUND(1+(LOG10(A763)-LOG10(入力・概要!$B$38))*(入力・概要!$B$40-1)/(LOG10(入力・概要!$B$39)-LOG10(入力・概要!$B$38)),0)+3)</f>
        <v/>
      </c>
      <c r="L763" t="str">
        <f>IF(K763="","",INDEX(差動モデル!$B:$B,K763))</f>
        <v/>
      </c>
      <c r="M763" t="str">
        <f t="shared" si="71"/>
        <v/>
      </c>
    </row>
    <row r="764" spans="1:13">
      <c r="A764" s="3"/>
      <c r="B764" s="4"/>
      <c r="C764" s="4"/>
      <c r="D764" s="1" t="str">
        <f>IF(K764="","",INDEX(差動モデル!$R:$R,K764))</f>
        <v/>
      </c>
      <c r="E764" s="1" t="str">
        <f>IF(K764="","",INDEX(差動モデル!$S:$S,K764))</f>
        <v/>
      </c>
      <c r="F764" s="1" t="str">
        <f t="shared" si="66"/>
        <v/>
      </c>
      <c r="G764" s="1" t="str">
        <f t="shared" si="67"/>
        <v/>
      </c>
      <c r="H764" s="1" t="str">
        <f t="shared" si="68"/>
        <v/>
      </c>
      <c r="I764" s="1" t="str">
        <f t="shared" si="69"/>
        <v/>
      </c>
      <c r="J764" s="1" t="str">
        <f t="shared" si="70"/>
        <v/>
      </c>
      <c r="K764" t="str">
        <f>IF(A764="","",ROUND(1+(LOG10(A764)-LOG10(入力・概要!$B$38))*(入力・概要!$B$40-1)/(LOG10(入力・概要!$B$39)-LOG10(入力・概要!$B$38)),0)+3)</f>
        <v/>
      </c>
      <c r="L764" t="str">
        <f>IF(K764="","",INDEX(差動モデル!$B:$B,K764))</f>
        <v/>
      </c>
      <c r="M764" t="str">
        <f t="shared" si="71"/>
        <v/>
      </c>
    </row>
    <row r="765" spans="1:13">
      <c r="A765" s="3"/>
      <c r="B765" s="4"/>
      <c r="C765" s="4"/>
      <c r="D765" s="1" t="str">
        <f>IF(K765="","",INDEX(差動モデル!$R:$R,K765))</f>
        <v/>
      </c>
      <c r="E765" s="1" t="str">
        <f>IF(K765="","",INDEX(差動モデル!$S:$S,K765))</f>
        <v/>
      </c>
      <c r="F765" s="1" t="str">
        <f t="shared" si="66"/>
        <v/>
      </c>
      <c r="G765" s="1" t="str">
        <f t="shared" si="67"/>
        <v/>
      </c>
      <c r="H765" s="1" t="str">
        <f t="shared" si="68"/>
        <v/>
      </c>
      <c r="I765" s="1" t="str">
        <f t="shared" si="69"/>
        <v/>
      </c>
      <c r="J765" s="1" t="str">
        <f t="shared" si="70"/>
        <v/>
      </c>
      <c r="K765" t="str">
        <f>IF(A765="","",ROUND(1+(LOG10(A765)-LOG10(入力・概要!$B$38))*(入力・概要!$B$40-1)/(LOG10(入力・概要!$B$39)-LOG10(入力・概要!$B$38)),0)+3)</f>
        <v/>
      </c>
      <c r="L765" t="str">
        <f>IF(K765="","",INDEX(差動モデル!$B:$B,K765))</f>
        <v/>
      </c>
      <c r="M765" t="str">
        <f t="shared" si="71"/>
        <v/>
      </c>
    </row>
    <row r="766" spans="1:13">
      <c r="A766" s="3"/>
      <c r="B766" s="4"/>
      <c r="C766" s="4"/>
      <c r="D766" s="1" t="str">
        <f>IF(K766="","",INDEX(差動モデル!$R:$R,K766))</f>
        <v/>
      </c>
      <c r="E766" s="1" t="str">
        <f>IF(K766="","",INDEX(差動モデル!$S:$S,K766))</f>
        <v/>
      </c>
      <c r="F766" s="1" t="str">
        <f t="shared" si="66"/>
        <v/>
      </c>
      <c r="G766" s="1" t="str">
        <f t="shared" si="67"/>
        <v/>
      </c>
      <c r="H766" s="1" t="str">
        <f t="shared" si="68"/>
        <v/>
      </c>
      <c r="I766" s="1" t="str">
        <f t="shared" si="69"/>
        <v/>
      </c>
      <c r="J766" s="1" t="str">
        <f t="shared" si="70"/>
        <v/>
      </c>
      <c r="K766" t="str">
        <f>IF(A766="","",ROUND(1+(LOG10(A766)-LOG10(入力・概要!$B$38))*(入力・概要!$B$40-1)/(LOG10(入力・概要!$B$39)-LOG10(入力・概要!$B$38)),0)+3)</f>
        <v/>
      </c>
      <c r="L766" t="str">
        <f>IF(K766="","",INDEX(差動モデル!$B:$B,K766))</f>
        <v/>
      </c>
      <c r="M766" t="str">
        <f t="shared" si="71"/>
        <v/>
      </c>
    </row>
    <row r="767" spans="1:13">
      <c r="A767" s="3"/>
      <c r="B767" s="4"/>
      <c r="C767" s="4"/>
      <c r="D767" s="1" t="str">
        <f>IF(K767="","",INDEX(差動モデル!$R:$R,K767))</f>
        <v/>
      </c>
      <c r="E767" s="1" t="str">
        <f>IF(K767="","",INDEX(差動モデル!$S:$S,K767))</f>
        <v/>
      </c>
      <c r="F767" s="1" t="str">
        <f t="shared" si="66"/>
        <v/>
      </c>
      <c r="G767" s="1" t="str">
        <f t="shared" si="67"/>
        <v/>
      </c>
      <c r="H767" s="1" t="str">
        <f t="shared" si="68"/>
        <v/>
      </c>
      <c r="I767" s="1" t="str">
        <f t="shared" si="69"/>
        <v/>
      </c>
      <c r="J767" s="1" t="str">
        <f t="shared" si="70"/>
        <v/>
      </c>
      <c r="K767" t="str">
        <f>IF(A767="","",ROUND(1+(LOG10(A767)-LOG10(入力・概要!$B$38))*(入力・概要!$B$40-1)/(LOG10(入力・概要!$B$39)-LOG10(入力・概要!$B$38)),0)+3)</f>
        <v/>
      </c>
      <c r="L767" t="str">
        <f>IF(K767="","",INDEX(差動モデル!$B:$B,K767))</f>
        <v/>
      </c>
      <c r="M767" t="str">
        <f t="shared" si="71"/>
        <v/>
      </c>
    </row>
    <row r="768" spans="1:13">
      <c r="A768" s="3"/>
      <c r="B768" s="4"/>
      <c r="C768" s="4"/>
      <c r="D768" s="1" t="str">
        <f>IF(K768="","",INDEX(差動モデル!$R:$R,K768))</f>
        <v/>
      </c>
      <c r="E768" s="1" t="str">
        <f>IF(K768="","",INDEX(差動モデル!$S:$S,K768))</f>
        <v/>
      </c>
      <c r="F768" s="1" t="str">
        <f t="shared" si="66"/>
        <v/>
      </c>
      <c r="G768" s="1" t="str">
        <f t="shared" si="67"/>
        <v/>
      </c>
      <c r="H768" s="1" t="str">
        <f t="shared" si="68"/>
        <v/>
      </c>
      <c r="I768" s="1" t="str">
        <f t="shared" si="69"/>
        <v/>
      </c>
      <c r="J768" s="1" t="str">
        <f t="shared" si="70"/>
        <v/>
      </c>
      <c r="K768" t="str">
        <f>IF(A768="","",ROUND(1+(LOG10(A768)-LOG10(入力・概要!$B$38))*(入力・概要!$B$40-1)/(LOG10(入力・概要!$B$39)-LOG10(入力・概要!$B$38)),0)+3)</f>
        <v/>
      </c>
      <c r="L768" t="str">
        <f>IF(K768="","",INDEX(差動モデル!$B:$B,K768))</f>
        <v/>
      </c>
      <c r="M768" t="str">
        <f t="shared" si="71"/>
        <v/>
      </c>
    </row>
    <row r="769" spans="1:13">
      <c r="A769" s="3"/>
      <c r="B769" s="4"/>
      <c r="C769" s="4"/>
      <c r="D769" s="1" t="str">
        <f>IF(K769="","",INDEX(差動モデル!$R:$R,K769))</f>
        <v/>
      </c>
      <c r="E769" s="1" t="str">
        <f>IF(K769="","",INDEX(差動モデル!$S:$S,K769))</f>
        <v/>
      </c>
      <c r="F769" s="1" t="str">
        <f t="shared" si="66"/>
        <v/>
      </c>
      <c r="G769" s="1" t="str">
        <f t="shared" si="67"/>
        <v/>
      </c>
      <c r="H769" s="1" t="str">
        <f t="shared" si="68"/>
        <v/>
      </c>
      <c r="I769" s="1" t="str">
        <f t="shared" si="69"/>
        <v/>
      </c>
      <c r="J769" s="1" t="str">
        <f t="shared" si="70"/>
        <v/>
      </c>
      <c r="K769" t="str">
        <f>IF(A769="","",ROUND(1+(LOG10(A769)-LOG10(入力・概要!$B$38))*(入力・概要!$B$40-1)/(LOG10(入力・概要!$B$39)-LOG10(入力・概要!$B$38)),0)+3)</f>
        <v/>
      </c>
      <c r="L769" t="str">
        <f>IF(K769="","",INDEX(差動モデル!$B:$B,K769))</f>
        <v/>
      </c>
      <c r="M769" t="str">
        <f t="shared" si="71"/>
        <v/>
      </c>
    </row>
    <row r="770" spans="1:13">
      <c r="A770" s="3"/>
      <c r="B770" s="4"/>
      <c r="C770" s="4"/>
      <c r="D770" s="1" t="str">
        <f>IF(K770="","",INDEX(差動モデル!$R:$R,K770))</f>
        <v/>
      </c>
      <c r="E770" s="1" t="str">
        <f>IF(K770="","",INDEX(差動モデル!$S:$S,K770))</f>
        <v/>
      </c>
      <c r="F770" s="1" t="str">
        <f t="shared" si="66"/>
        <v/>
      </c>
      <c r="G770" s="1" t="str">
        <f t="shared" si="67"/>
        <v/>
      </c>
      <c r="H770" s="1" t="str">
        <f t="shared" si="68"/>
        <v/>
      </c>
      <c r="I770" s="1" t="str">
        <f t="shared" si="69"/>
        <v/>
      </c>
      <c r="J770" s="1" t="str">
        <f t="shared" si="70"/>
        <v/>
      </c>
      <c r="K770" t="str">
        <f>IF(A770="","",ROUND(1+(LOG10(A770)-LOG10(入力・概要!$B$38))*(入力・概要!$B$40-1)/(LOG10(入力・概要!$B$39)-LOG10(入力・概要!$B$38)),0)+3)</f>
        <v/>
      </c>
      <c r="L770" t="str">
        <f>IF(K770="","",INDEX(差動モデル!$B:$B,K770))</f>
        <v/>
      </c>
      <c r="M770" t="str">
        <f t="shared" si="71"/>
        <v/>
      </c>
    </row>
    <row r="771" spans="1:13">
      <c r="A771" s="3"/>
      <c r="B771" s="4"/>
      <c r="C771" s="4"/>
      <c r="D771" s="1" t="str">
        <f>IF(K771="","",INDEX(差動モデル!$R:$R,K771))</f>
        <v/>
      </c>
      <c r="E771" s="1" t="str">
        <f>IF(K771="","",INDEX(差動モデル!$S:$S,K771))</f>
        <v/>
      </c>
      <c r="F771" s="1" t="str">
        <f t="shared" si="66"/>
        <v/>
      </c>
      <c r="G771" s="1" t="str">
        <f t="shared" si="67"/>
        <v/>
      </c>
      <c r="H771" s="1" t="str">
        <f t="shared" si="68"/>
        <v/>
      </c>
      <c r="I771" s="1" t="str">
        <f t="shared" si="69"/>
        <v/>
      </c>
      <c r="J771" s="1" t="str">
        <f t="shared" si="70"/>
        <v/>
      </c>
      <c r="K771" t="str">
        <f>IF(A771="","",ROUND(1+(LOG10(A771)-LOG10(入力・概要!$B$38))*(入力・概要!$B$40-1)/(LOG10(入力・概要!$B$39)-LOG10(入力・概要!$B$38)),0)+3)</f>
        <v/>
      </c>
      <c r="L771" t="str">
        <f>IF(K771="","",INDEX(差動モデル!$B:$B,K771))</f>
        <v/>
      </c>
      <c r="M771" t="str">
        <f t="shared" si="71"/>
        <v/>
      </c>
    </row>
    <row r="772" spans="1:13">
      <c r="A772" s="3"/>
      <c r="B772" s="4"/>
      <c r="C772" s="4"/>
      <c r="D772" s="1" t="str">
        <f>IF(K772="","",INDEX(差動モデル!$R:$R,K772))</f>
        <v/>
      </c>
      <c r="E772" s="1" t="str">
        <f>IF(K772="","",INDEX(差動モデル!$S:$S,K772))</f>
        <v/>
      </c>
      <c r="F772" s="1" t="str">
        <f t="shared" si="66"/>
        <v/>
      </c>
      <c r="G772" s="1" t="str">
        <f t="shared" si="67"/>
        <v/>
      </c>
      <c r="H772" s="1" t="str">
        <f t="shared" si="68"/>
        <v/>
      </c>
      <c r="I772" s="1" t="str">
        <f t="shared" si="69"/>
        <v/>
      </c>
      <c r="J772" s="1" t="str">
        <f t="shared" si="70"/>
        <v/>
      </c>
      <c r="K772" t="str">
        <f>IF(A772="","",ROUND(1+(LOG10(A772)-LOG10(入力・概要!$B$38))*(入力・概要!$B$40-1)/(LOG10(入力・概要!$B$39)-LOG10(入力・概要!$B$38)),0)+3)</f>
        <v/>
      </c>
      <c r="L772" t="str">
        <f>IF(K772="","",INDEX(差動モデル!$B:$B,K772))</f>
        <v/>
      </c>
      <c r="M772" t="str">
        <f t="shared" si="71"/>
        <v/>
      </c>
    </row>
    <row r="773" spans="1:13">
      <c r="A773" s="3"/>
      <c r="B773" s="4"/>
      <c r="C773" s="4"/>
      <c r="D773" s="1" t="str">
        <f>IF(K773="","",INDEX(差動モデル!$R:$R,K773))</f>
        <v/>
      </c>
      <c r="E773" s="1" t="str">
        <f>IF(K773="","",INDEX(差動モデル!$S:$S,K773))</f>
        <v/>
      </c>
      <c r="F773" s="1" t="str">
        <f t="shared" ref="F773:F836" si="72">IF(OR(A773="",B773=""),"",100*(D773-B773)/MAX(B773,0.000000000001))</f>
        <v/>
      </c>
      <c r="G773" s="1" t="str">
        <f t="shared" ref="G773:G836" si="73">IF(OR(A773="",C773=""),"",E773-C773)</f>
        <v/>
      </c>
      <c r="H773" s="1" t="str">
        <f t="shared" ref="H773:H836" si="74">IF(A773="","",LOG10(A773))</f>
        <v/>
      </c>
      <c r="I773" s="1" t="str">
        <f t="shared" ref="I773:I836" si="75">IF(B773="","",LOG10(MAX(B773,0.000000000001)))</f>
        <v/>
      </c>
      <c r="J773" s="1" t="str">
        <f t="shared" ref="J773:J836" si="76">IF(D773="","",LOG10(MAX(D773,0.000000000001)))</f>
        <v/>
      </c>
      <c r="K773" t="str">
        <f>IF(A773="","",ROUND(1+(LOG10(A773)-LOG10(入力・概要!$B$38))*(入力・概要!$B$40-1)/(LOG10(入力・概要!$B$39)-LOG10(入力・概要!$B$38)),0)+3)</f>
        <v/>
      </c>
      <c r="L773" t="str">
        <f>IF(K773="","",INDEX(差動モデル!$B:$B,K773))</f>
        <v/>
      </c>
      <c r="M773" t="str">
        <f t="shared" ref="M773:M836" si="77">IF(A773="","",IF(ABS(L773/A773-1)&lt;0.01,"周波数差&lt;1%","周波数差あり"))</f>
        <v/>
      </c>
    </row>
    <row r="774" spans="1:13">
      <c r="A774" s="3"/>
      <c r="B774" s="4"/>
      <c r="C774" s="4"/>
      <c r="D774" s="1" t="str">
        <f>IF(K774="","",INDEX(差動モデル!$R:$R,K774))</f>
        <v/>
      </c>
      <c r="E774" s="1" t="str">
        <f>IF(K774="","",INDEX(差動モデル!$S:$S,K774))</f>
        <v/>
      </c>
      <c r="F774" s="1" t="str">
        <f t="shared" si="72"/>
        <v/>
      </c>
      <c r="G774" s="1" t="str">
        <f t="shared" si="73"/>
        <v/>
      </c>
      <c r="H774" s="1" t="str">
        <f t="shared" si="74"/>
        <v/>
      </c>
      <c r="I774" s="1" t="str">
        <f t="shared" si="75"/>
        <v/>
      </c>
      <c r="J774" s="1" t="str">
        <f t="shared" si="76"/>
        <v/>
      </c>
      <c r="K774" t="str">
        <f>IF(A774="","",ROUND(1+(LOG10(A774)-LOG10(入力・概要!$B$38))*(入力・概要!$B$40-1)/(LOG10(入力・概要!$B$39)-LOG10(入力・概要!$B$38)),0)+3)</f>
        <v/>
      </c>
      <c r="L774" t="str">
        <f>IF(K774="","",INDEX(差動モデル!$B:$B,K774))</f>
        <v/>
      </c>
      <c r="M774" t="str">
        <f t="shared" si="77"/>
        <v/>
      </c>
    </row>
    <row r="775" spans="1:13">
      <c r="A775" s="3"/>
      <c r="B775" s="4"/>
      <c r="C775" s="4"/>
      <c r="D775" s="1" t="str">
        <f>IF(K775="","",INDEX(差動モデル!$R:$R,K775))</f>
        <v/>
      </c>
      <c r="E775" s="1" t="str">
        <f>IF(K775="","",INDEX(差動モデル!$S:$S,K775))</f>
        <v/>
      </c>
      <c r="F775" s="1" t="str">
        <f t="shared" si="72"/>
        <v/>
      </c>
      <c r="G775" s="1" t="str">
        <f t="shared" si="73"/>
        <v/>
      </c>
      <c r="H775" s="1" t="str">
        <f t="shared" si="74"/>
        <v/>
      </c>
      <c r="I775" s="1" t="str">
        <f t="shared" si="75"/>
        <v/>
      </c>
      <c r="J775" s="1" t="str">
        <f t="shared" si="76"/>
        <v/>
      </c>
      <c r="K775" t="str">
        <f>IF(A775="","",ROUND(1+(LOG10(A775)-LOG10(入力・概要!$B$38))*(入力・概要!$B$40-1)/(LOG10(入力・概要!$B$39)-LOG10(入力・概要!$B$38)),0)+3)</f>
        <v/>
      </c>
      <c r="L775" t="str">
        <f>IF(K775="","",INDEX(差動モデル!$B:$B,K775))</f>
        <v/>
      </c>
      <c r="M775" t="str">
        <f t="shared" si="77"/>
        <v/>
      </c>
    </row>
    <row r="776" spans="1:13">
      <c r="A776" s="3"/>
      <c r="B776" s="4"/>
      <c r="C776" s="4"/>
      <c r="D776" s="1" t="str">
        <f>IF(K776="","",INDEX(差動モデル!$R:$R,K776))</f>
        <v/>
      </c>
      <c r="E776" s="1" t="str">
        <f>IF(K776="","",INDEX(差動モデル!$S:$S,K776))</f>
        <v/>
      </c>
      <c r="F776" s="1" t="str">
        <f t="shared" si="72"/>
        <v/>
      </c>
      <c r="G776" s="1" t="str">
        <f t="shared" si="73"/>
        <v/>
      </c>
      <c r="H776" s="1" t="str">
        <f t="shared" si="74"/>
        <v/>
      </c>
      <c r="I776" s="1" t="str">
        <f t="shared" si="75"/>
        <v/>
      </c>
      <c r="J776" s="1" t="str">
        <f t="shared" si="76"/>
        <v/>
      </c>
      <c r="K776" t="str">
        <f>IF(A776="","",ROUND(1+(LOG10(A776)-LOG10(入力・概要!$B$38))*(入力・概要!$B$40-1)/(LOG10(入力・概要!$B$39)-LOG10(入力・概要!$B$38)),0)+3)</f>
        <v/>
      </c>
      <c r="L776" t="str">
        <f>IF(K776="","",INDEX(差動モデル!$B:$B,K776))</f>
        <v/>
      </c>
      <c r="M776" t="str">
        <f t="shared" si="77"/>
        <v/>
      </c>
    </row>
    <row r="777" spans="1:13">
      <c r="A777" s="3"/>
      <c r="B777" s="4"/>
      <c r="C777" s="4"/>
      <c r="D777" s="1" t="str">
        <f>IF(K777="","",INDEX(差動モデル!$R:$R,K777))</f>
        <v/>
      </c>
      <c r="E777" s="1" t="str">
        <f>IF(K777="","",INDEX(差動モデル!$S:$S,K777))</f>
        <v/>
      </c>
      <c r="F777" s="1" t="str">
        <f t="shared" si="72"/>
        <v/>
      </c>
      <c r="G777" s="1" t="str">
        <f t="shared" si="73"/>
        <v/>
      </c>
      <c r="H777" s="1" t="str">
        <f t="shared" si="74"/>
        <v/>
      </c>
      <c r="I777" s="1" t="str">
        <f t="shared" si="75"/>
        <v/>
      </c>
      <c r="J777" s="1" t="str">
        <f t="shared" si="76"/>
        <v/>
      </c>
      <c r="K777" t="str">
        <f>IF(A777="","",ROUND(1+(LOG10(A777)-LOG10(入力・概要!$B$38))*(入力・概要!$B$40-1)/(LOG10(入力・概要!$B$39)-LOG10(入力・概要!$B$38)),0)+3)</f>
        <v/>
      </c>
      <c r="L777" t="str">
        <f>IF(K777="","",INDEX(差動モデル!$B:$B,K777))</f>
        <v/>
      </c>
      <c r="M777" t="str">
        <f t="shared" si="77"/>
        <v/>
      </c>
    </row>
    <row r="778" spans="1:13">
      <c r="A778" s="3"/>
      <c r="B778" s="4"/>
      <c r="C778" s="4"/>
      <c r="D778" s="1" t="str">
        <f>IF(K778="","",INDEX(差動モデル!$R:$R,K778))</f>
        <v/>
      </c>
      <c r="E778" s="1" t="str">
        <f>IF(K778="","",INDEX(差動モデル!$S:$S,K778))</f>
        <v/>
      </c>
      <c r="F778" s="1" t="str">
        <f t="shared" si="72"/>
        <v/>
      </c>
      <c r="G778" s="1" t="str">
        <f t="shared" si="73"/>
        <v/>
      </c>
      <c r="H778" s="1" t="str">
        <f t="shared" si="74"/>
        <v/>
      </c>
      <c r="I778" s="1" t="str">
        <f t="shared" si="75"/>
        <v/>
      </c>
      <c r="J778" s="1" t="str">
        <f t="shared" si="76"/>
        <v/>
      </c>
      <c r="K778" t="str">
        <f>IF(A778="","",ROUND(1+(LOG10(A778)-LOG10(入力・概要!$B$38))*(入力・概要!$B$40-1)/(LOG10(入力・概要!$B$39)-LOG10(入力・概要!$B$38)),0)+3)</f>
        <v/>
      </c>
      <c r="L778" t="str">
        <f>IF(K778="","",INDEX(差動モデル!$B:$B,K778))</f>
        <v/>
      </c>
      <c r="M778" t="str">
        <f t="shared" si="77"/>
        <v/>
      </c>
    </row>
    <row r="779" spans="1:13">
      <c r="A779" s="3"/>
      <c r="B779" s="4"/>
      <c r="C779" s="4"/>
      <c r="D779" s="1" t="str">
        <f>IF(K779="","",INDEX(差動モデル!$R:$R,K779))</f>
        <v/>
      </c>
      <c r="E779" s="1" t="str">
        <f>IF(K779="","",INDEX(差動モデル!$S:$S,K779))</f>
        <v/>
      </c>
      <c r="F779" s="1" t="str">
        <f t="shared" si="72"/>
        <v/>
      </c>
      <c r="G779" s="1" t="str">
        <f t="shared" si="73"/>
        <v/>
      </c>
      <c r="H779" s="1" t="str">
        <f t="shared" si="74"/>
        <v/>
      </c>
      <c r="I779" s="1" t="str">
        <f t="shared" si="75"/>
        <v/>
      </c>
      <c r="J779" s="1" t="str">
        <f t="shared" si="76"/>
        <v/>
      </c>
      <c r="K779" t="str">
        <f>IF(A779="","",ROUND(1+(LOG10(A779)-LOG10(入力・概要!$B$38))*(入力・概要!$B$40-1)/(LOG10(入力・概要!$B$39)-LOG10(入力・概要!$B$38)),0)+3)</f>
        <v/>
      </c>
      <c r="L779" t="str">
        <f>IF(K779="","",INDEX(差動モデル!$B:$B,K779))</f>
        <v/>
      </c>
      <c r="M779" t="str">
        <f t="shared" si="77"/>
        <v/>
      </c>
    </row>
    <row r="780" spans="1:13">
      <c r="A780" s="3"/>
      <c r="B780" s="4"/>
      <c r="C780" s="4"/>
      <c r="D780" s="1" t="str">
        <f>IF(K780="","",INDEX(差動モデル!$R:$R,K780))</f>
        <v/>
      </c>
      <c r="E780" s="1" t="str">
        <f>IF(K780="","",INDEX(差動モデル!$S:$S,K780))</f>
        <v/>
      </c>
      <c r="F780" s="1" t="str">
        <f t="shared" si="72"/>
        <v/>
      </c>
      <c r="G780" s="1" t="str">
        <f t="shared" si="73"/>
        <v/>
      </c>
      <c r="H780" s="1" t="str">
        <f t="shared" si="74"/>
        <v/>
      </c>
      <c r="I780" s="1" t="str">
        <f t="shared" si="75"/>
        <v/>
      </c>
      <c r="J780" s="1" t="str">
        <f t="shared" si="76"/>
        <v/>
      </c>
      <c r="K780" t="str">
        <f>IF(A780="","",ROUND(1+(LOG10(A780)-LOG10(入力・概要!$B$38))*(入力・概要!$B$40-1)/(LOG10(入力・概要!$B$39)-LOG10(入力・概要!$B$38)),0)+3)</f>
        <v/>
      </c>
      <c r="L780" t="str">
        <f>IF(K780="","",INDEX(差動モデル!$B:$B,K780))</f>
        <v/>
      </c>
      <c r="M780" t="str">
        <f t="shared" si="77"/>
        <v/>
      </c>
    </row>
    <row r="781" spans="1:13">
      <c r="A781" s="3"/>
      <c r="B781" s="4"/>
      <c r="C781" s="4"/>
      <c r="D781" s="1" t="str">
        <f>IF(K781="","",INDEX(差動モデル!$R:$R,K781))</f>
        <v/>
      </c>
      <c r="E781" s="1" t="str">
        <f>IF(K781="","",INDEX(差動モデル!$S:$S,K781))</f>
        <v/>
      </c>
      <c r="F781" s="1" t="str">
        <f t="shared" si="72"/>
        <v/>
      </c>
      <c r="G781" s="1" t="str">
        <f t="shared" si="73"/>
        <v/>
      </c>
      <c r="H781" s="1" t="str">
        <f t="shared" si="74"/>
        <v/>
      </c>
      <c r="I781" s="1" t="str">
        <f t="shared" si="75"/>
        <v/>
      </c>
      <c r="J781" s="1" t="str">
        <f t="shared" si="76"/>
        <v/>
      </c>
      <c r="K781" t="str">
        <f>IF(A781="","",ROUND(1+(LOG10(A781)-LOG10(入力・概要!$B$38))*(入力・概要!$B$40-1)/(LOG10(入力・概要!$B$39)-LOG10(入力・概要!$B$38)),0)+3)</f>
        <v/>
      </c>
      <c r="L781" t="str">
        <f>IF(K781="","",INDEX(差動モデル!$B:$B,K781))</f>
        <v/>
      </c>
      <c r="M781" t="str">
        <f t="shared" si="77"/>
        <v/>
      </c>
    </row>
    <row r="782" spans="1:13">
      <c r="A782" s="3"/>
      <c r="B782" s="4"/>
      <c r="C782" s="4"/>
      <c r="D782" s="1" t="str">
        <f>IF(K782="","",INDEX(差動モデル!$R:$R,K782))</f>
        <v/>
      </c>
      <c r="E782" s="1" t="str">
        <f>IF(K782="","",INDEX(差動モデル!$S:$S,K782))</f>
        <v/>
      </c>
      <c r="F782" s="1" t="str">
        <f t="shared" si="72"/>
        <v/>
      </c>
      <c r="G782" s="1" t="str">
        <f t="shared" si="73"/>
        <v/>
      </c>
      <c r="H782" s="1" t="str">
        <f t="shared" si="74"/>
        <v/>
      </c>
      <c r="I782" s="1" t="str">
        <f t="shared" si="75"/>
        <v/>
      </c>
      <c r="J782" s="1" t="str">
        <f t="shared" si="76"/>
        <v/>
      </c>
      <c r="K782" t="str">
        <f>IF(A782="","",ROUND(1+(LOG10(A782)-LOG10(入力・概要!$B$38))*(入力・概要!$B$40-1)/(LOG10(入力・概要!$B$39)-LOG10(入力・概要!$B$38)),0)+3)</f>
        <v/>
      </c>
      <c r="L782" t="str">
        <f>IF(K782="","",INDEX(差動モデル!$B:$B,K782))</f>
        <v/>
      </c>
      <c r="M782" t="str">
        <f t="shared" si="77"/>
        <v/>
      </c>
    </row>
    <row r="783" spans="1:13">
      <c r="A783" s="3"/>
      <c r="B783" s="4"/>
      <c r="C783" s="4"/>
      <c r="D783" s="1" t="str">
        <f>IF(K783="","",INDEX(差動モデル!$R:$R,K783))</f>
        <v/>
      </c>
      <c r="E783" s="1" t="str">
        <f>IF(K783="","",INDEX(差動モデル!$S:$S,K783))</f>
        <v/>
      </c>
      <c r="F783" s="1" t="str">
        <f t="shared" si="72"/>
        <v/>
      </c>
      <c r="G783" s="1" t="str">
        <f t="shared" si="73"/>
        <v/>
      </c>
      <c r="H783" s="1" t="str">
        <f t="shared" si="74"/>
        <v/>
      </c>
      <c r="I783" s="1" t="str">
        <f t="shared" si="75"/>
        <v/>
      </c>
      <c r="J783" s="1" t="str">
        <f t="shared" si="76"/>
        <v/>
      </c>
      <c r="K783" t="str">
        <f>IF(A783="","",ROUND(1+(LOG10(A783)-LOG10(入力・概要!$B$38))*(入力・概要!$B$40-1)/(LOG10(入力・概要!$B$39)-LOG10(入力・概要!$B$38)),0)+3)</f>
        <v/>
      </c>
      <c r="L783" t="str">
        <f>IF(K783="","",INDEX(差動モデル!$B:$B,K783))</f>
        <v/>
      </c>
      <c r="M783" t="str">
        <f t="shared" si="77"/>
        <v/>
      </c>
    </row>
    <row r="784" spans="1:13">
      <c r="A784" s="3"/>
      <c r="B784" s="4"/>
      <c r="C784" s="4"/>
      <c r="D784" s="1" t="str">
        <f>IF(K784="","",INDEX(差動モデル!$R:$R,K784))</f>
        <v/>
      </c>
      <c r="E784" s="1" t="str">
        <f>IF(K784="","",INDEX(差動モデル!$S:$S,K784))</f>
        <v/>
      </c>
      <c r="F784" s="1" t="str">
        <f t="shared" si="72"/>
        <v/>
      </c>
      <c r="G784" s="1" t="str">
        <f t="shared" si="73"/>
        <v/>
      </c>
      <c r="H784" s="1" t="str">
        <f t="shared" si="74"/>
        <v/>
      </c>
      <c r="I784" s="1" t="str">
        <f t="shared" si="75"/>
        <v/>
      </c>
      <c r="J784" s="1" t="str">
        <f t="shared" si="76"/>
        <v/>
      </c>
      <c r="K784" t="str">
        <f>IF(A784="","",ROUND(1+(LOG10(A784)-LOG10(入力・概要!$B$38))*(入力・概要!$B$40-1)/(LOG10(入力・概要!$B$39)-LOG10(入力・概要!$B$38)),0)+3)</f>
        <v/>
      </c>
      <c r="L784" t="str">
        <f>IF(K784="","",INDEX(差動モデル!$B:$B,K784))</f>
        <v/>
      </c>
      <c r="M784" t="str">
        <f t="shared" si="77"/>
        <v/>
      </c>
    </row>
    <row r="785" spans="1:13">
      <c r="A785" s="3"/>
      <c r="B785" s="4"/>
      <c r="C785" s="4"/>
      <c r="D785" s="1" t="str">
        <f>IF(K785="","",INDEX(差動モデル!$R:$R,K785))</f>
        <v/>
      </c>
      <c r="E785" s="1" t="str">
        <f>IF(K785="","",INDEX(差動モデル!$S:$S,K785))</f>
        <v/>
      </c>
      <c r="F785" s="1" t="str">
        <f t="shared" si="72"/>
        <v/>
      </c>
      <c r="G785" s="1" t="str">
        <f t="shared" si="73"/>
        <v/>
      </c>
      <c r="H785" s="1" t="str">
        <f t="shared" si="74"/>
        <v/>
      </c>
      <c r="I785" s="1" t="str">
        <f t="shared" si="75"/>
        <v/>
      </c>
      <c r="J785" s="1" t="str">
        <f t="shared" si="76"/>
        <v/>
      </c>
      <c r="K785" t="str">
        <f>IF(A785="","",ROUND(1+(LOG10(A785)-LOG10(入力・概要!$B$38))*(入力・概要!$B$40-1)/(LOG10(入力・概要!$B$39)-LOG10(入力・概要!$B$38)),0)+3)</f>
        <v/>
      </c>
      <c r="L785" t="str">
        <f>IF(K785="","",INDEX(差動モデル!$B:$B,K785))</f>
        <v/>
      </c>
      <c r="M785" t="str">
        <f t="shared" si="77"/>
        <v/>
      </c>
    </row>
    <row r="786" spans="1:13">
      <c r="A786" s="3"/>
      <c r="B786" s="4"/>
      <c r="C786" s="4"/>
      <c r="D786" s="1" t="str">
        <f>IF(K786="","",INDEX(差動モデル!$R:$R,K786))</f>
        <v/>
      </c>
      <c r="E786" s="1" t="str">
        <f>IF(K786="","",INDEX(差動モデル!$S:$S,K786))</f>
        <v/>
      </c>
      <c r="F786" s="1" t="str">
        <f t="shared" si="72"/>
        <v/>
      </c>
      <c r="G786" s="1" t="str">
        <f t="shared" si="73"/>
        <v/>
      </c>
      <c r="H786" s="1" t="str">
        <f t="shared" si="74"/>
        <v/>
      </c>
      <c r="I786" s="1" t="str">
        <f t="shared" si="75"/>
        <v/>
      </c>
      <c r="J786" s="1" t="str">
        <f t="shared" si="76"/>
        <v/>
      </c>
      <c r="K786" t="str">
        <f>IF(A786="","",ROUND(1+(LOG10(A786)-LOG10(入力・概要!$B$38))*(入力・概要!$B$40-1)/(LOG10(入力・概要!$B$39)-LOG10(入力・概要!$B$38)),0)+3)</f>
        <v/>
      </c>
      <c r="L786" t="str">
        <f>IF(K786="","",INDEX(差動モデル!$B:$B,K786))</f>
        <v/>
      </c>
      <c r="M786" t="str">
        <f t="shared" si="77"/>
        <v/>
      </c>
    </row>
    <row r="787" spans="1:13">
      <c r="A787" s="3"/>
      <c r="B787" s="4"/>
      <c r="C787" s="4"/>
      <c r="D787" s="1" t="str">
        <f>IF(K787="","",INDEX(差動モデル!$R:$R,K787))</f>
        <v/>
      </c>
      <c r="E787" s="1" t="str">
        <f>IF(K787="","",INDEX(差動モデル!$S:$S,K787))</f>
        <v/>
      </c>
      <c r="F787" s="1" t="str">
        <f t="shared" si="72"/>
        <v/>
      </c>
      <c r="G787" s="1" t="str">
        <f t="shared" si="73"/>
        <v/>
      </c>
      <c r="H787" s="1" t="str">
        <f t="shared" si="74"/>
        <v/>
      </c>
      <c r="I787" s="1" t="str">
        <f t="shared" si="75"/>
        <v/>
      </c>
      <c r="J787" s="1" t="str">
        <f t="shared" si="76"/>
        <v/>
      </c>
      <c r="K787" t="str">
        <f>IF(A787="","",ROUND(1+(LOG10(A787)-LOG10(入力・概要!$B$38))*(入力・概要!$B$40-1)/(LOG10(入力・概要!$B$39)-LOG10(入力・概要!$B$38)),0)+3)</f>
        <v/>
      </c>
      <c r="L787" t="str">
        <f>IF(K787="","",INDEX(差動モデル!$B:$B,K787))</f>
        <v/>
      </c>
      <c r="M787" t="str">
        <f t="shared" si="77"/>
        <v/>
      </c>
    </row>
    <row r="788" spans="1:13">
      <c r="A788" s="3"/>
      <c r="B788" s="4"/>
      <c r="C788" s="4"/>
      <c r="D788" s="1" t="str">
        <f>IF(K788="","",INDEX(差動モデル!$R:$R,K788))</f>
        <v/>
      </c>
      <c r="E788" s="1" t="str">
        <f>IF(K788="","",INDEX(差動モデル!$S:$S,K788))</f>
        <v/>
      </c>
      <c r="F788" s="1" t="str">
        <f t="shared" si="72"/>
        <v/>
      </c>
      <c r="G788" s="1" t="str">
        <f t="shared" si="73"/>
        <v/>
      </c>
      <c r="H788" s="1" t="str">
        <f t="shared" si="74"/>
        <v/>
      </c>
      <c r="I788" s="1" t="str">
        <f t="shared" si="75"/>
        <v/>
      </c>
      <c r="J788" s="1" t="str">
        <f t="shared" si="76"/>
        <v/>
      </c>
      <c r="K788" t="str">
        <f>IF(A788="","",ROUND(1+(LOG10(A788)-LOG10(入力・概要!$B$38))*(入力・概要!$B$40-1)/(LOG10(入力・概要!$B$39)-LOG10(入力・概要!$B$38)),0)+3)</f>
        <v/>
      </c>
      <c r="L788" t="str">
        <f>IF(K788="","",INDEX(差動モデル!$B:$B,K788))</f>
        <v/>
      </c>
      <c r="M788" t="str">
        <f t="shared" si="77"/>
        <v/>
      </c>
    </row>
    <row r="789" spans="1:13">
      <c r="A789" s="3"/>
      <c r="B789" s="4"/>
      <c r="C789" s="4"/>
      <c r="D789" s="1" t="str">
        <f>IF(K789="","",INDEX(差動モデル!$R:$R,K789))</f>
        <v/>
      </c>
      <c r="E789" s="1" t="str">
        <f>IF(K789="","",INDEX(差動モデル!$S:$S,K789))</f>
        <v/>
      </c>
      <c r="F789" s="1" t="str">
        <f t="shared" si="72"/>
        <v/>
      </c>
      <c r="G789" s="1" t="str">
        <f t="shared" si="73"/>
        <v/>
      </c>
      <c r="H789" s="1" t="str">
        <f t="shared" si="74"/>
        <v/>
      </c>
      <c r="I789" s="1" t="str">
        <f t="shared" si="75"/>
        <v/>
      </c>
      <c r="J789" s="1" t="str">
        <f t="shared" si="76"/>
        <v/>
      </c>
      <c r="K789" t="str">
        <f>IF(A789="","",ROUND(1+(LOG10(A789)-LOG10(入力・概要!$B$38))*(入力・概要!$B$40-1)/(LOG10(入力・概要!$B$39)-LOG10(入力・概要!$B$38)),0)+3)</f>
        <v/>
      </c>
      <c r="L789" t="str">
        <f>IF(K789="","",INDEX(差動モデル!$B:$B,K789))</f>
        <v/>
      </c>
      <c r="M789" t="str">
        <f t="shared" si="77"/>
        <v/>
      </c>
    </row>
    <row r="790" spans="1:13">
      <c r="A790" s="3"/>
      <c r="B790" s="4"/>
      <c r="C790" s="4"/>
      <c r="D790" s="1" t="str">
        <f>IF(K790="","",INDEX(差動モデル!$R:$R,K790))</f>
        <v/>
      </c>
      <c r="E790" s="1" t="str">
        <f>IF(K790="","",INDEX(差動モデル!$S:$S,K790))</f>
        <v/>
      </c>
      <c r="F790" s="1" t="str">
        <f t="shared" si="72"/>
        <v/>
      </c>
      <c r="G790" s="1" t="str">
        <f t="shared" si="73"/>
        <v/>
      </c>
      <c r="H790" s="1" t="str">
        <f t="shared" si="74"/>
        <v/>
      </c>
      <c r="I790" s="1" t="str">
        <f t="shared" si="75"/>
        <v/>
      </c>
      <c r="J790" s="1" t="str">
        <f t="shared" si="76"/>
        <v/>
      </c>
      <c r="K790" t="str">
        <f>IF(A790="","",ROUND(1+(LOG10(A790)-LOG10(入力・概要!$B$38))*(入力・概要!$B$40-1)/(LOG10(入力・概要!$B$39)-LOG10(入力・概要!$B$38)),0)+3)</f>
        <v/>
      </c>
      <c r="L790" t="str">
        <f>IF(K790="","",INDEX(差動モデル!$B:$B,K790))</f>
        <v/>
      </c>
      <c r="M790" t="str">
        <f t="shared" si="77"/>
        <v/>
      </c>
    </row>
    <row r="791" spans="1:13">
      <c r="A791" s="3"/>
      <c r="B791" s="4"/>
      <c r="C791" s="4"/>
      <c r="D791" s="1" t="str">
        <f>IF(K791="","",INDEX(差動モデル!$R:$R,K791))</f>
        <v/>
      </c>
      <c r="E791" s="1" t="str">
        <f>IF(K791="","",INDEX(差動モデル!$S:$S,K791))</f>
        <v/>
      </c>
      <c r="F791" s="1" t="str">
        <f t="shared" si="72"/>
        <v/>
      </c>
      <c r="G791" s="1" t="str">
        <f t="shared" si="73"/>
        <v/>
      </c>
      <c r="H791" s="1" t="str">
        <f t="shared" si="74"/>
        <v/>
      </c>
      <c r="I791" s="1" t="str">
        <f t="shared" si="75"/>
        <v/>
      </c>
      <c r="J791" s="1" t="str">
        <f t="shared" si="76"/>
        <v/>
      </c>
      <c r="K791" t="str">
        <f>IF(A791="","",ROUND(1+(LOG10(A791)-LOG10(入力・概要!$B$38))*(入力・概要!$B$40-1)/(LOG10(入力・概要!$B$39)-LOG10(入力・概要!$B$38)),0)+3)</f>
        <v/>
      </c>
      <c r="L791" t="str">
        <f>IF(K791="","",INDEX(差動モデル!$B:$B,K791))</f>
        <v/>
      </c>
      <c r="M791" t="str">
        <f t="shared" si="77"/>
        <v/>
      </c>
    </row>
    <row r="792" spans="1:13">
      <c r="A792" s="3"/>
      <c r="B792" s="4"/>
      <c r="C792" s="4"/>
      <c r="D792" s="1" t="str">
        <f>IF(K792="","",INDEX(差動モデル!$R:$R,K792))</f>
        <v/>
      </c>
      <c r="E792" s="1" t="str">
        <f>IF(K792="","",INDEX(差動モデル!$S:$S,K792))</f>
        <v/>
      </c>
      <c r="F792" s="1" t="str">
        <f t="shared" si="72"/>
        <v/>
      </c>
      <c r="G792" s="1" t="str">
        <f t="shared" si="73"/>
        <v/>
      </c>
      <c r="H792" s="1" t="str">
        <f t="shared" si="74"/>
        <v/>
      </c>
      <c r="I792" s="1" t="str">
        <f t="shared" si="75"/>
        <v/>
      </c>
      <c r="J792" s="1" t="str">
        <f t="shared" si="76"/>
        <v/>
      </c>
      <c r="K792" t="str">
        <f>IF(A792="","",ROUND(1+(LOG10(A792)-LOG10(入力・概要!$B$38))*(入力・概要!$B$40-1)/(LOG10(入力・概要!$B$39)-LOG10(入力・概要!$B$38)),0)+3)</f>
        <v/>
      </c>
      <c r="L792" t="str">
        <f>IF(K792="","",INDEX(差動モデル!$B:$B,K792))</f>
        <v/>
      </c>
      <c r="M792" t="str">
        <f t="shared" si="77"/>
        <v/>
      </c>
    </row>
    <row r="793" spans="1:13">
      <c r="A793" s="3"/>
      <c r="B793" s="4"/>
      <c r="C793" s="4"/>
      <c r="D793" s="1" t="str">
        <f>IF(K793="","",INDEX(差動モデル!$R:$R,K793))</f>
        <v/>
      </c>
      <c r="E793" s="1" t="str">
        <f>IF(K793="","",INDEX(差動モデル!$S:$S,K793))</f>
        <v/>
      </c>
      <c r="F793" s="1" t="str">
        <f t="shared" si="72"/>
        <v/>
      </c>
      <c r="G793" s="1" t="str">
        <f t="shared" si="73"/>
        <v/>
      </c>
      <c r="H793" s="1" t="str">
        <f t="shared" si="74"/>
        <v/>
      </c>
      <c r="I793" s="1" t="str">
        <f t="shared" si="75"/>
        <v/>
      </c>
      <c r="J793" s="1" t="str">
        <f t="shared" si="76"/>
        <v/>
      </c>
      <c r="K793" t="str">
        <f>IF(A793="","",ROUND(1+(LOG10(A793)-LOG10(入力・概要!$B$38))*(入力・概要!$B$40-1)/(LOG10(入力・概要!$B$39)-LOG10(入力・概要!$B$38)),0)+3)</f>
        <v/>
      </c>
      <c r="L793" t="str">
        <f>IF(K793="","",INDEX(差動モデル!$B:$B,K793))</f>
        <v/>
      </c>
      <c r="M793" t="str">
        <f t="shared" si="77"/>
        <v/>
      </c>
    </row>
    <row r="794" spans="1:13">
      <c r="A794" s="3"/>
      <c r="B794" s="4"/>
      <c r="C794" s="4"/>
      <c r="D794" s="1" t="str">
        <f>IF(K794="","",INDEX(差動モデル!$R:$R,K794))</f>
        <v/>
      </c>
      <c r="E794" s="1" t="str">
        <f>IF(K794="","",INDEX(差動モデル!$S:$S,K794))</f>
        <v/>
      </c>
      <c r="F794" s="1" t="str">
        <f t="shared" si="72"/>
        <v/>
      </c>
      <c r="G794" s="1" t="str">
        <f t="shared" si="73"/>
        <v/>
      </c>
      <c r="H794" s="1" t="str">
        <f t="shared" si="74"/>
        <v/>
      </c>
      <c r="I794" s="1" t="str">
        <f t="shared" si="75"/>
        <v/>
      </c>
      <c r="J794" s="1" t="str">
        <f t="shared" si="76"/>
        <v/>
      </c>
      <c r="K794" t="str">
        <f>IF(A794="","",ROUND(1+(LOG10(A794)-LOG10(入力・概要!$B$38))*(入力・概要!$B$40-1)/(LOG10(入力・概要!$B$39)-LOG10(入力・概要!$B$38)),0)+3)</f>
        <v/>
      </c>
      <c r="L794" t="str">
        <f>IF(K794="","",INDEX(差動モデル!$B:$B,K794))</f>
        <v/>
      </c>
      <c r="M794" t="str">
        <f t="shared" si="77"/>
        <v/>
      </c>
    </row>
    <row r="795" spans="1:13">
      <c r="A795" s="3"/>
      <c r="B795" s="4"/>
      <c r="C795" s="4"/>
      <c r="D795" s="1" t="str">
        <f>IF(K795="","",INDEX(差動モデル!$R:$R,K795))</f>
        <v/>
      </c>
      <c r="E795" s="1" t="str">
        <f>IF(K795="","",INDEX(差動モデル!$S:$S,K795))</f>
        <v/>
      </c>
      <c r="F795" s="1" t="str">
        <f t="shared" si="72"/>
        <v/>
      </c>
      <c r="G795" s="1" t="str">
        <f t="shared" si="73"/>
        <v/>
      </c>
      <c r="H795" s="1" t="str">
        <f t="shared" si="74"/>
        <v/>
      </c>
      <c r="I795" s="1" t="str">
        <f t="shared" si="75"/>
        <v/>
      </c>
      <c r="J795" s="1" t="str">
        <f t="shared" si="76"/>
        <v/>
      </c>
      <c r="K795" t="str">
        <f>IF(A795="","",ROUND(1+(LOG10(A795)-LOG10(入力・概要!$B$38))*(入力・概要!$B$40-1)/(LOG10(入力・概要!$B$39)-LOG10(入力・概要!$B$38)),0)+3)</f>
        <v/>
      </c>
      <c r="L795" t="str">
        <f>IF(K795="","",INDEX(差動モデル!$B:$B,K795))</f>
        <v/>
      </c>
      <c r="M795" t="str">
        <f t="shared" si="77"/>
        <v/>
      </c>
    </row>
    <row r="796" spans="1:13">
      <c r="A796" s="3"/>
      <c r="B796" s="4"/>
      <c r="C796" s="4"/>
      <c r="D796" s="1" t="str">
        <f>IF(K796="","",INDEX(差動モデル!$R:$R,K796))</f>
        <v/>
      </c>
      <c r="E796" s="1" t="str">
        <f>IF(K796="","",INDEX(差動モデル!$S:$S,K796))</f>
        <v/>
      </c>
      <c r="F796" s="1" t="str">
        <f t="shared" si="72"/>
        <v/>
      </c>
      <c r="G796" s="1" t="str">
        <f t="shared" si="73"/>
        <v/>
      </c>
      <c r="H796" s="1" t="str">
        <f t="shared" si="74"/>
        <v/>
      </c>
      <c r="I796" s="1" t="str">
        <f t="shared" si="75"/>
        <v/>
      </c>
      <c r="J796" s="1" t="str">
        <f t="shared" si="76"/>
        <v/>
      </c>
      <c r="K796" t="str">
        <f>IF(A796="","",ROUND(1+(LOG10(A796)-LOG10(入力・概要!$B$38))*(入力・概要!$B$40-1)/(LOG10(入力・概要!$B$39)-LOG10(入力・概要!$B$38)),0)+3)</f>
        <v/>
      </c>
      <c r="L796" t="str">
        <f>IF(K796="","",INDEX(差動モデル!$B:$B,K796))</f>
        <v/>
      </c>
      <c r="M796" t="str">
        <f t="shared" si="77"/>
        <v/>
      </c>
    </row>
    <row r="797" spans="1:13">
      <c r="A797" s="3"/>
      <c r="B797" s="4"/>
      <c r="C797" s="4"/>
      <c r="D797" s="1" t="str">
        <f>IF(K797="","",INDEX(差動モデル!$R:$R,K797))</f>
        <v/>
      </c>
      <c r="E797" s="1" t="str">
        <f>IF(K797="","",INDEX(差動モデル!$S:$S,K797))</f>
        <v/>
      </c>
      <c r="F797" s="1" t="str">
        <f t="shared" si="72"/>
        <v/>
      </c>
      <c r="G797" s="1" t="str">
        <f t="shared" si="73"/>
        <v/>
      </c>
      <c r="H797" s="1" t="str">
        <f t="shared" si="74"/>
        <v/>
      </c>
      <c r="I797" s="1" t="str">
        <f t="shared" si="75"/>
        <v/>
      </c>
      <c r="J797" s="1" t="str">
        <f t="shared" si="76"/>
        <v/>
      </c>
      <c r="K797" t="str">
        <f>IF(A797="","",ROUND(1+(LOG10(A797)-LOG10(入力・概要!$B$38))*(入力・概要!$B$40-1)/(LOG10(入力・概要!$B$39)-LOG10(入力・概要!$B$38)),0)+3)</f>
        <v/>
      </c>
      <c r="L797" t="str">
        <f>IF(K797="","",INDEX(差動モデル!$B:$B,K797))</f>
        <v/>
      </c>
      <c r="M797" t="str">
        <f t="shared" si="77"/>
        <v/>
      </c>
    </row>
    <row r="798" spans="1:13">
      <c r="A798" s="3"/>
      <c r="B798" s="4"/>
      <c r="C798" s="4"/>
      <c r="D798" s="1" t="str">
        <f>IF(K798="","",INDEX(差動モデル!$R:$R,K798))</f>
        <v/>
      </c>
      <c r="E798" s="1" t="str">
        <f>IF(K798="","",INDEX(差動モデル!$S:$S,K798))</f>
        <v/>
      </c>
      <c r="F798" s="1" t="str">
        <f t="shared" si="72"/>
        <v/>
      </c>
      <c r="G798" s="1" t="str">
        <f t="shared" si="73"/>
        <v/>
      </c>
      <c r="H798" s="1" t="str">
        <f t="shared" si="74"/>
        <v/>
      </c>
      <c r="I798" s="1" t="str">
        <f t="shared" si="75"/>
        <v/>
      </c>
      <c r="J798" s="1" t="str">
        <f t="shared" si="76"/>
        <v/>
      </c>
      <c r="K798" t="str">
        <f>IF(A798="","",ROUND(1+(LOG10(A798)-LOG10(入力・概要!$B$38))*(入力・概要!$B$40-1)/(LOG10(入力・概要!$B$39)-LOG10(入力・概要!$B$38)),0)+3)</f>
        <v/>
      </c>
      <c r="L798" t="str">
        <f>IF(K798="","",INDEX(差動モデル!$B:$B,K798))</f>
        <v/>
      </c>
      <c r="M798" t="str">
        <f t="shared" si="77"/>
        <v/>
      </c>
    </row>
    <row r="799" spans="1:13">
      <c r="A799" s="3"/>
      <c r="B799" s="4"/>
      <c r="C799" s="4"/>
      <c r="D799" s="1" t="str">
        <f>IF(K799="","",INDEX(差動モデル!$R:$R,K799))</f>
        <v/>
      </c>
      <c r="E799" s="1" t="str">
        <f>IF(K799="","",INDEX(差動モデル!$S:$S,K799))</f>
        <v/>
      </c>
      <c r="F799" s="1" t="str">
        <f t="shared" si="72"/>
        <v/>
      </c>
      <c r="G799" s="1" t="str">
        <f t="shared" si="73"/>
        <v/>
      </c>
      <c r="H799" s="1" t="str">
        <f t="shared" si="74"/>
        <v/>
      </c>
      <c r="I799" s="1" t="str">
        <f t="shared" si="75"/>
        <v/>
      </c>
      <c r="J799" s="1" t="str">
        <f t="shared" si="76"/>
        <v/>
      </c>
      <c r="K799" t="str">
        <f>IF(A799="","",ROUND(1+(LOG10(A799)-LOG10(入力・概要!$B$38))*(入力・概要!$B$40-1)/(LOG10(入力・概要!$B$39)-LOG10(入力・概要!$B$38)),0)+3)</f>
        <v/>
      </c>
      <c r="L799" t="str">
        <f>IF(K799="","",INDEX(差動モデル!$B:$B,K799))</f>
        <v/>
      </c>
      <c r="M799" t="str">
        <f t="shared" si="77"/>
        <v/>
      </c>
    </row>
    <row r="800" spans="1:13">
      <c r="A800" s="3"/>
      <c r="B800" s="4"/>
      <c r="C800" s="4"/>
      <c r="D800" s="1" t="str">
        <f>IF(K800="","",INDEX(差動モデル!$R:$R,K800))</f>
        <v/>
      </c>
      <c r="E800" s="1" t="str">
        <f>IF(K800="","",INDEX(差動モデル!$S:$S,K800))</f>
        <v/>
      </c>
      <c r="F800" s="1" t="str">
        <f t="shared" si="72"/>
        <v/>
      </c>
      <c r="G800" s="1" t="str">
        <f t="shared" si="73"/>
        <v/>
      </c>
      <c r="H800" s="1" t="str">
        <f t="shared" si="74"/>
        <v/>
      </c>
      <c r="I800" s="1" t="str">
        <f t="shared" si="75"/>
        <v/>
      </c>
      <c r="J800" s="1" t="str">
        <f t="shared" si="76"/>
        <v/>
      </c>
      <c r="K800" t="str">
        <f>IF(A800="","",ROUND(1+(LOG10(A800)-LOG10(入力・概要!$B$38))*(入力・概要!$B$40-1)/(LOG10(入力・概要!$B$39)-LOG10(入力・概要!$B$38)),0)+3)</f>
        <v/>
      </c>
      <c r="L800" t="str">
        <f>IF(K800="","",INDEX(差動モデル!$B:$B,K800))</f>
        <v/>
      </c>
      <c r="M800" t="str">
        <f t="shared" si="77"/>
        <v/>
      </c>
    </row>
    <row r="801" spans="1:13">
      <c r="A801" s="3"/>
      <c r="B801" s="4"/>
      <c r="C801" s="4"/>
      <c r="D801" s="1" t="str">
        <f>IF(K801="","",INDEX(差動モデル!$R:$R,K801))</f>
        <v/>
      </c>
      <c r="E801" s="1" t="str">
        <f>IF(K801="","",INDEX(差動モデル!$S:$S,K801))</f>
        <v/>
      </c>
      <c r="F801" s="1" t="str">
        <f t="shared" si="72"/>
        <v/>
      </c>
      <c r="G801" s="1" t="str">
        <f t="shared" si="73"/>
        <v/>
      </c>
      <c r="H801" s="1" t="str">
        <f t="shared" si="74"/>
        <v/>
      </c>
      <c r="I801" s="1" t="str">
        <f t="shared" si="75"/>
        <v/>
      </c>
      <c r="J801" s="1" t="str">
        <f t="shared" si="76"/>
        <v/>
      </c>
      <c r="K801" t="str">
        <f>IF(A801="","",ROUND(1+(LOG10(A801)-LOG10(入力・概要!$B$38))*(入力・概要!$B$40-1)/(LOG10(入力・概要!$B$39)-LOG10(入力・概要!$B$38)),0)+3)</f>
        <v/>
      </c>
      <c r="L801" t="str">
        <f>IF(K801="","",INDEX(差動モデル!$B:$B,K801))</f>
        <v/>
      </c>
      <c r="M801" t="str">
        <f t="shared" si="77"/>
        <v/>
      </c>
    </row>
    <row r="802" spans="1:13">
      <c r="A802" s="3"/>
      <c r="B802" s="4"/>
      <c r="C802" s="4"/>
      <c r="D802" s="1" t="str">
        <f>IF(K802="","",INDEX(差動モデル!$R:$R,K802))</f>
        <v/>
      </c>
      <c r="E802" s="1" t="str">
        <f>IF(K802="","",INDEX(差動モデル!$S:$S,K802))</f>
        <v/>
      </c>
      <c r="F802" s="1" t="str">
        <f t="shared" si="72"/>
        <v/>
      </c>
      <c r="G802" s="1" t="str">
        <f t="shared" si="73"/>
        <v/>
      </c>
      <c r="H802" s="1" t="str">
        <f t="shared" si="74"/>
        <v/>
      </c>
      <c r="I802" s="1" t="str">
        <f t="shared" si="75"/>
        <v/>
      </c>
      <c r="J802" s="1" t="str">
        <f t="shared" si="76"/>
        <v/>
      </c>
      <c r="K802" t="str">
        <f>IF(A802="","",ROUND(1+(LOG10(A802)-LOG10(入力・概要!$B$38))*(入力・概要!$B$40-1)/(LOG10(入力・概要!$B$39)-LOG10(入力・概要!$B$38)),0)+3)</f>
        <v/>
      </c>
      <c r="L802" t="str">
        <f>IF(K802="","",INDEX(差動モデル!$B:$B,K802))</f>
        <v/>
      </c>
      <c r="M802" t="str">
        <f t="shared" si="77"/>
        <v/>
      </c>
    </row>
    <row r="803" spans="1:13">
      <c r="A803" s="3"/>
      <c r="B803" s="4"/>
      <c r="C803" s="4"/>
      <c r="D803" s="1" t="str">
        <f>IF(K803="","",INDEX(差動モデル!$R:$R,K803))</f>
        <v/>
      </c>
      <c r="E803" s="1" t="str">
        <f>IF(K803="","",INDEX(差動モデル!$S:$S,K803))</f>
        <v/>
      </c>
      <c r="F803" s="1" t="str">
        <f t="shared" si="72"/>
        <v/>
      </c>
      <c r="G803" s="1" t="str">
        <f t="shared" si="73"/>
        <v/>
      </c>
      <c r="H803" s="1" t="str">
        <f t="shared" si="74"/>
        <v/>
      </c>
      <c r="I803" s="1" t="str">
        <f t="shared" si="75"/>
        <v/>
      </c>
      <c r="J803" s="1" t="str">
        <f t="shared" si="76"/>
        <v/>
      </c>
      <c r="K803" t="str">
        <f>IF(A803="","",ROUND(1+(LOG10(A803)-LOG10(入力・概要!$B$38))*(入力・概要!$B$40-1)/(LOG10(入力・概要!$B$39)-LOG10(入力・概要!$B$38)),0)+3)</f>
        <v/>
      </c>
      <c r="L803" t="str">
        <f>IF(K803="","",INDEX(差動モデル!$B:$B,K803))</f>
        <v/>
      </c>
      <c r="M803" t="str">
        <f t="shared" si="77"/>
        <v/>
      </c>
    </row>
    <row r="804" spans="1:13">
      <c r="A804" s="3"/>
      <c r="B804" s="4"/>
      <c r="C804" s="4"/>
      <c r="D804" s="1" t="str">
        <f>IF(K804="","",INDEX(差動モデル!$R:$R,K804))</f>
        <v/>
      </c>
      <c r="E804" s="1" t="str">
        <f>IF(K804="","",INDEX(差動モデル!$S:$S,K804))</f>
        <v/>
      </c>
      <c r="F804" s="1" t="str">
        <f t="shared" si="72"/>
        <v/>
      </c>
      <c r="G804" s="1" t="str">
        <f t="shared" si="73"/>
        <v/>
      </c>
      <c r="H804" s="1" t="str">
        <f t="shared" si="74"/>
        <v/>
      </c>
      <c r="I804" s="1" t="str">
        <f t="shared" si="75"/>
        <v/>
      </c>
      <c r="J804" s="1" t="str">
        <f t="shared" si="76"/>
        <v/>
      </c>
      <c r="K804" t="str">
        <f>IF(A804="","",ROUND(1+(LOG10(A804)-LOG10(入力・概要!$B$38))*(入力・概要!$B$40-1)/(LOG10(入力・概要!$B$39)-LOG10(入力・概要!$B$38)),0)+3)</f>
        <v/>
      </c>
      <c r="L804" t="str">
        <f>IF(K804="","",INDEX(差動モデル!$B:$B,K804))</f>
        <v/>
      </c>
      <c r="M804" t="str">
        <f t="shared" si="77"/>
        <v/>
      </c>
    </row>
    <row r="805" spans="1:13">
      <c r="A805" s="3"/>
      <c r="B805" s="4"/>
      <c r="C805" s="4"/>
      <c r="D805" s="1" t="str">
        <f>IF(K805="","",INDEX(差動モデル!$R:$R,K805))</f>
        <v/>
      </c>
      <c r="E805" s="1" t="str">
        <f>IF(K805="","",INDEX(差動モデル!$S:$S,K805))</f>
        <v/>
      </c>
      <c r="F805" s="1" t="str">
        <f t="shared" si="72"/>
        <v/>
      </c>
      <c r="G805" s="1" t="str">
        <f t="shared" si="73"/>
        <v/>
      </c>
      <c r="H805" s="1" t="str">
        <f t="shared" si="74"/>
        <v/>
      </c>
      <c r="I805" s="1" t="str">
        <f t="shared" si="75"/>
        <v/>
      </c>
      <c r="J805" s="1" t="str">
        <f t="shared" si="76"/>
        <v/>
      </c>
      <c r="K805" t="str">
        <f>IF(A805="","",ROUND(1+(LOG10(A805)-LOG10(入力・概要!$B$38))*(入力・概要!$B$40-1)/(LOG10(入力・概要!$B$39)-LOG10(入力・概要!$B$38)),0)+3)</f>
        <v/>
      </c>
      <c r="L805" t="str">
        <f>IF(K805="","",INDEX(差動モデル!$B:$B,K805))</f>
        <v/>
      </c>
      <c r="M805" t="str">
        <f t="shared" si="77"/>
        <v/>
      </c>
    </row>
    <row r="806" spans="1:13">
      <c r="A806" s="3"/>
      <c r="B806" s="4"/>
      <c r="C806" s="4"/>
      <c r="D806" s="1" t="str">
        <f>IF(K806="","",INDEX(差動モデル!$R:$R,K806))</f>
        <v/>
      </c>
      <c r="E806" s="1" t="str">
        <f>IF(K806="","",INDEX(差動モデル!$S:$S,K806))</f>
        <v/>
      </c>
      <c r="F806" s="1" t="str">
        <f t="shared" si="72"/>
        <v/>
      </c>
      <c r="G806" s="1" t="str">
        <f t="shared" si="73"/>
        <v/>
      </c>
      <c r="H806" s="1" t="str">
        <f t="shared" si="74"/>
        <v/>
      </c>
      <c r="I806" s="1" t="str">
        <f t="shared" si="75"/>
        <v/>
      </c>
      <c r="J806" s="1" t="str">
        <f t="shared" si="76"/>
        <v/>
      </c>
      <c r="K806" t="str">
        <f>IF(A806="","",ROUND(1+(LOG10(A806)-LOG10(入力・概要!$B$38))*(入力・概要!$B$40-1)/(LOG10(入力・概要!$B$39)-LOG10(入力・概要!$B$38)),0)+3)</f>
        <v/>
      </c>
      <c r="L806" t="str">
        <f>IF(K806="","",INDEX(差動モデル!$B:$B,K806))</f>
        <v/>
      </c>
      <c r="M806" t="str">
        <f t="shared" si="77"/>
        <v/>
      </c>
    </row>
    <row r="807" spans="1:13">
      <c r="A807" s="3"/>
      <c r="B807" s="4"/>
      <c r="C807" s="4"/>
      <c r="D807" s="1" t="str">
        <f>IF(K807="","",INDEX(差動モデル!$R:$R,K807))</f>
        <v/>
      </c>
      <c r="E807" s="1" t="str">
        <f>IF(K807="","",INDEX(差動モデル!$S:$S,K807))</f>
        <v/>
      </c>
      <c r="F807" s="1" t="str">
        <f t="shared" si="72"/>
        <v/>
      </c>
      <c r="G807" s="1" t="str">
        <f t="shared" si="73"/>
        <v/>
      </c>
      <c r="H807" s="1" t="str">
        <f t="shared" si="74"/>
        <v/>
      </c>
      <c r="I807" s="1" t="str">
        <f t="shared" si="75"/>
        <v/>
      </c>
      <c r="J807" s="1" t="str">
        <f t="shared" si="76"/>
        <v/>
      </c>
      <c r="K807" t="str">
        <f>IF(A807="","",ROUND(1+(LOG10(A807)-LOG10(入力・概要!$B$38))*(入力・概要!$B$40-1)/(LOG10(入力・概要!$B$39)-LOG10(入力・概要!$B$38)),0)+3)</f>
        <v/>
      </c>
      <c r="L807" t="str">
        <f>IF(K807="","",INDEX(差動モデル!$B:$B,K807))</f>
        <v/>
      </c>
      <c r="M807" t="str">
        <f t="shared" si="77"/>
        <v/>
      </c>
    </row>
    <row r="808" spans="1:13">
      <c r="A808" s="3"/>
      <c r="B808" s="4"/>
      <c r="C808" s="4"/>
      <c r="D808" s="1" t="str">
        <f>IF(K808="","",INDEX(差動モデル!$R:$R,K808))</f>
        <v/>
      </c>
      <c r="E808" s="1" t="str">
        <f>IF(K808="","",INDEX(差動モデル!$S:$S,K808))</f>
        <v/>
      </c>
      <c r="F808" s="1" t="str">
        <f t="shared" si="72"/>
        <v/>
      </c>
      <c r="G808" s="1" t="str">
        <f t="shared" si="73"/>
        <v/>
      </c>
      <c r="H808" s="1" t="str">
        <f t="shared" si="74"/>
        <v/>
      </c>
      <c r="I808" s="1" t="str">
        <f t="shared" si="75"/>
        <v/>
      </c>
      <c r="J808" s="1" t="str">
        <f t="shared" si="76"/>
        <v/>
      </c>
      <c r="K808" t="str">
        <f>IF(A808="","",ROUND(1+(LOG10(A808)-LOG10(入力・概要!$B$38))*(入力・概要!$B$40-1)/(LOG10(入力・概要!$B$39)-LOG10(入力・概要!$B$38)),0)+3)</f>
        <v/>
      </c>
      <c r="L808" t="str">
        <f>IF(K808="","",INDEX(差動モデル!$B:$B,K808))</f>
        <v/>
      </c>
      <c r="M808" t="str">
        <f t="shared" si="77"/>
        <v/>
      </c>
    </row>
    <row r="809" spans="1:13">
      <c r="A809" s="3"/>
      <c r="B809" s="4"/>
      <c r="C809" s="4"/>
      <c r="D809" s="1" t="str">
        <f>IF(K809="","",INDEX(差動モデル!$R:$R,K809))</f>
        <v/>
      </c>
      <c r="E809" s="1" t="str">
        <f>IF(K809="","",INDEX(差動モデル!$S:$S,K809))</f>
        <v/>
      </c>
      <c r="F809" s="1" t="str">
        <f t="shared" si="72"/>
        <v/>
      </c>
      <c r="G809" s="1" t="str">
        <f t="shared" si="73"/>
        <v/>
      </c>
      <c r="H809" s="1" t="str">
        <f t="shared" si="74"/>
        <v/>
      </c>
      <c r="I809" s="1" t="str">
        <f t="shared" si="75"/>
        <v/>
      </c>
      <c r="J809" s="1" t="str">
        <f t="shared" si="76"/>
        <v/>
      </c>
      <c r="K809" t="str">
        <f>IF(A809="","",ROUND(1+(LOG10(A809)-LOG10(入力・概要!$B$38))*(入力・概要!$B$40-1)/(LOG10(入力・概要!$B$39)-LOG10(入力・概要!$B$38)),0)+3)</f>
        <v/>
      </c>
      <c r="L809" t="str">
        <f>IF(K809="","",INDEX(差動モデル!$B:$B,K809))</f>
        <v/>
      </c>
      <c r="M809" t="str">
        <f t="shared" si="77"/>
        <v/>
      </c>
    </row>
    <row r="810" spans="1:13">
      <c r="A810" s="3"/>
      <c r="B810" s="4"/>
      <c r="C810" s="4"/>
      <c r="D810" s="1" t="str">
        <f>IF(K810="","",INDEX(差動モデル!$R:$R,K810))</f>
        <v/>
      </c>
      <c r="E810" s="1" t="str">
        <f>IF(K810="","",INDEX(差動モデル!$S:$S,K810))</f>
        <v/>
      </c>
      <c r="F810" s="1" t="str">
        <f t="shared" si="72"/>
        <v/>
      </c>
      <c r="G810" s="1" t="str">
        <f t="shared" si="73"/>
        <v/>
      </c>
      <c r="H810" s="1" t="str">
        <f t="shared" si="74"/>
        <v/>
      </c>
      <c r="I810" s="1" t="str">
        <f t="shared" si="75"/>
        <v/>
      </c>
      <c r="J810" s="1" t="str">
        <f t="shared" si="76"/>
        <v/>
      </c>
      <c r="K810" t="str">
        <f>IF(A810="","",ROUND(1+(LOG10(A810)-LOG10(入力・概要!$B$38))*(入力・概要!$B$40-1)/(LOG10(入力・概要!$B$39)-LOG10(入力・概要!$B$38)),0)+3)</f>
        <v/>
      </c>
      <c r="L810" t="str">
        <f>IF(K810="","",INDEX(差動モデル!$B:$B,K810))</f>
        <v/>
      </c>
      <c r="M810" t="str">
        <f t="shared" si="77"/>
        <v/>
      </c>
    </row>
    <row r="811" spans="1:13">
      <c r="A811" s="3"/>
      <c r="B811" s="4"/>
      <c r="C811" s="4"/>
      <c r="D811" s="1" t="str">
        <f>IF(K811="","",INDEX(差動モデル!$R:$R,K811))</f>
        <v/>
      </c>
      <c r="E811" s="1" t="str">
        <f>IF(K811="","",INDEX(差動モデル!$S:$S,K811))</f>
        <v/>
      </c>
      <c r="F811" s="1" t="str">
        <f t="shared" si="72"/>
        <v/>
      </c>
      <c r="G811" s="1" t="str">
        <f t="shared" si="73"/>
        <v/>
      </c>
      <c r="H811" s="1" t="str">
        <f t="shared" si="74"/>
        <v/>
      </c>
      <c r="I811" s="1" t="str">
        <f t="shared" si="75"/>
        <v/>
      </c>
      <c r="J811" s="1" t="str">
        <f t="shared" si="76"/>
        <v/>
      </c>
      <c r="K811" t="str">
        <f>IF(A811="","",ROUND(1+(LOG10(A811)-LOG10(入力・概要!$B$38))*(入力・概要!$B$40-1)/(LOG10(入力・概要!$B$39)-LOG10(入力・概要!$B$38)),0)+3)</f>
        <v/>
      </c>
      <c r="L811" t="str">
        <f>IF(K811="","",INDEX(差動モデル!$B:$B,K811))</f>
        <v/>
      </c>
      <c r="M811" t="str">
        <f t="shared" si="77"/>
        <v/>
      </c>
    </row>
    <row r="812" spans="1:13">
      <c r="A812" s="3"/>
      <c r="B812" s="4"/>
      <c r="C812" s="4"/>
      <c r="D812" s="1" t="str">
        <f>IF(K812="","",INDEX(差動モデル!$R:$R,K812))</f>
        <v/>
      </c>
      <c r="E812" s="1" t="str">
        <f>IF(K812="","",INDEX(差動モデル!$S:$S,K812))</f>
        <v/>
      </c>
      <c r="F812" s="1" t="str">
        <f t="shared" si="72"/>
        <v/>
      </c>
      <c r="G812" s="1" t="str">
        <f t="shared" si="73"/>
        <v/>
      </c>
      <c r="H812" s="1" t="str">
        <f t="shared" si="74"/>
        <v/>
      </c>
      <c r="I812" s="1" t="str">
        <f t="shared" si="75"/>
        <v/>
      </c>
      <c r="J812" s="1" t="str">
        <f t="shared" si="76"/>
        <v/>
      </c>
      <c r="K812" t="str">
        <f>IF(A812="","",ROUND(1+(LOG10(A812)-LOG10(入力・概要!$B$38))*(入力・概要!$B$40-1)/(LOG10(入力・概要!$B$39)-LOG10(入力・概要!$B$38)),0)+3)</f>
        <v/>
      </c>
      <c r="L812" t="str">
        <f>IF(K812="","",INDEX(差動モデル!$B:$B,K812))</f>
        <v/>
      </c>
      <c r="M812" t="str">
        <f t="shared" si="77"/>
        <v/>
      </c>
    </row>
    <row r="813" spans="1:13">
      <c r="A813" s="3"/>
      <c r="B813" s="4"/>
      <c r="C813" s="4"/>
      <c r="D813" s="1" t="str">
        <f>IF(K813="","",INDEX(差動モデル!$R:$R,K813))</f>
        <v/>
      </c>
      <c r="E813" s="1" t="str">
        <f>IF(K813="","",INDEX(差動モデル!$S:$S,K813))</f>
        <v/>
      </c>
      <c r="F813" s="1" t="str">
        <f t="shared" si="72"/>
        <v/>
      </c>
      <c r="G813" s="1" t="str">
        <f t="shared" si="73"/>
        <v/>
      </c>
      <c r="H813" s="1" t="str">
        <f t="shared" si="74"/>
        <v/>
      </c>
      <c r="I813" s="1" t="str">
        <f t="shared" si="75"/>
        <v/>
      </c>
      <c r="J813" s="1" t="str">
        <f t="shared" si="76"/>
        <v/>
      </c>
      <c r="K813" t="str">
        <f>IF(A813="","",ROUND(1+(LOG10(A813)-LOG10(入力・概要!$B$38))*(入力・概要!$B$40-1)/(LOG10(入力・概要!$B$39)-LOG10(入力・概要!$B$38)),0)+3)</f>
        <v/>
      </c>
      <c r="L813" t="str">
        <f>IF(K813="","",INDEX(差動モデル!$B:$B,K813))</f>
        <v/>
      </c>
      <c r="M813" t="str">
        <f t="shared" si="77"/>
        <v/>
      </c>
    </row>
    <row r="814" spans="1:13">
      <c r="A814" s="3"/>
      <c r="B814" s="4"/>
      <c r="C814" s="4"/>
      <c r="D814" s="1" t="str">
        <f>IF(K814="","",INDEX(差動モデル!$R:$R,K814))</f>
        <v/>
      </c>
      <c r="E814" s="1" t="str">
        <f>IF(K814="","",INDEX(差動モデル!$S:$S,K814))</f>
        <v/>
      </c>
      <c r="F814" s="1" t="str">
        <f t="shared" si="72"/>
        <v/>
      </c>
      <c r="G814" s="1" t="str">
        <f t="shared" si="73"/>
        <v/>
      </c>
      <c r="H814" s="1" t="str">
        <f t="shared" si="74"/>
        <v/>
      </c>
      <c r="I814" s="1" t="str">
        <f t="shared" si="75"/>
        <v/>
      </c>
      <c r="J814" s="1" t="str">
        <f t="shared" si="76"/>
        <v/>
      </c>
      <c r="K814" t="str">
        <f>IF(A814="","",ROUND(1+(LOG10(A814)-LOG10(入力・概要!$B$38))*(入力・概要!$B$40-1)/(LOG10(入力・概要!$B$39)-LOG10(入力・概要!$B$38)),0)+3)</f>
        <v/>
      </c>
      <c r="L814" t="str">
        <f>IF(K814="","",INDEX(差動モデル!$B:$B,K814))</f>
        <v/>
      </c>
      <c r="M814" t="str">
        <f t="shared" si="77"/>
        <v/>
      </c>
    </row>
    <row r="815" spans="1:13">
      <c r="A815" s="3"/>
      <c r="B815" s="4"/>
      <c r="C815" s="4"/>
      <c r="D815" s="1" t="str">
        <f>IF(K815="","",INDEX(差動モデル!$R:$R,K815))</f>
        <v/>
      </c>
      <c r="E815" s="1" t="str">
        <f>IF(K815="","",INDEX(差動モデル!$S:$S,K815))</f>
        <v/>
      </c>
      <c r="F815" s="1" t="str">
        <f t="shared" si="72"/>
        <v/>
      </c>
      <c r="G815" s="1" t="str">
        <f t="shared" si="73"/>
        <v/>
      </c>
      <c r="H815" s="1" t="str">
        <f t="shared" si="74"/>
        <v/>
      </c>
      <c r="I815" s="1" t="str">
        <f t="shared" si="75"/>
        <v/>
      </c>
      <c r="J815" s="1" t="str">
        <f t="shared" si="76"/>
        <v/>
      </c>
      <c r="K815" t="str">
        <f>IF(A815="","",ROUND(1+(LOG10(A815)-LOG10(入力・概要!$B$38))*(入力・概要!$B$40-1)/(LOG10(入力・概要!$B$39)-LOG10(入力・概要!$B$38)),0)+3)</f>
        <v/>
      </c>
      <c r="L815" t="str">
        <f>IF(K815="","",INDEX(差動モデル!$B:$B,K815))</f>
        <v/>
      </c>
      <c r="M815" t="str">
        <f t="shared" si="77"/>
        <v/>
      </c>
    </row>
    <row r="816" spans="1:13">
      <c r="A816" s="3"/>
      <c r="B816" s="4"/>
      <c r="C816" s="4"/>
      <c r="D816" s="1" t="str">
        <f>IF(K816="","",INDEX(差動モデル!$R:$R,K816))</f>
        <v/>
      </c>
      <c r="E816" s="1" t="str">
        <f>IF(K816="","",INDEX(差動モデル!$S:$S,K816))</f>
        <v/>
      </c>
      <c r="F816" s="1" t="str">
        <f t="shared" si="72"/>
        <v/>
      </c>
      <c r="G816" s="1" t="str">
        <f t="shared" si="73"/>
        <v/>
      </c>
      <c r="H816" s="1" t="str">
        <f t="shared" si="74"/>
        <v/>
      </c>
      <c r="I816" s="1" t="str">
        <f t="shared" si="75"/>
        <v/>
      </c>
      <c r="J816" s="1" t="str">
        <f t="shared" si="76"/>
        <v/>
      </c>
      <c r="K816" t="str">
        <f>IF(A816="","",ROUND(1+(LOG10(A816)-LOG10(入力・概要!$B$38))*(入力・概要!$B$40-1)/(LOG10(入力・概要!$B$39)-LOG10(入力・概要!$B$38)),0)+3)</f>
        <v/>
      </c>
      <c r="L816" t="str">
        <f>IF(K816="","",INDEX(差動モデル!$B:$B,K816))</f>
        <v/>
      </c>
      <c r="M816" t="str">
        <f t="shared" si="77"/>
        <v/>
      </c>
    </row>
    <row r="817" spans="1:13">
      <c r="A817" s="3"/>
      <c r="B817" s="4"/>
      <c r="C817" s="4"/>
      <c r="D817" s="1" t="str">
        <f>IF(K817="","",INDEX(差動モデル!$R:$R,K817))</f>
        <v/>
      </c>
      <c r="E817" s="1" t="str">
        <f>IF(K817="","",INDEX(差動モデル!$S:$S,K817))</f>
        <v/>
      </c>
      <c r="F817" s="1" t="str">
        <f t="shared" si="72"/>
        <v/>
      </c>
      <c r="G817" s="1" t="str">
        <f t="shared" si="73"/>
        <v/>
      </c>
      <c r="H817" s="1" t="str">
        <f t="shared" si="74"/>
        <v/>
      </c>
      <c r="I817" s="1" t="str">
        <f t="shared" si="75"/>
        <v/>
      </c>
      <c r="J817" s="1" t="str">
        <f t="shared" si="76"/>
        <v/>
      </c>
      <c r="K817" t="str">
        <f>IF(A817="","",ROUND(1+(LOG10(A817)-LOG10(入力・概要!$B$38))*(入力・概要!$B$40-1)/(LOG10(入力・概要!$B$39)-LOG10(入力・概要!$B$38)),0)+3)</f>
        <v/>
      </c>
      <c r="L817" t="str">
        <f>IF(K817="","",INDEX(差動モデル!$B:$B,K817))</f>
        <v/>
      </c>
      <c r="M817" t="str">
        <f t="shared" si="77"/>
        <v/>
      </c>
    </row>
    <row r="818" spans="1:13">
      <c r="A818" s="3"/>
      <c r="B818" s="4"/>
      <c r="C818" s="4"/>
      <c r="D818" s="1" t="str">
        <f>IF(K818="","",INDEX(差動モデル!$R:$R,K818))</f>
        <v/>
      </c>
      <c r="E818" s="1" t="str">
        <f>IF(K818="","",INDEX(差動モデル!$S:$S,K818))</f>
        <v/>
      </c>
      <c r="F818" s="1" t="str">
        <f t="shared" si="72"/>
        <v/>
      </c>
      <c r="G818" s="1" t="str">
        <f t="shared" si="73"/>
        <v/>
      </c>
      <c r="H818" s="1" t="str">
        <f t="shared" si="74"/>
        <v/>
      </c>
      <c r="I818" s="1" t="str">
        <f t="shared" si="75"/>
        <v/>
      </c>
      <c r="J818" s="1" t="str">
        <f t="shared" si="76"/>
        <v/>
      </c>
      <c r="K818" t="str">
        <f>IF(A818="","",ROUND(1+(LOG10(A818)-LOG10(入力・概要!$B$38))*(入力・概要!$B$40-1)/(LOG10(入力・概要!$B$39)-LOG10(入力・概要!$B$38)),0)+3)</f>
        <v/>
      </c>
      <c r="L818" t="str">
        <f>IF(K818="","",INDEX(差動モデル!$B:$B,K818))</f>
        <v/>
      </c>
      <c r="M818" t="str">
        <f t="shared" si="77"/>
        <v/>
      </c>
    </row>
    <row r="819" spans="1:13">
      <c r="A819" s="3"/>
      <c r="B819" s="4"/>
      <c r="C819" s="4"/>
      <c r="D819" s="1" t="str">
        <f>IF(K819="","",INDEX(差動モデル!$R:$R,K819))</f>
        <v/>
      </c>
      <c r="E819" s="1" t="str">
        <f>IF(K819="","",INDEX(差動モデル!$S:$S,K819))</f>
        <v/>
      </c>
      <c r="F819" s="1" t="str">
        <f t="shared" si="72"/>
        <v/>
      </c>
      <c r="G819" s="1" t="str">
        <f t="shared" si="73"/>
        <v/>
      </c>
      <c r="H819" s="1" t="str">
        <f t="shared" si="74"/>
        <v/>
      </c>
      <c r="I819" s="1" t="str">
        <f t="shared" si="75"/>
        <v/>
      </c>
      <c r="J819" s="1" t="str">
        <f t="shared" si="76"/>
        <v/>
      </c>
      <c r="K819" t="str">
        <f>IF(A819="","",ROUND(1+(LOG10(A819)-LOG10(入力・概要!$B$38))*(入力・概要!$B$40-1)/(LOG10(入力・概要!$B$39)-LOG10(入力・概要!$B$38)),0)+3)</f>
        <v/>
      </c>
      <c r="L819" t="str">
        <f>IF(K819="","",INDEX(差動モデル!$B:$B,K819))</f>
        <v/>
      </c>
      <c r="M819" t="str">
        <f t="shared" si="77"/>
        <v/>
      </c>
    </row>
    <row r="820" spans="1:13">
      <c r="A820" s="3"/>
      <c r="B820" s="4"/>
      <c r="C820" s="4"/>
      <c r="D820" s="1" t="str">
        <f>IF(K820="","",INDEX(差動モデル!$R:$R,K820))</f>
        <v/>
      </c>
      <c r="E820" s="1" t="str">
        <f>IF(K820="","",INDEX(差動モデル!$S:$S,K820))</f>
        <v/>
      </c>
      <c r="F820" s="1" t="str">
        <f t="shared" si="72"/>
        <v/>
      </c>
      <c r="G820" s="1" t="str">
        <f t="shared" si="73"/>
        <v/>
      </c>
      <c r="H820" s="1" t="str">
        <f t="shared" si="74"/>
        <v/>
      </c>
      <c r="I820" s="1" t="str">
        <f t="shared" si="75"/>
        <v/>
      </c>
      <c r="J820" s="1" t="str">
        <f t="shared" si="76"/>
        <v/>
      </c>
      <c r="K820" t="str">
        <f>IF(A820="","",ROUND(1+(LOG10(A820)-LOG10(入力・概要!$B$38))*(入力・概要!$B$40-1)/(LOG10(入力・概要!$B$39)-LOG10(入力・概要!$B$38)),0)+3)</f>
        <v/>
      </c>
      <c r="L820" t="str">
        <f>IF(K820="","",INDEX(差動モデル!$B:$B,K820))</f>
        <v/>
      </c>
      <c r="M820" t="str">
        <f t="shared" si="77"/>
        <v/>
      </c>
    </row>
    <row r="821" spans="1:13">
      <c r="A821" s="3"/>
      <c r="B821" s="4"/>
      <c r="C821" s="4"/>
      <c r="D821" s="1" t="str">
        <f>IF(K821="","",INDEX(差動モデル!$R:$R,K821))</f>
        <v/>
      </c>
      <c r="E821" s="1" t="str">
        <f>IF(K821="","",INDEX(差動モデル!$S:$S,K821))</f>
        <v/>
      </c>
      <c r="F821" s="1" t="str">
        <f t="shared" si="72"/>
        <v/>
      </c>
      <c r="G821" s="1" t="str">
        <f t="shared" si="73"/>
        <v/>
      </c>
      <c r="H821" s="1" t="str">
        <f t="shared" si="74"/>
        <v/>
      </c>
      <c r="I821" s="1" t="str">
        <f t="shared" si="75"/>
        <v/>
      </c>
      <c r="J821" s="1" t="str">
        <f t="shared" si="76"/>
        <v/>
      </c>
      <c r="K821" t="str">
        <f>IF(A821="","",ROUND(1+(LOG10(A821)-LOG10(入力・概要!$B$38))*(入力・概要!$B$40-1)/(LOG10(入力・概要!$B$39)-LOG10(入力・概要!$B$38)),0)+3)</f>
        <v/>
      </c>
      <c r="L821" t="str">
        <f>IF(K821="","",INDEX(差動モデル!$B:$B,K821))</f>
        <v/>
      </c>
      <c r="M821" t="str">
        <f t="shared" si="77"/>
        <v/>
      </c>
    </row>
    <row r="822" spans="1:13">
      <c r="A822" s="3"/>
      <c r="B822" s="4"/>
      <c r="C822" s="4"/>
      <c r="D822" s="1" t="str">
        <f>IF(K822="","",INDEX(差動モデル!$R:$R,K822))</f>
        <v/>
      </c>
      <c r="E822" s="1" t="str">
        <f>IF(K822="","",INDEX(差動モデル!$S:$S,K822))</f>
        <v/>
      </c>
      <c r="F822" s="1" t="str">
        <f t="shared" si="72"/>
        <v/>
      </c>
      <c r="G822" s="1" t="str">
        <f t="shared" si="73"/>
        <v/>
      </c>
      <c r="H822" s="1" t="str">
        <f t="shared" si="74"/>
        <v/>
      </c>
      <c r="I822" s="1" t="str">
        <f t="shared" si="75"/>
        <v/>
      </c>
      <c r="J822" s="1" t="str">
        <f t="shared" si="76"/>
        <v/>
      </c>
      <c r="K822" t="str">
        <f>IF(A822="","",ROUND(1+(LOG10(A822)-LOG10(入力・概要!$B$38))*(入力・概要!$B$40-1)/(LOG10(入力・概要!$B$39)-LOG10(入力・概要!$B$38)),0)+3)</f>
        <v/>
      </c>
      <c r="L822" t="str">
        <f>IF(K822="","",INDEX(差動モデル!$B:$B,K822))</f>
        <v/>
      </c>
      <c r="M822" t="str">
        <f t="shared" si="77"/>
        <v/>
      </c>
    </row>
    <row r="823" spans="1:13">
      <c r="A823" s="3"/>
      <c r="B823" s="4"/>
      <c r="C823" s="4"/>
      <c r="D823" s="1" t="str">
        <f>IF(K823="","",INDEX(差動モデル!$R:$R,K823))</f>
        <v/>
      </c>
      <c r="E823" s="1" t="str">
        <f>IF(K823="","",INDEX(差動モデル!$S:$S,K823))</f>
        <v/>
      </c>
      <c r="F823" s="1" t="str">
        <f t="shared" si="72"/>
        <v/>
      </c>
      <c r="G823" s="1" t="str">
        <f t="shared" si="73"/>
        <v/>
      </c>
      <c r="H823" s="1" t="str">
        <f t="shared" si="74"/>
        <v/>
      </c>
      <c r="I823" s="1" t="str">
        <f t="shared" si="75"/>
        <v/>
      </c>
      <c r="J823" s="1" t="str">
        <f t="shared" si="76"/>
        <v/>
      </c>
      <c r="K823" t="str">
        <f>IF(A823="","",ROUND(1+(LOG10(A823)-LOG10(入力・概要!$B$38))*(入力・概要!$B$40-1)/(LOG10(入力・概要!$B$39)-LOG10(入力・概要!$B$38)),0)+3)</f>
        <v/>
      </c>
      <c r="L823" t="str">
        <f>IF(K823="","",INDEX(差動モデル!$B:$B,K823))</f>
        <v/>
      </c>
      <c r="M823" t="str">
        <f t="shared" si="77"/>
        <v/>
      </c>
    </row>
    <row r="824" spans="1:13">
      <c r="A824" s="3"/>
      <c r="B824" s="4"/>
      <c r="C824" s="4"/>
      <c r="D824" s="1" t="str">
        <f>IF(K824="","",INDEX(差動モデル!$R:$R,K824))</f>
        <v/>
      </c>
      <c r="E824" s="1" t="str">
        <f>IF(K824="","",INDEX(差動モデル!$S:$S,K824))</f>
        <v/>
      </c>
      <c r="F824" s="1" t="str">
        <f t="shared" si="72"/>
        <v/>
      </c>
      <c r="G824" s="1" t="str">
        <f t="shared" si="73"/>
        <v/>
      </c>
      <c r="H824" s="1" t="str">
        <f t="shared" si="74"/>
        <v/>
      </c>
      <c r="I824" s="1" t="str">
        <f t="shared" si="75"/>
        <v/>
      </c>
      <c r="J824" s="1" t="str">
        <f t="shared" si="76"/>
        <v/>
      </c>
      <c r="K824" t="str">
        <f>IF(A824="","",ROUND(1+(LOG10(A824)-LOG10(入力・概要!$B$38))*(入力・概要!$B$40-1)/(LOG10(入力・概要!$B$39)-LOG10(入力・概要!$B$38)),0)+3)</f>
        <v/>
      </c>
      <c r="L824" t="str">
        <f>IF(K824="","",INDEX(差動モデル!$B:$B,K824))</f>
        <v/>
      </c>
      <c r="M824" t="str">
        <f t="shared" si="77"/>
        <v/>
      </c>
    </row>
    <row r="825" spans="1:13">
      <c r="A825" s="3"/>
      <c r="B825" s="4"/>
      <c r="C825" s="4"/>
      <c r="D825" s="1" t="str">
        <f>IF(K825="","",INDEX(差動モデル!$R:$R,K825))</f>
        <v/>
      </c>
      <c r="E825" s="1" t="str">
        <f>IF(K825="","",INDEX(差動モデル!$S:$S,K825))</f>
        <v/>
      </c>
      <c r="F825" s="1" t="str">
        <f t="shared" si="72"/>
        <v/>
      </c>
      <c r="G825" s="1" t="str">
        <f t="shared" si="73"/>
        <v/>
      </c>
      <c r="H825" s="1" t="str">
        <f t="shared" si="74"/>
        <v/>
      </c>
      <c r="I825" s="1" t="str">
        <f t="shared" si="75"/>
        <v/>
      </c>
      <c r="J825" s="1" t="str">
        <f t="shared" si="76"/>
        <v/>
      </c>
      <c r="K825" t="str">
        <f>IF(A825="","",ROUND(1+(LOG10(A825)-LOG10(入力・概要!$B$38))*(入力・概要!$B$40-1)/(LOG10(入力・概要!$B$39)-LOG10(入力・概要!$B$38)),0)+3)</f>
        <v/>
      </c>
      <c r="L825" t="str">
        <f>IF(K825="","",INDEX(差動モデル!$B:$B,K825))</f>
        <v/>
      </c>
      <c r="M825" t="str">
        <f t="shared" si="77"/>
        <v/>
      </c>
    </row>
    <row r="826" spans="1:13">
      <c r="A826" s="3"/>
      <c r="B826" s="4"/>
      <c r="C826" s="4"/>
      <c r="D826" s="1" t="str">
        <f>IF(K826="","",INDEX(差動モデル!$R:$R,K826))</f>
        <v/>
      </c>
      <c r="E826" s="1" t="str">
        <f>IF(K826="","",INDEX(差動モデル!$S:$S,K826))</f>
        <v/>
      </c>
      <c r="F826" s="1" t="str">
        <f t="shared" si="72"/>
        <v/>
      </c>
      <c r="G826" s="1" t="str">
        <f t="shared" si="73"/>
        <v/>
      </c>
      <c r="H826" s="1" t="str">
        <f t="shared" si="74"/>
        <v/>
      </c>
      <c r="I826" s="1" t="str">
        <f t="shared" si="75"/>
        <v/>
      </c>
      <c r="J826" s="1" t="str">
        <f t="shared" si="76"/>
        <v/>
      </c>
      <c r="K826" t="str">
        <f>IF(A826="","",ROUND(1+(LOG10(A826)-LOG10(入力・概要!$B$38))*(入力・概要!$B$40-1)/(LOG10(入力・概要!$B$39)-LOG10(入力・概要!$B$38)),0)+3)</f>
        <v/>
      </c>
      <c r="L826" t="str">
        <f>IF(K826="","",INDEX(差動モデル!$B:$B,K826))</f>
        <v/>
      </c>
      <c r="M826" t="str">
        <f t="shared" si="77"/>
        <v/>
      </c>
    </row>
    <row r="827" spans="1:13">
      <c r="A827" s="3"/>
      <c r="B827" s="4"/>
      <c r="C827" s="4"/>
      <c r="D827" s="1" t="str">
        <f>IF(K827="","",INDEX(差動モデル!$R:$R,K827))</f>
        <v/>
      </c>
      <c r="E827" s="1" t="str">
        <f>IF(K827="","",INDEX(差動モデル!$S:$S,K827))</f>
        <v/>
      </c>
      <c r="F827" s="1" t="str">
        <f t="shared" si="72"/>
        <v/>
      </c>
      <c r="G827" s="1" t="str">
        <f t="shared" si="73"/>
        <v/>
      </c>
      <c r="H827" s="1" t="str">
        <f t="shared" si="74"/>
        <v/>
      </c>
      <c r="I827" s="1" t="str">
        <f t="shared" si="75"/>
        <v/>
      </c>
      <c r="J827" s="1" t="str">
        <f t="shared" si="76"/>
        <v/>
      </c>
      <c r="K827" t="str">
        <f>IF(A827="","",ROUND(1+(LOG10(A827)-LOG10(入力・概要!$B$38))*(入力・概要!$B$40-1)/(LOG10(入力・概要!$B$39)-LOG10(入力・概要!$B$38)),0)+3)</f>
        <v/>
      </c>
      <c r="L827" t="str">
        <f>IF(K827="","",INDEX(差動モデル!$B:$B,K827))</f>
        <v/>
      </c>
      <c r="M827" t="str">
        <f t="shared" si="77"/>
        <v/>
      </c>
    </row>
    <row r="828" spans="1:13">
      <c r="A828" s="3"/>
      <c r="B828" s="4"/>
      <c r="C828" s="4"/>
      <c r="D828" s="1" t="str">
        <f>IF(K828="","",INDEX(差動モデル!$R:$R,K828))</f>
        <v/>
      </c>
      <c r="E828" s="1" t="str">
        <f>IF(K828="","",INDEX(差動モデル!$S:$S,K828))</f>
        <v/>
      </c>
      <c r="F828" s="1" t="str">
        <f t="shared" si="72"/>
        <v/>
      </c>
      <c r="G828" s="1" t="str">
        <f t="shared" si="73"/>
        <v/>
      </c>
      <c r="H828" s="1" t="str">
        <f t="shared" si="74"/>
        <v/>
      </c>
      <c r="I828" s="1" t="str">
        <f t="shared" si="75"/>
        <v/>
      </c>
      <c r="J828" s="1" t="str">
        <f t="shared" si="76"/>
        <v/>
      </c>
      <c r="K828" t="str">
        <f>IF(A828="","",ROUND(1+(LOG10(A828)-LOG10(入力・概要!$B$38))*(入力・概要!$B$40-1)/(LOG10(入力・概要!$B$39)-LOG10(入力・概要!$B$38)),0)+3)</f>
        <v/>
      </c>
      <c r="L828" t="str">
        <f>IF(K828="","",INDEX(差動モデル!$B:$B,K828))</f>
        <v/>
      </c>
      <c r="M828" t="str">
        <f t="shared" si="77"/>
        <v/>
      </c>
    </row>
    <row r="829" spans="1:13">
      <c r="A829" s="3"/>
      <c r="B829" s="4"/>
      <c r="C829" s="4"/>
      <c r="D829" s="1" t="str">
        <f>IF(K829="","",INDEX(差動モデル!$R:$R,K829))</f>
        <v/>
      </c>
      <c r="E829" s="1" t="str">
        <f>IF(K829="","",INDEX(差動モデル!$S:$S,K829))</f>
        <v/>
      </c>
      <c r="F829" s="1" t="str">
        <f t="shared" si="72"/>
        <v/>
      </c>
      <c r="G829" s="1" t="str">
        <f t="shared" si="73"/>
        <v/>
      </c>
      <c r="H829" s="1" t="str">
        <f t="shared" si="74"/>
        <v/>
      </c>
      <c r="I829" s="1" t="str">
        <f t="shared" si="75"/>
        <v/>
      </c>
      <c r="J829" s="1" t="str">
        <f t="shared" si="76"/>
        <v/>
      </c>
      <c r="K829" t="str">
        <f>IF(A829="","",ROUND(1+(LOG10(A829)-LOG10(入力・概要!$B$38))*(入力・概要!$B$40-1)/(LOG10(入力・概要!$B$39)-LOG10(入力・概要!$B$38)),0)+3)</f>
        <v/>
      </c>
      <c r="L829" t="str">
        <f>IF(K829="","",INDEX(差動モデル!$B:$B,K829))</f>
        <v/>
      </c>
      <c r="M829" t="str">
        <f t="shared" si="77"/>
        <v/>
      </c>
    </row>
    <row r="830" spans="1:13">
      <c r="A830" s="3"/>
      <c r="B830" s="4"/>
      <c r="C830" s="4"/>
      <c r="D830" s="1" t="str">
        <f>IF(K830="","",INDEX(差動モデル!$R:$R,K830))</f>
        <v/>
      </c>
      <c r="E830" s="1" t="str">
        <f>IF(K830="","",INDEX(差動モデル!$S:$S,K830))</f>
        <v/>
      </c>
      <c r="F830" s="1" t="str">
        <f t="shared" si="72"/>
        <v/>
      </c>
      <c r="G830" s="1" t="str">
        <f t="shared" si="73"/>
        <v/>
      </c>
      <c r="H830" s="1" t="str">
        <f t="shared" si="74"/>
        <v/>
      </c>
      <c r="I830" s="1" t="str">
        <f t="shared" si="75"/>
        <v/>
      </c>
      <c r="J830" s="1" t="str">
        <f t="shared" si="76"/>
        <v/>
      </c>
      <c r="K830" t="str">
        <f>IF(A830="","",ROUND(1+(LOG10(A830)-LOG10(入力・概要!$B$38))*(入力・概要!$B$40-1)/(LOG10(入力・概要!$B$39)-LOG10(入力・概要!$B$38)),0)+3)</f>
        <v/>
      </c>
      <c r="L830" t="str">
        <f>IF(K830="","",INDEX(差動モデル!$B:$B,K830))</f>
        <v/>
      </c>
      <c r="M830" t="str">
        <f t="shared" si="77"/>
        <v/>
      </c>
    </row>
    <row r="831" spans="1:13">
      <c r="A831" s="3"/>
      <c r="B831" s="4"/>
      <c r="C831" s="4"/>
      <c r="D831" s="1" t="str">
        <f>IF(K831="","",INDEX(差動モデル!$R:$R,K831))</f>
        <v/>
      </c>
      <c r="E831" s="1" t="str">
        <f>IF(K831="","",INDEX(差動モデル!$S:$S,K831))</f>
        <v/>
      </c>
      <c r="F831" s="1" t="str">
        <f t="shared" si="72"/>
        <v/>
      </c>
      <c r="G831" s="1" t="str">
        <f t="shared" si="73"/>
        <v/>
      </c>
      <c r="H831" s="1" t="str">
        <f t="shared" si="74"/>
        <v/>
      </c>
      <c r="I831" s="1" t="str">
        <f t="shared" si="75"/>
        <v/>
      </c>
      <c r="J831" s="1" t="str">
        <f t="shared" si="76"/>
        <v/>
      </c>
      <c r="K831" t="str">
        <f>IF(A831="","",ROUND(1+(LOG10(A831)-LOG10(入力・概要!$B$38))*(入力・概要!$B$40-1)/(LOG10(入力・概要!$B$39)-LOG10(入力・概要!$B$38)),0)+3)</f>
        <v/>
      </c>
      <c r="L831" t="str">
        <f>IF(K831="","",INDEX(差動モデル!$B:$B,K831))</f>
        <v/>
      </c>
      <c r="M831" t="str">
        <f t="shared" si="77"/>
        <v/>
      </c>
    </row>
    <row r="832" spans="1:13">
      <c r="A832" s="3"/>
      <c r="B832" s="4"/>
      <c r="C832" s="4"/>
      <c r="D832" s="1" t="str">
        <f>IF(K832="","",INDEX(差動モデル!$R:$R,K832))</f>
        <v/>
      </c>
      <c r="E832" s="1" t="str">
        <f>IF(K832="","",INDEX(差動モデル!$S:$S,K832))</f>
        <v/>
      </c>
      <c r="F832" s="1" t="str">
        <f t="shared" si="72"/>
        <v/>
      </c>
      <c r="G832" s="1" t="str">
        <f t="shared" si="73"/>
        <v/>
      </c>
      <c r="H832" s="1" t="str">
        <f t="shared" si="74"/>
        <v/>
      </c>
      <c r="I832" s="1" t="str">
        <f t="shared" si="75"/>
        <v/>
      </c>
      <c r="J832" s="1" t="str">
        <f t="shared" si="76"/>
        <v/>
      </c>
      <c r="K832" t="str">
        <f>IF(A832="","",ROUND(1+(LOG10(A832)-LOG10(入力・概要!$B$38))*(入力・概要!$B$40-1)/(LOG10(入力・概要!$B$39)-LOG10(入力・概要!$B$38)),0)+3)</f>
        <v/>
      </c>
      <c r="L832" t="str">
        <f>IF(K832="","",INDEX(差動モデル!$B:$B,K832))</f>
        <v/>
      </c>
      <c r="M832" t="str">
        <f t="shared" si="77"/>
        <v/>
      </c>
    </row>
    <row r="833" spans="1:13">
      <c r="A833" s="3"/>
      <c r="B833" s="4"/>
      <c r="C833" s="4"/>
      <c r="D833" s="1" t="str">
        <f>IF(K833="","",INDEX(差動モデル!$R:$R,K833))</f>
        <v/>
      </c>
      <c r="E833" s="1" t="str">
        <f>IF(K833="","",INDEX(差動モデル!$S:$S,K833))</f>
        <v/>
      </c>
      <c r="F833" s="1" t="str">
        <f t="shared" si="72"/>
        <v/>
      </c>
      <c r="G833" s="1" t="str">
        <f t="shared" si="73"/>
        <v/>
      </c>
      <c r="H833" s="1" t="str">
        <f t="shared" si="74"/>
        <v/>
      </c>
      <c r="I833" s="1" t="str">
        <f t="shared" si="75"/>
        <v/>
      </c>
      <c r="J833" s="1" t="str">
        <f t="shared" si="76"/>
        <v/>
      </c>
      <c r="K833" t="str">
        <f>IF(A833="","",ROUND(1+(LOG10(A833)-LOG10(入力・概要!$B$38))*(入力・概要!$B$40-1)/(LOG10(入力・概要!$B$39)-LOG10(入力・概要!$B$38)),0)+3)</f>
        <v/>
      </c>
      <c r="L833" t="str">
        <f>IF(K833="","",INDEX(差動モデル!$B:$B,K833))</f>
        <v/>
      </c>
      <c r="M833" t="str">
        <f t="shared" si="77"/>
        <v/>
      </c>
    </row>
    <row r="834" spans="1:13">
      <c r="A834" s="3"/>
      <c r="B834" s="4"/>
      <c r="C834" s="4"/>
      <c r="D834" s="1" t="str">
        <f>IF(K834="","",INDEX(差動モデル!$R:$R,K834))</f>
        <v/>
      </c>
      <c r="E834" s="1" t="str">
        <f>IF(K834="","",INDEX(差動モデル!$S:$S,K834))</f>
        <v/>
      </c>
      <c r="F834" s="1" t="str">
        <f t="shared" si="72"/>
        <v/>
      </c>
      <c r="G834" s="1" t="str">
        <f t="shared" si="73"/>
        <v/>
      </c>
      <c r="H834" s="1" t="str">
        <f t="shared" si="74"/>
        <v/>
      </c>
      <c r="I834" s="1" t="str">
        <f t="shared" si="75"/>
        <v/>
      </c>
      <c r="J834" s="1" t="str">
        <f t="shared" si="76"/>
        <v/>
      </c>
      <c r="K834" t="str">
        <f>IF(A834="","",ROUND(1+(LOG10(A834)-LOG10(入力・概要!$B$38))*(入力・概要!$B$40-1)/(LOG10(入力・概要!$B$39)-LOG10(入力・概要!$B$38)),0)+3)</f>
        <v/>
      </c>
      <c r="L834" t="str">
        <f>IF(K834="","",INDEX(差動モデル!$B:$B,K834))</f>
        <v/>
      </c>
      <c r="M834" t="str">
        <f t="shared" si="77"/>
        <v/>
      </c>
    </row>
    <row r="835" spans="1:13">
      <c r="A835" s="3"/>
      <c r="B835" s="4"/>
      <c r="C835" s="4"/>
      <c r="D835" s="1" t="str">
        <f>IF(K835="","",INDEX(差動モデル!$R:$R,K835))</f>
        <v/>
      </c>
      <c r="E835" s="1" t="str">
        <f>IF(K835="","",INDEX(差動モデル!$S:$S,K835))</f>
        <v/>
      </c>
      <c r="F835" s="1" t="str">
        <f t="shared" si="72"/>
        <v/>
      </c>
      <c r="G835" s="1" t="str">
        <f t="shared" si="73"/>
        <v/>
      </c>
      <c r="H835" s="1" t="str">
        <f t="shared" si="74"/>
        <v/>
      </c>
      <c r="I835" s="1" t="str">
        <f t="shared" si="75"/>
        <v/>
      </c>
      <c r="J835" s="1" t="str">
        <f t="shared" si="76"/>
        <v/>
      </c>
      <c r="K835" t="str">
        <f>IF(A835="","",ROUND(1+(LOG10(A835)-LOG10(入力・概要!$B$38))*(入力・概要!$B$40-1)/(LOG10(入力・概要!$B$39)-LOG10(入力・概要!$B$38)),0)+3)</f>
        <v/>
      </c>
      <c r="L835" t="str">
        <f>IF(K835="","",INDEX(差動モデル!$B:$B,K835))</f>
        <v/>
      </c>
      <c r="M835" t="str">
        <f t="shared" si="77"/>
        <v/>
      </c>
    </row>
    <row r="836" spans="1:13">
      <c r="A836" s="3"/>
      <c r="B836" s="4"/>
      <c r="C836" s="4"/>
      <c r="D836" s="1" t="str">
        <f>IF(K836="","",INDEX(差動モデル!$R:$R,K836))</f>
        <v/>
      </c>
      <c r="E836" s="1" t="str">
        <f>IF(K836="","",INDEX(差動モデル!$S:$S,K836))</f>
        <v/>
      </c>
      <c r="F836" s="1" t="str">
        <f t="shared" si="72"/>
        <v/>
      </c>
      <c r="G836" s="1" t="str">
        <f t="shared" si="73"/>
        <v/>
      </c>
      <c r="H836" s="1" t="str">
        <f t="shared" si="74"/>
        <v/>
      </c>
      <c r="I836" s="1" t="str">
        <f t="shared" si="75"/>
        <v/>
      </c>
      <c r="J836" s="1" t="str">
        <f t="shared" si="76"/>
        <v/>
      </c>
      <c r="K836" t="str">
        <f>IF(A836="","",ROUND(1+(LOG10(A836)-LOG10(入力・概要!$B$38))*(入力・概要!$B$40-1)/(LOG10(入力・概要!$B$39)-LOG10(入力・概要!$B$38)),0)+3)</f>
        <v/>
      </c>
      <c r="L836" t="str">
        <f>IF(K836="","",INDEX(差動モデル!$B:$B,K836))</f>
        <v/>
      </c>
      <c r="M836" t="str">
        <f t="shared" si="77"/>
        <v/>
      </c>
    </row>
    <row r="837" spans="1:13">
      <c r="A837" s="3"/>
      <c r="B837" s="4"/>
      <c r="C837" s="4"/>
      <c r="D837" s="1" t="str">
        <f>IF(K837="","",INDEX(差動モデル!$R:$R,K837))</f>
        <v/>
      </c>
      <c r="E837" s="1" t="str">
        <f>IF(K837="","",INDEX(差動モデル!$S:$S,K837))</f>
        <v/>
      </c>
      <c r="F837" s="1" t="str">
        <f t="shared" ref="F837:F900" si="78">IF(OR(A837="",B837=""),"",100*(D837-B837)/MAX(B837,0.000000000001))</f>
        <v/>
      </c>
      <c r="G837" s="1" t="str">
        <f t="shared" ref="G837:G900" si="79">IF(OR(A837="",C837=""),"",E837-C837)</f>
        <v/>
      </c>
      <c r="H837" s="1" t="str">
        <f t="shared" ref="H837:H900" si="80">IF(A837="","",LOG10(A837))</f>
        <v/>
      </c>
      <c r="I837" s="1" t="str">
        <f t="shared" ref="I837:I900" si="81">IF(B837="","",LOG10(MAX(B837,0.000000000001)))</f>
        <v/>
      </c>
      <c r="J837" s="1" t="str">
        <f t="shared" ref="J837:J900" si="82">IF(D837="","",LOG10(MAX(D837,0.000000000001)))</f>
        <v/>
      </c>
      <c r="K837" t="str">
        <f>IF(A837="","",ROUND(1+(LOG10(A837)-LOG10(入力・概要!$B$38))*(入力・概要!$B$40-1)/(LOG10(入力・概要!$B$39)-LOG10(入力・概要!$B$38)),0)+3)</f>
        <v/>
      </c>
      <c r="L837" t="str">
        <f>IF(K837="","",INDEX(差動モデル!$B:$B,K837))</f>
        <v/>
      </c>
      <c r="M837" t="str">
        <f t="shared" ref="M837:M900" si="83">IF(A837="","",IF(ABS(L837/A837-1)&lt;0.01,"周波数差&lt;1%","周波数差あり"))</f>
        <v/>
      </c>
    </row>
    <row r="838" spans="1:13">
      <c r="A838" s="3"/>
      <c r="B838" s="4"/>
      <c r="C838" s="4"/>
      <c r="D838" s="1" t="str">
        <f>IF(K838="","",INDEX(差動モデル!$R:$R,K838))</f>
        <v/>
      </c>
      <c r="E838" s="1" t="str">
        <f>IF(K838="","",INDEX(差動モデル!$S:$S,K838))</f>
        <v/>
      </c>
      <c r="F838" s="1" t="str">
        <f t="shared" si="78"/>
        <v/>
      </c>
      <c r="G838" s="1" t="str">
        <f t="shared" si="79"/>
        <v/>
      </c>
      <c r="H838" s="1" t="str">
        <f t="shared" si="80"/>
        <v/>
      </c>
      <c r="I838" s="1" t="str">
        <f t="shared" si="81"/>
        <v/>
      </c>
      <c r="J838" s="1" t="str">
        <f t="shared" si="82"/>
        <v/>
      </c>
      <c r="K838" t="str">
        <f>IF(A838="","",ROUND(1+(LOG10(A838)-LOG10(入力・概要!$B$38))*(入力・概要!$B$40-1)/(LOG10(入力・概要!$B$39)-LOG10(入力・概要!$B$38)),0)+3)</f>
        <v/>
      </c>
      <c r="L838" t="str">
        <f>IF(K838="","",INDEX(差動モデル!$B:$B,K838))</f>
        <v/>
      </c>
      <c r="M838" t="str">
        <f t="shared" si="83"/>
        <v/>
      </c>
    </row>
    <row r="839" spans="1:13">
      <c r="A839" s="3"/>
      <c r="B839" s="4"/>
      <c r="C839" s="4"/>
      <c r="D839" s="1" t="str">
        <f>IF(K839="","",INDEX(差動モデル!$R:$R,K839))</f>
        <v/>
      </c>
      <c r="E839" s="1" t="str">
        <f>IF(K839="","",INDEX(差動モデル!$S:$S,K839))</f>
        <v/>
      </c>
      <c r="F839" s="1" t="str">
        <f t="shared" si="78"/>
        <v/>
      </c>
      <c r="G839" s="1" t="str">
        <f t="shared" si="79"/>
        <v/>
      </c>
      <c r="H839" s="1" t="str">
        <f t="shared" si="80"/>
        <v/>
      </c>
      <c r="I839" s="1" t="str">
        <f t="shared" si="81"/>
        <v/>
      </c>
      <c r="J839" s="1" t="str">
        <f t="shared" si="82"/>
        <v/>
      </c>
      <c r="K839" t="str">
        <f>IF(A839="","",ROUND(1+(LOG10(A839)-LOG10(入力・概要!$B$38))*(入力・概要!$B$40-1)/(LOG10(入力・概要!$B$39)-LOG10(入力・概要!$B$38)),0)+3)</f>
        <v/>
      </c>
      <c r="L839" t="str">
        <f>IF(K839="","",INDEX(差動モデル!$B:$B,K839))</f>
        <v/>
      </c>
      <c r="M839" t="str">
        <f t="shared" si="83"/>
        <v/>
      </c>
    </row>
    <row r="840" spans="1:13">
      <c r="A840" s="3"/>
      <c r="B840" s="4"/>
      <c r="C840" s="4"/>
      <c r="D840" s="1" t="str">
        <f>IF(K840="","",INDEX(差動モデル!$R:$R,K840))</f>
        <v/>
      </c>
      <c r="E840" s="1" t="str">
        <f>IF(K840="","",INDEX(差動モデル!$S:$S,K840))</f>
        <v/>
      </c>
      <c r="F840" s="1" t="str">
        <f t="shared" si="78"/>
        <v/>
      </c>
      <c r="G840" s="1" t="str">
        <f t="shared" si="79"/>
        <v/>
      </c>
      <c r="H840" s="1" t="str">
        <f t="shared" si="80"/>
        <v/>
      </c>
      <c r="I840" s="1" t="str">
        <f t="shared" si="81"/>
        <v/>
      </c>
      <c r="J840" s="1" t="str">
        <f t="shared" si="82"/>
        <v/>
      </c>
      <c r="K840" t="str">
        <f>IF(A840="","",ROUND(1+(LOG10(A840)-LOG10(入力・概要!$B$38))*(入力・概要!$B$40-1)/(LOG10(入力・概要!$B$39)-LOG10(入力・概要!$B$38)),0)+3)</f>
        <v/>
      </c>
      <c r="L840" t="str">
        <f>IF(K840="","",INDEX(差動モデル!$B:$B,K840))</f>
        <v/>
      </c>
      <c r="M840" t="str">
        <f t="shared" si="83"/>
        <v/>
      </c>
    </row>
    <row r="841" spans="1:13">
      <c r="A841" s="3"/>
      <c r="B841" s="4"/>
      <c r="C841" s="4"/>
      <c r="D841" s="1" t="str">
        <f>IF(K841="","",INDEX(差動モデル!$R:$R,K841))</f>
        <v/>
      </c>
      <c r="E841" s="1" t="str">
        <f>IF(K841="","",INDEX(差動モデル!$S:$S,K841))</f>
        <v/>
      </c>
      <c r="F841" s="1" t="str">
        <f t="shared" si="78"/>
        <v/>
      </c>
      <c r="G841" s="1" t="str">
        <f t="shared" si="79"/>
        <v/>
      </c>
      <c r="H841" s="1" t="str">
        <f t="shared" si="80"/>
        <v/>
      </c>
      <c r="I841" s="1" t="str">
        <f t="shared" si="81"/>
        <v/>
      </c>
      <c r="J841" s="1" t="str">
        <f t="shared" si="82"/>
        <v/>
      </c>
      <c r="K841" t="str">
        <f>IF(A841="","",ROUND(1+(LOG10(A841)-LOG10(入力・概要!$B$38))*(入力・概要!$B$40-1)/(LOG10(入力・概要!$B$39)-LOG10(入力・概要!$B$38)),0)+3)</f>
        <v/>
      </c>
      <c r="L841" t="str">
        <f>IF(K841="","",INDEX(差動モデル!$B:$B,K841))</f>
        <v/>
      </c>
      <c r="M841" t="str">
        <f t="shared" si="83"/>
        <v/>
      </c>
    </row>
    <row r="842" spans="1:13">
      <c r="A842" s="3"/>
      <c r="B842" s="4"/>
      <c r="C842" s="4"/>
      <c r="D842" s="1" t="str">
        <f>IF(K842="","",INDEX(差動モデル!$R:$R,K842))</f>
        <v/>
      </c>
      <c r="E842" s="1" t="str">
        <f>IF(K842="","",INDEX(差動モデル!$S:$S,K842))</f>
        <v/>
      </c>
      <c r="F842" s="1" t="str">
        <f t="shared" si="78"/>
        <v/>
      </c>
      <c r="G842" s="1" t="str">
        <f t="shared" si="79"/>
        <v/>
      </c>
      <c r="H842" s="1" t="str">
        <f t="shared" si="80"/>
        <v/>
      </c>
      <c r="I842" s="1" t="str">
        <f t="shared" si="81"/>
        <v/>
      </c>
      <c r="J842" s="1" t="str">
        <f t="shared" si="82"/>
        <v/>
      </c>
      <c r="K842" t="str">
        <f>IF(A842="","",ROUND(1+(LOG10(A842)-LOG10(入力・概要!$B$38))*(入力・概要!$B$40-1)/(LOG10(入力・概要!$B$39)-LOG10(入力・概要!$B$38)),0)+3)</f>
        <v/>
      </c>
      <c r="L842" t="str">
        <f>IF(K842="","",INDEX(差動モデル!$B:$B,K842))</f>
        <v/>
      </c>
      <c r="M842" t="str">
        <f t="shared" si="83"/>
        <v/>
      </c>
    </row>
    <row r="843" spans="1:13">
      <c r="A843" s="3"/>
      <c r="B843" s="4"/>
      <c r="C843" s="4"/>
      <c r="D843" s="1" t="str">
        <f>IF(K843="","",INDEX(差動モデル!$R:$R,K843))</f>
        <v/>
      </c>
      <c r="E843" s="1" t="str">
        <f>IF(K843="","",INDEX(差動モデル!$S:$S,K843))</f>
        <v/>
      </c>
      <c r="F843" s="1" t="str">
        <f t="shared" si="78"/>
        <v/>
      </c>
      <c r="G843" s="1" t="str">
        <f t="shared" si="79"/>
        <v/>
      </c>
      <c r="H843" s="1" t="str">
        <f t="shared" si="80"/>
        <v/>
      </c>
      <c r="I843" s="1" t="str">
        <f t="shared" si="81"/>
        <v/>
      </c>
      <c r="J843" s="1" t="str">
        <f t="shared" si="82"/>
        <v/>
      </c>
      <c r="K843" t="str">
        <f>IF(A843="","",ROUND(1+(LOG10(A843)-LOG10(入力・概要!$B$38))*(入力・概要!$B$40-1)/(LOG10(入力・概要!$B$39)-LOG10(入力・概要!$B$38)),0)+3)</f>
        <v/>
      </c>
      <c r="L843" t="str">
        <f>IF(K843="","",INDEX(差動モデル!$B:$B,K843))</f>
        <v/>
      </c>
      <c r="M843" t="str">
        <f t="shared" si="83"/>
        <v/>
      </c>
    </row>
    <row r="844" spans="1:13">
      <c r="A844" s="3"/>
      <c r="B844" s="4"/>
      <c r="C844" s="4"/>
      <c r="D844" s="1" t="str">
        <f>IF(K844="","",INDEX(差動モデル!$R:$R,K844))</f>
        <v/>
      </c>
      <c r="E844" s="1" t="str">
        <f>IF(K844="","",INDEX(差動モデル!$S:$S,K844))</f>
        <v/>
      </c>
      <c r="F844" s="1" t="str">
        <f t="shared" si="78"/>
        <v/>
      </c>
      <c r="G844" s="1" t="str">
        <f t="shared" si="79"/>
        <v/>
      </c>
      <c r="H844" s="1" t="str">
        <f t="shared" si="80"/>
        <v/>
      </c>
      <c r="I844" s="1" t="str">
        <f t="shared" si="81"/>
        <v/>
      </c>
      <c r="J844" s="1" t="str">
        <f t="shared" si="82"/>
        <v/>
      </c>
      <c r="K844" t="str">
        <f>IF(A844="","",ROUND(1+(LOG10(A844)-LOG10(入力・概要!$B$38))*(入力・概要!$B$40-1)/(LOG10(入力・概要!$B$39)-LOG10(入力・概要!$B$38)),0)+3)</f>
        <v/>
      </c>
      <c r="L844" t="str">
        <f>IF(K844="","",INDEX(差動モデル!$B:$B,K844))</f>
        <v/>
      </c>
      <c r="M844" t="str">
        <f t="shared" si="83"/>
        <v/>
      </c>
    </row>
    <row r="845" spans="1:13">
      <c r="A845" s="3"/>
      <c r="B845" s="4"/>
      <c r="C845" s="4"/>
      <c r="D845" s="1" t="str">
        <f>IF(K845="","",INDEX(差動モデル!$R:$R,K845))</f>
        <v/>
      </c>
      <c r="E845" s="1" t="str">
        <f>IF(K845="","",INDEX(差動モデル!$S:$S,K845))</f>
        <v/>
      </c>
      <c r="F845" s="1" t="str">
        <f t="shared" si="78"/>
        <v/>
      </c>
      <c r="G845" s="1" t="str">
        <f t="shared" si="79"/>
        <v/>
      </c>
      <c r="H845" s="1" t="str">
        <f t="shared" si="80"/>
        <v/>
      </c>
      <c r="I845" s="1" t="str">
        <f t="shared" si="81"/>
        <v/>
      </c>
      <c r="J845" s="1" t="str">
        <f t="shared" si="82"/>
        <v/>
      </c>
      <c r="K845" t="str">
        <f>IF(A845="","",ROUND(1+(LOG10(A845)-LOG10(入力・概要!$B$38))*(入力・概要!$B$40-1)/(LOG10(入力・概要!$B$39)-LOG10(入力・概要!$B$38)),0)+3)</f>
        <v/>
      </c>
      <c r="L845" t="str">
        <f>IF(K845="","",INDEX(差動モデル!$B:$B,K845))</f>
        <v/>
      </c>
      <c r="M845" t="str">
        <f t="shared" si="83"/>
        <v/>
      </c>
    </row>
    <row r="846" spans="1:13">
      <c r="A846" s="3"/>
      <c r="B846" s="4"/>
      <c r="C846" s="4"/>
      <c r="D846" s="1" t="str">
        <f>IF(K846="","",INDEX(差動モデル!$R:$R,K846))</f>
        <v/>
      </c>
      <c r="E846" s="1" t="str">
        <f>IF(K846="","",INDEX(差動モデル!$S:$S,K846))</f>
        <v/>
      </c>
      <c r="F846" s="1" t="str">
        <f t="shared" si="78"/>
        <v/>
      </c>
      <c r="G846" s="1" t="str">
        <f t="shared" si="79"/>
        <v/>
      </c>
      <c r="H846" s="1" t="str">
        <f t="shared" si="80"/>
        <v/>
      </c>
      <c r="I846" s="1" t="str">
        <f t="shared" si="81"/>
        <v/>
      </c>
      <c r="J846" s="1" t="str">
        <f t="shared" si="82"/>
        <v/>
      </c>
      <c r="K846" t="str">
        <f>IF(A846="","",ROUND(1+(LOG10(A846)-LOG10(入力・概要!$B$38))*(入力・概要!$B$40-1)/(LOG10(入力・概要!$B$39)-LOG10(入力・概要!$B$38)),0)+3)</f>
        <v/>
      </c>
      <c r="L846" t="str">
        <f>IF(K846="","",INDEX(差動モデル!$B:$B,K846))</f>
        <v/>
      </c>
      <c r="M846" t="str">
        <f t="shared" si="83"/>
        <v/>
      </c>
    </row>
    <row r="847" spans="1:13">
      <c r="A847" s="3"/>
      <c r="B847" s="4"/>
      <c r="C847" s="4"/>
      <c r="D847" s="1" t="str">
        <f>IF(K847="","",INDEX(差動モデル!$R:$R,K847))</f>
        <v/>
      </c>
      <c r="E847" s="1" t="str">
        <f>IF(K847="","",INDEX(差動モデル!$S:$S,K847))</f>
        <v/>
      </c>
      <c r="F847" s="1" t="str">
        <f t="shared" si="78"/>
        <v/>
      </c>
      <c r="G847" s="1" t="str">
        <f t="shared" si="79"/>
        <v/>
      </c>
      <c r="H847" s="1" t="str">
        <f t="shared" si="80"/>
        <v/>
      </c>
      <c r="I847" s="1" t="str">
        <f t="shared" si="81"/>
        <v/>
      </c>
      <c r="J847" s="1" t="str">
        <f t="shared" si="82"/>
        <v/>
      </c>
      <c r="K847" t="str">
        <f>IF(A847="","",ROUND(1+(LOG10(A847)-LOG10(入力・概要!$B$38))*(入力・概要!$B$40-1)/(LOG10(入力・概要!$B$39)-LOG10(入力・概要!$B$38)),0)+3)</f>
        <v/>
      </c>
      <c r="L847" t="str">
        <f>IF(K847="","",INDEX(差動モデル!$B:$B,K847))</f>
        <v/>
      </c>
      <c r="M847" t="str">
        <f t="shared" si="83"/>
        <v/>
      </c>
    </row>
    <row r="848" spans="1:13">
      <c r="A848" s="3"/>
      <c r="B848" s="4"/>
      <c r="C848" s="4"/>
      <c r="D848" s="1" t="str">
        <f>IF(K848="","",INDEX(差動モデル!$R:$R,K848))</f>
        <v/>
      </c>
      <c r="E848" s="1" t="str">
        <f>IF(K848="","",INDEX(差動モデル!$S:$S,K848))</f>
        <v/>
      </c>
      <c r="F848" s="1" t="str">
        <f t="shared" si="78"/>
        <v/>
      </c>
      <c r="G848" s="1" t="str">
        <f t="shared" si="79"/>
        <v/>
      </c>
      <c r="H848" s="1" t="str">
        <f t="shared" si="80"/>
        <v/>
      </c>
      <c r="I848" s="1" t="str">
        <f t="shared" si="81"/>
        <v/>
      </c>
      <c r="J848" s="1" t="str">
        <f t="shared" si="82"/>
        <v/>
      </c>
      <c r="K848" t="str">
        <f>IF(A848="","",ROUND(1+(LOG10(A848)-LOG10(入力・概要!$B$38))*(入力・概要!$B$40-1)/(LOG10(入力・概要!$B$39)-LOG10(入力・概要!$B$38)),0)+3)</f>
        <v/>
      </c>
      <c r="L848" t="str">
        <f>IF(K848="","",INDEX(差動モデル!$B:$B,K848))</f>
        <v/>
      </c>
      <c r="M848" t="str">
        <f t="shared" si="83"/>
        <v/>
      </c>
    </row>
    <row r="849" spans="1:13">
      <c r="A849" s="3"/>
      <c r="B849" s="4"/>
      <c r="C849" s="4"/>
      <c r="D849" s="1" t="str">
        <f>IF(K849="","",INDEX(差動モデル!$R:$R,K849))</f>
        <v/>
      </c>
      <c r="E849" s="1" t="str">
        <f>IF(K849="","",INDEX(差動モデル!$S:$S,K849))</f>
        <v/>
      </c>
      <c r="F849" s="1" t="str">
        <f t="shared" si="78"/>
        <v/>
      </c>
      <c r="G849" s="1" t="str">
        <f t="shared" si="79"/>
        <v/>
      </c>
      <c r="H849" s="1" t="str">
        <f t="shared" si="80"/>
        <v/>
      </c>
      <c r="I849" s="1" t="str">
        <f t="shared" si="81"/>
        <v/>
      </c>
      <c r="J849" s="1" t="str">
        <f t="shared" si="82"/>
        <v/>
      </c>
      <c r="K849" t="str">
        <f>IF(A849="","",ROUND(1+(LOG10(A849)-LOG10(入力・概要!$B$38))*(入力・概要!$B$40-1)/(LOG10(入力・概要!$B$39)-LOG10(入力・概要!$B$38)),0)+3)</f>
        <v/>
      </c>
      <c r="L849" t="str">
        <f>IF(K849="","",INDEX(差動モデル!$B:$B,K849))</f>
        <v/>
      </c>
      <c r="M849" t="str">
        <f t="shared" si="83"/>
        <v/>
      </c>
    </row>
    <row r="850" spans="1:13">
      <c r="A850" s="3"/>
      <c r="B850" s="4"/>
      <c r="C850" s="4"/>
      <c r="D850" s="1" t="str">
        <f>IF(K850="","",INDEX(差動モデル!$R:$R,K850))</f>
        <v/>
      </c>
      <c r="E850" s="1" t="str">
        <f>IF(K850="","",INDEX(差動モデル!$S:$S,K850))</f>
        <v/>
      </c>
      <c r="F850" s="1" t="str">
        <f t="shared" si="78"/>
        <v/>
      </c>
      <c r="G850" s="1" t="str">
        <f t="shared" si="79"/>
        <v/>
      </c>
      <c r="H850" s="1" t="str">
        <f t="shared" si="80"/>
        <v/>
      </c>
      <c r="I850" s="1" t="str">
        <f t="shared" si="81"/>
        <v/>
      </c>
      <c r="J850" s="1" t="str">
        <f t="shared" si="82"/>
        <v/>
      </c>
      <c r="K850" t="str">
        <f>IF(A850="","",ROUND(1+(LOG10(A850)-LOG10(入力・概要!$B$38))*(入力・概要!$B$40-1)/(LOG10(入力・概要!$B$39)-LOG10(入力・概要!$B$38)),0)+3)</f>
        <v/>
      </c>
      <c r="L850" t="str">
        <f>IF(K850="","",INDEX(差動モデル!$B:$B,K850))</f>
        <v/>
      </c>
      <c r="M850" t="str">
        <f t="shared" si="83"/>
        <v/>
      </c>
    </row>
    <row r="851" spans="1:13">
      <c r="A851" s="3"/>
      <c r="B851" s="4"/>
      <c r="C851" s="4"/>
      <c r="D851" s="1" t="str">
        <f>IF(K851="","",INDEX(差動モデル!$R:$R,K851))</f>
        <v/>
      </c>
      <c r="E851" s="1" t="str">
        <f>IF(K851="","",INDEX(差動モデル!$S:$S,K851))</f>
        <v/>
      </c>
      <c r="F851" s="1" t="str">
        <f t="shared" si="78"/>
        <v/>
      </c>
      <c r="G851" s="1" t="str">
        <f t="shared" si="79"/>
        <v/>
      </c>
      <c r="H851" s="1" t="str">
        <f t="shared" si="80"/>
        <v/>
      </c>
      <c r="I851" s="1" t="str">
        <f t="shared" si="81"/>
        <v/>
      </c>
      <c r="J851" s="1" t="str">
        <f t="shared" si="82"/>
        <v/>
      </c>
      <c r="K851" t="str">
        <f>IF(A851="","",ROUND(1+(LOG10(A851)-LOG10(入力・概要!$B$38))*(入力・概要!$B$40-1)/(LOG10(入力・概要!$B$39)-LOG10(入力・概要!$B$38)),0)+3)</f>
        <v/>
      </c>
      <c r="L851" t="str">
        <f>IF(K851="","",INDEX(差動モデル!$B:$B,K851))</f>
        <v/>
      </c>
      <c r="M851" t="str">
        <f t="shared" si="83"/>
        <v/>
      </c>
    </row>
    <row r="852" spans="1:13">
      <c r="A852" s="3"/>
      <c r="B852" s="4"/>
      <c r="C852" s="4"/>
      <c r="D852" s="1" t="str">
        <f>IF(K852="","",INDEX(差動モデル!$R:$R,K852))</f>
        <v/>
      </c>
      <c r="E852" s="1" t="str">
        <f>IF(K852="","",INDEX(差動モデル!$S:$S,K852))</f>
        <v/>
      </c>
      <c r="F852" s="1" t="str">
        <f t="shared" si="78"/>
        <v/>
      </c>
      <c r="G852" s="1" t="str">
        <f t="shared" si="79"/>
        <v/>
      </c>
      <c r="H852" s="1" t="str">
        <f t="shared" si="80"/>
        <v/>
      </c>
      <c r="I852" s="1" t="str">
        <f t="shared" si="81"/>
        <v/>
      </c>
      <c r="J852" s="1" t="str">
        <f t="shared" si="82"/>
        <v/>
      </c>
      <c r="K852" t="str">
        <f>IF(A852="","",ROUND(1+(LOG10(A852)-LOG10(入力・概要!$B$38))*(入力・概要!$B$40-1)/(LOG10(入力・概要!$B$39)-LOG10(入力・概要!$B$38)),0)+3)</f>
        <v/>
      </c>
      <c r="L852" t="str">
        <f>IF(K852="","",INDEX(差動モデル!$B:$B,K852))</f>
        <v/>
      </c>
      <c r="M852" t="str">
        <f t="shared" si="83"/>
        <v/>
      </c>
    </row>
    <row r="853" spans="1:13">
      <c r="A853" s="3"/>
      <c r="B853" s="4"/>
      <c r="C853" s="4"/>
      <c r="D853" s="1" t="str">
        <f>IF(K853="","",INDEX(差動モデル!$R:$R,K853))</f>
        <v/>
      </c>
      <c r="E853" s="1" t="str">
        <f>IF(K853="","",INDEX(差動モデル!$S:$S,K853))</f>
        <v/>
      </c>
      <c r="F853" s="1" t="str">
        <f t="shared" si="78"/>
        <v/>
      </c>
      <c r="G853" s="1" t="str">
        <f t="shared" si="79"/>
        <v/>
      </c>
      <c r="H853" s="1" t="str">
        <f t="shared" si="80"/>
        <v/>
      </c>
      <c r="I853" s="1" t="str">
        <f t="shared" si="81"/>
        <v/>
      </c>
      <c r="J853" s="1" t="str">
        <f t="shared" si="82"/>
        <v/>
      </c>
      <c r="K853" t="str">
        <f>IF(A853="","",ROUND(1+(LOG10(A853)-LOG10(入力・概要!$B$38))*(入力・概要!$B$40-1)/(LOG10(入力・概要!$B$39)-LOG10(入力・概要!$B$38)),0)+3)</f>
        <v/>
      </c>
      <c r="L853" t="str">
        <f>IF(K853="","",INDEX(差動モデル!$B:$B,K853))</f>
        <v/>
      </c>
      <c r="M853" t="str">
        <f t="shared" si="83"/>
        <v/>
      </c>
    </row>
    <row r="854" spans="1:13">
      <c r="A854" s="3"/>
      <c r="B854" s="4"/>
      <c r="C854" s="4"/>
      <c r="D854" s="1" t="str">
        <f>IF(K854="","",INDEX(差動モデル!$R:$R,K854))</f>
        <v/>
      </c>
      <c r="E854" s="1" t="str">
        <f>IF(K854="","",INDEX(差動モデル!$S:$S,K854))</f>
        <v/>
      </c>
      <c r="F854" s="1" t="str">
        <f t="shared" si="78"/>
        <v/>
      </c>
      <c r="G854" s="1" t="str">
        <f t="shared" si="79"/>
        <v/>
      </c>
      <c r="H854" s="1" t="str">
        <f t="shared" si="80"/>
        <v/>
      </c>
      <c r="I854" s="1" t="str">
        <f t="shared" si="81"/>
        <v/>
      </c>
      <c r="J854" s="1" t="str">
        <f t="shared" si="82"/>
        <v/>
      </c>
      <c r="K854" t="str">
        <f>IF(A854="","",ROUND(1+(LOG10(A854)-LOG10(入力・概要!$B$38))*(入力・概要!$B$40-1)/(LOG10(入力・概要!$B$39)-LOG10(入力・概要!$B$38)),0)+3)</f>
        <v/>
      </c>
      <c r="L854" t="str">
        <f>IF(K854="","",INDEX(差動モデル!$B:$B,K854))</f>
        <v/>
      </c>
      <c r="M854" t="str">
        <f t="shared" si="83"/>
        <v/>
      </c>
    </row>
    <row r="855" spans="1:13">
      <c r="A855" s="3"/>
      <c r="B855" s="4"/>
      <c r="C855" s="4"/>
      <c r="D855" s="1" t="str">
        <f>IF(K855="","",INDEX(差動モデル!$R:$R,K855))</f>
        <v/>
      </c>
      <c r="E855" s="1" t="str">
        <f>IF(K855="","",INDEX(差動モデル!$S:$S,K855))</f>
        <v/>
      </c>
      <c r="F855" s="1" t="str">
        <f t="shared" si="78"/>
        <v/>
      </c>
      <c r="G855" s="1" t="str">
        <f t="shared" si="79"/>
        <v/>
      </c>
      <c r="H855" s="1" t="str">
        <f t="shared" si="80"/>
        <v/>
      </c>
      <c r="I855" s="1" t="str">
        <f t="shared" si="81"/>
        <v/>
      </c>
      <c r="J855" s="1" t="str">
        <f t="shared" si="82"/>
        <v/>
      </c>
      <c r="K855" t="str">
        <f>IF(A855="","",ROUND(1+(LOG10(A855)-LOG10(入力・概要!$B$38))*(入力・概要!$B$40-1)/(LOG10(入力・概要!$B$39)-LOG10(入力・概要!$B$38)),0)+3)</f>
        <v/>
      </c>
      <c r="L855" t="str">
        <f>IF(K855="","",INDEX(差動モデル!$B:$B,K855))</f>
        <v/>
      </c>
      <c r="M855" t="str">
        <f t="shared" si="83"/>
        <v/>
      </c>
    </row>
    <row r="856" spans="1:13">
      <c r="A856" s="3"/>
      <c r="B856" s="4"/>
      <c r="C856" s="4"/>
      <c r="D856" s="1" t="str">
        <f>IF(K856="","",INDEX(差動モデル!$R:$R,K856))</f>
        <v/>
      </c>
      <c r="E856" s="1" t="str">
        <f>IF(K856="","",INDEX(差動モデル!$S:$S,K856))</f>
        <v/>
      </c>
      <c r="F856" s="1" t="str">
        <f t="shared" si="78"/>
        <v/>
      </c>
      <c r="G856" s="1" t="str">
        <f t="shared" si="79"/>
        <v/>
      </c>
      <c r="H856" s="1" t="str">
        <f t="shared" si="80"/>
        <v/>
      </c>
      <c r="I856" s="1" t="str">
        <f t="shared" si="81"/>
        <v/>
      </c>
      <c r="J856" s="1" t="str">
        <f t="shared" si="82"/>
        <v/>
      </c>
      <c r="K856" t="str">
        <f>IF(A856="","",ROUND(1+(LOG10(A856)-LOG10(入力・概要!$B$38))*(入力・概要!$B$40-1)/(LOG10(入力・概要!$B$39)-LOG10(入力・概要!$B$38)),0)+3)</f>
        <v/>
      </c>
      <c r="L856" t="str">
        <f>IF(K856="","",INDEX(差動モデル!$B:$B,K856))</f>
        <v/>
      </c>
      <c r="M856" t="str">
        <f t="shared" si="83"/>
        <v/>
      </c>
    </row>
    <row r="857" spans="1:13">
      <c r="A857" s="3"/>
      <c r="B857" s="4"/>
      <c r="C857" s="4"/>
      <c r="D857" s="1" t="str">
        <f>IF(K857="","",INDEX(差動モデル!$R:$R,K857))</f>
        <v/>
      </c>
      <c r="E857" s="1" t="str">
        <f>IF(K857="","",INDEX(差動モデル!$S:$S,K857))</f>
        <v/>
      </c>
      <c r="F857" s="1" t="str">
        <f t="shared" si="78"/>
        <v/>
      </c>
      <c r="G857" s="1" t="str">
        <f t="shared" si="79"/>
        <v/>
      </c>
      <c r="H857" s="1" t="str">
        <f t="shared" si="80"/>
        <v/>
      </c>
      <c r="I857" s="1" t="str">
        <f t="shared" si="81"/>
        <v/>
      </c>
      <c r="J857" s="1" t="str">
        <f t="shared" si="82"/>
        <v/>
      </c>
      <c r="K857" t="str">
        <f>IF(A857="","",ROUND(1+(LOG10(A857)-LOG10(入力・概要!$B$38))*(入力・概要!$B$40-1)/(LOG10(入力・概要!$B$39)-LOG10(入力・概要!$B$38)),0)+3)</f>
        <v/>
      </c>
      <c r="L857" t="str">
        <f>IF(K857="","",INDEX(差動モデル!$B:$B,K857))</f>
        <v/>
      </c>
      <c r="M857" t="str">
        <f t="shared" si="83"/>
        <v/>
      </c>
    </row>
    <row r="858" spans="1:13">
      <c r="A858" s="3"/>
      <c r="B858" s="4"/>
      <c r="C858" s="4"/>
      <c r="D858" s="1" t="str">
        <f>IF(K858="","",INDEX(差動モデル!$R:$R,K858))</f>
        <v/>
      </c>
      <c r="E858" s="1" t="str">
        <f>IF(K858="","",INDEX(差動モデル!$S:$S,K858))</f>
        <v/>
      </c>
      <c r="F858" s="1" t="str">
        <f t="shared" si="78"/>
        <v/>
      </c>
      <c r="G858" s="1" t="str">
        <f t="shared" si="79"/>
        <v/>
      </c>
      <c r="H858" s="1" t="str">
        <f t="shared" si="80"/>
        <v/>
      </c>
      <c r="I858" s="1" t="str">
        <f t="shared" si="81"/>
        <v/>
      </c>
      <c r="J858" s="1" t="str">
        <f t="shared" si="82"/>
        <v/>
      </c>
      <c r="K858" t="str">
        <f>IF(A858="","",ROUND(1+(LOG10(A858)-LOG10(入力・概要!$B$38))*(入力・概要!$B$40-1)/(LOG10(入力・概要!$B$39)-LOG10(入力・概要!$B$38)),0)+3)</f>
        <v/>
      </c>
      <c r="L858" t="str">
        <f>IF(K858="","",INDEX(差動モデル!$B:$B,K858))</f>
        <v/>
      </c>
      <c r="M858" t="str">
        <f t="shared" si="83"/>
        <v/>
      </c>
    </row>
    <row r="859" spans="1:13">
      <c r="A859" s="3"/>
      <c r="B859" s="4"/>
      <c r="C859" s="4"/>
      <c r="D859" s="1" t="str">
        <f>IF(K859="","",INDEX(差動モデル!$R:$R,K859))</f>
        <v/>
      </c>
      <c r="E859" s="1" t="str">
        <f>IF(K859="","",INDEX(差動モデル!$S:$S,K859))</f>
        <v/>
      </c>
      <c r="F859" s="1" t="str">
        <f t="shared" si="78"/>
        <v/>
      </c>
      <c r="G859" s="1" t="str">
        <f t="shared" si="79"/>
        <v/>
      </c>
      <c r="H859" s="1" t="str">
        <f t="shared" si="80"/>
        <v/>
      </c>
      <c r="I859" s="1" t="str">
        <f t="shared" si="81"/>
        <v/>
      </c>
      <c r="J859" s="1" t="str">
        <f t="shared" si="82"/>
        <v/>
      </c>
      <c r="K859" t="str">
        <f>IF(A859="","",ROUND(1+(LOG10(A859)-LOG10(入力・概要!$B$38))*(入力・概要!$B$40-1)/(LOG10(入力・概要!$B$39)-LOG10(入力・概要!$B$38)),0)+3)</f>
        <v/>
      </c>
      <c r="L859" t="str">
        <f>IF(K859="","",INDEX(差動モデル!$B:$B,K859))</f>
        <v/>
      </c>
      <c r="M859" t="str">
        <f t="shared" si="83"/>
        <v/>
      </c>
    </row>
    <row r="860" spans="1:13">
      <c r="A860" s="3"/>
      <c r="B860" s="4"/>
      <c r="C860" s="4"/>
      <c r="D860" s="1" t="str">
        <f>IF(K860="","",INDEX(差動モデル!$R:$R,K860))</f>
        <v/>
      </c>
      <c r="E860" s="1" t="str">
        <f>IF(K860="","",INDEX(差動モデル!$S:$S,K860))</f>
        <v/>
      </c>
      <c r="F860" s="1" t="str">
        <f t="shared" si="78"/>
        <v/>
      </c>
      <c r="G860" s="1" t="str">
        <f t="shared" si="79"/>
        <v/>
      </c>
      <c r="H860" s="1" t="str">
        <f t="shared" si="80"/>
        <v/>
      </c>
      <c r="I860" s="1" t="str">
        <f t="shared" si="81"/>
        <v/>
      </c>
      <c r="J860" s="1" t="str">
        <f t="shared" si="82"/>
        <v/>
      </c>
      <c r="K860" t="str">
        <f>IF(A860="","",ROUND(1+(LOG10(A860)-LOG10(入力・概要!$B$38))*(入力・概要!$B$40-1)/(LOG10(入力・概要!$B$39)-LOG10(入力・概要!$B$38)),0)+3)</f>
        <v/>
      </c>
      <c r="L860" t="str">
        <f>IF(K860="","",INDEX(差動モデル!$B:$B,K860))</f>
        <v/>
      </c>
      <c r="M860" t="str">
        <f t="shared" si="83"/>
        <v/>
      </c>
    </row>
    <row r="861" spans="1:13">
      <c r="A861" s="3"/>
      <c r="B861" s="4"/>
      <c r="C861" s="4"/>
      <c r="D861" s="1" t="str">
        <f>IF(K861="","",INDEX(差動モデル!$R:$R,K861))</f>
        <v/>
      </c>
      <c r="E861" s="1" t="str">
        <f>IF(K861="","",INDEX(差動モデル!$S:$S,K861))</f>
        <v/>
      </c>
      <c r="F861" s="1" t="str">
        <f t="shared" si="78"/>
        <v/>
      </c>
      <c r="G861" s="1" t="str">
        <f t="shared" si="79"/>
        <v/>
      </c>
      <c r="H861" s="1" t="str">
        <f t="shared" si="80"/>
        <v/>
      </c>
      <c r="I861" s="1" t="str">
        <f t="shared" si="81"/>
        <v/>
      </c>
      <c r="J861" s="1" t="str">
        <f t="shared" si="82"/>
        <v/>
      </c>
      <c r="K861" t="str">
        <f>IF(A861="","",ROUND(1+(LOG10(A861)-LOG10(入力・概要!$B$38))*(入力・概要!$B$40-1)/(LOG10(入力・概要!$B$39)-LOG10(入力・概要!$B$38)),0)+3)</f>
        <v/>
      </c>
      <c r="L861" t="str">
        <f>IF(K861="","",INDEX(差動モデル!$B:$B,K861))</f>
        <v/>
      </c>
      <c r="M861" t="str">
        <f t="shared" si="83"/>
        <v/>
      </c>
    </row>
    <row r="862" spans="1:13">
      <c r="A862" s="3"/>
      <c r="B862" s="4"/>
      <c r="C862" s="4"/>
      <c r="D862" s="1" t="str">
        <f>IF(K862="","",INDEX(差動モデル!$R:$R,K862))</f>
        <v/>
      </c>
      <c r="E862" s="1" t="str">
        <f>IF(K862="","",INDEX(差動モデル!$S:$S,K862))</f>
        <v/>
      </c>
      <c r="F862" s="1" t="str">
        <f t="shared" si="78"/>
        <v/>
      </c>
      <c r="G862" s="1" t="str">
        <f t="shared" si="79"/>
        <v/>
      </c>
      <c r="H862" s="1" t="str">
        <f t="shared" si="80"/>
        <v/>
      </c>
      <c r="I862" s="1" t="str">
        <f t="shared" si="81"/>
        <v/>
      </c>
      <c r="J862" s="1" t="str">
        <f t="shared" si="82"/>
        <v/>
      </c>
      <c r="K862" t="str">
        <f>IF(A862="","",ROUND(1+(LOG10(A862)-LOG10(入力・概要!$B$38))*(入力・概要!$B$40-1)/(LOG10(入力・概要!$B$39)-LOG10(入力・概要!$B$38)),0)+3)</f>
        <v/>
      </c>
      <c r="L862" t="str">
        <f>IF(K862="","",INDEX(差動モデル!$B:$B,K862))</f>
        <v/>
      </c>
      <c r="M862" t="str">
        <f t="shared" si="83"/>
        <v/>
      </c>
    </row>
    <row r="863" spans="1:13">
      <c r="A863" s="3"/>
      <c r="B863" s="4"/>
      <c r="C863" s="4"/>
      <c r="D863" s="1" t="str">
        <f>IF(K863="","",INDEX(差動モデル!$R:$R,K863))</f>
        <v/>
      </c>
      <c r="E863" s="1" t="str">
        <f>IF(K863="","",INDEX(差動モデル!$S:$S,K863))</f>
        <v/>
      </c>
      <c r="F863" s="1" t="str">
        <f t="shared" si="78"/>
        <v/>
      </c>
      <c r="G863" s="1" t="str">
        <f t="shared" si="79"/>
        <v/>
      </c>
      <c r="H863" s="1" t="str">
        <f t="shared" si="80"/>
        <v/>
      </c>
      <c r="I863" s="1" t="str">
        <f t="shared" si="81"/>
        <v/>
      </c>
      <c r="J863" s="1" t="str">
        <f t="shared" si="82"/>
        <v/>
      </c>
      <c r="K863" t="str">
        <f>IF(A863="","",ROUND(1+(LOG10(A863)-LOG10(入力・概要!$B$38))*(入力・概要!$B$40-1)/(LOG10(入力・概要!$B$39)-LOG10(入力・概要!$B$38)),0)+3)</f>
        <v/>
      </c>
      <c r="L863" t="str">
        <f>IF(K863="","",INDEX(差動モデル!$B:$B,K863))</f>
        <v/>
      </c>
      <c r="M863" t="str">
        <f t="shared" si="83"/>
        <v/>
      </c>
    </row>
    <row r="864" spans="1:13">
      <c r="A864" s="3"/>
      <c r="B864" s="4"/>
      <c r="C864" s="4"/>
      <c r="D864" s="1" t="str">
        <f>IF(K864="","",INDEX(差動モデル!$R:$R,K864))</f>
        <v/>
      </c>
      <c r="E864" s="1" t="str">
        <f>IF(K864="","",INDEX(差動モデル!$S:$S,K864))</f>
        <v/>
      </c>
      <c r="F864" s="1" t="str">
        <f t="shared" si="78"/>
        <v/>
      </c>
      <c r="G864" s="1" t="str">
        <f t="shared" si="79"/>
        <v/>
      </c>
      <c r="H864" s="1" t="str">
        <f t="shared" si="80"/>
        <v/>
      </c>
      <c r="I864" s="1" t="str">
        <f t="shared" si="81"/>
        <v/>
      </c>
      <c r="J864" s="1" t="str">
        <f t="shared" si="82"/>
        <v/>
      </c>
      <c r="K864" t="str">
        <f>IF(A864="","",ROUND(1+(LOG10(A864)-LOG10(入力・概要!$B$38))*(入力・概要!$B$40-1)/(LOG10(入力・概要!$B$39)-LOG10(入力・概要!$B$38)),0)+3)</f>
        <v/>
      </c>
      <c r="L864" t="str">
        <f>IF(K864="","",INDEX(差動モデル!$B:$B,K864))</f>
        <v/>
      </c>
      <c r="M864" t="str">
        <f t="shared" si="83"/>
        <v/>
      </c>
    </row>
    <row r="865" spans="1:13">
      <c r="A865" s="3"/>
      <c r="B865" s="4"/>
      <c r="C865" s="4"/>
      <c r="D865" s="1" t="str">
        <f>IF(K865="","",INDEX(差動モデル!$R:$R,K865))</f>
        <v/>
      </c>
      <c r="E865" s="1" t="str">
        <f>IF(K865="","",INDEX(差動モデル!$S:$S,K865))</f>
        <v/>
      </c>
      <c r="F865" s="1" t="str">
        <f t="shared" si="78"/>
        <v/>
      </c>
      <c r="G865" s="1" t="str">
        <f t="shared" si="79"/>
        <v/>
      </c>
      <c r="H865" s="1" t="str">
        <f t="shared" si="80"/>
        <v/>
      </c>
      <c r="I865" s="1" t="str">
        <f t="shared" si="81"/>
        <v/>
      </c>
      <c r="J865" s="1" t="str">
        <f t="shared" si="82"/>
        <v/>
      </c>
      <c r="K865" t="str">
        <f>IF(A865="","",ROUND(1+(LOG10(A865)-LOG10(入力・概要!$B$38))*(入力・概要!$B$40-1)/(LOG10(入力・概要!$B$39)-LOG10(入力・概要!$B$38)),0)+3)</f>
        <v/>
      </c>
      <c r="L865" t="str">
        <f>IF(K865="","",INDEX(差動モデル!$B:$B,K865))</f>
        <v/>
      </c>
      <c r="M865" t="str">
        <f t="shared" si="83"/>
        <v/>
      </c>
    </row>
    <row r="866" spans="1:13">
      <c r="A866" s="3"/>
      <c r="B866" s="4"/>
      <c r="C866" s="4"/>
      <c r="D866" s="1" t="str">
        <f>IF(K866="","",INDEX(差動モデル!$R:$R,K866))</f>
        <v/>
      </c>
      <c r="E866" s="1" t="str">
        <f>IF(K866="","",INDEX(差動モデル!$S:$S,K866))</f>
        <v/>
      </c>
      <c r="F866" s="1" t="str">
        <f t="shared" si="78"/>
        <v/>
      </c>
      <c r="G866" s="1" t="str">
        <f t="shared" si="79"/>
        <v/>
      </c>
      <c r="H866" s="1" t="str">
        <f t="shared" si="80"/>
        <v/>
      </c>
      <c r="I866" s="1" t="str">
        <f t="shared" si="81"/>
        <v/>
      </c>
      <c r="J866" s="1" t="str">
        <f t="shared" si="82"/>
        <v/>
      </c>
      <c r="K866" t="str">
        <f>IF(A866="","",ROUND(1+(LOG10(A866)-LOG10(入力・概要!$B$38))*(入力・概要!$B$40-1)/(LOG10(入力・概要!$B$39)-LOG10(入力・概要!$B$38)),0)+3)</f>
        <v/>
      </c>
      <c r="L866" t="str">
        <f>IF(K866="","",INDEX(差動モデル!$B:$B,K866))</f>
        <v/>
      </c>
      <c r="M866" t="str">
        <f t="shared" si="83"/>
        <v/>
      </c>
    </row>
    <row r="867" spans="1:13">
      <c r="A867" s="3"/>
      <c r="B867" s="4"/>
      <c r="C867" s="4"/>
      <c r="D867" s="1" t="str">
        <f>IF(K867="","",INDEX(差動モデル!$R:$R,K867))</f>
        <v/>
      </c>
      <c r="E867" s="1" t="str">
        <f>IF(K867="","",INDEX(差動モデル!$S:$S,K867))</f>
        <v/>
      </c>
      <c r="F867" s="1" t="str">
        <f t="shared" si="78"/>
        <v/>
      </c>
      <c r="G867" s="1" t="str">
        <f t="shared" si="79"/>
        <v/>
      </c>
      <c r="H867" s="1" t="str">
        <f t="shared" si="80"/>
        <v/>
      </c>
      <c r="I867" s="1" t="str">
        <f t="shared" si="81"/>
        <v/>
      </c>
      <c r="J867" s="1" t="str">
        <f t="shared" si="82"/>
        <v/>
      </c>
      <c r="K867" t="str">
        <f>IF(A867="","",ROUND(1+(LOG10(A867)-LOG10(入力・概要!$B$38))*(入力・概要!$B$40-1)/(LOG10(入力・概要!$B$39)-LOG10(入力・概要!$B$38)),0)+3)</f>
        <v/>
      </c>
      <c r="L867" t="str">
        <f>IF(K867="","",INDEX(差動モデル!$B:$B,K867))</f>
        <v/>
      </c>
      <c r="M867" t="str">
        <f t="shared" si="83"/>
        <v/>
      </c>
    </row>
    <row r="868" spans="1:13">
      <c r="A868" s="3"/>
      <c r="B868" s="4"/>
      <c r="C868" s="4"/>
      <c r="D868" s="1" t="str">
        <f>IF(K868="","",INDEX(差動モデル!$R:$R,K868))</f>
        <v/>
      </c>
      <c r="E868" s="1" t="str">
        <f>IF(K868="","",INDEX(差動モデル!$S:$S,K868))</f>
        <v/>
      </c>
      <c r="F868" s="1" t="str">
        <f t="shared" si="78"/>
        <v/>
      </c>
      <c r="G868" s="1" t="str">
        <f t="shared" si="79"/>
        <v/>
      </c>
      <c r="H868" s="1" t="str">
        <f t="shared" si="80"/>
        <v/>
      </c>
      <c r="I868" s="1" t="str">
        <f t="shared" si="81"/>
        <v/>
      </c>
      <c r="J868" s="1" t="str">
        <f t="shared" si="82"/>
        <v/>
      </c>
      <c r="K868" t="str">
        <f>IF(A868="","",ROUND(1+(LOG10(A868)-LOG10(入力・概要!$B$38))*(入力・概要!$B$40-1)/(LOG10(入力・概要!$B$39)-LOG10(入力・概要!$B$38)),0)+3)</f>
        <v/>
      </c>
      <c r="L868" t="str">
        <f>IF(K868="","",INDEX(差動モデル!$B:$B,K868))</f>
        <v/>
      </c>
      <c r="M868" t="str">
        <f t="shared" si="83"/>
        <v/>
      </c>
    </row>
    <row r="869" spans="1:13">
      <c r="A869" s="3"/>
      <c r="B869" s="4"/>
      <c r="C869" s="4"/>
      <c r="D869" s="1" t="str">
        <f>IF(K869="","",INDEX(差動モデル!$R:$R,K869))</f>
        <v/>
      </c>
      <c r="E869" s="1" t="str">
        <f>IF(K869="","",INDEX(差動モデル!$S:$S,K869))</f>
        <v/>
      </c>
      <c r="F869" s="1" t="str">
        <f t="shared" si="78"/>
        <v/>
      </c>
      <c r="G869" s="1" t="str">
        <f t="shared" si="79"/>
        <v/>
      </c>
      <c r="H869" s="1" t="str">
        <f t="shared" si="80"/>
        <v/>
      </c>
      <c r="I869" s="1" t="str">
        <f t="shared" si="81"/>
        <v/>
      </c>
      <c r="J869" s="1" t="str">
        <f t="shared" si="82"/>
        <v/>
      </c>
      <c r="K869" t="str">
        <f>IF(A869="","",ROUND(1+(LOG10(A869)-LOG10(入力・概要!$B$38))*(入力・概要!$B$40-1)/(LOG10(入力・概要!$B$39)-LOG10(入力・概要!$B$38)),0)+3)</f>
        <v/>
      </c>
      <c r="L869" t="str">
        <f>IF(K869="","",INDEX(差動モデル!$B:$B,K869))</f>
        <v/>
      </c>
      <c r="M869" t="str">
        <f t="shared" si="83"/>
        <v/>
      </c>
    </row>
    <row r="870" spans="1:13">
      <c r="A870" s="3"/>
      <c r="B870" s="4"/>
      <c r="C870" s="4"/>
      <c r="D870" s="1" t="str">
        <f>IF(K870="","",INDEX(差動モデル!$R:$R,K870))</f>
        <v/>
      </c>
      <c r="E870" s="1" t="str">
        <f>IF(K870="","",INDEX(差動モデル!$S:$S,K870))</f>
        <v/>
      </c>
      <c r="F870" s="1" t="str">
        <f t="shared" si="78"/>
        <v/>
      </c>
      <c r="G870" s="1" t="str">
        <f t="shared" si="79"/>
        <v/>
      </c>
      <c r="H870" s="1" t="str">
        <f t="shared" si="80"/>
        <v/>
      </c>
      <c r="I870" s="1" t="str">
        <f t="shared" si="81"/>
        <v/>
      </c>
      <c r="J870" s="1" t="str">
        <f t="shared" si="82"/>
        <v/>
      </c>
      <c r="K870" t="str">
        <f>IF(A870="","",ROUND(1+(LOG10(A870)-LOG10(入力・概要!$B$38))*(入力・概要!$B$40-1)/(LOG10(入力・概要!$B$39)-LOG10(入力・概要!$B$38)),0)+3)</f>
        <v/>
      </c>
      <c r="L870" t="str">
        <f>IF(K870="","",INDEX(差動モデル!$B:$B,K870))</f>
        <v/>
      </c>
      <c r="M870" t="str">
        <f t="shared" si="83"/>
        <v/>
      </c>
    </row>
    <row r="871" spans="1:13">
      <c r="A871" s="3"/>
      <c r="B871" s="4"/>
      <c r="C871" s="4"/>
      <c r="D871" s="1" t="str">
        <f>IF(K871="","",INDEX(差動モデル!$R:$R,K871))</f>
        <v/>
      </c>
      <c r="E871" s="1" t="str">
        <f>IF(K871="","",INDEX(差動モデル!$S:$S,K871))</f>
        <v/>
      </c>
      <c r="F871" s="1" t="str">
        <f t="shared" si="78"/>
        <v/>
      </c>
      <c r="G871" s="1" t="str">
        <f t="shared" si="79"/>
        <v/>
      </c>
      <c r="H871" s="1" t="str">
        <f t="shared" si="80"/>
        <v/>
      </c>
      <c r="I871" s="1" t="str">
        <f t="shared" si="81"/>
        <v/>
      </c>
      <c r="J871" s="1" t="str">
        <f t="shared" si="82"/>
        <v/>
      </c>
      <c r="K871" t="str">
        <f>IF(A871="","",ROUND(1+(LOG10(A871)-LOG10(入力・概要!$B$38))*(入力・概要!$B$40-1)/(LOG10(入力・概要!$B$39)-LOG10(入力・概要!$B$38)),0)+3)</f>
        <v/>
      </c>
      <c r="L871" t="str">
        <f>IF(K871="","",INDEX(差動モデル!$B:$B,K871))</f>
        <v/>
      </c>
      <c r="M871" t="str">
        <f t="shared" si="83"/>
        <v/>
      </c>
    </row>
    <row r="872" spans="1:13">
      <c r="A872" s="3"/>
      <c r="B872" s="4"/>
      <c r="C872" s="4"/>
      <c r="D872" s="1" t="str">
        <f>IF(K872="","",INDEX(差動モデル!$R:$R,K872))</f>
        <v/>
      </c>
      <c r="E872" s="1" t="str">
        <f>IF(K872="","",INDEX(差動モデル!$S:$S,K872))</f>
        <v/>
      </c>
      <c r="F872" s="1" t="str">
        <f t="shared" si="78"/>
        <v/>
      </c>
      <c r="G872" s="1" t="str">
        <f t="shared" si="79"/>
        <v/>
      </c>
      <c r="H872" s="1" t="str">
        <f t="shared" si="80"/>
        <v/>
      </c>
      <c r="I872" s="1" t="str">
        <f t="shared" si="81"/>
        <v/>
      </c>
      <c r="J872" s="1" t="str">
        <f t="shared" si="82"/>
        <v/>
      </c>
      <c r="K872" t="str">
        <f>IF(A872="","",ROUND(1+(LOG10(A872)-LOG10(入力・概要!$B$38))*(入力・概要!$B$40-1)/(LOG10(入力・概要!$B$39)-LOG10(入力・概要!$B$38)),0)+3)</f>
        <v/>
      </c>
      <c r="L872" t="str">
        <f>IF(K872="","",INDEX(差動モデル!$B:$B,K872))</f>
        <v/>
      </c>
      <c r="M872" t="str">
        <f t="shared" si="83"/>
        <v/>
      </c>
    </row>
    <row r="873" spans="1:13">
      <c r="A873" s="3"/>
      <c r="B873" s="4"/>
      <c r="C873" s="4"/>
      <c r="D873" s="1" t="str">
        <f>IF(K873="","",INDEX(差動モデル!$R:$R,K873))</f>
        <v/>
      </c>
      <c r="E873" s="1" t="str">
        <f>IF(K873="","",INDEX(差動モデル!$S:$S,K873))</f>
        <v/>
      </c>
      <c r="F873" s="1" t="str">
        <f t="shared" si="78"/>
        <v/>
      </c>
      <c r="G873" s="1" t="str">
        <f t="shared" si="79"/>
        <v/>
      </c>
      <c r="H873" s="1" t="str">
        <f t="shared" si="80"/>
        <v/>
      </c>
      <c r="I873" s="1" t="str">
        <f t="shared" si="81"/>
        <v/>
      </c>
      <c r="J873" s="1" t="str">
        <f t="shared" si="82"/>
        <v/>
      </c>
      <c r="K873" t="str">
        <f>IF(A873="","",ROUND(1+(LOG10(A873)-LOG10(入力・概要!$B$38))*(入力・概要!$B$40-1)/(LOG10(入力・概要!$B$39)-LOG10(入力・概要!$B$38)),0)+3)</f>
        <v/>
      </c>
      <c r="L873" t="str">
        <f>IF(K873="","",INDEX(差動モデル!$B:$B,K873))</f>
        <v/>
      </c>
      <c r="M873" t="str">
        <f t="shared" si="83"/>
        <v/>
      </c>
    </row>
    <row r="874" spans="1:13">
      <c r="A874" s="3"/>
      <c r="B874" s="4"/>
      <c r="C874" s="4"/>
      <c r="D874" s="1" t="str">
        <f>IF(K874="","",INDEX(差動モデル!$R:$R,K874))</f>
        <v/>
      </c>
      <c r="E874" s="1" t="str">
        <f>IF(K874="","",INDEX(差動モデル!$S:$S,K874))</f>
        <v/>
      </c>
      <c r="F874" s="1" t="str">
        <f t="shared" si="78"/>
        <v/>
      </c>
      <c r="G874" s="1" t="str">
        <f t="shared" si="79"/>
        <v/>
      </c>
      <c r="H874" s="1" t="str">
        <f t="shared" si="80"/>
        <v/>
      </c>
      <c r="I874" s="1" t="str">
        <f t="shared" si="81"/>
        <v/>
      </c>
      <c r="J874" s="1" t="str">
        <f t="shared" si="82"/>
        <v/>
      </c>
      <c r="K874" t="str">
        <f>IF(A874="","",ROUND(1+(LOG10(A874)-LOG10(入力・概要!$B$38))*(入力・概要!$B$40-1)/(LOG10(入力・概要!$B$39)-LOG10(入力・概要!$B$38)),0)+3)</f>
        <v/>
      </c>
      <c r="L874" t="str">
        <f>IF(K874="","",INDEX(差動モデル!$B:$B,K874))</f>
        <v/>
      </c>
      <c r="M874" t="str">
        <f t="shared" si="83"/>
        <v/>
      </c>
    </row>
    <row r="875" spans="1:13">
      <c r="A875" s="3"/>
      <c r="B875" s="4"/>
      <c r="C875" s="4"/>
      <c r="D875" s="1" t="str">
        <f>IF(K875="","",INDEX(差動モデル!$R:$R,K875))</f>
        <v/>
      </c>
      <c r="E875" s="1" t="str">
        <f>IF(K875="","",INDEX(差動モデル!$S:$S,K875))</f>
        <v/>
      </c>
      <c r="F875" s="1" t="str">
        <f t="shared" si="78"/>
        <v/>
      </c>
      <c r="G875" s="1" t="str">
        <f t="shared" si="79"/>
        <v/>
      </c>
      <c r="H875" s="1" t="str">
        <f t="shared" si="80"/>
        <v/>
      </c>
      <c r="I875" s="1" t="str">
        <f t="shared" si="81"/>
        <v/>
      </c>
      <c r="J875" s="1" t="str">
        <f t="shared" si="82"/>
        <v/>
      </c>
      <c r="K875" t="str">
        <f>IF(A875="","",ROUND(1+(LOG10(A875)-LOG10(入力・概要!$B$38))*(入力・概要!$B$40-1)/(LOG10(入力・概要!$B$39)-LOG10(入力・概要!$B$38)),0)+3)</f>
        <v/>
      </c>
      <c r="L875" t="str">
        <f>IF(K875="","",INDEX(差動モデル!$B:$B,K875))</f>
        <v/>
      </c>
      <c r="M875" t="str">
        <f t="shared" si="83"/>
        <v/>
      </c>
    </row>
    <row r="876" spans="1:13">
      <c r="A876" s="3"/>
      <c r="B876" s="4"/>
      <c r="C876" s="4"/>
      <c r="D876" s="1" t="str">
        <f>IF(K876="","",INDEX(差動モデル!$R:$R,K876))</f>
        <v/>
      </c>
      <c r="E876" s="1" t="str">
        <f>IF(K876="","",INDEX(差動モデル!$S:$S,K876))</f>
        <v/>
      </c>
      <c r="F876" s="1" t="str">
        <f t="shared" si="78"/>
        <v/>
      </c>
      <c r="G876" s="1" t="str">
        <f t="shared" si="79"/>
        <v/>
      </c>
      <c r="H876" s="1" t="str">
        <f t="shared" si="80"/>
        <v/>
      </c>
      <c r="I876" s="1" t="str">
        <f t="shared" si="81"/>
        <v/>
      </c>
      <c r="J876" s="1" t="str">
        <f t="shared" si="82"/>
        <v/>
      </c>
      <c r="K876" t="str">
        <f>IF(A876="","",ROUND(1+(LOG10(A876)-LOG10(入力・概要!$B$38))*(入力・概要!$B$40-1)/(LOG10(入力・概要!$B$39)-LOG10(入力・概要!$B$38)),0)+3)</f>
        <v/>
      </c>
      <c r="L876" t="str">
        <f>IF(K876="","",INDEX(差動モデル!$B:$B,K876))</f>
        <v/>
      </c>
      <c r="M876" t="str">
        <f t="shared" si="83"/>
        <v/>
      </c>
    </row>
    <row r="877" spans="1:13">
      <c r="A877" s="3"/>
      <c r="B877" s="4"/>
      <c r="C877" s="4"/>
      <c r="D877" s="1" t="str">
        <f>IF(K877="","",INDEX(差動モデル!$R:$R,K877))</f>
        <v/>
      </c>
      <c r="E877" s="1" t="str">
        <f>IF(K877="","",INDEX(差動モデル!$S:$S,K877))</f>
        <v/>
      </c>
      <c r="F877" s="1" t="str">
        <f t="shared" si="78"/>
        <v/>
      </c>
      <c r="G877" s="1" t="str">
        <f t="shared" si="79"/>
        <v/>
      </c>
      <c r="H877" s="1" t="str">
        <f t="shared" si="80"/>
        <v/>
      </c>
      <c r="I877" s="1" t="str">
        <f t="shared" si="81"/>
        <v/>
      </c>
      <c r="J877" s="1" t="str">
        <f t="shared" si="82"/>
        <v/>
      </c>
      <c r="K877" t="str">
        <f>IF(A877="","",ROUND(1+(LOG10(A877)-LOG10(入力・概要!$B$38))*(入力・概要!$B$40-1)/(LOG10(入力・概要!$B$39)-LOG10(入力・概要!$B$38)),0)+3)</f>
        <v/>
      </c>
      <c r="L877" t="str">
        <f>IF(K877="","",INDEX(差動モデル!$B:$B,K877))</f>
        <v/>
      </c>
      <c r="M877" t="str">
        <f t="shared" si="83"/>
        <v/>
      </c>
    </row>
    <row r="878" spans="1:13">
      <c r="A878" s="3"/>
      <c r="B878" s="4"/>
      <c r="C878" s="4"/>
      <c r="D878" s="1" t="str">
        <f>IF(K878="","",INDEX(差動モデル!$R:$R,K878))</f>
        <v/>
      </c>
      <c r="E878" s="1" t="str">
        <f>IF(K878="","",INDEX(差動モデル!$S:$S,K878))</f>
        <v/>
      </c>
      <c r="F878" s="1" t="str">
        <f t="shared" si="78"/>
        <v/>
      </c>
      <c r="G878" s="1" t="str">
        <f t="shared" si="79"/>
        <v/>
      </c>
      <c r="H878" s="1" t="str">
        <f t="shared" si="80"/>
        <v/>
      </c>
      <c r="I878" s="1" t="str">
        <f t="shared" si="81"/>
        <v/>
      </c>
      <c r="J878" s="1" t="str">
        <f t="shared" si="82"/>
        <v/>
      </c>
      <c r="K878" t="str">
        <f>IF(A878="","",ROUND(1+(LOG10(A878)-LOG10(入力・概要!$B$38))*(入力・概要!$B$40-1)/(LOG10(入力・概要!$B$39)-LOG10(入力・概要!$B$38)),0)+3)</f>
        <v/>
      </c>
      <c r="L878" t="str">
        <f>IF(K878="","",INDEX(差動モデル!$B:$B,K878))</f>
        <v/>
      </c>
      <c r="M878" t="str">
        <f t="shared" si="83"/>
        <v/>
      </c>
    </row>
    <row r="879" spans="1:13">
      <c r="A879" s="3"/>
      <c r="B879" s="4"/>
      <c r="C879" s="4"/>
      <c r="D879" s="1" t="str">
        <f>IF(K879="","",INDEX(差動モデル!$R:$R,K879))</f>
        <v/>
      </c>
      <c r="E879" s="1" t="str">
        <f>IF(K879="","",INDEX(差動モデル!$S:$S,K879))</f>
        <v/>
      </c>
      <c r="F879" s="1" t="str">
        <f t="shared" si="78"/>
        <v/>
      </c>
      <c r="G879" s="1" t="str">
        <f t="shared" si="79"/>
        <v/>
      </c>
      <c r="H879" s="1" t="str">
        <f t="shared" si="80"/>
        <v/>
      </c>
      <c r="I879" s="1" t="str">
        <f t="shared" si="81"/>
        <v/>
      </c>
      <c r="J879" s="1" t="str">
        <f t="shared" si="82"/>
        <v/>
      </c>
      <c r="K879" t="str">
        <f>IF(A879="","",ROUND(1+(LOG10(A879)-LOG10(入力・概要!$B$38))*(入力・概要!$B$40-1)/(LOG10(入力・概要!$B$39)-LOG10(入力・概要!$B$38)),0)+3)</f>
        <v/>
      </c>
      <c r="L879" t="str">
        <f>IF(K879="","",INDEX(差動モデル!$B:$B,K879))</f>
        <v/>
      </c>
      <c r="M879" t="str">
        <f t="shared" si="83"/>
        <v/>
      </c>
    </row>
    <row r="880" spans="1:13">
      <c r="A880" s="3"/>
      <c r="B880" s="4"/>
      <c r="C880" s="4"/>
      <c r="D880" s="1" t="str">
        <f>IF(K880="","",INDEX(差動モデル!$R:$R,K880))</f>
        <v/>
      </c>
      <c r="E880" s="1" t="str">
        <f>IF(K880="","",INDEX(差動モデル!$S:$S,K880))</f>
        <v/>
      </c>
      <c r="F880" s="1" t="str">
        <f t="shared" si="78"/>
        <v/>
      </c>
      <c r="G880" s="1" t="str">
        <f t="shared" si="79"/>
        <v/>
      </c>
      <c r="H880" s="1" t="str">
        <f t="shared" si="80"/>
        <v/>
      </c>
      <c r="I880" s="1" t="str">
        <f t="shared" si="81"/>
        <v/>
      </c>
      <c r="J880" s="1" t="str">
        <f t="shared" si="82"/>
        <v/>
      </c>
      <c r="K880" t="str">
        <f>IF(A880="","",ROUND(1+(LOG10(A880)-LOG10(入力・概要!$B$38))*(入力・概要!$B$40-1)/(LOG10(入力・概要!$B$39)-LOG10(入力・概要!$B$38)),0)+3)</f>
        <v/>
      </c>
      <c r="L880" t="str">
        <f>IF(K880="","",INDEX(差動モデル!$B:$B,K880))</f>
        <v/>
      </c>
      <c r="M880" t="str">
        <f t="shared" si="83"/>
        <v/>
      </c>
    </row>
    <row r="881" spans="1:13">
      <c r="A881" s="3"/>
      <c r="B881" s="4"/>
      <c r="C881" s="4"/>
      <c r="D881" s="1" t="str">
        <f>IF(K881="","",INDEX(差動モデル!$R:$R,K881))</f>
        <v/>
      </c>
      <c r="E881" s="1" t="str">
        <f>IF(K881="","",INDEX(差動モデル!$S:$S,K881))</f>
        <v/>
      </c>
      <c r="F881" s="1" t="str">
        <f t="shared" si="78"/>
        <v/>
      </c>
      <c r="G881" s="1" t="str">
        <f t="shared" si="79"/>
        <v/>
      </c>
      <c r="H881" s="1" t="str">
        <f t="shared" si="80"/>
        <v/>
      </c>
      <c r="I881" s="1" t="str">
        <f t="shared" si="81"/>
        <v/>
      </c>
      <c r="J881" s="1" t="str">
        <f t="shared" si="82"/>
        <v/>
      </c>
      <c r="K881" t="str">
        <f>IF(A881="","",ROUND(1+(LOG10(A881)-LOG10(入力・概要!$B$38))*(入力・概要!$B$40-1)/(LOG10(入力・概要!$B$39)-LOG10(入力・概要!$B$38)),0)+3)</f>
        <v/>
      </c>
      <c r="L881" t="str">
        <f>IF(K881="","",INDEX(差動モデル!$B:$B,K881))</f>
        <v/>
      </c>
      <c r="M881" t="str">
        <f t="shared" si="83"/>
        <v/>
      </c>
    </row>
    <row r="882" spans="1:13">
      <c r="A882" s="3"/>
      <c r="B882" s="4"/>
      <c r="C882" s="4"/>
      <c r="D882" s="1" t="str">
        <f>IF(K882="","",INDEX(差動モデル!$R:$R,K882))</f>
        <v/>
      </c>
      <c r="E882" s="1" t="str">
        <f>IF(K882="","",INDEX(差動モデル!$S:$S,K882))</f>
        <v/>
      </c>
      <c r="F882" s="1" t="str">
        <f t="shared" si="78"/>
        <v/>
      </c>
      <c r="G882" s="1" t="str">
        <f t="shared" si="79"/>
        <v/>
      </c>
      <c r="H882" s="1" t="str">
        <f t="shared" si="80"/>
        <v/>
      </c>
      <c r="I882" s="1" t="str">
        <f t="shared" si="81"/>
        <v/>
      </c>
      <c r="J882" s="1" t="str">
        <f t="shared" si="82"/>
        <v/>
      </c>
      <c r="K882" t="str">
        <f>IF(A882="","",ROUND(1+(LOG10(A882)-LOG10(入力・概要!$B$38))*(入力・概要!$B$40-1)/(LOG10(入力・概要!$B$39)-LOG10(入力・概要!$B$38)),0)+3)</f>
        <v/>
      </c>
      <c r="L882" t="str">
        <f>IF(K882="","",INDEX(差動モデル!$B:$B,K882))</f>
        <v/>
      </c>
      <c r="M882" t="str">
        <f t="shared" si="83"/>
        <v/>
      </c>
    </row>
    <row r="883" spans="1:13">
      <c r="A883" s="3"/>
      <c r="B883" s="4"/>
      <c r="C883" s="4"/>
      <c r="D883" s="1" t="str">
        <f>IF(K883="","",INDEX(差動モデル!$R:$R,K883))</f>
        <v/>
      </c>
      <c r="E883" s="1" t="str">
        <f>IF(K883="","",INDEX(差動モデル!$S:$S,K883))</f>
        <v/>
      </c>
      <c r="F883" s="1" t="str">
        <f t="shared" si="78"/>
        <v/>
      </c>
      <c r="G883" s="1" t="str">
        <f t="shared" si="79"/>
        <v/>
      </c>
      <c r="H883" s="1" t="str">
        <f t="shared" si="80"/>
        <v/>
      </c>
      <c r="I883" s="1" t="str">
        <f t="shared" si="81"/>
        <v/>
      </c>
      <c r="J883" s="1" t="str">
        <f t="shared" si="82"/>
        <v/>
      </c>
      <c r="K883" t="str">
        <f>IF(A883="","",ROUND(1+(LOG10(A883)-LOG10(入力・概要!$B$38))*(入力・概要!$B$40-1)/(LOG10(入力・概要!$B$39)-LOG10(入力・概要!$B$38)),0)+3)</f>
        <v/>
      </c>
      <c r="L883" t="str">
        <f>IF(K883="","",INDEX(差動モデル!$B:$B,K883))</f>
        <v/>
      </c>
      <c r="M883" t="str">
        <f t="shared" si="83"/>
        <v/>
      </c>
    </row>
    <row r="884" spans="1:13">
      <c r="A884" s="3"/>
      <c r="B884" s="4"/>
      <c r="C884" s="4"/>
      <c r="D884" s="1" t="str">
        <f>IF(K884="","",INDEX(差動モデル!$R:$R,K884))</f>
        <v/>
      </c>
      <c r="E884" s="1" t="str">
        <f>IF(K884="","",INDEX(差動モデル!$S:$S,K884))</f>
        <v/>
      </c>
      <c r="F884" s="1" t="str">
        <f t="shared" si="78"/>
        <v/>
      </c>
      <c r="G884" s="1" t="str">
        <f t="shared" si="79"/>
        <v/>
      </c>
      <c r="H884" s="1" t="str">
        <f t="shared" si="80"/>
        <v/>
      </c>
      <c r="I884" s="1" t="str">
        <f t="shared" si="81"/>
        <v/>
      </c>
      <c r="J884" s="1" t="str">
        <f t="shared" si="82"/>
        <v/>
      </c>
      <c r="K884" t="str">
        <f>IF(A884="","",ROUND(1+(LOG10(A884)-LOG10(入力・概要!$B$38))*(入力・概要!$B$40-1)/(LOG10(入力・概要!$B$39)-LOG10(入力・概要!$B$38)),0)+3)</f>
        <v/>
      </c>
      <c r="L884" t="str">
        <f>IF(K884="","",INDEX(差動モデル!$B:$B,K884))</f>
        <v/>
      </c>
      <c r="M884" t="str">
        <f t="shared" si="83"/>
        <v/>
      </c>
    </row>
    <row r="885" spans="1:13">
      <c r="A885" s="3"/>
      <c r="B885" s="4"/>
      <c r="C885" s="4"/>
      <c r="D885" s="1" t="str">
        <f>IF(K885="","",INDEX(差動モデル!$R:$R,K885))</f>
        <v/>
      </c>
      <c r="E885" s="1" t="str">
        <f>IF(K885="","",INDEX(差動モデル!$S:$S,K885))</f>
        <v/>
      </c>
      <c r="F885" s="1" t="str">
        <f t="shared" si="78"/>
        <v/>
      </c>
      <c r="G885" s="1" t="str">
        <f t="shared" si="79"/>
        <v/>
      </c>
      <c r="H885" s="1" t="str">
        <f t="shared" si="80"/>
        <v/>
      </c>
      <c r="I885" s="1" t="str">
        <f t="shared" si="81"/>
        <v/>
      </c>
      <c r="J885" s="1" t="str">
        <f t="shared" si="82"/>
        <v/>
      </c>
      <c r="K885" t="str">
        <f>IF(A885="","",ROUND(1+(LOG10(A885)-LOG10(入力・概要!$B$38))*(入力・概要!$B$40-1)/(LOG10(入力・概要!$B$39)-LOG10(入力・概要!$B$38)),0)+3)</f>
        <v/>
      </c>
      <c r="L885" t="str">
        <f>IF(K885="","",INDEX(差動モデル!$B:$B,K885))</f>
        <v/>
      </c>
      <c r="M885" t="str">
        <f t="shared" si="83"/>
        <v/>
      </c>
    </row>
    <row r="886" spans="1:13">
      <c r="A886" s="3"/>
      <c r="B886" s="4"/>
      <c r="C886" s="4"/>
      <c r="D886" s="1" t="str">
        <f>IF(K886="","",INDEX(差動モデル!$R:$R,K886))</f>
        <v/>
      </c>
      <c r="E886" s="1" t="str">
        <f>IF(K886="","",INDEX(差動モデル!$S:$S,K886))</f>
        <v/>
      </c>
      <c r="F886" s="1" t="str">
        <f t="shared" si="78"/>
        <v/>
      </c>
      <c r="G886" s="1" t="str">
        <f t="shared" si="79"/>
        <v/>
      </c>
      <c r="H886" s="1" t="str">
        <f t="shared" si="80"/>
        <v/>
      </c>
      <c r="I886" s="1" t="str">
        <f t="shared" si="81"/>
        <v/>
      </c>
      <c r="J886" s="1" t="str">
        <f t="shared" si="82"/>
        <v/>
      </c>
      <c r="K886" t="str">
        <f>IF(A886="","",ROUND(1+(LOG10(A886)-LOG10(入力・概要!$B$38))*(入力・概要!$B$40-1)/(LOG10(入力・概要!$B$39)-LOG10(入力・概要!$B$38)),0)+3)</f>
        <v/>
      </c>
      <c r="L886" t="str">
        <f>IF(K886="","",INDEX(差動モデル!$B:$B,K886))</f>
        <v/>
      </c>
      <c r="M886" t="str">
        <f t="shared" si="83"/>
        <v/>
      </c>
    </row>
    <row r="887" spans="1:13">
      <c r="A887" s="3"/>
      <c r="B887" s="4"/>
      <c r="C887" s="4"/>
      <c r="D887" s="1" t="str">
        <f>IF(K887="","",INDEX(差動モデル!$R:$R,K887))</f>
        <v/>
      </c>
      <c r="E887" s="1" t="str">
        <f>IF(K887="","",INDEX(差動モデル!$S:$S,K887))</f>
        <v/>
      </c>
      <c r="F887" s="1" t="str">
        <f t="shared" si="78"/>
        <v/>
      </c>
      <c r="G887" s="1" t="str">
        <f t="shared" si="79"/>
        <v/>
      </c>
      <c r="H887" s="1" t="str">
        <f t="shared" si="80"/>
        <v/>
      </c>
      <c r="I887" s="1" t="str">
        <f t="shared" si="81"/>
        <v/>
      </c>
      <c r="J887" s="1" t="str">
        <f t="shared" si="82"/>
        <v/>
      </c>
      <c r="K887" t="str">
        <f>IF(A887="","",ROUND(1+(LOG10(A887)-LOG10(入力・概要!$B$38))*(入力・概要!$B$40-1)/(LOG10(入力・概要!$B$39)-LOG10(入力・概要!$B$38)),0)+3)</f>
        <v/>
      </c>
      <c r="L887" t="str">
        <f>IF(K887="","",INDEX(差動モデル!$B:$B,K887))</f>
        <v/>
      </c>
      <c r="M887" t="str">
        <f t="shared" si="83"/>
        <v/>
      </c>
    </row>
    <row r="888" spans="1:13">
      <c r="A888" s="3"/>
      <c r="B888" s="4"/>
      <c r="C888" s="4"/>
      <c r="D888" s="1" t="str">
        <f>IF(K888="","",INDEX(差動モデル!$R:$R,K888))</f>
        <v/>
      </c>
      <c r="E888" s="1" t="str">
        <f>IF(K888="","",INDEX(差動モデル!$S:$S,K888))</f>
        <v/>
      </c>
      <c r="F888" s="1" t="str">
        <f t="shared" si="78"/>
        <v/>
      </c>
      <c r="G888" s="1" t="str">
        <f t="shared" si="79"/>
        <v/>
      </c>
      <c r="H888" s="1" t="str">
        <f t="shared" si="80"/>
        <v/>
      </c>
      <c r="I888" s="1" t="str">
        <f t="shared" si="81"/>
        <v/>
      </c>
      <c r="J888" s="1" t="str">
        <f t="shared" si="82"/>
        <v/>
      </c>
      <c r="K888" t="str">
        <f>IF(A888="","",ROUND(1+(LOG10(A888)-LOG10(入力・概要!$B$38))*(入力・概要!$B$40-1)/(LOG10(入力・概要!$B$39)-LOG10(入力・概要!$B$38)),0)+3)</f>
        <v/>
      </c>
      <c r="L888" t="str">
        <f>IF(K888="","",INDEX(差動モデル!$B:$B,K888))</f>
        <v/>
      </c>
      <c r="M888" t="str">
        <f t="shared" si="83"/>
        <v/>
      </c>
    </row>
    <row r="889" spans="1:13">
      <c r="A889" s="3"/>
      <c r="B889" s="4"/>
      <c r="C889" s="4"/>
      <c r="D889" s="1" t="str">
        <f>IF(K889="","",INDEX(差動モデル!$R:$R,K889))</f>
        <v/>
      </c>
      <c r="E889" s="1" t="str">
        <f>IF(K889="","",INDEX(差動モデル!$S:$S,K889))</f>
        <v/>
      </c>
      <c r="F889" s="1" t="str">
        <f t="shared" si="78"/>
        <v/>
      </c>
      <c r="G889" s="1" t="str">
        <f t="shared" si="79"/>
        <v/>
      </c>
      <c r="H889" s="1" t="str">
        <f t="shared" si="80"/>
        <v/>
      </c>
      <c r="I889" s="1" t="str">
        <f t="shared" si="81"/>
        <v/>
      </c>
      <c r="J889" s="1" t="str">
        <f t="shared" si="82"/>
        <v/>
      </c>
      <c r="K889" t="str">
        <f>IF(A889="","",ROUND(1+(LOG10(A889)-LOG10(入力・概要!$B$38))*(入力・概要!$B$40-1)/(LOG10(入力・概要!$B$39)-LOG10(入力・概要!$B$38)),0)+3)</f>
        <v/>
      </c>
      <c r="L889" t="str">
        <f>IF(K889="","",INDEX(差動モデル!$B:$B,K889))</f>
        <v/>
      </c>
      <c r="M889" t="str">
        <f t="shared" si="83"/>
        <v/>
      </c>
    </row>
    <row r="890" spans="1:13">
      <c r="A890" s="3"/>
      <c r="B890" s="4"/>
      <c r="C890" s="4"/>
      <c r="D890" s="1" t="str">
        <f>IF(K890="","",INDEX(差動モデル!$R:$R,K890))</f>
        <v/>
      </c>
      <c r="E890" s="1" t="str">
        <f>IF(K890="","",INDEX(差動モデル!$S:$S,K890))</f>
        <v/>
      </c>
      <c r="F890" s="1" t="str">
        <f t="shared" si="78"/>
        <v/>
      </c>
      <c r="G890" s="1" t="str">
        <f t="shared" si="79"/>
        <v/>
      </c>
      <c r="H890" s="1" t="str">
        <f t="shared" si="80"/>
        <v/>
      </c>
      <c r="I890" s="1" t="str">
        <f t="shared" si="81"/>
        <v/>
      </c>
      <c r="J890" s="1" t="str">
        <f t="shared" si="82"/>
        <v/>
      </c>
      <c r="K890" t="str">
        <f>IF(A890="","",ROUND(1+(LOG10(A890)-LOG10(入力・概要!$B$38))*(入力・概要!$B$40-1)/(LOG10(入力・概要!$B$39)-LOG10(入力・概要!$B$38)),0)+3)</f>
        <v/>
      </c>
      <c r="L890" t="str">
        <f>IF(K890="","",INDEX(差動モデル!$B:$B,K890))</f>
        <v/>
      </c>
      <c r="M890" t="str">
        <f t="shared" si="83"/>
        <v/>
      </c>
    </row>
    <row r="891" spans="1:13">
      <c r="A891" s="3"/>
      <c r="B891" s="4"/>
      <c r="C891" s="4"/>
      <c r="D891" s="1" t="str">
        <f>IF(K891="","",INDEX(差動モデル!$R:$R,K891))</f>
        <v/>
      </c>
      <c r="E891" s="1" t="str">
        <f>IF(K891="","",INDEX(差動モデル!$S:$S,K891))</f>
        <v/>
      </c>
      <c r="F891" s="1" t="str">
        <f t="shared" si="78"/>
        <v/>
      </c>
      <c r="G891" s="1" t="str">
        <f t="shared" si="79"/>
        <v/>
      </c>
      <c r="H891" s="1" t="str">
        <f t="shared" si="80"/>
        <v/>
      </c>
      <c r="I891" s="1" t="str">
        <f t="shared" si="81"/>
        <v/>
      </c>
      <c r="J891" s="1" t="str">
        <f t="shared" si="82"/>
        <v/>
      </c>
      <c r="K891" t="str">
        <f>IF(A891="","",ROUND(1+(LOG10(A891)-LOG10(入力・概要!$B$38))*(入力・概要!$B$40-1)/(LOG10(入力・概要!$B$39)-LOG10(入力・概要!$B$38)),0)+3)</f>
        <v/>
      </c>
      <c r="L891" t="str">
        <f>IF(K891="","",INDEX(差動モデル!$B:$B,K891))</f>
        <v/>
      </c>
      <c r="M891" t="str">
        <f t="shared" si="83"/>
        <v/>
      </c>
    </row>
    <row r="892" spans="1:13">
      <c r="A892" s="3"/>
      <c r="B892" s="4"/>
      <c r="C892" s="4"/>
      <c r="D892" s="1" t="str">
        <f>IF(K892="","",INDEX(差動モデル!$R:$R,K892))</f>
        <v/>
      </c>
      <c r="E892" s="1" t="str">
        <f>IF(K892="","",INDEX(差動モデル!$S:$S,K892))</f>
        <v/>
      </c>
      <c r="F892" s="1" t="str">
        <f t="shared" si="78"/>
        <v/>
      </c>
      <c r="G892" s="1" t="str">
        <f t="shared" si="79"/>
        <v/>
      </c>
      <c r="H892" s="1" t="str">
        <f t="shared" si="80"/>
        <v/>
      </c>
      <c r="I892" s="1" t="str">
        <f t="shared" si="81"/>
        <v/>
      </c>
      <c r="J892" s="1" t="str">
        <f t="shared" si="82"/>
        <v/>
      </c>
      <c r="K892" t="str">
        <f>IF(A892="","",ROUND(1+(LOG10(A892)-LOG10(入力・概要!$B$38))*(入力・概要!$B$40-1)/(LOG10(入力・概要!$B$39)-LOG10(入力・概要!$B$38)),0)+3)</f>
        <v/>
      </c>
      <c r="L892" t="str">
        <f>IF(K892="","",INDEX(差動モデル!$B:$B,K892))</f>
        <v/>
      </c>
      <c r="M892" t="str">
        <f t="shared" si="83"/>
        <v/>
      </c>
    </row>
    <row r="893" spans="1:13">
      <c r="A893" s="3"/>
      <c r="B893" s="4"/>
      <c r="C893" s="4"/>
      <c r="D893" s="1" t="str">
        <f>IF(K893="","",INDEX(差動モデル!$R:$R,K893))</f>
        <v/>
      </c>
      <c r="E893" s="1" t="str">
        <f>IF(K893="","",INDEX(差動モデル!$S:$S,K893))</f>
        <v/>
      </c>
      <c r="F893" s="1" t="str">
        <f t="shared" si="78"/>
        <v/>
      </c>
      <c r="G893" s="1" t="str">
        <f t="shared" si="79"/>
        <v/>
      </c>
      <c r="H893" s="1" t="str">
        <f t="shared" si="80"/>
        <v/>
      </c>
      <c r="I893" s="1" t="str">
        <f t="shared" si="81"/>
        <v/>
      </c>
      <c r="J893" s="1" t="str">
        <f t="shared" si="82"/>
        <v/>
      </c>
      <c r="K893" t="str">
        <f>IF(A893="","",ROUND(1+(LOG10(A893)-LOG10(入力・概要!$B$38))*(入力・概要!$B$40-1)/(LOG10(入力・概要!$B$39)-LOG10(入力・概要!$B$38)),0)+3)</f>
        <v/>
      </c>
      <c r="L893" t="str">
        <f>IF(K893="","",INDEX(差動モデル!$B:$B,K893))</f>
        <v/>
      </c>
      <c r="M893" t="str">
        <f t="shared" si="83"/>
        <v/>
      </c>
    </row>
    <row r="894" spans="1:13">
      <c r="A894" s="3"/>
      <c r="B894" s="4"/>
      <c r="C894" s="4"/>
      <c r="D894" s="1" t="str">
        <f>IF(K894="","",INDEX(差動モデル!$R:$R,K894))</f>
        <v/>
      </c>
      <c r="E894" s="1" t="str">
        <f>IF(K894="","",INDEX(差動モデル!$S:$S,K894))</f>
        <v/>
      </c>
      <c r="F894" s="1" t="str">
        <f t="shared" si="78"/>
        <v/>
      </c>
      <c r="G894" s="1" t="str">
        <f t="shared" si="79"/>
        <v/>
      </c>
      <c r="H894" s="1" t="str">
        <f t="shared" si="80"/>
        <v/>
      </c>
      <c r="I894" s="1" t="str">
        <f t="shared" si="81"/>
        <v/>
      </c>
      <c r="J894" s="1" t="str">
        <f t="shared" si="82"/>
        <v/>
      </c>
      <c r="K894" t="str">
        <f>IF(A894="","",ROUND(1+(LOG10(A894)-LOG10(入力・概要!$B$38))*(入力・概要!$B$40-1)/(LOG10(入力・概要!$B$39)-LOG10(入力・概要!$B$38)),0)+3)</f>
        <v/>
      </c>
      <c r="L894" t="str">
        <f>IF(K894="","",INDEX(差動モデル!$B:$B,K894))</f>
        <v/>
      </c>
      <c r="M894" t="str">
        <f t="shared" si="83"/>
        <v/>
      </c>
    </row>
    <row r="895" spans="1:13">
      <c r="A895" s="3"/>
      <c r="B895" s="4"/>
      <c r="C895" s="4"/>
      <c r="D895" s="1" t="str">
        <f>IF(K895="","",INDEX(差動モデル!$R:$R,K895))</f>
        <v/>
      </c>
      <c r="E895" s="1" t="str">
        <f>IF(K895="","",INDEX(差動モデル!$S:$S,K895))</f>
        <v/>
      </c>
      <c r="F895" s="1" t="str">
        <f t="shared" si="78"/>
        <v/>
      </c>
      <c r="G895" s="1" t="str">
        <f t="shared" si="79"/>
        <v/>
      </c>
      <c r="H895" s="1" t="str">
        <f t="shared" si="80"/>
        <v/>
      </c>
      <c r="I895" s="1" t="str">
        <f t="shared" si="81"/>
        <v/>
      </c>
      <c r="J895" s="1" t="str">
        <f t="shared" si="82"/>
        <v/>
      </c>
      <c r="K895" t="str">
        <f>IF(A895="","",ROUND(1+(LOG10(A895)-LOG10(入力・概要!$B$38))*(入力・概要!$B$40-1)/(LOG10(入力・概要!$B$39)-LOG10(入力・概要!$B$38)),0)+3)</f>
        <v/>
      </c>
      <c r="L895" t="str">
        <f>IF(K895="","",INDEX(差動モデル!$B:$B,K895))</f>
        <v/>
      </c>
      <c r="M895" t="str">
        <f t="shared" si="83"/>
        <v/>
      </c>
    </row>
    <row r="896" spans="1:13">
      <c r="A896" s="3"/>
      <c r="B896" s="4"/>
      <c r="C896" s="4"/>
      <c r="D896" s="1" t="str">
        <f>IF(K896="","",INDEX(差動モデル!$R:$R,K896))</f>
        <v/>
      </c>
      <c r="E896" s="1" t="str">
        <f>IF(K896="","",INDEX(差動モデル!$S:$S,K896))</f>
        <v/>
      </c>
      <c r="F896" s="1" t="str">
        <f t="shared" si="78"/>
        <v/>
      </c>
      <c r="G896" s="1" t="str">
        <f t="shared" si="79"/>
        <v/>
      </c>
      <c r="H896" s="1" t="str">
        <f t="shared" si="80"/>
        <v/>
      </c>
      <c r="I896" s="1" t="str">
        <f t="shared" si="81"/>
        <v/>
      </c>
      <c r="J896" s="1" t="str">
        <f t="shared" si="82"/>
        <v/>
      </c>
      <c r="K896" t="str">
        <f>IF(A896="","",ROUND(1+(LOG10(A896)-LOG10(入力・概要!$B$38))*(入力・概要!$B$40-1)/(LOG10(入力・概要!$B$39)-LOG10(入力・概要!$B$38)),0)+3)</f>
        <v/>
      </c>
      <c r="L896" t="str">
        <f>IF(K896="","",INDEX(差動モデル!$B:$B,K896))</f>
        <v/>
      </c>
      <c r="M896" t="str">
        <f t="shared" si="83"/>
        <v/>
      </c>
    </row>
    <row r="897" spans="1:13">
      <c r="A897" s="3"/>
      <c r="B897" s="4"/>
      <c r="C897" s="4"/>
      <c r="D897" s="1" t="str">
        <f>IF(K897="","",INDEX(差動モデル!$R:$R,K897))</f>
        <v/>
      </c>
      <c r="E897" s="1" t="str">
        <f>IF(K897="","",INDEX(差動モデル!$S:$S,K897))</f>
        <v/>
      </c>
      <c r="F897" s="1" t="str">
        <f t="shared" si="78"/>
        <v/>
      </c>
      <c r="G897" s="1" t="str">
        <f t="shared" si="79"/>
        <v/>
      </c>
      <c r="H897" s="1" t="str">
        <f t="shared" si="80"/>
        <v/>
      </c>
      <c r="I897" s="1" t="str">
        <f t="shared" si="81"/>
        <v/>
      </c>
      <c r="J897" s="1" t="str">
        <f t="shared" si="82"/>
        <v/>
      </c>
      <c r="K897" t="str">
        <f>IF(A897="","",ROUND(1+(LOG10(A897)-LOG10(入力・概要!$B$38))*(入力・概要!$B$40-1)/(LOG10(入力・概要!$B$39)-LOG10(入力・概要!$B$38)),0)+3)</f>
        <v/>
      </c>
      <c r="L897" t="str">
        <f>IF(K897="","",INDEX(差動モデル!$B:$B,K897))</f>
        <v/>
      </c>
      <c r="M897" t="str">
        <f t="shared" si="83"/>
        <v/>
      </c>
    </row>
    <row r="898" spans="1:13">
      <c r="A898" s="3"/>
      <c r="B898" s="4"/>
      <c r="C898" s="4"/>
      <c r="D898" s="1" t="str">
        <f>IF(K898="","",INDEX(差動モデル!$R:$R,K898))</f>
        <v/>
      </c>
      <c r="E898" s="1" t="str">
        <f>IF(K898="","",INDEX(差動モデル!$S:$S,K898))</f>
        <v/>
      </c>
      <c r="F898" s="1" t="str">
        <f t="shared" si="78"/>
        <v/>
      </c>
      <c r="G898" s="1" t="str">
        <f t="shared" si="79"/>
        <v/>
      </c>
      <c r="H898" s="1" t="str">
        <f t="shared" si="80"/>
        <v/>
      </c>
      <c r="I898" s="1" t="str">
        <f t="shared" si="81"/>
        <v/>
      </c>
      <c r="J898" s="1" t="str">
        <f t="shared" si="82"/>
        <v/>
      </c>
      <c r="K898" t="str">
        <f>IF(A898="","",ROUND(1+(LOG10(A898)-LOG10(入力・概要!$B$38))*(入力・概要!$B$40-1)/(LOG10(入力・概要!$B$39)-LOG10(入力・概要!$B$38)),0)+3)</f>
        <v/>
      </c>
      <c r="L898" t="str">
        <f>IF(K898="","",INDEX(差動モデル!$B:$B,K898))</f>
        <v/>
      </c>
      <c r="M898" t="str">
        <f t="shared" si="83"/>
        <v/>
      </c>
    </row>
    <row r="899" spans="1:13">
      <c r="A899" s="3"/>
      <c r="B899" s="4"/>
      <c r="C899" s="4"/>
      <c r="D899" s="1" t="str">
        <f>IF(K899="","",INDEX(差動モデル!$R:$R,K899))</f>
        <v/>
      </c>
      <c r="E899" s="1" t="str">
        <f>IF(K899="","",INDEX(差動モデル!$S:$S,K899))</f>
        <v/>
      </c>
      <c r="F899" s="1" t="str">
        <f t="shared" si="78"/>
        <v/>
      </c>
      <c r="G899" s="1" t="str">
        <f t="shared" si="79"/>
        <v/>
      </c>
      <c r="H899" s="1" t="str">
        <f t="shared" si="80"/>
        <v/>
      </c>
      <c r="I899" s="1" t="str">
        <f t="shared" si="81"/>
        <v/>
      </c>
      <c r="J899" s="1" t="str">
        <f t="shared" si="82"/>
        <v/>
      </c>
      <c r="K899" t="str">
        <f>IF(A899="","",ROUND(1+(LOG10(A899)-LOG10(入力・概要!$B$38))*(入力・概要!$B$40-1)/(LOG10(入力・概要!$B$39)-LOG10(入力・概要!$B$38)),0)+3)</f>
        <v/>
      </c>
      <c r="L899" t="str">
        <f>IF(K899="","",INDEX(差動モデル!$B:$B,K899))</f>
        <v/>
      </c>
      <c r="M899" t="str">
        <f t="shared" si="83"/>
        <v/>
      </c>
    </row>
    <row r="900" spans="1:13">
      <c r="A900" s="3"/>
      <c r="B900" s="4"/>
      <c r="C900" s="4"/>
      <c r="D900" s="1" t="str">
        <f>IF(K900="","",INDEX(差動モデル!$R:$R,K900))</f>
        <v/>
      </c>
      <c r="E900" s="1" t="str">
        <f>IF(K900="","",INDEX(差動モデル!$S:$S,K900))</f>
        <v/>
      </c>
      <c r="F900" s="1" t="str">
        <f t="shared" si="78"/>
        <v/>
      </c>
      <c r="G900" s="1" t="str">
        <f t="shared" si="79"/>
        <v/>
      </c>
      <c r="H900" s="1" t="str">
        <f t="shared" si="80"/>
        <v/>
      </c>
      <c r="I900" s="1" t="str">
        <f t="shared" si="81"/>
        <v/>
      </c>
      <c r="J900" s="1" t="str">
        <f t="shared" si="82"/>
        <v/>
      </c>
      <c r="K900" t="str">
        <f>IF(A900="","",ROUND(1+(LOG10(A900)-LOG10(入力・概要!$B$38))*(入力・概要!$B$40-1)/(LOG10(入力・概要!$B$39)-LOG10(入力・概要!$B$38)),0)+3)</f>
        <v/>
      </c>
      <c r="L900" t="str">
        <f>IF(K900="","",INDEX(差動モデル!$B:$B,K900))</f>
        <v/>
      </c>
      <c r="M900" t="str">
        <f t="shared" si="83"/>
        <v/>
      </c>
    </row>
    <row r="901" spans="1:13">
      <c r="A901" s="3"/>
      <c r="B901" s="4"/>
      <c r="C901" s="4"/>
      <c r="D901" s="1" t="str">
        <f>IF(K901="","",INDEX(差動モデル!$R:$R,K901))</f>
        <v/>
      </c>
      <c r="E901" s="1" t="str">
        <f>IF(K901="","",INDEX(差動モデル!$S:$S,K901))</f>
        <v/>
      </c>
      <c r="F901" s="1" t="str">
        <f t="shared" ref="F901:F964" si="84">IF(OR(A901="",B901=""),"",100*(D901-B901)/MAX(B901,0.000000000001))</f>
        <v/>
      </c>
      <c r="G901" s="1" t="str">
        <f t="shared" ref="G901:G964" si="85">IF(OR(A901="",C901=""),"",E901-C901)</f>
        <v/>
      </c>
      <c r="H901" s="1" t="str">
        <f t="shared" ref="H901:H964" si="86">IF(A901="","",LOG10(A901))</f>
        <v/>
      </c>
      <c r="I901" s="1" t="str">
        <f t="shared" ref="I901:I964" si="87">IF(B901="","",LOG10(MAX(B901,0.000000000001)))</f>
        <v/>
      </c>
      <c r="J901" s="1" t="str">
        <f t="shared" ref="J901:J964" si="88">IF(D901="","",LOG10(MAX(D901,0.000000000001)))</f>
        <v/>
      </c>
      <c r="K901" t="str">
        <f>IF(A901="","",ROUND(1+(LOG10(A901)-LOG10(入力・概要!$B$38))*(入力・概要!$B$40-1)/(LOG10(入力・概要!$B$39)-LOG10(入力・概要!$B$38)),0)+3)</f>
        <v/>
      </c>
      <c r="L901" t="str">
        <f>IF(K901="","",INDEX(差動モデル!$B:$B,K901))</f>
        <v/>
      </c>
      <c r="M901" t="str">
        <f t="shared" ref="M901:M964" si="89">IF(A901="","",IF(ABS(L901/A901-1)&lt;0.01,"周波数差&lt;1%","周波数差あり"))</f>
        <v/>
      </c>
    </row>
    <row r="902" spans="1:13">
      <c r="A902" s="3"/>
      <c r="B902" s="4"/>
      <c r="C902" s="4"/>
      <c r="D902" s="1" t="str">
        <f>IF(K902="","",INDEX(差動モデル!$R:$R,K902))</f>
        <v/>
      </c>
      <c r="E902" s="1" t="str">
        <f>IF(K902="","",INDEX(差動モデル!$S:$S,K902))</f>
        <v/>
      </c>
      <c r="F902" s="1" t="str">
        <f t="shared" si="84"/>
        <v/>
      </c>
      <c r="G902" s="1" t="str">
        <f t="shared" si="85"/>
        <v/>
      </c>
      <c r="H902" s="1" t="str">
        <f t="shared" si="86"/>
        <v/>
      </c>
      <c r="I902" s="1" t="str">
        <f t="shared" si="87"/>
        <v/>
      </c>
      <c r="J902" s="1" t="str">
        <f t="shared" si="88"/>
        <v/>
      </c>
      <c r="K902" t="str">
        <f>IF(A902="","",ROUND(1+(LOG10(A902)-LOG10(入力・概要!$B$38))*(入力・概要!$B$40-1)/(LOG10(入力・概要!$B$39)-LOG10(入力・概要!$B$38)),0)+3)</f>
        <v/>
      </c>
      <c r="L902" t="str">
        <f>IF(K902="","",INDEX(差動モデル!$B:$B,K902))</f>
        <v/>
      </c>
      <c r="M902" t="str">
        <f t="shared" si="89"/>
        <v/>
      </c>
    </row>
    <row r="903" spans="1:13">
      <c r="A903" s="3"/>
      <c r="B903" s="4"/>
      <c r="C903" s="4"/>
      <c r="D903" s="1" t="str">
        <f>IF(K903="","",INDEX(差動モデル!$R:$R,K903))</f>
        <v/>
      </c>
      <c r="E903" s="1" t="str">
        <f>IF(K903="","",INDEX(差動モデル!$S:$S,K903))</f>
        <v/>
      </c>
      <c r="F903" s="1" t="str">
        <f t="shared" si="84"/>
        <v/>
      </c>
      <c r="G903" s="1" t="str">
        <f t="shared" si="85"/>
        <v/>
      </c>
      <c r="H903" s="1" t="str">
        <f t="shared" si="86"/>
        <v/>
      </c>
      <c r="I903" s="1" t="str">
        <f t="shared" si="87"/>
        <v/>
      </c>
      <c r="J903" s="1" t="str">
        <f t="shared" si="88"/>
        <v/>
      </c>
      <c r="K903" t="str">
        <f>IF(A903="","",ROUND(1+(LOG10(A903)-LOG10(入力・概要!$B$38))*(入力・概要!$B$40-1)/(LOG10(入力・概要!$B$39)-LOG10(入力・概要!$B$38)),0)+3)</f>
        <v/>
      </c>
      <c r="L903" t="str">
        <f>IF(K903="","",INDEX(差動モデル!$B:$B,K903))</f>
        <v/>
      </c>
      <c r="M903" t="str">
        <f t="shared" si="89"/>
        <v/>
      </c>
    </row>
    <row r="904" spans="1:13">
      <c r="A904" s="3"/>
      <c r="B904" s="4"/>
      <c r="C904" s="4"/>
      <c r="D904" s="1" t="str">
        <f>IF(K904="","",INDEX(差動モデル!$R:$R,K904))</f>
        <v/>
      </c>
      <c r="E904" s="1" t="str">
        <f>IF(K904="","",INDEX(差動モデル!$S:$S,K904))</f>
        <v/>
      </c>
      <c r="F904" s="1" t="str">
        <f t="shared" si="84"/>
        <v/>
      </c>
      <c r="G904" s="1" t="str">
        <f t="shared" si="85"/>
        <v/>
      </c>
      <c r="H904" s="1" t="str">
        <f t="shared" si="86"/>
        <v/>
      </c>
      <c r="I904" s="1" t="str">
        <f t="shared" si="87"/>
        <v/>
      </c>
      <c r="J904" s="1" t="str">
        <f t="shared" si="88"/>
        <v/>
      </c>
      <c r="K904" t="str">
        <f>IF(A904="","",ROUND(1+(LOG10(A904)-LOG10(入力・概要!$B$38))*(入力・概要!$B$40-1)/(LOG10(入力・概要!$B$39)-LOG10(入力・概要!$B$38)),0)+3)</f>
        <v/>
      </c>
      <c r="L904" t="str">
        <f>IF(K904="","",INDEX(差動モデル!$B:$B,K904))</f>
        <v/>
      </c>
      <c r="M904" t="str">
        <f t="shared" si="89"/>
        <v/>
      </c>
    </row>
    <row r="905" spans="1:13">
      <c r="A905" s="3"/>
      <c r="B905" s="4"/>
      <c r="C905" s="4"/>
      <c r="D905" s="1" t="str">
        <f>IF(K905="","",INDEX(差動モデル!$R:$R,K905))</f>
        <v/>
      </c>
      <c r="E905" s="1" t="str">
        <f>IF(K905="","",INDEX(差動モデル!$S:$S,K905))</f>
        <v/>
      </c>
      <c r="F905" s="1" t="str">
        <f t="shared" si="84"/>
        <v/>
      </c>
      <c r="G905" s="1" t="str">
        <f t="shared" si="85"/>
        <v/>
      </c>
      <c r="H905" s="1" t="str">
        <f t="shared" si="86"/>
        <v/>
      </c>
      <c r="I905" s="1" t="str">
        <f t="shared" si="87"/>
        <v/>
      </c>
      <c r="J905" s="1" t="str">
        <f t="shared" si="88"/>
        <v/>
      </c>
      <c r="K905" t="str">
        <f>IF(A905="","",ROUND(1+(LOG10(A905)-LOG10(入力・概要!$B$38))*(入力・概要!$B$40-1)/(LOG10(入力・概要!$B$39)-LOG10(入力・概要!$B$38)),0)+3)</f>
        <v/>
      </c>
      <c r="L905" t="str">
        <f>IF(K905="","",INDEX(差動モデル!$B:$B,K905))</f>
        <v/>
      </c>
      <c r="M905" t="str">
        <f t="shared" si="89"/>
        <v/>
      </c>
    </row>
    <row r="906" spans="1:13">
      <c r="A906" s="3"/>
      <c r="B906" s="4"/>
      <c r="C906" s="4"/>
      <c r="D906" s="1" t="str">
        <f>IF(K906="","",INDEX(差動モデル!$R:$R,K906))</f>
        <v/>
      </c>
      <c r="E906" s="1" t="str">
        <f>IF(K906="","",INDEX(差動モデル!$S:$S,K906))</f>
        <v/>
      </c>
      <c r="F906" s="1" t="str">
        <f t="shared" si="84"/>
        <v/>
      </c>
      <c r="G906" s="1" t="str">
        <f t="shared" si="85"/>
        <v/>
      </c>
      <c r="H906" s="1" t="str">
        <f t="shared" si="86"/>
        <v/>
      </c>
      <c r="I906" s="1" t="str">
        <f t="shared" si="87"/>
        <v/>
      </c>
      <c r="J906" s="1" t="str">
        <f t="shared" si="88"/>
        <v/>
      </c>
      <c r="K906" t="str">
        <f>IF(A906="","",ROUND(1+(LOG10(A906)-LOG10(入力・概要!$B$38))*(入力・概要!$B$40-1)/(LOG10(入力・概要!$B$39)-LOG10(入力・概要!$B$38)),0)+3)</f>
        <v/>
      </c>
      <c r="L906" t="str">
        <f>IF(K906="","",INDEX(差動モデル!$B:$B,K906))</f>
        <v/>
      </c>
      <c r="M906" t="str">
        <f t="shared" si="89"/>
        <v/>
      </c>
    </row>
    <row r="907" spans="1:13">
      <c r="A907" s="3"/>
      <c r="B907" s="4"/>
      <c r="C907" s="4"/>
      <c r="D907" s="1" t="str">
        <f>IF(K907="","",INDEX(差動モデル!$R:$R,K907))</f>
        <v/>
      </c>
      <c r="E907" s="1" t="str">
        <f>IF(K907="","",INDEX(差動モデル!$S:$S,K907))</f>
        <v/>
      </c>
      <c r="F907" s="1" t="str">
        <f t="shared" si="84"/>
        <v/>
      </c>
      <c r="G907" s="1" t="str">
        <f t="shared" si="85"/>
        <v/>
      </c>
      <c r="H907" s="1" t="str">
        <f t="shared" si="86"/>
        <v/>
      </c>
      <c r="I907" s="1" t="str">
        <f t="shared" si="87"/>
        <v/>
      </c>
      <c r="J907" s="1" t="str">
        <f t="shared" si="88"/>
        <v/>
      </c>
      <c r="K907" t="str">
        <f>IF(A907="","",ROUND(1+(LOG10(A907)-LOG10(入力・概要!$B$38))*(入力・概要!$B$40-1)/(LOG10(入力・概要!$B$39)-LOG10(入力・概要!$B$38)),0)+3)</f>
        <v/>
      </c>
      <c r="L907" t="str">
        <f>IF(K907="","",INDEX(差動モデル!$B:$B,K907))</f>
        <v/>
      </c>
      <c r="M907" t="str">
        <f t="shared" si="89"/>
        <v/>
      </c>
    </row>
    <row r="908" spans="1:13">
      <c r="A908" s="3"/>
      <c r="B908" s="4"/>
      <c r="C908" s="4"/>
      <c r="D908" s="1" t="str">
        <f>IF(K908="","",INDEX(差動モデル!$R:$R,K908))</f>
        <v/>
      </c>
      <c r="E908" s="1" t="str">
        <f>IF(K908="","",INDEX(差動モデル!$S:$S,K908))</f>
        <v/>
      </c>
      <c r="F908" s="1" t="str">
        <f t="shared" si="84"/>
        <v/>
      </c>
      <c r="G908" s="1" t="str">
        <f t="shared" si="85"/>
        <v/>
      </c>
      <c r="H908" s="1" t="str">
        <f t="shared" si="86"/>
        <v/>
      </c>
      <c r="I908" s="1" t="str">
        <f t="shared" si="87"/>
        <v/>
      </c>
      <c r="J908" s="1" t="str">
        <f t="shared" si="88"/>
        <v/>
      </c>
      <c r="K908" t="str">
        <f>IF(A908="","",ROUND(1+(LOG10(A908)-LOG10(入力・概要!$B$38))*(入力・概要!$B$40-1)/(LOG10(入力・概要!$B$39)-LOG10(入力・概要!$B$38)),0)+3)</f>
        <v/>
      </c>
      <c r="L908" t="str">
        <f>IF(K908="","",INDEX(差動モデル!$B:$B,K908))</f>
        <v/>
      </c>
      <c r="M908" t="str">
        <f t="shared" si="89"/>
        <v/>
      </c>
    </row>
    <row r="909" spans="1:13">
      <c r="A909" s="3"/>
      <c r="B909" s="4"/>
      <c r="C909" s="4"/>
      <c r="D909" s="1" t="str">
        <f>IF(K909="","",INDEX(差動モデル!$R:$R,K909))</f>
        <v/>
      </c>
      <c r="E909" s="1" t="str">
        <f>IF(K909="","",INDEX(差動モデル!$S:$S,K909))</f>
        <v/>
      </c>
      <c r="F909" s="1" t="str">
        <f t="shared" si="84"/>
        <v/>
      </c>
      <c r="G909" s="1" t="str">
        <f t="shared" si="85"/>
        <v/>
      </c>
      <c r="H909" s="1" t="str">
        <f t="shared" si="86"/>
        <v/>
      </c>
      <c r="I909" s="1" t="str">
        <f t="shared" si="87"/>
        <v/>
      </c>
      <c r="J909" s="1" t="str">
        <f t="shared" si="88"/>
        <v/>
      </c>
      <c r="K909" t="str">
        <f>IF(A909="","",ROUND(1+(LOG10(A909)-LOG10(入力・概要!$B$38))*(入力・概要!$B$40-1)/(LOG10(入力・概要!$B$39)-LOG10(入力・概要!$B$38)),0)+3)</f>
        <v/>
      </c>
      <c r="L909" t="str">
        <f>IF(K909="","",INDEX(差動モデル!$B:$B,K909))</f>
        <v/>
      </c>
      <c r="M909" t="str">
        <f t="shared" si="89"/>
        <v/>
      </c>
    </row>
    <row r="910" spans="1:13">
      <c r="A910" s="3"/>
      <c r="B910" s="4"/>
      <c r="C910" s="4"/>
      <c r="D910" s="1" t="str">
        <f>IF(K910="","",INDEX(差動モデル!$R:$R,K910))</f>
        <v/>
      </c>
      <c r="E910" s="1" t="str">
        <f>IF(K910="","",INDEX(差動モデル!$S:$S,K910))</f>
        <v/>
      </c>
      <c r="F910" s="1" t="str">
        <f t="shared" si="84"/>
        <v/>
      </c>
      <c r="G910" s="1" t="str">
        <f t="shared" si="85"/>
        <v/>
      </c>
      <c r="H910" s="1" t="str">
        <f t="shared" si="86"/>
        <v/>
      </c>
      <c r="I910" s="1" t="str">
        <f t="shared" si="87"/>
        <v/>
      </c>
      <c r="J910" s="1" t="str">
        <f t="shared" si="88"/>
        <v/>
      </c>
      <c r="K910" t="str">
        <f>IF(A910="","",ROUND(1+(LOG10(A910)-LOG10(入力・概要!$B$38))*(入力・概要!$B$40-1)/(LOG10(入力・概要!$B$39)-LOG10(入力・概要!$B$38)),0)+3)</f>
        <v/>
      </c>
      <c r="L910" t="str">
        <f>IF(K910="","",INDEX(差動モデル!$B:$B,K910))</f>
        <v/>
      </c>
      <c r="M910" t="str">
        <f t="shared" si="89"/>
        <v/>
      </c>
    </row>
    <row r="911" spans="1:13">
      <c r="A911" s="3"/>
      <c r="B911" s="4"/>
      <c r="C911" s="4"/>
      <c r="D911" s="1" t="str">
        <f>IF(K911="","",INDEX(差動モデル!$R:$R,K911))</f>
        <v/>
      </c>
      <c r="E911" s="1" t="str">
        <f>IF(K911="","",INDEX(差動モデル!$S:$S,K911))</f>
        <v/>
      </c>
      <c r="F911" s="1" t="str">
        <f t="shared" si="84"/>
        <v/>
      </c>
      <c r="G911" s="1" t="str">
        <f t="shared" si="85"/>
        <v/>
      </c>
      <c r="H911" s="1" t="str">
        <f t="shared" si="86"/>
        <v/>
      </c>
      <c r="I911" s="1" t="str">
        <f t="shared" si="87"/>
        <v/>
      </c>
      <c r="J911" s="1" t="str">
        <f t="shared" si="88"/>
        <v/>
      </c>
      <c r="K911" t="str">
        <f>IF(A911="","",ROUND(1+(LOG10(A911)-LOG10(入力・概要!$B$38))*(入力・概要!$B$40-1)/(LOG10(入力・概要!$B$39)-LOG10(入力・概要!$B$38)),0)+3)</f>
        <v/>
      </c>
      <c r="L911" t="str">
        <f>IF(K911="","",INDEX(差動モデル!$B:$B,K911))</f>
        <v/>
      </c>
      <c r="M911" t="str">
        <f t="shared" si="89"/>
        <v/>
      </c>
    </row>
    <row r="912" spans="1:13">
      <c r="A912" s="3"/>
      <c r="B912" s="4"/>
      <c r="C912" s="4"/>
      <c r="D912" s="1" t="str">
        <f>IF(K912="","",INDEX(差動モデル!$R:$R,K912))</f>
        <v/>
      </c>
      <c r="E912" s="1" t="str">
        <f>IF(K912="","",INDEX(差動モデル!$S:$S,K912))</f>
        <v/>
      </c>
      <c r="F912" s="1" t="str">
        <f t="shared" si="84"/>
        <v/>
      </c>
      <c r="G912" s="1" t="str">
        <f t="shared" si="85"/>
        <v/>
      </c>
      <c r="H912" s="1" t="str">
        <f t="shared" si="86"/>
        <v/>
      </c>
      <c r="I912" s="1" t="str">
        <f t="shared" si="87"/>
        <v/>
      </c>
      <c r="J912" s="1" t="str">
        <f t="shared" si="88"/>
        <v/>
      </c>
      <c r="K912" t="str">
        <f>IF(A912="","",ROUND(1+(LOG10(A912)-LOG10(入力・概要!$B$38))*(入力・概要!$B$40-1)/(LOG10(入力・概要!$B$39)-LOG10(入力・概要!$B$38)),0)+3)</f>
        <v/>
      </c>
      <c r="L912" t="str">
        <f>IF(K912="","",INDEX(差動モデル!$B:$B,K912))</f>
        <v/>
      </c>
      <c r="M912" t="str">
        <f t="shared" si="89"/>
        <v/>
      </c>
    </row>
    <row r="913" spans="1:13">
      <c r="A913" s="3"/>
      <c r="B913" s="4"/>
      <c r="C913" s="4"/>
      <c r="D913" s="1" t="str">
        <f>IF(K913="","",INDEX(差動モデル!$R:$R,K913))</f>
        <v/>
      </c>
      <c r="E913" s="1" t="str">
        <f>IF(K913="","",INDEX(差動モデル!$S:$S,K913))</f>
        <v/>
      </c>
      <c r="F913" s="1" t="str">
        <f t="shared" si="84"/>
        <v/>
      </c>
      <c r="G913" s="1" t="str">
        <f t="shared" si="85"/>
        <v/>
      </c>
      <c r="H913" s="1" t="str">
        <f t="shared" si="86"/>
        <v/>
      </c>
      <c r="I913" s="1" t="str">
        <f t="shared" si="87"/>
        <v/>
      </c>
      <c r="J913" s="1" t="str">
        <f t="shared" si="88"/>
        <v/>
      </c>
      <c r="K913" t="str">
        <f>IF(A913="","",ROUND(1+(LOG10(A913)-LOG10(入力・概要!$B$38))*(入力・概要!$B$40-1)/(LOG10(入力・概要!$B$39)-LOG10(入力・概要!$B$38)),0)+3)</f>
        <v/>
      </c>
      <c r="L913" t="str">
        <f>IF(K913="","",INDEX(差動モデル!$B:$B,K913))</f>
        <v/>
      </c>
      <c r="M913" t="str">
        <f t="shared" si="89"/>
        <v/>
      </c>
    </row>
    <row r="914" spans="1:13">
      <c r="A914" s="3"/>
      <c r="B914" s="4"/>
      <c r="C914" s="4"/>
      <c r="D914" s="1" t="str">
        <f>IF(K914="","",INDEX(差動モデル!$R:$R,K914))</f>
        <v/>
      </c>
      <c r="E914" s="1" t="str">
        <f>IF(K914="","",INDEX(差動モデル!$S:$S,K914))</f>
        <v/>
      </c>
      <c r="F914" s="1" t="str">
        <f t="shared" si="84"/>
        <v/>
      </c>
      <c r="G914" s="1" t="str">
        <f t="shared" si="85"/>
        <v/>
      </c>
      <c r="H914" s="1" t="str">
        <f t="shared" si="86"/>
        <v/>
      </c>
      <c r="I914" s="1" t="str">
        <f t="shared" si="87"/>
        <v/>
      </c>
      <c r="J914" s="1" t="str">
        <f t="shared" si="88"/>
        <v/>
      </c>
      <c r="K914" t="str">
        <f>IF(A914="","",ROUND(1+(LOG10(A914)-LOG10(入力・概要!$B$38))*(入力・概要!$B$40-1)/(LOG10(入力・概要!$B$39)-LOG10(入力・概要!$B$38)),0)+3)</f>
        <v/>
      </c>
      <c r="L914" t="str">
        <f>IF(K914="","",INDEX(差動モデル!$B:$B,K914))</f>
        <v/>
      </c>
      <c r="M914" t="str">
        <f t="shared" si="89"/>
        <v/>
      </c>
    </row>
    <row r="915" spans="1:13">
      <c r="A915" s="3"/>
      <c r="B915" s="4"/>
      <c r="C915" s="4"/>
      <c r="D915" s="1" t="str">
        <f>IF(K915="","",INDEX(差動モデル!$R:$R,K915))</f>
        <v/>
      </c>
      <c r="E915" s="1" t="str">
        <f>IF(K915="","",INDEX(差動モデル!$S:$S,K915))</f>
        <v/>
      </c>
      <c r="F915" s="1" t="str">
        <f t="shared" si="84"/>
        <v/>
      </c>
      <c r="G915" s="1" t="str">
        <f t="shared" si="85"/>
        <v/>
      </c>
      <c r="H915" s="1" t="str">
        <f t="shared" si="86"/>
        <v/>
      </c>
      <c r="I915" s="1" t="str">
        <f t="shared" si="87"/>
        <v/>
      </c>
      <c r="J915" s="1" t="str">
        <f t="shared" si="88"/>
        <v/>
      </c>
      <c r="K915" t="str">
        <f>IF(A915="","",ROUND(1+(LOG10(A915)-LOG10(入力・概要!$B$38))*(入力・概要!$B$40-1)/(LOG10(入力・概要!$B$39)-LOG10(入力・概要!$B$38)),0)+3)</f>
        <v/>
      </c>
      <c r="L915" t="str">
        <f>IF(K915="","",INDEX(差動モデル!$B:$B,K915))</f>
        <v/>
      </c>
      <c r="M915" t="str">
        <f t="shared" si="89"/>
        <v/>
      </c>
    </row>
    <row r="916" spans="1:13">
      <c r="A916" s="3"/>
      <c r="B916" s="4"/>
      <c r="C916" s="4"/>
      <c r="D916" s="1" t="str">
        <f>IF(K916="","",INDEX(差動モデル!$R:$R,K916))</f>
        <v/>
      </c>
      <c r="E916" s="1" t="str">
        <f>IF(K916="","",INDEX(差動モデル!$S:$S,K916))</f>
        <v/>
      </c>
      <c r="F916" s="1" t="str">
        <f t="shared" si="84"/>
        <v/>
      </c>
      <c r="G916" s="1" t="str">
        <f t="shared" si="85"/>
        <v/>
      </c>
      <c r="H916" s="1" t="str">
        <f t="shared" si="86"/>
        <v/>
      </c>
      <c r="I916" s="1" t="str">
        <f t="shared" si="87"/>
        <v/>
      </c>
      <c r="J916" s="1" t="str">
        <f t="shared" si="88"/>
        <v/>
      </c>
      <c r="K916" t="str">
        <f>IF(A916="","",ROUND(1+(LOG10(A916)-LOG10(入力・概要!$B$38))*(入力・概要!$B$40-1)/(LOG10(入力・概要!$B$39)-LOG10(入力・概要!$B$38)),0)+3)</f>
        <v/>
      </c>
      <c r="L916" t="str">
        <f>IF(K916="","",INDEX(差動モデル!$B:$B,K916))</f>
        <v/>
      </c>
      <c r="M916" t="str">
        <f t="shared" si="89"/>
        <v/>
      </c>
    </row>
    <row r="917" spans="1:13">
      <c r="A917" s="3"/>
      <c r="B917" s="4"/>
      <c r="C917" s="4"/>
      <c r="D917" s="1" t="str">
        <f>IF(K917="","",INDEX(差動モデル!$R:$R,K917))</f>
        <v/>
      </c>
      <c r="E917" s="1" t="str">
        <f>IF(K917="","",INDEX(差動モデル!$S:$S,K917))</f>
        <v/>
      </c>
      <c r="F917" s="1" t="str">
        <f t="shared" si="84"/>
        <v/>
      </c>
      <c r="G917" s="1" t="str">
        <f t="shared" si="85"/>
        <v/>
      </c>
      <c r="H917" s="1" t="str">
        <f t="shared" si="86"/>
        <v/>
      </c>
      <c r="I917" s="1" t="str">
        <f t="shared" si="87"/>
        <v/>
      </c>
      <c r="J917" s="1" t="str">
        <f t="shared" si="88"/>
        <v/>
      </c>
      <c r="K917" t="str">
        <f>IF(A917="","",ROUND(1+(LOG10(A917)-LOG10(入力・概要!$B$38))*(入力・概要!$B$40-1)/(LOG10(入力・概要!$B$39)-LOG10(入力・概要!$B$38)),0)+3)</f>
        <v/>
      </c>
      <c r="L917" t="str">
        <f>IF(K917="","",INDEX(差動モデル!$B:$B,K917))</f>
        <v/>
      </c>
      <c r="M917" t="str">
        <f t="shared" si="89"/>
        <v/>
      </c>
    </row>
    <row r="918" spans="1:13">
      <c r="A918" s="3"/>
      <c r="B918" s="4"/>
      <c r="C918" s="4"/>
      <c r="D918" s="1" t="str">
        <f>IF(K918="","",INDEX(差動モデル!$R:$R,K918))</f>
        <v/>
      </c>
      <c r="E918" s="1" t="str">
        <f>IF(K918="","",INDEX(差動モデル!$S:$S,K918))</f>
        <v/>
      </c>
      <c r="F918" s="1" t="str">
        <f t="shared" si="84"/>
        <v/>
      </c>
      <c r="G918" s="1" t="str">
        <f t="shared" si="85"/>
        <v/>
      </c>
      <c r="H918" s="1" t="str">
        <f t="shared" si="86"/>
        <v/>
      </c>
      <c r="I918" s="1" t="str">
        <f t="shared" si="87"/>
        <v/>
      </c>
      <c r="J918" s="1" t="str">
        <f t="shared" si="88"/>
        <v/>
      </c>
      <c r="K918" t="str">
        <f>IF(A918="","",ROUND(1+(LOG10(A918)-LOG10(入力・概要!$B$38))*(入力・概要!$B$40-1)/(LOG10(入力・概要!$B$39)-LOG10(入力・概要!$B$38)),0)+3)</f>
        <v/>
      </c>
      <c r="L918" t="str">
        <f>IF(K918="","",INDEX(差動モデル!$B:$B,K918))</f>
        <v/>
      </c>
      <c r="M918" t="str">
        <f t="shared" si="89"/>
        <v/>
      </c>
    </row>
    <row r="919" spans="1:13">
      <c r="A919" s="3"/>
      <c r="B919" s="4"/>
      <c r="C919" s="4"/>
      <c r="D919" s="1" t="str">
        <f>IF(K919="","",INDEX(差動モデル!$R:$R,K919))</f>
        <v/>
      </c>
      <c r="E919" s="1" t="str">
        <f>IF(K919="","",INDEX(差動モデル!$S:$S,K919))</f>
        <v/>
      </c>
      <c r="F919" s="1" t="str">
        <f t="shared" si="84"/>
        <v/>
      </c>
      <c r="G919" s="1" t="str">
        <f t="shared" si="85"/>
        <v/>
      </c>
      <c r="H919" s="1" t="str">
        <f t="shared" si="86"/>
        <v/>
      </c>
      <c r="I919" s="1" t="str">
        <f t="shared" si="87"/>
        <v/>
      </c>
      <c r="J919" s="1" t="str">
        <f t="shared" si="88"/>
        <v/>
      </c>
      <c r="K919" t="str">
        <f>IF(A919="","",ROUND(1+(LOG10(A919)-LOG10(入力・概要!$B$38))*(入力・概要!$B$40-1)/(LOG10(入力・概要!$B$39)-LOG10(入力・概要!$B$38)),0)+3)</f>
        <v/>
      </c>
      <c r="L919" t="str">
        <f>IF(K919="","",INDEX(差動モデル!$B:$B,K919))</f>
        <v/>
      </c>
      <c r="M919" t="str">
        <f t="shared" si="89"/>
        <v/>
      </c>
    </row>
    <row r="920" spans="1:13">
      <c r="A920" s="3"/>
      <c r="B920" s="4"/>
      <c r="C920" s="4"/>
      <c r="D920" s="1" t="str">
        <f>IF(K920="","",INDEX(差動モデル!$R:$R,K920))</f>
        <v/>
      </c>
      <c r="E920" s="1" t="str">
        <f>IF(K920="","",INDEX(差動モデル!$S:$S,K920))</f>
        <v/>
      </c>
      <c r="F920" s="1" t="str">
        <f t="shared" si="84"/>
        <v/>
      </c>
      <c r="G920" s="1" t="str">
        <f t="shared" si="85"/>
        <v/>
      </c>
      <c r="H920" s="1" t="str">
        <f t="shared" si="86"/>
        <v/>
      </c>
      <c r="I920" s="1" t="str">
        <f t="shared" si="87"/>
        <v/>
      </c>
      <c r="J920" s="1" t="str">
        <f t="shared" si="88"/>
        <v/>
      </c>
      <c r="K920" t="str">
        <f>IF(A920="","",ROUND(1+(LOG10(A920)-LOG10(入力・概要!$B$38))*(入力・概要!$B$40-1)/(LOG10(入力・概要!$B$39)-LOG10(入力・概要!$B$38)),0)+3)</f>
        <v/>
      </c>
      <c r="L920" t="str">
        <f>IF(K920="","",INDEX(差動モデル!$B:$B,K920))</f>
        <v/>
      </c>
      <c r="M920" t="str">
        <f t="shared" si="89"/>
        <v/>
      </c>
    </row>
    <row r="921" spans="1:13">
      <c r="A921" s="3"/>
      <c r="B921" s="4"/>
      <c r="C921" s="4"/>
      <c r="D921" s="1" t="str">
        <f>IF(K921="","",INDEX(差動モデル!$R:$R,K921))</f>
        <v/>
      </c>
      <c r="E921" s="1" t="str">
        <f>IF(K921="","",INDEX(差動モデル!$S:$S,K921))</f>
        <v/>
      </c>
      <c r="F921" s="1" t="str">
        <f t="shared" si="84"/>
        <v/>
      </c>
      <c r="G921" s="1" t="str">
        <f t="shared" si="85"/>
        <v/>
      </c>
      <c r="H921" s="1" t="str">
        <f t="shared" si="86"/>
        <v/>
      </c>
      <c r="I921" s="1" t="str">
        <f t="shared" si="87"/>
        <v/>
      </c>
      <c r="J921" s="1" t="str">
        <f t="shared" si="88"/>
        <v/>
      </c>
      <c r="K921" t="str">
        <f>IF(A921="","",ROUND(1+(LOG10(A921)-LOG10(入力・概要!$B$38))*(入力・概要!$B$40-1)/(LOG10(入力・概要!$B$39)-LOG10(入力・概要!$B$38)),0)+3)</f>
        <v/>
      </c>
      <c r="L921" t="str">
        <f>IF(K921="","",INDEX(差動モデル!$B:$B,K921))</f>
        <v/>
      </c>
      <c r="M921" t="str">
        <f t="shared" si="89"/>
        <v/>
      </c>
    </row>
    <row r="922" spans="1:13">
      <c r="A922" s="3"/>
      <c r="B922" s="4"/>
      <c r="C922" s="4"/>
      <c r="D922" s="1" t="str">
        <f>IF(K922="","",INDEX(差動モデル!$R:$R,K922))</f>
        <v/>
      </c>
      <c r="E922" s="1" t="str">
        <f>IF(K922="","",INDEX(差動モデル!$S:$S,K922))</f>
        <v/>
      </c>
      <c r="F922" s="1" t="str">
        <f t="shared" si="84"/>
        <v/>
      </c>
      <c r="G922" s="1" t="str">
        <f t="shared" si="85"/>
        <v/>
      </c>
      <c r="H922" s="1" t="str">
        <f t="shared" si="86"/>
        <v/>
      </c>
      <c r="I922" s="1" t="str">
        <f t="shared" si="87"/>
        <v/>
      </c>
      <c r="J922" s="1" t="str">
        <f t="shared" si="88"/>
        <v/>
      </c>
      <c r="K922" t="str">
        <f>IF(A922="","",ROUND(1+(LOG10(A922)-LOG10(入力・概要!$B$38))*(入力・概要!$B$40-1)/(LOG10(入力・概要!$B$39)-LOG10(入力・概要!$B$38)),0)+3)</f>
        <v/>
      </c>
      <c r="L922" t="str">
        <f>IF(K922="","",INDEX(差動モデル!$B:$B,K922))</f>
        <v/>
      </c>
      <c r="M922" t="str">
        <f t="shared" si="89"/>
        <v/>
      </c>
    </row>
    <row r="923" spans="1:13">
      <c r="A923" s="3"/>
      <c r="B923" s="4"/>
      <c r="C923" s="4"/>
      <c r="D923" s="1" t="str">
        <f>IF(K923="","",INDEX(差動モデル!$R:$R,K923))</f>
        <v/>
      </c>
      <c r="E923" s="1" t="str">
        <f>IF(K923="","",INDEX(差動モデル!$S:$S,K923))</f>
        <v/>
      </c>
      <c r="F923" s="1" t="str">
        <f t="shared" si="84"/>
        <v/>
      </c>
      <c r="G923" s="1" t="str">
        <f t="shared" si="85"/>
        <v/>
      </c>
      <c r="H923" s="1" t="str">
        <f t="shared" si="86"/>
        <v/>
      </c>
      <c r="I923" s="1" t="str">
        <f t="shared" si="87"/>
        <v/>
      </c>
      <c r="J923" s="1" t="str">
        <f t="shared" si="88"/>
        <v/>
      </c>
      <c r="K923" t="str">
        <f>IF(A923="","",ROUND(1+(LOG10(A923)-LOG10(入力・概要!$B$38))*(入力・概要!$B$40-1)/(LOG10(入力・概要!$B$39)-LOG10(入力・概要!$B$38)),0)+3)</f>
        <v/>
      </c>
      <c r="L923" t="str">
        <f>IF(K923="","",INDEX(差動モデル!$B:$B,K923))</f>
        <v/>
      </c>
      <c r="M923" t="str">
        <f t="shared" si="89"/>
        <v/>
      </c>
    </row>
    <row r="924" spans="1:13">
      <c r="A924" s="3"/>
      <c r="B924" s="4"/>
      <c r="C924" s="4"/>
      <c r="D924" s="1" t="str">
        <f>IF(K924="","",INDEX(差動モデル!$R:$R,K924))</f>
        <v/>
      </c>
      <c r="E924" s="1" t="str">
        <f>IF(K924="","",INDEX(差動モデル!$S:$S,K924))</f>
        <v/>
      </c>
      <c r="F924" s="1" t="str">
        <f t="shared" si="84"/>
        <v/>
      </c>
      <c r="G924" s="1" t="str">
        <f t="shared" si="85"/>
        <v/>
      </c>
      <c r="H924" s="1" t="str">
        <f t="shared" si="86"/>
        <v/>
      </c>
      <c r="I924" s="1" t="str">
        <f t="shared" si="87"/>
        <v/>
      </c>
      <c r="J924" s="1" t="str">
        <f t="shared" si="88"/>
        <v/>
      </c>
      <c r="K924" t="str">
        <f>IF(A924="","",ROUND(1+(LOG10(A924)-LOG10(入力・概要!$B$38))*(入力・概要!$B$40-1)/(LOG10(入力・概要!$B$39)-LOG10(入力・概要!$B$38)),0)+3)</f>
        <v/>
      </c>
      <c r="L924" t="str">
        <f>IF(K924="","",INDEX(差動モデル!$B:$B,K924))</f>
        <v/>
      </c>
      <c r="M924" t="str">
        <f t="shared" si="89"/>
        <v/>
      </c>
    </row>
    <row r="925" spans="1:13">
      <c r="A925" s="3"/>
      <c r="B925" s="4"/>
      <c r="C925" s="4"/>
      <c r="D925" s="1" t="str">
        <f>IF(K925="","",INDEX(差動モデル!$R:$R,K925))</f>
        <v/>
      </c>
      <c r="E925" s="1" t="str">
        <f>IF(K925="","",INDEX(差動モデル!$S:$S,K925))</f>
        <v/>
      </c>
      <c r="F925" s="1" t="str">
        <f t="shared" si="84"/>
        <v/>
      </c>
      <c r="G925" s="1" t="str">
        <f t="shared" si="85"/>
        <v/>
      </c>
      <c r="H925" s="1" t="str">
        <f t="shared" si="86"/>
        <v/>
      </c>
      <c r="I925" s="1" t="str">
        <f t="shared" si="87"/>
        <v/>
      </c>
      <c r="J925" s="1" t="str">
        <f t="shared" si="88"/>
        <v/>
      </c>
      <c r="K925" t="str">
        <f>IF(A925="","",ROUND(1+(LOG10(A925)-LOG10(入力・概要!$B$38))*(入力・概要!$B$40-1)/(LOG10(入力・概要!$B$39)-LOG10(入力・概要!$B$38)),0)+3)</f>
        <v/>
      </c>
      <c r="L925" t="str">
        <f>IF(K925="","",INDEX(差動モデル!$B:$B,K925))</f>
        <v/>
      </c>
      <c r="M925" t="str">
        <f t="shared" si="89"/>
        <v/>
      </c>
    </row>
    <row r="926" spans="1:13">
      <c r="A926" s="3"/>
      <c r="B926" s="4"/>
      <c r="C926" s="4"/>
      <c r="D926" s="1" t="str">
        <f>IF(K926="","",INDEX(差動モデル!$R:$R,K926))</f>
        <v/>
      </c>
      <c r="E926" s="1" t="str">
        <f>IF(K926="","",INDEX(差動モデル!$S:$S,K926))</f>
        <v/>
      </c>
      <c r="F926" s="1" t="str">
        <f t="shared" si="84"/>
        <v/>
      </c>
      <c r="G926" s="1" t="str">
        <f t="shared" si="85"/>
        <v/>
      </c>
      <c r="H926" s="1" t="str">
        <f t="shared" si="86"/>
        <v/>
      </c>
      <c r="I926" s="1" t="str">
        <f t="shared" si="87"/>
        <v/>
      </c>
      <c r="J926" s="1" t="str">
        <f t="shared" si="88"/>
        <v/>
      </c>
      <c r="K926" t="str">
        <f>IF(A926="","",ROUND(1+(LOG10(A926)-LOG10(入力・概要!$B$38))*(入力・概要!$B$40-1)/(LOG10(入力・概要!$B$39)-LOG10(入力・概要!$B$38)),0)+3)</f>
        <v/>
      </c>
      <c r="L926" t="str">
        <f>IF(K926="","",INDEX(差動モデル!$B:$B,K926))</f>
        <v/>
      </c>
      <c r="M926" t="str">
        <f t="shared" si="89"/>
        <v/>
      </c>
    </row>
    <row r="927" spans="1:13">
      <c r="A927" s="3"/>
      <c r="B927" s="4"/>
      <c r="C927" s="4"/>
      <c r="D927" s="1" t="str">
        <f>IF(K927="","",INDEX(差動モデル!$R:$R,K927))</f>
        <v/>
      </c>
      <c r="E927" s="1" t="str">
        <f>IF(K927="","",INDEX(差動モデル!$S:$S,K927))</f>
        <v/>
      </c>
      <c r="F927" s="1" t="str">
        <f t="shared" si="84"/>
        <v/>
      </c>
      <c r="G927" s="1" t="str">
        <f t="shared" si="85"/>
        <v/>
      </c>
      <c r="H927" s="1" t="str">
        <f t="shared" si="86"/>
        <v/>
      </c>
      <c r="I927" s="1" t="str">
        <f t="shared" si="87"/>
        <v/>
      </c>
      <c r="J927" s="1" t="str">
        <f t="shared" si="88"/>
        <v/>
      </c>
      <c r="K927" t="str">
        <f>IF(A927="","",ROUND(1+(LOG10(A927)-LOG10(入力・概要!$B$38))*(入力・概要!$B$40-1)/(LOG10(入力・概要!$B$39)-LOG10(入力・概要!$B$38)),0)+3)</f>
        <v/>
      </c>
      <c r="L927" t="str">
        <f>IF(K927="","",INDEX(差動モデル!$B:$B,K927))</f>
        <v/>
      </c>
      <c r="M927" t="str">
        <f t="shared" si="89"/>
        <v/>
      </c>
    </row>
    <row r="928" spans="1:13">
      <c r="A928" s="3"/>
      <c r="B928" s="4"/>
      <c r="C928" s="4"/>
      <c r="D928" s="1" t="str">
        <f>IF(K928="","",INDEX(差動モデル!$R:$R,K928))</f>
        <v/>
      </c>
      <c r="E928" s="1" t="str">
        <f>IF(K928="","",INDEX(差動モデル!$S:$S,K928))</f>
        <v/>
      </c>
      <c r="F928" s="1" t="str">
        <f t="shared" si="84"/>
        <v/>
      </c>
      <c r="G928" s="1" t="str">
        <f t="shared" si="85"/>
        <v/>
      </c>
      <c r="H928" s="1" t="str">
        <f t="shared" si="86"/>
        <v/>
      </c>
      <c r="I928" s="1" t="str">
        <f t="shared" si="87"/>
        <v/>
      </c>
      <c r="J928" s="1" t="str">
        <f t="shared" si="88"/>
        <v/>
      </c>
      <c r="K928" t="str">
        <f>IF(A928="","",ROUND(1+(LOG10(A928)-LOG10(入力・概要!$B$38))*(入力・概要!$B$40-1)/(LOG10(入力・概要!$B$39)-LOG10(入力・概要!$B$38)),0)+3)</f>
        <v/>
      </c>
      <c r="L928" t="str">
        <f>IF(K928="","",INDEX(差動モデル!$B:$B,K928))</f>
        <v/>
      </c>
      <c r="M928" t="str">
        <f t="shared" si="89"/>
        <v/>
      </c>
    </row>
    <row r="929" spans="1:13">
      <c r="A929" s="3"/>
      <c r="B929" s="4"/>
      <c r="C929" s="4"/>
      <c r="D929" s="1" t="str">
        <f>IF(K929="","",INDEX(差動モデル!$R:$R,K929))</f>
        <v/>
      </c>
      <c r="E929" s="1" t="str">
        <f>IF(K929="","",INDEX(差動モデル!$S:$S,K929))</f>
        <v/>
      </c>
      <c r="F929" s="1" t="str">
        <f t="shared" si="84"/>
        <v/>
      </c>
      <c r="G929" s="1" t="str">
        <f t="shared" si="85"/>
        <v/>
      </c>
      <c r="H929" s="1" t="str">
        <f t="shared" si="86"/>
        <v/>
      </c>
      <c r="I929" s="1" t="str">
        <f t="shared" si="87"/>
        <v/>
      </c>
      <c r="J929" s="1" t="str">
        <f t="shared" si="88"/>
        <v/>
      </c>
      <c r="K929" t="str">
        <f>IF(A929="","",ROUND(1+(LOG10(A929)-LOG10(入力・概要!$B$38))*(入力・概要!$B$40-1)/(LOG10(入力・概要!$B$39)-LOG10(入力・概要!$B$38)),0)+3)</f>
        <v/>
      </c>
      <c r="L929" t="str">
        <f>IF(K929="","",INDEX(差動モデル!$B:$B,K929))</f>
        <v/>
      </c>
      <c r="M929" t="str">
        <f t="shared" si="89"/>
        <v/>
      </c>
    </row>
    <row r="930" spans="1:13">
      <c r="A930" s="3"/>
      <c r="B930" s="4"/>
      <c r="C930" s="4"/>
      <c r="D930" s="1" t="str">
        <f>IF(K930="","",INDEX(差動モデル!$R:$R,K930))</f>
        <v/>
      </c>
      <c r="E930" s="1" t="str">
        <f>IF(K930="","",INDEX(差動モデル!$S:$S,K930))</f>
        <v/>
      </c>
      <c r="F930" s="1" t="str">
        <f t="shared" si="84"/>
        <v/>
      </c>
      <c r="G930" s="1" t="str">
        <f t="shared" si="85"/>
        <v/>
      </c>
      <c r="H930" s="1" t="str">
        <f t="shared" si="86"/>
        <v/>
      </c>
      <c r="I930" s="1" t="str">
        <f t="shared" si="87"/>
        <v/>
      </c>
      <c r="J930" s="1" t="str">
        <f t="shared" si="88"/>
        <v/>
      </c>
      <c r="K930" t="str">
        <f>IF(A930="","",ROUND(1+(LOG10(A930)-LOG10(入力・概要!$B$38))*(入力・概要!$B$40-1)/(LOG10(入力・概要!$B$39)-LOG10(入力・概要!$B$38)),0)+3)</f>
        <v/>
      </c>
      <c r="L930" t="str">
        <f>IF(K930="","",INDEX(差動モデル!$B:$B,K930))</f>
        <v/>
      </c>
      <c r="M930" t="str">
        <f t="shared" si="89"/>
        <v/>
      </c>
    </row>
    <row r="931" spans="1:13">
      <c r="A931" s="3"/>
      <c r="B931" s="4"/>
      <c r="C931" s="4"/>
      <c r="D931" s="1" t="str">
        <f>IF(K931="","",INDEX(差動モデル!$R:$R,K931))</f>
        <v/>
      </c>
      <c r="E931" s="1" t="str">
        <f>IF(K931="","",INDEX(差動モデル!$S:$S,K931))</f>
        <v/>
      </c>
      <c r="F931" s="1" t="str">
        <f t="shared" si="84"/>
        <v/>
      </c>
      <c r="G931" s="1" t="str">
        <f t="shared" si="85"/>
        <v/>
      </c>
      <c r="H931" s="1" t="str">
        <f t="shared" si="86"/>
        <v/>
      </c>
      <c r="I931" s="1" t="str">
        <f t="shared" si="87"/>
        <v/>
      </c>
      <c r="J931" s="1" t="str">
        <f t="shared" si="88"/>
        <v/>
      </c>
      <c r="K931" t="str">
        <f>IF(A931="","",ROUND(1+(LOG10(A931)-LOG10(入力・概要!$B$38))*(入力・概要!$B$40-1)/(LOG10(入力・概要!$B$39)-LOG10(入力・概要!$B$38)),0)+3)</f>
        <v/>
      </c>
      <c r="L931" t="str">
        <f>IF(K931="","",INDEX(差動モデル!$B:$B,K931))</f>
        <v/>
      </c>
      <c r="M931" t="str">
        <f t="shared" si="89"/>
        <v/>
      </c>
    </row>
    <row r="932" spans="1:13">
      <c r="A932" s="3"/>
      <c r="B932" s="4"/>
      <c r="C932" s="4"/>
      <c r="D932" s="1" t="str">
        <f>IF(K932="","",INDEX(差動モデル!$R:$R,K932))</f>
        <v/>
      </c>
      <c r="E932" s="1" t="str">
        <f>IF(K932="","",INDEX(差動モデル!$S:$S,K932))</f>
        <v/>
      </c>
      <c r="F932" s="1" t="str">
        <f t="shared" si="84"/>
        <v/>
      </c>
      <c r="G932" s="1" t="str">
        <f t="shared" si="85"/>
        <v/>
      </c>
      <c r="H932" s="1" t="str">
        <f t="shared" si="86"/>
        <v/>
      </c>
      <c r="I932" s="1" t="str">
        <f t="shared" si="87"/>
        <v/>
      </c>
      <c r="J932" s="1" t="str">
        <f t="shared" si="88"/>
        <v/>
      </c>
      <c r="K932" t="str">
        <f>IF(A932="","",ROUND(1+(LOG10(A932)-LOG10(入力・概要!$B$38))*(入力・概要!$B$40-1)/(LOG10(入力・概要!$B$39)-LOG10(入力・概要!$B$38)),0)+3)</f>
        <v/>
      </c>
      <c r="L932" t="str">
        <f>IF(K932="","",INDEX(差動モデル!$B:$B,K932))</f>
        <v/>
      </c>
      <c r="M932" t="str">
        <f t="shared" si="89"/>
        <v/>
      </c>
    </row>
    <row r="933" spans="1:13">
      <c r="A933" s="3"/>
      <c r="B933" s="4"/>
      <c r="C933" s="4"/>
      <c r="D933" s="1" t="str">
        <f>IF(K933="","",INDEX(差動モデル!$R:$R,K933))</f>
        <v/>
      </c>
      <c r="E933" s="1" t="str">
        <f>IF(K933="","",INDEX(差動モデル!$S:$S,K933))</f>
        <v/>
      </c>
      <c r="F933" s="1" t="str">
        <f t="shared" si="84"/>
        <v/>
      </c>
      <c r="G933" s="1" t="str">
        <f t="shared" si="85"/>
        <v/>
      </c>
      <c r="H933" s="1" t="str">
        <f t="shared" si="86"/>
        <v/>
      </c>
      <c r="I933" s="1" t="str">
        <f t="shared" si="87"/>
        <v/>
      </c>
      <c r="J933" s="1" t="str">
        <f t="shared" si="88"/>
        <v/>
      </c>
      <c r="K933" t="str">
        <f>IF(A933="","",ROUND(1+(LOG10(A933)-LOG10(入力・概要!$B$38))*(入力・概要!$B$40-1)/(LOG10(入力・概要!$B$39)-LOG10(入力・概要!$B$38)),0)+3)</f>
        <v/>
      </c>
      <c r="L933" t="str">
        <f>IF(K933="","",INDEX(差動モデル!$B:$B,K933))</f>
        <v/>
      </c>
      <c r="M933" t="str">
        <f t="shared" si="89"/>
        <v/>
      </c>
    </row>
    <row r="934" spans="1:13">
      <c r="A934" s="3"/>
      <c r="B934" s="4"/>
      <c r="C934" s="4"/>
      <c r="D934" s="1" t="str">
        <f>IF(K934="","",INDEX(差動モデル!$R:$R,K934))</f>
        <v/>
      </c>
      <c r="E934" s="1" t="str">
        <f>IF(K934="","",INDEX(差動モデル!$S:$S,K934))</f>
        <v/>
      </c>
      <c r="F934" s="1" t="str">
        <f t="shared" si="84"/>
        <v/>
      </c>
      <c r="G934" s="1" t="str">
        <f t="shared" si="85"/>
        <v/>
      </c>
      <c r="H934" s="1" t="str">
        <f t="shared" si="86"/>
        <v/>
      </c>
      <c r="I934" s="1" t="str">
        <f t="shared" si="87"/>
        <v/>
      </c>
      <c r="J934" s="1" t="str">
        <f t="shared" si="88"/>
        <v/>
      </c>
      <c r="K934" t="str">
        <f>IF(A934="","",ROUND(1+(LOG10(A934)-LOG10(入力・概要!$B$38))*(入力・概要!$B$40-1)/(LOG10(入力・概要!$B$39)-LOG10(入力・概要!$B$38)),0)+3)</f>
        <v/>
      </c>
      <c r="L934" t="str">
        <f>IF(K934="","",INDEX(差動モデル!$B:$B,K934))</f>
        <v/>
      </c>
      <c r="M934" t="str">
        <f t="shared" si="89"/>
        <v/>
      </c>
    </row>
    <row r="935" spans="1:13">
      <c r="A935" s="3"/>
      <c r="B935" s="4"/>
      <c r="C935" s="4"/>
      <c r="D935" s="1" t="str">
        <f>IF(K935="","",INDEX(差動モデル!$R:$R,K935))</f>
        <v/>
      </c>
      <c r="E935" s="1" t="str">
        <f>IF(K935="","",INDEX(差動モデル!$S:$S,K935))</f>
        <v/>
      </c>
      <c r="F935" s="1" t="str">
        <f t="shared" si="84"/>
        <v/>
      </c>
      <c r="G935" s="1" t="str">
        <f t="shared" si="85"/>
        <v/>
      </c>
      <c r="H935" s="1" t="str">
        <f t="shared" si="86"/>
        <v/>
      </c>
      <c r="I935" s="1" t="str">
        <f t="shared" si="87"/>
        <v/>
      </c>
      <c r="J935" s="1" t="str">
        <f t="shared" si="88"/>
        <v/>
      </c>
      <c r="K935" t="str">
        <f>IF(A935="","",ROUND(1+(LOG10(A935)-LOG10(入力・概要!$B$38))*(入力・概要!$B$40-1)/(LOG10(入力・概要!$B$39)-LOG10(入力・概要!$B$38)),0)+3)</f>
        <v/>
      </c>
      <c r="L935" t="str">
        <f>IF(K935="","",INDEX(差動モデル!$B:$B,K935))</f>
        <v/>
      </c>
      <c r="M935" t="str">
        <f t="shared" si="89"/>
        <v/>
      </c>
    </row>
    <row r="936" spans="1:13">
      <c r="A936" s="3"/>
      <c r="B936" s="4"/>
      <c r="C936" s="4"/>
      <c r="D936" s="1" t="str">
        <f>IF(K936="","",INDEX(差動モデル!$R:$R,K936))</f>
        <v/>
      </c>
      <c r="E936" s="1" t="str">
        <f>IF(K936="","",INDEX(差動モデル!$S:$S,K936))</f>
        <v/>
      </c>
      <c r="F936" s="1" t="str">
        <f t="shared" si="84"/>
        <v/>
      </c>
      <c r="G936" s="1" t="str">
        <f t="shared" si="85"/>
        <v/>
      </c>
      <c r="H936" s="1" t="str">
        <f t="shared" si="86"/>
        <v/>
      </c>
      <c r="I936" s="1" t="str">
        <f t="shared" si="87"/>
        <v/>
      </c>
      <c r="J936" s="1" t="str">
        <f t="shared" si="88"/>
        <v/>
      </c>
      <c r="K936" t="str">
        <f>IF(A936="","",ROUND(1+(LOG10(A936)-LOG10(入力・概要!$B$38))*(入力・概要!$B$40-1)/(LOG10(入力・概要!$B$39)-LOG10(入力・概要!$B$38)),0)+3)</f>
        <v/>
      </c>
      <c r="L936" t="str">
        <f>IF(K936="","",INDEX(差動モデル!$B:$B,K936))</f>
        <v/>
      </c>
      <c r="M936" t="str">
        <f t="shared" si="89"/>
        <v/>
      </c>
    </row>
    <row r="937" spans="1:13">
      <c r="A937" s="3"/>
      <c r="B937" s="4"/>
      <c r="C937" s="4"/>
      <c r="D937" s="1" t="str">
        <f>IF(K937="","",INDEX(差動モデル!$R:$R,K937))</f>
        <v/>
      </c>
      <c r="E937" s="1" t="str">
        <f>IF(K937="","",INDEX(差動モデル!$S:$S,K937))</f>
        <v/>
      </c>
      <c r="F937" s="1" t="str">
        <f t="shared" si="84"/>
        <v/>
      </c>
      <c r="G937" s="1" t="str">
        <f t="shared" si="85"/>
        <v/>
      </c>
      <c r="H937" s="1" t="str">
        <f t="shared" si="86"/>
        <v/>
      </c>
      <c r="I937" s="1" t="str">
        <f t="shared" si="87"/>
        <v/>
      </c>
      <c r="J937" s="1" t="str">
        <f t="shared" si="88"/>
        <v/>
      </c>
      <c r="K937" t="str">
        <f>IF(A937="","",ROUND(1+(LOG10(A937)-LOG10(入力・概要!$B$38))*(入力・概要!$B$40-1)/(LOG10(入力・概要!$B$39)-LOG10(入力・概要!$B$38)),0)+3)</f>
        <v/>
      </c>
      <c r="L937" t="str">
        <f>IF(K937="","",INDEX(差動モデル!$B:$B,K937))</f>
        <v/>
      </c>
      <c r="M937" t="str">
        <f t="shared" si="89"/>
        <v/>
      </c>
    </row>
    <row r="938" spans="1:13">
      <c r="A938" s="3"/>
      <c r="B938" s="4"/>
      <c r="C938" s="4"/>
      <c r="D938" s="1" t="str">
        <f>IF(K938="","",INDEX(差動モデル!$R:$R,K938))</f>
        <v/>
      </c>
      <c r="E938" s="1" t="str">
        <f>IF(K938="","",INDEX(差動モデル!$S:$S,K938))</f>
        <v/>
      </c>
      <c r="F938" s="1" t="str">
        <f t="shared" si="84"/>
        <v/>
      </c>
      <c r="G938" s="1" t="str">
        <f t="shared" si="85"/>
        <v/>
      </c>
      <c r="H938" s="1" t="str">
        <f t="shared" si="86"/>
        <v/>
      </c>
      <c r="I938" s="1" t="str">
        <f t="shared" si="87"/>
        <v/>
      </c>
      <c r="J938" s="1" t="str">
        <f t="shared" si="88"/>
        <v/>
      </c>
      <c r="K938" t="str">
        <f>IF(A938="","",ROUND(1+(LOG10(A938)-LOG10(入力・概要!$B$38))*(入力・概要!$B$40-1)/(LOG10(入力・概要!$B$39)-LOG10(入力・概要!$B$38)),0)+3)</f>
        <v/>
      </c>
      <c r="L938" t="str">
        <f>IF(K938="","",INDEX(差動モデル!$B:$B,K938))</f>
        <v/>
      </c>
      <c r="M938" t="str">
        <f t="shared" si="89"/>
        <v/>
      </c>
    </row>
    <row r="939" spans="1:13">
      <c r="A939" s="3"/>
      <c r="B939" s="4"/>
      <c r="C939" s="4"/>
      <c r="D939" s="1" t="str">
        <f>IF(K939="","",INDEX(差動モデル!$R:$R,K939))</f>
        <v/>
      </c>
      <c r="E939" s="1" t="str">
        <f>IF(K939="","",INDEX(差動モデル!$S:$S,K939))</f>
        <v/>
      </c>
      <c r="F939" s="1" t="str">
        <f t="shared" si="84"/>
        <v/>
      </c>
      <c r="G939" s="1" t="str">
        <f t="shared" si="85"/>
        <v/>
      </c>
      <c r="H939" s="1" t="str">
        <f t="shared" si="86"/>
        <v/>
      </c>
      <c r="I939" s="1" t="str">
        <f t="shared" si="87"/>
        <v/>
      </c>
      <c r="J939" s="1" t="str">
        <f t="shared" si="88"/>
        <v/>
      </c>
      <c r="K939" t="str">
        <f>IF(A939="","",ROUND(1+(LOG10(A939)-LOG10(入力・概要!$B$38))*(入力・概要!$B$40-1)/(LOG10(入力・概要!$B$39)-LOG10(入力・概要!$B$38)),0)+3)</f>
        <v/>
      </c>
      <c r="L939" t="str">
        <f>IF(K939="","",INDEX(差動モデル!$B:$B,K939))</f>
        <v/>
      </c>
      <c r="M939" t="str">
        <f t="shared" si="89"/>
        <v/>
      </c>
    </row>
    <row r="940" spans="1:13">
      <c r="A940" s="3"/>
      <c r="B940" s="4"/>
      <c r="C940" s="4"/>
      <c r="D940" s="1" t="str">
        <f>IF(K940="","",INDEX(差動モデル!$R:$R,K940))</f>
        <v/>
      </c>
      <c r="E940" s="1" t="str">
        <f>IF(K940="","",INDEX(差動モデル!$S:$S,K940))</f>
        <v/>
      </c>
      <c r="F940" s="1" t="str">
        <f t="shared" si="84"/>
        <v/>
      </c>
      <c r="G940" s="1" t="str">
        <f t="shared" si="85"/>
        <v/>
      </c>
      <c r="H940" s="1" t="str">
        <f t="shared" si="86"/>
        <v/>
      </c>
      <c r="I940" s="1" t="str">
        <f t="shared" si="87"/>
        <v/>
      </c>
      <c r="J940" s="1" t="str">
        <f t="shared" si="88"/>
        <v/>
      </c>
      <c r="K940" t="str">
        <f>IF(A940="","",ROUND(1+(LOG10(A940)-LOG10(入力・概要!$B$38))*(入力・概要!$B$40-1)/(LOG10(入力・概要!$B$39)-LOG10(入力・概要!$B$38)),0)+3)</f>
        <v/>
      </c>
      <c r="L940" t="str">
        <f>IF(K940="","",INDEX(差動モデル!$B:$B,K940))</f>
        <v/>
      </c>
      <c r="M940" t="str">
        <f t="shared" si="89"/>
        <v/>
      </c>
    </row>
    <row r="941" spans="1:13">
      <c r="A941" s="3"/>
      <c r="B941" s="4"/>
      <c r="C941" s="4"/>
      <c r="D941" s="1" t="str">
        <f>IF(K941="","",INDEX(差動モデル!$R:$R,K941))</f>
        <v/>
      </c>
      <c r="E941" s="1" t="str">
        <f>IF(K941="","",INDEX(差動モデル!$S:$S,K941))</f>
        <v/>
      </c>
      <c r="F941" s="1" t="str">
        <f t="shared" si="84"/>
        <v/>
      </c>
      <c r="G941" s="1" t="str">
        <f t="shared" si="85"/>
        <v/>
      </c>
      <c r="H941" s="1" t="str">
        <f t="shared" si="86"/>
        <v/>
      </c>
      <c r="I941" s="1" t="str">
        <f t="shared" si="87"/>
        <v/>
      </c>
      <c r="J941" s="1" t="str">
        <f t="shared" si="88"/>
        <v/>
      </c>
      <c r="K941" t="str">
        <f>IF(A941="","",ROUND(1+(LOG10(A941)-LOG10(入力・概要!$B$38))*(入力・概要!$B$40-1)/(LOG10(入力・概要!$B$39)-LOG10(入力・概要!$B$38)),0)+3)</f>
        <v/>
      </c>
      <c r="L941" t="str">
        <f>IF(K941="","",INDEX(差動モデル!$B:$B,K941))</f>
        <v/>
      </c>
      <c r="M941" t="str">
        <f t="shared" si="89"/>
        <v/>
      </c>
    </row>
    <row r="942" spans="1:13">
      <c r="A942" s="3"/>
      <c r="B942" s="4"/>
      <c r="C942" s="4"/>
      <c r="D942" s="1" t="str">
        <f>IF(K942="","",INDEX(差動モデル!$R:$R,K942))</f>
        <v/>
      </c>
      <c r="E942" s="1" t="str">
        <f>IF(K942="","",INDEX(差動モデル!$S:$S,K942))</f>
        <v/>
      </c>
      <c r="F942" s="1" t="str">
        <f t="shared" si="84"/>
        <v/>
      </c>
      <c r="G942" s="1" t="str">
        <f t="shared" si="85"/>
        <v/>
      </c>
      <c r="H942" s="1" t="str">
        <f t="shared" si="86"/>
        <v/>
      </c>
      <c r="I942" s="1" t="str">
        <f t="shared" si="87"/>
        <v/>
      </c>
      <c r="J942" s="1" t="str">
        <f t="shared" si="88"/>
        <v/>
      </c>
      <c r="K942" t="str">
        <f>IF(A942="","",ROUND(1+(LOG10(A942)-LOG10(入力・概要!$B$38))*(入力・概要!$B$40-1)/(LOG10(入力・概要!$B$39)-LOG10(入力・概要!$B$38)),0)+3)</f>
        <v/>
      </c>
      <c r="L942" t="str">
        <f>IF(K942="","",INDEX(差動モデル!$B:$B,K942))</f>
        <v/>
      </c>
      <c r="M942" t="str">
        <f t="shared" si="89"/>
        <v/>
      </c>
    </row>
    <row r="943" spans="1:13">
      <c r="A943" s="3"/>
      <c r="B943" s="4"/>
      <c r="C943" s="4"/>
      <c r="D943" s="1" t="str">
        <f>IF(K943="","",INDEX(差動モデル!$R:$R,K943))</f>
        <v/>
      </c>
      <c r="E943" s="1" t="str">
        <f>IF(K943="","",INDEX(差動モデル!$S:$S,K943))</f>
        <v/>
      </c>
      <c r="F943" s="1" t="str">
        <f t="shared" si="84"/>
        <v/>
      </c>
      <c r="G943" s="1" t="str">
        <f t="shared" si="85"/>
        <v/>
      </c>
      <c r="H943" s="1" t="str">
        <f t="shared" si="86"/>
        <v/>
      </c>
      <c r="I943" s="1" t="str">
        <f t="shared" si="87"/>
        <v/>
      </c>
      <c r="J943" s="1" t="str">
        <f t="shared" si="88"/>
        <v/>
      </c>
      <c r="K943" t="str">
        <f>IF(A943="","",ROUND(1+(LOG10(A943)-LOG10(入力・概要!$B$38))*(入力・概要!$B$40-1)/(LOG10(入力・概要!$B$39)-LOG10(入力・概要!$B$38)),0)+3)</f>
        <v/>
      </c>
      <c r="L943" t="str">
        <f>IF(K943="","",INDEX(差動モデル!$B:$B,K943))</f>
        <v/>
      </c>
      <c r="M943" t="str">
        <f t="shared" si="89"/>
        <v/>
      </c>
    </row>
    <row r="944" spans="1:13">
      <c r="A944" s="3"/>
      <c r="B944" s="4"/>
      <c r="C944" s="4"/>
      <c r="D944" s="1" t="str">
        <f>IF(K944="","",INDEX(差動モデル!$R:$R,K944))</f>
        <v/>
      </c>
      <c r="E944" s="1" t="str">
        <f>IF(K944="","",INDEX(差動モデル!$S:$S,K944))</f>
        <v/>
      </c>
      <c r="F944" s="1" t="str">
        <f t="shared" si="84"/>
        <v/>
      </c>
      <c r="G944" s="1" t="str">
        <f t="shared" si="85"/>
        <v/>
      </c>
      <c r="H944" s="1" t="str">
        <f t="shared" si="86"/>
        <v/>
      </c>
      <c r="I944" s="1" t="str">
        <f t="shared" si="87"/>
        <v/>
      </c>
      <c r="J944" s="1" t="str">
        <f t="shared" si="88"/>
        <v/>
      </c>
      <c r="K944" t="str">
        <f>IF(A944="","",ROUND(1+(LOG10(A944)-LOG10(入力・概要!$B$38))*(入力・概要!$B$40-1)/(LOG10(入力・概要!$B$39)-LOG10(入力・概要!$B$38)),0)+3)</f>
        <v/>
      </c>
      <c r="L944" t="str">
        <f>IF(K944="","",INDEX(差動モデル!$B:$B,K944))</f>
        <v/>
      </c>
      <c r="M944" t="str">
        <f t="shared" si="89"/>
        <v/>
      </c>
    </row>
    <row r="945" spans="1:13">
      <c r="A945" s="3"/>
      <c r="B945" s="4"/>
      <c r="C945" s="4"/>
      <c r="D945" s="1" t="str">
        <f>IF(K945="","",INDEX(差動モデル!$R:$R,K945))</f>
        <v/>
      </c>
      <c r="E945" s="1" t="str">
        <f>IF(K945="","",INDEX(差動モデル!$S:$S,K945))</f>
        <v/>
      </c>
      <c r="F945" s="1" t="str">
        <f t="shared" si="84"/>
        <v/>
      </c>
      <c r="G945" s="1" t="str">
        <f t="shared" si="85"/>
        <v/>
      </c>
      <c r="H945" s="1" t="str">
        <f t="shared" si="86"/>
        <v/>
      </c>
      <c r="I945" s="1" t="str">
        <f t="shared" si="87"/>
        <v/>
      </c>
      <c r="J945" s="1" t="str">
        <f t="shared" si="88"/>
        <v/>
      </c>
      <c r="K945" t="str">
        <f>IF(A945="","",ROUND(1+(LOG10(A945)-LOG10(入力・概要!$B$38))*(入力・概要!$B$40-1)/(LOG10(入力・概要!$B$39)-LOG10(入力・概要!$B$38)),0)+3)</f>
        <v/>
      </c>
      <c r="L945" t="str">
        <f>IF(K945="","",INDEX(差動モデル!$B:$B,K945))</f>
        <v/>
      </c>
      <c r="M945" t="str">
        <f t="shared" si="89"/>
        <v/>
      </c>
    </row>
    <row r="946" spans="1:13">
      <c r="A946" s="3"/>
      <c r="B946" s="4"/>
      <c r="C946" s="4"/>
      <c r="D946" s="1" t="str">
        <f>IF(K946="","",INDEX(差動モデル!$R:$R,K946))</f>
        <v/>
      </c>
      <c r="E946" s="1" t="str">
        <f>IF(K946="","",INDEX(差動モデル!$S:$S,K946))</f>
        <v/>
      </c>
      <c r="F946" s="1" t="str">
        <f t="shared" si="84"/>
        <v/>
      </c>
      <c r="G946" s="1" t="str">
        <f t="shared" si="85"/>
        <v/>
      </c>
      <c r="H946" s="1" t="str">
        <f t="shared" si="86"/>
        <v/>
      </c>
      <c r="I946" s="1" t="str">
        <f t="shared" si="87"/>
        <v/>
      </c>
      <c r="J946" s="1" t="str">
        <f t="shared" si="88"/>
        <v/>
      </c>
      <c r="K946" t="str">
        <f>IF(A946="","",ROUND(1+(LOG10(A946)-LOG10(入力・概要!$B$38))*(入力・概要!$B$40-1)/(LOG10(入力・概要!$B$39)-LOG10(入力・概要!$B$38)),0)+3)</f>
        <v/>
      </c>
      <c r="L946" t="str">
        <f>IF(K946="","",INDEX(差動モデル!$B:$B,K946))</f>
        <v/>
      </c>
      <c r="M946" t="str">
        <f t="shared" si="89"/>
        <v/>
      </c>
    </row>
    <row r="947" spans="1:13">
      <c r="A947" s="3"/>
      <c r="B947" s="4"/>
      <c r="C947" s="4"/>
      <c r="D947" s="1" t="str">
        <f>IF(K947="","",INDEX(差動モデル!$R:$R,K947))</f>
        <v/>
      </c>
      <c r="E947" s="1" t="str">
        <f>IF(K947="","",INDEX(差動モデル!$S:$S,K947))</f>
        <v/>
      </c>
      <c r="F947" s="1" t="str">
        <f t="shared" si="84"/>
        <v/>
      </c>
      <c r="G947" s="1" t="str">
        <f t="shared" si="85"/>
        <v/>
      </c>
      <c r="H947" s="1" t="str">
        <f t="shared" si="86"/>
        <v/>
      </c>
      <c r="I947" s="1" t="str">
        <f t="shared" si="87"/>
        <v/>
      </c>
      <c r="J947" s="1" t="str">
        <f t="shared" si="88"/>
        <v/>
      </c>
      <c r="K947" t="str">
        <f>IF(A947="","",ROUND(1+(LOG10(A947)-LOG10(入力・概要!$B$38))*(入力・概要!$B$40-1)/(LOG10(入力・概要!$B$39)-LOG10(入力・概要!$B$38)),0)+3)</f>
        <v/>
      </c>
      <c r="L947" t="str">
        <f>IF(K947="","",INDEX(差動モデル!$B:$B,K947))</f>
        <v/>
      </c>
      <c r="M947" t="str">
        <f t="shared" si="89"/>
        <v/>
      </c>
    </row>
    <row r="948" spans="1:13">
      <c r="A948" s="3"/>
      <c r="B948" s="4"/>
      <c r="C948" s="4"/>
      <c r="D948" s="1" t="str">
        <f>IF(K948="","",INDEX(差動モデル!$R:$R,K948))</f>
        <v/>
      </c>
      <c r="E948" s="1" t="str">
        <f>IF(K948="","",INDEX(差動モデル!$S:$S,K948))</f>
        <v/>
      </c>
      <c r="F948" s="1" t="str">
        <f t="shared" si="84"/>
        <v/>
      </c>
      <c r="G948" s="1" t="str">
        <f t="shared" si="85"/>
        <v/>
      </c>
      <c r="H948" s="1" t="str">
        <f t="shared" si="86"/>
        <v/>
      </c>
      <c r="I948" s="1" t="str">
        <f t="shared" si="87"/>
        <v/>
      </c>
      <c r="J948" s="1" t="str">
        <f t="shared" si="88"/>
        <v/>
      </c>
      <c r="K948" t="str">
        <f>IF(A948="","",ROUND(1+(LOG10(A948)-LOG10(入力・概要!$B$38))*(入力・概要!$B$40-1)/(LOG10(入力・概要!$B$39)-LOG10(入力・概要!$B$38)),0)+3)</f>
        <v/>
      </c>
      <c r="L948" t="str">
        <f>IF(K948="","",INDEX(差動モデル!$B:$B,K948))</f>
        <v/>
      </c>
      <c r="M948" t="str">
        <f t="shared" si="89"/>
        <v/>
      </c>
    </row>
    <row r="949" spans="1:13">
      <c r="A949" s="3"/>
      <c r="B949" s="4"/>
      <c r="C949" s="4"/>
      <c r="D949" s="1" t="str">
        <f>IF(K949="","",INDEX(差動モデル!$R:$R,K949))</f>
        <v/>
      </c>
      <c r="E949" s="1" t="str">
        <f>IF(K949="","",INDEX(差動モデル!$S:$S,K949))</f>
        <v/>
      </c>
      <c r="F949" s="1" t="str">
        <f t="shared" si="84"/>
        <v/>
      </c>
      <c r="G949" s="1" t="str">
        <f t="shared" si="85"/>
        <v/>
      </c>
      <c r="H949" s="1" t="str">
        <f t="shared" si="86"/>
        <v/>
      </c>
      <c r="I949" s="1" t="str">
        <f t="shared" si="87"/>
        <v/>
      </c>
      <c r="J949" s="1" t="str">
        <f t="shared" si="88"/>
        <v/>
      </c>
      <c r="K949" t="str">
        <f>IF(A949="","",ROUND(1+(LOG10(A949)-LOG10(入力・概要!$B$38))*(入力・概要!$B$40-1)/(LOG10(入力・概要!$B$39)-LOG10(入力・概要!$B$38)),0)+3)</f>
        <v/>
      </c>
      <c r="L949" t="str">
        <f>IF(K949="","",INDEX(差動モデル!$B:$B,K949))</f>
        <v/>
      </c>
      <c r="M949" t="str">
        <f t="shared" si="89"/>
        <v/>
      </c>
    </row>
    <row r="950" spans="1:13">
      <c r="A950" s="3"/>
      <c r="B950" s="4"/>
      <c r="C950" s="4"/>
      <c r="D950" s="1" t="str">
        <f>IF(K950="","",INDEX(差動モデル!$R:$R,K950))</f>
        <v/>
      </c>
      <c r="E950" s="1" t="str">
        <f>IF(K950="","",INDEX(差動モデル!$S:$S,K950))</f>
        <v/>
      </c>
      <c r="F950" s="1" t="str">
        <f t="shared" si="84"/>
        <v/>
      </c>
      <c r="G950" s="1" t="str">
        <f t="shared" si="85"/>
        <v/>
      </c>
      <c r="H950" s="1" t="str">
        <f t="shared" si="86"/>
        <v/>
      </c>
      <c r="I950" s="1" t="str">
        <f t="shared" si="87"/>
        <v/>
      </c>
      <c r="J950" s="1" t="str">
        <f t="shared" si="88"/>
        <v/>
      </c>
      <c r="K950" t="str">
        <f>IF(A950="","",ROUND(1+(LOG10(A950)-LOG10(入力・概要!$B$38))*(入力・概要!$B$40-1)/(LOG10(入力・概要!$B$39)-LOG10(入力・概要!$B$38)),0)+3)</f>
        <v/>
      </c>
      <c r="L950" t="str">
        <f>IF(K950="","",INDEX(差動モデル!$B:$B,K950))</f>
        <v/>
      </c>
      <c r="M950" t="str">
        <f t="shared" si="89"/>
        <v/>
      </c>
    </row>
    <row r="951" spans="1:13">
      <c r="A951" s="3"/>
      <c r="B951" s="4"/>
      <c r="C951" s="4"/>
      <c r="D951" s="1" t="str">
        <f>IF(K951="","",INDEX(差動モデル!$R:$R,K951))</f>
        <v/>
      </c>
      <c r="E951" s="1" t="str">
        <f>IF(K951="","",INDEX(差動モデル!$S:$S,K951))</f>
        <v/>
      </c>
      <c r="F951" s="1" t="str">
        <f t="shared" si="84"/>
        <v/>
      </c>
      <c r="G951" s="1" t="str">
        <f t="shared" si="85"/>
        <v/>
      </c>
      <c r="H951" s="1" t="str">
        <f t="shared" si="86"/>
        <v/>
      </c>
      <c r="I951" s="1" t="str">
        <f t="shared" si="87"/>
        <v/>
      </c>
      <c r="J951" s="1" t="str">
        <f t="shared" si="88"/>
        <v/>
      </c>
      <c r="K951" t="str">
        <f>IF(A951="","",ROUND(1+(LOG10(A951)-LOG10(入力・概要!$B$38))*(入力・概要!$B$40-1)/(LOG10(入力・概要!$B$39)-LOG10(入力・概要!$B$38)),0)+3)</f>
        <v/>
      </c>
      <c r="L951" t="str">
        <f>IF(K951="","",INDEX(差動モデル!$B:$B,K951))</f>
        <v/>
      </c>
      <c r="M951" t="str">
        <f t="shared" si="89"/>
        <v/>
      </c>
    </row>
    <row r="952" spans="1:13">
      <c r="A952" s="3"/>
      <c r="B952" s="4"/>
      <c r="C952" s="4"/>
      <c r="D952" s="1" t="str">
        <f>IF(K952="","",INDEX(差動モデル!$R:$R,K952))</f>
        <v/>
      </c>
      <c r="E952" s="1" t="str">
        <f>IF(K952="","",INDEX(差動モデル!$S:$S,K952))</f>
        <v/>
      </c>
      <c r="F952" s="1" t="str">
        <f t="shared" si="84"/>
        <v/>
      </c>
      <c r="G952" s="1" t="str">
        <f t="shared" si="85"/>
        <v/>
      </c>
      <c r="H952" s="1" t="str">
        <f t="shared" si="86"/>
        <v/>
      </c>
      <c r="I952" s="1" t="str">
        <f t="shared" si="87"/>
        <v/>
      </c>
      <c r="J952" s="1" t="str">
        <f t="shared" si="88"/>
        <v/>
      </c>
      <c r="K952" t="str">
        <f>IF(A952="","",ROUND(1+(LOG10(A952)-LOG10(入力・概要!$B$38))*(入力・概要!$B$40-1)/(LOG10(入力・概要!$B$39)-LOG10(入力・概要!$B$38)),0)+3)</f>
        <v/>
      </c>
      <c r="L952" t="str">
        <f>IF(K952="","",INDEX(差動モデル!$B:$B,K952))</f>
        <v/>
      </c>
      <c r="M952" t="str">
        <f t="shared" si="89"/>
        <v/>
      </c>
    </row>
    <row r="953" spans="1:13">
      <c r="A953" s="3"/>
      <c r="B953" s="4"/>
      <c r="C953" s="4"/>
      <c r="D953" s="1" t="str">
        <f>IF(K953="","",INDEX(差動モデル!$R:$R,K953))</f>
        <v/>
      </c>
      <c r="E953" s="1" t="str">
        <f>IF(K953="","",INDEX(差動モデル!$S:$S,K953))</f>
        <v/>
      </c>
      <c r="F953" s="1" t="str">
        <f t="shared" si="84"/>
        <v/>
      </c>
      <c r="G953" s="1" t="str">
        <f t="shared" si="85"/>
        <v/>
      </c>
      <c r="H953" s="1" t="str">
        <f t="shared" si="86"/>
        <v/>
      </c>
      <c r="I953" s="1" t="str">
        <f t="shared" si="87"/>
        <v/>
      </c>
      <c r="J953" s="1" t="str">
        <f t="shared" si="88"/>
        <v/>
      </c>
      <c r="K953" t="str">
        <f>IF(A953="","",ROUND(1+(LOG10(A953)-LOG10(入力・概要!$B$38))*(入力・概要!$B$40-1)/(LOG10(入力・概要!$B$39)-LOG10(入力・概要!$B$38)),0)+3)</f>
        <v/>
      </c>
      <c r="L953" t="str">
        <f>IF(K953="","",INDEX(差動モデル!$B:$B,K953))</f>
        <v/>
      </c>
      <c r="M953" t="str">
        <f t="shared" si="89"/>
        <v/>
      </c>
    </row>
    <row r="954" spans="1:13">
      <c r="A954" s="3"/>
      <c r="B954" s="4"/>
      <c r="C954" s="4"/>
      <c r="D954" s="1" t="str">
        <f>IF(K954="","",INDEX(差動モデル!$R:$R,K954))</f>
        <v/>
      </c>
      <c r="E954" s="1" t="str">
        <f>IF(K954="","",INDEX(差動モデル!$S:$S,K954))</f>
        <v/>
      </c>
      <c r="F954" s="1" t="str">
        <f t="shared" si="84"/>
        <v/>
      </c>
      <c r="G954" s="1" t="str">
        <f t="shared" si="85"/>
        <v/>
      </c>
      <c r="H954" s="1" t="str">
        <f t="shared" si="86"/>
        <v/>
      </c>
      <c r="I954" s="1" t="str">
        <f t="shared" si="87"/>
        <v/>
      </c>
      <c r="J954" s="1" t="str">
        <f t="shared" si="88"/>
        <v/>
      </c>
      <c r="K954" t="str">
        <f>IF(A954="","",ROUND(1+(LOG10(A954)-LOG10(入力・概要!$B$38))*(入力・概要!$B$40-1)/(LOG10(入力・概要!$B$39)-LOG10(入力・概要!$B$38)),0)+3)</f>
        <v/>
      </c>
      <c r="L954" t="str">
        <f>IF(K954="","",INDEX(差動モデル!$B:$B,K954))</f>
        <v/>
      </c>
      <c r="M954" t="str">
        <f t="shared" si="89"/>
        <v/>
      </c>
    </row>
    <row r="955" spans="1:13">
      <c r="A955" s="3"/>
      <c r="B955" s="4"/>
      <c r="C955" s="4"/>
      <c r="D955" s="1" t="str">
        <f>IF(K955="","",INDEX(差動モデル!$R:$R,K955))</f>
        <v/>
      </c>
      <c r="E955" s="1" t="str">
        <f>IF(K955="","",INDEX(差動モデル!$S:$S,K955))</f>
        <v/>
      </c>
      <c r="F955" s="1" t="str">
        <f t="shared" si="84"/>
        <v/>
      </c>
      <c r="G955" s="1" t="str">
        <f t="shared" si="85"/>
        <v/>
      </c>
      <c r="H955" s="1" t="str">
        <f t="shared" si="86"/>
        <v/>
      </c>
      <c r="I955" s="1" t="str">
        <f t="shared" si="87"/>
        <v/>
      </c>
      <c r="J955" s="1" t="str">
        <f t="shared" si="88"/>
        <v/>
      </c>
      <c r="K955" t="str">
        <f>IF(A955="","",ROUND(1+(LOG10(A955)-LOG10(入力・概要!$B$38))*(入力・概要!$B$40-1)/(LOG10(入力・概要!$B$39)-LOG10(入力・概要!$B$38)),0)+3)</f>
        <v/>
      </c>
      <c r="L955" t="str">
        <f>IF(K955="","",INDEX(差動モデル!$B:$B,K955))</f>
        <v/>
      </c>
      <c r="M955" t="str">
        <f t="shared" si="89"/>
        <v/>
      </c>
    </row>
    <row r="956" spans="1:13">
      <c r="A956" s="3"/>
      <c r="B956" s="4"/>
      <c r="C956" s="4"/>
      <c r="D956" s="1" t="str">
        <f>IF(K956="","",INDEX(差動モデル!$R:$R,K956))</f>
        <v/>
      </c>
      <c r="E956" s="1" t="str">
        <f>IF(K956="","",INDEX(差動モデル!$S:$S,K956))</f>
        <v/>
      </c>
      <c r="F956" s="1" t="str">
        <f t="shared" si="84"/>
        <v/>
      </c>
      <c r="G956" s="1" t="str">
        <f t="shared" si="85"/>
        <v/>
      </c>
      <c r="H956" s="1" t="str">
        <f t="shared" si="86"/>
        <v/>
      </c>
      <c r="I956" s="1" t="str">
        <f t="shared" si="87"/>
        <v/>
      </c>
      <c r="J956" s="1" t="str">
        <f t="shared" si="88"/>
        <v/>
      </c>
      <c r="K956" t="str">
        <f>IF(A956="","",ROUND(1+(LOG10(A956)-LOG10(入力・概要!$B$38))*(入力・概要!$B$40-1)/(LOG10(入力・概要!$B$39)-LOG10(入力・概要!$B$38)),0)+3)</f>
        <v/>
      </c>
      <c r="L956" t="str">
        <f>IF(K956="","",INDEX(差動モデル!$B:$B,K956))</f>
        <v/>
      </c>
      <c r="M956" t="str">
        <f t="shared" si="89"/>
        <v/>
      </c>
    </row>
    <row r="957" spans="1:13">
      <c r="A957" s="3"/>
      <c r="B957" s="4"/>
      <c r="C957" s="4"/>
      <c r="D957" s="1" t="str">
        <f>IF(K957="","",INDEX(差動モデル!$R:$R,K957))</f>
        <v/>
      </c>
      <c r="E957" s="1" t="str">
        <f>IF(K957="","",INDEX(差動モデル!$S:$S,K957))</f>
        <v/>
      </c>
      <c r="F957" s="1" t="str">
        <f t="shared" si="84"/>
        <v/>
      </c>
      <c r="G957" s="1" t="str">
        <f t="shared" si="85"/>
        <v/>
      </c>
      <c r="H957" s="1" t="str">
        <f t="shared" si="86"/>
        <v/>
      </c>
      <c r="I957" s="1" t="str">
        <f t="shared" si="87"/>
        <v/>
      </c>
      <c r="J957" s="1" t="str">
        <f t="shared" si="88"/>
        <v/>
      </c>
      <c r="K957" t="str">
        <f>IF(A957="","",ROUND(1+(LOG10(A957)-LOG10(入力・概要!$B$38))*(入力・概要!$B$40-1)/(LOG10(入力・概要!$B$39)-LOG10(入力・概要!$B$38)),0)+3)</f>
        <v/>
      </c>
      <c r="L957" t="str">
        <f>IF(K957="","",INDEX(差動モデル!$B:$B,K957))</f>
        <v/>
      </c>
      <c r="M957" t="str">
        <f t="shared" si="89"/>
        <v/>
      </c>
    </row>
    <row r="958" spans="1:13">
      <c r="A958" s="3"/>
      <c r="B958" s="4"/>
      <c r="C958" s="4"/>
      <c r="D958" s="1" t="str">
        <f>IF(K958="","",INDEX(差動モデル!$R:$R,K958))</f>
        <v/>
      </c>
      <c r="E958" s="1" t="str">
        <f>IF(K958="","",INDEX(差動モデル!$S:$S,K958))</f>
        <v/>
      </c>
      <c r="F958" s="1" t="str">
        <f t="shared" si="84"/>
        <v/>
      </c>
      <c r="G958" s="1" t="str">
        <f t="shared" si="85"/>
        <v/>
      </c>
      <c r="H958" s="1" t="str">
        <f t="shared" si="86"/>
        <v/>
      </c>
      <c r="I958" s="1" t="str">
        <f t="shared" si="87"/>
        <v/>
      </c>
      <c r="J958" s="1" t="str">
        <f t="shared" si="88"/>
        <v/>
      </c>
      <c r="K958" t="str">
        <f>IF(A958="","",ROUND(1+(LOG10(A958)-LOG10(入力・概要!$B$38))*(入力・概要!$B$40-1)/(LOG10(入力・概要!$B$39)-LOG10(入力・概要!$B$38)),0)+3)</f>
        <v/>
      </c>
      <c r="L958" t="str">
        <f>IF(K958="","",INDEX(差動モデル!$B:$B,K958))</f>
        <v/>
      </c>
      <c r="M958" t="str">
        <f t="shared" si="89"/>
        <v/>
      </c>
    </row>
    <row r="959" spans="1:13">
      <c r="A959" s="3"/>
      <c r="B959" s="4"/>
      <c r="C959" s="4"/>
      <c r="D959" s="1" t="str">
        <f>IF(K959="","",INDEX(差動モデル!$R:$R,K959))</f>
        <v/>
      </c>
      <c r="E959" s="1" t="str">
        <f>IF(K959="","",INDEX(差動モデル!$S:$S,K959))</f>
        <v/>
      </c>
      <c r="F959" s="1" t="str">
        <f t="shared" si="84"/>
        <v/>
      </c>
      <c r="G959" s="1" t="str">
        <f t="shared" si="85"/>
        <v/>
      </c>
      <c r="H959" s="1" t="str">
        <f t="shared" si="86"/>
        <v/>
      </c>
      <c r="I959" s="1" t="str">
        <f t="shared" si="87"/>
        <v/>
      </c>
      <c r="J959" s="1" t="str">
        <f t="shared" si="88"/>
        <v/>
      </c>
      <c r="K959" t="str">
        <f>IF(A959="","",ROUND(1+(LOG10(A959)-LOG10(入力・概要!$B$38))*(入力・概要!$B$40-1)/(LOG10(入力・概要!$B$39)-LOG10(入力・概要!$B$38)),0)+3)</f>
        <v/>
      </c>
      <c r="L959" t="str">
        <f>IF(K959="","",INDEX(差動モデル!$B:$B,K959))</f>
        <v/>
      </c>
      <c r="M959" t="str">
        <f t="shared" si="89"/>
        <v/>
      </c>
    </row>
    <row r="960" spans="1:13">
      <c r="A960" s="3"/>
      <c r="B960" s="4"/>
      <c r="C960" s="4"/>
      <c r="D960" s="1" t="str">
        <f>IF(K960="","",INDEX(差動モデル!$R:$R,K960))</f>
        <v/>
      </c>
      <c r="E960" s="1" t="str">
        <f>IF(K960="","",INDEX(差動モデル!$S:$S,K960))</f>
        <v/>
      </c>
      <c r="F960" s="1" t="str">
        <f t="shared" si="84"/>
        <v/>
      </c>
      <c r="G960" s="1" t="str">
        <f t="shared" si="85"/>
        <v/>
      </c>
      <c r="H960" s="1" t="str">
        <f t="shared" si="86"/>
        <v/>
      </c>
      <c r="I960" s="1" t="str">
        <f t="shared" si="87"/>
        <v/>
      </c>
      <c r="J960" s="1" t="str">
        <f t="shared" si="88"/>
        <v/>
      </c>
      <c r="K960" t="str">
        <f>IF(A960="","",ROUND(1+(LOG10(A960)-LOG10(入力・概要!$B$38))*(入力・概要!$B$40-1)/(LOG10(入力・概要!$B$39)-LOG10(入力・概要!$B$38)),0)+3)</f>
        <v/>
      </c>
      <c r="L960" t="str">
        <f>IF(K960="","",INDEX(差動モデル!$B:$B,K960))</f>
        <v/>
      </c>
      <c r="M960" t="str">
        <f t="shared" si="89"/>
        <v/>
      </c>
    </row>
    <row r="961" spans="1:13">
      <c r="A961" s="3"/>
      <c r="B961" s="4"/>
      <c r="C961" s="4"/>
      <c r="D961" s="1" t="str">
        <f>IF(K961="","",INDEX(差動モデル!$R:$R,K961))</f>
        <v/>
      </c>
      <c r="E961" s="1" t="str">
        <f>IF(K961="","",INDEX(差動モデル!$S:$S,K961))</f>
        <v/>
      </c>
      <c r="F961" s="1" t="str">
        <f t="shared" si="84"/>
        <v/>
      </c>
      <c r="G961" s="1" t="str">
        <f t="shared" si="85"/>
        <v/>
      </c>
      <c r="H961" s="1" t="str">
        <f t="shared" si="86"/>
        <v/>
      </c>
      <c r="I961" s="1" t="str">
        <f t="shared" si="87"/>
        <v/>
      </c>
      <c r="J961" s="1" t="str">
        <f t="shared" si="88"/>
        <v/>
      </c>
      <c r="K961" t="str">
        <f>IF(A961="","",ROUND(1+(LOG10(A961)-LOG10(入力・概要!$B$38))*(入力・概要!$B$40-1)/(LOG10(入力・概要!$B$39)-LOG10(入力・概要!$B$38)),0)+3)</f>
        <v/>
      </c>
      <c r="L961" t="str">
        <f>IF(K961="","",INDEX(差動モデル!$B:$B,K961))</f>
        <v/>
      </c>
      <c r="M961" t="str">
        <f t="shared" si="89"/>
        <v/>
      </c>
    </row>
    <row r="962" spans="1:13">
      <c r="A962" s="3"/>
      <c r="B962" s="4"/>
      <c r="C962" s="4"/>
      <c r="D962" s="1" t="str">
        <f>IF(K962="","",INDEX(差動モデル!$R:$R,K962))</f>
        <v/>
      </c>
      <c r="E962" s="1" t="str">
        <f>IF(K962="","",INDEX(差動モデル!$S:$S,K962))</f>
        <v/>
      </c>
      <c r="F962" s="1" t="str">
        <f t="shared" si="84"/>
        <v/>
      </c>
      <c r="G962" s="1" t="str">
        <f t="shared" si="85"/>
        <v/>
      </c>
      <c r="H962" s="1" t="str">
        <f t="shared" si="86"/>
        <v/>
      </c>
      <c r="I962" s="1" t="str">
        <f t="shared" si="87"/>
        <v/>
      </c>
      <c r="J962" s="1" t="str">
        <f t="shared" si="88"/>
        <v/>
      </c>
      <c r="K962" t="str">
        <f>IF(A962="","",ROUND(1+(LOG10(A962)-LOG10(入力・概要!$B$38))*(入力・概要!$B$40-1)/(LOG10(入力・概要!$B$39)-LOG10(入力・概要!$B$38)),0)+3)</f>
        <v/>
      </c>
      <c r="L962" t="str">
        <f>IF(K962="","",INDEX(差動モデル!$B:$B,K962))</f>
        <v/>
      </c>
      <c r="M962" t="str">
        <f t="shared" si="89"/>
        <v/>
      </c>
    </row>
    <row r="963" spans="1:13">
      <c r="A963" s="3"/>
      <c r="B963" s="4"/>
      <c r="C963" s="4"/>
      <c r="D963" s="1" t="str">
        <f>IF(K963="","",INDEX(差動モデル!$R:$R,K963))</f>
        <v/>
      </c>
      <c r="E963" s="1" t="str">
        <f>IF(K963="","",INDEX(差動モデル!$S:$S,K963))</f>
        <v/>
      </c>
      <c r="F963" s="1" t="str">
        <f t="shared" si="84"/>
        <v/>
      </c>
      <c r="G963" s="1" t="str">
        <f t="shared" si="85"/>
        <v/>
      </c>
      <c r="H963" s="1" t="str">
        <f t="shared" si="86"/>
        <v/>
      </c>
      <c r="I963" s="1" t="str">
        <f t="shared" si="87"/>
        <v/>
      </c>
      <c r="J963" s="1" t="str">
        <f t="shared" si="88"/>
        <v/>
      </c>
      <c r="K963" t="str">
        <f>IF(A963="","",ROUND(1+(LOG10(A963)-LOG10(入力・概要!$B$38))*(入力・概要!$B$40-1)/(LOG10(入力・概要!$B$39)-LOG10(入力・概要!$B$38)),0)+3)</f>
        <v/>
      </c>
      <c r="L963" t="str">
        <f>IF(K963="","",INDEX(差動モデル!$B:$B,K963))</f>
        <v/>
      </c>
      <c r="M963" t="str">
        <f t="shared" si="89"/>
        <v/>
      </c>
    </row>
    <row r="964" spans="1:13">
      <c r="A964" s="3"/>
      <c r="B964" s="4"/>
      <c r="C964" s="4"/>
      <c r="D964" s="1" t="str">
        <f>IF(K964="","",INDEX(差動モデル!$R:$R,K964))</f>
        <v/>
      </c>
      <c r="E964" s="1" t="str">
        <f>IF(K964="","",INDEX(差動モデル!$S:$S,K964))</f>
        <v/>
      </c>
      <c r="F964" s="1" t="str">
        <f t="shared" si="84"/>
        <v/>
      </c>
      <c r="G964" s="1" t="str">
        <f t="shared" si="85"/>
        <v/>
      </c>
      <c r="H964" s="1" t="str">
        <f t="shared" si="86"/>
        <v/>
      </c>
      <c r="I964" s="1" t="str">
        <f t="shared" si="87"/>
        <v/>
      </c>
      <c r="J964" s="1" t="str">
        <f t="shared" si="88"/>
        <v/>
      </c>
      <c r="K964" t="str">
        <f>IF(A964="","",ROUND(1+(LOG10(A964)-LOG10(入力・概要!$B$38))*(入力・概要!$B$40-1)/(LOG10(入力・概要!$B$39)-LOG10(入力・概要!$B$38)),0)+3)</f>
        <v/>
      </c>
      <c r="L964" t="str">
        <f>IF(K964="","",INDEX(差動モデル!$B:$B,K964))</f>
        <v/>
      </c>
      <c r="M964" t="str">
        <f t="shared" si="89"/>
        <v/>
      </c>
    </row>
    <row r="965" spans="1:13">
      <c r="A965" s="3"/>
      <c r="B965" s="4"/>
      <c r="C965" s="4"/>
      <c r="D965" s="1" t="str">
        <f>IF(K965="","",INDEX(差動モデル!$R:$R,K965))</f>
        <v/>
      </c>
      <c r="E965" s="1" t="str">
        <f>IF(K965="","",INDEX(差動モデル!$S:$S,K965))</f>
        <v/>
      </c>
      <c r="F965" s="1" t="str">
        <f t="shared" ref="F965:F1004" si="90">IF(OR(A965="",B965=""),"",100*(D965-B965)/MAX(B965,0.000000000001))</f>
        <v/>
      </c>
      <c r="G965" s="1" t="str">
        <f t="shared" ref="G965:G1004" si="91">IF(OR(A965="",C965=""),"",E965-C965)</f>
        <v/>
      </c>
      <c r="H965" s="1" t="str">
        <f t="shared" ref="H965:H1004" si="92">IF(A965="","",LOG10(A965))</f>
        <v/>
      </c>
      <c r="I965" s="1" t="str">
        <f t="shared" ref="I965:I1004" si="93">IF(B965="","",LOG10(MAX(B965,0.000000000001)))</f>
        <v/>
      </c>
      <c r="J965" s="1" t="str">
        <f t="shared" ref="J965:J1004" si="94">IF(D965="","",LOG10(MAX(D965,0.000000000001)))</f>
        <v/>
      </c>
      <c r="K965" t="str">
        <f>IF(A965="","",ROUND(1+(LOG10(A965)-LOG10(入力・概要!$B$38))*(入力・概要!$B$40-1)/(LOG10(入力・概要!$B$39)-LOG10(入力・概要!$B$38)),0)+3)</f>
        <v/>
      </c>
      <c r="L965" t="str">
        <f>IF(K965="","",INDEX(差動モデル!$B:$B,K965))</f>
        <v/>
      </c>
      <c r="M965" t="str">
        <f t="shared" ref="M965:M1028" si="95">IF(A965="","",IF(ABS(L965/A965-1)&lt;0.01,"周波数差&lt;1%","周波数差あり"))</f>
        <v/>
      </c>
    </row>
    <row r="966" spans="1:13">
      <c r="A966" s="3"/>
      <c r="B966" s="4"/>
      <c r="C966" s="4"/>
      <c r="D966" s="1" t="str">
        <f>IF(K966="","",INDEX(差動モデル!$R:$R,K966))</f>
        <v/>
      </c>
      <c r="E966" s="1" t="str">
        <f>IF(K966="","",INDEX(差動モデル!$S:$S,K966))</f>
        <v/>
      </c>
      <c r="F966" s="1" t="str">
        <f t="shared" si="90"/>
        <v/>
      </c>
      <c r="G966" s="1" t="str">
        <f t="shared" si="91"/>
        <v/>
      </c>
      <c r="H966" s="1" t="str">
        <f t="shared" si="92"/>
        <v/>
      </c>
      <c r="I966" s="1" t="str">
        <f t="shared" si="93"/>
        <v/>
      </c>
      <c r="J966" s="1" t="str">
        <f t="shared" si="94"/>
        <v/>
      </c>
      <c r="K966" t="str">
        <f>IF(A966="","",ROUND(1+(LOG10(A966)-LOG10(入力・概要!$B$38))*(入力・概要!$B$40-1)/(LOG10(入力・概要!$B$39)-LOG10(入力・概要!$B$38)),0)+3)</f>
        <v/>
      </c>
      <c r="L966" t="str">
        <f>IF(K966="","",INDEX(差動モデル!$B:$B,K966))</f>
        <v/>
      </c>
      <c r="M966" t="str">
        <f t="shared" si="95"/>
        <v/>
      </c>
    </row>
    <row r="967" spans="1:13">
      <c r="A967" s="3"/>
      <c r="B967" s="4"/>
      <c r="C967" s="4"/>
      <c r="D967" s="1" t="str">
        <f>IF(K967="","",INDEX(差動モデル!$R:$R,K967))</f>
        <v/>
      </c>
      <c r="E967" s="1" t="str">
        <f>IF(K967="","",INDEX(差動モデル!$S:$S,K967))</f>
        <v/>
      </c>
      <c r="F967" s="1" t="str">
        <f t="shared" si="90"/>
        <v/>
      </c>
      <c r="G967" s="1" t="str">
        <f t="shared" si="91"/>
        <v/>
      </c>
      <c r="H967" s="1" t="str">
        <f t="shared" si="92"/>
        <v/>
      </c>
      <c r="I967" s="1" t="str">
        <f t="shared" si="93"/>
        <v/>
      </c>
      <c r="J967" s="1" t="str">
        <f t="shared" si="94"/>
        <v/>
      </c>
      <c r="K967" t="str">
        <f>IF(A967="","",ROUND(1+(LOG10(A967)-LOG10(入力・概要!$B$38))*(入力・概要!$B$40-1)/(LOG10(入力・概要!$B$39)-LOG10(入力・概要!$B$38)),0)+3)</f>
        <v/>
      </c>
      <c r="L967" t="str">
        <f>IF(K967="","",INDEX(差動モデル!$B:$B,K967))</f>
        <v/>
      </c>
      <c r="M967" t="str">
        <f t="shared" si="95"/>
        <v/>
      </c>
    </row>
    <row r="968" spans="1:13">
      <c r="A968" s="3"/>
      <c r="B968" s="4"/>
      <c r="C968" s="4"/>
      <c r="D968" s="1" t="str">
        <f>IF(K968="","",INDEX(差動モデル!$R:$R,K968))</f>
        <v/>
      </c>
      <c r="E968" s="1" t="str">
        <f>IF(K968="","",INDEX(差動モデル!$S:$S,K968))</f>
        <v/>
      </c>
      <c r="F968" s="1" t="str">
        <f t="shared" si="90"/>
        <v/>
      </c>
      <c r="G968" s="1" t="str">
        <f t="shared" si="91"/>
        <v/>
      </c>
      <c r="H968" s="1" t="str">
        <f t="shared" si="92"/>
        <v/>
      </c>
      <c r="I968" s="1" t="str">
        <f t="shared" si="93"/>
        <v/>
      </c>
      <c r="J968" s="1" t="str">
        <f t="shared" si="94"/>
        <v/>
      </c>
      <c r="K968" t="str">
        <f>IF(A968="","",ROUND(1+(LOG10(A968)-LOG10(入力・概要!$B$38))*(入力・概要!$B$40-1)/(LOG10(入力・概要!$B$39)-LOG10(入力・概要!$B$38)),0)+3)</f>
        <v/>
      </c>
      <c r="L968" t="str">
        <f>IF(K968="","",INDEX(差動モデル!$B:$B,K968))</f>
        <v/>
      </c>
      <c r="M968" t="str">
        <f t="shared" si="95"/>
        <v/>
      </c>
    </row>
    <row r="969" spans="1:13">
      <c r="A969" s="3"/>
      <c r="B969" s="4"/>
      <c r="C969" s="4"/>
      <c r="D969" s="1" t="str">
        <f>IF(K969="","",INDEX(差動モデル!$R:$R,K969))</f>
        <v/>
      </c>
      <c r="E969" s="1" t="str">
        <f>IF(K969="","",INDEX(差動モデル!$S:$S,K969))</f>
        <v/>
      </c>
      <c r="F969" s="1" t="str">
        <f t="shared" si="90"/>
        <v/>
      </c>
      <c r="G969" s="1" t="str">
        <f t="shared" si="91"/>
        <v/>
      </c>
      <c r="H969" s="1" t="str">
        <f t="shared" si="92"/>
        <v/>
      </c>
      <c r="I969" s="1" t="str">
        <f t="shared" si="93"/>
        <v/>
      </c>
      <c r="J969" s="1" t="str">
        <f t="shared" si="94"/>
        <v/>
      </c>
      <c r="K969" t="str">
        <f>IF(A969="","",ROUND(1+(LOG10(A969)-LOG10(入力・概要!$B$38))*(入力・概要!$B$40-1)/(LOG10(入力・概要!$B$39)-LOG10(入力・概要!$B$38)),0)+3)</f>
        <v/>
      </c>
      <c r="L969" t="str">
        <f>IF(K969="","",INDEX(差動モデル!$B:$B,K969))</f>
        <v/>
      </c>
      <c r="M969" t="str">
        <f t="shared" si="95"/>
        <v/>
      </c>
    </row>
    <row r="970" spans="1:13">
      <c r="A970" s="3"/>
      <c r="B970" s="4"/>
      <c r="C970" s="4"/>
      <c r="D970" s="1" t="str">
        <f>IF(K970="","",INDEX(差動モデル!$R:$R,K970))</f>
        <v/>
      </c>
      <c r="E970" s="1" t="str">
        <f>IF(K970="","",INDEX(差動モデル!$S:$S,K970))</f>
        <v/>
      </c>
      <c r="F970" s="1" t="str">
        <f t="shared" si="90"/>
        <v/>
      </c>
      <c r="G970" s="1" t="str">
        <f t="shared" si="91"/>
        <v/>
      </c>
      <c r="H970" s="1" t="str">
        <f t="shared" si="92"/>
        <v/>
      </c>
      <c r="I970" s="1" t="str">
        <f t="shared" si="93"/>
        <v/>
      </c>
      <c r="J970" s="1" t="str">
        <f t="shared" si="94"/>
        <v/>
      </c>
      <c r="K970" t="str">
        <f>IF(A970="","",ROUND(1+(LOG10(A970)-LOG10(入力・概要!$B$38))*(入力・概要!$B$40-1)/(LOG10(入力・概要!$B$39)-LOG10(入力・概要!$B$38)),0)+3)</f>
        <v/>
      </c>
      <c r="L970" t="str">
        <f>IF(K970="","",INDEX(差動モデル!$B:$B,K970))</f>
        <v/>
      </c>
      <c r="M970" t="str">
        <f t="shared" si="95"/>
        <v/>
      </c>
    </row>
    <row r="971" spans="1:13">
      <c r="A971" s="3"/>
      <c r="B971" s="4"/>
      <c r="C971" s="4"/>
      <c r="D971" s="1" t="str">
        <f>IF(K971="","",INDEX(差動モデル!$R:$R,K971))</f>
        <v/>
      </c>
      <c r="E971" s="1" t="str">
        <f>IF(K971="","",INDEX(差動モデル!$S:$S,K971))</f>
        <v/>
      </c>
      <c r="F971" s="1" t="str">
        <f t="shared" si="90"/>
        <v/>
      </c>
      <c r="G971" s="1" t="str">
        <f t="shared" si="91"/>
        <v/>
      </c>
      <c r="H971" s="1" t="str">
        <f t="shared" si="92"/>
        <v/>
      </c>
      <c r="I971" s="1" t="str">
        <f t="shared" si="93"/>
        <v/>
      </c>
      <c r="J971" s="1" t="str">
        <f t="shared" si="94"/>
        <v/>
      </c>
      <c r="K971" t="str">
        <f>IF(A971="","",ROUND(1+(LOG10(A971)-LOG10(入力・概要!$B$38))*(入力・概要!$B$40-1)/(LOG10(入力・概要!$B$39)-LOG10(入力・概要!$B$38)),0)+3)</f>
        <v/>
      </c>
      <c r="L971" t="str">
        <f>IF(K971="","",INDEX(差動モデル!$B:$B,K971))</f>
        <v/>
      </c>
      <c r="M971" t="str">
        <f t="shared" si="95"/>
        <v/>
      </c>
    </row>
    <row r="972" spans="1:13">
      <c r="A972" s="3"/>
      <c r="B972" s="4"/>
      <c r="C972" s="4"/>
      <c r="D972" s="1" t="str">
        <f>IF(K972="","",INDEX(差動モデル!$R:$R,K972))</f>
        <v/>
      </c>
      <c r="E972" s="1" t="str">
        <f>IF(K972="","",INDEX(差動モデル!$S:$S,K972))</f>
        <v/>
      </c>
      <c r="F972" s="1" t="str">
        <f t="shared" si="90"/>
        <v/>
      </c>
      <c r="G972" s="1" t="str">
        <f t="shared" si="91"/>
        <v/>
      </c>
      <c r="H972" s="1" t="str">
        <f t="shared" si="92"/>
        <v/>
      </c>
      <c r="I972" s="1" t="str">
        <f t="shared" si="93"/>
        <v/>
      </c>
      <c r="J972" s="1" t="str">
        <f t="shared" si="94"/>
        <v/>
      </c>
      <c r="K972" t="str">
        <f>IF(A972="","",ROUND(1+(LOG10(A972)-LOG10(入力・概要!$B$38))*(入力・概要!$B$40-1)/(LOG10(入力・概要!$B$39)-LOG10(入力・概要!$B$38)),0)+3)</f>
        <v/>
      </c>
      <c r="L972" t="str">
        <f>IF(K972="","",INDEX(差動モデル!$B:$B,K972))</f>
        <v/>
      </c>
      <c r="M972" t="str">
        <f t="shared" si="95"/>
        <v/>
      </c>
    </row>
    <row r="973" spans="1:13">
      <c r="A973" s="3"/>
      <c r="B973" s="4"/>
      <c r="C973" s="4"/>
      <c r="D973" s="1" t="str">
        <f>IF(K973="","",INDEX(差動モデル!$R:$R,K973))</f>
        <v/>
      </c>
      <c r="E973" s="1" t="str">
        <f>IF(K973="","",INDEX(差動モデル!$S:$S,K973))</f>
        <v/>
      </c>
      <c r="F973" s="1" t="str">
        <f t="shared" si="90"/>
        <v/>
      </c>
      <c r="G973" s="1" t="str">
        <f t="shared" si="91"/>
        <v/>
      </c>
      <c r="H973" s="1" t="str">
        <f t="shared" si="92"/>
        <v/>
      </c>
      <c r="I973" s="1" t="str">
        <f t="shared" si="93"/>
        <v/>
      </c>
      <c r="J973" s="1" t="str">
        <f t="shared" si="94"/>
        <v/>
      </c>
      <c r="K973" t="str">
        <f>IF(A973="","",ROUND(1+(LOG10(A973)-LOG10(入力・概要!$B$38))*(入力・概要!$B$40-1)/(LOG10(入力・概要!$B$39)-LOG10(入力・概要!$B$38)),0)+3)</f>
        <v/>
      </c>
      <c r="L973" t="str">
        <f>IF(K973="","",INDEX(差動モデル!$B:$B,K973))</f>
        <v/>
      </c>
      <c r="M973" t="str">
        <f t="shared" si="95"/>
        <v/>
      </c>
    </row>
    <row r="974" spans="1:13">
      <c r="A974" s="3"/>
      <c r="B974" s="4"/>
      <c r="C974" s="4"/>
      <c r="D974" s="1" t="str">
        <f>IF(K974="","",INDEX(差動モデル!$R:$R,K974))</f>
        <v/>
      </c>
      <c r="E974" s="1" t="str">
        <f>IF(K974="","",INDEX(差動モデル!$S:$S,K974))</f>
        <v/>
      </c>
      <c r="F974" s="1" t="str">
        <f t="shared" si="90"/>
        <v/>
      </c>
      <c r="G974" s="1" t="str">
        <f t="shared" si="91"/>
        <v/>
      </c>
      <c r="H974" s="1" t="str">
        <f t="shared" si="92"/>
        <v/>
      </c>
      <c r="I974" s="1" t="str">
        <f t="shared" si="93"/>
        <v/>
      </c>
      <c r="J974" s="1" t="str">
        <f t="shared" si="94"/>
        <v/>
      </c>
      <c r="K974" t="str">
        <f>IF(A974="","",ROUND(1+(LOG10(A974)-LOG10(入力・概要!$B$38))*(入力・概要!$B$40-1)/(LOG10(入力・概要!$B$39)-LOG10(入力・概要!$B$38)),0)+3)</f>
        <v/>
      </c>
      <c r="L974" t="str">
        <f>IF(K974="","",INDEX(差動モデル!$B:$B,K974))</f>
        <v/>
      </c>
      <c r="M974" t="str">
        <f t="shared" si="95"/>
        <v/>
      </c>
    </row>
    <row r="975" spans="1:13">
      <c r="A975" s="3"/>
      <c r="B975" s="4"/>
      <c r="C975" s="4"/>
      <c r="D975" s="1" t="str">
        <f>IF(K975="","",INDEX(差動モデル!$R:$R,K975))</f>
        <v/>
      </c>
      <c r="E975" s="1" t="str">
        <f>IF(K975="","",INDEX(差動モデル!$S:$S,K975))</f>
        <v/>
      </c>
      <c r="F975" s="1" t="str">
        <f t="shared" si="90"/>
        <v/>
      </c>
      <c r="G975" s="1" t="str">
        <f t="shared" si="91"/>
        <v/>
      </c>
      <c r="H975" s="1" t="str">
        <f t="shared" si="92"/>
        <v/>
      </c>
      <c r="I975" s="1" t="str">
        <f t="shared" si="93"/>
        <v/>
      </c>
      <c r="J975" s="1" t="str">
        <f t="shared" si="94"/>
        <v/>
      </c>
      <c r="K975" t="str">
        <f>IF(A975="","",ROUND(1+(LOG10(A975)-LOG10(入力・概要!$B$38))*(入力・概要!$B$40-1)/(LOG10(入力・概要!$B$39)-LOG10(入力・概要!$B$38)),0)+3)</f>
        <v/>
      </c>
      <c r="L975" t="str">
        <f>IF(K975="","",INDEX(差動モデル!$B:$B,K975))</f>
        <v/>
      </c>
      <c r="M975" t="str">
        <f t="shared" si="95"/>
        <v/>
      </c>
    </row>
    <row r="976" spans="1:13">
      <c r="A976" s="3"/>
      <c r="B976" s="4"/>
      <c r="C976" s="4"/>
      <c r="D976" s="1" t="str">
        <f>IF(K976="","",INDEX(差動モデル!$R:$R,K976))</f>
        <v/>
      </c>
      <c r="E976" s="1" t="str">
        <f>IF(K976="","",INDEX(差動モデル!$S:$S,K976))</f>
        <v/>
      </c>
      <c r="F976" s="1" t="str">
        <f t="shared" si="90"/>
        <v/>
      </c>
      <c r="G976" s="1" t="str">
        <f t="shared" si="91"/>
        <v/>
      </c>
      <c r="H976" s="1" t="str">
        <f t="shared" si="92"/>
        <v/>
      </c>
      <c r="I976" s="1" t="str">
        <f t="shared" si="93"/>
        <v/>
      </c>
      <c r="J976" s="1" t="str">
        <f t="shared" si="94"/>
        <v/>
      </c>
      <c r="K976" t="str">
        <f>IF(A976="","",ROUND(1+(LOG10(A976)-LOG10(入力・概要!$B$38))*(入力・概要!$B$40-1)/(LOG10(入力・概要!$B$39)-LOG10(入力・概要!$B$38)),0)+3)</f>
        <v/>
      </c>
      <c r="L976" t="str">
        <f>IF(K976="","",INDEX(差動モデル!$B:$B,K976))</f>
        <v/>
      </c>
      <c r="M976" t="str">
        <f t="shared" si="95"/>
        <v/>
      </c>
    </row>
    <row r="977" spans="1:13">
      <c r="A977" s="3"/>
      <c r="B977" s="4"/>
      <c r="C977" s="4"/>
      <c r="D977" s="1" t="str">
        <f>IF(K977="","",INDEX(差動モデル!$R:$R,K977))</f>
        <v/>
      </c>
      <c r="E977" s="1" t="str">
        <f>IF(K977="","",INDEX(差動モデル!$S:$S,K977))</f>
        <v/>
      </c>
      <c r="F977" s="1" t="str">
        <f t="shared" si="90"/>
        <v/>
      </c>
      <c r="G977" s="1" t="str">
        <f t="shared" si="91"/>
        <v/>
      </c>
      <c r="H977" s="1" t="str">
        <f t="shared" si="92"/>
        <v/>
      </c>
      <c r="I977" s="1" t="str">
        <f t="shared" si="93"/>
        <v/>
      </c>
      <c r="J977" s="1" t="str">
        <f t="shared" si="94"/>
        <v/>
      </c>
      <c r="K977" t="str">
        <f>IF(A977="","",ROUND(1+(LOG10(A977)-LOG10(入力・概要!$B$38))*(入力・概要!$B$40-1)/(LOG10(入力・概要!$B$39)-LOG10(入力・概要!$B$38)),0)+3)</f>
        <v/>
      </c>
      <c r="L977" t="str">
        <f>IF(K977="","",INDEX(差動モデル!$B:$B,K977))</f>
        <v/>
      </c>
      <c r="M977" t="str">
        <f t="shared" si="95"/>
        <v/>
      </c>
    </row>
    <row r="978" spans="1:13">
      <c r="A978" s="3"/>
      <c r="B978" s="4"/>
      <c r="C978" s="4"/>
      <c r="D978" s="1" t="str">
        <f>IF(K978="","",INDEX(差動モデル!$R:$R,K978))</f>
        <v/>
      </c>
      <c r="E978" s="1" t="str">
        <f>IF(K978="","",INDEX(差動モデル!$S:$S,K978))</f>
        <v/>
      </c>
      <c r="F978" s="1" t="str">
        <f t="shared" si="90"/>
        <v/>
      </c>
      <c r="G978" s="1" t="str">
        <f t="shared" si="91"/>
        <v/>
      </c>
      <c r="H978" s="1" t="str">
        <f t="shared" si="92"/>
        <v/>
      </c>
      <c r="I978" s="1" t="str">
        <f t="shared" si="93"/>
        <v/>
      </c>
      <c r="J978" s="1" t="str">
        <f t="shared" si="94"/>
        <v/>
      </c>
      <c r="K978" t="str">
        <f>IF(A978="","",ROUND(1+(LOG10(A978)-LOG10(入力・概要!$B$38))*(入力・概要!$B$40-1)/(LOG10(入力・概要!$B$39)-LOG10(入力・概要!$B$38)),0)+3)</f>
        <v/>
      </c>
      <c r="L978" t="str">
        <f>IF(K978="","",INDEX(差動モデル!$B:$B,K978))</f>
        <v/>
      </c>
      <c r="M978" t="str">
        <f t="shared" si="95"/>
        <v/>
      </c>
    </row>
    <row r="979" spans="1:13">
      <c r="A979" s="3"/>
      <c r="B979" s="4"/>
      <c r="C979" s="4"/>
      <c r="D979" s="1" t="str">
        <f>IF(K979="","",INDEX(差動モデル!$R:$R,K979))</f>
        <v/>
      </c>
      <c r="E979" s="1" t="str">
        <f>IF(K979="","",INDEX(差動モデル!$S:$S,K979))</f>
        <v/>
      </c>
      <c r="F979" s="1" t="str">
        <f t="shared" si="90"/>
        <v/>
      </c>
      <c r="G979" s="1" t="str">
        <f t="shared" si="91"/>
        <v/>
      </c>
      <c r="H979" s="1" t="str">
        <f t="shared" si="92"/>
        <v/>
      </c>
      <c r="I979" s="1" t="str">
        <f t="shared" si="93"/>
        <v/>
      </c>
      <c r="J979" s="1" t="str">
        <f t="shared" si="94"/>
        <v/>
      </c>
      <c r="K979" t="str">
        <f>IF(A979="","",ROUND(1+(LOG10(A979)-LOG10(入力・概要!$B$38))*(入力・概要!$B$40-1)/(LOG10(入力・概要!$B$39)-LOG10(入力・概要!$B$38)),0)+3)</f>
        <v/>
      </c>
      <c r="L979" t="str">
        <f>IF(K979="","",INDEX(差動モデル!$B:$B,K979))</f>
        <v/>
      </c>
      <c r="M979" t="str">
        <f t="shared" si="95"/>
        <v/>
      </c>
    </row>
    <row r="980" spans="1:13">
      <c r="A980" s="3"/>
      <c r="B980" s="4"/>
      <c r="C980" s="4"/>
      <c r="D980" s="1" t="str">
        <f>IF(K980="","",INDEX(差動モデル!$R:$R,K980))</f>
        <v/>
      </c>
      <c r="E980" s="1" t="str">
        <f>IF(K980="","",INDEX(差動モデル!$S:$S,K980))</f>
        <v/>
      </c>
      <c r="F980" s="1" t="str">
        <f t="shared" si="90"/>
        <v/>
      </c>
      <c r="G980" s="1" t="str">
        <f t="shared" si="91"/>
        <v/>
      </c>
      <c r="H980" s="1" t="str">
        <f t="shared" si="92"/>
        <v/>
      </c>
      <c r="I980" s="1" t="str">
        <f t="shared" si="93"/>
        <v/>
      </c>
      <c r="J980" s="1" t="str">
        <f t="shared" si="94"/>
        <v/>
      </c>
      <c r="K980" t="str">
        <f>IF(A980="","",ROUND(1+(LOG10(A980)-LOG10(入力・概要!$B$38))*(入力・概要!$B$40-1)/(LOG10(入力・概要!$B$39)-LOG10(入力・概要!$B$38)),0)+3)</f>
        <v/>
      </c>
      <c r="L980" t="str">
        <f>IF(K980="","",INDEX(差動モデル!$B:$B,K980))</f>
        <v/>
      </c>
      <c r="M980" t="str">
        <f t="shared" si="95"/>
        <v/>
      </c>
    </row>
    <row r="981" spans="1:13">
      <c r="A981" s="3"/>
      <c r="B981" s="4"/>
      <c r="C981" s="4"/>
      <c r="D981" s="1" t="str">
        <f>IF(K981="","",INDEX(差動モデル!$R:$R,K981))</f>
        <v/>
      </c>
      <c r="E981" s="1" t="str">
        <f>IF(K981="","",INDEX(差動モデル!$S:$S,K981))</f>
        <v/>
      </c>
      <c r="F981" s="1" t="str">
        <f t="shared" si="90"/>
        <v/>
      </c>
      <c r="G981" s="1" t="str">
        <f t="shared" si="91"/>
        <v/>
      </c>
      <c r="H981" s="1" t="str">
        <f t="shared" si="92"/>
        <v/>
      </c>
      <c r="I981" s="1" t="str">
        <f t="shared" si="93"/>
        <v/>
      </c>
      <c r="J981" s="1" t="str">
        <f t="shared" si="94"/>
        <v/>
      </c>
      <c r="K981" t="str">
        <f>IF(A981="","",ROUND(1+(LOG10(A981)-LOG10(入力・概要!$B$38))*(入力・概要!$B$40-1)/(LOG10(入力・概要!$B$39)-LOG10(入力・概要!$B$38)),0)+3)</f>
        <v/>
      </c>
      <c r="L981" t="str">
        <f>IF(K981="","",INDEX(差動モデル!$B:$B,K981))</f>
        <v/>
      </c>
      <c r="M981" t="str">
        <f t="shared" si="95"/>
        <v/>
      </c>
    </row>
    <row r="982" spans="1:13">
      <c r="A982" s="3"/>
      <c r="B982" s="4"/>
      <c r="C982" s="4"/>
      <c r="D982" s="1" t="str">
        <f>IF(K982="","",INDEX(差動モデル!$R:$R,K982))</f>
        <v/>
      </c>
      <c r="E982" s="1" t="str">
        <f>IF(K982="","",INDEX(差動モデル!$S:$S,K982))</f>
        <v/>
      </c>
      <c r="F982" s="1" t="str">
        <f t="shared" si="90"/>
        <v/>
      </c>
      <c r="G982" s="1" t="str">
        <f t="shared" si="91"/>
        <v/>
      </c>
      <c r="H982" s="1" t="str">
        <f t="shared" si="92"/>
        <v/>
      </c>
      <c r="I982" s="1" t="str">
        <f t="shared" si="93"/>
        <v/>
      </c>
      <c r="J982" s="1" t="str">
        <f t="shared" si="94"/>
        <v/>
      </c>
      <c r="K982" t="str">
        <f>IF(A982="","",ROUND(1+(LOG10(A982)-LOG10(入力・概要!$B$38))*(入力・概要!$B$40-1)/(LOG10(入力・概要!$B$39)-LOG10(入力・概要!$B$38)),0)+3)</f>
        <v/>
      </c>
      <c r="L982" t="str">
        <f>IF(K982="","",INDEX(差動モデル!$B:$B,K982))</f>
        <v/>
      </c>
      <c r="M982" t="str">
        <f t="shared" si="95"/>
        <v/>
      </c>
    </row>
    <row r="983" spans="1:13">
      <c r="A983" s="3"/>
      <c r="B983" s="4"/>
      <c r="C983" s="4"/>
      <c r="D983" s="1" t="str">
        <f>IF(K983="","",INDEX(差動モデル!$R:$R,K983))</f>
        <v/>
      </c>
      <c r="E983" s="1" t="str">
        <f>IF(K983="","",INDEX(差動モデル!$S:$S,K983))</f>
        <v/>
      </c>
      <c r="F983" s="1" t="str">
        <f t="shared" si="90"/>
        <v/>
      </c>
      <c r="G983" s="1" t="str">
        <f t="shared" si="91"/>
        <v/>
      </c>
      <c r="H983" s="1" t="str">
        <f t="shared" si="92"/>
        <v/>
      </c>
      <c r="I983" s="1" t="str">
        <f t="shared" si="93"/>
        <v/>
      </c>
      <c r="J983" s="1" t="str">
        <f t="shared" si="94"/>
        <v/>
      </c>
      <c r="K983" t="str">
        <f>IF(A983="","",ROUND(1+(LOG10(A983)-LOG10(入力・概要!$B$38))*(入力・概要!$B$40-1)/(LOG10(入力・概要!$B$39)-LOG10(入力・概要!$B$38)),0)+3)</f>
        <v/>
      </c>
      <c r="L983" t="str">
        <f>IF(K983="","",INDEX(差動モデル!$B:$B,K983))</f>
        <v/>
      </c>
      <c r="M983" t="str">
        <f t="shared" si="95"/>
        <v/>
      </c>
    </row>
    <row r="984" spans="1:13">
      <c r="A984" s="3"/>
      <c r="B984" s="4"/>
      <c r="C984" s="4"/>
      <c r="D984" s="1" t="str">
        <f>IF(K984="","",INDEX(差動モデル!$R:$R,K984))</f>
        <v/>
      </c>
      <c r="E984" s="1" t="str">
        <f>IF(K984="","",INDEX(差動モデル!$S:$S,K984))</f>
        <v/>
      </c>
      <c r="F984" s="1" t="str">
        <f t="shared" si="90"/>
        <v/>
      </c>
      <c r="G984" s="1" t="str">
        <f t="shared" si="91"/>
        <v/>
      </c>
      <c r="H984" s="1" t="str">
        <f t="shared" si="92"/>
        <v/>
      </c>
      <c r="I984" s="1" t="str">
        <f t="shared" si="93"/>
        <v/>
      </c>
      <c r="J984" s="1" t="str">
        <f t="shared" si="94"/>
        <v/>
      </c>
      <c r="K984" t="str">
        <f>IF(A984="","",ROUND(1+(LOG10(A984)-LOG10(入力・概要!$B$38))*(入力・概要!$B$40-1)/(LOG10(入力・概要!$B$39)-LOG10(入力・概要!$B$38)),0)+3)</f>
        <v/>
      </c>
      <c r="L984" t="str">
        <f>IF(K984="","",INDEX(差動モデル!$B:$B,K984))</f>
        <v/>
      </c>
      <c r="M984" t="str">
        <f t="shared" si="95"/>
        <v/>
      </c>
    </row>
    <row r="985" spans="1:13">
      <c r="A985" s="3"/>
      <c r="B985" s="4"/>
      <c r="C985" s="4"/>
      <c r="D985" s="1" t="str">
        <f>IF(K985="","",INDEX(差動モデル!$R:$R,K985))</f>
        <v/>
      </c>
      <c r="E985" s="1" t="str">
        <f>IF(K985="","",INDEX(差動モデル!$S:$S,K985))</f>
        <v/>
      </c>
      <c r="F985" s="1" t="str">
        <f t="shared" si="90"/>
        <v/>
      </c>
      <c r="G985" s="1" t="str">
        <f t="shared" si="91"/>
        <v/>
      </c>
      <c r="H985" s="1" t="str">
        <f t="shared" si="92"/>
        <v/>
      </c>
      <c r="I985" s="1" t="str">
        <f t="shared" si="93"/>
        <v/>
      </c>
      <c r="J985" s="1" t="str">
        <f t="shared" si="94"/>
        <v/>
      </c>
      <c r="K985" t="str">
        <f>IF(A985="","",ROUND(1+(LOG10(A985)-LOG10(入力・概要!$B$38))*(入力・概要!$B$40-1)/(LOG10(入力・概要!$B$39)-LOG10(入力・概要!$B$38)),0)+3)</f>
        <v/>
      </c>
      <c r="L985" t="str">
        <f>IF(K985="","",INDEX(差動モデル!$B:$B,K985))</f>
        <v/>
      </c>
      <c r="M985" t="str">
        <f t="shared" si="95"/>
        <v/>
      </c>
    </row>
    <row r="986" spans="1:13">
      <c r="A986" s="3"/>
      <c r="B986" s="4"/>
      <c r="C986" s="4"/>
      <c r="D986" s="1" t="str">
        <f>IF(K986="","",INDEX(差動モデル!$R:$R,K986))</f>
        <v/>
      </c>
      <c r="E986" s="1" t="str">
        <f>IF(K986="","",INDEX(差動モデル!$S:$S,K986))</f>
        <v/>
      </c>
      <c r="F986" s="1" t="str">
        <f t="shared" si="90"/>
        <v/>
      </c>
      <c r="G986" s="1" t="str">
        <f t="shared" si="91"/>
        <v/>
      </c>
      <c r="H986" s="1" t="str">
        <f t="shared" si="92"/>
        <v/>
      </c>
      <c r="I986" s="1" t="str">
        <f t="shared" si="93"/>
        <v/>
      </c>
      <c r="J986" s="1" t="str">
        <f t="shared" si="94"/>
        <v/>
      </c>
      <c r="K986" t="str">
        <f>IF(A986="","",ROUND(1+(LOG10(A986)-LOG10(入力・概要!$B$38))*(入力・概要!$B$40-1)/(LOG10(入力・概要!$B$39)-LOG10(入力・概要!$B$38)),0)+3)</f>
        <v/>
      </c>
      <c r="L986" t="str">
        <f>IF(K986="","",INDEX(差動モデル!$B:$B,K986))</f>
        <v/>
      </c>
      <c r="M986" t="str">
        <f t="shared" si="95"/>
        <v/>
      </c>
    </row>
    <row r="987" spans="1:13">
      <c r="A987" s="3"/>
      <c r="B987" s="4"/>
      <c r="C987" s="4"/>
      <c r="D987" s="1" t="str">
        <f>IF(K987="","",INDEX(差動モデル!$R:$R,K987))</f>
        <v/>
      </c>
      <c r="E987" s="1" t="str">
        <f>IF(K987="","",INDEX(差動モデル!$S:$S,K987))</f>
        <v/>
      </c>
      <c r="F987" s="1" t="str">
        <f t="shared" si="90"/>
        <v/>
      </c>
      <c r="G987" s="1" t="str">
        <f t="shared" si="91"/>
        <v/>
      </c>
      <c r="H987" s="1" t="str">
        <f t="shared" si="92"/>
        <v/>
      </c>
      <c r="I987" s="1" t="str">
        <f t="shared" si="93"/>
        <v/>
      </c>
      <c r="J987" s="1" t="str">
        <f t="shared" si="94"/>
        <v/>
      </c>
      <c r="K987" t="str">
        <f>IF(A987="","",ROUND(1+(LOG10(A987)-LOG10(入力・概要!$B$38))*(入力・概要!$B$40-1)/(LOG10(入力・概要!$B$39)-LOG10(入力・概要!$B$38)),0)+3)</f>
        <v/>
      </c>
      <c r="L987" t="str">
        <f>IF(K987="","",INDEX(差動モデル!$B:$B,K987))</f>
        <v/>
      </c>
      <c r="M987" t="str">
        <f t="shared" si="95"/>
        <v/>
      </c>
    </row>
    <row r="988" spans="1:13">
      <c r="A988" s="3"/>
      <c r="B988" s="4"/>
      <c r="C988" s="4"/>
      <c r="D988" s="1" t="str">
        <f>IF(K988="","",INDEX(差動モデル!$R:$R,K988))</f>
        <v/>
      </c>
      <c r="E988" s="1" t="str">
        <f>IF(K988="","",INDEX(差動モデル!$S:$S,K988))</f>
        <v/>
      </c>
      <c r="F988" s="1" t="str">
        <f t="shared" si="90"/>
        <v/>
      </c>
      <c r="G988" s="1" t="str">
        <f t="shared" si="91"/>
        <v/>
      </c>
      <c r="H988" s="1" t="str">
        <f t="shared" si="92"/>
        <v/>
      </c>
      <c r="I988" s="1" t="str">
        <f t="shared" si="93"/>
        <v/>
      </c>
      <c r="J988" s="1" t="str">
        <f t="shared" si="94"/>
        <v/>
      </c>
      <c r="K988" t="str">
        <f>IF(A988="","",ROUND(1+(LOG10(A988)-LOG10(入力・概要!$B$38))*(入力・概要!$B$40-1)/(LOG10(入力・概要!$B$39)-LOG10(入力・概要!$B$38)),0)+3)</f>
        <v/>
      </c>
      <c r="L988" t="str">
        <f>IF(K988="","",INDEX(差動モデル!$B:$B,K988))</f>
        <v/>
      </c>
      <c r="M988" t="str">
        <f t="shared" si="95"/>
        <v/>
      </c>
    </row>
    <row r="989" spans="1:13">
      <c r="A989" s="3"/>
      <c r="B989" s="4"/>
      <c r="C989" s="4"/>
      <c r="D989" s="1" t="str">
        <f>IF(K989="","",INDEX(差動モデル!$R:$R,K989))</f>
        <v/>
      </c>
      <c r="E989" s="1" t="str">
        <f>IF(K989="","",INDEX(差動モデル!$S:$S,K989))</f>
        <v/>
      </c>
      <c r="F989" s="1" t="str">
        <f t="shared" si="90"/>
        <v/>
      </c>
      <c r="G989" s="1" t="str">
        <f t="shared" si="91"/>
        <v/>
      </c>
      <c r="H989" s="1" t="str">
        <f t="shared" si="92"/>
        <v/>
      </c>
      <c r="I989" s="1" t="str">
        <f t="shared" si="93"/>
        <v/>
      </c>
      <c r="J989" s="1" t="str">
        <f t="shared" si="94"/>
        <v/>
      </c>
      <c r="K989" t="str">
        <f>IF(A989="","",ROUND(1+(LOG10(A989)-LOG10(入力・概要!$B$38))*(入力・概要!$B$40-1)/(LOG10(入力・概要!$B$39)-LOG10(入力・概要!$B$38)),0)+3)</f>
        <v/>
      </c>
      <c r="L989" t="str">
        <f>IF(K989="","",INDEX(差動モデル!$B:$B,K989))</f>
        <v/>
      </c>
      <c r="M989" t="str">
        <f t="shared" si="95"/>
        <v/>
      </c>
    </row>
    <row r="990" spans="1:13">
      <c r="A990" s="3"/>
      <c r="B990" s="4"/>
      <c r="C990" s="4"/>
      <c r="D990" s="1" t="str">
        <f>IF(K990="","",INDEX(差動モデル!$R:$R,K990))</f>
        <v/>
      </c>
      <c r="E990" s="1" t="str">
        <f>IF(K990="","",INDEX(差動モデル!$S:$S,K990))</f>
        <v/>
      </c>
      <c r="F990" s="1" t="str">
        <f t="shared" si="90"/>
        <v/>
      </c>
      <c r="G990" s="1" t="str">
        <f t="shared" si="91"/>
        <v/>
      </c>
      <c r="H990" s="1" t="str">
        <f t="shared" si="92"/>
        <v/>
      </c>
      <c r="I990" s="1" t="str">
        <f t="shared" si="93"/>
        <v/>
      </c>
      <c r="J990" s="1" t="str">
        <f t="shared" si="94"/>
        <v/>
      </c>
      <c r="K990" t="str">
        <f>IF(A990="","",ROUND(1+(LOG10(A990)-LOG10(入力・概要!$B$38))*(入力・概要!$B$40-1)/(LOG10(入力・概要!$B$39)-LOG10(入力・概要!$B$38)),0)+3)</f>
        <v/>
      </c>
      <c r="L990" t="str">
        <f>IF(K990="","",INDEX(差動モデル!$B:$B,K990))</f>
        <v/>
      </c>
      <c r="M990" t="str">
        <f t="shared" si="95"/>
        <v/>
      </c>
    </row>
    <row r="991" spans="1:13">
      <c r="A991" s="3"/>
      <c r="B991" s="4"/>
      <c r="C991" s="4"/>
      <c r="D991" s="1" t="str">
        <f>IF(K991="","",INDEX(差動モデル!$R:$R,K991))</f>
        <v/>
      </c>
      <c r="E991" s="1" t="str">
        <f>IF(K991="","",INDEX(差動モデル!$S:$S,K991))</f>
        <v/>
      </c>
      <c r="F991" s="1" t="str">
        <f t="shared" si="90"/>
        <v/>
      </c>
      <c r="G991" s="1" t="str">
        <f t="shared" si="91"/>
        <v/>
      </c>
      <c r="H991" s="1" t="str">
        <f t="shared" si="92"/>
        <v/>
      </c>
      <c r="I991" s="1" t="str">
        <f t="shared" si="93"/>
        <v/>
      </c>
      <c r="J991" s="1" t="str">
        <f t="shared" si="94"/>
        <v/>
      </c>
      <c r="K991" t="str">
        <f>IF(A991="","",ROUND(1+(LOG10(A991)-LOG10(入力・概要!$B$38))*(入力・概要!$B$40-1)/(LOG10(入力・概要!$B$39)-LOG10(入力・概要!$B$38)),0)+3)</f>
        <v/>
      </c>
      <c r="L991" t="str">
        <f>IF(K991="","",INDEX(差動モデル!$B:$B,K991))</f>
        <v/>
      </c>
      <c r="M991" t="str">
        <f t="shared" si="95"/>
        <v/>
      </c>
    </row>
    <row r="992" spans="1:13">
      <c r="A992" s="3"/>
      <c r="B992" s="4"/>
      <c r="C992" s="4"/>
      <c r="D992" s="1" t="str">
        <f>IF(K992="","",INDEX(差動モデル!$R:$R,K992))</f>
        <v/>
      </c>
      <c r="E992" s="1" t="str">
        <f>IF(K992="","",INDEX(差動モデル!$S:$S,K992))</f>
        <v/>
      </c>
      <c r="F992" s="1" t="str">
        <f t="shared" si="90"/>
        <v/>
      </c>
      <c r="G992" s="1" t="str">
        <f t="shared" si="91"/>
        <v/>
      </c>
      <c r="H992" s="1" t="str">
        <f t="shared" si="92"/>
        <v/>
      </c>
      <c r="I992" s="1" t="str">
        <f t="shared" si="93"/>
        <v/>
      </c>
      <c r="J992" s="1" t="str">
        <f t="shared" si="94"/>
        <v/>
      </c>
      <c r="K992" t="str">
        <f>IF(A992="","",ROUND(1+(LOG10(A992)-LOG10(入力・概要!$B$38))*(入力・概要!$B$40-1)/(LOG10(入力・概要!$B$39)-LOG10(入力・概要!$B$38)),0)+3)</f>
        <v/>
      </c>
      <c r="L992" t="str">
        <f>IF(K992="","",INDEX(差動モデル!$B:$B,K992))</f>
        <v/>
      </c>
      <c r="M992" t="str">
        <f t="shared" si="95"/>
        <v/>
      </c>
    </row>
    <row r="993" spans="1:13">
      <c r="A993" s="3"/>
      <c r="B993" s="4"/>
      <c r="C993" s="4"/>
      <c r="D993" s="1" t="str">
        <f>IF(K993="","",INDEX(差動モデル!$R:$R,K993))</f>
        <v/>
      </c>
      <c r="E993" s="1" t="str">
        <f>IF(K993="","",INDEX(差動モデル!$S:$S,K993))</f>
        <v/>
      </c>
      <c r="F993" s="1" t="str">
        <f t="shared" si="90"/>
        <v/>
      </c>
      <c r="G993" s="1" t="str">
        <f t="shared" si="91"/>
        <v/>
      </c>
      <c r="H993" s="1" t="str">
        <f t="shared" si="92"/>
        <v/>
      </c>
      <c r="I993" s="1" t="str">
        <f t="shared" si="93"/>
        <v/>
      </c>
      <c r="J993" s="1" t="str">
        <f t="shared" si="94"/>
        <v/>
      </c>
      <c r="K993" t="str">
        <f>IF(A993="","",ROUND(1+(LOG10(A993)-LOG10(入力・概要!$B$38))*(入力・概要!$B$40-1)/(LOG10(入力・概要!$B$39)-LOG10(入力・概要!$B$38)),0)+3)</f>
        <v/>
      </c>
      <c r="L993" t="str">
        <f>IF(K993="","",INDEX(差動モデル!$B:$B,K993))</f>
        <v/>
      </c>
      <c r="M993" t="str">
        <f t="shared" si="95"/>
        <v/>
      </c>
    </row>
    <row r="994" spans="1:13">
      <c r="A994" s="3"/>
      <c r="B994" s="4"/>
      <c r="C994" s="4"/>
      <c r="D994" s="1" t="str">
        <f>IF(K994="","",INDEX(差動モデル!$R:$R,K994))</f>
        <v/>
      </c>
      <c r="E994" s="1" t="str">
        <f>IF(K994="","",INDEX(差動モデル!$S:$S,K994))</f>
        <v/>
      </c>
      <c r="F994" s="1" t="str">
        <f t="shared" si="90"/>
        <v/>
      </c>
      <c r="G994" s="1" t="str">
        <f t="shared" si="91"/>
        <v/>
      </c>
      <c r="H994" s="1" t="str">
        <f t="shared" si="92"/>
        <v/>
      </c>
      <c r="I994" s="1" t="str">
        <f t="shared" si="93"/>
        <v/>
      </c>
      <c r="J994" s="1" t="str">
        <f t="shared" si="94"/>
        <v/>
      </c>
      <c r="K994" t="str">
        <f>IF(A994="","",ROUND(1+(LOG10(A994)-LOG10(入力・概要!$B$38))*(入力・概要!$B$40-1)/(LOG10(入力・概要!$B$39)-LOG10(入力・概要!$B$38)),0)+3)</f>
        <v/>
      </c>
      <c r="L994" t="str">
        <f>IF(K994="","",INDEX(差動モデル!$B:$B,K994))</f>
        <v/>
      </c>
      <c r="M994" t="str">
        <f t="shared" si="95"/>
        <v/>
      </c>
    </row>
    <row r="995" spans="1:13">
      <c r="A995" s="3"/>
      <c r="B995" s="4"/>
      <c r="C995" s="4"/>
      <c r="D995" s="1" t="str">
        <f>IF(K995="","",INDEX(差動モデル!$R:$R,K995))</f>
        <v/>
      </c>
      <c r="E995" s="1" t="str">
        <f>IF(K995="","",INDEX(差動モデル!$S:$S,K995))</f>
        <v/>
      </c>
      <c r="F995" s="1" t="str">
        <f t="shared" si="90"/>
        <v/>
      </c>
      <c r="G995" s="1" t="str">
        <f t="shared" si="91"/>
        <v/>
      </c>
      <c r="H995" s="1" t="str">
        <f t="shared" si="92"/>
        <v/>
      </c>
      <c r="I995" s="1" t="str">
        <f t="shared" si="93"/>
        <v/>
      </c>
      <c r="J995" s="1" t="str">
        <f t="shared" si="94"/>
        <v/>
      </c>
      <c r="K995" t="str">
        <f>IF(A995="","",ROUND(1+(LOG10(A995)-LOG10(入力・概要!$B$38))*(入力・概要!$B$40-1)/(LOG10(入力・概要!$B$39)-LOG10(入力・概要!$B$38)),0)+3)</f>
        <v/>
      </c>
      <c r="L995" t="str">
        <f>IF(K995="","",INDEX(差動モデル!$B:$B,K995))</f>
        <v/>
      </c>
      <c r="M995" t="str">
        <f t="shared" si="95"/>
        <v/>
      </c>
    </row>
    <row r="996" spans="1:13">
      <c r="A996" s="3"/>
      <c r="B996" s="4"/>
      <c r="C996" s="4"/>
      <c r="D996" s="1" t="str">
        <f>IF(K996="","",INDEX(差動モデル!$R:$R,K996))</f>
        <v/>
      </c>
      <c r="E996" s="1" t="str">
        <f>IF(K996="","",INDEX(差動モデル!$S:$S,K996))</f>
        <v/>
      </c>
      <c r="F996" s="1" t="str">
        <f t="shared" si="90"/>
        <v/>
      </c>
      <c r="G996" s="1" t="str">
        <f t="shared" si="91"/>
        <v/>
      </c>
      <c r="H996" s="1" t="str">
        <f t="shared" si="92"/>
        <v/>
      </c>
      <c r="I996" s="1" t="str">
        <f t="shared" si="93"/>
        <v/>
      </c>
      <c r="J996" s="1" t="str">
        <f t="shared" si="94"/>
        <v/>
      </c>
      <c r="K996" t="str">
        <f>IF(A996="","",ROUND(1+(LOG10(A996)-LOG10(入力・概要!$B$38))*(入力・概要!$B$40-1)/(LOG10(入力・概要!$B$39)-LOG10(入力・概要!$B$38)),0)+3)</f>
        <v/>
      </c>
      <c r="L996" t="str">
        <f>IF(K996="","",INDEX(差動モデル!$B:$B,K996))</f>
        <v/>
      </c>
      <c r="M996" t="str">
        <f t="shared" si="95"/>
        <v/>
      </c>
    </row>
    <row r="997" spans="1:13">
      <c r="A997" s="3"/>
      <c r="B997" s="4"/>
      <c r="C997" s="4"/>
      <c r="D997" s="1" t="str">
        <f>IF(K997="","",INDEX(差動モデル!$R:$R,K997))</f>
        <v/>
      </c>
      <c r="E997" s="1" t="str">
        <f>IF(K997="","",INDEX(差動モデル!$S:$S,K997))</f>
        <v/>
      </c>
      <c r="F997" s="1" t="str">
        <f t="shared" si="90"/>
        <v/>
      </c>
      <c r="G997" s="1" t="str">
        <f t="shared" si="91"/>
        <v/>
      </c>
      <c r="H997" s="1" t="str">
        <f t="shared" si="92"/>
        <v/>
      </c>
      <c r="I997" s="1" t="str">
        <f t="shared" si="93"/>
        <v/>
      </c>
      <c r="J997" s="1" t="str">
        <f t="shared" si="94"/>
        <v/>
      </c>
      <c r="K997" t="str">
        <f>IF(A997="","",ROUND(1+(LOG10(A997)-LOG10(入力・概要!$B$38))*(入力・概要!$B$40-1)/(LOG10(入力・概要!$B$39)-LOG10(入力・概要!$B$38)),0)+3)</f>
        <v/>
      </c>
      <c r="L997" t="str">
        <f>IF(K997="","",INDEX(差動モデル!$B:$B,K997))</f>
        <v/>
      </c>
      <c r="M997" t="str">
        <f t="shared" si="95"/>
        <v/>
      </c>
    </row>
    <row r="998" spans="1:13">
      <c r="A998" s="3"/>
      <c r="B998" s="4"/>
      <c r="C998" s="4"/>
      <c r="D998" s="1" t="str">
        <f>IF(K998="","",INDEX(差動モデル!$R:$R,K998))</f>
        <v/>
      </c>
      <c r="E998" s="1" t="str">
        <f>IF(K998="","",INDEX(差動モデル!$S:$S,K998))</f>
        <v/>
      </c>
      <c r="F998" s="1" t="str">
        <f t="shared" si="90"/>
        <v/>
      </c>
      <c r="G998" s="1" t="str">
        <f t="shared" si="91"/>
        <v/>
      </c>
      <c r="H998" s="1" t="str">
        <f t="shared" si="92"/>
        <v/>
      </c>
      <c r="I998" s="1" t="str">
        <f t="shared" si="93"/>
        <v/>
      </c>
      <c r="J998" s="1" t="str">
        <f t="shared" si="94"/>
        <v/>
      </c>
      <c r="K998" t="str">
        <f>IF(A998="","",ROUND(1+(LOG10(A998)-LOG10(入力・概要!$B$38))*(入力・概要!$B$40-1)/(LOG10(入力・概要!$B$39)-LOG10(入力・概要!$B$38)),0)+3)</f>
        <v/>
      </c>
      <c r="L998" t="str">
        <f>IF(K998="","",INDEX(差動モデル!$B:$B,K998))</f>
        <v/>
      </c>
      <c r="M998" t="str">
        <f t="shared" si="95"/>
        <v/>
      </c>
    </row>
    <row r="999" spans="1:13">
      <c r="A999" s="3"/>
      <c r="B999" s="4"/>
      <c r="C999" s="4"/>
      <c r="D999" s="1" t="str">
        <f>IF(K999="","",INDEX(差動モデル!$R:$R,K999))</f>
        <v/>
      </c>
      <c r="E999" s="1" t="str">
        <f>IF(K999="","",INDEX(差動モデル!$S:$S,K999))</f>
        <v/>
      </c>
      <c r="F999" s="1" t="str">
        <f t="shared" si="90"/>
        <v/>
      </c>
      <c r="G999" s="1" t="str">
        <f t="shared" si="91"/>
        <v/>
      </c>
      <c r="H999" s="1" t="str">
        <f t="shared" si="92"/>
        <v/>
      </c>
      <c r="I999" s="1" t="str">
        <f t="shared" si="93"/>
        <v/>
      </c>
      <c r="J999" s="1" t="str">
        <f t="shared" si="94"/>
        <v/>
      </c>
      <c r="K999" t="str">
        <f>IF(A999="","",ROUND(1+(LOG10(A999)-LOG10(入力・概要!$B$38))*(入力・概要!$B$40-1)/(LOG10(入力・概要!$B$39)-LOG10(入力・概要!$B$38)),0)+3)</f>
        <v/>
      </c>
      <c r="L999" t="str">
        <f>IF(K999="","",INDEX(差動モデル!$B:$B,K999))</f>
        <v/>
      </c>
      <c r="M999" t="str">
        <f t="shared" si="95"/>
        <v/>
      </c>
    </row>
    <row r="1000" spans="1:13">
      <c r="A1000" s="3"/>
      <c r="B1000" s="4"/>
      <c r="C1000" s="4"/>
      <c r="D1000" s="1" t="str">
        <f>IF(K1000="","",INDEX(差動モデル!$R:$R,K1000))</f>
        <v/>
      </c>
      <c r="E1000" s="1" t="str">
        <f>IF(K1000="","",INDEX(差動モデル!$S:$S,K1000))</f>
        <v/>
      </c>
      <c r="F1000" s="1" t="str">
        <f t="shared" si="90"/>
        <v/>
      </c>
      <c r="G1000" s="1" t="str">
        <f t="shared" si="91"/>
        <v/>
      </c>
      <c r="H1000" s="1" t="str">
        <f t="shared" si="92"/>
        <v/>
      </c>
      <c r="I1000" s="1" t="str">
        <f t="shared" si="93"/>
        <v/>
      </c>
      <c r="J1000" s="1" t="str">
        <f t="shared" si="94"/>
        <v/>
      </c>
      <c r="K1000" t="str">
        <f>IF(A1000="","",ROUND(1+(LOG10(A1000)-LOG10(入力・概要!$B$38))*(入力・概要!$B$40-1)/(LOG10(入力・概要!$B$39)-LOG10(入力・概要!$B$38)),0)+3)</f>
        <v/>
      </c>
      <c r="L1000" t="str">
        <f>IF(K1000="","",INDEX(差動モデル!$B:$B,K1000))</f>
        <v/>
      </c>
      <c r="M1000" t="str">
        <f t="shared" si="95"/>
        <v/>
      </c>
    </row>
    <row r="1001" spans="1:13">
      <c r="A1001" s="3"/>
      <c r="B1001" s="4"/>
      <c r="C1001" s="4"/>
      <c r="D1001" s="1" t="str">
        <f>IF(K1001="","",INDEX(差動モデル!$R:$R,K1001))</f>
        <v/>
      </c>
      <c r="E1001" s="1" t="str">
        <f>IF(K1001="","",INDEX(差動モデル!$S:$S,K1001))</f>
        <v/>
      </c>
      <c r="F1001" s="1" t="str">
        <f t="shared" si="90"/>
        <v/>
      </c>
      <c r="G1001" s="1" t="str">
        <f t="shared" si="91"/>
        <v/>
      </c>
      <c r="H1001" s="1" t="str">
        <f t="shared" si="92"/>
        <v/>
      </c>
      <c r="I1001" s="1" t="str">
        <f t="shared" si="93"/>
        <v/>
      </c>
      <c r="J1001" s="1" t="str">
        <f t="shared" si="94"/>
        <v/>
      </c>
      <c r="K1001" t="str">
        <f>IF(A1001="","",ROUND(1+(LOG10(A1001)-LOG10(入力・概要!$B$38))*(入力・概要!$B$40-1)/(LOG10(入力・概要!$B$39)-LOG10(入力・概要!$B$38)),0)+3)</f>
        <v/>
      </c>
      <c r="L1001" t="str">
        <f>IF(K1001="","",INDEX(差動モデル!$B:$B,K1001))</f>
        <v/>
      </c>
      <c r="M1001" t="str">
        <f t="shared" si="95"/>
        <v/>
      </c>
    </row>
    <row r="1002" spans="1:13">
      <c r="A1002" s="3"/>
      <c r="B1002" s="4"/>
      <c r="C1002" s="4"/>
      <c r="D1002" s="1" t="str">
        <f>IF(K1002="","",INDEX(差動モデル!$R:$R,K1002))</f>
        <v/>
      </c>
      <c r="E1002" s="1" t="str">
        <f>IF(K1002="","",INDEX(差動モデル!$S:$S,K1002))</f>
        <v/>
      </c>
      <c r="F1002" s="1" t="str">
        <f t="shared" si="90"/>
        <v/>
      </c>
      <c r="G1002" s="1" t="str">
        <f t="shared" si="91"/>
        <v/>
      </c>
      <c r="H1002" s="1" t="str">
        <f t="shared" si="92"/>
        <v/>
      </c>
      <c r="I1002" s="1" t="str">
        <f t="shared" si="93"/>
        <v/>
      </c>
      <c r="J1002" s="1" t="str">
        <f t="shared" si="94"/>
        <v/>
      </c>
      <c r="K1002" t="str">
        <f>IF(A1002="","",ROUND(1+(LOG10(A1002)-LOG10(入力・概要!$B$38))*(入力・概要!$B$40-1)/(LOG10(入力・概要!$B$39)-LOG10(入力・概要!$B$38)),0)+3)</f>
        <v/>
      </c>
      <c r="L1002" t="str">
        <f>IF(K1002="","",INDEX(差動モデル!$B:$B,K1002))</f>
        <v/>
      </c>
      <c r="M1002" t="str">
        <f t="shared" si="95"/>
        <v/>
      </c>
    </row>
    <row r="1003" spans="1:13">
      <c r="A1003" s="3"/>
      <c r="B1003" s="4"/>
      <c r="C1003" s="4"/>
      <c r="D1003" s="1" t="str">
        <f>IF(K1003="","",INDEX(差動モデル!$R:$R,K1003))</f>
        <v/>
      </c>
      <c r="E1003" s="1" t="str">
        <f>IF(K1003="","",INDEX(差動モデル!$S:$S,K1003))</f>
        <v/>
      </c>
      <c r="F1003" s="1" t="str">
        <f t="shared" si="90"/>
        <v/>
      </c>
      <c r="G1003" s="1" t="str">
        <f t="shared" si="91"/>
        <v/>
      </c>
      <c r="H1003" s="1" t="str">
        <f t="shared" si="92"/>
        <v/>
      </c>
      <c r="I1003" s="1" t="str">
        <f t="shared" si="93"/>
        <v/>
      </c>
      <c r="J1003" s="1" t="str">
        <f t="shared" si="94"/>
        <v/>
      </c>
      <c r="K1003" t="str">
        <f>IF(A1003="","",ROUND(1+(LOG10(A1003)-LOG10(入力・概要!$B$38))*(入力・概要!$B$40-1)/(LOG10(入力・概要!$B$39)-LOG10(入力・概要!$B$38)),0)+3)</f>
        <v/>
      </c>
      <c r="L1003" t="str">
        <f>IF(K1003="","",INDEX(差動モデル!$B:$B,K1003))</f>
        <v/>
      </c>
      <c r="M1003" t="str">
        <f t="shared" si="95"/>
        <v/>
      </c>
    </row>
    <row r="1004" spans="1:13">
      <c r="A1004" s="3"/>
      <c r="B1004" s="4"/>
      <c r="C1004" s="4"/>
      <c r="D1004" s="1" t="str">
        <f>IF(K1004="","",INDEX(差動モデル!$R:$R,K1004))</f>
        <v/>
      </c>
      <c r="E1004" s="1" t="str">
        <f>IF(K1004="","",INDEX(差動モデル!$S:$S,K1004))</f>
        <v/>
      </c>
      <c r="F1004" s="1" t="str">
        <f t="shared" si="90"/>
        <v/>
      </c>
      <c r="G1004" s="1" t="str">
        <f t="shared" si="91"/>
        <v/>
      </c>
      <c r="H1004" s="1" t="str">
        <f t="shared" si="92"/>
        <v/>
      </c>
      <c r="I1004" s="1" t="str">
        <f t="shared" si="93"/>
        <v/>
      </c>
      <c r="J1004" s="1" t="str">
        <f t="shared" si="94"/>
        <v/>
      </c>
      <c r="K1004" t="str">
        <f>IF(A1004="","",ROUND(1+(LOG10(A1004)-LOG10(入力・概要!$B$38))*(入力・概要!$B$40-1)/(LOG10(入力・概要!$B$39)-LOG10(入力・概要!$B$38)),0)+3)</f>
        <v/>
      </c>
      <c r="L1004" t="str">
        <f>IF(K1004="","",INDEX(差動モデル!$B:$B,K1004))</f>
        <v/>
      </c>
      <c r="M1004" t="str">
        <f t="shared" si="95"/>
        <v/>
      </c>
    </row>
  </sheetData>
  <mergeCells count="2">
    <mergeCell ref="A2:M2"/>
    <mergeCell ref="A1:M1"/>
  </mergeCells>
  <phoneticPr fontId="20"/>
  <conditionalFormatting sqref="F5:G10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004"/>
  <sheetViews>
    <sheetView workbookViewId="0">
      <selection sqref="A1:M1"/>
    </sheetView>
  </sheetViews>
  <sheetFormatPr defaultRowHeight="13.8"/>
  <cols>
    <col min="1" max="13" width="15" customWidth="1"/>
  </cols>
  <sheetData>
    <row r="1" spans="1:33" ht="26.4">
      <c r="A1" s="67" t="s">
        <v>170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8">
      <c r="A2" s="64" t="s">
        <v>158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18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8">
      <c r="A4" s="9" t="s">
        <v>114</v>
      </c>
      <c r="B4" s="9" t="s">
        <v>159</v>
      </c>
      <c r="C4" s="9" t="s">
        <v>160</v>
      </c>
      <c r="D4" s="9" t="s">
        <v>161</v>
      </c>
      <c r="E4" s="9" t="s">
        <v>162</v>
      </c>
      <c r="F4" s="9" t="s">
        <v>163</v>
      </c>
      <c r="G4" s="9" t="s">
        <v>164</v>
      </c>
      <c r="H4" s="9" t="s">
        <v>132</v>
      </c>
      <c r="I4" s="9" t="s">
        <v>165</v>
      </c>
      <c r="J4" s="9" t="s">
        <v>166</v>
      </c>
      <c r="K4" s="9" t="s">
        <v>167</v>
      </c>
      <c r="L4" s="9" t="s">
        <v>168</v>
      </c>
      <c r="M4" s="9" t="s">
        <v>169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8">
      <c r="A5" s="12"/>
      <c r="B5" s="13"/>
      <c r="C5" s="13"/>
      <c r="D5" s="10" t="str">
        <f>IF(K5="","",INDEX(同相3導体!$AB:$AB,K5))</f>
        <v/>
      </c>
      <c r="E5" s="10" t="str">
        <f>IF(K5="","",INDEX(同相3導体!$AC:$AC,K5))</f>
        <v/>
      </c>
      <c r="F5" s="10" t="str">
        <f t="shared" ref="F5:F68" si="0">IF(OR(A5="",B5=""),"",100*(D5-B5)/MAX(B5,0.000000000001))</f>
        <v/>
      </c>
      <c r="G5" s="10" t="str">
        <f t="shared" ref="G5:G68" si="1">IF(OR(A5="",C5=""),"",E5-C5)</f>
        <v/>
      </c>
      <c r="H5" s="10" t="str">
        <f t="shared" ref="H5:H68" si="2">IF(A5="","",LOG10(A5))</f>
        <v/>
      </c>
      <c r="I5" s="10" t="str">
        <f t="shared" ref="I5:I68" si="3">IF(B5="","",LOG10(MAX(B5,0.000000000001)))</f>
        <v/>
      </c>
      <c r="J5" s="10" t="str">
        <f t="shared" ref="J5:J68" si="4">IF(D5="","",LOG10(MAX(D5,0.000000000001)))</f>
        <v/>
      </c>
      <c r="K5" s="5" t="str">
        <f>IF(A5="","",ROUND(1+(LOG10(A5)-LOG10(入力・概要!$B$38))*(入力・概要!$B$40-1)/(LOG10(入力・概要!$B$39)-LOG10(入力・概要!$B$38)),0)+3)</f>
        <v/>
      </c>
      <c r="L5" s="5" t="str">
        <f>IF(K5="","",INDEX(同相3導体!$B:$B,K5))</f>
        <v/>
      </c>
      <c r="M5" s="5" t="str">
        <f t="shared" ref="M5:M68" si="5">IF(A5="","",IF(ABS(L5/A5-1)&lt;0.01,"周波数差&lt;1%","周波数差あり"))</f>
        <v/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8">
      <c r="A6" s="12"/>
      <c r="B6" s="13"/>
      <c r="C6" s="13"/>
      <c r="D6" s="10" t="str">
        <f>IF(K6="","",INDEX(同相3導体!$AB:$AB,K6))</f>
        <v/>
      </c>
      <c r="E6" s="10" t="str">
        <f>IF(K6="","",INDEX(同相3導体!$AC:$AC,K6))</f>
        <v/>
      </c>
      <c r="F6" s="10" t="str">
        <f t="shared" si="0"/>
        <v/>
      </c>
      <c r="G6" s="10" t="str">
        <f t="shared" si="1"/>
        <v/>
      </c>
      <c r="H6" s="10" t="str">
        <f t="shared" si="2"/>
        <v/>
      </c>
      <c r="I6" s="10" t="str">
        <f t="shared" si="3"/>
        <v/>
      </c>
      <c r="J6" s="10" t="str">
        <f t="shared" si="4"/>
        <v/>
      </c>
      <c r="K6" s="5" t="str">
        <f>IF(A6="","",ROUND(1+(LOG10(A6)-LOG10(入力・概要!$B$38))*(入力・概要!$B$40-1)/(LOG10(入力・概要!$B$39)-LOG10(入力・概要!$B$38)),0)+3)</f>
        <v/>
      </c>
      <c r="L6" s="5" t="str">
        <f>IF(K6="","",INDEX(同相3導体!$B:$B,K6))</f>
        <v/>
      </c>
      <c r="M6" s="5" t="str">
        <f t="shared" si="5"/>
        <v/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18">
      <c r="A7" s="12"/>
      <c r="B7" s="13"/>
      <c r="C7" s="13"/>
      <c r="D7" s="10" t="str">
        <f>IF(K7="","",INDEX(同相3導体!$AB:$AB,K7))</f>
        <v/>
      </c>
      <c r="E7" s="10" t="str">
        <f>IF(K7="","",INDEX(同相3導体!$AC:$AC,K7))</f>
        <v/>
      </c>
      <c r="F7" s="10" t="str">
        <f t="shared" si="0"/>
        <v/>
      </c>
      <c r="G7" s="10" t="str">
        <f t="shared" si="1"/>
        <v/>
      </c>
      <c r="H7" s="10" t="str">
        <f t="shared" si="2"/>
        <v/>
      </c>
      <c r="I7" s="10" t="str">
        <f t="shared" si="3"/>
        <v/>
      </c>
      <c r="J7" s="10" t="str">
        <f t="shared" si="4"/>
        <v/>
      </c>
      <c r="K7" s="5" t="str">
        <f>IF(A7="","",ROUND(1+(LOG10(A7)-LOG10(入力・概要!$B$38))*(入力・概要!$B$40-1)/(LOG10(入力・概要!$B$39)-LOG10(入力・概要!$B$38)),0)+3)</f>
        <v/>
      </c>
      <c r="L7" s="5" t="str">
        <f>IF(K7="","",INDEX(同相3導体!$B:$B,K7))</f>
        <v/>
      </c>
      <c r="M7" s="5" t="str">
        <f t="shared" si="5"/>
        <v/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18">
      <c r="A8" s="12"/>
      <c r="B8" s="13"/>
      <c r="C8" s="13"/>
      <c r="D8" s="10" t="str">
        <f>IF(K8="","",INDEX(同相3導体!$AB:$AB,K8))</f>
        <v/>
      </c>
      <c r="E8" s="10" t="str">
        <f>IF(K8="","",INDEX(同相3導体!$AC:$AC,K8))</f>
        <v/>
      </c>
      <c r="F8" s="10" t="str">
        <f t="shared" si="0"/>
        <v/>
      </c>
      <c r="G8" s="10" t="str">
        <f t="shared" si="1"/>
        <v/>
      </c>
      <c r="H8" s="10" t="str">
        <f t="shared" si="2"/>
        <v/>
      </c>
      <c r="I8" s="10" t="str">
        <f t="shared" si="3"/>
        <v/>
      </c>
      <c r="J8" s="10" t="str">
        <f t="shared" si="4"/>
        <v/>
      </c>
      <c r="K8" s="5" t="str">
        <f>IF(A8="","",ROUND(1+(LOG10(A8)-LOG10(入力・概要!$B$38))*(入力・概要!$B$40-1)/(LOG10(入力・概要!$B$39)-LOG10(入力・概要!$B$38)),0)+3)</f>
        <v/>
      </c>
      <c r="L8" s="5" t="str">
        <f>IF(K8="","",INDEX(同相3導体!$B:$B,K8))</f>
        <v/>
      </c>
      <c r="M8" s="5" t="str">
        <f t="shared" si="5"/>
        <v/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8">
      <c r="A9" s="12"/>
      <c r="B9" s="13"/>
      <c r="C9" s="13"/>
      <c r="D9" s="10" t="str">
        <f>IF(K9="","",INDEX(同相3導体!$AB:$AB,K9))</f>
        <v/>
      </c>
      <c r="E9" s="10" t="str">
        <f>IF(K9="","",INDEX(同相3導体!$AC:$AC,K9))</f>
        <v/>
      </c>
      <c r="F9" s="10" t="str">
        <f t="shared" si="0"/>
        <v/>
      </c>
      <c r="G9" s="10" t="str">
        <f t="shared" si="1"/>
        <v/>
      </c>
      <c r="H9" s="10" t="str">
        <f t="shared" si="2"/>
        <v/>
      </c>
      <c r="I9" s="10" t="str">
        <f t="shared" si="3"/>
        <v/>
      </c>
      <c r="J9" s="10" t="str">
        <f t="shared" si="4"/>
        <v/>
      </c>
      <c r="K9" s="5" t="str">
        <f>IF(A9="","",ROUND(1+(LOG10(A9)-LOG10(入力・概要!$B$38))*(入力・概要!$B$40-1)/(LOG10(入力・概要!$B$39)-LOG10(入力・概要!$B$38)),0)+3)</f>
        <v/>
      </c>
      <c r="L9" s="5" t="str">
        <f>IF(K9="","",INDEX(同相3導体!$B:$B,K9))</f>
        <v/>
      </c>
      <c r="M9" s="5" t="str">
        <f t="shared" si="5"/>
        <v/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8">
      <c r="A10" s="12"/>
      <c r="B10" s="13"/>
      <c r="C10" s="13"/>
      <c r="D10" s="10" t="str">
        <f>IF(K10="","",INDEX(同相3導体!$AB:$AB,K10))</f>
        <v/>
      </c>
      <c r="E10" s="10" t="str">
        <f>IF(K10="","",INDEX(同相3導体!$AC:$AC,K10))</f>
        <v/>
      </c>
      <c r="F10" s="10" t="str">
        <f t="shared" si="0"/>
        <v/>
      </c>
      <c r="G10" s="10" t="str">
        <f t="shared" si="1"/>
        <v/>
      </c>
      <c r="H10" s="10" t="str">
        <f t="shared" si="2"/>
        <v/>
      </c>
      <c r="I10" s="10" t="str">
        <f t="shared" si="3"/>
        <v/>
      </c>
      <c r="J10" s="10" t="str">
        <f t="shared" si="4"/>
        <v/>
      </c>
      <c r="K10" s="5" t="str">
        <f>IF(A10="","",ROUND(1+(LOG10(A10)-LOG10(入力・概要!$B$38))*(入力・概要!$B$40-1)/(LOG10(入力・概要!$B$39)-LOG10(入力・概要!$B$38)),0)+3)</f>
        <v/>
      </c>
      <c r="L10" s="5" t="str">
        <f>IF(K10="","",INDEX(同相3導体!$B:$B,K10))</f>
        <v/>
      </c>
      <c r="M10" s="5" t="str">
        <f t="shared" si="5"/>
        <v/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18">
      <c r="A11" s="12"/>
      <c r="B11" s="13"/>
      <c r="C11" s="13"/>
      <c r="D11" s="10" t="str">
        <f>IF(K11="","",INDEX(同相3導体!$AB:$AB,K11))</f>
        <v/>
      </c>
      <c r="E11" s="10" t="str">
        <f>IF(K11="","",INDEX(同相3導体!$AC:$AC,K11))</f>
        <v/>
      </c>
      <c r="F11" s="10" t="str">
        <f t="shared" si="0"/>
        <v/>
      </c>
      <c r="G11" s="10" t="str">
        <f t="shared" si="1"/>
        <v/>
      </c>
      <c r="H11" s="10" t="str">
        <f t="shared" si="2"/>
        <v/>
      </c>
      <c r="I11" s="10" t="str">
        <f t="shared" si="3"/>
        <v/>
      </c>
      <c r="J11" s="10" t="str">
        <f t="shared" si="4"/>
        <v/>
      </c>
      <c r="K11" s="5" t="str">
        <f>IF(A11="","",ROUND(1+(LOG10(A11)-LOG10(入力・概要!$B$38))*(入力・概要!$B$40-1)/(LOG10(入力・概要!$B$39)-LOG10(入力・概要!$B$38)),0)+3)</f>
        <v/>
      </c>
      <c r="L11" s="5" t="str">
        <f>IF(K11="","",INDEX(同相3導体!$B:$B,K11))</f>
        <v/>
      </c>
      <c r="M11" s="5" t="str">
        <f t="shared" si="5"/>
        <v/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18">
      <c r="A12" s="12"/>
      <c r="B12" s="13"/>
      <c r="C12" s="13"/>
      <c r="D12" s="10" t="str">
        <f>IF(K12="","",INDEX(同相3導体!$AB:$AB,K12))</f>
        <v/>
      </c>
      <c r="E12" s="10" t="str">
        <f>IF(K12="","",INDEX(同相3導体!$AC:$AC,K12))</f>
        <v/>
      </c>
      <c r="F12" s="10" t="str">
        <f t="shared" si="0"/>
        <v/>
      </c>
      <c r="G12" s="10" t="str">
        <f t="shared" si="1"/>
        <v/>
      </c>
      <c r="H12" s="10" t="str">
        <f t="shared" si="2"/>
        <v/>
      </c>
      <c r="I12" s="10" t="str">
        <f t="shared" si="3"/>
        <v/>
      </c>
      <c r="J12" s="10" t="str">
        <f t="shared" si="4"/>
        <v/>
      </c>
      <c r="K12" s="5" t="str">
        <f>IF(A12="","",ROUND(1+(LOG10(A12)-LOG10(入力・概要!$B$38))*(入力・概要!$B$40-1)/(LOG10(入力・概要!$B$39)-LOG10(入力・概要!$B$38)),0)+3)</f>
        <v/>
      </c>
      <c r="L12" s="5" t="str">
        <f>IF(K12="","",INDEX(同相3導体!$B:$B,K12))</f>
        <v/>
      </c>
      <c r="M12" s="5" t="str">
        <f t="shared" si="5"/>
        <v/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8">
      <c r="A13" s="12"/>
      <c r="B13" s="13"/>
      <c r="C13" s="13"/>
      <c r="D13" s="10" t="str">
        <f>IF(K13="","",INDEX(同相3導体!$AB:$AB,K13))</f>
        <v/>
      </c>
      <c r="E13" s="10" t="str">
        <f>IF(K13="","",INDEX(同相3導体!$AC:$AC,K13))</f>
        <v/>
      </c>
      <c r="F13" s="10" t="str">
        <f t="shared" si="0"/>
        <v/>
      </c>
      <c r="G13" s="10" t="str">
        <f t="shared" si="1"/>
        <v/>
      </c>
      <c r="H13" s="10" t="str">
        <f t="shared" si="2"/>
        <v/>
      </c>
      <c r="I13" s="10" t="str">
        <f t="shared" si="3"/>
        <v/>
      </c>
      <c r="J13" s="10" t="str">
        <f t="shared" si="4"/>
        <v/>
      </c>
      <c r="K13" s="5" t="str">
        <f>IF(A13="","",ROUND(1+(LOG10(A13)-LOG10(入力・概要!$B$38))*(入力・概要!$B$40-1)/(LOG10(入力・概要!$B$39)-LOG10(入力・概要!$B$38)),0)+3)</f>
        <v/>
      </c>
      <c r="L13" s="5" t="str">
        <f>IF(K13="","",INDEX(同相3導体!$B:$B,K13))</f>
        <v/>
      </c>
      <c r="M13" s="5" t="str">
        <f t="shared" si="5"/>
        <v/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8">
      <c r="A14" s="12"/>
      <c r="B14" s="13"/>
      <c r="C14" s="13"/>
      <c r="D14" s="10" t="str">
        <f>IF(K14="","",INDEX(同相3導体!$AB:$AB,K14))</f>
        <v/>
      </c>
      <c r="E14" s="10" t="str">
        <f>IF(K14="","",INDEX(同相3導体!$AC:$AC,K14))</f>
        <v/>
      </c>
      <c r="F14" s="10" t="str">
        <f t="shared" si="0"/>
        <v/>
      </c>
      <c r="G14" s="10" t="str">
        <f t="shared" si="1"/>
        <v/>
      </c>
      <c r="H14" s="10" t="str">
        <f t="shared" si="2"/>
        <v/>
      </c>
      <c r="I14" s="10" t="str">
        <f t="shared" si="3"/>
        <v/>
      </c>
      <c r="J14" s="10" t="str">
        <f t="shared" si="4"/>
        <v/>
      </c>
      <c r="K14" s="5" t="str">
        <f>IF(A14="","",ROUND(1+(LOG10(A14)-LOG10(入力・概要!$B$38))*(入力・概要!$B$40-1)/(LOG10(入力・概要!$B$39)-LOG10(入力・概要!$B$38)),0)+3)</f>
        <v/>
      </c>
      <c r="L14" s="5" t="str">
        <f>IF(K14="","",INDEX(同相3導体!$B:$B,K14))</f>
        <v/>
      </c>
      <c r="M14" s="5" t="str">
        <f t="shared" si="5"/>
        <v/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8">
      <c r="A15" s="12"/>
      <c r="B15" s="13"/>
      <c r="C15" s="13"/>
      <c r="D15" s="10" t="str">
        <f>IF(K15="","",INDEX(同相3導体!$AB:$AB,K15))</f>
        <v/>
      </c>
      <c r="E15" s="10" t="str">
        <f>IF(K15="","",INDEX(同相3導体!$AC:$AC,K15))</f>
        <v/>
      </c>
      <c r="F15" s="10" t="str">
        <f t="shared" si="0"/>
        <v/>
      </c>
      <c r="G15" s="10" t="str">
        <f t="shared" si="1"/>
        <v/>
      </c>
      <c r="H15" s="10" t="str">
        <f t="shared" si="2"/>
        <v/>
      </c>
      <c r="I15" s="10" t="str">
        <f t="shared" si="3"/>
        <v/>
      </c>
      <c r="J15" s="10" t="str">
        <f t="shared" si="4"/>
        <v/>
      </c>
      <c r="K15" s="5" t="str">
        <f>IF(A15="","",ROUND(1+(LOG10(A15)-LOG10(入力・概要!$B$38))*(入力・概要!$B$40-1)/(LOG10(入力・概要!$B$39)-LOG10(入力・概要!$B$38)),0)+3)</f>
        <v/>
      </c>
      <c r="L15" s="5" t="str">
        <f>IF(K15="","",INDEX(同相3導体!$B:$B,K15))</f>
        <v/>
      </c>
      <c r="M15" s="5" t="str">
        <f t="shared" si="5"/>
        <v/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8">
      <c r="A16" s="12"/>
      <c r="B16" s="13"/>
      <c r="C16" s="13"/>
      <c r="D16" s="10" t="str">
        <f>IF(K16="","",INDEX(同相3導体!$AB:$AB,K16))</f>
        <v/>
      </c>
      <c r="E16" s="10" t="str">
        <f>IF(K16="","",INDEX(同相3導体!$AC:$AC,K16))</f>
        <v/>
      </c>
      <c r="F16" s="10" t="str">
        <f t="shared" si="0"/>
        <v/>
      </c>
      <c r="G16" s="10" t="str">
        <f t="shared" si="1"/>
        <v/>
      </c>
      <c r="H16" s="10" t="str">
        <f t="shared" si="2"/>
        <v/>
      </c>
      <c r="I16" s="10" t="str">
        <f t="shared" si="3"/>
        <v/>
      </c>
      <c r="J16" s="10" t="str">
        <f t="shared" si="4"/>
        <v/>
      </c>
      <c r="K16" s="5" t="str">
        <f>IF(A16="","",ROUND(1+(LOG10(A16)-LOG10(入力・概要!$B$38))*(入力・概要!$B$40-1)/(LOG10(入力・概要!$B$39)-LOG10(入力・概要!$B$38)),0)+3)</f>
        <v/>
      </c>
      <c r="L16" s="5" t="str">
        <f>IF(K16="","",INDEX(同相3導体!$B:$B,K16))</f>
        <v/>
      </c>
      <c r="M16" s="5" t="str">
        <f t="shared" si="5"/>
        <v/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8">
      <c r="A17" s="12"/>
      <c r="B17" s="13"/>
      <c r="C17" s="13"/>
      <c r="D17" s="10" t="str">
        <f>IF(K17="","",INDEX(同相3導体!$AB:$AB,K17))</f>
        <v/>
      </c>
      <c r="E17" s="10" t="str">
        <f>IF(K17="","",INDEX(同相3導体!$AC:$AC,K17))</f>
        <v/>
      </c>
      <c r="F17" s="10" t="str">
        <f t="shared" si="0"/>
        <v/>
      </c>
      <c r="G17" s="10" t="str">
        <f t="shared" si="1"/>
        <v/>
      </c>
      <c r="H17" s="10" t="str">
        <f t="shared" si="2"/>
        <v/>
      </c>
      <c r="I17" s="10" t="str">
        <f t="shared" si="3"/>
        <v/>
      </c>
      <c r="J17" s="10" t="str">
        <f t="shared" si="4"/>
        <v/>
      </c>
      <c r="K17" s="5" t="str">
        <f>IF(A17="","",ROUND(1+(LOG10(A17)-LOG10(入力・概要!$B$38))*(入力・概要!$B$40-1)/(LOG10(入力・概要!$B$39)-LOG10(入力・概要!$B$38)),0)+3)</f>
        <v/>
      </c>
      <c r="L17" s="5" t="str">
        <f>IF(K17="","",INDEX(同相3導体!$B:$B,K17))</f>
        <v/>
      </c>
      <c r="M17" s="5" t="str">
        <f t="shared" si="5"/>
        <v/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8">
      <c r="A18" s="12"/>
      <c r="B18" s="13"/>
      <c r="C18" s="13"/>
      <c r="D18" s="10" t="str">
        <f>IF(K18="","",INDEX(同相3導体!$AB:$AB,K18))</f>
        <v/>
      </c>
      <c r="E18" s="10" t="str">
        <f>IF(K18="","",INDEX(同相3導体!$AC:$AC,K18))</f>
        <v/>
      </c>
      <c r="F18" s="10" t="str">
        <f t="shared" si="0"/>
        <v/>
      </c>
      <c r="G18" s="10" t="str">
        <f t="shared" si="1"/>
        <v/>
      </c>
      <c r="H18" s="10" t="str">
        <f t="shared" si="2"/>
        <v/>
      </c>
      <c r="I18" s="10" t="str">
        <f t="shared" si="3"/>
        <v/>
      </c>
      <c r="J18" s="10" t="str">
        <f t="shared" si="4"/>
        <v/>
      </c>
      <c r="K18" s="5" t="str">
        <f>IF(A18="","",ROUND(1+(LOG10(A18)-LOG10(入力・概要!$B$38))*(入力・概要!$B$40-1)/(LOG10(入力・概要!$B$39)-LOG10(入力・概要!$B$38)),0)+3)</f>
        <v/>
      </c>
      <c r="L18" s="5" t="str">
        <f>IF(K18="","",INDEX(同相3導体!$B:$B,K18))</f>
        <v/>
      </c>
      <c r="M18" s="5" t="str">
        <f t="shared" si="5"/>
        <v/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8">
      <c r="A19" s="12"/>
      <c r="B19" s="13"/>
      <c r="C19" s="13"/>
      <c r="D19" s="10" t="str">
        <f>IF(K19="","",INDEX(同相3導体!$AB:$AB,K19))</f>
        <v/>
      </c>
      <c r="E19" s="10" t="str">
        <f>IF(K19="","",INDEX(同相3導体!$AC:$AC,K19))</f>
        <v/>
      </c>
      <c r="F19" s="10" t="str">
        <f t="shared" si="0"/>
        <v/>
      </c>
      <c r="G19" s="10" t="str">
        <f t="shared" si="1"/>
        <v/>
      </c>
      <c r="H19" s="10" t="str">
        <f t="shared" si="2"/>
        <v/>
      </c>
      <c r="I19" s="10" t="str">
        <f t="shared" si="3"/>
        <v/>
      </c>
      <c r="J19" s="10" t="str">
        <f t="shared" si="4"/>
        <v/>
      </c>
      <c r="K19" s="5" t="str">
        <f>IF(A19="","",ROUND(1+(LOG10(A19)-LOG10(入力・概要!$B$38))*(入力・概要!$B$40-1)/(LOG10(入力・概要!$B$39)-LOG10(入力・概要!$B$38)),0)+3)</f>
        <v/>
      </c>
      <c r="L19" s="5" t="str">
        <f>IF(K19="","",INDEX(同相3導体!$B:$B,K19))</f>
        <v/>
      </c>
      <c r="M19" s="5" t="str">
        <f t="shared" si="5"/>
        <v/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8">
      <c r="A20" s="12"/>
      <c r="B20" s="13"/>
      <c r="C20" s="13"/>
      <c r="D20" s="10" t="str">
        <f>IF(K20="","",INDEX(同相3導体!$AB:$AB,K20))</f>
        <v/>
      </c>
      <c r="E20" s="10" t="str">
        <f>IF(K20="","",INDEX(同相3導体!$AC:$AC,K20))</f>
        <v/>
      </c>
      <c r="F20" s="10" t="str">
        <f t="shared" si="0"/>
        <v/>
      </c>
      <c r="G20" s="10" t="str">
        <f t="shared" si="1"/>
        <v/>
      </c>
      <c r="H20" s="10" t="str">
        <f t="shared" si="2"/>
        <v/>
      </c>
      <c r="I20" s="10" t="str">
        <f t="shared" si="3"/>
        <v/>
      </c>
      <c r="J20" s="10" t="str">
        <f t="shared" si="4"/>
        <v/>
      </c>
      <c r="K20" s="5" t="str">
        <f>IF(A20="","",ROUND(1+(LOG10(A20)-LOG10(入力・概要!$B$38))*(入力・概要!$B$40-1)/(LOG10(入力・概要!$B$39)-LOG10(入力・概要!$B$38)),0)+3)</f>
        <v/>
      </c>
      <c r="L20" s="5" t="str">
        <f>IF(K20="","",INDEX(同相3導体!$B:$B,K20))</f>
        <v/>
      </c>
      <c r="M20" s="5" t="str">
        <f t="shared" si="5"/>
        <v/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8">
      <c r="A21" s="12"/>
      <c r="B21" s="13"/>
      <c r="C21" s="13"/>
      <c r="D21" s="10" t="str">
        <f>IF(K21="","",INDEX(同相3導体!$AB:$AB,K21))</f>
        <v/>
      </c>
      <c r="E21" s="10" t="str">
        <f>IF(K21="","",INDEX(同相3導体!$AC:$AC,K21))</f>
        <v/>
      </c>
      <c r="F21" s="10" t="str">
        <f t="shared" si="0"/>
        <v/>
      </c>
      <c r="G21" s="10" t="str">
        <f t="shared" si="1"/>
        <v/>
      </c>
      <c r="H21" s="10" t="str">
        <f t="shared" si="2"/>
        <v/>
      </c>
      <c r="I21" s="10" t="str">
        <f t="shared" si="3"/>
        <v/>
      </c>
      <c r="J21" s="10" t="str">
        <f t="shared" si="4"/>
        <v/>
      </c>
      <c r="K21" s="5" t="str">
        <f>IF(A21="","",ROUND(1+(LOG10(A21)-LOG10(入力・概要!$B$38))*(入力・概要!$B$40-1)/(LOG10(入力・概要!$B$39)-LOG10(入力・概要!$B$38)),0)+3)</f>
        <v/>
      </c>
      <c r="L21" s="5" t="str">
        <f>IF(K21="","",INDEX(同相3導体!$B:$B,K21))</f>
        <v/>
      </c>
      <c r="M21" s="5" t="str">
        <f t="shared" si="5"/>
        <v/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8">
      <c r="A22" s="12"/>
      <c r="B22" s="13"/>
      <c r="C22" s="13"/>
      <c r="D22" s="10" t="str">
        <f>IF(K22="","",INDEX(同相3導体!$AB:$AB,K22))</f>
        <v/>
      </c>
      <c r="E22" s="10" t="str">
        <f>IF(K22="","",INDEX(同相3導体!$AC:$AC,K22))</f>
        <v/>
      </c>
      <c r="F22" s="10" t="str">
        <f t="shared" si="0"/>
        <v/>
      </c>
      <c r="G22" s="10" t="str">
        <f t="shared" si="1"/>
        <v/>
      </c>
      <c r="H22" s="10" t="str">
        <f t="shared" si="2"/>
        <v/>
      </c>
      <c r="I22" s="10" t="str">
        <f t="shared" si="3"/>
        <v/>
      </c>
      <c r="J22" s="10" t="str">
        <f t="shared" si="4"/>
        <v/>
      </c>
      <c r="K22" s="5" t="str">
        <f>IF(A22="","",ROUND(1+(LOG10(A22)-LOG10(入力・概要!$B$38))*(入力・概要!$B$40-1)/(LOG10(入力・概要!$B$39)-LOG10(入力・概要!$B$38)),0)+3)</f>
        <v/>
      </c>
      <c r="L22" s="5" t="str">
        <f>IF(K22="","",INDEX(同相3導体!$B:$B,K22))</f>
        <v/>
      </c>
      <c r="M22" s="5" t="str">
        <f t="shared" si="5"/>
        <v/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8">
      <c r="A23" s="12"/>
      <c r="B23" s="13"/>
      <c r="C23" s="13"/>
      <c r="D23" s="10" t="str">
        <f>IF(K23="","",INDEX(同相3導体!$AB:$AB,K23))</f>
        <v/>
      </c>
      <c r="E23" s="10" t="str">
        <f>IF(K23="","",INDEX(同相3導体!$AC:$AC,K23))</f>
        <v/>
      </c>
      <c r="F23" s="10" t="str">
        <f t="shared" si="0"/>
        <v/>
      </c>
      <c r="G23" s="10" t="str">
        <f t="shared" si="1"/>
        <v/>
      </c>
      <c r="H23" s="10" t="str">
        <f t="shared" si="2"/>
        <v/>
      </c>
      <c r="I23" s="10" t="str">
        <f t="shared" si="3"/>
        <v/>
      </c>
      <c r="J23" s="10" t="str">
        <f t="shared" si="4"/>
        <v/>
      </c>
      <c r="K23" s="5" t="str">
        <f>IF(A23="","",ROUND(1+(LOG10(A23)-LOG10(入力・概要!$B$38))*(入力・概要!$B$40-1)/(LOG10(入力・概要!$B$39)-LOG10(入力・概要!$B$38)),0)+3)</f>
        <v/>
      </c>
      <c r="L23" s="5" t="str">
        <f>IF(K23="","",INDEX(同相3導体!$B:$B,K23))</f>
        <v/>
      </c>
      <c r="M23" s="5" t="str">
        <f t="shared" si="5"/>
        <v/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8">
      <c r="A24" s="12"/>
      <c r="B24" s="13"/>
      <c r="C24" s="13"/>
      <c r="D24" s="10" t="str">
        <f>IF(K24="","",INDEX(同相3導体!$AB:$AB,K24))</f>
        <v/>
      </c>
      <c r="E24" s="10" t="str">
        <f>IF(K24="","",INDEX(同相3導体!$AC:$AC,K24))</f>
        <v/>
      </c>
      <c r="F24" s="10" t="str">
        <f t="shared" si="0"/>
        <v/>
      </c>
      <c r="G24" s="10" t="str">
        <f t="shared" si="1"/>
        <v/>
      </c>
      <c r="H24" s="10" t="str">
        <f t="shared" si="2"/>
        <v/>
      </c>
      <c r="I24" s="10" t="str">
        <f t="shared" si="3"/>
        <v/>
      </c>
      <c r="J24" s="10" t="str">
        <f t="shared" si="4"/>
        <v/>
      </c>
      <c r="K24" s="5" t="str">
        <f>IF(A24="","",ROUND(1+(LOG10(A24)-LOG10(入力・概要!$B$38))*(入力・概要!$B$40-1)/(LOG10(入力・概要!$B$39)-LOG10(入力・概要!$B$38)),0)+3)</f>
        <v/>
      </c>
      <c r="L24" s="5" t="str">
        <f>IF(K24="","",INDEX(同相3導体!$B:$B,K24))</f>
        <v/>
      </c>
      <c r="M24" s="5" t="str">
        <f t="shared" si="5"/>
        <v/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18">
      <c r="A25" s="12"/>
      <c r="B25" s="13"/>
      <c r="C25" s="13"/>
      <c r="D25" s="10" t="str">
        <f>IF(K25="","",INDEX(同相3導体!$AB:$AB,K25))</f>
        <v/>
      </c>
      <c r="E25" s="10" t="str">
        <f>IF(K25="","",INDEX(同相3導体!$AC:$AC,K25))</f>
        <v/>
      </c>
      <c r="F25" s="10" t="str">
        <f t="shared" si="0"/>
        <v/>
      </c>
      <c r="G25" s="10" t="str">
        <f t="shared" si="1"/>
        <v/>
      </c>
      <c r="H25" s="10" t="str">
        <f t="shared" si="2"/>
        <v/>
      </c>
      <c r="I25" s="10" t="str">
        <f t="shared" si="3"/>
        <v/>
      </c>
      <c r="J25" s="10" t="str">
        <f t="shared" si="4"/>
        <v/>
      </c>
      <c r="K25" s="5" t="str">
        <f>IF(A25="","",ROUND(1+(LOG10(A25)-LOG10(入力・概要!$B$38))*(入力・概要!$B$40-1)/(LOG10(入力・概要!$B$39)-LOG10(入力・概要!$B$38)),0)+3)</f>
        <v/>
      </c>
      <c r="L25" s="5" t="str">
        <f>IF(K25="","",INDEX(同相3導体!$B:$B,K25))</f>
        <v/>
      </c>
      <c r="M25" s="5" t="str">
        <f t="shared" si="5"/>
        <v/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8">
      <c r="A26" s="12"/>
      <c r="B26" s="13"/>
      <c r="C26" s="13"/>
      <c r="D26" s="10" t="str">
        <f>IF(K26="","",INDEX(同相3導体!$AB:$AB,K26))</f>
        <v/>
      </c>
      <c r="E26" s="10" t="str">
        <f>IF(K26="","",INDEX(同相3導体!$AC:$AC,K26))</f>
        <v/>
      </c>
      <c r="F26" s="10" t="str">
        <f t="shared" si="0"/>
        <v/>
      </c>
      <c r="G26" s="10" t="str">
        <f t="shared" si="1"/>
        <v/>
      </c>
      <c r="H26" s="10" t="str">
        <f t="shared" si="2"/>
        <v/>
      </c>
      <c r="I26" s="10" t="str">
        <f t="shared" si="3"/>
        <v/>
      </c>
      <c r="J26" s="10" t="str">
        <f t="shared" si="4"/>
        <v/>
      </c>
      <c r="K26" s="5" t="str">
        <f>IF(A26="","",ROUND(1+(LOG10(A26)-LOG10(入力・概要!$B$38))*(入力・概要!$B$40-1)/(LOG10(入力・概要!$B$39)-LOG10(入力・概要!$B$38)),0)+3)</f>
        <v/>
      </c>
      <c r="L26" s="5" t="str">
        <f>IF(K26="","",INDEX(同相3導体!$B:$B,K26))</f>
        <v/>
      </c>
      <c r="M26" s="5" t="str">
        <f t="shared" si="5"/>
        <v/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8">
      <c r="A27" s="12"/>
      <c r="B27" s="13"/>
      <c r="C27" s="13"/>
      <c r="D27" s="10" t="str">
        <f>IF(K27="","",INDEX(同相3導体!$AB:$AB,K27))</f>
        <v/>
      </c>
      <c r="E27" s="10" t="str">
        <f>IF(K27="","",INDEX(同相3導体!$AC:$AC,K27))</f>
        <v/>
      </c>
      <c r="F27" s="10" t="str">
        <f t="shared" si="0"/>
        <v/>
      </c>
      <c r="G27" s="10" t="str">
        <f t="shared" si="1"/>
        <v/>
      </c>
      <c r="H27" s="10" t="str">
        <f t="shared" si="2"/>
        <v/>
      </c>
      <c r="I27" s="10" t="str">
        <f t="shared" si="3"/>
        <v/>
      </c>
      <c r="J27" s="10" t="str">
        <f t="shared" si="4"/>
        <v/>
      </c>
      <c r="K27" s="5" t="str">
        <f>IF(A27="","",ROUND(1+(LOG10(A27)-LOG10(入力・概要!$B$38))*(入力・概要!$B$40-1)/(LOG10(入力・概要!$B$39)-LOG10(入力・概要!$B$38)),0)+3)</f>
        <v/>
      </c>
      <c r="L27" s="5" t="str">
        <f>IF(K27="","",INDEX(同相3導体!$B:$B,K27))</f>
        <v/>
      </c>
      <c r="M27" s="5" t="str">
        <f t="shared" si="5"/>
        <v/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8">
      <c r="A28" s="12"/>
      <c r="B28" s="13"/>
      <c r="C28" s="13"/>
      <c r="D28" s="10" t="str">
        <f>IF(K28="","",INDEX(同相3導体!$AB:$AB,K28))</f>
        <v/>
      </c>
      <c r="E28" s="10" t="str">
        <f>IF(K28="","",INDEX(同相3導体!$AC:$AC,K28))</f>
        <v/>
      </c>
      <c r="F28" s="10" t="str">
        <f t="shared" si="0"/>
        <v/>
      </c>
      <c r="G28" s="10" t="str">
        <f t="shared" si="1"/>
        <v/>
      </c>
      <c r="H28" s="10" t="str">
        <f t="shared" si="2"/>
        <v/>
      </c>
      <c r="I28" s="10" t="str">
        <f t="shared" si="3"/>
        <v/>
      </c>
      <c r="J28" s="10" t="str">
        <f t="shared" si="4"/>
        <v/>
      </c>
      <c r="K28" s="5" t="str">
        <f>IF(A28="","",ROUND(1+(LOG10(A28)-LOG10(入力・概要!$B$38))*(入力・概要!$B$40-1)/(LOG10(入力・概要!$B$39)-LOG10(入力・概要!$B$38)),0)+3)</f>
        <v/>
      </c>
      <c r="L28" s="5" t="str">
        <f>IF(K28="","",INDEX(同相3導体!$B:$B,K28))</f>
        <v/>
      </c>
      <c r="M28" s="5" t="str">
        <f t="shared" si="5"/>
        <v/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8">
      <c r="A29" s="12"/>
      <c r="B29" s="13"/>
      <c r="C29" s="13"/>
      <c r="D29" s="10" t="str">
        <f>IF(K29="","",INDEX(同相3導体!$AB:$AB,K29))</f>
        <v/>
      </c>
      <c r="E29" s="10" t="str">
        <f>IF(K29="","",INDEX(同相3導体!$AC:$AC,K29))</f>
        <v/>
      </c>
      <c r="F29" s="10" t="str">
        <f t="shared" si="0"/>
        <v/>
      </c>
      <c r="G29" s="10" t="str">
        <f t="shared" si="1"/>
        <v/>
      </c>
      <c r="H29" s="10" t="str">
        <f t="shared" si="2"/>
        <v/>
      </c>
      <c r="I29" s="10" t="str">
        <f t="shared" si="3"/>
        <v/>
      </c>
      <c r="J29" s="10" t="str">
        <f t="shared" si="4"/>
        <v/>
      </c>
      <c r="K29" s="5" t="str">
        <f>IF(A29="","",ROUND(1+(LOG10(A29)-LOG10(入力・概要!$B$38))*(入力・概要!$B$40-1)/(LOG10(入力・概要!$B$39)-LOG10(入力・概要!$B$38)),0)+3)</f>
        <v/>
      </c>
      <c r="L29" s="5" t="str">
        <f>IF(K29="","",INDEX(同相3導体!$B:$B,K29))</f>
        <v/>
      </c>
      <c r="M29" s="5" t="str">
        <f t="shared" si="5"/>
        <v/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8">
      <c r="A30" s="12"/>
      <c r="B30" s="13"/>
      <c r="C30" s="13"/>
      <c r="D30" s="10" t="str">
        <f>IF(K30="","",INDEX(同相3導体!$AB:$AB,K30))</f>
        <v/>
      </c>
      <c r="E30" s="10" t="str">
        <f>IF(K30="","",INDEX(同相3導体!$AC:$AC,K30))</f>
        <v/>
      </c>
      <c r="F30" s="10" t="str">
        <f t="shared" si="0"/>
        <v/>
      </c>
      <c r="G30" s="10" t="str">
        <f t="shared" si="1"/>
        <v/>
      </c>
      <c r="H30" s="10" t="str">
        <f t="shared" si="2"/>
        <v/>
      </c>
      <c r="I30" s="10" t="str">
        <f t="shared" si="3"/>
        <v/>
      </c>
      <c r="J30" s="10" t="str">
        <f t="shared" si="4"/>
        <v/>
      </c>
      <c r="K30" s="5" t="str">
        <f>IF(A30="","",ROUND(1+(LOG10(A30)-LOG10(入力・概要!$B$38))*(入力・概要!$B$40-1)/(LOG10(入力・概要!$B$39)-LOG10(入力・概要!$B$38)),0)+3)</f>
        <v/>
      </c>
      <c r="L30" s="5" t="str">
        <f>IF(K30="","",INDEX(同相3導体!$B:$B,K30))</f>
        <v/>
      </c>
      <c r="M30" s="5" t="str">
        <f t="shared" si="5"/>
        <v/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8">
      <c r="A31" s="12"/>
      <c r="B31" s="13"/>
      <c r="C31" s="13"/>
      <c r="D31" s="10" t="str">
        <f>IF(K31="","",INDEX(同相3導体!$AB:$AB,K31))</f>
        <v/>
      </c>
      <c r="E31" s="10" t="str">
        <f>IF(K31="","",INDEX(同相3導体!$AC:$AC,K31))</f>
        <v/>
      </c>
      <c r="F31" s="10" t="str">
        <f t="shared" si="0"/>
        <v/>
      </c>
      <c r="G31" s="10" t="str">
        <f t="shared" si="1"/>
        <v/>
      </c>
      <c r="H31" s="10" t="str">
        <f t="shared" si="2"/>
        <v/>
      </c>
      <c r="I31" s="10" t="str">
        <f t="shared" si="3"/>
        <v/>
      </c>
      <c r="J31" s="10" t="str">
        <f t="shared" si="4"/>
        <v/>
      </c>
      <c r="K31" s="5" t="str">
        <f>IF(A31="","",ROUND(1+(LOG10(A31)-LOG10(入力・概要!$B$38))*(入力・概要!$B$40-1)/(LOG10(入力・概要!$B$39)-LOG10(入力・概要!$B$38)),0)+3)</f>
        <v/>
      </c>
      <c r="L31" s="5" t="str">
        <f>IF(K31="","",INDEX(同相3導体!$B:$B,K31))</f>
        <v/>
      </c>
      <c r="M31" s="5" t="str">
        <f t="shared" si="5"/>
        <v/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8">
      <c r="A32" s="12"/>
      <c r="B32" s="13"/>
      <c r="C32" s="13"/>
      <c r="D32" s="10" t="str">
        <f>IF(K32="","",INDEX(同相3導体!$AB:$AB,K32))</f>
        <v/>
      </c>
      <c r="E32" s="10" t="str">
        <f>IF(K32="","",INDEX(同相3導体!$AC:$AC,K32))</f>
        <v/>
      </c>
      <c r="F32" s="10" t="str">
        <f t="shared" si="0"/>
        <v/>
      </c>
      <c r="G32" s="10" t="str">
        <f t="shared" si="1"/>
        <v/>
      </c>
      <c r="H32" s="10" t="str">
        <f t="shared" si="2"/>
        <v/>
      </c>
      <c r="I32" s="10" t="str">
        <f t="shared" si="3"/>
        <v/>
      </c>
      <c r="J32" s="10" t="str">
        <f t="shared" si="4"/>
        <v/>
      </c>
      <c r="K32" s="5" t="str">
        <f>IF(A32="","",ROUND(1+(LOG10(A32)-LOG10(入力・概要!$B$38))*(入力・概要!$B$40-1)/(LOG10(入力・概要!$B$39)-LOG10(入力・概要!$B$38)),0)+3)</f>
        <v/>
      </c>
      <c r="L32" s="5" t="str">
        <f>IF(K32="","",INDEX(同相3導体!$B:$B,K32))</f>
        <v/>
      </c>
      <c r="M32" s="5" t="str">
        <f t="shared" si="5"/>
        <v/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8">
      <c r="A33" s="12"/>
      <c r="B33" s="13"/>
      <c r="C33" s="13"/>
      <c r="D33" s="10" t="str">
        <f>IF(K33="","",INDEX(同相3導体!$AB:$AB,K33))</f>
        <v/>
      </c>
      <c r="E33" s="10" t="str">
        <f>IF(K33="","",INDEX(同相3導体!$AC:$AC,K33))</f>
        <v/>
      </c>
      <c r="F33" s="10" t="str">
        <f t="shared" si="0"/>
        <v/>
      </c>
      <c r="G33" s="10" t="str">
        <f t="shared" si="1"/>
        <v/>
      </c>
      <c r="H33" s="10" t="str">
        <f t="shared" si="2"/>
        <v/>
      </c>
      <c r="I33" s="10" t="str">
        <f t="shared" si="3"/>
        <v/>
      </c>
      <c r="J33" s="10" t="str">
        <f t="shared" si="4"/>
        <v/>
      </c>
      <c r="K33" s="5" t="str">
        <f>IF(A33="","",ROUND(1+(LOG10(A33)-LOG10(入力・概要!$B$38))*(入力・概要!$B$40-1)/(LOG10(入力・概要!$B$39)-LOG10(入力・概要!$B$38)),0)+3)</f>
        <v/>
      </c>
      <c r="L33" s="5" t="str">
        <f>IF(K33="","",INDEX(同相3導体!$B:$B,K33))</f>
        <v/>
      </c>
      <c r="M33" s="5" t="str">
        <f t="shared" si="5"/>
        <v/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8">
      <c r="A34" s="12"/>
      <c r="B34" s="13"/>
      <c r="C34" s="13"/>
      <c r="D34" s="10" t="str">
        <f>IF(K34="","",INDEX(同相3導体!$AB:$AB,K34))</f>
        <v/>
      </c>
      <c r="E34" s="10" t="str">
        <f>IF(K34="","",INDEX(同相3導体!$AC:$AC,K34))</f>
        <v/>
      </c>
      <c r="F34" s="10" t="str">
        <f t="shared" si="0"/>
        <v/>
      </c>
      <c r="G34" s="10" t="str">
        <f t="shared" si="1"/>
        <v/>
      </c>
      <c r="H34" s="10" t="str">
        <f t="shared" si="2"/>
        <v/>
      </c>
      <c r="I34" s="10" t="str">
        <f t="shared" si="3"/>
        <v/>
      </c>
      <c r="J34" s="10" t="str">
        <f t="shared" si="4"/>
        <v/>
      </c>
      <c r="K34" s="5" t="str">
        <f>IF(A34="","",ROUND(1+(LOG10(A34)-LOG10(入力・概要!$B$38))*(入力・概要!$B$40-1)/(LOG10(入力・概要!$B$39)-LOG10(入力・概要!$B$38)),0)+3)</f>
        <v/>
      </c>
      <c r="L34" s="5" t="str">
        <f>IF(K34="","",INDEX(同相3導体!$B:$B,K34))</f>
        <v/>
      </c>
      <c r="M34" s="5" t="str">
        <f t="shared" si="5"/>
        <v/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8">
      <c r="A35" s="12"/>
      <c r="B35" s="13"/>
      <c r="C35" s="13"/>
      <c r="D35" s="10" t="str">
        <f>IF(K35="","",INDEX(同相3導体!$AB:$AB,K35))</f>
        <v/>
      </c>
      <c r="E35" s="10" t="str">
        <f>IF(K35="","",INDEX(同相3導体!$AC:$AC,K35))</f>
        <v/>
      </c>
      <c r="F35" s="10" t="str">
        <f t="shared" si="0"/>
        <v/>
      </c>
      <c r="G35" s="10" t="str">
        <f t="shared" si="1"/>
        <v/>
      </c>
      <c r="H35" s="10" t="str">
        <f t="shared" si="2"/>
        <v/>
      </c>
      <c r="I35" s="10" t="str">
        <f t="shared" si="3"/>
        <v/>
      </c>
      <c r="J35" s="10" t="str">
        <f t="shared" si="4"/>
        <v/>
      </c>
      <c r="K35" s="5" t="str">
        <f>IF(A35="","",ROUND(1+(LOG10(A35)-LOG10(入力・概要!$B$38))*(入力・概要!$B$40-1)/(LOG10(入力・概要!$B$39)-LOG10(入力・概要!$B$38)),0)+3)</f>
        <v/>
      </c>
      <c r="L35" s="5" t="str">
        <f>IF(K35="","",INDEX(同相3導体!$B:$B,K35))</f>
        <v/>
      </c>
      <c r="M35" s="5" t="str">
        <f t="shared" si="5"/>
        <v/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8">
      <c r="A36" s="12"/>
      <c r="B36" s="13"/>
      <c r="C36" s="13"/>
      <c r="D36" s="10" t="str">
        <f>IF(K36="","",INDEX(同相3導体!$AB:$AB,K36))</f>
        <v/>
      </c>
      <c r="E36" s="10" t="str">
        <f>IF(K36="","",INDEX(同相3導体!$AC:$AC,K36))</f>
        <v/>
      </c>
      <c r="F36" s="10" t="str">
        <f t="shared" si="0"/>
        <v/>
      </c>
      <c r="G36" s="10" t="str">
        <f t="shared" si="1"/>
        <v/>
      </c>
      <c r="H36" s="10" t="str">
        <f t="shared" si="2"/>
        <v/>
      </c>
      <c r="I36" s="10" t="str">
        <f t="shared" si="3"/>
        <v/>
      </c>
      <c r="J36" s="10" t="str">
        <f t="shared" si="4"/>
        <v/>
      </c>
      <c r="K36" s="5" t="str">
        <f>IF(A36="","",ROUND(1+(LOG10(A36)-LOG10(入力・概要!$B$38))*(入力・概要!$B$40-1)/(LOG10(入力・概要!$B$39)-LOG10(入力・概要!$B$38)),0)+3)</f>
        <v/>
      </c>
      <c r="L36" s="5" t="str">
        <f>IF(K36="","",INDEX(同相3導体!$B:$B,K36))</f>
        <v/>
      </c>
      <c r="M36" s="5" t="str">
        <f t="shared" si="5"/>
        <v/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8">
      <c r="A37" s="12"/>
      <c r="B37" s="13"/>
      <c r="C37" s="13"/>
      <c r="D37" s="10" t="str">
        <f>IF(K37="","",INDEX(同相3導体!$AB:$AB,K37))</f>
        <v/>
      </c>
      <c r="E37" s="10" t="str">
        <f>IF(K37="","",INDEX(同相3導体!$AC:$AC,K37))</f>
        <v/>
      </c>
      <c r="F37" s="10" t="str">
        <f t="shared" si="0"/>
        <v/>
      </c>
      <c r="G37" s="10" t="str">
        <f t="shared" si="1"/>
        <v/>
      </c>
      <c r="H37" s="10" t="str">
        <f t="shared" si="2"/>
        <v/>
      </c>
      <c r="I37" s="10" t="str">
        <f t="shared" si="3"/>
        <v/>
      </c>
      <c r="J37" s="10" t="str">
        <f t="shared" si="4"/>
        <v/>
      </c>
      <c r="K37" s="5" t="str">
        <f>IF(A37="","",ROUND(1+(LOG10(A37)-LOG10(入力・概要!$B$38))*(入力・概要!$B$40-1)/(LOG10(入力・概要!$B$39)-LOG10(入力・概要!$B$38)),0)+3)</f>
        <v/>
      </c>
      <c r="L37" s="5" t="str">
        <f>IF(K37="","",INDEX(同相3導体!$B:$B,K37))</f>
        <v/>
      </c>
      <c r="M37" s="5" t="str">
        <f t="shared" si="5"/>
        <v/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8">
      <c r="A38" s="12"/>
      <c r="B38" s="13"/>
      <c r="C38" s="13"/>
      <c r="D38" s="10" t="str">
        <f>IF(K38="","",INDEX(同相3導体!$AB:$AB,K38))</f>
        <v/>
      </c>
      <c r="E38" s="10" t="str">
        <f>IF(K38="","",INDEX(同相3導体!$AC:$AC,K38))</f>
        <v/>
      </c>
      <c r="F38" s="10" t="str">
        <f t="shared" si="0"/>
        <v/>
      </c>
      <c r="G38" s="10" t="str">
        <f t="shared" si="1"/>
        <v/>
      </c>
      <c r="H38" s="10" t="str">
        <f t="shared" si="2"/>
        <v/>
      </c>
      <c r="I38" s="10" t="str">
        <f t="shared" si="3"/>
        <v/>
      </c>
      <c r="J38" s="10" t="str">
        <f t="shared" si="4"/>
        <v/>
      </c>
      <c r="K38" s="5" t="str">
        <f>IF(A38="","",ROUND(1+(LOG10(A38)-LOG10(入力・概要!$B$38))*(入力・概要!$B$40-1)/(LOG10(入力・概要!$B$39)-LOG10(入力・概要!$B$38)),0)+3)</f>
        <v/>
      </c>
      <c r="L38" s="5" t="str">
        <f>IF(K38="","",INDEX(同相3導体!$B:$B,K38))</f>
        <v/>
      </c>
      <c r="M38" s="5" t="str">
        <f t="shared" si="5"/>
        <v/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8">
      <c r="A39" s="12"/>
      <c r="B39" s="13"/>
      <c r="C39" s="13"/>
      <c r="D39" s="10" t="str">
        <f>IF(K39="","",INDEX(同相3導体!$AB:$AB,K39))</f>
        <v/>
      </c>
      <c r="E39" s="10" t="str">
        <f>IF(K39="","",INDEX(同相3導体!$AC:$AC,K39))</f>
        <v/>
      </c>
      <c r="F39" s="10" t="str">
        <f t="shared" si="0"/>
        <v/>
      </c>
      <c r="G39" s="10" t="str">
        <f t="shared" si="1"/>
        <v/>
      </c>
      <c r="H39" s="10" t="str">
        <f t="shared" si="2"/>
        <v/>
      </c>
      <c r="I39" s="10" t="str">
        <f t="shared" si="3"/>
        <v/>
      </c>
      <c r="J39" s="10" t="str">
        <f t="shared" si="4"/>
        <v/>
      </c>
      <c r="K39" s="5" t="str">
        <f>IF(A39="","",ROUND(1+(LOG10(A39)-LOG10(入力・概要!$B$38))*(入力・概要!$B$40-1)/(LOG10(入力・概要!$B$39)-LOG10(入力・概要!$B$38)),0)+3)</f>
        <v/>
      </c>
      <c r="L39" s="5" t="str">
        <f>IF(K39="","",INDEX(同相3導体!$B:$B,K39))</f>
        <v/>
      </c>
      <c r="M39" s="5" t="str">
        <f t="shared" si="5"/>
        <v/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8">
      <c r="A40" s="12"/>
      <c r="B40" s="13"/>
      <c r="C40" s="13"/>
      <c r="D40" s="10" t="str">
        <f>IF(K40="","",INDEX(同相3導体!$AB:$AB,K40))</f>
        <v/>
      </c>
      <c r="E40" s="10" t="str">
        <f>IF(K40="","",INDEX(同相3導体!$AC:$AC,K40))</f>
        <v/>
      </c>
      <c r="F40" s="10" t="str">
        <f t="shared" si="0"/>
        <v/>
      </c>
      <c r="G40" s="10" t="str">
        <f t="shared" si="1"/>
        <v/>
      </c>
      <c r="H40" s="10" t="str">
        <f t="shared" si="2"/>
        <v/>
      </c>
      <c r="I40" s="10" t="str">
        <f t="shared" si="3"/>
        <v/>
      </c>
      <c r="J40" s="10" t="str">
        <f t="shared" si="4"/>
        <v/>
      </c>
      <c r="K40" s="5" t="str">
        <f>IF(A40="","",ROUND(1+(LOG10(A40)-LOG10(入力・概要!$B$38))*(入力・概要!$B$40-1)/(LOG10(入力・概要!$B$39)-LOG10(入力・概要!$B$38)),0)+3)</f>
        <v/>
      </c>
      <c r="L40" s="5" t="str">
        <f>IF(K40="","",INDEX(同相3導体!$B:$B,K40))</f>
        <v/>
      </c>
      <c r="M40" s="5" t="str">
        <f t="shared" si="5"/>
        <v/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8">
      <c r="A41" s="12"/>
      <c r="B41" s="13"/>
      <c r="C41" s="13"/>
      <c r="D41" s="10" t="str">
        <f>IF(K41="","",INDEX(同相3導体!$AB:$AB,K41))</f>
        <v/>
      </c>
      <c r="E41" s="10" t="str">
        <f>IF(K41="","",INDEX(同相3導体!$AC:$AC,K41))</f>
        <v/>
      </c>
      <c r="F41" s="10" t="str">
        <f t="shared" si="0"/>
        <v/>
      </c>
      <c r="G41" s="10" t="str">
        <f t="shared" si="1"/>
        <v/>
      </c>
      <c r="H41" s="10" t="str">
        <f t="shared" si="2"/>
        <v/>
      </c>
      <c r="I41" s="10" t="str">
        <f t="shared" si="3"/>
        <v/>
      </c>
      <c r="J41" s="10" t="str">
        <f t="shared" si="4"/>
        <v/>
      </c>
      <c r="K41" s="5" t="str">
        <f>IF(A41="","",ROUND(1+(LOG10(A41)-LOG10(入力・概要!$B$38))*(入力・概要!$B$40-1)/(LOG10(入力・概要!$B$39)-LOG10(入力・概要!$B$38)),0)+3)</f>
        <v/>
      </c>
      <c r="L41" s="5" t="str">
        <f>IF(K41="","",INDEX(同相3導体!$B:$B,K41))</f>
        <v/>
      </c>
      <c r="M41" s="5" t="str">
        <f t="shared" si="5"/>
        <v/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8">
      <c r="A42" s="12"/>
      <c r="B42" s="13"/>
      <c r="C42" s="13"/>
      <c r="D42" s="10" t="str">
        <f>IF(K42="","",INDEX(同相3導体!$AB:$AB,K42))</f>
        <v/>
      </c>
      <c r="E42" s="10" t="str">
        <f>IF(K42="","",INDEX(同相3導体!$AC:$AC,K42))</f>
        <v/>
      </c>
      <c r="F42" s="10" t="str">
        <f t="shared" si="0"/>
        <v/>
      </c>
      <c r="G42" s="10" t="str">
        <f t="shared" si="1"/>
        <v/>
      </c>
      <c r="H42" s="10" t="str">
        <f t="shared" si="2"/>
        <v/>
      </c>
      <c r="I42" s="10" t="str">
        <f t="shared" si="3"/>
        <v/>
      </c>
      <c r="J42" s="10" t="str">
        <f t="shared" si="4"/>
        <v/>
      </c>
      <c r="K42" s="5" t="str">
        <f>IF(A42="","",ROUND(1+(LOG10(A42)-LOG10(入力・概要!$B$38))*(入力・概要!$B$40-1)/(LOG10(入力・概要!$B$39)-LOG10(入力・概要!$B$38)),0)+3)</f>
        <v/>
      </c>
      <c r="L42" s="5" t="str">
        <f>IF(K42="","",INDEX(同相3導体!$B:$B,K42))</f>
        <v/>
      </c>
      <c r="M42" s="5" t="str">
        <f t="shared" si="5"/>
        <v/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8">
      <c r="A43" s="12"/>
      <c r="B43" s="13"/>
      <c r="C43" s="13"/>
      <c r="D43" s="10" t="str">
        <f>IF(K43="","",INDEX(同相3導体!$AB:$AB,K43))</f>
        <v/>
      </c>
      <c r="E43" s="10" t="str">
        <f>IF(K43="","",INDEX(同相3導体!$AC:$AC,K43))</f>
        <v/>
      </c>
      <c r="F43" s="10" t="str">
        <f t="shared" si="0"/>
        <v/>
      </c>
      <c r="G43" s="10" t="str">
        <f t="shared" si="1"/>
        <v/>
      </c>
      <c r="H43" s="10" t="str">
        <f t="shared" si="2"/>
        <v/>
      </c>
      <c r="I43" s="10" t="str">
        <f t="shared" si="3"/>
        <v/>
      </c>
      <c r="J43" s="10" t="str">
        <f t="shared" si="4"/>
        <v/>
      </c>
      <c r="K43" s="5" t="str">
        <f>IF(A43="","",ROUND(1+(LOG10(A43)-LOG10(入力・概要!$B$38))*(入力・概要!$B$40-1)/(LOG10(入力・概要!$B$39)-LOG10(入力・概要!$B$38)),0)+3)</f>
        <v/>
      </c>
      <c r="L43" s="5" t="str">
        <f>IF(K43="","",INDEX(同相3導体!$B:$B,K43))</f>
        <v/>
      </c>
      <c r="M43" s="5" t="str">
        <f t="shared" si="5"/>
        <v/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8">
      <c r="A44" s="12"/>
      <c r="B44" s="13"/>
      <c r="C44" s="13"/>
      <c r="D44" s="10" t="str">
        <f>IF(K44="","",INDEX(同相3導体!$AB:$AB,K44))</f>
        <v/>
      </c>
      <c r="E44" s="10" t="str">
        <f>IF(K44="","",INDEX(同相3導体!$AC:$AC,K44))</f>
        <v/>
      </c>
      <c r="F44" s="10" t="str">
        <f t="shared" si="0"/>
        <v/>
      </c>
      <c r="G44" s="10" t="str">
        <f t="shared" si="1"/>
        <v/>
      </c>
      <c r="H44" s="10" t="str">
        <f t="shared" si="2"/>
        <v/>
      </c>
      <c r="I44" s="10" t="str">
        <f t="shared" si="3"/>
        <v/>
      </c>
      <c r="J44" s="10" t="str">
        <f t="shared" si="4"/>
        <v/>
      </c>
      <c r="K44" s="5" t="str">
        <f>IF(A44="","",ROUND(1+(LOG10(A44)-LOG10(入力・概要!$B$38))*(入力・概要!$B$40-1)/(LOG10(入力・概要!$B$39)-LOG10(入力・概要!$B$38)),0)+3)</f>
        <v/>
      </c>
      <c r="L44" s="5" t="str">
        <f>IF(K44="","",INDEX(同相3導体!$B:$B,K44))</f>
        <v/>
      </c>
      <c r="M44" s="5" t="str">
        <f t="shared" si="5"/>
        <v/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8">
      <c r="A45" s="12"/>
      <c r="B45" s="13"/>
      <c r="C45" s="13"/>
      <c r="D45" s="10" t="str">
        <f>IF(K45="","",INDEX(同相3導体!$AB:$AB,K45))</f>
        <v/>
      </c>
      <c r="E45" s="10" t="str">
        <f>IF(K45="","",INDEX(同相3導体!$AC:$AC,K45))</f>
        <v/>
      </c>
      <c r="F45" s="10" t="str">
        <f t="shared" si="0"/>
        <v/>
      </c>
      <c r="G45" s="10" t="str">
        <f t="shared" si="1"/>
        <v/>
      </c>
      <c r="H45" s="10" t="str">
        <f t="shared" si="2"/>
        <v/>
      </c>
      <c r="I45" s="10" t="str">
        <f t="shared" si="3"/>
        <v/>
      </c>
      <c r="J45" s="10" t="str">
        <f t="shared" si="4"/>
        <v/>
      </c>
      <c r="K45" s="5" t="str">
        <f>IF(A45="","",ROUND(1+(LOG10(A45)-LOG10(入力・概要!$B$38))*(入力・概要!$B$40-1)/(LOG10(入力・概要!$B$39)-LOG10(入力・概要!$B$38)),0)+3)</f>
        <v/>
      </c>
      <c r="L45" s="5" t="str">
        <f>IF(K45="","",INDEX(同相3導体!$B:$B,K45))</f>
        <v/>
      </c>
      <c r="M45" s="5" t="str">
        <f t="shared" si="5"/>
        <v/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8">
      <c r="A46" s="12"/>
      <c r="B46" s="13"/>
      <c r="C46" s="13"/>
      <c r="D46" s="10" t="str">
        <f>IF(K46="","",INDEX(同相3導体!$AB:$AB,K46))</f>
        <v/>
      </c>
      <c r="E46" s="10" t="str">
        <f>IF(K46="","",INDEX(同相3導体!$AC:$AC,K46))</f>
        <v/>
      </c>
      <c r="F46" s="10" t="str">
        <f t="shared" si="0"/>
        <v/>
      </c>
      <c r="G46" s="10" t="str">
        <f t="shared" si="1"/>
        <v/>
      </c>
      <c r="H46" s="10" t="str">
        <f t="shared" si="2"/>
        <v/>
      </c>
      <c r="I46" s="10" t="str">
        <f t="shared" si="3"/>
        <v/>
      </c>
      <c r="J46" s="10" t="str">
        <f t="shared" si="4"/>
        <v/>
      </c>
      <c r="K46" s="5" t="str">
        <f>IF(A46="","",ROUND(1+(LOG10(A46)-LOG10(入力・概要!$B$38))*(入力・概要!$B$40-1)/(LOG10(入力・概要!$B$39)-LOG10(入力・概要!$B$38)),0)+3)</f>
        <v/>
      </c>
      <c r="L46" s="5" t="str">
        <f>IF(K46="","",INDEX(同相3導体!$B:$B,K46))</f>
        <v/>
      </c>
      <c r="M46" s="5" t="str">
        <f t="shared" si="5"/>
        <v/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8">
      <c r="A47" s="12"/>
      <c r="B47" s="13"/>
      <c r="C47" s="13"/>
      <c r="D47" s="10" t="str">
        <f>IF(K47="","",INDEX(同相3導体!$AB:$AB,K47))</f>
        <v/>
      </c>
      <c r="E47" s="10" t="str">
        <f>IF(K47="","",INDEX(同相3導体!$AC:$AC,K47))</f>
        <v/>
      </c>
      <c r="F47" s="10" t="str">
        <f t="shared" si="0"/>
        <v/>
      </c>
      <c r="G47" s="10" t="str">
        <f t="shared" si="1"/>
        <v/>
      </c>
      <c r="H47" s="10" t="str">
        <f t="shared" si="2"/>
        <v/>
      </c>
      <c r="I47" s="10" t="str">
        <f t="shared" si="3"/>
        <v/>
      </c>
      <c r="J47" s="10" t="str">
        <f t="shared" si="4"/>
        <v/>
      </c>
      <c r="K47" s="5" t="str">
        <f>IF(A47="","",ROUND(1+(LOG10(A47)-LOG10(入力・概要!$B$38))*(入力・概要!$B$40-1)/(LOG10(入力・概要!$B$39)-LOG10(入力・概要!$B$38)),0)+3)</f>
        <v/>
      </c>
      <c r="L47" s="5" t="str">
        <f>IF(K47="","",INDEX(同相3導体!$B:$B,K47))</f>
        <v/>
      </c>
      <c r="M47" s="5" t="str">
        <f t="shared" si="5"/>
        <v/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8">
      <c r="A48" s="12"/>
      <c r="B48" s="13"/>
      <c r="C48" s="13"/>
      <c r="D48" s="10" t="str">
        <f>IF(K48="","",INDEX(同相3導体!$AB:$AB,K48))</f>
        <v/>
      </c>
      <c r="E48" s="10" t="str">
        <f>IF(K48="","",INDEX(同相3導体!$AC:$AC,K48))</f>
        <v/>
      </c>
      <c r="F48" s="10" t="str">
        <f t="shared" si="0"/>
        <v/>
      </c>
      <c r="G48" s="10" t="str">
        <f t="shared" si="1"/>
        <v/>
      </c>
      <c r="H48" s="10" t="str">
        <f t="shared" si="2"/>
        <v/>
      </c>
      <c r="I48" s="10" t="str">
        <f t="shared" si="3"/>
        <v/>
      </c>
      <c r="J48" s="10" t="str">
        <f t="shared" si="4"/>
        <v/>
      </c>
      <c r="K48" s="5" t="str">
        <f>IF(A48="","",ROUND(1+(LOG10(A48)-LOG10(入力・概要!$B$38))*(入力・概要!$B$40-1)/(LOG10(入力・概要!$B$39)-LOG10(入力・概要!$B$38)),0)+3)</f>
        <v/>
      </c>
      <c r="L48" s="5" t="str">
        <f>IF(K48="","",INDEX(同相3導体!$B:$B,K48))</f>
        <v/>
      </c>
      <c r="M48" s="5" t="str">
        <f t="shared" si="5"/>
        <v/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8">
      <c r="A49" s="12"/>
      <c r="B49" s="13"/>
      <c r="C49" s="13"/>
      <c r="D49" s="10" t="str">
        <f>IF(K49="","",INDEX(同相3導体!$AB:$AB,K49))</f>
        <v/>
      </c>
      <c r="E49" s="10" t="str">
        <f>IF(K49="","",INDEX(同相3導体!$AC:$AC,K49))</f>
        <v/>
      </c>
      <c r="F49" s="10" t="str">
        <f t="shared" si="0"/>
        <v/>
      </c>
      <c r="G49" s="10" t="str">
        <f t="shared" si="1"/>
        <v/>
      </c>
      <c r="H49" s="10" t="str">
        <f t="shared" si="2"/>
        <v/>
      </c>
      <c r="I49" s="10" t="str">
        <f t="shared" si="3"/>
        <v/>
      </c>
      <c r="J49" s="10" t="str">
        <f t="shared" si="4"/>
        <v/>
      </c>
      <c r="K49" s="5" t="str">
        <f>IF(A49="","",ROUND(1+(LOG10(A49)-LOG10(入力・概要!$B$38))*(入力・概要!$B$40-1)/(LOG10(入力・概要!$B$39)-LOG10(入力・概要!$B$38)),0)+3)</f>
        <v/>
      </c>
      <c r="L49" s="5" t="str">
        <f>IF(K49="","",INDEX(同相3導体!$B:$B,K49))</f>
        <v/>
      </c>
      <c r="M49" s="5" t="str">
        <f t="shared" si="5"/>
        <v/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8">
      <c r="A50" s="12"/>
      <c r="B50" s="13"/>
      <c r="C50" s="13"/>
      <c r="D50" s="10" t="str">
        <f>IF(K50="","",INDEX(同相3導体!$AB:$AB,K50))</f>
        <v/>
      </c>
      <c r="E50" s="10" t="str">
        <f>IF(K50="","",INDEX(同相3導体!$AC:$AC,K50))</f>
        <v/>
      </c>
      <c r="F50" s="10" t="str">
        <f t="shared" si="0"/>
        <v/>
      </c>
      <c r="G50" s="10" t="str">
        <f t="shared" si="1"/>
        <v/>
      </c>
      <c r="H50" s="10" t="str">
        <f t="shared" si="2"/>
        <v/>
      </c>
      <c r="I50" s="10" t="str">
        <f t="shared" si="3"/>
        <v/>
      </c>
      <c r="J50" s="10" t="str">
        <f t="shared" si="4"/>
        <v/>
      </c>
      <c r="K50" s="5" t="str">
        <f>IF(A50="","",ROUND(1+(LOG10(A50)-LOG10(入力・概要!$B$38))*(入力・概要!$B$40-1)/(LOG10(入力・概要!$B$39)-LOG10(入力・概要!$B$38)),0)+3)</f>
        <v/>
      </c>
      <c r="L50" s="5" t="str">
        <f>IF(K50="","",INDEX(同相3導体!$B:$B,K50))</f>
        <v/>
      </c>
      <c r="M50" s="5" t="str">
        <f t="shared" si="5"/>
        <v/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8">
      <c r="A51" s="12"/>
      <c r="B51" s="13"/>
      <c r="C51" s="13"/>
      <c r="D51" s="10" t="str">
        <f>IF(K51="","",INDEX(同相3導体!$AB:$AB,K51))</f>
        <v/>
      </c>
      <c r="E51" s="10" t="str">
        <f>IF(K51="","",INDEX(同相3導体!$AC:$AC,K51))</f>
        <v/>
      </c>
      <c r="F51" s="10" t="str">
        <f t="shared" si="0"/>
        <v/>
      </c>
      <c r="G51" s="10" t="str">
        <f t="shared" si="1"/>
        <v/>
      </c>
      <c r="H51" s="10" t="str">
        <f t="shared" si="2"/>
        <v/>
      </c>
      <c r="I51" s="10" t="str">
        <f t="shared" si="3"/>
        <v/>
      </c>
      <c r="J51" s="10" t="str">
        <f t="shared" si="4"/>
        <v/>
      </c>
      <c r="K51" s="5" t="str">
        <f>IF(A51="","",ROUND(1+(LOG10(A51)-LOG10(入力・概要!$B$38))*(入力・概要!$B$40-1)/(LOG10(入力・概要!$B$39)-LOG10(入力・概要!$B$38)),0)+3)</f>
        <v/>
      </c>
      <c r="L51" s="5" t="str">
        <f>IF(K51="","",INDEX(同相3導体!$B:$B,K51))</f>
        <v/>
      </c>
      <c r="M51" s="5" t="str">
        <f t="shared" si="5"/>
        <v/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8">
      <c r="A52" s="12"/>
      <c r="B52" s="13"/>
      <c r="C52" s="13"/>
      <c r="D52" s="10" t="str">
        <f>IF(K52="","",INDEX(同相3導体!$AB:$AB,K52))</f>
        <v/>
      </c>
      <c r="E52" s="10" t="str">
        <f>IF(K52="","",INDEX(同相3導体!$AC:$AC,K52))</f>
        <v/>
      </c>
      <c r="F52" s="10" t="str">
        <f t="shared" si="0"/>
        <v/>
      </c>
      <c r="G52" s="10" t="str">
        <f t="shared" si="1"/>
        <v/>
      </c>
      <c r="H52" s="10" t="str">
        <f t="shared" si="2"/>
        <v/>
      </c>
      <c r="I52" s="10" t="str">
        <f t="shared" si="3"/>
        <v/>
      </c>
      <c r="J52" s="10" t="str">
        <f t="shared" si="4"/>
        <v/>
      </c>
      <c r="K52" s="5" t="str">
        <f>IF(A52="","",ROUND(1+(LOG10(A52)-LOG10(入力・概要!$B$38))*(入力・概要!$B$40-1)/(LOG10(入力・概要!$B$39)-LOG10(入力・概要!$B$38)),0)+3)</f>
        <v/>
      </c>
      <c r="L52" s="5" t="str">
        <f>IF(K52="","",INDEX(同相3導体!$B:$B,K52))</f>
        <v/>
      </c>
      <c r="M52" s="5" t="str">
        <f t="shared" si="5"/>
        <v/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8">
      <c r="A53" s="12"/>
      <c r="B53" s="13"/>
      <c r="C53" s="13"/>
      <c r="D53" s="10" t="str">
        <f>IF(K53="","",INDEX(同相3導体!$AB:$AB,K53))</f>
        <v/>
      </c>
      <c r="E53" s="10" t="str">
        <f>IF(K53="","",INDEX(同相3導体!$AC:$AC,K53))</f>
        <v/>
      </c>
      <c r="F53" s="10" t="str">
        <f t="shared" si="0"/>
        <v/>
      </c>
      <c r="G53" s="10" t="str">
        <f t="shared" si="1"/>
        <v/>
      </c>
      <c r="H53" s="10" t="str">
        <f t="shared" si="2"/>
        <v/>
      </c>
      <c r="I53" s="10" t="str">
        <f t="shared" si="3"/>
        <v/>
      </c>
      <c r="J53" s="10" t="str">
        <f t="shared" si="4"/>
        <v/>
      </c>
      <c r="K53" s="5" t="str">
        <f>IF(A53="","",ROUND(1+(LOG10(A53)-LOG10(入力・概要!$B$38))*(入力・概要!$B$40-1)/(LOG10(入力・概要!$B$39)-LOG10(入力・概要!$B$38)),0)+3)</f>
        <v/>
      </c>
      <c r="L53" s="5" t="str">
        <f>IF(K53="","",INDEX(同相3導体!$B:$B,K53))</f>
        <v/>
      </c>
      <c r="M53" s="5" t="str">
        <f t="shared" si="5"/>
        <v/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8">
      <c r="A54" s="12"/>
      <c r="B54" s="13"/>
      <c r="C54" s="13"/>
      <c r="D54" s="10" t="str">
        <f>IF(K54="","",INDEX(同相3導体!$AB:$AB,K54))</f>
        <v/>
      </c>
      <c r="E54" s="10" t="str">
        <f>IF(K54="","",INDEX(同相3導体!$AC:$AC,K54))</f>
        <v/>
      </c>
      <c r="F54" s="10" t="str">
        <f t="shared" si="0"/>
        <v/>
      </c>
      <c r="G54" s="10" t="str">
        <f t="shared" si="1"/>
        <v/>
      </c>
      <c r="H54" s="10" t="str">
        <f t="shared" si="2"/>
        <v/>
      </c>
      <c r="I54" s="10" t="str">
        <f t="shared" si="3"/>
        <v/>
      </c>
      <c r="J54" s="10" t="str">
        <f t="shared" si="4"/>
        <v/>
      </c>
      <c r="K54" s="5" t="str">
        <f>IF(A54="","",ROUND(1+(LOG10(A54)-LOG10(入力・概要!$B$38))*(入力・概要!$B$40-1)/(LOG10(入力・概要!$B$39)-LOG10(入力・概要!$B$38)),0)+3)</f>
        <v/>
      </c>
      <c r="L54" s="5" t="str">
        <f>IF(K54="","",INDEX(同相3導体!$B:$B,K54))</f>
        <v/>
      </c>
      <c r="M54" s="5" t="str">
        <f t="shared" si="5"/>
        <v/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8">
      <c r="A55" s="12"/>
      <c r="B55" s="13"/>
      <c r="C55" s="13"/>
      <c r="D55" s="10" t="str">
        <f>IF(K55="","",INDEX(同相3導体!$AB:$AB,K55))</f>
        <v/>
      </c>
      <c r="E55" s="10" t="str">
        <f>IF(K55="","",INDEX(同相3導体!$AC:$AC,K55))</f>
        <v/>
      </c>
      <c r="F55" s="10" t="str">
        <f t="shared" si="0"/>
        <v/>
      </c>
      <c r="G55" s="10" t="str">
        <f t="shared" si="1"/>
        <v/>
      </c>
      <c r="H55" s="10" t="str">
        <f t="shared" si="2"/>
        <v/>
      </c>
      <c r="I55" s="10" t="str">
        <f t="shared" si="3"/>
        <v/>
      </c>
      <c r="J55" s="10" t="str">
        <f t="shared" si="4"/>
        <v/>
      </c>
      <c r="K55" s="5" t="str">
        <f>IF(A55="","",ROUND(1+(LOG10(A55)-LOG10(入力・概要!$B$38))*(入力・概要!$B$40-1)/(LOG10(入力・概要!$B$39)-LOG10(入力・概要!$B$38)),0)+3)</f>
        <v/>
      </c>
      <c r="L55" s="5" t="str">
        <f>IF(K55="","",INDEX(同相3導体!$B:$B,K55))</f>
        <v/>
      </c>
      <c r="M55" s="5" t="str">
        <f t="shared" si="5"/>
        <v/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8">
      <c r="A56" s="12"/>
      <c r="B56" s="13"/>
      <c r="C56" s="13"/>
      <c r="D56" s="10" t="str">
        <f>IF(K56="","",INDEX(同相3導体!$AB:$AB,K56))</f>
        <v/>
      </c>
      <c r="E56" s="10" t="str">
        <f>IF(K56="","",INDEX(同相3導体!$AC:$AC,K56))</f>
        <v/>
      </c>
      <c r="F56" s="10" t="str">
        <f t="shared" si="0"/>
        <v/>
      </c>
      <c r="G56" s="10" t="str">
        <f t="shared" si="1"/>
        <v/>
      </c>
      <c r="H56" s="10" t="str">
        <f t="shared" si="2"/>
        <v/>
      </c>
      <c r="I56" s="10" t="str">
        <f t="shared" si="3"/>
        <v/>
      </c>
      <c r="J56" s="10" t="str">
        <f t="shared" si="4"/>
        <v/>
      </c>
      <c r="K56" s="5" t="str">
        <f>IF(A56="","",ROUND(1+(LOG10(A56)-LOG10(入力・概要!$B$38))*(入力・概要!$B$40-1)/(LOG10(入力・概要!$B$39)-LOG10(入力・概要!$B$38)),0)+3)</f>
        <v/>
      </c>
      <c r="L56" s="5" t="str">
        <f>IF(K56="","",INDEX(同相3導体!$B:$B,K56))</f>
        <v/>
      </c>
      <c r="M56" s="5" t="str">
        <f t="shared" si="5"/>
        <v/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8">
      <c r="A57" s="12"/>
      <c r="B57" s="13"/>
      <c r="C57" s="13"/>
      <c r="D57" s="10" t="str">
        <f>IF(K57="","",INDEX(同相3導体!$AB:$AB,K57))</f>
        <v/>
      </c>
      <c r="E57" s="10" t="str">
        <f>IF(K57="","",INDEX(同相3導体!$AC:$AC,K57))</f>
        <v/>
      </c>
      <c r="F57" s="10" t="str">
        <f t="shared" si="0"/>
        <v/>
      </c>
      <c r="G57" s="10" t="str">
        <f t="shared" si="1"/>
        <v/>
      </c>
      <c r="H57" s="10" t="str">
        <f t="shared" si="2"/>
        <v/>
      </c>
      <c r="I57" s="10" t="str">
        <f t="shared" si="3"/>
        <v/>
      </c>
      <c r="J57" s="10" t="str">
        <f t="shared" si="4"/>
        <v/>
      </c>
      <c r="K57" s="5" t="str">
        <f>IF(A57="","",ROUND(1+(LOG10(A57)-LOG10(入力・概要!$B$38))*(入力・概要!$B$40-1)/(LOG10(入力・概要!$B$39)-LOG10(入力・概要!$B$38)),0)+3)</f>
        <v/>
      </c>
      <c r="L57" s="5" t="str">
        <f>IF(K57="","",INDEX(同相3導体!$B:$B,K57))</f>
        <v/>
      </c>
      <c r="M57" s="5" t="str">
        <f t="shared" si="5"/>
        <v/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8">
      <c r="A58" s="12"/>
      <c r="B58" s="13"/>
      <c r="C58" s="13"/>
      <c r="D58" s="10" t="str">
        <f>IF(K58="","",INDEX(同相3導体!$AB:$AB,K58))</f>
        <v/>
      </c>
      <c r="E58" s="10" t="str">
        <f>IF(K58="","",INDEX(同相3導体!$AC:$AC,K58))</f>
        <v/>
      </c>
      <c r="F58" s="10" t="str">
        <f t="shared" si="0"/>
        <v/>
      </c>
      <c r="G58" s="10" t="str">
        <f t="shared" si="1"/>
        <v/>
      </c>
      <c r="H58" s="10" t="str">
        <f t="shared" si="2"/>
        <v/>
      </c>
      <c r="I58" s="10" t="str">
        <f t="shared" si="3"/>
        <v/>
      </c>
      <c r="J58" s="10" t="str">
        <f t="shared" si="4"/>
        <v/>
      </c>
      <c r="K58" s="5" t="str">
        <f>IF(A58="","",ROUND(1+(LOG10(A58)-LOG10(入力・概要!$B$38))*(入力・概要!$B$40-1)/(LOG10(入力・概要!$B$39)-LOG10(入力・概要!$B$38)),0)+3)</f>
        <v/>
      </c>
      <c r="L58" s="5" t="str">
        <f>IF(K58="","",INDEX(同相3導体!$B:$B,K58))</f>
        <v/>
      </c>
      <c r="M58" s="5" t="str">
        <f t="shared" si="5"/>
        <v/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8">
      <c r="A59" s="12"/>
      <c r="B59" s="13"/>
      <c r="C59" s="13"/>
      <c r="D59" s="10" t="str">
        <f>IF(K59="","",INDEX(同相3導体!$AB:$AB,K59))</f>
        <v/>
      </c>
      <c r="E59" s="10" t="str">
        <f>IF(K59="","",INDEX(同相3導体!$AC:$AC,K59))</f>
        <v/>
      </c>
      <c r="F59" s="10" t="str">
        <f t="shared" si="0"/>
        <v/>
      </c>
      <c r="G59" s="10" t="str">
        <f t="shared" si="1"/>
        <v/>
      </c>
      <c r="H59" s="10" t="str">
        <f t="shared" si="2"/>
        <v/>
      </c>
      <c r="I59" s="10" t="str">
        <f t="shared" si="3"/>
        <v/>
      </c>
      <c r="J59" s="10" t="str">
        <f t="shared" si="4"/>
        <v/>
      </c>
      <c r="K59" s="5" t="str">
        <f>IF(A59="","",ROUND(1+(LOG10(A59)-LOG10(入力・概要!$B$38))*(入力・概要!$B$40-1)/(LOG10(入力・概要!$B$39)-LOG10(入力・概要!$B$38)),0)+3)</f>
        <v/>
      </c>
      <c r="L59" s="5" t="str">
        <f>IF(K59="","",INDEX(同相3導体!$B:$B,K59))</f>
        <v/>
      </c>
      <c r="M59" s="5" t="str">
        <f t="shared" si="5"/>
        <v/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8">
      <c r="A60" s="12"/>
      <c r="B60" s="13"/>
      <c r="C60" s="13"/>
      <c r="D60" s="10" t="str">
        <f>IF(K60="","",INDEX(同相3導体!$AB:$AB,K60))</f>
        <v/>
      </c>
      <c r="E60" s="10" t="str">
        <f>IF(K60="","",INDEX(同相3導体!$AC:$AC,K60))</f>
        <v/>
      </c>
      <c r="F60" s="10" t="str">
        <f t="shared" si="0"/>
        <v/>
      </c>
      <c r="G60" s="10" t="str">
        <f t="shared" si="1"/>
        <v/>
      </c>
      <c r="H60" s="10" t="str">
        <f t="shared" si="2"/>
        <v/>
      </c>
      <c r="I60" s="10" t="str">
        <f t="shared" si="3"/>
        <v/>
      </c>
      <c r="J60" s="10" t="str">
        <f t="shared" si="4"/>
        <v/>
      </c>
      <c r="K60" s="5" t="str">
        <f>IF(A60="","",ROUND(1+(LOG10(A60)-LOG10(入力・概要!$B$38))*(入力・概要!$B$40-1)/(LOG10(入力・概要!$B$39)-LOG10(入力・概要!$B$38)),0)+3)</f>
        <v/>
      </c>
      <c r="L60" s="5" t="str">
        <f>IF(K60="","",INDEX(同相3導体!$B:$B,K60))</f>
        <v/>
      </c>
      <c r="M60" s="5" t="str">
        <f t="shared" si="5"/>
        <v/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>
      <c r="A61" s="3"/>
      <c r="B61" s="4"/>
      <c r="C61" s="4"/>
      <c r="D61" s="1" t="str">
        <f>IF(K61="","",INDEX(同相3導体!$AB:$AB,K61))</f>
        <v/>
      </c>
      <c r="E61" s="1" t="str">
        <f>IF(K61="","",INDEX(同相3導体!$AC:$AC,K61))</f>
        <v/>
      </c>
      <c r="F61" s="1" t="str">
        <f t="shared" si="0"/>
        <v/>
      </c>
      <c r="G61" s="1" t="str">
        <f t="shared" si="1"/>
        <v/>
      </c>
      <c r="H61" s="1" t="str">
        <f t="shared" si="2"/>
        <v/>
      </c>
      <c r="I61" s="1" t="str">
        <f t="shared" si="3"/>
        <v/>
      </c>
      <c r="J61" s="1" t="str">
        <f t="shared" si="4"/>
        <v/>
      </c>
      <c r="K61" t="str">
        <f>IF(A61="","",ROUND(1+(LOG10(A61)-LOG10(入力・概要!$B$38))*(入力・概要!$B$40-1)/(LOG10(入力・概要!$B$39)-LOG10(入力・概要!$B$38)),0)+3)</f>
        <v/>
      </c>
      <c r="L61" t="str">
        <f>IF(K61="","",INDEX(同相3導体!$B:$B,K61))</f>
        <v/>
      </c>
      <c r="M61" t="str">
        <f t="shared" si="5"/>
        <v/>
      </c>
    </row>
    <row r="62" spans="1:33">
      <c r="A62" s="3"/>
      <c r="B62" s="4"/>
      <c r="C62" s="4"/>
      <c r="D62" s="1" t="str">
        <f>IF(K62="","",INDEX(同相3導体!$AB:$AB,K62))</f>
        <v/>
      </c>
      <c r="E62" s="1" t="str">
        <f>IF(K62="","",INDEX(同相3導体!$AC:$AC,K62))</f>
        <v/>
      </c>
      <c r="F62" s="1" t="str">
        <f t="shared" si="0"/>
        <v/>
      </c>
      <c r="G62" s="1" t="str">
        <f t="shared" si="1"/>
        <v/>
      </c>
      <c r="H62" s="1" t="str">
        <f t="shared" si="2"/>
        <v/>
      </c>
      <c r="I62" s="1" t="str">
        <f t="shared" si="3"/>
        <v/>
      </c>
      <c r="J62" s="1" t="str">
        <f t="shared" si="4"/>
        <v/>
      </c>
      <c r="K62" t="str">
        <f>IF(A62="","",ROUND(1+(LOG10(A62)-LOG10(入力・概要!$B$38))*(入力・概要!$B$40-1)/(LOG10(入力・概要!$B$39)-LOG10(入力・概要!$B$38)),0)+3)</f>
        <v/>
      </c>
      <c r="L62" t="str">
        <f>IF(K62="","",INDEX(同相3導体!$B:$B,K62))</f>
        <v/>
      </c>
      <c r="M62" t="str">
        <f t="shared" si="5"/>
        <v/>
      </c>
    </row>
    <row r="63" spans="1:33">
      <c r="A63" s="3"/>
      <c r="B63" s="4"/>
      <c r="C63" s="4"/>
      <c r="D63" s="1" t="str">
        <f>IF(K63="","",INDEX(同相3導体!$AB:$AB,K63))</f>
        <v/>
      </c>
      <c r="E63" s="1" t="str">
        <f>IF(K63="","",INDEX(同相3導体!$AC:$AC,K63))</f>
        <v/>
      </c>
      <c r="F63" s="1" t="str">
        <f t="shared" si="0"/>
        <v/>
      </c>
      <c r="G63" s="1" t="str">
        <f t="shared" si="1"/>
        <v/>
      </c>
      <c r="H63" s="1" t="str">
        <f t="shared" si="2"/>
        <v/>
      </c>
      <c r="I63" s="1" t="str">
        <f t="shared" si="3"/>
        <v/>
      </c>
      <c r="J63" s="1" t="str">
        <f t="shared" si="4"/>
        <v/>
      </c>
      <c r="K63" t="str">
        <f>IF(A63="","",ROUND(1+(LOG10(A63)-LOG10(入力・概要!$B$38))*(入力・概要!$B$40-1)/(LOG10(入力・概要!$B$39)-LOG10(入力・概要!$B$38)),0)+3)</f>
        <v/>
      </c>
      <c r="L63" t="str">
        <f>IF(K63="","",INDEX(同相3導体!$B:$B,K63))</f>
        <v/>
      </c>
      <c r="M63" t="str">
        <f t="shared" si="5"/>
        <v/>
      </c>
    </row>
    <row r="64" spans="1:33">
      <c r="A64" s="3"/>
      <c r="B64" s="4"/>
      <c r="C64" s="4"/>
      <c r="D64" s="1" t="str">
        <f>IF(K64="","",INDEX(同相3導体!$AB:$AB,K64))</f>
        <v/>
      </c>
      <c r="E64" s="1" t="str">
        <f>IF(K64="","",INDEX(同相3導体!$AC:$AC,K64))</f>
        <v/>
      </c>
      <c r="F64" s="1" t="str">
        <f t="shared" si="0"/>
        <v/>
      </c>
      <c r="G64" s="1" t="str">
        <f t="shared" si="1"/>
        <v/>
      </c>
      <c r="H64" s="1" t="str">
        <f t="shared" si="2"/>
        <v/>
      </c>
      <c r="I64" s="1" t="str">
        <f t="shared" si="3"/>
        <v/>
      </c>
      <c r="J64" s="1" t="str">
        <f t="shared" si="4"/>
        <v/>
      </c>
      <c r="K64" t="str">
        <f>IF(A64="","",ROUND(1+(LOG10(A64)-LOG10(入力・概要!$B$38))*(入力・概要!$B$40-1)/(LOG10(入力・概要!$B$39)-LOG10(入力・概要!$B$38)),0)+3)</f>
        <v/>
      </c>
      <c r="L64" t="str">
        <f>IF(K64="","",INDEX(同相3導体!$B:$B,K64))</f>
        <v/>
      </c>
      <c r="M64" t="str">
        <f t="shared" si="5"/>
        <v/>
      </c>
    </row>
    <row r="65" spans="1:13">
      <c r="A65" s="3"/>
      <c r="B65" s="4"/>
      <c r="C65" s="4"/>
      <c r="D65" s="1" t="str">
        <f>IF(K65="","",INDEX(同相3導体!$AB:$AB,K65))</f>
        <v/>
      </c>
      <c r="E65" s="1" t="str">
        <f>IF(K65="","",INDEX(同相3導体!$AC:$AC,K65))</f>
        <v/>
      </c>
      <c r="F65" s="1" t="str">
        <f t="shared" si="0"/>
        <v/>
      </c>
      <c r="G65" s="1" t="str">
        <f t="shared" si="1"/>
        <v/>
      </c>
      <c r="H65" s="1" t="str">
        <f t="shared" si="2"/>
        <v/>
      </c>
      <c r="I65" s="1" t="str">
        <f t="shared" si="3"/>
        <v/>
      </c>
      <c r="J65" s="1" t="str">
        <f t="shared" si="4"/>
        <v/>
      </c>
      <c r="K65" t="str">
        <f>IF(A65="","",ROUND(1+(LOG10(A65)-LOG10(入力・概要!$B$38))*(入力・概要!$B$40-1)/(LOG10(入力・概要!$B$39)-LOG10(入力・概要!$B$38)),0)+3)</f>
        <v/>
      </c>
      <c r="L65" t="str">
        <f>IF(K65="","",INDEX(同相3導体!$B:$B,K65))</f>
        <v/>
      </c>
      <c r="M65" t="str">
        <f t="shared" si="5"/>
        <v/>
      </c>
    </row>
    <row r="66" spans="1:13">
      <c r="A66" s="3"/>
      <c r="B66" s="4"/>
      <c r="C66" s="4"/>
      <c r="D66" s="1" t="str">
        <f>IF(K66="","",INDEX(同相3導体!$AB:$AB,K66))</f>
        <v/>
      </c>
      <c r="E66" s="1" t="str">
        <f>IF(K66="","",INDEX(同相3導体!$AC:$AC,K66))</f>
        <v/>
      </c>
      <c r="F66" s="1" t="str">
        <f t="shared" si="0"/>
        <v/>
      </c>
      <c r="G66" s="1" t="str">
        <f t="shared" si="1"/>
        <v/>
      </c>
      <c r="H66" s="1" t="str">
        <f t="shared" si="2"/>
        <v/>
      </c>
      <c r="I66" s="1" t="str">
        <f t="shared" si="3"/>
        <v/>
      </c>
      <c r="J66" s="1" t="str">
        <f t="shared" si="4"/>
        <v/>
      </c>
      <c r="K66" t="str">
        <f>IF(A66="","",ROUND(1+(LOG10(A66)-LOG10(入力・概要!$B$38))*(入力・概要!$B$40-1)/(LOG10(入力・概要!$B$39)-LOG10(入力・概要!$B$38)),0)+3)</f>
        <v/>
      </c>
      <c r="L66" t="str">
        <f>IF(K66="","",INDEX(同相3導体!$B:$B,K66))</f>
        <v/>
      </c>
      <c r="M66" t="str">
        <f t="shared" si="5"/>
        <v/>
      </c>
    </row>
    <row r="67" spans="1:13">
      <c r="A67" s="3"/>
      <c r="B67" s="4"/>
      <c r="C67" s="4"/>
      <c r="D67" s="1" t="str">
        <f>IF(K67="","",INDEX(同相3導体!$AB:$AB,K67))</f>
        <v/>
      </c>
      <c r="E67" s="1" t="str">
        <f>IF(K67="","",INDEX(同相3導体!$AC:$AC,K67))</f>
        <v/>
      </c>
      <c r="F67" s="1" t="str">
        <f t="shared" si="0"/>
        <v/>
      </c>
      <c r="G67" s="1" t="str">
        <f t="shared" si="1"/>
        <v/>
      </c>
      <c r="H67" s="1" t="str">
        <f t="shared" si="2"/>
        <v/>
      </c>
      <c r="I67" s="1" t="str">
        <f t="shared" si="3"/>
        <v/>
      </c>
      <c r="J67" s="1" t="str">
        <f t="shared" si="4"/>
        <v/>
      </c>
      <c r="K67" t="str">
        <f>IF(A67="","",ROUND(1+(LOG10(A67)-LOG10(入力・概要!$B$38))*(入力・概要!$B$40-1)/(LOG10(入力・概要!$B$39)-LOG10(入力・概要!$B$38)),0)+3)</f>
        <v/>
      </c>
      <c r="L67" t="str">
        <f>IF(K67="","",INDEX(同相3導体!$B:$B,K67))</f>
        <v/>
      </c>
      <c r="M67" t="str">
        <f t="shared" si="5"/>
        <v/>
      </c>
    </row>
    <row r="68" spans="1:13">
      <c r="A68" s="3"/>
      <c r="B68" s="4"/>
      <c r="C68" s="4"/>
      <c r="D68" s="1" t="str">
        <f>IF(K68="","",INDEX(同相3導体!$AB:$AB,K68))</f>
        <v/>
      </c>
      <c r="E68" s="1" t="str">
        <f>IF(K68="","",INDEX(同相3導体!$AC:$AC,K68))</f>
        <v/>
      </c>
      <c r="F68" s="1" t="str">
        <f t="shared" si="0"/>
        <v/>
      </c>
      <c r="G68" s="1" t="str">
        <f t="shared" si="1"/>
        <v/>
      </c>
      <c r="H68" s="1" t="str">
        <f t="shared" si="2"/>
        <v/>
      </c>
      <c r="I68" s="1" t="str">
        <f t="shared" si="3"/>
        <v/>
      </c>
      <c r="J68" s="1" t="str">
        <f t="shared" si="4"/>
        <v/>
      </c>
      <c r="K68" t="str">
        <f>IF(A68="","",ROUND(1+(LOG10(A68)-LOG10(入力・概要!$B$38))*(入力・概要!$B$40-1)/(LOG10(入力・概要!$B$39)-LOG10(入力・概要!$B$38)),0)+3)</f>
        <v/>
      </c>
      <c r="L68" t="str">
        <f>IF(K68="","",INDEX(同相3導体!$B:$B,K68))</f>
        <v/>
      </c>
      <c r="M68" t="str">
        <f t="shared" si="5"/>
        <v/>
      </c>
    </row>
    <row r="69" spans="1:13">
      <c r="A69" s="3"/>
      <c r="B69" s="4"/>
      <c r="C69" s="4"/>
      <c r="D69" s="1" t="str">
        <f>IF(K69="","",INDEX(同相3導体!$AB:$AB,K69))</f>
        <v/>
      </c>
      <c r="E69" s="1" t="str">
        <f>IF(K69="","",INDEX(同相3導体!$AC:$AC,K69))</f>
        <v/>
      </c>
      <c r="F69" s="1" t="str">
        <f t="shared" ref="F69:F132" si="6">IF(OR(A69="",B69=""),"",100*(D69-B69)/MAX(B69,0.000000000001))</f>
        <v/>
      </c>
      <c r="G69" s="1" t="str">
        <f t="shared" ref="G69:G132" si="7">IF(OR(A69="",C69=""),"",E69-C69)</f>
        <v/>
      </c>
      <c r="H69" s="1" t="str">
        <f t="shared" ref="H69:H132" si="8">IF(A69="","",LOG10(A69))</f>
        <v/>
      </c>
      <c r="I69" s="1" t="str">
        <f t="shared" ref="I69:I132" si="9">IF(B69="","",LOG10(MAX(B69,0.000000000001)))</f>
        <v/>
      </c>
      <c r="J69" s="1" t="str">
        <f t="shared" ref="J69:J132" si="10">IF(D69="","",LOG10(MAX(D69,0.000000000001)))</f>
        <v/>
      </c>
      <c r="K69" t="str">
        <f>IF(A69="","",ROUND(1+(LOG10(A69)-LOG10(入力・概要!$B$38))*(入力・概要!$B$40-1)/(LOG10(入力・概要!$B$39)-LOG10(入力・概要!$B$38)),0)+3)</f>
        <v/>
      </c>
      <c r="L69" t="str">
        <f>IF(K69="","",INDEX(同相3導体!$B:$B,K69))</f>
        <v/>
      </c>
      <c r="M69" t="str">
        <f t="shared" ref="M69:M132" si="11">IF(A69="","",IF(ABS(L69/A69-1)&lt;0.01,"周波数差&lt;1%","周波数差あり"))</f>
        <v/>
      </c>
    </row>
    <row r="70" spans="1:13">
      <c r="A70" s="3"/>
      <c r="B70" s="4"/>
      <c r="C70" s="4"/>
      <c r="D70" s="1" t="str">
        <f>IF(K70="","",INDEX(同相3導体!$AB:$AB,K70))</f>
        <v/>
      </c>
      <c r="E70" s="1" t="str">
        <f>IF(K70="","",INDEX(同相3導体!$AC:$AC,K70))</f>
        <v/>
      </c>
      <c r="F70" s="1" t="str">
        <f t="shared" si="6"/>
        <v/>
      </c>
      <c r="G70" s="1" t="str">
        <f t="shared" si="7"/>
        <v/>
      </c>
      <c r="H70" s="1" t="str">
        <f t="shared" si="8"/>
        <v/>
      </c>
      <c r="I70" s="1" t="str">
        <f t="shared" si="9"/>
        <v/>
      </c>
      <c r="J70" s="1" t="str">
        <f t="shared" si="10"/>
        <v/>
      </c>
      <c r="K70" t="str">
        <f>IF(A70="","",ROUND(1+(LOG10(A70)-LOG10(入力・概要!$B$38))*(入力・概要!$B$40-1)/(LOG10(入力・概要!$B$39)-LOG10(入力・概要!$B$38)),0)+3)</f>
        <v/>
      </c>
      <c r="L70" t="str">
        <f>IF(K70="","",INDEX(同相3導体!$B:$B,K70))</f>
        <v/>
      </c>
      <c r="M70" t="str">
        <f t="shared" si="11"/>
        <v/>
      </c>
    </row>
    <row r="71" spans="1:13">
      <c r="A71" s="3"/>
      <c r="B71" s="4"/>
      <c r="C71" s="4"/>
      <c r="D71" s="1" t="str">
        <f>IF(K71="","",INDEX(同相3導体!$AB:$AB,K71))</f>
        <v/>
      </c>
      <c r="E71" s="1" t="str">
        <f>IF(K71="","",INDEX(同相3導体!$AC:$AC,K71))</f>
        <v/>
      </c>
      <c r="F71" s="1" t="str">
        <f t="shared" si="6"/>
        <v/>
      </c>
      <c r="G71" s="1" t="str">
        <f t="shared" si="7"/>
        <v/>
      </c>
      <c r="H71" s="1" t="str">
        <f t="shared" si="8"/>
        <v/>
      </c>
      <c r="I71" s="1" t="str">
        <f t="shared" si="9"/>
        <v/>
      </c>
      <c r="J71" s="1" t="str">
        <f t="shared" si="10"/>
        <v/>
      </c>
      <c r="K71" t="str">
        <f>IF(A71="","",ROUND(1+(LOG10(A71)-LOG10(入力・概要!$B$38))*(入力・概要!$B$40-1)/(LOG10(入力・概要!$B$39)-LOG10(入力・概要!$B$38)),0)+3)</f>
        <v/>
      </c>
      <c r="L71" t="str">
        <f>IF(K71="","",INDEX(同相3導体!$B:$B,K71))</f>
        <v/>
      </c>
      <c r="M71" t="str">
        <f t="shared" si="11"/>
        <v/>
      </c>
    </row>
    <row r="72" spans="1:13">
      <c r="A72" s="3"/>
      <c r="B72" s="4"/>
      <c r="C72" s="4"/>
      <c r="D72" s="1" t="str">
        <f>IF(K72="","",INDEX(同相3導体!$AB:$AB,K72))</f>
        <v/>
      </c>
      <c r="E72" s="1" t="str">
        <f>IF(K72="","",INDEX(同相3導体!$AC:$AC,K72))</f>
        <v/>
      </c>
      <c r="F72" s="1" t="str">
        <f t="shared" si="6"/>
        <v/>
      </c>
      <c r="G72" s="1" t="str">
        <f t="shared" si="7"/>
        <v/>
      </c>
      <c r="H72" s="1" t="str">
        <f t="shared" si="8"/>
        <v/>
      </c>
      <c r="I72" s="1" t="str">
        <f t="shared" si="9"/>
        <v/>
      </c>
      <c r="J72" s="1" t="str">
        <f t="shared" si="10"/>
        <v/>
      </c>
      <c r="K72" t="str">
        <f>IF(A72="","",ROUND(1+(LOG10(A72)-LOG10(入力・概要!$B$38))*(入力・概要!$B$40-1)/(LOG10(入力・概要!$B$39)-LOG10(入力・概要!$B$38)),0)+3)</f>
        <v/>
      </c>
      <c r="L72" t="str">
        <f>IF(K72="","",INDEX(同相3導体!$B:$B,K72))</f>
        <v/>
      </c>
      <c r="M72" t="str">
        <f t="shared" si="11"/>
        <v/>
      </c>
    </row>
    <row r="73" spans="1:13">
      <c r="A73" s="3"/>
      <c r="B73" s="4"/>
      <c r="C73" s="4"/>
      <c r="D73" s="1" t="str">
        <f>IF(K73="","",INDEX(同相3導体!$AB:$AB,K73))</f>
        <v/>
      </c>
      <c r="E73" s="1" t="str">
        <f>IF(K73="","",INDEX(同相3導体!$AC:$AC,K73))</f>
        <v/>
      </c>
      <c r="F73" s="1" t="str">
        <f t="shared" si="6"/>
        <v/>
      </c>
      <c r="G73" s="1" t="str">
        <f t="shared" si="7"/>
        <v/>
      </c>
      <c r="H73" s="1" t="str">
        <f t="shared" si="8"/>
        <v/>
      </c>
      <c r="I73" s="1" t="str">
        <f t="shared" si="9"/>
        <v/>
      </c>
      <c r="J73" s="1" t="str">
        <f t="shared" si="10"/>
        <v/>
      </c>
      <c r="K73" t="str">
        <f>IF(A73="","",ROUND(1+(LOG10(A73)-LOG10(入力・概要!$B$38))*(入力・概要!$B$40-1)/(LOG10(入力・概要!$B$39)-LOG10(入力・概要!$B$38)),0)+3)</f>
        <v/>
      </c>
      <c r="L73" t="str">
        <f>IF(K73="","",INDEX(同相3導体!$B:$B,K73))</f>
        <v/>
      </c>
      <c r="M73" t="str">
        <f t="shared" si="11"/>
        <v/>
      </c>
    </row>
    <row r="74" spans="1:13">
      <c r="A74" s="3"/>
      <c r="B74" s="4"/>
      <c r="C74" s="4"/>
      <c r="D74" s="1" t="str">
        <f>IF(K74="","",INDEX(同相3導体!$AB:$AB,K74))</f>
        <v/>
      </c>
      <c r="E74" s="1" t="str">
        <f>IF(K74="","",INDEX(同相3導体!$AC:$AC,K74))</f>
        <v/>
      </c>
      <c r="F74" s="1" t="str">
        <f t="shared" si="6"/>
        <v/>
      </c>
      <c r="G74" s="1" t="str">
        <f t="shared" si="7"/>
        <v/>
      </c>
      <c r="H74" s="1" t="str">
        <f t="shared" si="8"/>
        <v/>
      </c>
      <c r="I74" s="1" t="str">
        <f t="shared" si="9"/>
        <v/>
      </c>
      <c r="J74" s="1" t="str">
        <f t="shared" si="10"/>
        <v/>
      </c>
      <c r="K74" t="str">
        <f>IF(A74="","",ROUND(1+(LOG10(A74)-LOG10(入力・概要!$B$38))*(入力・概要!$B$40-1)/(LOG10(入力・概要!$B$39)-LOG10(入力・概要!$B$38)),0)+3)</f>
        <v/>
      </c>
      <c r="L74" t="str">
        <f>IF(K74="","",INDEX(同相3導体!$B:$B,K74))</f>
        <v/>
      </c>
      <c r="M74" t="str">
        <f t="shared" si="11"/>
        <v/>
      </c>
    </row>
    <row r="75" spans="1:13">
      <c r="A75" s="3"/>
      <c r="B75" s="4"/>
      <c r="C75" s="4"/>
      <c r="D75" s="1" t="str">
        <f>IF(K75="","",INDEX(同相3導体!$AB:$AB,K75))</f>
        <v/>
      </c>
      <c r="E75" s="1" t="str">
        <f>IF(K75="","",INDEX(同相3導体!$AC:$AC,K75))</f>
        <v/>
      </c>
      <c r="F75" s="1" t="str">
        <f t="shared" si="6"/>
        <v/>
      </c>
      <c r="G75" s="1" t="str">
        <f t="shared" si="7"/>
        <v/>
      </c>
      <c r="H75" s="1" t="str">
        <f t="shared" si="8"/>
        <v/>
      </c>
      <c r="I75" s="1" t="str">
        <f t="shared" si="9"/>
        <v/>
      </c>
      <c r="J75" s="1" t="str">
        <f t="shared" si="10"/>
        <v/>
      </c>
      <c r="K75" t="str">
        <f>IF(A75="","",ROUND(1+(LOG10(A75)-LOG10(入力・概要!$B$38))*(入力・概要!$B$40-1)/(LOG10(入力・概要!$B$39)-LOG10(入力・概要!$B$38)),0)+3)</f>
        <v/>
      </c>
      <c r="L75" t="str">
        <f>IF(K75="","",INDEX(同相3導体!$B:$B,K75))</f>
        <v/>
      </c>
      <c r="M75" t="str">
        <f t="shared" si="11"/>
        <v/>
      </c>
    </row>
    <row r="76" spans="1:13">
      <c r="A76" s="3"/>
      <c r="B76" s="4"/>
      <c r="C76" s="4"/>
      <c r="D76" s="1" t="str">
        <f>IF(K76="","",INDEX(同相3導体!$AB:$AB,K76))</f>
        <v/>
      </c>
      <c r="E76" s="1" t="str">
        <f>IF(K76="","",INDEX(同相3導体!$AC:$AC,K76))</f>
        <v/>
      </c>
      <c r="F76" s="1" t="str">
        <f t="shared" si="6"/>
        <v/>
      </c>
      <c r="G76" s="1" t="str">
        <f t="shared" si="7"/>
        <v/>
      </c>
      <c r="H76" s="1" t="str">
        <f t="shared" si="8"/>
        <v/>
      </c>
      <c r="I76" s="1" t="str">
        <f t="shared" si="9"/>
        <v/>
      </c>
      <c r="J76" s="1" t="str">
        <f t="shared" si="10"/>
        <v/>
      </c>
      <c r="K76" t="str">
        <f>IF(A76="","",ROUND(1+(LOG10(A76)-LOG10(入力・概要!$B$38))*(入力・概要!$B$40-1)/(LOG10(入力・概要!$B$39)-LOG10(入力・概要!$B$38)),0)+3)</f>
        <v/>
      </c>
      <c r="L76" t="str">
        <f>IF(K76="","",INDEX(同相3導体!$B:$B,K76))</f>
        <v/>
      </c>
      <c r="M76" t="str">
        <f t="shared" si="11"/>
        <v/>
      </c>
    </row>
    <row r="77" spans="1:13">
      <c r="A77" s="3"/>
      <c r="B77" s="4"/>
      <c r="C77" s="4"/>
      <c r="D77" s="1" t="str">
        <f>IF(K77="","",INDEX(同相3導体!$AB:$AB,K77))</f>
        <v/>
      </c>
      <c r="E77" s="1" t="str">
        <f>IF(K77="","",INDEX(同相3導体!$AC:$AC,K77))</f>
        <v/>
      </c>
      <c r="F77" s="1" t="str">
        <f t="shared" si="6"/>
        <v/>
      </c>
      <c r="G77" s="1" t="str">
        <f t="shared" si="7"/>
        <v/>
      </c>
      <c r="H77" s="1" t="str">
        <f t="shared" si="8"/>
        <v/>
      </c>
      <c r="I77" s="1" t="str">
        <f t="shared" si="9"/>
        <v/>
      </c>
      <c r="J77" s="1" t="str">
        <f t="shared" si="10"/>
        <v/>
      </c>
      <c r="K77" t="str">
        <f>IF(A77="","",ROUND(1+(LOG10(A77)-LOG10(入力・概要!$B$38))*(入力・概要!$B$40-1)/(LOG10(入力・概要!$B$39)-LOG10(入力・概要!$B$38)),0)+3)</f>
        <v/>
      </c>
      <c r="L77" t="str">
        <f>IF(K77="","",INDEX(同相3導体!$B:$B,K77))</f>
        <v/>
      </c>
      <c r="M77" t="str">
        <f t="shared" si="11"/>
        <v/>
      </c>
    </row>
    <row r="78" spans="1:13">
      <c r="A78" s="3"/>
      <c r="B78" s="4"/>
      <c r="C78" s="4"/>
      <c r="D78" s="1" t="str">
        <f>IF(K78="","",INDEX(同相3導体!$AB:$AB,K78))</f>
        <v/>
      </c>
      <c r="E78" s="1" t="str">
        <f>IF(K78="","",INDEX(同相3導体!$AC:$AC,K78))</f>
        <v/>
      </c>
      <c r="F78" s="1" t="str">
        <f t="shared" si="6"/>
        <v/>
      </c>
      <c r="G78" s="1" t="str">
        <f t="shared" si="7"/>
        <v/>
      </c>
      <c r="H78" s="1" t="str">
        <f t="shared" si="8"/>
        <v/>
      </c>
      <c r="I78" s="1" t="str">
        <f t="shared" si="9"/>
        <v/>
      </c>
      <c r="J78" s="1" t="str">
        <f t="shared" si="10"/>
        <v/>
      </c>
      <c r="K78" t="str">
        <f>IF(A78="","",ROUND(1+(LOG10(A78)-LOG10(入力・概要!$B$38))*(入力・概要!$B$40-1)/(LOG10(入力・概要!$B$39)-LOG10(入力・概要!$B$38)),0)+3)</f>
        <v/>
      </c>
      <c r="L78" t="str">
        <f>IF(K78="","",INDEX(同相3導体!$B:$B,K78))</f>
        <v/>
      </c>
      <c r="M78" t="str">
        <f t="shared" si="11"/>
        <v/>
      </c>
    </row>
    <row r="79" spans="1:13">
      <c r="A79" s="3"/>
      <c r="B79" s="4"/>
      <c r="C79" s="4"/>
      <c r="D79" s="1" t="str">
        <f>IF(K79="","",INDEX(同相3導体!$AB:$AB,K79))</f>
        <v/>
      </c>
      <c r="E79" s="1" t="str">
        <f>IF(K79="","",INDEX(同相3導体!$AC:$AC,K79))</f>
        <v/>
      </c>
      <c r="F79" s="1" t="str">
        <f t="shared" si="6"/>
        <v/>
      </c>
      <c r="G79" s="1" t="str">
        <f t="shared" si="7"/>
        <v/>
      </c>
      <c r="H79" s="1" t="str">
        <f t="shared" si="8"/>
        <v/>
      </c>
      <c r="I79" s="1" t="str">
        <f t="shared" si="9"/>
        <v/>
      </c>
      <c r="J79" s="1" t="str">
        <f t="shared" si="10"/>
        <v/>
      </c>
      <c r="K79" t="str">
        <f>IF(A79="","",ROUND(1+(LOG10(A79)-LOG10(入力・概要!$B$38))*(入力・概要!$B$40-1)/(LOG10(入力・概要!$B$39)-LOG10(入力・概要!$B$38)),0)+3)</f>
        <v/>
      </c>
      <c r="L79" t="str">
        <f>IF(K79="","",INDEX(同相3導体!$B:$B,K79))</f>
        <v/>
      </c>
      <c r="M79" t="str">
        <f t="shared" si="11"/>
        <v/>
      </c>
    </row>
    <row r="80" spans="1:13">
      <c r="A80" s="3"/>
      <c r="B80" s="4"/>
      <c r="C80" s="4"/>
      <c r="D80" s="1" t="str">
        <f>IF(K80="","",INDEX(同相3導体!$AB:$AB,K80))</f>
        <v/>
      </c>
      <c r="E80" s="1" t="str">
        <f>IF(K80="","",INDEX(同相3導体!$AC:$AC,K80))</f>
        <v/>
      </c>
      <c r="F80" s="1" t="str">
        <f t="shared" si="6"/>
        <v/>
      </c>
      <c r="G80" s="1" t="str">
        <f t="shared" si="7"/>
        <v/>
      </c>
      <c r="H80" s="1" t="str">
        <f t="shared" si="8"/>
        <v/>
      </c>
      <c r="I80" s="1" t="str">
        <f t="shared" si="9"/>
        <v/>
      </c>
      <c r="J80" s="1" t="str">
        <f t="shared" si="10"/>
        <v/>
      </c>
      <c r="K80" t="str">
        <f>IF(A80="","",ROUND(1+(LOG10(A80)-LOG10(入力・概要!$B$38))*(入力・概要!$B$40-1)/(LOG10(入力・概要!$B$39)-LOG10(入力・概要!$B$38)),0)+3)</f>
        <v/>
      </c>
      <c r="L80" t="str">
        <f>IF(K80="","",INDEX(同相3導体!$B:$B,K80))</f>
        <v/>
      </c>
      <c r="M80" t="str">
        <f t="shared" si="11"/>
        <v/>
      </c>
    </row>
    <row r="81" spans="1:13">
      <c r="A81" s="3"/>
      <c r="B81" s="4"/>
      <c r="C81" s="4"/>
      <c r="D81" s="1" t="str">
        <f>IF(K81="","",INDEX(同相3導体!$AB:$AB,K81))</f>
        <v/>
      </c>
      <c r="E81" s="1" t="str">
        <f>IF(K81="","",INDEX(同相3導体!$AC:$AC,K81))</f>
        <v/>
      </c>
      <c r="F81" s="1" t="str">
        <f t="shared" si="6"/>
        <v/>
      </c>
      <c r="G81" s="1" t="str">
        <f t="shared" si="7"/>
        <v/>
      </c>
      <c r="H81" s="1" t="str">
        <f t="shared" si="8"/>
        <v/>
      </c>
      <c r="I81" s="1" t="str">
        <f t="shared" si="9"/>
        <v/>
      </c>
      <c r="J81" s="1" t="str">
        <f t="shared" si="10"/>
        <v/>
      </c>
      <c r="K81" t="str">
        <f>IF(A81="","",ROUND(1+(LOG10(A81)-LOG10(入力・概要!$B$38))*(入力・概要!$B$40-1)/(LOG10(入力・概要!$B$39)-LOG10(入力・概要!$B$38)),0)+3)</f>
        <v/>
      </c>
      <c r="L81" t="str">
        <f>IF(K81="","",INDEX(同相3導体!$B:$B,K81))</f>
        <v/>
      </c>
      <c r="M81" t="str">
        <f t="shared" si="11"/>
        <v/>
      </c>
    </row>
    <row r="82" spans="1:13">
      <c r="A82" s="3"/>
      <c r="B82" s="4"/>
      <c r="C82" s="4"/>
      <c r="D82" s="1" t="str">
        <f>IF(K82="","",INDEX(同相3導体!$AB:$AB,K82))</f>
        <v/>
      </c>
      <c r="E82" s="1" t="str">
        <f>IF(K82="","",INDEX(同相3導体!$AC:$AC,K82))</f>
        <v/>
      </c>
      <c r="F82" s="1" t="str">
        <f t="shared" si="6"/>
        <v/>
      </c>
      <c r="G82" s="1" t="str">
        <f t="shared" si="7"/>
        <v/>
      </c>
      <c r="H82" s="1" t="str">
        <f t="shared" si="8"/>
        <v/>
      </c>
      <c r="I82" s="1" t="str">
        <f t="shared" si="9"/>
        <v/>
      </c>
      <c r="J82" s="1" t="str">
        <f t="shared" si="10"/>
        <v/>
      </c>
      <c r="K82" t="str">
        <f>IF(A82="","",ROUND(1+(LOG10(A82)-LOG10(入力・概要!$B$38))*(入力・概要!$B$40-1)/(LOG10(入力・概要!$B$39)-LOG10(入力・概要!$B$38)),0)+3)</f>
        <v/>
      </c>
      <c r="L82" t="str">
        <f>IF(K82="","",INDEX(同相3導体!$B:$B,K82))</f>
        <v/>
      </c>
      <c r="M82" t="str">
        <f t="shared" si="11"/>
        <v/>
      </c>
    </row>
    <row r="83" spans="1:13">
      <c r="A83" s="3"/>
      <c r="B83" s="4"/>
      <c r="C83" s="4"/>
      <c r="D83" s="1" t="str">
        <f>IF(K83="","",INDEX(同相3導体!$AB:$AB,K83))</f>
        <v/>
      </c>
      <c r="E83" s="1" t="str">
        <f>IF(K83="","",INDEX(同相3導体!$AC:$AC,K83))</f>
        <v/>
      </c>
      <c r="F83" s="1" t="str">
        <f t="shared" si="6"/>
        <v/>
      </c>
      <c r="G83" s="1" t="str">
        <f t="shared" si="7"/>
        <v/>
      </c>
      <c r="H83" s="1" t="str">
        <f t="shared" si="8"/>
        <v/>
      </c>
      <c r="I83" s="1" t="str">
        <f t="shared" si="9"/>
        <v/>
      </c>
      <c r="J83" s="1" t="str">
        <f t="shared" si="10"/>
        <v/>
      </c>
      <c r="K83" t="str">
        <f>IF(A83="","",ROUND(1+(LOG10(A83)-LOG10(入力・概要!$B$38))*(入力・概要!$B$40-1)/(LOG10(入力・概要!$B$39)-LOG10(入力・概要!$B$38)),0)+3)</f>
        <v/>
      </c>
      <c r="L83" t="str">
        <f>IF(K83="","",INDEX(同相3導体!$B:$B,K83))</f>
        <v/>
      </c>
      <c r="M83" t="str">
        <f t="shared" si="11"/>
        <v/>
      </c>
    </row>
    <row r="84" spans="1:13">
      <c r="A84" s="3"/>
      <c r="B84" s="4"/>
      <c r="C84" s="4"/>
      <c r="D84" s="1" t="str">
        <f>IF(K84="","",INDEX(同相3導体!$AB:$AB,K84))</f>
        <v/>
      </c>
      <c r="E84" s="1" t="str">
        <f>IF(K84="","",INDEX(同相3導体!$AC:$AC,K84))</f>
        <v/>
      </c>
      <c r="F84" s="1" t="str">
        <f t="shared" si="6"/>
        <v/>
      </c>
      <c r="G84" s="1" t="str">
        <f t="shared" si="7"/>
        <v/>
      </c>
      <c r="H84" s="1" t="str">
        <f t="shared" si="8"/>
        <v/>
      </c>
      <c r="I84" s="1" t="str">
        <f t="shared" si="9"/>
        <v/>
      </c>
      <c r="J84" s="1" t="str">
        <f t="shared" si="10"/>
        <v/>
      </c>
      <c r="K84" t="str">
        <f>IF(A84="","",ROUND(1+(LOG10(A84)-LOG10(入力・概要!$B$38))*(入力・概要!$B$40-1)/(LOG10(入力・概要!$B$39)-LOG10(入力・概要!$B$38)),0)+3)</f>
        <v/>
      </c>
      <c r="L84" t="str">
        <f>IF(K84="","",INDEX(同相3導体!$B:$B,K84))</f>
        <v/>
      </c>
      <c r="M84" t="str">
        <f t="shared" si="11"/>
        <v/>
      </c>
    </row>
    <row r="85" spans="1:13">
      <c r="A85" s="3"/>
      <c r="B85" s="4"/>
      <c r="C85" s="4"/>
      <c r="D85" s="1" t="str">
        <f>IF(K85="","",INDEX(同相3導体!$AB:$AB,K85))</f>
        <v/>
      </c>
      <c r="E85" s="1" t="str">
        <f>IF(K85="","",INDEX(同相3導体!$AC:$AC,K85))</f>
        <v/>
      </c>
      <c r="F85" s="1" t="str">
        <f t="shared" si="6"/>
        <v/>
      </c>
      <c r="G85" s="1" t="str">
        <f t="shared" si="7"/>
        <v/>
      </c>
      <c r="H85" s="1" t="str">
        <f t="shared" si="8"/>
        <v/>
      </c>
      <c r="I85" s="1" t="str">
        <f t="shared" si="9"/>
        <v/>
      </c>
      <c r="J85" s="1" t="str">
        <f t="shared" si="10"/>
        <v/>
      </c>
      <c r="K85" t="str">
        <f>IF(A85="","",ROUND(1+(LOG10(A85)-LOG10(入力・概要!$B$38))*(入力・概要!$B$40-1)/(LOG10(入力・概要!$B$39)-LOG10(入力・概要!$B$38)),0)+3)</f>
        <v/>
      </c>
      <c r="L85" t="str">
        <f>IF(K85="","",INDEX(同相3導体!$B:$B,K85))</f>
        <v/>
      </c>
      <c r="M85" t="str">
        <f t="shared" si="11"/>
        <v/>
      </c>
    </row>
    <row r="86" spans="1:13">
      <c r="A86" s="3"/>
      <c r="B86" s="4"/>
      <c r="C86" s="4"/>
      <c r="D86" s="1" t="str">
        <f>IF(K86="","",INDEX(同相3導体!$AB:$AB,K86))</f>
        <v/>
      </c>
      <c r="E86" s="1" t="str">
        <f>IF(K86="","",INDEX(同相3導体!$AC:$AC,K86))</f>
        <v/>
      </c>
      <c r="F86" s="1" t="str">
        <f t="shared" si="6"/>
        <v/>
      </c>
      <c r="G86" s="1" t="str">
        <f t="shared" si="7"/>
        <v/>
      </c>
      <c r="H86" s="1" t="str">
        <f t="shared" si="8"/>
        <v/>
      </c>
      <c r="I86" s="1" t="str">
        <f t="shared" si="9"/>
        <v/>
      </c>
      <c r="J86" s="1" t="str">
        <f t="shared" si="10"/>
        <v/>
      </c>
      <c r="K86" t="str">
        <f>IF(A86="","",ROUND(1+(LOG10(A86)-LOG10(入力・概要!$B$38))*(入力・概要!$B$40-1)/(LOG10(入力・概要!$B$39)-LOG10(入力・概要!$B$38)),0)+3)</f>
        <v/>
      </c>
      <c r="L86" t="str">
        <f>IF(K86="","",INDEX(同相3導体!$B:$B,K86))</f>
        <v/>
      </c>
      <c r="M86" t="str">
        <f t="shared" si="11"/>
        <v/>
      </c>
    </row>
    <row r="87" spans="1:13">
      <c r="A87" s="3"/>
      <c r="B87" s="4"/>
      <c r="C87" s="4"/>
      <c r="D87" s="1" t="str">
        <f>IF(K87="","",INDEX(同相3導体!$AB:$AB,K87))</f>
        <v/>
      </c>
      <c r="E87" s="1" t="str">
        <f>IF(K87="","",INDEX(同相3導体!$AC:$AC,K87))</f>
        <v/>
      </c>
      <c r="F87" s="1" t="str">
        <f t="shared" si="6"/>
        <v/>
      </c>
      <c r="G87" s="1" t="str">
        <f t="shared" si="7"/>
        <v/>
      </c>
      <c r="H87" s="1" t="str">
        <f t="shared" si="8"/>
        <v/>
      </c>
      <c r="I87" s="1" t="str">
        <f t="shared" si="9"/>
        <v/>
      </c>
      <c r="J87" s="1" t="str">
        <f t="shared" si="10"/>
        <v/>
      </c>
      <c r="K87" t="str">
        <f>IF(A87="","",ROUND(1+(LOG10(A87)-LOG10(入力・概要!$B$38))*(入力・概要!$B$40-1)/(LOG10(入力・概要!$B$39)-LOG10(入力・概要!$B$38)),0)+3)</f>
        <v/>
      </c>
      <c r="L87" t="str">
        <f>IF(K87="","",INDEX(同相3導体!$B:$B,K87))</f>
        <v/>
      </c>
      <c r="M87" t="str">
        <f t="shared" si="11"/>
        <v/>
      </c>
    </row>
    <row r="88" spans="1:13">
      <c r="A88" s="3"/>
      <c r="B88" s="4"/>
      <c r="C88" s="4"/>
      <c r="D88" s="1" t="str">
        <f>IF(K88="","",INDEX(同相3導体!$AB:$AB,K88))</f>
        <v/>
      </c>
      <c r="E88" s="1" t="str">
        <f>IF(K88="","",INDEX(同相3導体!$AC:$AC,K88))</f>
        <v/>
      </c>
      <c r="F88" s="1" t="str">
        <f t="shared" si="6"/>
        <v/>
      </c>
      <c r="G88" s="1" t="str">
        <f t="shared" si="7"/>
        <v/>
      </c>
      <c r="H88" s="1" t="str">
        <f t="shared" si="8"/>
        <v/>
      </c>
      <c r="I88" s="1" t="str">
        <f t="shared" si="9"/>
        <v/>
      </c>
      <c r="J88" s="1" t="str">
        <f t="shared" si="10"/>
        <v/>
      </c>
      <c r="K88" t="str">
        <f>IF(A88="","",ROUND(1+(LOG10(A88)-LOG10(入力・概要!$B$38))*(入力・概要!$B$40-1)/(LOG10(入力・概要!$B$39)-LOG10(入力・概要!$B$38)),0)+3)</f>
        <v/>
      </c>
      <c r="L88" t="str">
        <f>IF(K88="","",INDEX(同相3導体!$B:$B,K88))</f>
        <v/>
      </c>
      <c r="M88" t="str">
        <f t="shared" si="11"/>
        <v/>
      </c>
    </row>
    <row r="89" spans="1:13">
      <c r="A89" s="3"/>
      <c r="B89" s="4"/>
      <c r="C89" s="4"/>
      <c r="D89" s="1" t="str">
        <f>IF(K89="","",INDEX(同相3導体!$AB:$AB,K89))</f>
        <v/>
      </c>
      <c r="E89" s="1" t="str">
        <f>IF(K89="","",INDEX(同相3導体!$AC:$AC,K89))</f>
        <v/>
      </c>
      <c r="F89" s="1" t="str">
        <f t="shared" si="6"/>
        <v/>
      </c>
      <c r="G89" s="1" t="str">
        <f t="shared" si="7"/>
        <v/>
      </c>
      <c r="H89" s="1" t="str">
        <f t="shared" si="8"/>
        <v/>
      </c>
      <c r="I89" s="1" t="str">
        <f t="shared" si="9"/>
        <v/>
      </c>
      <c r="J89" s="1" t="str">
        <f t="shared" si="10"/>
        <v/>
      </c>
      <c r="K89" t="str">
        <f>IF(A89="","",ROUND(1+(LOG10(A89)-LOG10(入力・概要!$B$38))*(入力・概要!$B$40-1)/(LOG10(入力・概要!$B$39)-LOG10(入力・概要!$B$38)),0)+3)</f>
        <v/>
      </c>
      <c r="L89" t="str">
        <f>IF(K89="","",INDEX(同相3導体!$B:$B,K89))</f>
        <v/>
      </c>
      <c r="M89" t="str">
        <f t="shared" si="11"/>
        <v/>
      </c>
    </row>
    <row r="90" spans="1:13">
      <c r="A90" s="3"/>
      <c r="B90" s="4"/>
      <c r="C90" s="4"/>
      <c r="D90" s="1" t="str">
        <f>IF(K90="","",INDEX(同相3導体!$AB:$AB,K90))</f>
        <v/>
      </c>
      <c r="E90" s="1" t="str">
        <f>IF(K90="","",INDEX(同相3導体!$AC:$AC,K90))</f>
        <v/>
      </c>
      <c r="F90" s="1" t="str">
        <f t="shared" si="6"/>
        <v/>
      </c>
      <c r="G90" s="1" t="str">
        <f t="shared" si="7"/>
        <v/>
      </c>
      <c r="H90" s="1" t="str">
        <f t="shared" si="8"/>
        <v/>
      </c>
      <c r="I90" s="1" t="str">
        <f t="shared" si="9"/>
        <v/>
      </c>
      <c r="J90" s="1" t="str">
        <f t="shared" si="10"/>
        <v/>
      </c>
      <c r="K90" t="str">
        <f>IF(A90="","",ROUND(1+(LOG10(A90)-LOG10(入力・概要!$B$38))*(入力・概要!$B$40-1)/(LOG10(入力・概要!$B$39)-LOG10(入力・概要!$B$38)),0)+3)</f>
        <v/>
      </c>
      <c r="L90" t="str">
        <f>IF(K90="","",INDEX(同相3導体!$B:$B,K90))</f>
        <v/>
      </c>
      <c r="M90" t="str">
        <f t="shared" si="11"/>
        <v/>
      </c>
    </row>
    <row r="91" spans="1:13">
      <c r="A91" s="3"/>
      <c r="B91" s="4"/>
      <c r="C91" s="4"/>
      <c r="D91" s="1" t="str">
        <f>IF(K91="","",INDEX(同相3導体!$AB:$AB,K91))</f>
        <v/>
      </c>
      <c r="E91" s="1" t="str">
        <f>IF(K91="","",INDEX(同相3導体!$AC:$AC,K91))</f>
        <v/>
      </c>
      <c r="F91" s="1" t="str">
        <f t="shared" si="6"/>
        <v/>
      </c>
      <c r="G91" s="1" t="str">
        <f t="shared" si="7"/>
        <v/>
      </c>
      <c r="H91" s="1" t="str">
        <f t="shared" si="8"/>
        <v/>
      </c>
      <c r="I91" s="1" t="str">
        <f t="shared" si="9"/>
        <v/>
      </c>
      <c r="J91" s="1" t="str">
        <f t="shared" si="10"/>
        <v/>
      </c>
      <c r="K91" t="str">
        <f>IF(A91="","",ROUND(1+(LOG10(A91)-LOG10(入力・概要!$B$38))*(入力・概要!$B$40-1)/(LOG10(入力・概要!$B$39)-LOG10(入力・概要!$B$38)),0)+3)</f>
        <v/>
      </c>
      <c r="L91" t="str">
        <f>IF(K91="","",INDEX(同相3導体!$B:$B,K91))</f>
        <v/>
      </c>
      <c r="M91" t="str">
        <f t="shared" si="11"/>
        <v/>
      </c>
    </row>
    <row r="92" spans="1:13">
      <c r="A92" s="3"/>
      <c r="B92" s="4"/>
      <c r="C92" s="4"/>
      <c r="D92" s="1" t="str">
        <f>IF(K92="","",INDEX(同相3導体!$AB:$AB,K92))</f>
        <v/>
      </c>
      <c r="E92" s="1" t="str">
        <f>IF(K92="","",INDEX(同相3導体!$AC:$AC,K92))</f>
        <v/>
      </c>
      <c r="F92" s="1" t="str">
        <f t="shared" si="6"/>
        <v/>
      </c>
      <c r="G92" s="1" t="str">
        <f t="shared" si="7"/>
        <v/>
      </c>
      <c r="H92" s="1" t="str">
        <f t="shared" si="8"/>
        <v/>
      </c>
      <c r="I92" s="1" t="str">
        <f t="shared" si="9"/>
        <v/>
      </c>
      <c r="J92" s="1" t="str">
        <f t="shared" si="10"/>
        <v/>
      </c>
      <c r="K92" t="str">
        <f>IF(A92="","",ROUND(1+(LOG10(A92)-LOG10(入力・概要!$B$38))*(入力・概要!$B$40-1)/(LOG10(入力・概要!$B$39)-LOG10(入力・概要!$B$38)),0)+3)</f>
        <v/>
      </c>
      <c r="L92" t="str">
        <f>IF(K92="","",INDEX(同相3導体!$B:$B,K92))</f>
        <v/>
      </c>
      <c r="M92" t="str">
        <f t="shared" si="11"/>
        <v/>
      </c>
    </row>
    <row r="93" spans="1:13">
      <c r="A93" s="3"/>
      <c r="B93" s="4"/>
      <c r="C93" s="4"/>
      <c r="D93" s="1" t="str">
        <f>IF(K93="","",INDEX(同相3導体!$AB:$AB,K93))</f>
        <v/>
      </c>
      <c r="E93" s="1" t="str">
        <f>IF(K93="","",INDEX(同相3導体!$AC:$AC,K93))</f>
        <v/>
      </c>
      <c r="F93" s="1" t="str">
        <f t="shared" si="6"/>
        <v/>
      </c>
      <c r="G93" s="1" t="str">
        <f t="shared" si="7"/>
        <v/>
      </c>
      <c r="H93" s="1" t="str">
        <f t="shared" si="8"/>
        <v/>
      </c>
      <c r="I93" s="1" t="str">
        <f t="shared" si="9"/>
        <v/>
      </c>
      <c r="J93" s="1" t="str">
        <f t="shared" si="10"/>
        <v/>
      </c>
      <c r="K93" t="str">
        <f>IF(A93="","",ROUND(1+(LOG10(A93)-LOG10(入力・概要!$B$38))*(入力・概要!$B$40-1)/(LOG10(入力・概要!$B$39)-LOG10(入力・概要!$B$38)),0)+3)</f>
        <v/>
      </c>
      <c r="L93" t="str">
        <f>IF(K93="","",INDEX(同相3導体!$B:$B,K93))</f>
        <v/>
      </c>
      <c r="M93" t="str">
        <f t="shared" si="11"/>
        <v/>
      </c>
    </row>
    <row r="94" spans="1:13">
      <c r="A94" s="3"/>
      <c r="B94" s="4"/>
      <c r="C94" s="4"/>
      <c r="D94" s="1" t="str">
        <f>IF(K94="","",INDEX(同相3導体!$AB:$AB,K94))</f>
        <v/>
      </c>
      <c r="E94" s="1" t="str">
        <f>IF(K94="","",INDEX(同相3導体!$AC:$AC,K94))</f>
        <v/>
      </c>
      <c r="F94" s="1" t="str">
        <f t="shared" si="6"/>
        <v/>
      </c>
      <c r="G94" s="1" t="str">
        <f t="shared" si="7"/>
        <v/>
      </c>
      <c r="H94" s="1" t="str">
        <f t="shared" si="8"/>
        <v/>
      </c>
      <c r="I94" s="1" t="str">
        <f t="shared" si="9"/>
        <v/>
      </c>
      <c r="J94" s="1" t="str">
        <f t="shared" si="10"/>
        <v/>
      </c>
      <c r="K94" t="str">
        <f>IF(A94="","",ROUND(1+(LOG10(A94)-LOG10(入力・概要!$B$38))*(入力・概要!$B$40-1)/(LOG10(入力・概要!$B$39)-LOG10(入力・概要!$B$38)),0)+3)</f>
        <v/>
      </c>
      <c r="L94" t="str">
        <f>IF(K94="","",INDEX(同相3導体!$B:$B,K94))</f>
        <v/>
      </c>
      <c r="M94" t="str">
        <f t="shared" si="11"/>
        <v/>
      </c>
    </row>
    <row r="95" spans="1:13">
      <c r="A95" s="3"/>
      <c r="B95" s="4"/>
      <c r="C95" s="4"/>
      <c r="D95" s="1" t="str">
        <f>IF(K95="","",INDEX(同相3導体!$AB:$AB,K95))</f>
        <v/>
      </c>
      <c r="E95" s="1" t="str">
        <f>IF(K95="","",INDEX(同相3導体!$AC:$AC,K95))</f>
        <v/>
      </c>
      <c r="F95" s="1" t="str">
        <f t="shared" si="6"/>
        <v/>
      </c>
      <c r="G95" s="1" t="str">
        <f t="shared" si="7"/>
        <v/>
      </c>
      <c r="H95" s="1" t="str">
        <f t="shared" si="8"/>
        <v/>
      </c>
      <c r="I95" s="1" t="str">
        <f t="shared" si="9"/>
        <v/>
      </c>
      <c r="J95" s="1" t="str">
        <f t="shared" si="10"/>
        <v/>
      </c>
      <c r="K95" t="str">
        <f>IF(A95="","",ROUND(1+(LOG10(A95)-LOG10(入力・概要!$B$38))*(入力・概要!$B$40-1)/(LOG10(入力・概要!$B$39)-LOG10(入力・概要!$B$38)),0)+3)</f>
        <v/>
      </c>
      <c r="L95" t="str">
        <f>IF(K95="","",INDEX(同相3導体!$B:$B,K95))</f>
        <v/>
      </c>
      <c r="M95" t="str">
        <f t="shared" si="11"/>
        <v/>
      </c>
    </row>
    <row r="96" spans="1:13">
      <c r="A96" s="3"/>
      <c r="B96" s="4"/>
      <c r="C96" s="4"/>
      <c r="D96" s="1" t="str">
        <f>IF(K96="","",INDEX(同相3導体!$AB:$AB,K96))</f>
        <v/>
      </c>
      <c r="E96" s="1" t="str">
        <f>IF(K96="","",INDEX(同相3導体!$AC:$AC,K96))</f>
        <v/>
      </c>
      <c r="F96" s="1" t="str">
        <f t="shared" si="6"/>
        <v/>
      </c>
      <c r="G96" s="1" t="str">
        <f t="shared" si="7"/>
        <v/>
      </c>
      <c r="H96" s="1" t="str">
        <f t="shared" si="8"/>
        <v/>
      </c>
      <c r="I96" s="1" t="str">
        <f t="shared" si="9"/>
        <v/>
      </c>
      <c r="J96" s="1" t="str">
        <f t="shared" si="10"/>
        <v/>
      </c>
      <c r="K96" t="str">
        <f>IF(A96="","",ROUND(1+(LOG10(A96)-LOG10(入力・概要!$B$38))*(入力・概要!$B$40-1)/(LOG10(入力・概要!$B$39)-LOG10(入力・概要!$B$38)),0)+3)</f>
        <v/>
      </c>
      <c r="L96" t="str">
        <f>IF(K96="","",INDEX(同相3導体!$B:$B,K96))</f>
        <v/>
      </c>
      <c r="M96" t="str">
        <f t="shared" si="11"/>
        <v/>
      </c>
    </row>
    <row r="97" spans="1:13">
      <c r="A97" s="3"/>
      <c r="B97" s="4"/>
      <c r="C97" s="4"/>
      <c r="D97" s="1" t="str">
        <f>IF(K97="","",INDEX(同相3導体!$AB:$AB,K97))</f>
        <v/>
      </c>
      <c r="E97" s="1" t="str">
        <f>IF(K97="","",INDEX(同相3導体!$AC:$AC,K97))</f>
        <v/>
      </c>
      <c r="F97" s="1" t="str">
        <f t="shared" si="6"/>
        <v/>
      </c>
      <c r="G97" s="1" t="str">
        <f t="shared" si="7"/>
        <v/>
      </c>
      <c r="H97" s="1" t="str">
        <f t="shared" si="8"/>
        <v/>
      </c>
      <c r="I97" s="1" t="str">
        <f t="shared" si="9"/>
        <v/>
      </c>
      <c r="J97" s="1" t="str">
        <f t="shared" si="10"/>
        <v/>
      </c>
      <c r="K97" t="str">
        <f>IF(A97="","",ROUND(1+(LOG10(A97)-LOG10(入力・概要!$B$38))*(入力・概要!$B$40-1)/(LOG10(入力・概要!$B$39)-LOG10(入力・概要!$B$38)),0)+3)</f>
        <v/>
      </c>
      <c r="L97" t="str">
        <f>IF(K97="","",INDEX(同相3導体!$B:$B,K97))</f>
        <v/>
      </c>
      <c r="M97" t="str">
        <f t="shared" si="11"/>
        <v/>
      </c>
    </row>
    <row r="98" spans="1:13">
      <c r="A98" s="3"/>
      <c r="B98" s="4"/>
      <c r="C98" s="4"/>
      <c r="D98" s="1" t="str">
        <f>IF(K98="","",INDEX(同相3導体!$AB:$AB,K98))</f>
        <v/>
      </c>
      <c r="E98" s="1" t="str">
        <f>IF(K98="","",INDEX(同相3導体!$AC:$AC,K98))</f>
        <v/>
      </c>
      <c r="F98" s="1" t="str">
        <f t="shared" si="6"/>
        <v/>
      </c>
      <c r="G98" s="1" t="str">
        <f t="shared" si="7"/>
        <v/>
      </c>
      <c r="H98" s="1" t="str">
        <f t="shared" si="8"/>
        <v/>
      </c>
      <c r="I98" s="1" t="str">
        <f t="shared" si="9"/>
        <v/>
      </c>
      <c r="J98" s="1" t="str">
        <f t="shared" si="10"/>
        <v/>
      </c>
      <c r="K98" t="str">
        <f>IF(A98="","",ROUND(1+(LOG10(A98)-LOG10(入力・概要!$B$38))*(入力・概要!$B$40-1)/(LOG10(入力・概要!$B$39)-LOG10(入力・概要!$B$38)),0)+3)</f>
        <v/>
      </c>
      <c r="L98" t="str">
        <f>IF(K98="","",INDEX(同相3導体!$B:$B,K98))</f>
        <v/>
      </c>
      <c r="M98" t="str">
        <f t="shared" si="11"/>
        <v/>
      </c>
    </row>
    <row r="99" spans="1:13">
      <c r="A99" s="3"/>
      <c r="B99" s="4"/>
      <c r="C99" s="4"/>
      <c r="D99" s="1" t="str">
        <f>IF(K99="","",INDEX(同相3導体!$AB:$AB,K99))</f>
        <v/>
      </c>
      <c r="E99" s="1" t="str">
        <f>IF(K99="","",INDEX(同相3導体!$AC:$AC,K99))</f>
        <v/>
      </c>
      <c r="F99" s="1" t="str">
        <f t="shared" si="6"/>
        <v/>
      </c>
      <c r="G99" s="1" t="str">
        <f t="shared" si="7"/>
        <v/>
      </c>
      <c r="H99" s="1" t="str">
        <f t="shared" si="8"/>
        <v/>
      </c>
      <c r="I99" s="1" t="str">
        <f t="shared" si="9"/>
        <v/>
      </c>
      <c r="J99" s="1" t="str">
        <f t="shared" si="10"/>
        <v/>
      </c>
      <c r="K99" t="str">
        <f>IF(A99="","",ROUND(1+(LOG10(A99)-LOG10(入力・概要!$B$38))*(入力・概要!$B$40-1)/(LOG10(入力・概要!$B$39)-LOG10(入力・概要!$B$38)),0)+3)</f>
        <v/>
      </c>
      <c r="L99" t="str">
        <f>IF(K99="","",INDEX(同相3導体!$B:$B,K99))</f>
        <v/>
      </c>
      <c r="M99" t="str">
        <f t="shared" si="11"/>
        <v/>
      </c>
    </row>
    <row r="100" spans="1:13">
      <c r="A100" s="3"/>
      <c r="B100" s="4"/>
      <c r="C100" s="4"/>
      <c r="D100" s="1" t="str">
        <f>IF(K100="","",INDEX(同相3導体!$AB:$AB,K100))</f>
        <v/>
      </c>
      <c r="E100" s="1" t="str">
        <f>IF(K100="","",INDEX(同相3導体!$AC:$AC,K100))</f>
        <v/>
      </c>
      <c r="F100" s="1" t="str">
        <f t="shared" si="6"/>
        <v/>
      </c>
      <c r="G100" s="1" t="str">
        <f t="shared" si="7"/>
        <v/>
      </c>
      <c r="H100" s="1" t="str">
        <f t="shared" si="8"/>
        <v/>
      </c>
      <c r="I100" s="1" t="str">
        <f t="shared" si="9"/>
        <v/>
      </c>
      <c r="J100" s="1" t="str">
        <f t="shared" si="10"/>
        <v/>
      </c>
      <c r="K100" t="str">
        <f>IF(A100="","",ROUND(1+(LOG10(A100)-LOG10(入力・概要!$B$38))*(入力・概要!$B$40-1)/(LOG10(入力・概要!$B$39)-LOG10(入力・概要!$B$38)),0)+3)</f>
        <v/>
      </c>
      <c r="L100" t="str">
        <f>IF(K100="","",INDEX(同相3導体!$B:$B,K100))</f>
        <v/>
      </c>
      <c r="M100" t="str">
        <f t="shared" si="11"/>
        <v/>
      </c>
    </row>
    <row r="101" spans="1:13">
      <c r="A101" s="3"/>
      <c r="B101" s="4"/>
      <c r="C101" s="4"/>
      <c r="D101" s="1" t="str">
        <f>IF(K101="","",INDEX(同相3導体!$AB:$AB,K101))</f>
        <v/>
      </c>
      <c r="E101" s="1" t="str">
        <f>IF(K101="","",INDEX(同相3導体!$AC:$AC,K101))</f>
        <v/>
      </c>
      <c r="F101" s="1" t="str">
        <f t="shared" si="6"/>
        <v/>
      </c>
      <c r="G101" s="1" t="str">
        <f t="shared" si="7"/>
        <v/>
      </c>
      <c r="H101" s="1" t="str">
        <f t="shared" si="8"/>
        <v/>
      </c>
      <c r="I101" s="1" t="str">
        <f t="shared" si="9"/>
        <v/>
      </c>
      <c r="J101" s="1" t="str">
        <f t="shared" si="10"/>
        <v/>
      </c>
      <c r="K101" t="str">
        <f>IF(A101="","",ROUND(1+(LOG10(A101)-LOG10(入力・概要!$B$38))*(入力・概要!$B$40-1)/(LOG10(入力・概要!$B$39)-LOG10(入力・概要!$B$38)),0)+3)</f>
        <v/>
      </c>
      <c r="L101" t="str">
        <f>IF(K101="","",INDEX(同相3導体!$B:$B,K101))</f>
        <v/>
      </c>
      <c r="M101" t="str">
        <f t="shared" si="11"/>
        <v/>
      </c>
    </row>
    <row r="102" spans="1:13">
      <c r="A102" s="3"/>
      <c r="B102" s="4"/>
      <c r="C102" s="4"/>
      <c r="D102" s="1" t="str">
        <f>IF(K102="","",INDEX(同相3導体!$AB:$AB,K102))</f>
        <v/>
      </c>
      <c r="E102" s="1" t="str">
        <f>IF(K102="","",INDEX(同相3導体!$AC:$AC,K102))</f>
        <v/>
      </c>
      <c r="F102" s="1" t="str">
        <f t="shared" si="6"/>
        <v/>
      </c>
      <c r="G102" s="1" t="str">
        <f t="shared" si="7"/>
        <v/>
      </c>
      <c r="H102" s="1" t="str">
        <f t="shared" si="8"/>
        <v/>
      </c>
      <c r="I102" s="1" t="str">
        <f t="shared" si="9"/>
        <v/>
      </c>
      <c r="J102" s="1" t="str">
        <f t="shared" si="10"/>
        <v/>
      </c>
      <c r="K102" t="str">
        <f>IF(A102="","",ROUND(1+(LOG10(A102)-LOG10(入力・概要!$B$38))*(入力・概要!$B$40-1)/(LOG10(入力・概要!$B$39)-LOG10(入力・概要!$B$38)),0)+3)</f>
        <v/>
      </c>
      <c r="L102" t="str">
        <f>IF(K102="","",INDEX(同相3導体!$B:$B,K102))</f>
        <v/>
      </c>
      <c r="M102" t="str">
        <f t="shared" si="11"/>
        <v/>
      </c>
    </row>
    <row r="103" spans="1:13">
      <c r="A103" s="3"/>
      <c r="B103" s="4"/>
      <c r="C103" s="4"/>
      <c r="D103" s="1" t="str">
        <f>IF(K103="","",INDEX(同相3導体!$AB:$AB,K103))</f>
        <v/>
      </c>
      <c r="E103" s="1" t="str">
        <f>IF(K103="","",INDEX(同相3導体!$AC:$AC,K103))</f>
        <v/>
      </c>
      <c r="F103" s="1" t="str">
        <f t="shared" si="6"/>
        <v/>
      </c>
      <c r="G103" s="1" t="str">
        <f t="shared" si="7"/>
        <v/>
      </c>
      <c r="H103" s="1" t="str">
        <f t="shared" si="8"/>
        <v/>
      </c>
      <c r="I103" s="1" t="str">
        <f t="shared" si="9"/>
        <v/>
      </c>
      <c r="J103" s="1" t="str">
        <f t="shared" si="10"/>
        <v/>
      </c>
      <c r="K103" t="str">
        <f>IF(A103="","",ROUND(1+(LOG10(A103)-LOG10(入力・概要!$B$38))*(入力・概要!$B$40-1)/(LOG10(入力・概要!$B$39)-LOG10(入力・概要!$B$38)),0)+3)</f>
        <v/>
      </c>
      <c r="L103" t="str">
        <f>IF(K103="","",INDEX(同相3導体!$B:$B,K103))</f>
        <v/>
      </c>
      <c r="M103" t="str">
        <f t="shared" si="11"/>
        <v/>
      </c>
    </row>
    <row r="104" spans="1:13">
      <c r="A104" s="3"/>
      <c r="B104" s="4"/>
      <c r="C104" s="4"/>
      <c r="D104" s="1" t="str">
        <f>IF(K104="","",INDEX(同相3導体!$AB:$AB,K104))</f>
        <v/>
      </c>
      <c r="E104" s="1" t="str">
        <f>IF(K104="","",INDEX(同相3導体!$AC:$AC,K104))</f>
        <v/>
      </c>
      <c r="F104" s="1" t="str">
        <f t="shared" si="6"/>
        <v/>
      </c>
      <c r="G104" s="1" t="str">
        <f t="shared" si="7"/>
        <v/>
      </c>
      <c r="H104" s="1" t="str">
        <f t="shared" si="8"/>
        <v/>
      </c>
      <c r="I104" s="1" t="str">
        <f t="shared" si="9"/>
        <v/>
      </c>
      <c r="J104" s="1" t="str">
        <f t="shared" si="10"/>
        <v/>
      </c>
      <c r="K104" t="str">
        <f>IF(A104="","",ROUND(1+(LOG10(A104)-LOG10(入力・概要!$B$38))*(入力・概要!$B$40-1)/(LOG10(入力・概要!$B$39)-LOG10(入力・概要!$B$38)),0)+3)</f>
        <v/>
      </c>
      <c r="L104" t="str">
        <f>IF(K104="","",INDEX(同相3導体!$B:$B,K104))</f>
        <v/>
      </c>
      <c r="M104" t="str">
        <f t="shared" si="11"/>
        <v/>
      </c>
    </row>
    <row r="105" spans="1:13">
      <c r="A105" s="3"/>
      <c r="B105" s="4"/>
      <c r="C105" s="4"/>
      <c r="D105" s="1" t="str">
        <f>IF(K105="","",INDEX(同相3導体!$AB:$AB,K105))</f>
        <v/>
      </c>
      <c r="E105" s="1" t="str">
        <f>IF(K105="","",INDEX(同相3導体!$AC:$AC,K105))</f>
        <v/>
      </c>
      <c r="F105" s="1" t="str">
        <f t="shared" si="6"/>
        <v/>
      </c>
      <c r="G105" s="1" t="str">
        <f t="shared" si="7"/>
        <v/>
      </c>
      <c r="H105" s="1" t="str">
        <f t="shared" si="8"/>
        <v/>
      </c>
      <c r="I105" s="1" t="str">
        <f t="shared" si="9"/>
        <v/>
      </c>
      <c r="J105" s="1" t="str">
        <f t="shared" si="10"/>
        <v/>
      </c>
      <c r="K105" t="str">
        <f>IF(A105="","",ROUND(1+(LOG10(A105)-LOG10(入力・概要!$B$38))*(入力・概要!$B$40-1)/(LOG10(入力・概要!$B$39)-LOG10(入力・概要!$B$38)),0)+3)</f>
        <v/>
      </c>
      <c r="L105" t="str">
        <f>IF(K105="","",INDEX(同相3導体!$B:$B,K105))</f>
        <v/>
      </c>
      <c r="M105" t="str">
        <f t="shared" si="11"/>
        <v/>
      </c>
    </row>
    <row r="106" spans="1:13">
      <c r="A106" s="3"/>
      <c r="B106" s="4"/>
      <c r="C106" s="4"/>
      <c r="D106" s="1" t="str">
        <f>IF(K106="","",INDEX(同相3導体!$AB:$AB,K106))</f>
        <v/>
      </c>
      <c r="E106" s="1" t="str">
        <f>IF(K106="","",INDEX(同相3導体!$AC:$AC,K106))</f>
        <v/>
      </c>
      <c r="F106" s="1" t="str">
        <f t="shared" si="6"/>
        <v/>
      </c>
      <c r="G106" s="1" t="str">
        <f t="shared" si="7"/>
        <v/>
      </c>
      <c r="H106" s="1" t="str">
        <f t="shared" si="8"/>
        <v/>
      </c>
      <c r="I106" s="1" t="str">
        <f t="shared" si="9"/>
        <v/>
      </c>
      <c r="J106" s="1" t="str">
        <f t="shared" si="10"/>
        <v/>
      </c>
      <c r="K106" t="str">
        <f>IF(A106="","",ROUND(1+(LOG10(A106)-LOG10(入力・概要!$B$38))*(入力・概要!$B$40-1)/(LOG10(入力・概要!$B$39)-LOG10(入力・概要!$B$38)),0)+3)</f>
        <v/>
      </c>
      <c r="L106" t="str">
        <f>IF(K106="","",INDEX(同相3導体!$B:$B,K106))</f>
        <v/>
      </c>
      <c r="M106" t="str">
        <f t="shared" si="11"/>
        <v/>
      </c>
    </row>
    <row r="107" spans="1:13">
      <c r="A107" s="3"/>
      <c r="B107" s="4"/>
      <c r="C107" s="4"/>
      <c r="D107" s="1" t="str">
        <f>IF(K107="","",INDEX(同相3導体!$AB:$AB,K107))</f>
        <v/>
      </c>
      <c r="E107" s="1" t="str">
        <f>IF(K107="","",INDEX(同相3導体!$AC:$AC,K107))</f>
        <v/>
      </c>
      <c r="F107" s="1" t="str">
        <f t="shared" si="6"/>
        <v/>
      </c>
      <c r="G107" s="1" t="str">
        <f t="shared" si="7"/>
        <v/>
      </c>
      <c r="H107" s="1" t="str">
        <f t="shared" si="8"/>
        <v/>
      </c>
      <c r="I107" s="1" t="str">
        <f t="shared" si="9"/>
        <v/>
      </c>
      <c r="J107" s="1" t="str">
        <f t="shared" si="10"/>
        <v/>
      </c>
      <c r="K107" t="str">
        <f>IF(A107="","",ROUND(1+(LOG10(A107)-LOG10(入力・概要!$B$38))*(入力・概要!$B$40-1)/(LOG10(入力・概要!$B$39)-LOG10(入力・概要!$B$38)),0)+3)</f>
        <v/>
      </c>
      <c r="L107" t="str">
        <f>IF(K107="","",INDEX(同相3導体!$B:$B,K107))</f>
        <v/>
      </c>
      <c r="M107" t="str">
        <f t="shared" si="11"/>
        <v/>
      </c>
    </row>
    <row r="108" spans="1:13">
      <c r="A108" s="3"/>
      <c r="B108" s="4"/>
      <c r="C108" s="4"/>
      <c r="D108" s="1" t="str">
        <f>IF(K108="","",INDEX(同相3導体!$AB:$AB,K108))</f>
        <v/>
      </c>
      <c r="E108" s="1" t="str">
        <f>IF(K108="","",INDEX(同相3導体!$AC:$AC,K108))</f>
        <v/>
      </c>
      <c r="F108" s="1" t="str">
        <f t="shared" si="6"/>
        <v/>
      </c>
      <c r="G108" s="1" t="str">
        <f t="shared" si="7"/>
        <v/>
      </c>
      <c r="H108" s="1" t="str">
        <f t="shared" si="8"/>
        <v/>
      </c>
      <c r="I108" s="1" t="str">
        <f t="shared" si="9"/>
        <v/>
      </c>
      <c r="J108" s="1" t="str">
        <f t="shared" si="10"/>
        <v/>
      </c>
      <c r="K108" t="str">
        <f>IF(A108="","",ROUND(1+(LOG10(A108)-LOG10(入力・概要!$B$38))*(入力・概要!$B$40-1)/(LOG10(入力・概要!$B$39)-LOG10(入力・概要!$B$38)),0)+3)</f>
        <v/>
      </c>
      <c r="L108" t="str">
        <f>IF(K108="","",INDEX(同相3導体!$B:$B,K108))</f>
        <v/>
      </c>
      <c r="M108" t="str">
        <f t="shared" si="11"/>
        <v/>
      </c>
    </row>
    <row r="109" spans="1:13">
      <c r="A109" s="3"/>
      <c r="B109" s="4"/>
      <c r="C109" s="4"/>
      <c r="D109" s="1" t="str">
        <f>IF(K109="","",INDEX(同相3導体!$AB:$AB,K109))</f>
        <v/>
      </c>
      <c r="E109" s="1" t="str">
        <f>IF(K109="","",INDEX(同相3導体!$AC:$AC,K109))</f>
        <v/>
      </c>
      <c r="F109" s="1" t="str">
        <f t="shared" si="6"/>
        <v/>
      </c>
      <c r="G109" s="1" t="str">
        <f t="shared" si="7"/>
        <v/>
      </c>
      <c r="H109" s="1" t="str">
        <f t="shared" si="8"/>
        <v/>
      </c>
      <c r="I109" s="1" t="str">
        <f t="shared" si="9"/>
        <v/>
      </c>
      <c r="J109" s="1" t="str">
        <f t="shared" si="10"/>
        <v/>
      </c>
      <c r="K109" t="str">
        <f>IF(A109="","",ROUND(1+(LOG10(A109)-LOG10(入力・概要!$B$38))*(入力・概要!$B$40-1)/(LOG10(入力・概要!$B$39)-LOG10(入力・概要!$B$38)),0)+3)</f>
        <v/>
      </c>
      <c r="L109" t="str">
        <f>IF(K109="","",INDEX(同相3導体!$B:$B,K109))</f>
        <v/>
      </c>
      <c r="M109" t="str">
        <f t="shared" si="11"/>
        <v/>
      </c>
    </row>
    <row r="110" spans="1:13">
      <c r="A110" s="3"/>
      <c r="B110" s="4"/>
      <c r="C110" s="4"/>
      <c r="D110" s="1" t="str">
        <f>IF(K110="","",INDEX(同相3導体!$AB:$AB,K110))</f>
        <v/>
      </c>
      <c r="E110" s="1" t="str">
        <f>IF(K110="","",INDEX(同相3導体!$AC:$AC,K110))</f>
        <v/>
      </c>
      <c r="F110" s="1" t="str">
        <f t="shared" si="6"/>
        <v/>
      </c>
      <c r="G110" s="1" t="str">
        <f t="shared" si="7"/>
        <v/>
      </c>
      <c r="H110" s="1" t="str">
        <f t="shared" si="8"/>
        <v/>
      </c>
      <c r="I110" s="1" t="str">
        <f t="shared" si="9"/>
        <v/>
      </c>
      <c r="J110" s="1" t="str">
        <f t="shared" si="10"/>
        <v/>
      </c>
      <c r="K110" t="str">
        <f>IF(A110="","",ROUND(1+(LOG10(A110)-LOG10(入力・概要!$B$38))*(入力・概要!$B$40-1)/(LOG10(入力・概要!$B$39)-LOG10(入力・概要!$B$38)),0)+3)</f>
        <v/>
      </c>
      <c r="L110" t="str">
        <f>IF(K110="","",INDEX(同相3導体!$B:$B,K110))</f>
        <v/>
      </c>
      <c r="M110" t="str">
        <f t="shared" si="11"/>
        <v/>
      </c>
    </row>
    <row r="111" spans="1:13">
      <c r="A111" s="3"/>
      <c r="B111" s="4"/>
      <c r="C111" s="4"/>
      <c r="D111" s="1" t="str">
        <f>IF(K111="","",INDEX(同相3導体!$AB:$AB,K111))</f>
        <v/>
      </c>
      <c r="E111" s="1" t="str">
        <f>IF(K111="","",INDEX(同相3導体!$AC:$AC,K111))</f>
        <v/>
      </c>
      <c r="F111" s="1" t="str">
        <f t="shared" si="6"/>
        <v/>
      </c>
      <c r="G111" s="1" t="str">
        <f t="shared" si="7"/>
        <v/>
      </c>
      <c r="H111" s="1" t="str">
        <f t="shared" si="8"/>
        <v/>
      </c>
      <c r="I111" s="1" t="str">
        <f t="shared" si="9"/>
        <v/>
      </c>
      <c r="J111" s="1" t="str">
        <f t="shared" si="10"/>
        <v/>
      </c>
      <c r="K111" t="str">
        <f>IF(A111="","",ROUND(1+(LOG10(A111)-LOG10(入力・概要!$B$38))*(入力・概要!$B$40-1)/(LOG10(入力・概要!$B$39)-LOG10(入力・概要!$B$38)),0)+3)</f>
        <v/>
      </c>
      <c r="L111" t="str">
        <f>IF(K111="","",INDEX(同相3導体!$B:$B,K111))</f>
        <v/>
      </c>
      <c r="M111" t="str">
        <f t="shared" si="11"/>
        <v/>
      </c>
    </row>
    <row r="112" spans="1:13">
      <c r="A112" s="3"/>
      <c r="B112" s="4"/>
      <c r="C112" s="4"/>
      <c r="D112" s="1" t="str">
        <f>IF(K112="","",INDEX(同相3導体!$AB:$AB,K112))</f>
        <v/>
      </c>
      <c r="E112" s="1" t="str">
        <f>IF(K112="","",INDEX(同相3導体!$AC:$AC,K112))</f>
        <v/>
      </c>
      <c r="F112" s="1" t="str">
        <f t="shared" si="6"/>
        <v/>
      </c>
      <c r="G112" s="1" t="str">
        <f t="shared" si="7"/>
        <v/>
      </c>
      <c r="H112" s="1" t="str">
        <f t="shared" si="8"/>
        <v/>
      </c>
      <c r="I112" s="1" t="str">
        <f t="shared" si="9"/>
        <v/>
      </c>
      <c r="J112" s="1" t="str">
        <f t="shared" si="10"/>
        <v/>
      </c>
      <c r="K112" t="str">
        <f>IF(A112="","",ROUND(1+(LOG10(A112)-LOG10(入力・概要!$B$38))*(入力・概要!$B$40-1)/(LOG10(入力・概要!$B$39)-LOG10(入力・概要!$B$38)),0)+3)</f>
        <v/>
      </c>
      <c r="L112" t="str">
        <f>IF(K112="","",INDEX(同相3導体!$B:$B,K112))</f>
        <v/>
      </c>
      <c r="M112" t="str">
        <f t="shared" si="11"/>
        <v/>
      </c>
    </row>
    <row r="113" spans="1:13">
      <c r="A113" s="3"/>
      <c r="B113" s="4"/>
      <c r="C113" s="4"/>
      <c r="D113" s="1" t="str">
        <f>IF(K113="","",INDEX(同相3導体!$AB:$AB,K113))</f>
        <v/>
      </c>
      <c r="E113" s="1" t="str">
        <f>IF(K113="","",INDEX(同相3導体!$AC:$AC,K113))</f>
        <v/>
      </c>
      <c r="F113" s="1" t="str">
        <f t="shared" si="6"/>
        <v/>
      </c>
      <c r="G113" s="1" t="str">
        <f t="shared" si="7"/>
        <v/>
      </c>
      <c r="H113" s="1" t="str">
        <f t="shared" si="8"/>
        <v/>
      </c>
      <c r="I113" s="1" t="str">
        <f t="shared" si="9"/>
        <v/>
      </c>
      <c r="J113" s="1" t="str">
        <f t="shared" si="10"/>
        <v/>
      </c>
      <c r="K113" t="str">
        <f>IF(A113="","",ROUND(1+(LOG10(A113)-LOG10(入力・概要!$B$38))*(入力・概要!$B$40-1)/(LOG10(入力・概要!$B$39)-LOG10(入力・概要!$B$38)),0)+3)</f>
        <v/>
      </c>
      <c r="L113" t="str">
        <f>IF(K113="","",INDEX(同相3導体!$B:$B,K113))</f>
        <v/>
      </c>
      <c r="M113" t="str">
        <f t="shared" si="11"/>
        <v/>
      </c>
    </row>
    <row r="114" spans="1:13">
      <c r="A114" s="3"/>
      <c r="B114" s="4"/>
      <c r="C114" s="4"/>
      <c r="D114" s="1" t="str">
        <f>IF(K114="","",INDEX(同相3導体!$AB:$AB,K114))</f>
        <v/>
      </c>
      <c r="E114" s="1" t="str">
        <f>IF(K114="","",INDEX(同相3導体!$AC:$AC,K114))</f>
        <v/>
      </c>
      <c r="F114" s="1" t="str">
        <f t="shared" si="6"/>
        <v/>
      </c>
      <c r="G114" s="1" t="str">
        <f t="shared" si="7"/>
        <v/>
      </c>
      <c r="H114" s="1" t="str">
        <f t="shared" si="8"/>
        <v/>
      </c>
      <c r="I114" s="1" t="str">
        <f t="shared" si="9"/>
        <v/>
      </c>
      <c r="J114" s="1" t="str">
        <f t="shared" si="10"/>
        <v/>
      </c>
      <c r="K114" t="str">
        <f>IF(A114="","",ROUND(1+(LOG10(A114)-LOG10(入力・概要!$B$38))*(入力・概要!$B$40-1)/(LOG10(入力・概要!$B$39)-LOG10(入力・概要!$B$38)),0)+3)</f>
        <v/>
      </c>
      <c r="L114" t="str">
        <f>IF(K114="","",INDEX(同相3導体!$B:$B,K114))</f>
        <v/>
      </c>
      <c r="M114" t="str">
        <f t="shared" si="11"/>
        <v/>
      </c>
    </row>
    <row r="115" spans="1:13">
      <c r="A115" s="3"/>
      <c r="B115" s="4"/>
      <c r="C115" s="4"/>
      <c r="D115" s="1" t="str">
        <f>IF(K115="","",INDEX(同相3導体!$AB:$AB,K115))</f>
        <v/>
      </c>
      <c r="E115" s="1" t="str">
        <f>IF(K115="","",INDEX(同相3導体!$AC:$AC,K115))</f>
        <v/>
      </c>
      <c r="F115" s="1" t="str">
        <f t="shared" si="6"/>
        <v/>
      </c>
      <c r="G115" s="1" t="str">
        <f t="shared" si="7"/>
        <v/>
      </c>
      <c r="H115" s="1" t="str">
        <f t="shared" si="8"/>
        <v/>
      </c>
      <c r="I115" s="1" t="str">
        <f t="shared" si="9"/>
        <v/>
      </c>
      <c r="J115" s="1" t="str">
        <f t="shared" si="10"/>
        <v/>
      </c>
      <c r="K115" t="str">
        <f>IF(A115="","",ROUND(1+(LOG10(A115)-LOG10(入力・概要!$B$38))*(入力・概要!$B$40-1)/(LOG10(入力・概要!$B$39)-LOG10(入力・概要!$B$38)),0)+3)</f>
        <v/>
      </c>
      <c r="L115" t="str">
        <f>IF(K115="","",INDEX(同相3導体!$B:$B,K115))</f>
        <v/>
      </c>
      <c r="M115" t="str">
        <f t="shared" si="11"/>
        <v/>
      </c>
    </row>
    <row r="116" spans="1:13">
      <c r="A116" s="3"/>
      <c r="B116" s="4"/>
      <c r="C116" s="4"/>
      <c r="D116" s="1" t="str">
        <f>IF(K116="","",INDEX(同相3導体!$AB:$AB,K116))</f>
        <v/>
      </c>
      <c r="E116" s="1" t="str">
        <f>IF(K116="","",INDEX(同相3導体!$AC:$AC,K116))</f>
        <v/>
      </c>
      <c r="F116" s="1" t="str">
        <f t="shared" si="6"/>
        <v/>
      </c>
      <c r="G116" s="1" t="str">
        <f t="shared" si="7"/>
        <v/>
      </c>
      <c r="H116" s="1" t="str">
        <f t="shared" si="8"/>
        <v/>
      </c>
      <c r="I116" s="1" t="str">
        <f t="shared" si="9"/>
        <v/>
      </c>
      <c r="J116" s="1" t="str">
        <f t="shared" si="10"/>
        <v/>
      </c>
      <c r="K116" t="str">
        <f>IF(A116="","",ROUND(1+(LOG10(A116)-LOG10(入力・概要!$B$38))*(入力・概要!$B$40-1)/(LOG10(入力・概要!$B$39)-LOG10(入力・概要!$B$38)),0)+3)</f>
        <v/>
      </c>
      <c r="L116" t="str">
        <f>IF(K116="","",INDEX(同相3導体!$B:$B,K116))</f>
        <v/>
      </c>
      <c r="M116" t="str">
        <f t="shared" si="11"/>
        <v/>
      </c>
    </row>
    <row r="117" spans="1:13">
      <c r="A117" s="3"/>
      <c r="B117" s="4"/>
      <c r="C117" s="4"/>
      <c r="D117" s="1" t="str">
        <f>IF(K117="","",INDEX(同相3導体!$AB:$AB,K117))</f>
        <v/>
      </c>
      <c r="E117" s="1" t="str">
        <f>IF(K117="","",INDEX(同相3導体!$AC:$AC,K117))</f>
        <v/>
      </c>
      <c r="F117" s="1" t="str">
        <f t="shared" si="6"/>
        <v/>
      </c>
      <c r="G117" s="1" t="str">
        <f t="shared" si="7"/>
        <v/>
      </c>
      <c r="H117" s="1" t="str">
        <f t="shared" si="8"/>
        <v/>
      </c>
      <c r="I117" s="1" t="str">
        <f t="shared" si="9"/>
        <v/>
      </c>
      <c r="J117" s="1" t="str">
        <f t="shared" si="10"/>
        <v/>
      </c>
      <c r="K117" t="str">
        <f>IF(A117="","",ROUND(1+(LOG10(A117)-LOG10(入力・概要!$B$38))*(入力・概要!$B$40-1)/(LOG10(入力・概要!$B$39)-LOG10(入力・概要!$B$38)),0)+3)</f>
        <v/>
      </c>
      <c r="L117" t="str">
        <f>IF(K117="","",INDEX(同相3導体!$B:$B,K117))</f>
        <v/>
      </c>
      <c r="M117" t="str">
        <f t="shared" si="11"/>
        <v/>
      </c>
    </row>
    <row r="118" spans="1:13">
      <c r="A118" s="3"/>
      <c r="B118" s="4"/>
      <c r="C118" s="4"/>
      <c r="D118" s="1" t="str">
        <f>IF(K118="","",INDEX(同相3導体!$AB:$AB,K118))</f>
        <v/>
      </c>
      <c r="E118" s="1" t="str">
        <f>IF(K118="","",INDEX(同相3導体!$AC:$AC,K118))</f>
        <v/>
      </c>
      <c r="F118" s="1" t="str">
        <f t="shared" si="6"/>
        <v/>
      </c>
      <c r="G118" s="1" t="str">
        <f t="shared" si="7"/>
        <v/>
      </c>
      <c r="H118" s="1" t="str">
        <f t="shared" si="8"/>
        <v/>
      </c>
      <c r="I118" s="1" t="str">
        <f t="shared" si="9"/>
        <v/>
      </c>
      <c r="J118" s="1" t="str">
        <f t="shared" si="10"/>
        <v/>
      </c>
      <c r="K118" t="str">
        <f>IF(A118="","",ROUND(1+(LOG10(A118)-LOG10(入力・概要!$B$38))*(入力・概要!$B$40-1)/(LOG10(入力・概要!$B$39)-LOG10(入力・概要!$B$38)),0)+3)</f>
        <v/>
      </c>
      <c r="L118" t="str">
        <f>IF(K118="","",INDEX(同相3導体!$B:$B,K118))</f>
        <v/>
      </c>
      <c r="M118" t="str">
        <f t="shared" si="11"/>
        <v/>
      </c>
    </row>
    <row r="119" spans="1:13">
      <c r="A119" s="3"/>
      <c r="B119" s="4"/>
      <c r="C119" s="4"/>
      <c r="D119" s="1" t="str">
        <f>IF(K119="","",INDEX(同相3導体!$AB:$AB,K119))</f>
        <v/>
      </c>
      <c r="E119" s="1" t="str">
        <f>IF(K119="","",INDEX(同相3導体!$AC:$AC,K119))</f>
        <v/>
      </c>
      <c r="F119" s="1" t="str">
        <f t="shared" si="6"/>
        <v/>
      </c>
      <c r="G119" s="1" t="str">
        <f t="shared" si="7"/>
        <v/>
      </c>
      <c r="H119" s="1" t="str">
        <f t="shared" si="8"/>
        <v/>
      </c>
      <c r="I119" s="1" t="str">
        <f t="shared" si="9"/>
        <v/>
      </c>
      <c r="J119" s="1" t="str">
        <f t="shared" si="10"/>
        <v/>
      </c>
      <c r="K119" t="str">
        <f>IF(A119="","",ROUND(1+(LOG10(A119)-LOG10(入力・概要!$B$38))*(入力・概要!$B$40-1)/(LOG10(入力・概要!$B$39)-LOG10(入力・概要!$B$38)),0)+3)</f>
        <v/>
      </c>
      <c r="L119" t="str">
        <f>IF(K119="","",INDEX(同相3導体!$B:$B,K119))</f>
        <v/>
      </c>
      <c r="M119" t="str">
        <f t="shared" si="11"/>
        <v/>
      </c>
    </row>
    <row r="120" spans="1:13">
      <c r="A120" s="3"/>
      <c r="B120" s="4"/>
      <c r="C120" s="4"/>
      <c r="D120" s="1" t="str">
        <f>IF(K120="","",INDEX(同相3導体!$AB:$AB,K120))</f>
        <v/>
      </c>
      <c r="E120" s="1" t="str">
        <f>IF(K120="","",INDEX(同相3導体!$AC:$AC,K120))</f>
        <v/>
      </c>
      <c r="F120" s="1" t="str">
        <f t="shared" si="6"/>
        <v/>
      </c>
      <c r="G120" s="1" t="str">
        <f t="shared" si="7"/>
        <v/>
      </c>
      <c r="H120" s="1" t="str">
        <f t="shared" si="8"/>
        <v/>
      </c>
      <c r="I120" s="1" t="str">
        <f t="shared" si="9"/>
        <v/>
      </c>
      <c r="J120" s="1" t="str">
        <f t="shared" si="10"/>
        <v/>
      </c>
      <c r="K120" t="str">
        <f>IF(A120="","",ROUND(1+(LOG10(A120)-LOG10(入力・概要!$B$38))*(入力・概要!$B$40-1)/(LOG10(入力・概要!$B$39)-LOG10(入力・概要!$B$38)),0)+3)</f>
        <v/>
      </c>
      <c r="L120" t="str">
        <f>IF(K120="","",INDEX(同相3導体!$B:$B,K120))</f>
        <v/>
      </c>
      <c r="M120" t="str">
        <f t="shared" si="11"/>
        <v/>
      </c>
    </row>
    <row r="121" spans="1:13">
      <c r="A121" s="3"/>
      <c r="B121" s="4"/>
      <c r="C121" s="4"/>
      <c r="D121" s="1" t="str">
        <f>IF(K121="","",INDEX(同相3導体!$AB:$AB,K121))</f>
        <v/>
      </c>
      <c r="E121" s="1" t="str">
        <f>IF(K121="","",INDEX(同相3導体!$AC:$AC,K121))</f>
        <v/>
      </c>
      <c r="F121" s="1" t="str">
        <f t="shared" si="6"/>
        <v/>
      </c>
      <c r="G121" s="1" t="str">
        <f t="shared" si="7"/>
        <v/>
      </c>
      <c r="H121" s="1" t="str">
        <f t="shared" si="8"/>
        <v/>
      </c>
      <c r="I121" s="1" t="str">
        <f t="shared" si="9"/>
        <v/>
      </c>
      <c r="J121" s="1" t="str">
        <f t="shared" si="10"/>
        <v/>
      </c>
      <c r="K121" t="str">
        <f>IF(A121="","",ROUND(1+(LOG10(A121)-LOG10(入力・概要!$B$38))*(入力・概要!$B$40-1)/(LOG10(入力・概要!$B$39)-LOG10(入力・概要!$B$38)),0)+3)</f>
        <v/>
      </c>
      <c r="L121" t="str">
        <f>IF(K121="","",INDEX(同相3導体!$B:$B,K121))</f>
        <v/>
      </c>
      <c r="M121" t="str">
        <f t="shared" si="11"/>
        <v/>
      </c>
    </row>
    <row r="122" spans="1:13">
      <c r="A122" s="3"/>
      <c r="B122" s="4"/>
      <c r="C122" s="4"/>
      <c r="D122" s="1" t="str">
        <f>IF(K122="","",INDEX(同相3導体!$AB:$AB,K122))</f>
        <v/>
      </c>
      <c r="E122" s="1" t="str">
        <f>IF(K122="","",INDEX(同相3導体!$AC:$AC,K122))</f>
        <v/>
      </c>
      <c r="F122" s="1" t="str">
        <f t="shared" si="6"/>
        <v/>
      </c>
      <c r="G122" s="1" t="str">
        <f t="shared" si="7"/>
        <v/>
      </c>
      <c r="H122" s="1" t="str">
        <f t="shared" si="8"/>
        <v/>
      </c>
      <c r="I122" s="1" t="str">
        <f t="shared" si="9"/>
        <v/>
      </c>
      <c r="J122" s="1" t="str">
        <f t="shared" si="10"/>
        <v/>
      </c>
      <c r="K122" t="str">
        <f>IF(A122="","",ROUND(1+(LOG10(A122)-LOG10(入力・概要!$B$38))*(入力・概要!$B$40-1)/(LOG10(入力・概要!$B$39)-LOG10(入力・概要!$B$38)),0)+3)</f>
        <v/>
      </c>
      <c r="L122" t="str">
        <f>IF(K122="","",INDEX(同相3導体!$B:$B,K122))</f>
        <v/>
      </c>
      <c r="M122" t="str">
        <f t="shared" si="11"/>
        <v/>
      </c>
    </row>
    <row r="123" spans="1:13">
      <c r="A123" s="3"/>
      <c r="B123" s="4"/>
      <c r="C123" s="4"/>
      <c r="D123" s="1" t="str">
        <f>IF(K123="","",INDEX(同相3導体!$AB:$AB,K123))</f>
        <v/>
      </c>
      <c r="E123" s="1" t="str">
        <f>IF(K123="","",INDEX(同相3導体!$AC:$AC,K123))</f>
        <v/>
      </c>
      <c r="F123" s="1" t="str">
        <f t="shared" si="6"/>
        <v/>
      </c>
      <c r="G123" s="1" t="str">
        <f t="shared" si="7"/>
        <v/>
      </c>
      <c r="H123" s="1" t="str">
        <f t="shared" si="8"/>
        <v/>
      </c>
      <c r="I123" s="1" t="str">
        <f t="shared" si="9"/>
        <v/>
      </c>
      <c r="J123" s="1" t="str">
        <f t="shared" si="10"/>
        <v/>
      </c>
      <c r="K123" t="str">
        <f>IF(A123="","",ROUND(1+(LOG10(A123)-LOG10(入力・概要!$B$38))*(入力・概要!$B$40-1)/(LOG10(入力・概要!$B$39)-LOG10(入力・概要!$B$38)),0)+3)</f>
        <v/>
      </c>
      <c r="L123" t="str">
        <f>IF(K123="","",INDEX(同相3導体!$B:$B,K123))</f>
        <v/>
      </c>
      <c r="M123" t="str">
        <f t="shared" si="11"/>
        <v/>
      </c>
    </row>
    <row r="124" spans="1:13">
      <c r="A124" s="3"/>
      <c r="B124" s="4"/>
      <c r="C124" s="4"/>
      <c r="D124" s="1" t="str">
        <f>IF(K124="","",INDEX(同相3導体!$AB:$AB,K124))</f>
        <v/>
      </c>
      <c r="E124" s="1" t="str">
        <f>IF(K124="","",INDEX(同相3導体!$AC:$AC,K124))</f>
        <v/>
      </c>
      <c r="F124" s="1" t="str">
        <f t="shared" si="6"/>
        <v/>
      </c>
      <c r="G124" s="1" t="str">
        <f t="shared" si="7"/>
        <v/>
      </c>
      <c r="H124" s="1" t="str">
        <f t="shared" si="8"/>
        <v/>
      </c>
      <c r="I124" s="1" t="str">
        <f t="shared" si="9"/>
        <v/>
      </c>
      <c r="J124" s="1" t="str">
        <f t="shared" si="10"/>
        <v/>
      </c>
      <c r="K124" t="str">
        <f>IF(A124="","",ROUND(1+(LOG10(A124)-LOG10(入力・概要!$B$38))*(入力・概要!$B$40-1)/(LOG10(入力・概要!$B$39)-LOG10(入力・概要!$B$38)),0)+3)</f>
        <v/>
      </c>
      <c r="L124" t="str">
        <f>IF(K124="","",INDEX(同相3導体!$B:$B,K124))</f>
        <v/>
      </c>
      <c r="M124" t="str">
        <f t="shared" si="11"/>
        <v/>
      </c>
    </row>
    <row r="125" spans="1:13">
      <c r="A125" s="3"/>
      <c r="B125" s="4"/>
      <c r="C125" s="4"/>
      <c r="D125" s="1" t="str">
        <f>IF(K125="","",INDEX(同相3導体!$AB:$AB,K125))</f>
        <v/>
      </c>
      <c r="E125" s="1" t="str">
        <f>IF(K125="","",INDEX(同相3導体!$AC:$AC,K125))</f>
        <v/>
      </c>
      <c r="F125" s="1" t="str">
        <f t="shared" si="6"/>
        <v/>
      </c>
      <c r="G125" s="1" t="str">
        <f t="shared" si="7"/>
        <v/>
      </c>
      <c r="H125" s="1" t="str">
        <f t="shared" si="8"/>
        <v/>
      </c>
      <c r="I125" s="1" t="str">
        <f t="shared" si="9"/>
        <v/>
      </c>
      <c r="J125" s="1" t="str">
        <f t="shared" si="10"/>
        <v/>
      </c>
      <c r="K125" t="str">
        <f>IF(A125="","",ROUND(1+(LOG10(A125)-LOG10(入力・概要!$B$38))*(入力・概要!$B$40-1)/(LOG10(入力・概要!$B$39)-LOG10(入力・概要!$B$38)),0)+3)</f>
        <v/>
      </c>
      <c r="L125" t="str">
        <f>IF(K125="","",INDEX(同相3導体!$B:$B,K125))</f>
        <v/>
      </c>
      <c r="M125" t="str">
        <f t="shared" si="11"/>
        <v/>
      </c>
    </row>
    <row r="126" spans="1:13">
      <c r="A126" s="3"/>
      <c r="B126" s="4"/>
      <c r="C126" s="4"/>
      <c r="D126" s="1" t="str">
        <f>IF(K126="","",INDEX(同相3導体!$AB:$AB,K126))</f>
        <v/>
      </c>
      <c r="E126" s="1" t="str">
        <f>IF(K126="","",INDEX(同相3導体!$AC:$AC,K126))</f>
        <v/>
      </c>
      <c r="F126" s="1" t="str">
        <f t="shared" si="6"/>
        <v/>
      </c>
      <c r="G126" s="1" t="str">
        <f t="shared" si="7"/>
        <v/>
      </c>
      <c r="H126" s="1" t="str">
        <f t="shared" si="8"/>
        <v/>
      </c>
      <c r="I126" s="1" t="str">
        <f t="shared" si="9"/>
        <v/>
      </c>
      <c r="J126" s="1" t="str">
        <f t="shared" si="10"/>
        <v/>
      </c>
      <c r="K126" t="str">
        <f>IF(A126="","",ROUND(1+(LOG10(A126)-LOG10(入力・概要!$B$38))*(入力・概要!$B$40-1)/(LOG10(入力・概要!$B$39)-LOG10(入力・概要!$B$38)),0)+3)</f>
        <v/>
      </c>
      <c r="L126" t="str">
        <f>IF(K126="","",INDEX(同相3導体!$B:$B,K126))</f>
        <v/>
      </c>
      <c r="M126" t="str">
        <f t="shared" si="11"/>
        <v/>
      </c>
    </row>
    <row r="127" spans="1:13">
      <c r="A127" s="3"/>
      <c r="B127" s="4"/>
      <c r="C127" s="4"/>
      <c r="D127" s="1" t="str">
        <f>IF(K127="","",INDEX(同相3導体!$AB:$AB,K127))</f>
        <v/>
      </c>
      <c r="E127" s="1" t="str">
        <f>IF(K127="","",INDEX(同相3導体!$AC:$AC,K127))</f>
        <v/>
      </c>
      <c r="F127" s="1" t="str">
        <f t="shared" si="6"/>
        <v/>
      </c>
      <c r="G127" s="1" t="str">
        <f t="shared" si="7"/>
        <v/>
      </c>
      <c r="H127" s="1" t="str">
        <f t="shared" si="8"/>
        <v/>
      </c>
      <c r="I127" s="1" t="str">
        <f t="shared" si="9"/>
        <v/>
      </c>
      <c r="J127" s="1" t="str">
        <f t="shared" si="10"/>
        <v/>
      </c>
      <c r="K127" t="str">
        <f>IF(A127="","",ROUND(1+(LOG10(A127)-LOG10(入力・概要!$B$38))*(入力・概要!$B$40-1)/(LOG10(入力・概要!$B$39)-LOG10(入力・概要!$B$38)),0)+3)</f>
        <v/>
      </c>
      <c r="L127" t="str">
        <f>IF(K127="","",INDEX(同相3導体!$B:$B,K127))</f>
        <v/>
      </c>
      <c r="M127" t="str">
        <f t="shared" si="11"/>
        <v/>
      </c>
    </row>
    <row r="128" spans="1:13">
      <c r="A128" s="3"/>
      <c r="B128" s="4"/>
      <c r="C128" s="4"/>
      <c r="D128" s="1" t="str">
        <f>IF(K128="","",INDEX(同相3導体!$AB:$AB,K128))</f>
        <v/>
      </c>
      <c r="E128" s="1" t="str">
        <f>IF(K128="","",INDEX(同相3導体!$AC:$AC,K128))</f>
        <v/>
      </c>
      <c r="F128" s="1" t="str">
        <f t="shared" si="6"/>
        <v/>
      </c>
      <c r="G128" s="1" t="str">
        <f t="shared" si="7"/>
        <v/>
      </c>
      <c r="H128" s="1" t="str">
        <f t="shared" si="8"/>
        <v/>
      </c>
      <c r="I128" s="1" t="str">
        <f t="shared" si="9"/>
        <v/>
      </c>
      <c r="J128" s="1" t="str">
        <f t="shared" si="10"/>
        <v/>
      </c>
      <c r="K128" t="str">
        <f>IF(A128="","",ROUND(1+(LOG10(A128)-LOG10(入力・概要!$B$38))*(入力・概要!$B$40-1)/(LOG10(入力・概要!$B$39)-LOG10(入力・概要!$B$38)),0)+3)</f>
        <v/>
      </c>
      <c r="L128" t="str">
        <f>IF(K128="","",INDEX(同相3導体!$B:$B,K128))</f>
        <v/>
      </c>
      <c r="M128" t="str">
        <f t="shared" si="11"/>
        <v/>
      </c>
    </row>
    <row r="129" spans="1:13">
      <c r="A129" s="3"/>
      <c r="B129" s="4"/>
      <c r="C129" s="4"/>
      <c r="D129" s="1" t="str">
        <f>IF(K129="","",INDEX(同相3導体!$AB:$AB,K129))</f>
        <v/>
      </c>
      <c r="E129" s="1" t="str">
        <f>IF(K129="","",INDEX(同相3導体!$AC:$AC,K129))</f>
        <v/>
      </c>
      <c r="F129" s="1" t="str">
        <f t="shared" si="6"/>
        <v/>
      </c>
      <c r="G129" s="1" t="str">
        <f t="shared" si="7"/>
        <v/>
      </c>
      <c r="H129" s="1" t="str">
        <f t="shared" si="8"/>
        <v/>
      </c>
      <c r="I129" s="1" t="str">
        <f t="shared" si="9"/>
        <v/>
      </c>
      <c r="J129" s="1" t="str">
        <f t="shared" si="10"/>
        <v/>
      </c>
      <c r="K129" t="str">
        <f>IF(A129="","",ROUND(1+(LOG10(A129)-LOG10(入力・概要!$B$38))*(入力・概要!$B$40-1)/(LOG10(入力・概要!$B$39)-LOG10(入力・概要!$B$38)),0)+3)</f>
        <v/>
      </c>
      <c r="L129" t="str">
        <f>IF(K129="","",INDEX(同相3導体!$B:$B,K129))</f>
        <v/>
      </c>
      <c r="M129" t="str">
        <f t="shared" si="11"/>
        <v/>
      </c>
    </row>
    <row r="130" spans="1:13">
      <c r="A130" s="3"/>
      <c r="B130" s="4"/>
      <c r="C130" s="4"/>
      <c r="D130" s="1" t="str">
        <f>IF(K130="","",INDEX(同相3導体!$AB:$AB,K130))</f>
        <v/>
      </c>
      <c r="E130" s="1" t="str">
        <f>IF(K130="","",INDEX(同相3導体!$AC:$AC,K130))</f>
        <v/>
      </c>
      <c r="F130" s="1" t="str">
        <f t="shared" si="6"/>
        <v/>
      </c>
      <c r="G130" s="1" t="str">
        <f t="shared" si="7"/>
        <v/>
      </c>
      <c r="H130" s="1" t="str">
        <f t="shared" si="8"/>
        <v/>
      </c>
      <c r="I130" s="1" t="str">
        <f t="shared" si="9"/>
        <v/>
      </c>
      <c r="J130" s="1" t="str">
        <f t="shared" si="10"/>
        <v/>
      </c>
      <c r="K130" t="str">
        <f>IF(A130="","",ROUND(1+(LOG10(A130)-LOG10(入力・概要!$B$38))*(入力・概要!$B$40-1)/(LOG10(入力・概要!$B$39)-LOG10(入力・概要!$B$38)),0)+3)</f>
        <v/>
      </c>
      <c r="L130" t="str">
        <f>IF(K130="","",INDEX(同相3導体!$B:$B,K130))</f>
        <v/>
      </c>
      <c r="M130" t="str">
        <f t="shared" si="11"/>
        <v/>
      </c>
    </row>
    <row r="131" spans="1:13">
      <c r="A131" s="3"/>
      <c r="B131" s="4"/>
      <c r="C131" s="4"/>
      <c r="D131" s="1" t="str">
        <f>IF(K131="","",INDEX(同相3導体!$AB:$AB,K131))</f>
        <v/>
      </c>
      <c r="E131" s="1" t="str">
        <f>IF(K131="","",INDEX(同相3導体!$AC:$AC,K131))</f>
        <v/>
      </c>
      <c r="F131" s="1" t="str">
        <f t="shared" si="6"/>
        <v/>
      </c>
      <c r="G131" s="1" t="str">
        <f t="shared" si="7"/>
        <v/>
      </c>
      <c r="H131" s="1" t="str">
        <f t="shared" si="8"/>
        <v/>
      </c>
      <c r="I131" s="1" t="str">
        <f t="shared" si="9"/>
        <v/>
      </c>
      <c r="J131" s="1" t="str">
        <f t="shared" si="10"/>
        <v/>
      </c>
      <c r="K131" t="str">
        <f>IF(A131="","",ROUND(1+(LOG10(A131)-LOG10(入力・概要!$B$38))*(入力・概要!$B$40-1)/(LOG10(入力・概要!$B$39)-LOG10(入力・概要!$B$38)),0)+3)</f>
        <v/>
      </c>
      <c r="L131" t="str">
        <f>IF(K131="","",INDEX(同相3導体!$B:$B,K131))</f>
        <v/>
      </c>
      <c r="M131" t="str">
        <f t="shared" si="11"/>
        <v/>
      </c>
    </row>
    <row r="132" spans="1:13">
      <c r="A132" s="3"/>
      <c r="B132" s="4"/>
      <c r="C132" s="4"/>
      <c r="D132" s="1" t="str">
        <f>IF(K132="","",INDEX(同相3導体!$AB:$AB,K132))</f>
        <v/>
      </c>
      <c r="E132" s="1" t="str">
        <f>IF(K132="","",INDEX(同相3導体!$AC:$AC,K132))</f>
        <v/>
      </c>
      <c r="F132" s="1" t="str">
        <f t="shared" si="6"/>
        <v/>
      </c>
      <c r="G132" s="1" t="str">
        <f t="shared" si="7"/>
        <v/>
      </c>
      <c r="H132" s="1" t="str">
        <f t="shared" si="8"/>
        <v/>
      </c>
      <c r="I132" s="1" t="str">
        <f t="shared" si="9"/>
        <v/>
      </c>
      <c r="J132" s="1" t="str">
        <f t="shared" si="10"/>
        <v/>
      </c>
      <c r="K132" t="str">
        <f>IF(A132="","",ROUND(1+(LOG10(A132)-LOG10(入力・概要!$B$38))*(入力・概要!$B$40-1)/(LOG10(入力・概要!$B$39)-LOG10(入力・概要!$B$38)),0)+3)</f>
        <v/>
      </c>
      <c r="L132" t="str">
        <f>IF(K132="","",INDEX(同相3導体!$B:$B,K132))</f>
        <v/>
      </c>
      <c r="M132" t="str">
        <f t="shared" si="11"/>
        <v/>
      </c>
    </row>
    <row r="133" spans="1:13">
      <c r="A133" s="3"/>
      <c r="B133" s="4"/>
      <c r="C133" s="4"/>
      <c r="D133" s="1" t="str">
        <f>IF(K133="","",INDEX(同相3導体!$AB:$AB,K133))</f>
        <v/>
      </c>
      <c r="E133" s="1" t="str">
        <f>IF(K133="","",INDEX(同相3導体!$AC:$AC,K133))</f>
        <v/>
      </c>
      <c r="F133" s="1" t="str">
        <f t="shared" ref="F133:F196" si="12">IF(OR(A133="",B133=""),"",100*(D133-B133)/MAX(B133,0.000000000001))</f>
        <v/>
      </c>
      <c r="G133" s="1" t="str">
        <f t="shared" ref="G133:G196" si="13">IF(OR(A133="",C133=""),"",E133-C133)</f>
        <v/>
      </c>
      <c r="H133" s="1" t="str">
        <f t="shared" ref="H133:H196" si="14">IF(A133="","",LOG10(A133))</f>
        <v/>
      </c>
      <c r="I133" s="1" t="str">
        <f t="shared" ref="I133:I196" si="15">IF(B133="","",LOG10(MAX(B133,0.000000000001)))</f>
        <v/>
      </c>
      <c r="J133" s="1" t="str">
        <f t="shared" ref="J133:J196" si="16">IF(D133="","",LOG10(MAX(D133,0.000000000001)))</f>
        <v/>
      </c>
      <c r="K133" t="str">
        <f>IF(A133="","",ROUND(1+(LOG10(A133)-LOG10(入力・概要!$B$38))*(入力・概要!$B$40-1)/(LOG10(入力・概要!$B$39)-LOG10(入力・概要!$B$38)),0)+3)</f>
        <v/>
      </c>
      <c r="L133" t="str">
        <f>IF(K133="","",INDEX(同相3導体!$B:$B,K133))</f>
        <v/>
      </c>
      <c r="M133" t="str">
        <f t="shared" ref="M133:M196" si="17">IF(A133="","",IF(ABS(L133/A133-1)&lt;0.01,"周波数差&lt;1%","周波数差あり"))</f>
        <v/>
      </c>
    </row>
    <row r="134" spans="1:13">
      <c r="A134" s="3"/>
      <c r="B134" s="4"/>
      <c r="C134" s="4"/>
      <c r="D134" s="1" t="str">
        <f>IF(K134="","",INDEX(同相3導体!$AB:$AB,K134))</f>
        <v/>
      </c>
      <c r="E134" s="1" t="str">
        <f>IF(K134="","",INDEX(同相3導体!$AC:$AC,K134))</f>
        <v/>
      </c>
      <c r="F134" s="1" t="str">
        <f t="shared" si="12"/>
        <v/>
      </c>
      <c r="G134" s="1" t="str">
        <f t="shared" si="13"/>
        <v/>
      </c>
      <c r="H134" s="1" t="str">
        <f t="shared" si="14"/>
        <v/>
      </c>
      <c r="I134" s="1" t="str">
        <f t="shared" si="15"/>
        <v/>
      </c>
      <c r="J134" s="1" t="str">
        <f t="shared" si="16"/>
        <v/>
      </c>
      <c r="K134" t="str">
        <f>IF(A134="","",ROUND(1+(LOG10(A134)-LOG10(入力・概要!$B$38))*(入力・概要!$B$40-1)/(LOG10(入力・概要!$B$39)-LOG10(入力・概要!$B$38)),0)+3)</f>
        <v/>
      </c>
      <c r="L134" t="str">
        <f>IF(K134="","",INDEX(同相3導体!$B:$B,K134))</f>
        <v/>
      </c>
      <c r="M134" t="str">
        <f t="shared" si="17"/>
        <v/>
      </c>
    </row>
    <row r="135" spans="1:13">
      <c r="A135" s="3"/>
      <c r="B135" s="4"/>
      <c r="C135" s="4"/>
      <c r="D135" s="1" t="str">
        <f>IF(K135="","",INDEX(同相3導体!$AB:$AB,K135))</f>
        <v/>
      </c>
      <c r="E135" s="1" t="str">
        <f>IF(K135="","",INDEX(同相3導体!$AC:$AC,K135))</f>
        <v/>
      </c>
      <c r="F135" s="1" t="str">
        <f t="shared" si="12"/>
        <v/>
      </c>
      <c r="G135" s="1" t="str">
        <f t="shared" si="13"/>
        <v/>
      </c>
      <c r="H135" s="1" t="str">
        <f t="shared" si="14"/>
        <v/>
      </c>
      <c r="I135" s="1" t="str">
        <f t="shared" si="15"/>
        <v/>
      </c>
      <c r="J135" s="1" t="str">
        <f t="shared" si="16"/>
        <v/>
      </c>
      <c r="K135" t="str">
        <f>IF(A135="","",ROUND(1+(LOG10(A135)-LOG10(入力・概要!$B$38))*(入力・概要!$B$40-1)/(LOG10(入力・概要!$B$39)-LOG10(入力・概要!$B$38)),0)+3)</f>
        <v/>
      </c>
      <c r="L135" t="str">
        <f>IF(K135="","",INDEX(同相3導体!$B:$B,K135))</f>
        <v/>
      </c>
      <c r="M135" t="str">
        <f t="shared" si="17"/>
        <v/>
      </c>
    </row>
    <row r="136" spans="1:13">
      <c r="A136" s="3"/>
      <c r="B136" s="4"/>
      <c r="C136" s="4"/>
      <c r="D136" s="1" t="str">
        <f>IF(K136="","",INDEX(同相3導体!$AB:$AB,K136))</f>
        <v/>
      </c>
      <c r="E136" s="1" t="str">
        <f>IF(K136="","",INDEX(同相3導体!$AC:$AC,K136))</f>
        <v/>
      </c>
      <c r="F136" s="1" t="str">
        <f t="shared" si="12"/>
        <v/>
      </c>
      <c r="G136" s="1" t="str">
        <f t="shared" si="13"/>
        <v/>
      </c>
      <c r="H136" s="1" t="str">
        <f t="shared" si="14"/>
        <v/>
      </c>
      <c r="I136" s="1" t="str">
        <f t="shared" si="15"/>
        <v/>
      </c>
      <c r="J136" s="1" t="str">
        <f t="shared" si="16"/>
        <v/>
      </c>
      <c r="K136" t="str">
        <f>IF(A136="","",ROUND(1+(LOG10(A136)-LOG10(入力・概要!$B$38))*(入力・概要!$B$40-1)/(LOG10(入力・概要!$B$39)-LOG10(入力・概要!$B$38)),0)+3)</f>
        <v/>
      </c>
      <c r="L136" t="str">
        <f>IF(K136="","",INDEX(同相3導体!$B:$B,K136))</f>
        <v/>
      </c>
      <c r="M136" t="str">
        <f t="shared" si="17"/>
        <v/>
      </c>
    </row>
    <row r="137" spans="1:13">
      <c r="A137" s="3"/>
      <c r="B137" s="4"/>
      <c r="C137" s="4"/>
      <c r="D137" s="1" t="str">
        <f>IF(K137="","",INDEX(同相3導体!$AB:$AB,K137))</f>
        <v/>
      </c>
      <c r="E137" s="1" t="str">
        <f>IF(K137="","",INDEX(同相3導体!$AC:$AC,K137))</f>
        <v/>
      </c>
      <c r="F137" s="1" t="str">
        <f t="shared" si="12"/>
        <v/>
      </c>
      <c r="G137" s="1" t="str">
        <f t="shared" si="13"/>
        <v/>
      </c>
      <c r="H137" s="1" t="str">
        <f t="shared" si="14"/>
        <v/>
      </c>
      <c r="I137" s="1" t="str">
        <f t="shared" si="15"/>
        <v/>
      </c>
      <c r="J137" s="1" t="str">
        <f t="shared" si="16"/>
        <v/>
      </c>
      <c r="K137" t="str">
        <f>IF(A137="","",ROUND(1+(LOG10(A137)-LOG10(入力・概要!$B$38))*(入力・概要!$B$40-1)/(LOG10(入力・概要!$B$39)-LOG10(入力・概要!$B$38)),0)+3)</f>
        <v/>
      </c>
      <c r="L137" t="str">
        <f>IF(K137="","",INDEX(同相3導体!$B:$B,K137))</f>
        <v/>
      </c>
      <c r="M137" t="str">
        <f t="shared" si="17"/>
        <v/>
      </c>
    </row>
    <row r="138" spans="1:13">
      <c r="A138" s="3"/>
      <c r="B138" s="4"/>
      <c r="C138" s="4"/>
      <c r="D138" s="1" t="str">
        <f>IF(K138="","",INDEX(同相3導体!$AB:$AB,K138))</f>
        <v/>
      </c>
      <c r="E138" s="1" t="str">
        <f>IF(K138="","",INDEX(同相3導体!$AC:$AC,K138))</f>
        <v/>
      </c>
      <c r="F138" s="1" t="str">
        <f t="shared" si="12"/>
        <v/>
      </c>
      <c r="G138" s="1" t="str">
        <f t="shared" si="13"/>
        <v/>
      </c>
      <c r="H138" s="1" t="str">
        <f t="shared" si="14"/>
        <v/>
      </c>
      <c r="I138" s="1" t="str">
        <f t="shared" si="15"/>
        <v/>
      </c>
      <c r="J138" s="1" t="str">
        <f t="shared" si="16"/>
        <v/>
      </c>
      <c r="K138" t="str">
        <f>IF(A138="","",ROUND(1+(LOG10(A138)-LOG10(入力・概要!$B$38))*(入力・概要!$B$40-1)/(LOG10(入力・概要!$B$39)-LOG10(入力・概要!$B$38)),0)+3)</f>
        <v/>
      </c>
      <c r="L138" t="str">
        <f>IF(K138="","",INDEX(同相3導体!$B:$B,K138))</f>
        <v/>
      </c>
      <c r="M138" t="str">
        <f t="shared" si="17"/>
        <v/>
      </c>
    </row>
    <row r="139" spans="1:13">
      <c r="A139" s="3"/>
      <c r="B139" s="4"/>
      <c r="C139" s="4"/>
      <c r="D139" s="1" t="str">
        <f>IF(K139="","",INDEX(同相3導体!$AB:$AB,K139))</f>
        <v/>
      </c>
      <c r="E139" s="1" t="str">
        <f>IF(K139="","",INDEX(同相3導体!$AC:$AC,K139))</f>
        <v/>
      </c>
      <c r="F139" s="1" t="str">
        <f t="shared" si="12"/>
        <v/>
      </c>
      <c r="G139" s="1" t="str">
        <f t="shared" si="13"/>
        <v/>
      </c>
      <c r="H139" s="1" t="str">
        <f t="shared" si="14"/>
        <v/>
      </c>
      <c r="I139" s="1" t="str">
        <f t="shared" si="15"/>
        <v/>
      </c>
      <c r="J139" s="1" t="str">
        <f t="shared" si="16"/>
        <v/>
      </c>
      <c r="K139" t="str">
        <f>IF(A139="","",ROUND(1+(LOG10(A139)-LOG10(入力・概要!$B$38))*(入力・概要!$B$40-1)/(LOG10(入力・概要!$B$39)-LOG10(入力・概要!$B$38)),0)+3)</f>
        <v/>
      </c>
      <c r="L139" t="str">
        <f>IF(K139="","",INDEX(同相3導体!$B:$B,K139))</f>
        <v/>
      </c>
      <c r="M139" t="str">
        <f t="shared" si="17"/>
        <v/>
      </c>
    </row>
    <row r="140" spans="1:13">
      <c r="A140" s="3"/>
      <c r="B140" s="4"/>
      <c r="C140" s="4"/>
      <c r="D140" s="1" t="str">
        <f>IF(K140="","",INDEX(同相3導体!$AB:$AB,K140))</f>
        <v/>
      </c>
      <c r="E140" s="1" t="str">
        <f>IF(K140="","",INDEX(同相3導体!$AC:$AC,K140))</f>
        <v/>
      </c>
      <c r="F140" s="1" t="str">
        <f t="shared" si="12"/>
        <v/>
      </c>
      <c r="G140" s="1" t="str">
        <f t="shared" si="13"/>
        <v/>
      </c>
      <c r="H140" s="1" t="str">
        <f t="shared" si="14"/>
        <v/>
      </c>
      <c r="I140" s="1" t="str">
        <f t="shared" si="15"/>
        <v/>
      </c>
      <c r="J140" s="1" t="str">
        <f t="shared" si="16"/>
        <v/>
      </c>
      <c r="K140" t="str">
        <f>IF(A140="","",ROUND(1+(LOG10(A140)-LOG10(入力・概要!$B$38))*(入力・概要!$B$40-1)/(LOG10(入力・概要!$B$39)-LOG10(入力・概要!$B$38)),0)+3)</f>
        <v/>
      </c>
      <c r="L140" t="str">
        <f>IF(K140="","",INDEX(同相3導体!$B:$B,K140))</f>
        <v/>
      </c>
      <c r="M140" t="str">
        <f t="shared" si="17"/>
        <v/>
      </c>
    </row>
    <row r="141" spans="1:13">
      <c r="A141" s="3"/>
      <c r="B141" s="4"/>
      <c r="C141" s="4"/>
      <c r="D141" s="1" t="str">
        <f>IF(K141="","",INDEX(同相3導体!$AB:$AB,K141))</f>
        <v/>
      </c>
      <c r="E141" s="1" t="str">
        <f>IF(K141="","",INDEX(同相3導体!$AC:$AC,K141))</f>
        <v/>
      </c>
      <c r="F141" s="1" t="str">
        <f t="shared" si="12"/>
        <v/>
      </c>
      <c r="G141" s="1" t="str">
        <f t="shared" si="13"/>
        <v/>
      </c>
      <c r="H141" s="1" t="str">
        <f t="shared" si="14"/>
        <v/>
      </c>
      <c r="I141" s="1" t="str">
        <f t="shared" si="15"/>
        <v/>
      </c>
      <c r="J141" s="1" t="str">
        <f t="shared" si="16"/>
        <v/>
      </c>
      <c r="K141" t="str">
        <f>IF(A141="","",ROUND(1+(LOG10(A141)-LOG10(入力・概要!$B$38))*(入力・概要!$B$40-1)/(LOG10(入力・概要!$B$39)-LOG10(入力・概要!$B$38)),0)+3)</f>
        <v/>
      </c>
      <c r="L141" t="str">
        <f>IF(K141="","",INDEX(同相3導体!$B:$B,K141))</f>
        <v/>
      </c>
      <c r="M141" t="str">
        <f t="shared" si="17"/>
        <v/>
      </c>
    </row>
    <row r="142" spans="1:13">
      <c r="A142" s="3"/>
      <c r="B142" s="4"/>
      <c r="C142" s="4"/>
      <c r="D142" s="1" t="str">
        <f>IF(K142="","",INDEX(同相3導体!$AB:$AB,K142))</f>
        <v/>
      </c>
      <c r="E142" s="1" t="str">
        <f>IF(K142="","",INDEX(同相3導体!$AC:$AC,K142))</f>
        <v/>
      </c>
      <c r="F142" s="1" t="str">
        <f t="shared" si="12"/>
        <v/>
      </c>
      <c r="G142" s="1" t="str">
        <f t="shared" si="13"/>
        <v/>
      </c>
      <c r="H142" s="1" t="str">
        <f t="shared" si="14"/>
        <v/>
      </c>
      <c r="I142" s="1" t="str">
        <f t="shared" si="15"/>
        <v/>
      </c>
      <c r="J142" s="1" t="str">
        <f t="shared" si="16"/>
        <v/>
      </c>
      <c r="K142" t="str">
        <f>IF(A142="","",ROUND(1+(LOG10(A142)-LOG10(入力・概要!$B$38))*(入力・概要!$B$40-1)/(LOG10(入力・概要!$B$39)-LOG10(入力・概要!$B$38)),0)+3)</f>
        <v/>
      </c>
      <c r="L142" t="str">
        <f>IF(K142="","",INDEX(同相3導体!$B:$B,K142))</f>
        <v/>
      </c>
      <c r="M142" t="str">
        <f t="shared" si="17"/>
        <v/>
      </c>
    </row>
    <row r="143" spans="1:13">
      <c r="A143" s="3"/>
      <c r="B143" s="4"/>
      <c r="C143" s="4"/>
      <c r="D143" s="1" t="str">
        <f>IF(K143="","",INDEX(同相3導体!$AB:$AB,K143))</f>
        <v/>
      </c>
      <c r="E143" s="1" t="str">
        <f>IF(K143="","",INDEX(同相3導体!$AC:$AC,K143))</f>
        <v/>
      </c>
      <c r="F143" s="1" t="str">
        <f t="shared" si="12"/>
        <v/>
      </c>
      <c r="G143" s="1" t="str">
        <f t="shared" si="13"/>
        <v/>
      </c>
      <c r="H143" s="1" t="str">
        <f t="shared" si="14"/>
        <v/>
      </c>
      <c r="I143" s="1" t="str">
        <f t="shared" si="15"/>
        <v/>
      </c>
      <c r="J143" s="1" t="str">
        <f t="shared" si="16"/>
        <v/>
      </c>
      <c r="K143" t="str">
        <f>IF(A143="","",ROUND(1+(LOG10(A143)-LOG10(入力・概要!$B$38))*(入力・概要!$B$40-1)/(LOG10(入力・概要!$B$39)-LOG10(入力・概要!$B$38)),0)+3)</f>
        <v/>
      </c>
      <c r="L143" t="str">
        <f>IF(K143="","",INDEX(同相3導体!$B:$B,K143))</f>
        <v/>
      </c>
      <c r="M143" t="str">
        <f t="shared" si="17"/>
        <v/>
      </c>
    </row>
    <row r="144" spans="1:13">
      <c r="A144" s="3"/>
      <c r="B144" s="4"/>
      <c r="C144" s="4"/>
      <c r="D144" s="1" t="str">
        <f>IF(K144="","",INDEX(同相3導体!$AB:$AB,K144))</f>
        <v/>
      </c>
      <c r="E144" s="1" t="str">
        <f>IF(K144="","",INDEX(同相3導体!$AC:$AC,K144))</f>
        <v/>
      </c>
      <c r="F144" s="1" t="str">
        <f t="shared" si="12"/>
        <v/>
      </c>
      <c r="G144" s="1" t="str">
        <f t="shared" si="13"/>
        <v/>
      </c>
      <c r="H144" s="1" t="str">
        <f t="shared" si="14"/>
        <v/>
      </c>
      <c r="I144" s="1" t="str">
        <f t="shared" si="15"/>
        <v/>
      </c>
      <c r="J144" s="1" t="str">
        <f t="shared" si="16"/>
        <v/>
      </c>
      <c r="K144" t="str">
        <f>IF(A144="","",ROUND(1+(LOG10(A144)-LOG10(入力・概要!$B$38))*(入力・概要!$B$40-1)/(LOG10(入力・概要!$B$39)-LOG10(入力・概要!$B$38)),0)+3)</f>
        <v/>
      </c>
      <c r="L144" t="str">
        <f>IF(K144="","",INDEX(同相3導体!$B:$B,K144))</f>
        <v/>
      </c>
      <c r="M144" t="str">
        <f t="shared" si="17"/>
        <v/>
      </c>
    </row>
    <row r="145" spans="1:13">
      <c r="A145" s="3"/>
      <c r="B145" s="4"/>
      <c r="C145" s="4"/>
      <c r="D145" s="1" t="str">
        <f>IF(K145="","",INDEX(同相3導体!$AB:$AB,K145))</f>
        <v/>
      </c>
      <c r="E145" s="1" t="str">
        <f>IF(K145="","",INDEX(同相3導体!$AC:$AC,K145))</f>
        <v/>
      </c>
      <c r="F145" s="1" t="str">
        <f t="shared" si="12"/>
        <v/>
      </c>
      <c r="G145" s="1" t="str">
        <f t="shared" si="13"/>
        <v/>
      </c>
      <c r="H145" s="1" t="str">
        <f t="shared" si="14"/>
        <v/>
      </c>
      <c r="I145" s="1" t="str">
        <f t="shared" si="15"/>
        <v/>
      </c>
      <c r="J145" s="1" t="str">
        <f t="shared" si="16"/>
        <v/>
      </c>
      <c r="K145" t="str">
        <f>IF(A145="","",ROUND(1+(LOG10(A145)-LOG10(入力・概要!$B$38))*(入力・概要!$B$40-1)/(LOG10(入力・概要!$B$39)-LOG10(入力・概要!$B$38)),0)+3)</f>
        <v/>
      </c>
      <c r="L145" t="str">
        <f>IF(K145="","",INDEX(同相3導体!$B:$B,K145))</f>
        <v/>
      </c>
      <c r="M145" t="str">
        <f t="shared" si="17"/>
        <v/>
      </c>
    </row>
    <row r="146" spans="1:13">
      <c r="A146" s="3"/>
      <c r="B146" s="4"/>
      <c r="C146" s="4"/>
      <c r="D146" s="1" t="str">
        <f>IF(K146="","",INDEX(同相3導体!$AB:$AB,K146))</f>
        <v/>
      </c>
      <c r="E146" s="1" t="str">
        <f>IF(K146="","",INDEX(同相3導体!$AC:$AC,K146))</f>
        <v/>
      </c>
      <c r="F146" s="1" t="str">
        <f t="shared" si="12"/>
        <v/>
      </c>
      <c r="G146" s="1" t="str">
        <f t="shared" si="13"/>
        <v/>
      </c>
      <c r="H146" s="1" t="str">
        <f t="shared" si="14"/>
        <v/>
      </c>
      <c r="I146" s="1" t="str">
        <f t="shared" si="15"/>
        <v/>
      </c>
      <c r="J146" s="1" t="str">
        <f t="shared" si="16"/>
        <v/>
      </c>
      <c r="K146" t="str">
        <f>IF(A146="","",ROUND(1+(LOG10(A146)-LOG10(入力・概要!$B$38))*(入力・概要!$B$40-1)/(LOG10(入力・概要!$B$39)-LOG10(入力・概要!$B$38)),0)+3)</f>
        <v/>
      </c>
      <c r="L146" t="str">
        <f>IF(K146="","",INDEX(同相3導体!$B:$B,K146))</f>
        <v/>
      </c>
      <c r="M146" t="str">
        <f t="shared" si="17"/>
        <v/>
      </c>
    </row>
    <row r="147" spans="1:13">
      <c r="A147" s="3"/>
      <c r="B147" s="4"/>
      <c r="C147" s="4"/>
      <c r="D147" s="1" t="str">
        <f>IF(K147="","",INDEX(同相3導体!$AB:$AB,K147))</f>
        <v/>
      </c>
      <c r="E147" s="1" t="str">
        <f>IF(K147="","",INDEX(同相3導体!$AC:$AC,K147))</f>
        <v/>
      </c>
      <c r="F147" s="1" t="str">
        <f t="shared" si="12"/>
        <v/>
      </c>
      <c r="G147" s="1" t="str">
        <f t="shared" si="13"/>
        <v/>
      </c>
      <c r="H147" s="1" t="str">
        <f t="shared" si="14"/>
        <v/>
      </c>
      <c r="I147" s="1" t="str">
        <f t="shared" si="15"/>
        <v/>
      </c>
      <c r="J147" s="1" t="str">
        <f t="shared" si="16"/>
        <v/>
      </c>
      <c r="K147" t="str">
        <f>IF(A147="","",ROUND(1+(LOG10(A147)-LOG10(入力・概要!$B$38))*(入力・概要!$B$40-1)/(LOG10(入力・概要!$B$39)-LOG10(入力・概要!$B$38)),0)+3)</f>
        <v/>
      </c>
      <c r="L147" t="str">
        <f>IF(K147="","",INDEX(同相3導体!$B:$B,K147))</f>
        <v/>
      </c>
      <c r="M147" t="str">
        <f t="shared" si="17"/>
        <v/>
      </c>
    </row>
    <row r="148" spans="1:13">
      <c r="A148" s="3"/>
      <c r="B148" s="4"/>
      <c r="C148" s="4"/>
      <c r="D148" s="1" t="str">
        <f>IF(K148="","",INDEX(同相3導体!$AB:$AB,K148))</f>
        <v/>
      </c>
      <c r="E148" s="1" t="str">
        <f>IF(K148="","",INDEX(同相3導体!$AC:$AC,K148))</f>
        <v/>
      </c>
      <c r="F148" s="1" t="str">
        <f t="shared" si="12"/>
        <v/>
      </c>
      <c r="G148" s="1" t="str">
        <f t="shared" si="13"/>
        <v/>
      </c>
      <c r="H148" s="1" t="str">
        <f t="shared" si="14"/>
        <v/>
      </c>
      <c r="I148" s="1" t="str">
        <f t="shared" si="15"/>
        <v/>
      </c>
      <c r="J148" s="1" t="str">
        <f t="shared" si="16"/>
        <v/>
      </c>
      <c r="K148" t="str">
        <f>IF(A148="","",ROUND(1+(LOG10(A148)-LOG10(入力・概要!$B$38))*(入力・概要!$B$40-1)/(LOG10(入力・概要!$B$39)-LOG10(入力・概要!$B$38)),0)+3)</f>
        <v/>
      </c>
      <c r="L148" t="str">
        <f>IF(K148="","",INDEX(同相3導体!$B:$B,K148))</f>
        <v/>
      </c>
      <c r="M148" t="str">
        <f t="shared" si="17"/>
        <v/>
      </c>
    </row>
    <row r="149" spans="1:13">
      <c r="A149" s="3"/>
      <c r="B149" s="4"/>
      <c r="C149" s="4"/>
      <c r="D149" s="1" t="str">
        <f>IF(K149="","",INDEX(同相3導体!$AB:$AB,K149))</f>
        <v/>
      </c>
      <c r="E149" s="1" t="str">
        <f>IF(K149="","",INDEX(同相3導体!$AC:$AC,K149))</f>
        <v/>
      </c>
      <c r="F149" s="1" t="str">
        <f t="shared" si="12"/>
        <v/>
      </c>
      <c r="G149" s="1" t="str">
        <f t="shared" si="13"/>
        <v/>
      </c>
      <c r="H149" s="1" t="str">
        <f t="shared" si="14"/>
        <v/>
      </c>
      <c r="I149" s="1" t="str">
        <f t="shared" si="15"/>
        <v/>
      </c>
      <c r="J149" s="1" t="str">
        <f t="shared" si="16"/>
        <v/>
      </c>
      <c r="K149" t="str">
        <f>IF(A149="","",ROUND(1+(LOG10(A149)-LOG10(入力・概要!$B$38))*(入力・概要!$B$40-1)/(LOG10(入力・概要!$B$39)-LOG10(入力・概要!$B$38)),0)+3)</f>
        <v/>
      </c>
      <c r="L149" t="str">
        <f>IF(K149="","",INDEX(同相3導体!$B:$B,K149))</f>
        <v/>
      </c>
      <c r="M149" t="str">
        <f t="shared" si="17"/>
        <v/>
      </c>
    </row>
    <row r="150" spans="1:13">
      <c r="A150" s="3"/>
      <c r="B150" s="4"/>
      <c r="C150" s="4"/>
      <c r="D150" s="1" t="str">
        <f>IF(K150="","",INDEX(同相3導体!$AB:$AB,K150))</f>
        <v/>
      </c>
      <c r="E150" s="1" t="str">
        <f>IF(K150="","",INDEX(同相3導体!$AC:$AC,K150))</f>
        <v/>
      </c>
      <c r="F150" s="1" t="str">
        <f t="shared" si="12"/>
        <v/>
      </c>
      <c r="G150" s="1" t="str">
        <f t="shared" si="13"/>
        <v/>
      </c>
      <c r="H150" s="1" t="str">
        <f t="shared" si="14"/>
        <v/>
      </c>
      <c r="I150" s="1" t="str">
        <f t="shared" si="15"/>
        <v/>
      </c>
      <c r="J150" s="1" t="str">
        <f t="shared" si="16"/>
        <v/>
      </c>
      <c r="K150" t="str">
        <f>IF(A150="","",ROUND(1+(LOG10(A150)-LOG10(入力・概要!$B$38))*(入力・概要!$B$40-1)/(LOG10(入力・概要!$B$39)-LOG10(入力・概要!$B$38)),0)+3)</f>
        <v/>
      </c>
      <c r="L150" t="str">
        <f>IF(K150="","",INDEX(同相3導体!$B:$B,K150))</f>
        <v/>
      </c>
      <c r="M150" t="str">
        <f t="shared" si="17"/>
        <v/>
      </c>
    </row>
    <row r="151" spans="1:13">
      <c r="A151" s="3"/>
      <c r="B151" s="4"/>
      <c r="C151" s="4"/>
      <c r="D151" s="1" t="str">
        <f>IF(K151="","",INDEX(同相3導体!$AB:$AB,K151))</f>
        <v/>
      </c>
      <c r="E151" s="1" t="str">
        <f>IF(K151="","",INDEX(同相3導体!$AC:$AC,K151))</f>
        <v/>
      </c>
      <c r="F151" s="1" t="str">
        <f t="shared" si="12"/>
        <v/>
      </c>
      <c r="G151" s="1" t="str">
        <f t="shared" si="13"/>
        <v/>
      </c>
      <c r="H151" s="1" t="str">
        <f t="shared" si="14"/>
        <v/>
      </c>
      <c r="I151" s="1" t="str">
        <f t="shared" si="15"/>
        <v/>
      </c>
      <c r="J151" s="1" t="str">
        <f t="shared" si="16"/>
        <v/>
      </c>
      <c r="K151" t="str">
        <f>IF(A151="","",ROUND(1+(LOG10(A151)-LOG10(入力・概要!$B$38))*(入力・概要!$B$40-1)/(LOG10(入力・概要!$B$39)-LOG10(入力・概要!$B$38)),0)+3)</f>
        <v/>
      </c>
      <c r="L151" t="str">
        <f>IF(K151="","",INDEX(同相3導体!$B:$B,K151))</f>
        <v/>
      </c>
      <c r="M151" t="str">
        <f t="shared" si="17"/>
        <v/>
      </c>
    </row>
    <row r="152" spans="1:13">
      <c r="A152" s="3"/>
      <c r="B152" s="4"/>
      <c r="C152" s="4"/>
      <c r="D152" s="1" t="str">
        <f>IF(K152="","",INDEX(同相3導体!$AB:$AB,K152))</f>
        <v/>
      </c>
      <c r="E152" s="1" t="str">
        <f>IF(K152="","",INDEX(同相3導体!$AC:$AC,K152))</f>
        <v/>
      </c>
      <c r="F152" s="1" t="str">
        <f t="shared" si="12"/>
        <v/>
      </c>
      <c r="G152" s="1" t="str">
        <f t="shared" si="13"/>
        <v/>
      </c>
      <c r="H152" s="1" t="str">
        <f t="shared" si="14"/>
        <v/>
      </c>
      <c r="I152" s="1" t="str">
        <f t="shared" si="15"/>
        <v/>
      </c>
      <c r="J152" s="1" t="str">
        <f t="shared" si="16"/>
        <v/>
      </c>
      <c r="K152" t="str">
        <f>IF(A152="","",ROUND(1+(LOG10(A152)-LOG10(入力・概要!$B$38))*(入力・概要!$B$40-1)/(LOG10(入力・概要!$B$39)-LOG10(入力・概要!$B$38)),0)+3)</f>
        <v/>
      </c>
      <c r="L152" t="str">
        <f>IF(K152="","",INDEX(同相3導体!$B:$B,K152))</f>
        <v/>
      </c>
      <c r="M152" t="str">
        <f t="shared" si="17"/>
        <v/>
      </c>
    </row>
    <row r="153" spans="1:13">
      <c r="A153" s="3"/>
      <c r="B153" s="4"/>
      <c r="C153" s="4"/>
      <c r="D153" s="1" t="str">
        <f>IF(K153="","",INDEX(同相3導体!$AB:$AB,K153))</f>
        <v/>
      </c>
      <c r="E153" s="1" t="str">
        <f>IF(K153="","",INDEX(同相3導体!$AC:$AC,K153))</f>
        <v/>
      </c>
      <c r="F153" s="1" t="str">
        <f t="shared" si="12"/>
        <v/>
      </c>
      <c r="G153" s="1" t="str">
        <f t="shared" si="13"/>
        <v/>
      </c>
      <c r="H153" s="1" t="str">
        <f t="shared" si="14"/>
        <v/>
      </c>
      <c r="I153" s="1" t="str">
        <f t="shared" si="15"/>
        <v/>
      </c>
      <c r="J153" s="1" t="str">
        <f t="shared" si="16"/>
        <v/>
      </c>
      <c r="K153" t="str">
        <f>IF(A153="","",ROUND(1+(LOG10(A153)-LOG10(入力・概要!$B$38))*(入力・概要!$B$40-1)/(LOG10(入力・概要!$B$39)-LOG10(入力・概要!$B$38)),0)+3)</f>
        <v/>
      </c>
      <c r="L153" t="str">
        <f>IF(K153="","",INDEX(同相3導体!$B:$B,K153))</f>
        <v/>
      </c>
      <c r="M153" t="str">
        <f t="shared" si="17"/>
        <v/>
      </c>
    </row>
    <row r="154" spans="1:13">
      <c r="A154" s="3"/>
      <c r="B154" s="4"/>
      <c r="C154" s="4"/>
      <c r="D154" s="1" t="str">
        <f>IF(K154="","",INDEX(同相3導体!$AB:$AB,K154))</f>
        <v/>
      </c>
      <c r="E154" s="1" t="str">
        <f>IF(K154="","",INDEX(同相3導体!$AC:$AC,K154))</f>
        <v/>
      </c>
      <c r="F154" s="1" t="str">
        <f t="shared" si="12"/>
        <v/>
      </c>
      <c r="G154" s="1" t="str">
        <f t="shared" si="13"/>
        <v/>
      </c>
      <c r="H154" s="1" t="str">
        <f t="shared" si="14"/>
        <v/>
      </c>
      <c r="I154" s="1" t="str">
        <f t="shared" si="15"/>
        <v/>
      </c>
      <c r="J154" s="1" t="str">
        <f t="shared" si="16"/>
        <v/>
      </c>
      <c r="K154" t="str">
        <f>IF(A154="","",ROUND(1+(LOG10(A154)-LOG10(入力・概要!$B$38))*(入力・概要!$B$40-1)/(LOG10(入力・概要!$B$39)-LOG10(入力・概要!$B$38)),0)+3)</f>
        <v/>
      </c>
      <c r="L154" t="str">
        <f>IF(K154="","",INDEX(同相3導体!$B:$B,K154))</f>
        <v/>
      </c>
      <c r="M154" t="str">
        <f t="shared" si="17"/>
        <v/>
      </c>
    </row>
    <row r="155" spans="1:13">
      <c r="A155" s="3"/>
      <c r="B155" s="4"/>
      <c r="C155" s="4"/>
      <c r="D155" s="1" t="str">
        <f>IF(K155="","",INDEX(同相3導体!$AB:$AB,K155))</f>
        <v/>
      </c>
      <c r="E155" s="1" t="str">
        <f>IF(K155="","",INDEX(同相3導体!$AC:$AC,K155))</f>
        <v/>
      </c>
      <c r="F155" s="1" t="str">
        <f t="shared" si="12"/>
        <v/>
      </c>
      <c r="G155" s="1" t="str">
        <f t="shared" si="13"/>
        <v/>
      </c>
      <c r="H155" s="1" t="str">
        <f t="shared" si="14"/>
        <v/>
      </c>
      <c r="I155" s="1" t="str">
        <f t="shared" si="15"/>
        <v/>
      </c>
      <c r="J155" s="1" t="str">
        <f t="shared" si="16"/>
        <v/>
      </c>
      <c r="K155" t="str">
        <f>IF(A155="","",ROUND(1+(LOG10(A155)-LOG10(入力・概要!$B$38))*(入力・概要!$B$40-1)/(LOG10(入力・概要!$B$39)-LOG10(入力・概要!$B$38)),0)+3)</f>
        <v/>
      </c>
      <c r="L155" t="str">
        <f>IF(K155="","",INDEX(同相3導体!$B:$B,K155))</f>
        <v/>
      </c>
      <c r="M155" t="str">
        <f t="shared" si="17"/>
        <v/>
      </c>
    </row>
    <row r="156" spans="1:13">
      <c r="A156" s="3"/>
      <c r="B156" s="4"/>
      <c r="C156" s="4"/>
      <c r="D156" s="1" t="str">
        <f>IF(K156="","",INDEX(同相3導体!$AB:$AB,K156))</f>
        <v/>
      </c>
      <c r="E156" s="1" t="str">
        <f>IF(K156="","",INDEX(同相3導体!$AC:$AC,K156))</f>
        <v/>
      </c>
      <c r="F156" s="1" t="str">
        <f t="shared" si="12"/>
        <v/>
      </c>
      <c r="G156" s="1" t="str">
        <f t="shared" si="13"/>
        <v/>
      </c>
      <c r="H156" s="1" t="str">
        <f t="shared" si="14"/>
        <v/>
      </c>
      <c r="I156" s="1" t="str">
        <f t="shared" si="15"/>
        <v/>
      </c>
      <c r="J156" s="1" t="str">
        <f t="shared" si="16"/>
        <v/>
      </c>
      <c r="K156" t="str">
        <f>IF(A156="","",ROUND(1+(LOG10(A156)-LOG10(入力・概要!$B$38))*(入力・概要!$B$40-1)/(LOG10(入力・概要!$B$39)-LOG10(入力・概要!$B$38)),0)+3)</f>
        <v/>
      </c>
      <c r="L156" t="str">
        <f>IF(K156="","",INDEX(同相3導体!$B:$B,K156))</f>
        <v/>
      </c>
      <c r="M156" t="str">
        <f t="shared" si="17"/>
        <v/>
      </c>
    </row>
    <row r="157" spans="1:13">
      <c r="A157" s="3"/>
      <c r="B157" s="4"/>
      <c r="C157" s="4"/>
      <c r="D157" s="1" t="str">
        <f>IF(K157="","",INDEX(同相3導体!$AB:$AB,K157))</f>
        <v/>
      </c>
      <c r="E157" s="1" t="str">
        <f>IF(K157="","",INDEX(同相3導体!$AC:$AC,K157))</f>
        <v/>
      </c>
      <c r="F157" s="1" t="str">
        <f t="shared" si="12"/>
        <v/>
      </c>
      <c r="G157" s="1" t="str">
        <f t="shared" si="13"/>
        <v/>
      </c>
      <c r="H157" s="1" t="str">
        <f t="shared" si="14"/>
        <v/>
      </c>
      <c r="I157" s="1" t="str">
        <f t="shared" si="15"/>
        <v/>
      </c>
      <c r="J157" s="1" t="str">
        <f t="shared" si="16"/>
        <v/>
      </c>
      <c r="K157" t="str">
        <f>IF(A157="","",ROUND(1+(LOG10(A157)-LOG10(入力・概要!$B$38))*(入力・概要!$B$40-1)/(LOG10(入力・概要!$B$39)-LOG10(入力・概要!$B$38)),0)+3)</f>
        <v/>
      </c>
      <c r="L157" t="str">
        <f>IF(K157="","",INDEX(同相3導体!$B:$B,K157))</f>
        <v/>
      </c>
      <c r="M157" t="str">
        <f t="shared" si="17"/>
        <v/>
      </c>
    </row>
    <row r="158" spans="1:13">
      <c r="A158" s="3"/>
      <c r="B158" s="4"/>
      <c r="C158" s="4"/>
      <c r="D158" s="1" t="str">
        <f>IF(K158="","",INDEX(同相3導体!$AB:$AB,K158))</f>
        <v/>
      </c>
      <c r="E158" s="1" t="str">
        <f>IF(K158="","",INDEX(同相3導体!$AC:$AC,K158))</f>
        <v/>
      </c>
      <c r="F158" s="1" t="str">
        <f t="shared" si="12"/>
        <v/>
      </c>
      <c r="G158" s="1" t="str">
        <f t="shared" si="13"/>
        <v/>
      </c>
      <c r="H158" s="1" t="str">
        <f t="shared" si="14"/>
        <v/>
      </c>
      <c r="I158" s="1" t="str">
        <f t="shared" si="15"/>
        <v/>
      </c>
      <c r="J158" s="1" t="str">
        <f t="shared" si="16"/>
        <v/>
      </c>
      <c r="K158" t="str">
        <f>IF(A158="","",ROUND(1+(LOG10(A158)-LOG10(入力・概要!$B$38))*(入力・概要!$B$40-1)/(LOG10(入力・概要!$B$39)-LOG10(入力・概要!$B$38)),0)+3)</f>
        <v/>
      </c>
      <c r="L158" t="str">
        <f>IF(K158="","",INDEX(同相3導体!$B:$B,K158))</f>
        <v/>
      </c>
      <c r="M158" t="str">
        <f t="shared" si="17"/>
        <v/>
      </c>
    </row>
    <row r="159" spans="1:13">
      <c r="A159" s="3"/>
      <c r="B159" s="4"/>
      <c r="C159" s="4"/>
      <c r="D159" s="1" t="str">
        <f>IF(K159="","",INDEX(同相3導体!$AB:$AB,K159))</f>
        <v/>
      </c>
      <c r="E159" s="1" t="str">
        <f>IF(K159="","",INDEX(同相3導体!$AC:$AC,K159))</f>
        <v/>
      </c>
      <c r="F159" s="1" t="str">
        <f t="shared" si="12"/>
        <v/>
      </c>
      <c r="G159" s="1" t="str">
        <f t="shared" si="13"/>
        <v/>
      </c>
      <c r="H159" s="1" t="str">
        <f t="shared" si="14"/>
        <v/>
      </c>
      <c r="I159" s="1" t="str">
        <f t="shared" si="15"/>
        <v/>
      </c>
      <c r="J159" s="1" t="str">
        <f t="shared" si="16"/>
        <v/>
      </c>
      <c r="K159" t="str">
        <f>IF(A159="","",ROUND(1+(LOG10(A159)-LOG10(入力・概要!$B$38))*(入力・概要!$B$40-1)/(LOG10(入力・概要!$B$39)-LOG10(入力・概要!$B$38)),0)+3)</f>
        <v/>
      </c>
      <c r="L159" t="str">
        <f>IF(K159="","",INDEX(同相3導体!$B:$B,K159))</f>
        <v/>
      </c>
      <c r="M159" t="str">
        <f t="shared" si="17"/>
        <v/>
      </c>
    </row>
    <row r="160" spans="1:13">
      <c r="A160" s="3"/>
      <c r="B160" s="4"/>
      <c r="C160" s="4"/>
      <c r="D160" s="1" t="str">
        <f>IF(K160="","",INDEX(同相3導体!$AB:$AB,K160))</f>
        <v/>
      </c>
      <c r="E160" s="1" t="str">
        <f>IF(K160="","",INDEX(同相3導体!$AC:$AC,K160))</f>
        <v/>
      </c>
      <c r="F160" s="1" t="str">
        <f t="shared" si="12"/>
        <v/>
      </c>
      <c r="G160" s="1" t="str">
        <f t="shared" si="13"/>
        <v/>
      </c>
      <c r="H160" s="1" t="str">
        <f t="shared" si="14"/>
        <v/>
      </c>
      <c r="I160" s="1" t="str">
        <f t="shared" si="15"/>
        <v/>
      </c>
      <c r="J160" s="1" t="str">
        <f t="shared" si="16"/>
        <v/>
      </c>
      <c r="K160" t="str">
        <f>IF(A160="","",ROUND(1+(LOG10(A160)-LOG10(入力・概要!$B$38))*(入力・概要!$B$40-1)/(LOG10(入力・概要!$B$39)-LOG10(入力・概要!$B$38)),0)+3)</f>
        <v/>
      </c>
      <c r="L160" t="str">
        <f>IF(K160="","",INDEX(同相3導体!$B:$B,K160))</f>
        <v/>
      </c>
      <c r="M160" t="str">
        <f t="shared" si="17"/>
        <v/>
      </c>
    </row>
    <row r="161" spans="1:13">
      <c r="A161" s="3"/>
      <c r="B161" s="4"/>
      <c r="C161" s="4"/>
      <c r="D161" s="1" t="str">
        <f>IF(K161="","",INDEX(同相3導体!$AB:$AB,K161))</f>
        <v/>
      </c>
      <c r="E161" s="1" t="str">
        <f>IF(K161="","",INDEX(同相3導体!$AC:$AC,K161))</f>
        <v/>
      </c>
      <c r="F161" s="1" t="str">
        <f t="shared" si="12"/>
        <v/>
      </c>
      <c r="G161" s="1" t="str">
        <f t="shared" si="13"/>
        <v/>
      </c>
      <c r="H161" s="1" t="str">
        <f t="shared" si="14"/>
        <v/>
      </c>
      <c r="I161" s="1" t="str">
        <f t="shared" si="15"/>
        <v/>
      </c>
      <c r="J161" s="1" t="str">
        <f t="shared" si="16"/>
        <v/>
      </c>
      <c r="K161" t="str">
        <f>IF(A161="","",ROUND(1+(LOG10(A161)-LOG10(入力・概要!$B$38))*(入力・概要!$B$40-1)/(LOG10(入力・概要!$B$39)-LOG10(入力・概要!$B$38)),0)+3)</f>
        <v/>
      </c>
      <c r="L161" t="str">
        <f>IF(K161="","",INDEX(同相3導体!$B:$B,K161))</f>
        <v/>
      </c>
      <c r="M161" t="str">
        <f t="shared" si="17"/>
        <v/>
      </c>
    </row>
    <row r="162" spans="1:13">
      <c r="A162" s="3"/>
      <c r="B162" s="4"/>
      <c r="C162" s="4"/>
      <c r="D162" s="1" t="str">
        <f>IF(K162="","",INDEX(同相3導体!$AB:$AB,K162))</f>
        <v/>
      </c>
      <c r="E162" s="1" t="str">
        <f>IF(K162="","",INDEX(同相3導体!$AC:$AC,K162))</f>
        <v/>
      </c>
      <c r="F162" s="1" t="str">
        <f t="shared" si="12"/>
        <v/>
      </c>
      <c r="G162" s="1" t="str">
        <f t="shared" si="13"/>
        <v/>
      </c>
      <c r="H162" s="1" t="str">
        <f t="shared" si="14"/>
        <v/>
      </c>
      <c r="I162" s="1" t="str">
        <f t="shared" si="15"/>
        <v/>
      </c>
      <c r="J162" s="1" t="str">
        <f t="shared" si="16"/>
        <v/>
      </c>
      <c r="K162" t="str">
        <f>IF(A162="","",ROUND(1+(LOG10(A162)-LOG10(入力・概要!$B$38))*(入力・概要!$B$40-1)/(LOG10(入力・概要!$B$39)-LOG10(入力・概要!$B$38)),0)+3)</f>
        <v/>
      </c>
      <c r="L162" t="str">
        <f>IF(K162="","",INDEX(同相3導体!$B:$B,K162))</f>
        <v/>
      </c>
      <c r="M162" t="str">
        <f t="shared" si="17"/>
        <v/>
      </c>
    </row>
    <row r="163" spans="1:13">
      <c r="A163" s="3"/>
      <c r="B163" s="4"/>
      <c r="C163" s="4"/>
      <c r="D163" s="1" t="str">
        <f>IF(K163="","",INDEX(同相3導体!$AB:$AB,K163))</f>
        <v/>
      </c>
      <c r="E163" s="1" t="str">
        <f>IF(K163="","",INDEX(同相3導体!$AC:$AC,K163))</f>
        <v/>
      </c>
      <c r="F163" s="1" t="str">
        <f t="shared" si="12"/>
        <v/>
      </c>
      <c r="G163" s="1" t="str">
        <f t="shared" si="13"/>
        <v/>
      </c>
      <c r="H163" s="1" t="str">
        <f t="shared" si="14"/>
        <v/>
      </c>
      <c r="I163" s="1" t="str">
        <f t="shared" si="15"/>
        <v/>
      </c>
      <c r="J163" s="1" t="str">
        <f t="shared" si="16"/>
        <v/>
      </c>
      <c r="K163" t="str">
        <f>IF(A163="","",ROUND(1+(LOG10(A163)-LOG10(入力・概要!$B$38))*(入力・概要!$B$40-1)/(LOG10(入力・概要!$B$39)-LOG10(入力・概要!$B$38)),0)+3)</f>
        <v/>
      </c>
      <c r="L163" t="str">
        <f>IF(K163="","",INDEX(同相3導体!$B:$B,K163))</f>
        <v/>
      </c>
      <c r="M163" t="str">
        <f t="shared" si="17"/>
        <v/>
      </c>
    </row>
    <row r="164" spans="1:13">
      <c r="A164" s="3"/>
      <c r="B164" s="4"/>
      <c r="C164" s="4"/>
      <c r="D164" s="1" t="str">
        <f>IF(K164="","",INDEX(同相3導体!$AB:$AB,K164))</f>
        <v/>
      </c>
      <c r="E164" s="1" t="str">
        <f>IF(K164="","",INDEX(同相3導体!$AC:$AC,K164))</f>
        <v/>
      </c>
      <c r="F164" s="1" t="str">
        <f t="shared" si="12"/>
        <v/>
      </c>
      <c r="G164" s="1" t="str">
        <f t="shared" si="13"/>
        <v/>
      </c>
      <c r="H164" s="1" t="str">
        <f t="shared" si="14"/>
        <v/>
      </c>
      <c r="I164" s="1" t="str">
        <f t="shared" si="15"/>
        <v/>
      </c>
      <c r="J164" s="1" t="str">
        <f t="shared" si="16"/>
        <v/>
      </c>
      <c r="K164" t="str">
        <f>IF(A164="","",ROUND(1+(LOG10(A164)-LOG10(入力・概要!$B$38))*(入力・概要!$B$40-1)/(LOG10(入力・概要!$B$39)-LOG10(入力・概要!$B$38)),0)+3)</f>
        <v/>
      </c>
      <c r="L164" t="str">
        <f>IF(K164="","",INDEX(同相3導体!$B:$B,K164))</f>
        <v/>
      </c>
      <c r="M164" t="str">
        <f t="shared" si="17"/>
        <v/>
      </c>
    </row>
    <row r="165" spans="1:13">
      <c r="A165" s="3"/>
      <c r="B165" s="4"/>
      <c r="C165" s="4"/>
      <c r="D165" s="1" t="str">
        <f>IF(K165="","",INDEX(同相3導体!$AB:$AB,K165))</f>
        <v/>
      </c>
      <c r="E165" s="1" t="str">
        <f>IF(K165="","",INDEX(同相3導体!$AC:$AC,K165))</f>
        <v/>
      </c>
      <c r="F165" s="1" t="str">
        <f t="shared" si="12"/>
        <v/>
      </c>
      <c r="G165" s="1" t="str">
        <f t="shared" si="13"/>
        <v/>
      </c>
      <c r="H165" s="1" t="str">
        <f t="shared" si="14"/>
        <v/>
      </c>
      <c r="I165" s="1" t="str">
        <f t="shared" si="15"/>
        <v/>
      </c>
      <c r="J165" s="1" t="str">
        <f t="shared" si="16"/>
        <v/>
      </c>
      <c r="K165" t="str">
        <f>IF(A165="","",ROUND(1+(LOG10(A165)-LOG10(入力・概要!$B$38))*(入力・概要!$B$40-1)/(LOG10(入力・概要!$B$39)-LOG10(入力・概要!$B$38)),0)+3)</f>
        <v/>
      </c>
      <c r="L165" t="str">
        <f>IF(K165="","",INDEX(同相3導体!$B:$B,K165))</f>
        <v/>
      </c>
      <c r="M165" t="str">
        <f t="shared" si="17"/>
        <v/>
      </c>
    </row>
    <row r="166" spans="1:13">
      <c r="A166" s="3"/>
      <c r="B166" s="4"/>
      <c r="C166" s="4"/>
      <c r="D166" s="1" t="str">
        <f>IF(K166="","",INDEX(同相3導体!$AB:$AB,K166))</f>
        <v/>
      </c>
      <c r="E166" s="1" t="str">
        <f>IF(K166="","",INDEX(同相3導体!$AC:$AC,K166))</f>
        <v/>
      </c>
      <c r="F166" s="1" t="str">
        <f t="shared" si="12"/>
        <v/>
      </c>
      <c r="G166" s="1" t="str">
        <f t="shared" si="13"/>
        <v/>
      </c>
      <c r="H166" s="1" t="str">
        <f t="shared" si="14"/>
        <v/>
      </c>
      <c r="I166" s="1" t="str">
        <f t="shared" si="15"/>
        <v/>
      </c>
      <c r="J166" s="1" t="str">
        <f t="shared" si="16"/>
        <v/>
      </c>
      <c r="K166" t="str">
        <f>IF(A166="","",ROUND(1+(LOG10(A166)-LOG10(入力・概要!$B$38))*(入力・概要!$B$40-1)/(LOG10(入力・概要!$B$39)-LOG10(入力・概要!$B$38)),0)+3)</f>
        <v/>
      </c>
      <c r="L166" t="str">
        <f>IF(K166="","",INDEX(同相3導体!$B:$B,K166))</f>
        <v/>
      </c>
      <c r="M166" t="str">
        <f t="shared" si="17"/>
        <v/>
      </c>
    </row>
    <row r="167" spans="1:13">
      <c r="A167" s="3"/>
      <c r="B167" s="4"/>
      <c r="C167" s="4"/>
      <c r="D167" s="1" t="str">
        <f>IF(K167="","",INDEX(同相3導体!$AB:$AB,K167))</f>
        <v/>
      </c>
      <c r="E167" s="1" t="str">
        <f>IF(K167="","",INDEX(同相3導体!$AC:$AC,K167))</f>
        <v/>
      </c>
      <c r="F167" s="1" t="str">
        <f t="shared" si="12"/>
        <v/>
      </c>
      <c r="G167" s="1" t="str">
        <f t="shared" si="13"/>
        <v/>
      </c>
      <c r="H167" s="1" t="str">
        <f t="shared" si="14"/>
        <v/>
      </c>
      <c r="I167" s="1" t="str">
        <f t="shared" si="15"/>
        <v/>
      </c>
      <c r="J167" s="1" t="str">
        <f t="shared" si="16"/>
        <v/>
      </c>
      <c r="K167" t="str">
        <f>IF(A167="","",ROUND(1+(LOG10(A167)-LOG10(入力・概要!$B$38))*(入力・概要!$B$40-1)/(LOG10(入力・概要!$B$39)-LOG10(入力・概要!$B$38)),0)+3)</f>
        <v/>
      </c>
      <c r="L167" t="str">
        <f>IF(K167="","",INDEX(同相3導体!$B:$B,K167))</f>
        <v/>
      </c>
      <c r="M167" t="str">
        <f t="shared" si="17"/>
        <v/>
      </c>
    </row>
    <row r="168" spans="1:13">
      <c r="A168" s="3"/>
      <c r="B168" s="4"/>
      <c r="C168" s="4"/>
      <c r="D168" s="1" t="str">
        <f>IF(K168="","",INDEX(同相3導体!$AB:$AB,K168))</f>
        <v/>
      </c>
      <c r="E168" s="1" t="str">
        <f>IF(K168="","",INDEX(同相3導体!$AC:$AC,K168))</f>
        <v/>
      </c>
      <c r="F168" s="1" t="str">
        <f t="shared" si="12"/>
        <v/>
      </c>
      <c r="G168" s="1" t="str">
        <f t="shared" si="13"/>
        <v/>
      </c>
      <c r="H168" s="1" t="str">
        <f t="shared" si="14"/>
        <v/>
      </c>
      <c r="I168" s="1" t="str">
        <f t="shared" si="15"/>
        <v/>
      </c>
      <c r="J168" s="1" t="str">
        <f t="shared" si="16"/>
        <v/>
      </c>
      <c r="K168" t="str">
        <f>IF(A168="","",ROUND(1+(LOG10(A168)-LOG10(入力・概要!$B$38))*(入力・概要!$B$40-1)/(LOG10(入力・概要!$B$39)-LOG10(入力・概要!$B$38)),0)+3)</f>
        <v/>
      </c>
      <c r="L168" t="str">
        <f>IF(K168="","",INDEX(同相3導体!$B:$B,K168))</f>
        <v/>
      </c>
      <c r="M168" t="str">
        <f t="shared" si="17"/>
        <v/>
      </c>
    </row>
    <row r="169" spans="1:13">
      <c r="A169" s="3"/>
      <c r="B169" s="4"/>
      <c r="C169" s="4"/>
      <c r="D169" s="1" t="str">
        <f>IF(K169="","",INDEX(同相3導体!$AB:$AB,K169))</f>
        <v/>
      </c>
      <c r="E169" s="1" t="str">
        <f>IF(K169="","",INDEX(同相3導体!$AC:$AC,K169))</f>
        <v/>
      </c>
      <c r="F169" s="1" t="str">
        <f t="shared" si="12"/>
        <v/>
      </c>
      <c r="G169" s="1" t="str">
        <f t="shared" si="13"/>
        <v/>
      </c>
      <c r="H169" s="1" t="str">
        <f t="shared" si="14"/>
        <v/>
      </c>
      <c r="I169" s="1" t="str">
        <f t="shared" si="15"/>
        <v/>
      </c>
      <c r="J169" s="1" t="str">
        <f t="shared" si="16"/>
        <v/>
      </c>
      <c r="K169" t="str">
        <f>IF(A169="","",ROUND(1+(LOG10(A169)-LOG10(入力・概要!$B$38))*(入力・概要!$B$40-1)/(LOG10(入力・概要!$B$39)-LOG10(入力・概要!$B$38)),0)+3)</f>
        <v/>
      </c>
      <c r="L169" t="str">
        <f>IF(K169="","",INDEX(同相3導体!$B:$B,K169))</f>
        <v/>
      </c>
      <c r="M169" t="str">
        <f t="shared" si="17"/>
        <v/>
      </c>
    </row>
    <row r="170" spans="1:13">
      <c r="A170" s="3"/>
      <c r="B170" s="4"/>
      <c r="C170" s="4"/>
      <c r="D170" s="1" t="str">
        <f>IF(K170="","",INDEX(同相3導体!$AB:$AB,K170))</f>
        <v/>
      </c>
      <c r="E170" s="1" t="str">
        <f>IF(K170="","",INDEX(同相3導体!$AC:$AC,K170))</f>
        <v/>
      </c>
      <c r="F170" s="1" t="str">
        <f t="shared" si="12"/>
        <v/>
      </c>
      <c r="G170" s="1" t="str">
        <f t="shared" si="13"/>
        <v/>
      </c>
      <c r="H170" s="1" t="str">
        <f t="shared" si="14"/>
        <v/>
      </c>
      <c r="I170" s="1" t="str">
        <f t="shared" si="15"/>
        <v/>
      </c>
      <c r="J170" s="1" t="str">
        <f t="shared" si="16"/>
        <v/>
      </c>
      <c r="K170" t="str">
        <f>IF(A170="","",ROUND(1+(LOG10(A170)-LOG10(入力・概要!$B$38))*(入力・概要!$B$40-1)/(LOG10(入力・概要!$B$39)-LOG10(入力・概要!$B$38)),0)+3)</f>
        <v/>
      </c>
      <c r="L170" t="str">
        <f>IF(K170="","",INDEX(同相3導体!$B:$B,K170))</f>
        <v/>
      </c>
      <c r="M170" t="str">
        <f t="shared" si="17"/>
        <v/>
      </c>
    </row>
    <row r="171" spans="1:13">
      <c r="A171" s="3"/>
      <c r="B171" s="4"/>
      <c r="C171" s="4"/>
      <c r="D171" s="1" t="str">
        <f>IF(K171="","",INDEX(同相3導体!$AB:$AB,K171))</f>
        <v/>
      </c>
      <c r="E171" s="1" t="str">
        <f>IF(K171="","",INDEX(同相3導体!$AC:$AC,K171))</f>
        <v/>
      </c>
      <c r="F171" s="1" t="str">
        <f t="shared" si="12"/>
        <v/>
      </c>
      <c r="G171" s="1" t="str">
        <f t="shared" si="13"/>
        <v/>
      </c>
      <c r="H171" s="1" t="str">
        <f t="shared" si="14"/>
        <v/>
      </c>
      <c r="I171" s="1" t="str">
        <f t="shared" si="15"/>
        <v/>
      </c>
      <c r="J171" s="1" t="str">
        <f t="shared" si="16"/>
        <v/>
      </c>
      <c r="K171" t="str">
        <f>IF(A171="","",ROUND(1+(LOG10(A171)-LOG10(入力・概要!$B$38))*(入力・概要!$B$40-1)/(LOG10(入力・概要!$B$39)-LOG10(入力・概要!$B$38)),0)+3)</f>
        <v/>
      </c>
      <c r="L171" t="str">
        <f>IF(K171="","",INDEX(同相3導体!$B:$B,K171))</f>
        <v/>
      </c>
      <c r="M171" t="str">
        <f t="shared" si="17"/>
        <v/>
      </c>
    </row>
    <row r="172" spans="1:13">
      <c r="A172" s="3"/>
      <c r="B172" s="4"/>
      <c r="C172" s="4"/>
      <c r="D172" s="1" t="str">
        <f>IF(K172="","",INDEX(同相3導体!$AB:$AB,K172))</f>
        <v/>
      </c>
      <c r="E172" s="1" t="str">
        <f>IF(K172="","",INDEX(同相3導体!$AC:$AC,K172))</f>
        <v/>
      </c>
      <c r="F172" s="1" t="str">
        <f t="shared" si="12"/>
        <v/>
      </c>
      <c r="G172" s="1" t="str">
        <f t="shared" si="13"/>
        <v/>
      </c>
      <c r="H172" s="1" t="str">
        <f t="shared" si="14"/>
        <v/>
      </c>
      <c r="I172" s="1" t="str">
        <f t="shared" si="15"/>
        <v/>
      </c>
      <c r="J172" s="1" t="str">
        <f t="shared" si="16"/>
        <v/>
      </c>
      <c r="K172" t="str">
        <f>IF(A172="","",ROUND(1+(LOG10(A172)-LOG10(入力・概要!$B$38))*(入力・概要!$B$40-1)/(LOG10(入力・概要!$B$39)-LOG10(入力・概要!$B$38)),0)+3)</f>
        <v/>
      </c>
      <c r="L172" t="str">
        <f>IF(K172="","",INDEX(同相3導体!$B:$B,K172))</f>
        <v/>
      </c>
      <c r="M172" t="str">
        <f t="shared" si="17"/>
        <v/>
      </c>
    </row>
    <row r="173" spans="1:13">
      <c r="A173" s="3"/>
      <c r="B173" s="4"/>
      <c r="C173" s="4"/>
      <c r="D173" s="1" t="str">
        <f>IF(K173="","",INDEX(同相3導体!$AB:$AB,K173))</f>
        <v/>
      </c>
      <c r="E173" s="1" t="str">
        <f>IF(K173="","",INDEX(同相3導体!$AC:$AC,K173))</f>
        <v/>
      </c>
      <c r="F173" s="1" t="str">
        <f t="shared" si="12"/>
        <v/>
      </c>
      <c r="G173" s="1" t="str">
        <f t="shared" si="13"/>
        <v/>
      </c>
      <c r="H173" s="1" t="str">
        <f t="shared" si="14"/>
        <v/>
      </c>
      <c r="I173" s="1" t="str">
        <f t="shared" si="15"/>
        <v/>
      </c>
      <c r="J173" s="1" t="str">
        <f t="shared" si="16"/>
        <v/>
      </c>
      <c r="K173" t="str">
        <f>IF(A173="","",ROUND(1+(LOG10(A173)-LOG10(入力・概要!$B$38))*(入力・概要!$B$40-1)/(LOG10(入力・概要!$B$39)-LOG10(入力・概要!$B$38)),0)+3)</f>
        <v/>
      </c>
      <c r="L173" t="str">
        <f>IF(K173="","",INDEX(同相3導体!$B:$B,K173))</f>
        <v/>
      </c>
      <c r="M173" t="str">
        <f t="shared" si="17"/>
        <v/>
      </c>
    </row>
    <row r="174" spans="1:13">
      <c r="A174" s="3"/>
      <c r="B174" s="4"/>
      <c r="C174" s="4"/>
      <c r="D174" s="1" t="str">
        <f>IF(K174="","",INDEX(同相3導体!$AB:$AB,K174))</f>
        <v/>
      </c>
      <c r="E174" s="1" t="str">
        <f>IF(K174="","",INDEX(同相3導体!$AC:$AC,K174))</f>
        <v/>
      </c>
      <c r="F174" s="1" t="str">
        <f t="shared" si="12"/>
        <v/>
      </c>
      <c r="G174" s="1" t="str">
        <f t="shared" si="13"/>
        <v/>
      </c>
      <c r="H174" s="1" t="str">
        <f t="shared" si="14"/>
        <v/>
      </c>
      <c r="I174" s="1" t="str">
        <f t="shared" si="15"/>
        <v/>
      </c>
      <c r="J174" s="1" t="str">
        <f t="shared" si="16"/>
        <v/>
      </c>
      <c r="K174" t="str">
        <f>IF(A174="","",ROUND(1+(LOG10(A174)-LOG10(入力・概要!$B$38))*(入力・概要!$B$40-1)/(LOG10(入力・概要!$B$39)-LOG10(入力・概要!$B$38)),0)+3)</f>
        <v/>
      </c>
      <c r="L174" t="str">
        <f>IF(K174="","",INDEX(同相3導体!$B:$B,K174))</f>
        <v/>
      </c>
      <c r="M174" t="str">
        <f t="shared" si="17"/>
        <v/>
      </c>
    </row>
    <row r="175" spans="1:13">
      <c r="A175" s="3"/>
      <c r="B175" s="4"/>
      <c r="C175" s="4"/>
      <c r="D175" s="1" t="str">
        <f>IF(K175="","",INDEX(同相3導体!$AB:$AB,K175))</f>
        <v/>
      </c>
      <c r="E175" s="1" t="str">
        <f>IF(K175="","",INDEX(同相3導体!$AC:$AC,K175))</f>
        <v/>
      </c>
      <c r="F175" s="1" t="str">
        <f t="shared" si="12"/>
        <v/>
      </c>
      <c r="G175" s="1" t="str">
        <f t="shared" si="13"/>
        <v/>
      </c>
      <c r="H175" s="1" t="str">
        <f t="shared" si="14"/>
        <v/>
      </c>
      <c r="I175" s="1" t="str">
        <f t="shared" si="15"/>
        <v/>
      </c>
      <c r="J175" s="1" t="str">
        <f t="shared" si="16"/>
        <v/>
      </c>
      <c r="K175" t="str">
        <f>IF(A175="","",ROUND(1+(LOG10(A175)-LOG10(入力・概要!$B$38))*(入力・概要!$B$40-1)/(LOG10(入力・概要!$B$39)-LOG10(入力・概要!$B$38)),0)+3)</f>
        <v/>
      </c>
      <c r="L175" t="str">
        <f>IF(K175="","",INDEX(同相3導体!$B:$B,K175))</f>
        <v/>
      </c>
      <c r="M175" t="str">
        <f t="shared" si="17"/>
        <v/>
      </c>
    </row>
    <row r="176" spans="1:13">
      <c r="A176" s="3"/>
      <c r="B176" s="4"/>
      <c r="C176" s="4"/>
      <c r="D176" s="1" t="str">
        <f>IF(K176="","",INDEX(同相3導体!$AB:$AB,K176))</f>
        <v/>
      </c>
      <c r="E176" s="1" t="str">
        <f>IF(K176="","",INDEX(同相3導体!$AC:$AC,K176))</f>
        <v/>
      </c>
      <c r="F176" s="1" t="str">
        <f t="shared" si="12"/>
        <v/>
      </c>
      <c r="G176" s="1" t="str">
        <f t="shared" si="13"/>
        <v/>
      </c>
      <c r="H176" s="1" t="str">
        <f t="shared" si="14"/>
        <v/>
      </c>
      <c r="I176" s="1" t="str">
        <f t="shared" si="15"/>
        <v/>
      </c>
      <c r="J176" s="1" t="str">
        <f t="shared" si="16"/>
        <v/>
      </c>
      <c r="K176" t="str">
        <f>IF(A176="","",ROUND(1+(LOG10(A176)-LOG10(入力・概要!$B$38))*(入力・概要!$B$40-1)/(LOG10(入力・概要!$B$39)-LOG10(入力・概要!$B$38)),0)+3)</f>
        <v/>
      </c>
      <c r="L176" t="str">
        <f>IF(K176="","",INDEX(同相3導体!$B:$B,K176))</f>
        <v/>
      </c>
      <c r="M176" t="str">
        <f t="shared" si="17"/>
        <v/>
      </c>
    </row>
    <row r="177" spans="1:13">
      <c r="A177" s="3"/>
      <c r="B177" s="4"/>
      <c r="C177" s="4"/>
      <c r="D177" s="1" t="str">
        <f>IF(K177="","",INDEX(同相3導体!$AB:$AB,K177))</f>
        <v/>
      </c>
      <c r="E177" s="1" t="str">
        <f>IF(K177="","",INDEX(同相3導体!$AC:$AC,K177))</f>
        <v/>
      </c>
      <c r="F177" s="1" t="str">
        <f t="shared" si="12"/>
        <v/>
      </c>
      <c r="G177" s="1" t="str">
        <f t="shared" si="13"/>
        <v/>
      </c>
      <c r="H177" s="1" t="str">
        <f t="shared" si="14"/>
        <v/>
      </c>
      <c r="I177" s="1" t="str">
        <f t="shared" si="15"/>
        <v/>
      </c>
      <c r="J177" s="1" t="str">
        <f t="shared" si="16"/>
        <v/>
      </c>
      <c r="K177" t="str">
        <f>IF(A177="","",ROUND(1+(LOG10(A177)-LOG10(入力・概要!$B$38))*(入力・概要!$B$40-1)/(LOG10(入力・概要!$B$39)-LOG10(入力・概要!$B$38)),0)+3)</f>
        <v/>
      </c>
      <c r="L177" t="str">
        <f>IF(K177="","",INDEX(同相3導体!$B:$B,K177))</f>
        <v/>
      </c>
      <c r="M177" t="str">
        <f t="shared" si="17"/>
        <v/>
      </c>
    </row>
    <row r="178" spans="1:13">
      <c r="A178" s="3"/>
      <c r="B178" s="4"/>
      <c r="C178" s="4"/>
      <c r="D178" s="1" t="str">
        <f>IF(K178="","",INDEX(同相3導体!$AB:$AB,K178))</f>
        <v/>
      </c>
      <c r="E178" s="1" t="str">
        <f>IF(K178="","",INDEX(同相3導体!$AC:$AC,K178))</f>
        <v/>
      </c>
      <c r="F178" s="1" t="str">
        <f t="shared" si="12"/>
        <v/>
      </c>
      <c r="G178" s="1" t="str">
        <f t="shared" si="13"/>
        <v/>
      </c>
      <c r="H178" s="1" t="str">
        <f t="shared" si="14"/>
        <v/>
      </c>
      <c r="I178" s="1" t="str">
        <f t="shared" si="15"/>
        <v/>
      </c>
      <c r="J178" s="1" t="str">
        <f t="shared" si="16"/>
        <v/>
      </c>
      <c r="K178" t="str">
        <f>IF(A178="","",ROUND(1+(LOG10(A178)-LOG10(入力・概要!$B$38))*(入力・概要!$B$40-1)/(LOG10(入力・概要!$B$39)-LOG10(入力・概要!$B$38)),0)+3)</f>
        <v/>
      </c>
      <c r="L178" t="str">
        <f>IF(K178="","",INDEX(同相3導体!$B:$B,K178))</f>
        <v/>
      </c>
      <c r="M178" t="str">
        <f t="shared" si="17"/>
        <v/>
      </c>
    </row>
    <row r="179" spans="1:13">
      <c r="A179" s="3"/>
      <c r="B179" s="4"/>
      <c r="C179" s="4"/>
      <c r="D179" s="1" t="str">
        <f>IF(K179="","",INDEX(同相3導体!$AB:$AB,K179))</f>
        <v/>
      </c>
      <c r="E179" s="1" t="str">
        <f>IF(K179="","",INDEX(同相3導体!$AC:$AC,K179))</f>
        <v/>
      </c>
      <c r="F179" s="1" t="str">
        <f t="shared" si="12"/>
        <v/>
      </c>
      <c r="G179" s="1" t="str">
        <f t="shared" si="13"/>
        <v/>
      </c>
      <c r="H179" s="1" t="str">
        <f t="shared" si="14"/>
        <v/>
      </c>
      <c r="I179" s="1" t="str">
        <f t="shared" si="15"/>
        <v/>
      </c>
      <c r="J179" s="1" t="str">
        <f t="shared" si="16"/>
        <v/>
      </c>
      <c r="K179" t="str">
        <f>IF(A179="","",ROUND(1+(LOG10(A179)-LOG10(入力・概要!$B$38))*(入力・概要!$B$40-1)/(LOG10(入力・概要!$B$39)-LOG10(入力・概要!$B$38)),0)+3)</f>
        <v/>
      </c>
      <c r="L179" t="str">
        <f>IF(K179="","",INDEX(同相3導体!$B:$B,K179))</f>
        <v/>
      </c>
      <c r="M179" t="str">
        <f t="shared" si="17"/>
        <v/>
      </c>
    </row>
    <row r="180" spans="1:13">
      <c r="A180" s="3"/>
      <c r="B180" s="4"/>
      <c r="C180" s="4"/>
      <c r="D180" s="1" t="str">
        <f>IF(K180="","",INDEX(同相3導体!$AB:$AB,K180))</f>
        <v/>
      </c>
      <c r="E180" s="1" t="str">
        <f>IF(K180="","",INDEX(同相3導体!$AC:$AC,K180))</f>
        <v/>
      </c>
      <c r="F180" s="1" t="str">
        <f t="shared" si="12"/>
        <v/>
      </c>
      <c r="G180" s="1" t="str">
        <f t="shared" si="13"/>
        <v/>
      </c>
      <c r="H180" s="1" t="str">
        <f t="shared" si="14"/>
        <v/>
      </c>
      <c r="I180" s="1" t="str">
        <f t="shared" si="15"/>
        <v/>
      </c>
      <c r="J180" s="1" t="str">
        <f t="shared" si="16"/>
        <v/>
      </c>
      <c r="K180" t="str">
        <f>IF(A180="","",ROUND(1+(LOG10(A180)-LOG10(入力・概要!$B$38))*(入力・概要!$B$40-1)/(LOG10(入力・概要!$B$39)-LOG10(入力・概要!$B$38)),0)+3)</f>
        <v/>
      </c>
      <c r="L180" t="str">
        <f>IF(K180="","",INDEX(同相3導体!$B:$B,K180))</f>
        <v/>
      </c>
      <c r="M180" t="str">
        <f t="shared" si="17"/>
        <v/>
      </c>
    </row>
    <row r="181" spans="1:13">
      <c r="A181" s="3"/>
      <c r="B181" s="4"/>
      <c r="C181" s="4"/>
      <c r="D181" s="1" t="str">
        <f>IF(K181="","",INDEX(同相3導体!$AB:$AB,K181))</f>
        <v/>
      </c>
      <c r="E181" s="1" t="str">
        <f>IF(K181="","",INDEX(同相3導体!$AC:$AC,K181))</f>
        <v/>
      </c>
      <c r="F181" s="1" t="str">
        <f t="shared" si="12"/>
        <v/>
      </c>
      <c r="G181" s="1" t="str">
        <f t="shared" si="13"/>
        <v/>
      </c>
      <c r="H181" s="1" t="str">
        <f t="shared" si="14"/>
        <v/>
      </c>
      <c r="I181" s="1" t="str">
        <f t="shared" si="15"/>
        <v/>
      </c>
      <c r="J181" s="1" t="str">
        <f t="shared" si="16"/>
        <v/>
      </c>
      <c r="K181" t="str">
        <f>IF(A181="","",ROUND(1+(LOG10(A181)-LOG10(入力・概要!$B$38))*(入力・概要!$B$40-1)/(LOG10(入力・概要!$B$39)-LOG10(入力・概要!$B$38)),0)+3)</f>
        <v/>
      </c>
      <c r="L181" t="str">
        <f>IF(K181="","",INDEX(同相3導体!$B:$B,K181))</f>
        <v/>
      </c>
      <c r="M181" t="str">
        <f t="shared" si="17"/>
        <v/>
      </c>
    </row>
    <row r="182" spans="1:13">
      <c r="A182" s="3"/>
      <c r="B182" s="4"/>
      <c r="C182" s="4"/>
      <c r="D182" s="1" t="str">
        <f>IF(K182="","",INDEX(同相3導体!$AB:$AB,K182))</f>
        <v/>
      </c>
      <c r="E182" s="1" t="str">
        <f>IF(K182="","",INDEX(同相3導体!$AC:$AC,K182))</f>
        <v/>
      </c>
      <c r="F182" s="1" t="str">
        <f t="shared" si="12"/>
        <v/>
      </c>
      <c r="G182" s="1" t="str">
        <f t="shared" si="13"/>
        <v/>
      </c>
      <c r="H182" s="1" t="str">
        <f t="shared" si="14"/>
        <v/>
      </c>
      <c r="I182" s="1" t="str">
        <f t="shared" si="15"/>
        <v/>
      </c>
      <c r="J182" s="1" t="str">
        <f t="shared" si="16"/>
        <v/>
      </c>
      <c r="K182" t="str">
        <f>IF(A182="","",ROUND(1+(LOG10(A182)-LOG10(入力・概要!$B$38))*(入力・概要!$B$40-1)/(LOG10(入力・概要!$B$39)-LOG10(入力・概要!$B$38)),0)+3)</f>
        <v/>
      </c>
      <c r="L182" t="str">
        <f>IF(K182="","",INDEX(同相3導体!$B:$B,K182))</f>
        <v/>
      </c>
      <c r="M182" t="str">
        <f t="shared" si="17"/>
        <v/>
      </c>
    </row>
    <row r="183" spans="1:13">
      <c r="A183" s="3"/>
      <c r="B183" s="4"/>
      <c r="C183" s="4"/>
      <c r="D183" s="1" t="str">
        <f>IF(K183="","",INDEX(同相3導体!$AB:$AB,K183))</f>
        <v/>
      </c>
      <c r="E183" s="1" t="str">
        <f>IF(K183="","",INDEX(同相3導体!$AC:$AC,K183))</f>
        <v/>
      </c>
      <c r="F183" s="1" t="str">
        <f t="shared" si="12"/>
        <v/>
      </c>
      <c r="G183" s="1" t="str">
        <f t="shared" si="13"/>
        <v/>
      </c>
      <c r="H183" s="1" t="str">
        <f t="shared" si="14"/>
        <v/>
      </c>
      <c r="I183" s="1" t="str">
        <f t="shared" si="15"/>
        <v/>
      </c>
      <c r="J183" s="1" t="str">
        <f t="shared" si="16"/>
        <v/>
      </c>
      <c r="K183" t="str">
        <f>IF(A183="","",ROUND(1+(LOG10(A183)-LOG10(入力・概要!$B$38))*(入力・概要!$B$40-1)/(LOG10(入力・概要!$B$39)-LOG10(入力・概要!$B$38)),0)+3)</f>
        <v/>
      </c>
      <c r="L183" t="str">
        <f>IF(K183="","",INDEX(同相3導体!$B:$B,K183))</f>
        <v/>
      </c>
      <c r="M183" t="str">
        <f t="shared" si="17"/>
        <v/>
      </c>
    </row>
    <row r="184" spans="1:13">
      <c r="A184" s="3"/>
      <c r="B184" s="4"/>
      <c r="C184" s="4"/>
      <c r="D184" s="1" t="str">
        <f>IF(K184="","",INDEX(同相3導体!$AB:$AB,K184))</f>
        <v/>
      </c>
      <c r="E184" s="1" t="str">
        <f>IF(K184="","",INDEX(同相3導体!$AC:$AC,K184))</f>
        <v/>
      </c>
      <c r="F184" s="1" t="str">
        <f t="shared" si="12"/>
        <v/>
      </c>
      <c r="G184" s="1" t="str">
        <f t="shared" si="13"/>
        <v/>
      </c>
      <c r="H184" s="1" t="str">
        <f t="shared" si="14"/>
        <v/>
      </c>
      <c r="I184" s="1" t="str">
        <f t="shared" si="15"/>
        <v/>
      </c>
      <c r="J184" s="1" t="str">
        <f t="shared" si="16"/>
        <v/>
      </c>
      <c r="K184" t="str">
        <f>IF(A184="","",ROUND(1+(LOG10(A184)-LOG10(入力・概要!$B$38))*(入力・概要!$B$40-1)/(LOG10(入力・概要!$B$39)-LOG10(入力・概要!$B$38)),0)+3)</f>
        <v/>
      </c>
      <c r="L184" t="str">
        <f>IF(K184="","",INDEX(同相3導体!$B:$B,K184))</f>
        <v/>
      </c>
      <c r="M184" t="str">
        <f t="shared" si="17"/>
        <v/>
      </c>
    </row>
    <row r="185" spans="1:13">
      <c r="A185" s="3"/>
      <c r="B185" s="4"/>
      <c r="C185" s="4"/>
      <c r="D185" s="1" t="str">
        <f>IF(K185="","",INDEX(同相3導体!$AB:$AB,K185))</f>
        <v/>
      </c>
      <c r="E185" s="1" t="str">
        <f>IF(K185="","",INDEX(同相3導体!$AC:$AC,K185))</f>
        <v/>
      </c>
      <c r="F185" s="1" t="str">
        <f t="shared" si="12"/>
        <v/>
      </c>
      <c r="G185" s="1" t="str">
        <f t="shared" si="13"/>
        <v/>
      </c>
      <c r="H185" s="1" t="str">
        <f t="shared" si="14"/>
        <v/>
      </c>
      <c r="I185" s="1" t="str">
        <f t="shared" si="15"/>
        <v/>
      </c>
      <c r="J185" s="1" t="str">
        <f t="shared" si="16"/>
        <v/>
      </c>
      <c r="K185" t="str">
        <f>IF(A185="","",ROUND(1+(LOG10(A185)-LOG10(入力・概要!$B$38))*(入力・概要!$B$40-1)/(LOG10(入力・概要!$B$39)-LOG10(入力・概要!$B$38)),0)+3)</f>
        <v/>
      </c>
      <c r="L185" t="str">
        <f>IF(K185="","",INDEX(同相3導体!$B:$B,K185))</f>
        <v/>
      </c>
      <c r="M185" t="str">
        <f t="shared" si="17"/>
        <v/>
      </c>
    </row>
    <row r="186" spans="1:13">
      <c r="A186" s="3"/>
      <c r="B186" s="4"/>
      <c r="C186" s="4"/>
      <c r="D186" s="1" t="str">
        <f>IF(K186="","",INDEX(同相3導体!$AB:$AB,K186))</f>
        <v/>
      </c>
      <c r="E186" s="1" t="str">
        <f>IF(K186="","",INDEX(同相3導体!$AC:$AC,K186))</f>
        <v/>
      </c>
      <c r="F186" s="1" t="str">
        <f t="shared" si="12"/>
        <v/>
      </c>
      <c r="G186" s="1" t="str">
        <f t="shared" si="13"/>
        <v/>
      </c>
      <c r="H186" s="1" t="str">
        <f t="shared" si="14"/>
        <v/>
      </c>
      <c r="I186" s="1" t="str">
        <f t="shared" si="15"/>
        <v/>
      </c>
      <c r="J186" s="1" t="str">
        <f t="shared" si="16"/>
        <v/>
      </c>
      <c r="K186" t="str">
        <f>IF(A186="","",ROUND(1+(LOG10(A186)-LOG10(入力・概要!$B$38))*(入力・概要!$B$40-1)/(LOG10(入力・概要!$B$39)-LOG10(入力・概要!$B$38)),0)+3)</f>
        <v/>
      </c>
      <c r="L186" t="str">
        <f>IF(K186="","",INDEX(同相3導体!$B:$B,K186))</f>
        <v/>
      </c>
      <c r="M186" t="str">
        <f t="shared" si="17"/>
        <v/>
      </c>
    </row>
    <row r="187" spans="1:13">
      <c r="A187" s="3"/>
      <c r="B187" s="4"/>
      <c r="C187" s="4"/>
      <c r="D187" s="1" t="str">
        <f>IF(K187="","",INDEX(同相3導体!$AB:$AB,K187))</f>
        <v/>
      </c>
      <c r="E187" s="1" t="str">
        <f>IF(K187="","",INDEX(同相3導体!$AC:$AC,K187))</f>
        <v/>
      </c>
      <c r="F187" s="1" t="str">
        <f t="shared" si="12"/>
        <v/>
      </c>
      <c r="G187" s="1" t="str">
        <f t="shared" si="13"/>
        <v/>
      </c>
      <c r="H187" s="1" t="str">
        <f t="shared" si="14"/>
        <v/>
      </c>
      <c r="I187" s="1" t="str">
        <f t="shared" si="15"/>
        <v/>
      </c>
      <c r="J187" s="1" t="str">
        <f t="shared" si="16"/>
        <v/>
      </c>
      <c r="K187" t="str">
        <f>IF(A187="","",ROUND(1+(LOG10(A187)-LOG10(入力・概要!$B$38))*(入力・概要!$B$40-1)/(LOG10(入力・概要!$B$39)-LOG10(入力・概要!$B$38)),0)+3)</f>
        <v/>
      </c>
      <c r="L187" t="str">
        <f>IF(K187="","",INDEX(同相3導体!$B:$B,K187))</f>
        <v/>
      </c>
      <c r="M187" t="str">
        <f t="shared" si="17"/>
        <v/>
      </c>
    </row>
    <row r="188" spans="1:13">
      <c r="A188" s="3"/>
      <c r="B188" s="4"/>
      <c r="C188" s="4"/>
      <c r="D188" s="1" t="str">
        <f>IF(K188="","",INDEX(同相3導体!$AB:$AB,K188))</f>
        <v/>
      </c>
      <c r="E188" s="1" t="str">
        <f>IF(K188="","",INDEX(同相3導体!$AC:$AC,K188))</f>
        <v/>
      </c>
      <c r="F188" s="1" t="str">
        <f t="shared" si="12"/>
        <v/>
      </c>
      <c r="G188" s="1" t="str">
        <f t="shared" si="13"/>
        <v/>
      </c>
      <c r="H188" s="1" t="str">
        <f t="shared" si="14"/>
        <v/>
      </c>
      <c r="I188" s="1" t="str">
        <f t="shared" si="15"/>
        <v/>
      </c>
      <c r="J188" s="1" t="str">
        <f t="shared" si="16"/>
        <v/>
      </c>
      <c r="K188" t="str">
        <f>IF(A188="","",ROUND(1+(LOG10(A188)-LOG10(入力・概要!$B$38))*(入力・概要!$B$40-1)/(LOG10(入力・概要!$B$39)-LOG10(入力・概要!$B$38)),0)+3)</f>
        <v/>
      </c>
      <c r="L188" t="str">
        <f>IF(K188="","",INDEX(同相3導体!$B:$B,K188))</f>
        <v/>
      </c>
      <c r="M188" t="str">
        <f t="shared" si="17"/>
        <v/>
      </c>
    </row>
    <row r="189" spans="1:13">
      <c r="A189" s="3"/>
      <c r="B189" s="4"/>
      <c r="C189" s="4"/>
      <c r="D189" s="1" t="str">
        <f>IF(K189="","",INDEX(同相3導体!$AB:$AB,K189))</f>
        <v/>
      </c>
      <c r="E189" s="1" t="str">
        <f>IF(K189="","",INDEX(同相3導体!$AC:$AC,K189))</f>
        <v/>
      </c>
      <c r="F189" s="1" t="str">
        <f t="shared" si="12"/>
        <v/>
      </c>
      <c r="G189" s="1" t="str">
        <f t="shared" si="13"/>
        <v/>
      </c>
      <c r="H189" s="1" t="str">
        <f t="shared" si="14"/>
        <v/>
      </c>
      <c r="I189" s="1" t="str">
        <f t="shared" si="15"/>
        <v/>
      </c>
      <c r="J189" s="1" t="str">
        <f t="shared" si="16"/>
        <v/>
      </c>
      <c r="K189" t="str">
        <f>IF(A189="","",ROUND(1+(LOG10(A189)-LOG10(入力・概要!$B$38))*(入力・概要!$B$40-1)/(LOG10(入力・概要!$B$39)-LOG10(入力・概要!$B$38)),0)+3)</f>
        <v/>
      </c>
      <c r="L189" t="str">
        <f>IF(K189="","",INDEX(同相3導体!$B:$B,K189))</f>
        <v/>
      </c>
      <c r="M189" t="str">
        <f t="shared" si="17"/>
        <v/>
      </c>
    </row>
    <row r="190" spans="1:13">
      <c r="A190" s="3"/>
      <c r="B190" s="4"/>
      <c r="C190" s="4"/>
      <c r="D190" s="1" t="str">
        <f>IF(K190="","",INDEX(同相3導体!$AB:$AB,K190))</f>
        <v/>
      </c>
      <c r="E190" s="1" t="str">
        <f>IF(K190="","",INDEX(同相3導体!$AC:$AC,K190))</f>
        <v/>
      </c>
      <c r="F190" s="1" t="str">
        <f t="shared" si="12"/>
        <v/>
      </c>
      <c r="G190" s="1" t="str">
        <f t="shared" si="13"/>
        <v/>
      </c>
      <c r="H190" s="1" t="str">
        <f t="shared" si="14"/>
        <v/>
      </c>
      <c r="I190" s="1" t="str">
        <f t="shared" si="15"/>
        <v/>
      </c>
      <c r="J190" s="1" t="str">
        <f t="shared" si="16"/>
        <v/>
      </c>
      <c r="K190" t="str">
        <f>IF(A190="","",ROUND(1+(LOG10(A190)-LOG10(入力・概要!$B$38))*(入力・概要!$B$40-1)/(LOG10(入力・概要!$B$39)-LOG10(入力・概要!$B$38)),0)+3)</f>
        <v/>
      </c>
      <c r="L190" t="str">
        <f>IF(K190="","",INDEX(同相3導体!$B:$B,K190))</f>
        <v/>
      </c>
      <c r="M190" t="str">
        <f t="shared" si="17"/>
        <v/>
      </c>
    </row>
    <row r="191" spans="1:13">
      <c r="A191" s="3"/>
      <c r="B191" s="4"/>
      <c r="C191" s="4"/>
      <c r="D191" s="1" t="str">
        <f>IF(K191="","",INDEX(同相3導体!$AB:$AB,K191))</f>
        <v/>
      </c>
      <c r="E191" s="1" t="str">
        <f>IF(K191="","",INDEX(同相3導体!$AC:$AC,K191))</f>
        <v/>
      </c>
      <c r="F191" s="1" t="str">
        <f t="shared" si="12"/>
        <v/>
      </c>
      <c r="G191" s="1" t="str">
        <f t="shared" si="13"/>
        <v/>
      </c>
      <c r="H191" s="1" t="str">
        <f t="shared" si="14"/>
        <v/>
      </c>
      <c r="I191" s="1" t="str">
        <f t="shared" si="15"/>
        <v/>
      </c>
      <c r="J191" s="1" t="str">
        <f t="shared" si="16"/>
        <v/>
      </c>
      <c r="K191" t="str">
        <f>IF(A191="","",ROUND(1+(LOG10(A191)-LOG10(入力・概要!$B$38))*(入力・概要!$B$40-1)/(LOG10(入力・概要!$B$39)-LOG10(入力・概要!$B$38)),0)+3)</f>
        <v/>
      </c>
      <c r="L191" t="str">
        <f>IF(K191="","",INDEX(同相3導体!$B:$B,K191))</f>
        <v/>
      </c>
      <c r="M191" t="str">
        <f t="shared" si="17"/>
        <v/>
      </c>
    </row>
    <row r="192" spans="1:13">
      <c r="A192" s="3"/>
      <c r="B192" s="4"/>
      <c r="C192" s="4"/>
      <c r="D192" s="1" t="str">
        <f>IF(K192="","",INDEX(同相3導体!$AB:$AB,K192))</f>
        <v/>
      </c>
      <c r="E192" s="1" t="str">
        <f>IF(K192="","",INDEX(同相3導体!$AC:$AC,K192))</f>
        <v/>
      </c>
      <c r="F192" s="1" t="str">
        <f t="shared" si="12"/>
        <v/>
      </c>
      <c r="G192" s="1" t="str">
        <f t="shared" si="13"/>
        <v/>
      </c>
      <c r="H192" s="1" t="str">
        <f t="shared" si="14"/>
        <v/>
      </c>
      <c r="I192" s="1" t="str">
        <f t="shared" si="15"/>
        <v/>
      </c>
      <c r="J192" s="1" t="str">
        <f t="shared" si="16"/>
        <v/>
      </c>
      <c r="K192" t="str">
        <f>IF(A192="","",ROUND(1+(LOG10(A192)-LOG10(入力・概要!$B$38))*(入力・概要!$B$40-1)/(LOG10(入力・概要!$B$39)-LOG10(入力・概要!$B$38)),0)+3)</f>
        <v/>
      </c>
      <c r="L192" t="str">
        <f>IF(K192="","",INDEX(同相3導体!$B:$B,K192))</f>
        <v/>
      </c>
      <c r="M192" t="str">
        <f t="shared" si="17"/>
        <v/>
      </c>
    </row>
    <row r="193" spans="1:13">
      <c r="A193" s="3"/>
      <c r="B193" s="4"/>
      <c r="C193" s="4"/>
      <c r="D193" s="1" t="str">
        <f>IF(K193="","",INDEX(同相3導体!$AB:$AB,K193))</f>
        <v/>
      </c>
      <c r="E193" s="1" t="str">
        <f>IF(K193="","",INDEX(同相3導体!$AC:$AC,K193))</f>
        <v/>
      </c>
      <c r="F193" s="1" t="str">
        <f t="shared" si="12"/>
        <v/>
      </c>
      <c r="G193" s="1" t="str">
        <f t="shared" si="13"/>
        <v/>
      </c>
      <c r="H193" s="1" t="str">
        <f t="shared" si="14"/>
        <v/>
      </c>
      <c r="I193" s="1" t="str">
        <f t="shared" si="15"/>
        <v/>
      </c>
      <c r="J193" s="1" t="str">
        <f t="shared" si="16"/>
        <v/>
      </c>
      <c r="K193" t="str">
        <f>IF(A193="","",ROUND(1+(LOG10(A193)-LOG10(入力・概要!$B$38))*(入力・概要!$B$40-1)/(LOG10(入力・概要!$B$39)-LOG10(入力・概要!$B$38)),0)+3)</f>
        <v/>
      </c>
      <c r="L193" t="str">
        <f>IF(K193="","",INDEX(同相3導体!$B:$B,K193))</f>
        <v/>
      </c>
      <c r="M193" t="str">
        <f t="shared" si="17"/>
        <v/>
      </c>
    </row>
    <row r="194" spans="1:13">
      <c r="A194" s="3"/>
      <c r="B194" s="4"/>
      <c r="C194" s="4"/>
      <c r="D194" s="1" t="str">
        <f>IF(K194="","",INDEX(同相3導体!$AB:$AB,K194))</f>
        <v/>
      </c>
      <c r="E194" s="1" t="str">
        <f>IF(K194="","",INDEX(同相3導体!$AC:$AC,K194))</f>
        <v/>
      </c>
      <c r="F194" s="1" t="str">
        <f t="shared" si="12"/>
        <v/>
      </c>
      <c r="G194" s="1" t="str">
        <f t="shared" si="13"/>
        <v/>
      </c>
      <c r="H194" s="1" t="str">
        <f t="shared" si="14"/>
        <v/>
      </c>
      <c r="I194" s="1" t="str">
        <f t="shared" si="15"/>
        <v/>
      </c>
      <c r="J194" s="1" t="str">
        <f t="shared" si="16"/>
        <v/>
      </c>
      <c r="K194" t="str">
        <f>IF(A194="","",ROUND(1+(LOG10(A194)-LOG10(入力・概要!$B$38))*(入力・概要!$B$40-1)/(LOG10(入力・概要!$B$39)-LOG10(入力・概要!$B$38)),0)+3)</f>
        <v/>
      </c>
      <c r="L194" t="str">
        <f>IF(K194="","",INDEX(同相3導体!$B:$B,K194))</f>
        <v/>
      </c>
      <c r="M194" t="str">
        <f t="shared" si="17"/>
        <v/>
      </c>
    </row>
    <row r="195" spans="1:13">
      <c r="A195" s="3"/>
      <c r="B195" s="4"/>
      <c r="C195" s="4"/>
      <c r="D195" s="1" t="str">
        <f>IF(K195="","",INDEX(同相3導体!$AB:$AB,K195))</f>
        <v/>
      </c>
      <c r="E195" s="1" t="str">
        <f>IF(K195="","",INDEX(同相3導体!$AC:$AC,K195))</f>
        <v/>
      </c>
      <c r="F195" s="1" t="str">
        <f t="shared" si="12"/>
        <v/>
      </c>
      <c r="G195" s="1" t="str">
        <f t="shared" si="13"/>
        <v/>
      </c>
      <c r="H195" s="1" t="str">
        <f t="shared" si="14"/>
        <v/>
      </c>
      <c r="I195" s="1" t="str">
        <f t="shared" si="15"/>
        <v/>
      </c>
      <c r="J195" s="1" t="str">
        <f t="shared" si="16"/>
        <v/>
      </c>
      <c r="K195" t="str">
        <f>IF(A195="","",ROUND(1+(LOG10(A195)-LOG10(入力・概要!$B$38))*(入力・概要!$B$40-1)/(LOG10(入力・概要!$B$39)-LOG10(入力・概要!$B$38)),0)+3)</f>
        <v/>
      </c>
      <c r="L195" t="str">
        <f>IF(K195="","",INDEX(同相3導体!$B:$B,K195))</f>
        <v/>
      </c>
      <c r="M195" t="str">
        <f t="shared" si="17"/>
        <v/>
      </c>
    </row>
    <row r="196" spans="1:13">
      <c r="A196" s="3"/>
      <c r="B196" s="4"/>
      <c r="C196" s="4"/>
      <c r="D196" s="1" t="str">
        <f>IF(K196="","",INDEX(同相3導体!$AB:$AB,K196))</f>
        <v/>
      </c>
      <c r="E196" s="1" t="str">
        <f>IF(K196="","",INDEX(同相3導体!$AC:$AC,K196))</f>
        <v/>
      </c>
      <c r="F196" s="1" t="str">
        <f t="shared" si="12"/>
        <v/>
      </c>
      <c r="G196" s="1" t="str">
        <f t="shared" si="13"/>
        <v/>
      </c>
      <c r="H196" s="1" t="str">
        <f t="shared" si="14"/>
        <v/>
      </c>
      <c r="I196" s="1" t="str">
        <f t="shared" si="15"/>
        <v/>
      </c>
      <c r="J196" s="1" t="str">
        <f t="shared" si="16"/>
        <v/>
      </c>
      <c r="K196" t="str">
        <f>IF(A196="","",ROUND(1+(LOG10(A196)-LOG10(入力・概要!$B$38))*(入力・概要!$B$40-1)/(LOG10(入力・概要!$B$39)-LOG10(入力・概要!$B$38)),0)+3)</f>
        <v/>
      </c>
      <c r="L196" t="str">
        <f>IF(K196="","",INDEX(同相3導体!$B:$B,K196))</f>
        <v/>
      </c>
      <c r="M196" t="str">
        <f t="shared" si="17"/>
        <v/>
      </c>
    </row>
    <row r="197" spans="1:13">
      <c r="A197" s="3"/>
      <c r="B197" s="4"/>
      <c r="C197" s="4"/>
      <c r="D197" s="1" t="str">
        <f>IF(K197="","",INDEX(同相3導体!$AB:$AB,K197))</f>
        <v/>
      </c>
      <c r="E197" s="1" t="str">
        <f>IF(K197="","",INDEX(同相3導体!$AC:$AC,K197))</f>
        <v/>
      </c>
      <c r="F197" s="1" t="str">
        <f t="shared" ref="F197:F260" si="18">IF(OR(A197="",B197=""),"",100*(D197-B197)/MAX(B197,0.000000000001))</f>
        <v/>
      </c>
      <c r="G197" s="1" t="str">
        <f t="shared" ref="G197:G260" si="19">IF(OR(A197="",C197=""),"",E197-C197)</f>
        <v/>
      </c>
      <c r="H197" s="1" t="str">
        <f t="shared" ref="H197:H260" si="20">IF(A197="","",LOG10(A197))</f>
        <v/>
      </c>
      <c r="I197" s="1" t="str">
        <f t="shared" ref="I197:I260" si="21">IF(B197="","",LOG10(MAX(B197,0.000000000001)))</f>
        <v/>
      </c>
      <c r="J197" s="1" t="str">
        <f t="shared" ref="J197:J260" si="22">IF(D197="","",LOG10(MAX(D197,0.000000000001)))</f>
        <v/>
      </c>
      <c r="K197" t="str">
        <f>IF(A197="","",ROUND(1+(LOG10(A197)-LOG10(入力・概要!$B$38))*(入力・概要!$B$40-1)/(LOG10(入力・概要!$B$39)-LOG10(入力・概要!$B$38)),0)+3)</f>
        <v/>
      </c>
      <c r="L197" t="str">
        <f>IF(K197="","",INDEX(同相3導体!$B:$B,K197))</f>
        <v/>
      </c>
      <c r="M197" t="str">
        <f t="shared" ref="M197:M260" si="23">IF(A197="","",IF(ABS(L197/A197-1)&lt;0.01,"周波数差&lt;1%","周波数差あり"))</f>
        <v/>
      </c>
    </row>
    <row r="198" spans="1:13">
      <c r="A198" s="3"/>
      <c r="B198" s="4"/>
      <c r="C198" s="4"/>
      <c r="D198" s="1" t="str">
        <f>IF(K198="","",INDEX(同相3導体!$AB:$AB,K198))</f>
        <v/>
      </c>
      <c r="E198" s="1" t="str">
        <f>IF(K198="","",INDEX(同相3導体!$AC:$AC,K198))</f>
        <v/>
      </c>
      <c r="F198" s="1" t="str">
        <f t="shared" si="18"/>
        <v/>
      </c>
      <c r="G198" s="1" t="str">
        <f t="shared" si="19"/>
        <v/>
      </c>
      <c r="H198" s="1" t="str">
        <f t="shared" si="20"/>
        <v/>
      </c>
      <c r="I198" s="1" t="str">
        <f t="shared" si="21"/>
        <v/>
      </c>
      <c r="J198" s="1" t="str">
        <f t="shared" si="22"/>
        <v/>
      </c>
      <c r="K198" t="str">
        <f>IF(A198="","",ROUND(1+(LOG10(A198)-LOG10(入力・概要!$B$38))*(入力・概要!$B$40-1)/(LOG10(入力・概要!$B$39)-LOG10(入力・概要!$B$38)),0)+3)</f>
        <v/>
      </c>
      <c r="L198" t="str">
        <f>IF(K198="","",INDEX(同相3導体!$B:$B,K198))</f>
        <v/>
      </c>
      <c r="M198" t="str">
        <f t="shared" si="23"/>
        <v/>
      </c>
    </row>
    <row r="199" spans="1:13">
      <c r="A199" s="3"/>
      <c r="B199" s="4"/>
      <c r="C199" s="4"/>
      <c r="D199" s="1" t="str">
        <f>IF(K199="","",INDEX(同相3導体!$AB:$AB,K199))</f>
        <v/>
      </c>
      <c r="E199" s="1" t="str">
        <f>IF(K199="","",INDEX(同相3導体!$AC:$AC,K199))</f>
        <v/>
      </c>
      <c r="F199" s="1" t="str">
        <f t="shared" si="18"/>
        <v/>
      </c>
      <c r="G199" s="1" t="str">
        <f t="shared" si="19"/>
        <v/>
      </c>
      <c r="H199" s="1" t="str">
        <f t="shared" si="20"/>
        <v/>
      </c>
      <c r="I199" s="1" t="str">
        <f t="shared" si="21"/>
        <v/>
      </c>
      <c r="J199" s="1" t="str">
        <f t="shared" si="22"/>
        <v/>
      </c>
      <c r="K199" t="str">
        <f>IF(A199="","",ROUND(1+(LOG10(A199)-LOG10(入力・概要!$B$38))*(入力・概要!$B$40-1)/(LOG10(入力・概要!$B$39)-LOG10(入力・概要!$B$38)),0)+3)</f>
        <v/>
      </c>
      <c r="L199" t="str">
        <f>IF(K199="","",INDEX(同相3導体!$B:$B,K199))</f>
        <v/>
      </c>
      <c r="M199" t="str">
        <f t="shared" si="23"/>
        <v/>
      </c>
    </row>
    <row r="200" spans="1:13">
      <c r="A200" s="3"/>
      <c r="B200" s="4"/>
      <c r="C200" s="4"/>
      <c r="D200" s="1" t="str">
        <f>IF(K200="","",INDEX(同相3導体!$AB:$AB,K200))</f>
        <v/>
      </c>
      <c r="E200" s="1" t="str">
        <f>IF(K200="","",INDEX(同相3導体!$AC:$AC,K200))</f>
        <v/>
      </c>
      <c r="F200" s="1" t="str">
        <f t="shared" si="18"/>
        <v/>
      </c>
      <c r="G200" s="1" t="str">
        <f t="shared" si="19"/>
        <v/>
      </c>
      <c r="H200" s="1" t="str">
        <f t="shared" si="20"/>
        <v/>
      </c>
      <c r="I200" s="1" t="str">
        <f t="shared" si="21"/>
        <v/>
      </c>
      <c r="J200" s="1" t="str">
        <f t="shared" si="22"/>
        <v/>
      </c>
      <c r="K200" t="str">
        <f>IF(A200="","",ROUND(1+(LOG10(A200)-LOG10(入力・概要!$B$38))*(入力・概要!$B$40-1)/(LOG10(入力・概要!$B$39)-LOG10(入力・概要!$B$38)),0)+3)</f>
        <v/>
      </c>
      <c r="L200" t="str">
        <f>IF(K200="","",INDEX(同相3導体!$B:$B,K200))</f>
        <v/>
      </c>
      <c r="M200" t="str">
        <f t="shared" si="23"/>
        <v/>
      </c>
    </row>
    <row r="201" spans="1:13">
      <c r="A201" s="3"/>
      <c r="B201" s="4"/>
      <c r="C201" s="4"/>
      <c r="D201" s="1" t="str">
        <f>IF(K201="","",INDEX(同相3導体!$AB:$AB,K201))</f>
        <v/>
      </c>
      <c r="E201" s="1" t="str">
        <f>IF(K201="","",INDEX(同相3導体!$AC:$AC,K201))</f>
        <v/>
      </c>
      <c r="F201" s="1" t="str">
        <f t="shared" si="18"/>
        <v/>
      </c>
      <c r="G201" s="1" t="str">
        <f t="shared" si="19"/>
        <v/>
      </c>
      <c r="H201" s="1" t="str">
        <f t="shared" si="20"/>
        <v/>
      </c>
      <c r="I201" s="1" t="str">
        <f t="shared" si="21"/>
        <v/>
      </c>
      <c r="J201" s="1" t="str">
        <f t="shared" si="22"/>
        <v/>
      </c>
      <c r="K201" t="str">
        <f>IF(A201="","",ROUND(1+(LOG10(A201)-LOG10(入力・概要!$B$38))*(入力・概要!$B$40-1)/(LOG10(入力・概要!$B$39)-LOG10(入力・概要!$B$38)),0)+3)</f>
        <v/>
      </c>
      <c r="L201" t="str">
        <f>IF(K201="","",INDEX(同相3導体!$B:$B,K201))</f>
        <v/>
      </c>
      <c r="M201" t="str">
        <f t="shared" si="23"/>
        <v/>
      </c>
    </row>
    <row r="202" spans="1:13">
      <c r="A202" s="3"/>
      <c r="B202" s="4"/>
      <c r="C202" s="4"/>
      <c r="D202" s="1" t="str">
        <f>IF(K202="","",INDEX(同相3導体!$AB:$AB,K202))</f>
        <v/>
      </c>
      <c r="E202" s="1" t="str">
        <f>IF(K202="","",INDEX(同相3導体!$AC:$AC,K202))</f>
        <v/>
      </c>
      <c r="F202" s="1" t="str">
        <f t="shared" si="18"/>
        <v/>
      </c>
      <c r="G202" s="1" t="str">
        <f t="shared" si="19"/>
        <v/>
      </c>
      <c r="H202" s="1" t="str">
        <f t="shared" si="20"/>
        <v/>
      </c>
      <c r="I202" s="1" t="str">
        <f t="shared" si="21"/>
        <v/>
      </c>
      <c r="J202" s="1" t="str">
        <f t="shared" si="22"/>
        <v/>
      </c>
      <c r="K202" t="str">
        <f>IF(A202="","",ROUND(1+(LOG10(A202)-LOG10(入力・概要!$B$38))*(入力・概要!$B$40-1)/(LOG10(入力・概要!$B$39)-LOG10(入力・概要!$B$38)),0)+3)</f>
        <v/>
      </c>
      <c r="L202" t="str">
        <f>IF(K202="","",INDEX(同相3導体!$B:$B,K202))</f>
        <v/>
      </c>
      <c r="M202" t="str">
        <f t="shared" si="23"/>
        <v/>
      </c>
    </row>
    <row r="203" spans="1:13">
      <c r="A203" s="3"/>
      <c r="B203" s="4"/>
      <c r="C203" s="4"/>
      <c r="D203" s="1" t="str">
        <f>IF(K203="","",INDEX(同相3導体!$AB:$AB,K203))</f>
        <v/>
      </c>
      <c r="E203" s="1" t="str">
        <f>IF(K203="","",INDEX(同相3導体!$AC:$AC,K203))</f>
        <v/>
      </c>
      <c r="F203" s="1" t="str">
        <f t="shared" si="18"/>
        <v/>
      </c>
      <c r="G203" s="1" t="str">
        <f t="shared" si="19"/>
        <v/>
      </c>
      <c r="H203" s="1" t="str">
        <f t="shared" si="20"/>
        <v/>
      </c>
      <c r="I203" s="1" t="str">
        <f t="shared" si="21"/>
        <v/>
      </c>
      <c r="J203" s="1" t="str">
        <f t="shared" si="22"/>
        <v/>
      </c>
      <c r="K203" t="str">
        <f>IF(A203="","",ROUND(1+(LOG10(A203)-LOG10(入力・概要!$B$38))*(入力・概要!$B$40-1)/(LOG10(入力・概要!$B$39)-LOG10(入力・概要!$B$38)),0)+3)</f>
        <v/>
      </c>
      <c r="L203" t="str">
        <f>IF(K203="","",INDEX(同相3導体!$B:$B,K203))</f>
        <v/>
      </c>
      <c r="M203" t="str">
        <f t="shared" si="23"/>
        <v/>
      </c>
    </row>
    <row r="204" spans="1:13">
      <c r="A204" s="3"/>
      <c r="B204" s="4"/>
      <c r="C204" s="4"/>
      <c r="D204" s="1" t="str">
        <f>IF(K204="","",INDEX(同相3導体!$AB:$AB,K204))</f>
        <v/>
      </c>
      <c r="E204" s="1" t="str">
        <f>IF(K204="","",INDEX(同相3導体!$AC:$AC,K204))</f>
        <v/>
      </c>
      <c r="F204" s="1" t="str">
        <f t="shared" si="18"/>
        <v/>
      </c>
      <c r="G204" s="1" t="str">
        <f t="shared" si="19"/>
        <v/>
      </c>
      <c r="H204" s="1" t="str">
        <f t="shared" si="20"/>
        <v/>
      </c>
      <c r="I204" s="1" t="str">
        <f t="shared" si="21"/>
        <v/>
      </c>
      <c r="J204" s="1" t="str">
        <f t="shared" si="22"/>
        <v/>
      </c>
      <c r="K204" t="str">
        <f>IF(A204="","",ROUND(1+(LOG10(A204)-LOG10(入力・概要!$B$38))*(入力・概要!$B$40-1)/(LOG10(入力・概要!$B$39)-LOG10(入力・概要!$B$38)),0)+3)</f>
        <v/>
      </c>
      <c r="L204" t="str">
        <f>IF(K204="","",INDEX(同相3導体!$B:$B,K204))</f>
        <v/>
      </c>
      <c r="M204" t="str">
        <f t="shared" si="23"/>
        <v/>
      </c>
    </row>
    <row r="205" spans="1:13">
      <c r="A205" s="3"/>
      <c r="B205" s="4"/>
      <c r="C205" s="4"/>
      <c r="D205" s="1" t="str">
        <f>IF(K205="","",INDEX(同相3導体!$AB:$AB,K205))</f>
        <v/>
      </c>
      <c r="E205" s="1" t="str">
        <f>IF(K205="","",INDEX(同相3導体!$AC:$AC,K205))</f>
        <v/>
      </c>
      <c r="F205" s="1" t="str">
        <f t="shared" si="18"/>
        <v/>
      </c>
      <c r="G205" s="1" t="str">
        <f t="shared" si="19"/>
        <v/>
      </c>
      <c r="H205" s="1" t="str">
        <f t="shared" si="20"/>
        <v/>
      </c>
      <c r="I205" s="1" t="str">
        <f t="shared" si="21"/>
        <v/>
      </c>
      <c r="J205" s="1" t="str">
        <f t="shared" si="22"/>
        <v/>
      </c>
      <c r="K205" t="str">
        <f>IF(A205="","",ROUND(1+(LOG10(A205)-LOG10(入力・概要!$B$38))*(入力・概要!$B$40-1)/(LOG10(入力・概要!$B$39)-LOG10(入力・概要!$B$38)),0)+3)</f>
        <v/>
      </c>
      <c r="L205" t="str">
        <f>IF(K205="","",INDEX(同相3導体!$B:$B,K205))</f>
        <v/>
      </c>
      <c r="M205" t="str">
        <f t="shared" si="23"/>
        <v/>
      </c>
    </row>
    <row r="206" spans="1:13">
      <c r="A206" s="3"/>
      <c r="B206" s="4"/>
      <c r="C206" s="4"/>
      <c r="D206" s="1" t="str">
        <f>IF(K206="","",INDEX(同相3導体!$AB:$AB,K206))</f>
        <v/>
      </c>
      <c r="E206" s="1" t="str">
        <f>IF(K206="","",INDEX(同相3導体!$AC:$AC,K206))</f>
        <v/>
      </c>
      <c r="F206" s="1" t="str">
        <f t="shared" si="18"/>
        <v/>
      </c>
      <c r="G206" s="1" t="str">
        <f t="shared" si="19"/>
        <v/>
      </c>
      <c r="H206" s="1" t="str">
        <f t="shared" si="20"/>
        <v/>
      </c>
      <c r="I206" s="1" t="str">
        <f t="shared" si="21"/>
        <v/>
      </c>
      <c r="J206" s="1" t="str">
        <f t="shared" si="22"/>
        <v/>
      </c>
      <c r="K206" t="str">
        <f>IF(A206="","",ROUND(1+(LOG10(A206)-LOG10(入力・概要!$B$38))*(入力・概要!$B$40-1)/(LOG10(入力・概要!$B$39)-LOG10(入力・概要!$B$38)),0)+3)</f>
        <v/>
      </c>
      <c r="L206" t="str">
        <f>IF(K206="","",INDEX(同相3導体!$B:$B,K206))</f>
        <v/>
      </c>
      <c r="M206" t="str">
        <f t="shared" si="23"/>
        <v/>
      </c>
    </row>
    <row r="207" spans="1:13">
      <c r="A207" s="3"/>
      <c r="B207" s="4"/>
      <c r="C207" s="4"/>
      <c r="D207" s="1" t="str">
        <f>IF(K207="","",INDEX(同相3導体!$AB:$AB,K207))</f>
        <v/>
      </c>
      <c r="E207" s="1" t="str">
        <f>IF(K207="","",INDEX(同相3導体!$AC:$AC,K207))</f>
        <v/>
      </c>
      <c r="F207" s="1" t="str">
        <f t="shared" si="18"/>
        <v/>
      </c>
      <c r="G207" s="1" t="str">
        <f t="shared" si="19"/>
        <v/>
      </c>
      <c r="H207" s="1" t="str">
        <f t="shared" si="20"/>
        <v/>
      </c>
      <c r="I207" s="1" t="str">
        <f t="shared" si="21"/>
        <v/>
      </c>
      <c r="J207" s="1" t="str">
        <f t="shared" si="22"/>
        <v/>
      </c>
      <c r="K207" t="str">
        <f>IF(A207="","",ROUND(1+(LOG10(A207)-LOG10(入力・概要!$B$38))*(入力・概要!$B$40-1)/(LOG10(入力・概要!$B$39)-LOG10(入力・概要!$B$38)),0)+3)</f>
        <v/>
      </c>
      <c r="L207" t="str">
        <f>IF(K207="","",INDEX(同相3導体!$B:$B,K207))</f>
        <v/>
      </c>
      <c r="M207" t="str">
        <f t="shared" si="23"/>
        <v/>
      </c>
    </row>
    <row r="208" spans="1:13">
      <c r="A208" s="3"/>
      <c r="B208" s="4"/>
      <c r="C208" s="4"/>
      <c r="D208" s="1" t="str">
        <f>IF(K208="","",INDEX(同相3導体!$AB:$AB,K208))</f>
        <v/>
      </c>
      <c r="E208" s="1" t="str">
        <f>IF(K208="","",INDEX(同相3導体!$AC:$AC,K208))</f>
        <v/>
      </c>
      <c r="F208" s="1" t="str">
        <f t="shared" si="18"/>
        <v/>
      </c>
      <c r="G208" s="1" t="str">
        <f t="shared" si="19"/>
        <v/>
      </c>
      <c r="H208" s="1" t="str">
        <f t="shared" si="20"/>
        <v/>
      </c>
      <c r="I208" s="1" t="str">
        <f t="shared" si="21"/>
        <v/>
      </c>
      <c r="J208" s="1" t="str">
        <f t="shared" si="22"/>
        <v/>
      </c>
      <c r="K208" t="str">
        <f>IF(A208="","",ROUND(1+(LOG10(A208)-LOG10(入力・概要!$B$38))*(入力・概要!$B$40-1)/(LOG10(入力・概要!$B$39)-LOG10(入力・概要!$B$38)),0)+3)</f>
        <v/>
      </c>
      <c r="L208" t="str">
        <f>IF(K208="","",INDEX(同相3導体!$B:$B,K208))</f>
        <v/>
      </c>
      <c r="M208" t="str">
        <f t="shared" si="23"/>
        <v/>
      </c>
    </row>
    <row r="209" spans="1:13">
      <c r="A209" s="3"/>
      <c r="B209" s="4"/>
      <c r="C209" s="4"/>
      <c r="D209" s="1" t="str">
        <f>IF(K209="","",INDEX(同相3導体!$AB:$AB,K209))</f>
        <v/>
      </c>
      <c r="E209" s="1" t="str">
        <f>IF(K209="","",INDEX(同相3導体!$AC:$AC,K209))</f>
        <v/>
      </c>
      <c r="F209" s="1" t="str">
        <f t="shared" si="18"/>
        <v/>
      </c>
      <c r="G209" s="1" t="str">
        <f t="shared" si="19"/>
        <v/>
      </c>
      <c r="H209" s="1" t="str">
        <f t="shared" si="20"/>
        <v/>
      </c>
      <c r="I209" s="1" t="str">
        <f t="shared" si="21"/>
        <v/>
      </c>
      <c r="J209" s="1" t="str">
        <f t="shared" si="22"/>
        <v/>
      </c>
      <c r="K209" t="str">
        <f>IF(A209="","",ROUND(1+(LOG10(A209)-LOG10(入力・概要!$B$38))*(入力・概要!$B$40-1)/(LOG10(入力・概要!$B$39)-LOG10(入力・概要!$B$38)),0)+3)</f>
        <v/>
      </c>
      <c r="L209" t="str">
        <f>IF(K209="","",INDEX(同相3導体!$B:$B,K209))</f>
        <v/>
      </c>
      <c r="M209" t="str">
        <f t="shared" si="23"/>
        <v/>
      </c>
    </row>
    <row r="210" spans="1:13">
      <c r="A210" s="3"/>
      <c r="B210" s="4"/>
      <c r="C210" s="4"/>
      <c r="D210" s="1" t="str">
        <f>IF(K210="","",INDEX(同相3導体!$AB:$AB,K210))</f>
        <v/>
      </c>
      <c r="E210" s="1" t="str">
        <f>IF(K210="","",INDEX(同相3導体!$AC:$AC,K210))</f>
        <v/>
      </c>
      <c r="F210" s="1" t="str">
        <f t="shared" si="18"/>
        <v/>
      </c>
      <c r="G210" s="1" t="str">
        <f t="shared" si="19"/>
        <v/>
      </c>
      <c r="H210" s="1" t="str">
        <f t="shared" si="20"/>
        <v/>
      </c>
      <c r="I210" s="1" t="str">
        <f t="shared" si="21"/>
        <v/>
      </c>
      <c r="J210" s="1" t="str">
        <f t="shared" si="22"/>
        <v/>
      </c>
      <c r="K210" t="str">
        <f>IF(A210="","",ROUND(1+(LOG10(A210)-LOG10(入力・概要!$B$38))*(入力・概要!$B$40-1)/(LOG10(入力・概要!$B$39)-LOG10(入力・概要!$B$38)),0)+3)</f>
        <v/>
      </c>
      <c r="L210" t="str">
        <f>IF(K210="","",INDEX(同相3導体!$B:$B,K210))</f>
        <v/>
      </c>
      <c r="M210" t="str">
        <f t="shared" si="23"/>
        <v/>
      </c>
    </row>
    <row r="211" spans="1:13">
      <c r="A211" s="3"/>
      <c r="B211" s="4"/>
      <c r="C211" s="4"/>
      <c r="D211" s="1" t="str">
        <f>IF(K211="","",INDEX(同相3導体!$AB:$AB,K211))</f>
        <v/>
      </c>
      <c r="E211" s="1" t="str">
        <f>IF(K211="","",INDEX(同相3導体!$AC:$AC,K211))</f>
        <v/>
      </c>
      <c r="F211" s="1" t="str">
        <f t="shared" si="18"/>
        <v/>
      </c>
      <c r="G211" s="1" t="str">
        <f t="shared" si="19"/>
        <v/>
      </c>
      <c r="H211" s="1" t="str">
        <f t="shared" si="20"/>
        <v/>
      </c>
      <c r="I211" s="1" t="str">
        <f t="shared" si="21"/>
        <v/>
      </c>
      <c r="J211" s="1" t="str">
        <f t="shared" si="22"/>
        <v/>
      </c>
      <c r="K211" t="str">
        <f>IF(A211="","",ROUND(1+(LOG10(A211)-LOG10(入力・概要!$B$38))*(入力・概要!$B$40-1)/(LOG10(入力・概要!$B$39)-LOG10(入力・概要!$B$38)),0)+3)</f>
        <v/>
      </c>
      <c r="L211" t="str">
        <f>IF(K211="","",INDEX(同相3導体!$B:$B,K211))</f>
        <v/>
      </c>
      <c r="M211" t="str">
        <f t="shared" si="23"/>
        <v/>
      </c>
    </row>
    <row r="212" spans="1:13">
      <c r="A212" s="3"/>
      <c r="B212" s="4"/>
      <c r="C212" s="4"/>
      <c r="D212" s="1" t="str">
        <f>IF(K212="","",INDEX(同相3導体!$AB:$AB,K212))</f>
        <v/>
      </c>
      <c r="E212" s="1" t="str">
        <f>IF(K212="","",INDEX(同相3導体!$AC:$AC,K212))</f>
        <v/>
      </c>
      <c r="F212" s="1" t="str">
        <f t="shared" si="18"/>
        <v/>
      </c>
      <c r="G212" s="1" t="str">
        <f t="shared" si="19"/>
        <v/>
      </c>
      <c r="H212" s="1" t="str">
        <f t="shared" si="20"/>
        <v/>
      </c>
      <c r="I212" s="1" t="str">
        <f t="shared" si="21"/>
        <v/>
      </c>
      <c r="J212" s="1" t="str">
        <f t="shared" si="22"/>
        <v/>
      </c>
      <c r="K212" t="str">
        <f>IF(A212="","",ROUND(1+(LOG10(A212)-LOG10(入力・概要!$B$38))*(入力・概要!$B$40-1)/(LOG10(入力・概要!$B$39)-LOG10(入力・概要!$B$38)),0)+3)</f>
        <v/>
      </c>
      <c r="L212" t="str">
        <f>IF(K212="","",INDEX(同相3導体!$B:$B,K212))</f>
        <v/>
      </c>
      <c r="M212" t="str">
        <f t="shared" si="23"/>
        <v/>
      </c>
    </row>
    <row r="213" spans="1:13">
      <c r="A213" s="3"/>
      <c r="B213" s="4"/>
      <c r="C213" s="4"/>
      <c r="D213" s="1" t="str">
        <f>IF(K213="","",INDEX(同相3導体!$AB:$AB,K213))</f>
        <v/>
      </c>
      <c r="E213" s="1" t="str">
        <f>IF(K213="","",INDEX(同相3導体!$AC:$AC,K213))</f>
        <v/>
      </c>
      <c r="F213" s="1" t="str">
        <f t="shared" si="18"/>
        <v/>
      </c>
      <c r="G213" s="1" t="str">
        <f t="shared" si="19"/>
        <v/>
      </c>
      <c r="H213" s="1" t="str">
        <f t="shared" si="20"/>
        <v/>
      </c>
      <c r="I213" s="1" t="str">
        <f t="shared" si="21"/>
        <v/>
      </c>
      <c r="J213" s="1" t="str">
        <f t="shared" si="22"/>
        <v/>
      </c>
      <c r="K213" t="str">
        <f>IF(A213="","",ROUND(1+(LOG10(A213)-LOG10(入力・概要!$B$38))*(入力・概要!$B$40-1)/(LOG10(入力・概要!$B$39)-LOG10(入力・概要!$B$38)),0)+3)</f>
        <v/>
      </c>
      <c r="L213" t="str">
        <f>IF(K213="","",INDEX(同相3導体!$B:$B,K213))</f>
        <v/>
      </c>
      <c r="M213" t="str">
        <f t="shared" si="23"/>
        <v/>
      </c>
    </row>
    <row r="214" spans="1:13">
      <c r="A214" s="3"/>
      <c r="B214" s="4"/>
      <c r="C214" s="4"/>
      <c r="D214" s="1" t="str">
        <f>IF(K214="","",INDEX(同相3導体!$AB:$AB,K214))</f>
        <v/>
      </c>
      <c r="E214" s="1" t="str">
        <f>IF(K214="","",INDEX(同相3導体!$AC:$AC,K214))</f>
        <v/>
      </c>
      <c r="F214" s="1" t="str">
        <f t="shared" si="18"/>
        <v/>
      </c>
      <c r="G214" s="1" t="str">
        <f t="shared" si="19"/>
        <v/>
      </c>
      <c r="H214" s="1" t="str">
        <f t="shared" si="20"/>
        <v/>
      </c>
      <c r="I214" s="1" t="str">
        <f t="shared" si="21"/>
        <v/>
      </c>
      <c r="J214" s="1" t="str">
        <f t="shared" si="22"/>
        <v/>
      </c>
      <c r="K214" t="str">
        <f>IF(A214="","",ROUND(1+(LOG10(A214)-LOG10(入力・概要!$B$38))*(入力・概要!$B$40-1)/(LOG10(入力・概要!$B$39)-LOG10(入力・概要!$B$38)),0)+3)</f>
        <v/>
      </c>
      <c r="L214" t="str">
        <f>IF(K214="","",INDEX(同相3導体!$B:$B,K214))</f>
        <v/>
      </c>
      <c r="M214" t="str">
        <f t="shared" si="23"/>
        <v/>
      </c>
    </row>
    <row r="215" spans="1:13">
      <c r="A215" s="3"/>
      <c r="B215" s="4"/>
      <c r="C215" s="4"/>
      <c r="D215" s="1" t="str">
        <f>IF(K215="","",INDEX(同相3導体!$AB:$AB,K215))</f>
        <v/>
      </c>
      <c r="E215" s="1" t="str">
        <f>IF(K215="","",INDEX(同相3導体!$AC:$AC,K215))</f>
        <v/>
      </c>
      <c r="F215" s="1" t="str">
        <f t="shared" si="18"/>
        <v/>
      </c>
      <c r="G215" s="1" t="str">
        <f t="shared" si="19"/>
        <v/>
      </c>
      <c r="H215" s="1" t="str">
        <f t="shared" si="20"/>
        <v/>
      </c>
      <c r="I215" s="1" t="str">
        <f t="shared" si="21"/>
        <v/>
      </c>
      <c r="J215" s="1" t="str">
        <f t="shared" si="22"/>
        <v/>
      </c>
      <c r="K215" t="str">
        <f>IF(A215="","",ROUND(1+(LOG10(A215)-LOG10(入力・概要!$B$38))*(入力・概要!$B$40-1)/(LOG10(入力・概要!$B$39)-LOG10(入力・概要!$B$38)),0)+3)</f>
        <v/>
      </c>
      <c r="L215" t="str">
        <f>IF(K215="","",INDEX(同相3導体!$B:$B,K215))</f>
        <v/>
      </c>
      <c r="M215" t="str">
        <f t="shared" si="23"/>
        <v/>
      </c>
    </row>
    <row r="216" spans="1:13">
      <c r="A216" s="3"/>
      <c r="B216" s="4"/>
      <c r="C216" s="4"/>
      <c r="D216" s="1" t="str">
        <f>IF(K216="","",INDEX(同相3導体!$AB:$AB,K216))</f>
        <v/>
      </c>
      <c r="E216" s="1" t="str">
        <f>IF(K216="","",INDEX(同相3導体!$AC:$AC,K216))</f>
        <v/>
      </c>
      <c r="F216" s="1" t="str">
        <f t="shared" si="18"/>
        <v/>
      </c>
      <c r="G216" s="1" t="str">
        <f t="shared" si="19"/>
        <v/>
      </c>
      <c r="H216" s="1" t="str">
        <f t="shared" si="20"/>
        <v/>
      </c>
      <c r="I216" s="1" t="str">
        <f t="shared" si="21"/>
        <v/>
      </c>
      <c r="J216" s="1" t="str">
        <f t="shared" si="22"/>
        <v/>
      </c>
      <c r="K216" t="str">
        <f>IF(A216="","",ROUND(1+(LOG10(A216)-LOG10(入力・概要!$B$38))*(入力・概要!$B$40-1)/(LOG10(入力・概要!$B$39)-LOG10(入力・概要!$B$38)),0)+3)</f>
        <v/>
      </c>
      <c r="L216" t="str">
        <f>IF(K216="","",INDEX(同相3導体!$B:$B,K216))</f>
        <v/>
      </c>
      <c r="M216" t="str">
        <f t="shared" si="23"/>
        <v/>
      </c>
    </row>
    <row r="217" spans="1:13">
      <c r="A217" s="3"/>
      <c r="B217" s="4"/>
      <c r="C217" s="4"/>
      <c r="D217" s="1" t="str">
        <f>IF(K217="","",INDEX(同相3導体!$AB:$AB,K217))</f>
        <v/>
      </c>
      <c r="E217" s="1" t="str">
        <f>IF(K217="","",INDEX(同相3導体!$AC:$AC,K217))</f>
        <v/>
      </c>
      <c r="F217" s="1" t="str">
        <f t="shared" si="18"/>
        <v/>
      </c>
      <c r="G217" s="1" t="str">
        <f t="shared" si="19"/>
        <v/>
      </c>
      <c r="H217" s="1" t="str">
        <f t="shared" si="20"/>
        <v/>
      </c>
      <c r="I217" s="1" t="str">
        <f t="shared" si="21"/>
        <v/>
      </c>
      <c r="J217" s="1" t="str">
        <f t="shared" si="22"/>
        <v/>
      </c>
      <c r="K217" t="str">
        <f>IF(A217="","",ROUND(1+(LOG10(A217)-LOG10(入力・概要!$B$38))*(入力・概要!$B$40-1)/(LOG10(入力・概要!$B$39)-LOG10(入力・概要!$B$38)),0)+3)</f>
        <v/>
      </c>
      <c r="L217" t="str">
        <f>IF(K217="","",INDEX(同相3導体!$B:$B,K217))</f>
        <v/>
      </c>
      <c r="M217" t="str">
        <f t="shared" si="23"/>
        <v/>
      </c>
    </row>
    <row r="218" spans="1:13">
      <c r="A218" s="3"/>
      <c r="B218" s="4"/>
      <c r="C218" s="4"/>
      <c r="D218" s="1" t="str">
        <f>IF(K218="","",INDEX(同相3導体!$AB:$AB,K218))</f>
        <v/>
      </c>
      <c r="E218" s="1" t="str">
        <f>IF(K218="","",INDEX(同相3導体!$AC:$AC,K218))</f>
        <v/>
      </c>
      <c r="F218" s="1" t="str">
        <f t="shared" si="18"/>
        <v/>
      </c>
      <c r="G218" s="1" t="str">
        <f t="shared" si="19"/>
        <v/>
      </c>
      <c r="H218" s="1" t="str">
        <f t="shared" si="20"/>
        <v/>
      </c>
      <c r="I218" s="1" t="str">
        <f t="shared" si="21"/>
        <v/>
      </c>
      <c r="J218" s="1" t="str">
        <f t="shared" si="22"/>
        <v/>
      </c>
      <c r="K218" t="str">
        <f>IF(A218="","",ROUND(1+(LOG10(A218)-LOG10(入力・概要!$B$38))*(入力・概要!$B$40-1)/(LOG10(入力・概要!$B$39)-LOG10(入力・概要!$B$38)),0)+3)</f>
        <v/>
      </c>
      <c r="L218" t="str">
        <f>IF(K218="","",INDEX(同相3導体!$B:$B,K218))</f>
        <v/>
      </c>
      <c r="M218" t="str">
        <f t="shared" si="23"/>
        <v/>
      </c>
    </row>
    <row r="219" spans="1:13">
      <c r="A219" s="3"/>
      <c r="B219" s="4"/>
      <c r="C219" s="4"/>
      <c r="D219" s="1" t="str">
        <f>IF(K219="","",INDEX(同相3導体!$AB:$AB,K219))</f>
        <v/>
      </c>
      <c r="E219" s="1" t="str">
        <f>IF(K219="","",INDEX(同相3導体!$AC:$AC,K219))</f>
        <v/>
      </c>
      <c r="F219" s="1" t="str">
        <f t="shared" si="18"/>
        <v/>
      </c>
      <c r="G219" s="1" t="str">
        <f t="shared" si="19"/>
        <v/>
      </c>
      <c r="H219" s="1" t="str">
        <f t="shared" si="20"/>
        <v/>
      </c>
      <c r="I219" s="1" t="str">
        <f t="shared" si="21"/>
        <v/>
      </c>
      <c r="J219" s="1" t="str">
        <f t="shared" si="22"/>
        <v/>
      </c>
      <c r="K219" t="str">
        <f>IF(A219="","",ROUND(1+(LOG10(A219)-LOG10(入力・概要!$B$38))*(入力・概要!$B$40-1)/(LOG10(入力・概要!$B$39)-LOG10(入力・概要!$B$38)),0)+3)</f>
        <v/>
      </c>
      <c r="L219" t="str">
        <f>IF(K219="","",INDEX(同相3導体!$B:$B,K219))</f>
        <v/>
      </c>
      <c r="M219" t="str">
        <f t="shared" si="23"/>
        <v/>
      </c>
    </row>
    <row r="220" spans="1:13">
      <c r="A220" s="3"/>
      <c r="B220" s="4"/>
      <c r="C220" s="4"/>
      <c r="D220" s="1" t="str">
        <f>IF(K220="","",INDEX(同相3導体!$AB:$AB,K220))</f>
        <v/>
      </c>
      <c r="E220" s="1" t="str">
        <f>IF(K220="","",INDEX(同相3導体!$AC:$AC,K220))</f>
        <v/>
      </c>
      <c r="F220" s="1" t="str">
        <f t="shared" si="18"/>
        <v/>
      </c>
      <c r="G220" s="1" t="str">
        <f t="shared" si="19"/>
        <v/>
      </c>
      <c r="H220" s="1" t="str">
        <f t="shared" si="20"/>
        <v/>
      </c>
      <c r="I220" s="1" t="str">
        <f t="shared" si="21"/>
        <v/>
      </c>
      <c r="J220" s="1" t="str">
        <f t="shared" si="22"/>
        <v/>
      </c>
      <c r="K220" t="str">
        <f>IF(A220="","",ROUND(1+(LOG10(A220)-LOG10(入力・概要!$B$38))*(入力・概要!$B$40-1)/(LOG10(入力・概要!$B$39)-LOG10(入力・概要!$B$38)),0)+3)</f>
        <v/>
      </c>
      <c r="L220" t="str">
        <f>IF(K220="","",INDEX(同相3導体!$B:$B,K220))</f>
        <v/>
      </c>
      <c r="M220" t="str">
        <f t="shared" si="23"/>
        <v/>
      </c>
    </row>
    <row r="221" spans="1:13">
      <c r="A221" s="3"/>
      <c r="B221" s="4"/>
      <c r="C221" s="4"/>
      <c r="D221" s="1" t="str">
        <f>IF(K221="","",INDEX(同相3導体!$AB:$AB,K221))</f>
        <v/>
      </c>
      <c r="E221" s="1" t="str">
        <f>IF(K221="","",INDEX(同相3導体!$AC:$AC,K221))</f>
        <v/>
      </c>
      <c r="F221" s="1" t="str">
        <f t="shared" si="18"/>
        <v/>
      </c>
      <c r="G221" s="1" t="str">
        <f t="shared" si="19"/>
        <v/>
      </c>
      <c r="H221" s="1" t="str">
        <f t="shared" si="20"/>
        <v/>
      </c>
      <c r="I221" s="1" t="str">
        <f t="shared" si="21"/>
        <v/>
      </c>
      <c r="J221" s="1" t="str">
        <f t="shared" si="22"/>
        <v/>
      </c>
      <c r="K221" t="str">
        <f>IF(A221="","",ROUND(1+(LOG10(A221)-LOG10(入力・概要!$B$38))*(入力・概要!$B$40-1)/(LOG10(入力・概要!$B$39)-LOG10(入力・概要!$B$38)),0)+3)</f>
        <v/>
      </c>
      <c r="L221" t="str">
        <f>IF(K221="","",INDEX(同相3導体!$B:$B,K221))</f>
        <v/>
      </c>
      <c r="M221" t="str">
        <f t="shared" si="23"/>
        <v/>
      </c>
    </row>
    <row r="222" spans="1:13">
      <c r="A222" s="3"/>
      <c r="B222" s="4"/>
      <c r="C222" s="4"/>
      <c r="D222" s="1" t="str">
        <f>IF(K222="","",INDEX(同相3導体!$AB:$AB,K222))</f>
        <v/>
      </c>
      <c r="E222" s="1" t="str">
        <f>IF(K222="","",INDEX(同相3導体!$AC:$AC,K222))</f>
        <v/>
      </c>
      <c r="F222" s="1" t="str">
        <f t="shared" si="18"/>
        <v/>
      </c>
      <c r="G222" s="1" t="str">
        <f t="shared" si="19"/>
        <v/>
      </c>
      <c r="H222" s="1" t="str">
        <f t="shared" si="20"/>
        <v/>
      </c>
      <c r="I222" s="1" t="str">
        <f t="shared" si="21"/>
        <v/>
      </c>
      <c r="J222" s="1" t="str">
        <f t="shared" si="22"/>
        <v/>
      </c>
      <c r="K222" t="str">
        <f>IF(A222="","",ROUND(1+(LOG10(A222)-LOG10(入力・概要!$B$38))*(入力・概要!$B$40-1)/(LOG10(入力・概要!$B$39)-LOG10(入力・概要!$B$38)),0)+3)</f>
        <v/>
      </c>
      <c r="L222" t="str">
        <f>IF(K222="","",INDEX(同相3導体!$B:$B,K222))</f>
        <v/>
      </c>
      <c r="M222" t="str">
        <f t="shared" si="23"/>
        <v/>
      </c>
    </row>
    <row r="223" spans="1:13">
      <c r="A223" s="3"/>
      <c r="B223" s="4"/>
      <c r="C223" s="4"/>
      <c r="D223" s="1" t="str">
        <f>IF(K223="","",INDEX(同相3導体!$AB:$AB,K223))</f>
        <v/>
      </c>
      <c r="E223" s="1" t="str">
        <f>IF(K223="","",INDEX(同相3導体!$AC:$AC,K223))</f>
        <v/>
      </c>
      <c r="F223" s="1" t="str">
        <f t="shared" si="18"/>
        <v/>
      </c>
      <c r="G223" s="1" t="str">
        <f t="shared" si="19"/>
        <v/>
      </c>
      <c r="H223" s="1" t="str">
        <f t="shared" si="20"/>
        <v/>
      </c>
      <c r="I223" s="1" t="str">
        <f t="shared" si="21"/>
        <v/>
      </c>
      <c r="J223" s="1" t="str">
        <f t="shared" si="22"/>
        <v/>
      </c>
      <c r="K223" t="str">
        <f>IF(A223="","",ROUND(1+(LOG10(A223)-LOG10(入力・概要!$B$38))*(入力・概要!$B$40-1)/(LOG10(入力・概要!$B$39)-LOG10(入力・概要!$B$38)),0)+3)</f>
        <v/>
      </c>
      <c r="L223" t="str">
        <f>IF(K223="","",INDEX(同相3導体!$B:$B,K223))</f>
        <v/>
      </c>
      <c r="M223" t="str">
        <f t="shared" si="23"/>
        <v/>
      </c>
    </row>
    <row r="224" spans="1:13">
      <c r="A224" s="3"/>
      <c r="B224" s="4"/>
      <c r="C224" s="4"/>
      <c r="D224" s="1" t="str">
        <f>IF(K224="","",INDEX(同相3導体!$AB:$AB,K224))</f>
        <v/>
      </c>
      <c r="E224" s="1" t="str">
        <f>IF(K224="","",INDEX(同相3導体!$AC:$AC,K224))</f>
        <v/>
      </c>
      <c r="F224" s="1" t="str">
        <f t="shared" si="18"/>
        <v/>
      </c>
      <c r="G224" s="1" t="str">
        <f t="shared" si="19"/>
        <v/>
      </c>
      <c r="H224" s="1" t="str">
        <f t="shared" si="20"/>
        <v/>
      </c>
      <c r="I224" s="1" t="str">
        <f t="shared" si="21"/>
        <v/>
      </c>
      <c r="J224" s="1" t="str">
        <f t="shared" si="22"/>
        <v/>
      </c>
      <c r="K224" t="str">
        <f>IF(A224="","",ROUND(1+(LOG10(A224)-LOG10(入力・概要!$B$38))*(入力・概要!$B$40-1)/(LOG10(入力・概要!$B$39)-LOG10(入力・概要!$B$38)),0)+3)</f>
        <v/>
      </c>
      <c r="L224" t="str">
        <f>IF(K224="","",INDEX(同相3導体!$B:$B,K224))</f>
        <v/>
      </c>
      <c r="M224" t="str">
        <f t="shared" si="23"/>
        <v/>
      </c>
    </row>
    <row r="225" spans="1:13">
      <c r="A225" s="3"/>
      <c r="B225" s="4"/>
      <c r="C225" s="4"/>
      <c r="D225" s="1" t="str">
        <f>IF(K225="","",INDEX(同相3導体!$AB:$AB,K225))</f>
        <v/>
      </c>
      <c r="E225" s="1" t="str">
        <f>IF(K225="","",INDEX(同相3導体!$AC:$AC,K225))</f>
        <v/>
      </c>
      <c r="F225" s="1" t="str">
        <f t="shared" si="18"/>
        <v/>
      </c>
      <c r="G225" s="1" t="str">
        <f t="shared" si="19"/>
        <v/>
      </c>
      <c r="H225" s="1" t="str">
        <f t="shared" si="20"/>
        <v/>
      </c>
      <c r="I225" s="1" t="str">
        <f t="shared" si="21"/>
        <v/>
      </c>
      <c r="J225" s="1" t="str">
        <f t="shared" si="22"/>
        <v/>
      </c>
      <c r="K225" t="str">
        <f>IF(A225="","",ROUND(1+(LOG10(A225)-LOG10(入力・概要!$B$38))*(入力・概要!$B$40-1)/(LOG10(入力・概要!$B$39)-LOG10(入力・概要!$B$38)),0)+3)</f>
        <v/>
      </c>
      <c r="L225" t="str">
        <f>IF(K225="","",INDEX(同相3導体!$B:$B,K225))</f>
        <v/>
      </c>
      <c r="M225" t="str">
        <f t="shared" si="23"/>
        <v/>
      </c>
    </row>
    <row r="226" spans="1:13">
      <c r="A226" s="3"/>
      <c r="B226" s="4"/>
      <c r="C226" s="4"/>
      <c r="D226" s="1" t="str">
        <f>IF(K226="","",INDEX(同相3導体!$AB:$AB,K226))</f>
        <v/>
      </c>
      <c r="E226" s="1" t="str">
        <f>IF(K226="","",INDEX(同相3導体!$AC:$AC,K226))</f>
        <v/>
      </c>
      <c r="F226" s="1" t="str">
        <f t="shared" si="18"/>
        <v/>
      </c>
      <c r="G226" s="1" t="str">
        <f t="shared" si="19"/>
        <v/>
      </c>
      <c r="H226" s="1" t="str">
        <f t="shared" si="20"/>
        <v/>
      </c>
      <c r="I226" s="1" t="str">
        <f t="shared" si="21"/>
        <v/>
      </c>
      <c r="J226" s="1" t="str">
        <f t="shared" si="22"/>
        <v/>
      </c>
      <c r="K226" t="str">
        <f>IF(A226="","",ROUND(1+(LOG10(A226)-LOG10(入力・概要!$B$38))*(入力・概要!$B$40-1)/(LOG10(入力・概要!$B$39)-LOG10(入力・概要!$B$38)),0)+3)</f>
        <v/>
      </c>
      <c r="L226" t="str">
        <f>IF(K226="","",INDEX(同相3導体!$B:$B,K226))</f>
        <v/>
      </c>
      <c r="M226" t="str">
        <f t="shared" si="23"/>
        <v/>
      </c>
    </row>
    <row r="227" spans="1:13">
      <c r="A227" s="3"/>
      <c r="B227" s="4"/>
      <c r="C227" s="4"/>
      <c r="D227" s="1" t="str">
        <f>IF(K227="","",INDEX(同相3導体!$AB:$AB,K227))</f>
        <v/>
      </c>
      <c r="E227" s="1" t="str">
        <f>IF(K227="","",INDEX(同相3導体!$AC:$AC,K227))</f>
        <v/>
      </c>
      <c r="F227" s="1" t="str">
        <f t="shared" si="18"/>
        <v/>
      </c>
      <c r="G227" s="1" t="str">
        <f t="shared" si="19"/>
        <v/>
      </c>
      <c r="H227" s="1" t="str">
        <f t="shared" si="20"/>
        <v/>
      </c>
      <c r="I227" s="1" t="str">
        <f t="shared" si="21"/>
        <v/>
      </c>
      <c r="J227" s="1" t="str">
        <f t="shared" si="22"/>
        <v/>
      </c>
      <c r="K227" t="str">
        <f>IF(A227="","",ROUND(1+(LOG10(A227)-LOG10(入力・概要!$B$38))*(入力・概要!$B$40-1)/(LOG10(入力・概要!$B$39)-LOG10(入力・概要!$B$38)),0)+3)</f>
        <v/>
      </c>
      <c r="L227" t="str">
        <f>IF(K227="","",INDEX(同相3導体!$B:$B,K227))</f>
        <v/>
      </c>
      <c r="M227" t="str">
        <f t="shared" si="23"/>
        <v/>
      </c>
    </row>
    <row r="228" spans="1:13">
      <c r="A228" s="3"/>
      <c r="B228" s="4"/>
      <c r="C228" s="4"/>
      <c r="D228" s="1" t="str">
        <f>IF(K228="","",INDEX(同相3導体!$AB:$AB,K228))</f>
        <v/>
      </c>
      <c r="E228" s="1" t="str">
        <f>IF(K228="","",INDEX(同相3導体!$AC:$AC,K228))</f>
        <v/>
      </c>
      <c r="F228" s="1" t="str">
        <f t="shared" si="18"/>
        <v/>
      </c>
      <c r="G228" s="1" t="str">
        <f t="shared" si="19"/>
        <v/>
      </c>
      <c r="H228" s="1" t="str">
        <f t="shared" si="20"/>
        <v/>
      </c>
      <c r="I228" s="1" t="str">
        <f t="shared" si="21"/>
        <v/>
      </c>
      <c r="J228" s="1" t="str">
        <f t="shared" si="22"/>
        <v/>
      </c>
      <c r="K228" t="str">
        <f>IF(A228="","",ROUND(1+(LOG10(A228)-LOG10(入力・概要!$B$38))*(入力・概要!$B$40-1)/(LOG10(入力・概要!$B$39)-LOG10(入力・概要!$B$38)),0)+3)</f>
        <v/>
      </c>
      <c r="L228" t="str">
        <f>IF(K228="","",INDEX(同相3導体!$B:$B,K228))</f>
        <v/>
      </c>
      <c r="M228" t="str">
        <f t="shared" si="23"/>
        <v/>
      </c>
    </row>
    <row r="229" spans="1:13">
      <c r="A229" s="3"/>
      <c r="B229" s="4"/>
      <c r="C229" s="4"/>
      <c r="D229" s="1" t="str">
        <f>IF(K229="","",INDEX(同相3導体!$AB:$AB,K229))</f>
        <v/>
      </c>
      <c r="E229" s="1" t="str">
        <f>IF(K229="","",INDEX(同相3導体!$AC:$AC,K229))</f>
        <v/>
      </c>
      <c r="F229" s="1" t="str">
        <f t="shared" si="18"/>
        <v/>
      </c>
      <c r="G229" s="1" t="str">
        <f t="shared" si="19"/>
        <v/>
      </c>
      <c r="H229" s="1" t="str">
        <f t="shared" si="20"/>
        <v/>
      </c>
      <c r="I229" s="1" t="str">
        <f t="shared" si="21"/>
        <v/>
      </c>
      <c r="J229" s="1" t="str">
        <f t="shared" si="22"/>
        <v/>
      </c>
      <c r="K229" t="str">
        <f>IF(A229="","",ROUND(1+(LOG10(A229)-LOG10(入力・概要!$B$38))*(入力・概要!$B$40-1)/(LOG10(入力・概要!$B$39)-LOG10(入力・概要!$B$38)),0)+3)</f>
        <v/>
      </c>
      <c r="L229" t="str">
        <f>IF(K229="","",INDEX(同相3導体!$B:$B,K229))</f>
        <v/>
      </c>
      <c r="M229" t="str">
        <f t="shared" si="23"/>
        <v/>
      </c>
    </row>
    <row r="230" spans="1:13">
      <c r="A230" s="3"/>
      <c r="B230" s="4"/>
      <c r="C230" s="4"/>
      <c r="D230" s="1" t="str">
        <f>IF(K230="","",INDEX(同相3導体!$AB:$AB,K230))</f>
        <v/>
      </c>
      <c r="E230" s="1" t="str">
        <f>IF(K230="","",INDEX(同相3導体!$AC:$AC,K230))</f>
        <v/>
      </c>
      <c r="F230" s="1" t="str">
        <f t="shared" si="18"/>
        <v/>
      </c>
      <c r="G230" s="1" t="str">
        <f t="shared" si="19"/>
        <v/>
      </c>
      <c r="H230" s="1" t="str">
        <f t="shared" si="20"/>
        <v/>
      </c>
      <c r="I230" s="1" t="str">
        <f t="shared" si="21"/>
        <v/>
      </c>
      <c r="J230" s="1" t="str">
        <f t="shared" si="22"/>
        <v/>
      </c>
      <c r="K230" t="str">
        <f>IF(A230="","",ROUND(1+(LOG10(A230)-LOG10(入力・概要!$B$38))*(入力・概要!$B$40-1)/(LOG10(入力・概要!$B$39)-LOG10(入力・概要!$B$38)),0)+3)</f>
        <v/>
      </c>
      <c r="L230" t="str">
        <f>IF(K230="","",INDEX(同相3導体!$B:$B,K230))</f>
        <v/>
      </c>
      <c r="M230" t="str">
        <f t="shared" si="23"/>
        <v/>
      </c>
    </row>
    <row r="231" spans="1:13">
      <c r="A231" s="3"/>
      <c r="B231" s="4"/>
      <c r="C231" s="4"/>
      <c r="D231" s="1" t="str">
        <f>IF(K231="","",INDEX(同相3導体!$AB:$AB,K231))</f>
        <v/>
      </c>
      <c r="E231" s="1" t="str">
        <f>IF(K231="","",INDEX(同相3導体!$AC:$AC,K231))</f>
        <v/>
      </c>
      <c r="F231" s="1" t="str">
        <f t="shared" si="18"/>
        <v/>
      </c>
      <c r="G231" s="1" t="str">
        <f t="shared" si="19"/>
        <v/>
      </c>
      <c r="H231" s="1" t="str">
        <f t="shared" si="20"/>
        <v/>
      </c>
      <c r="I231" s="1" t="str">
        <f t="shared" si="21"/>
        <v/>
      </c>
      <c r="J231" s="1" t="str">
        <f t="shared" si="22"/>
        <v/>
      </c>
      <c r="K231" t="str">
        <f>IF(A231="","",ROUND(1+(LOG10(A231)-LOG10(入力・概要!$B$38))*(入力・概要!$B$40-1)/(LOG10(入力・概要!$B$39)-LOG10(入力・概要!$B$38)),0)+3)</f>
        <v/>
      </c>
      <c r="L231" t="str">
        <f>IF(K231="","",INDEX(同相3導体!$B:$B,K231))</f>
        <v/>
      </c>
      <c r="M231" t="str">
        <f t="shared" si="23"/>
        <v/>
      </c>
    </row>
    <row r="232" spans="1:13">
      <c r="A232" s="3"/>
      <c r="B232" s="4"/>
      <c r="C232" s="4"/>
      <c r="D232" s="1" t="str">
        <f>IF(K232="","",INDEX(同相3導体!$AB:$AB,K232))</f>
        <v/>
      </c>
      <c r="E232" s="1" t="str">
        <f>IF(K232="","",INDEX(同相3導体!$AC:$AC,K232))</f>
        <v/>
      </c>
      <c r="F232" s="1" t="str">
        <f t="shared" si="18"/>
        <v/>
      </c>
      <c r="G232" s="1" t="str">
        <f t="shared" si="19"/>
        <v/>
      </c>
      <c r="H232" s="1" t="str">
        <f t="shared" si="20"/>
        <v/>
      </c>
      <c r="I232" s="1" t="str">
        <f t="shared" si="21"/>
        <v/>
      </c>
      <c r="J232" s="1" t="str">
        <f t="shared" si="22"/>
        <v/>
      </c>
      <c r="K232" t="str">
        <f>IF(A232="","",ROUND(1+(LOG10(A232)-LOG10(入力・概要!$B$38))*(入力・概要!$B$40-1)/(LOG10(入力・概要!$B$39)-LOG10(入力・概要!$B$38)),0)+3)</f>
        <v/>
      </c>
      <c r="L232" t="str">
        <f>IF(K232="","",INDEX(同相3導体!$B:$B,K232))</f>
        <v/>
      </c>
      <c r="M232" t="str">
        <f t="shared" si="23"/>
        <v/>
      </c>
    </row>
    <row r="233" spans="1:13">
      <c r="A233" s="3"/>
      <c r="B233" s="4"/>
      <c r="C233" s="4"/>
      <c r="D233" s="1" t="str">
        <f>IF(K233="","",INDEX(同相3導体!$AB:$AB,K233))</f>
        <v/>
      </c>
      <c r="E233" s="1" t="str">
        <f>IF(K233="","",INDEX(同相3導体!$AC:$AC,K233))</f>
        <v/>
      </c>
      <c r="F233" s="1" t="str">
        <f t="shared" si="18"/>
        <v/>
      </c>
      <c r="G233" s="1" t="str">
        <f t="shared" si="19"/>
        <v/>
      </c>
      <c r="H233" s="1" t="str">
        <f t="shared" si="20"/>
        <v/>
      </c>
      <c r="I233" s="1" t="str">
        <f t="shared" si="21"/>
        <v/>
      </c>
      <c r="J233" s="1" t="str">
        <f t="shared" si="22"/>
        <v/>
      </c>
      <c r="K233" t="str">
        <f>IF(A233="","",ROUND(1+(LOG10(A233)-LOG10(入力・概要!$B$38))*(入力・概要!$B$40-1)/(LOG10(入力・概要!$B$39)-LOG10(入力・概要!$B$38)),0)+3)</f>
        <v/>
      </c>
      <c r="L233" t="str">
        <f>IF(K233="","",INDEX(同相3導体!$B:$B,K233))</f>
        <v/>
      </c>
      <c r="M233" t="str">
        <f t="shared" si="23"/>
        <v/>
      </c>
    </row>
    <row r="234" spans="1:13">
      <c r="A234" s="3"/>
      <c r="B234" s="4"/>
      <c r="C234" s="4"/>
      <c r="D234" s="1" t="str">
        <f>IF(K234="","",INDEX(同相3導体!$AB:$AB,K234))</f>
        <v/>
      </c>
      <c r="E234" s="1" t="str">
        <f>IF(K234="","",INDEX(同相3導体!$AC:$AC,K234))</f>
        <v/>
      </c>
      <c r="F234" s="1" t="str">
        <f t="shared" si="18"/>
        <v/>
      </c>
      <c r="G234" s="1" t="str">
        <f t="shared" si="19"/>
        <v/>
      </c>
      <c r="H234" s="1" t="str">
        <f t="shared" si="20"/>
        <v/>
      </c>
      <c r="I234" s="1" t="str">
        <f t="shared" si="21"/>
        <v/>
      </c>
      <c r="J234" s="1" t="str">
        <f t="shared" si="22"/>
        <v/>
      </c>
      <c r="K234" t="str">
        <f>IF(A234="","",ROUND(1+(LOG10(A234)-LOG10(入力・概要!$B$38))*(入力・概要!$B$40-1)/(LOG10(入力・概要!$B$39)-LOG10(入力・概要!$B$38)),0)+3)</f>
        <v/>
      </c>
      <c r="L234" t="str">
        <f>IF(K234="","",INDEX(同相3導体!$B:$B,K234))</f>
        <v/>
      </c>
      <c r="M234" t="str">
        <f t="shared" si="23"/>
        <v/>
      </c>
    </row>
    <row r="235" spans="1:13">
      <c r="A235" s="3"/>
      <c r="B235" s="4"/>
      <c r="C235" s="4"/>
      <c r="D235" s="1" t="str">
        <f>IF(K235="","",INDEX(同相3導体!$AB:$AB,K235))</f>
        <v/>
      </c>
      <c r="E235" s="1" t="str">
        <f>IF(K235="","",INDEX(同相3導体!$AC:$AC,K235))</f>
        <v/>
      </c>
      <c r="F235" s="1" t="str">
        <f t="shared" si="18"/>
        <v/>
      </c>
      <c r="G235" s="1" t="str">
        <f t="shared" si="19"/>
        <v/>
      </c>
      <c r="H235" s="1" t="str">
        <f t="shared" si="20"/>
        <v/>
      </c>
      <c r="I235" s="1" t="str">
        <f t="shared" si="21"/>
        <v/>
      </c>
      <c r="J235" s="1" t="str">
        <f t="shared" si="22"/>
        <v/>
      </c>
      <c r="K235" t="str">
        <f>IF(A235="","",ROUND(1+(LOG10(A235)-LOG10(入力・概要!$B$38))*(入力・概要!$B$40-1)/(LOG10(入力・概要!$B$39)-LOG10(入力・概要!$B$38)),0)+3)</f>
        <v/>
      </c>
      <c r="L235" t="str">
        <f>IF(K235="","",INDEX(同相3導体!$B:$B,K235))</f>
        <v/>
      </c>
      <c r="M235" t="str">
        <f t="shared" si="23"/>
        <v/>
      </c>
    </row>
    <row r="236" spans="1:13">
      <c r="A236" s="3"/>
      <c r="B236" s="4"/>
      <c r="C236" s="4"/>
      <c r="D236" s="1" t="str">
        <f>IF(K236="","",INDEX(同相3導体!$AB:$AB,K236))</f>
        <v/>
      </c>
      <c r="E236" s="1" t="str">
        <f>IF(K236="","",INDEX(同相3導体!$AC:$AC,K236))</f>
        <v/>
      </c>
      <c r="F236" s="1" t="str">
        <f t="shared" si="18"/>
        <v/>
      </c>
      <c r="G236" s="1" t="str">
        <f t="shared" si="19"/>
        <v/>
      </c>
      <c r="H236" s="1" t="str">
        <f t="shared" si="20"/>
        <v/>
      </c>
      <c r="I236" s="1" t="str">
        <f t="shared" si="21"/>
        <v/>
      </c>
      <c r="J236" s="1" t="str">
        <f t="shared" si="22"/>
        <v/>
      </c>
      <c r="K236" t="str">
        <f>IF(A236="","",ROUND(1+(LOG10(A236)-LOG10(入力・概要!$B$38))*(入力・概要!$B$40-1)/(LOG10(入力・概要!$B$39)-LOG10(入力・概要!$B$38)),0)+3)</f>
        <v/>
      </c>
      <c r="L236" t="str">
        <f>IF(K236="","",INDEX(同相3導体!$B:$B,K236))</f>
        <v/>
      </c>
      <c r="M236" t="str">
        <f t="shared" si="23"/>
        <v/>
      </c>
    </row>
    <row r="237" spans="1:13">
      <c r="A237" s="3"/>
      <c r="B237" s="4"/>
      <c r="C237" s="4"/>
      <c r="D237" s="1" t="str">
        <f>IF(K237="","",INDEX(同相3導体!$AB:$AB,K237))</f>
        <v/>
      </c>
      <c r="E237" s="1" t="str">
        <f>IF(K237="","",INDEX(同相3導体!$AC:$AC,K237))</f>
        <v/>
      </c>
      <c r="F237" s="1" t="str">
        <f t="shared" si="18"/>
        <v/>
      </c>
      <c r="G237" s="1" t="str">
        <f t="shared" si="19"/>
        <v/>
      </c>
      <c r="H237" s="1" t="str">
        <f t="shared" si="20"/>
        <v/>
      </c>
      <c r="I237" s="1" t="str">
        <f t="shared" si="21"/>
        <v/>
      </c>
      <c r="J237" s="1" t="str">
        <f t="shared" si="22"/>
        <v/>
      </c>
      <c r="K237" t="str">
        <f>IF(A237="","",ROUND(1+(LOG10(A237)-LOG10(入力・概要!$B$38))*(入力・概要!$B$40-1)/(LOG10(入力・概要!$B$39)-LOG10(入力・概要!$B$38)),0)+3)</f>
        <v/>
      </c>
      <c r="L237" t="str">
        <f>IF(K237="","",INDEX(同相3導体!$B:$B,K237))</f>
        <v/>
      </c>
      <c r="M237" t="str">
        <f t="shared" si="23"/>
        <v/>
      </c>
    </row>
    <row r="238" spans="1:13">
      <c r="A238" s="3"/>
      <c r="B238" s="4"/>
      <c r="C238" s="4"/>
      <c r="D238" s="1" t="str">
        <f>IF(K238="","",INDEX(同相3導体!$AB:$AB,K238))</f>
        <v/>
      </c>
      <c r="E238" s="1" t="str">
        <f>IF(K238="","",INDEX(同相3導体!$AC:$AC,K238))</f>
        <v/>
      </c>
      <c r="F238" s="1" t="str">
        <f t="shared" si="18"/>
        <v/>
      </c>
      <c r="G238" s="1" t="str">
        <f t="shared" si="19"/>
        <v/>
      </c>
      <c r="H238" s="1" t="str">
        <f t="shared" si="20"/>
        <v/>
      </c>
      <c r="I238" s="1" t="str">
        <f t="shared" si="21"/>
        <v/>
      </c>
      <c r="J238" s="1" t="str">
        <f t="shared" si="22"/>
        <v/>
      </c>
      <c r="K238" t="str">
        <f>IF(A238="","",ROUND(1+(LOG10(A238)-LOG10(入力・概要!$B$38))*(入力・概要!$B$40-1)/(LOG10(入力・概要!$B$39)-LOG10(入力・概要!$B$38)),0)+3)</f>
        <v/>
      </c>
      <c r="L238" t="str">
        <f>IF(K238="","",INDEX(同相3導体!$B:$B,K238))</f>
        <v/>
      </c>
      <c r="M238" t="str">
        <f t="shared" si="23"/>
        <v/>
      </c>
    </row>
    <row r="239" spans="1:13">
      <c r="A239" s="3"/>
      <c r="B239" s="4"/>
      <c r="C239" s="4"/>
      <c r="D239" s="1" t="str">
        <f>IF(K239="","",INDEX(同相3導体!$AB:$AB,K239))</f>
        <v/>
      </c>
      <c r="E239" s="1" t="str">
        <f>IF(K239="","",INDEX(同相3導体!$AC:$AC,K239))</f>
        <v/>
      </c>
      <c r="F239" s="1" t="str">
        <f t="shared" si="18"/>
        <v/>
      </c>
      <c r="G239" s="1" t="str">
        <f t="shared" si="19"/>
        <v/>
      </c>
      <c r="H239" s="1" t="str">
        <f t="shared" si="20"/>
        <v/>
      </c>
      <c r="I239" s="1" t="str">
        <f t="shared" si="21"/>
        <v/>
      </c>
      <c r="J239" s="1" t="str">
        <f t="shared" si="22"/>
        <v/>
      </c>
      <c r="K239" t="str">
        <f>IF(A239="","",ROUND(1+(LOG10(A239)-LOG10(入力・概要!$B$38))*(入力・概要!$B$40-1)/(LOG10(入力・概要!$B$39)-LOG10(入力・概要!$B$38)),0)+3)</f>
        <v/>
      </c>
      <c r="L239" t="str">
        <f>IF(K239="","",INDEX(同相3導体!$B:$B,K239))</f>
        <v/>
      </c>
      <c r="M239" t="str">
        <f t="shared" si="23"/>
        <v/>
      </c>
    </row>
    <row r="240" spans="1:13">
      <c r="A240" s="3"/>
      <c r="B240" s="4"/>
      <c r="C240" s="4"/>
      <c r="D240" s="1" t="str">
        <f>IF(K240="","",INDEX(同相3導体!$AB:$AB,K240))</f>
        <v/>
      </c>
      <c r="E240" s="1" t="str">
        <f>IF(K240="","",INDEX(同相3導体!$AC:$AC,K240))</f>
        <v/>
      </c>
      <c r="F240" s="1" t="str">
        <f t="shared" si="18"/>
        <v/>
      </c>
      <c r="G240" s="1" t="str">
        <f t="shared" si="19"/>
        <v/>
      </c>
      <c r="H240" s="1" t="str">
        <f t="shared" si="20"/>
        <v/>
      </c>
      <c r="I240" s="1" t="str">
        <f t="shared" si="21"/>
        <v/>
      </c>
      <c r="J240" s="1" t="str">
        <f t="shared" si="22"/>
        <v/>
      </c>
      <c r="K240" t="str">
        <f>IF(A240="","",ROUND(1+(LOG10(A240)-LOG10(入力・概要!$B$38))*(入力・概要!$B$40-1)/(LOG10(入力・概要!$B$39)-LOG10(入力・概要!$B$38)),0)+3)</f>
        <v/>
      </c>
      <c r="L240" t="str">
        <f>IF(K240="","",INDEX(同相3導体!$B:$B,K240))</f>
        <v/>
      </c>
      <c r="M240" t="str">
        <f t="shared" si="23"/>
        <v/>
      </c>
    </row>
    <row r="241" spans="1:13">
      <c r="A241" s="3"/>
      <c r="B241" s="4"/>
      <c r="C241" s="4"/>
      <c r="D241" s="1" t="str">
        <f>IF(K241="","",INDEX(同相3導体!$AB:$AB,K241))</f>
        <v/>
      </c>
      <c r="E241" s="1" t="str">
        <f>IF(K241="","",INDEX(同相3導体!$AC:$AC,K241))</f>
        <v/>
      </c>
      <c r="F241" s="1" t="str">
        <f t="shared" si="18"/>
        <v/>
      </c>
      <c r="G241" s="1" t="str">
        <f t="shared" si="19"/>
        <v/>
      </c>
      <c r="H241" s="1" t="str">
        <f t="shared" si="20"/>
        <v/>
      </c>
      <c r="I241" s="1" t="str">
        <f t="shared" si="21"/>
        <v/>
      </c>
      <c r="J241" s="1" t="str">
        <f t="shared" si="22"/>
        <v/>
      </c>
      <c r="K241" t="str">
        <f>IF(A241="","",ROUND(1+(LOG10(A241)-LOG10(入力・概要!$B$38))*(入力・概要!$B$40-1)/(LOG10(入力・概要!$B$39)-LOG10(入力・概要!$B$38)),0)+3)</f>
        <v/>
      </c>
      <c r="L241" t="str">
        <f>IF(K241="","",INDEX(同相3導体!$B:$B,K241))</f>
        <v/>
      </c>
      <c r="M241" t="str">
        <f t="shared" si="23"/>
        <v/>
      </c>
    </row>
    <row r="242" spans="1:13">
      <c r="A242" s="3"/>
      <c r="B242" s="4"/>
      <c r="C242" s="4"/>
      <c r="D242" s="1" t="str">
        <f>IF(K242="","",INDEX(同相3導体!$AB:$AB,K242))</f>
        <v/>
      </c>
      <c r="E242" s="1" t="str">
        <f>IF(K242="","",INDEX(同相3導体!$AC:$AC,K242))</f>
        <v/>
      </c>
      <c r="F242" s="1" t="str">
        <f t="shared" si="18"/>
        <v/>
      </c>
      <c r="G242" s="1" t="str">
        <f t="shared" si="19"/>
        <v/>
      </c>
      <c r="H242" s="1" t="str">
        <f t="shared" si="20"/>
        <v/>
      </c>
      <c r="I242" s="1" t="str">
        <f t="shared" si="21"/>
        <v/>
      </c>
      <c r="J242" s="1" t="str">
        <f t="shared" si="22"/>
        <v/>
      </c>
      <c r="K242" t="str">
        <f>IF(A242="","",ROUND(1+(LOG10(A242)-LOG10(入力・概要!$B$38))*(入力・概要!$B$40-1)/(LOG10(入力・概要!$B$39)-LOG10(入力・概要!$B$38)),0)+3)</f>
        <v/>
      </c>
      <c r="L242" t="str">
        <f>IF(K242="","",INDEX(同相3導体!$B:$B,K242))</f>
        <v/>
      </c>
      <c r="M242" t="str">
        <f t="shared" si="23"/>
        <v/>
      </c>
    </row>
    <row r="243" spans="1:13">
      <c r="A243" s="3"/>
      <c r="B243" s="4"/>
      <c r="C243" s="4"/>
      <c r="D243" s="1" t="str">
        <f>IF(K243="","",INDEX(同相3導体!$AB:$AB,K243))</f>
        <v/>
      </c>
      <c r="E243" s="1" t="str">
        <f>IF(K243="","",INDEX(同相3導体!$AC:$AC,K243))</f>
        <v/>
      </c>
      <c r="F243" s="1" t="str">
        <f t="shared" si="18"/>
        <v/>
      </c>
      <c r="G243" s="1" t="str">
        <f t="shared" si="19"/>
        <v/>
      </c>
      <c r="H243" s="1" t="str">
        <f t="shared" si="20"/>
        <v/>
      </c>
      <c r="I243" s="1" t="str">
        <f t="shared" si="21"/>
        <v/>
      </c>
      <c r="J243" s="1" t="str">
        <f t="shared" si="22"/>
        <v/>
      </c>
      <c r="K243" t="str">
        <f>IF(A243="","",ROUND(1+(LOG10(A243)-LOG10(入力・概要!$B$38))*(入力・概要!$B$40-1)/(LOG10(入力・概要!$B$39)-LOG10(入力・概要!$B$38)),0)+3)</f>
        <v/>
      </c>
      <c r="L243" t="str">
        <f>IF(K243="","",INDEX(同相3導体!$B:$B,K243))</f>
        <v/>
      </c>
      <c r="M243" t="str">
        <f t="shared" si="23"/>
        <v/>
      </c>
    </row>
    <row r="244" spans="1:13">
      <c r="A244" s="3"/>
      <c r="B244" s="4"/>
      <c r="C244" s="4"/>
      <c r="D244" s="1" t="str">
        <f>IF(K244="","",INDEX(同相3導体!$AB:$AB,K244))</f>
        <v/>
      </c>
      <c r="E244" s="1" t="str">
        <f>IF(K244="","",INDEX(同相3導体!$AC:$AC,K244))</f>
        <v/>
      </c>
      <c r="F244" s="1" t="str">
        <f t="shared" si="18"/>
        <v/>
      </c>
      <c r="G244" s="1" t="str">
        <f t="shared" si="19"/>
        <v/>
      </c>
      <c r="H244" s="1" t="str">
        <f t="shared" si="20"/>
        <v/>
      </c>
      <c r="I244" s="1" t="str">
        <f t="shared" si="21"/>
        <v/>
      </c>
      <c r="J244" s="1" t="str">
        <f t="shared" si="22"/>
        <v/>
      </c>
      <c r="K244" t="str">
        <f>IF(A244="","",ROUND(1+(LOG10(A244)-LOG10(入力・概要!$B$38))*(入力・概要!$B$40-1)/(LOG10(入力・概要!$B$39)-LOG10(入力・概要!$B$38)),0)+3)</f>
        <v/>
      </c>
      <c r="L244" t="str">
        <f>IF(K244="","",INDEX(同相3導体!$B:$B,K244))</f>
        <v/>
      </c>
      <c r="M244" t="str">
        <f t="shared" si="23"/>
        <v/>
      </c>
    </row>
    <row r="245" spans="1:13">
      <c r="A245" s="3"/>
      <c r="B245" s="4"/>
      <c r="C245" s="4"/>
      <c r="D245" s="1" t="str">
        <f>IF(K245="","",INDEX(同相3導体!$AB:$AB,K245))</f>
        <v/>
      </c>
      <c r="E245" s="1" t="str">
        <f>IF(K245="","",INDEX(同相3導体!$AC:$AC,K245))</f>
        <v/>
      </c>
      <c r="F245" s="1" t="str">
        <f t="shared" si="18"/>
        <v/>
      </c>
      <c r="G245" s="1" t="str">
        <f t="shared" si="19"/>
        <v/>
      </c>
      <c r="H245" s="1" t="str">
        <f t="shared" si="20"/>
        <v/>
      </c>
      <c r="I245" s="1" t="str">
        <f t="shared" si="21"/>
        <v/>
      </c>
      <c r="J245" s="1" t="str">
        <f t="shared" si="22"/>
        <v/>
      </c>
      <c r="K245" t="str">
        <f>IF(A245="","",ROUND(1+(LOG10(A245)-LOG10(入力・概要!$B$38))*(入力・概要!$B$40-1)/(LOG10(入力・概要!$B$39)-LOG10(入力・概要!$B$38)),0)+3)</f>
        <v/>
      </c>
      <c r="L245" t="str">
        <f>IF(K245="","",INDEX(同相3導体!$B:$B,K245))</f>
        <v/>
      </c>
      <c r="M245" t="str">
        <f t="shared" si="23"/>
        <v/>
      </c>
    </row>
    <row r="246" spans="1:13">
      <c r="A246" s="3"/>
      <c r="B246" s="4"/>
      <c r="C246" s="4"/>
      <c r="D246" s="1" t="str">
        <f>IF(K246="","",INDEX(同相3導体!$AB:$AB,K246))</f>
        <v/>
      </c>
      <c r="E246" s="1" t="str">
        <f>IF(K246="","",INDEX(同相3導体!$AC:$AC,K246))</f>
        <v/>
      </c>
      <c r="F246" s="1" t="str">
        <f t="shared" si="18"/>
        <v/>
      </c>
      <c r="G246" s="1" t="str">
        <f t="shared" si="19"/>
        <v/>
      </c>
      <c r="H246" s="1" t="str">
        <f t="shared" si="20"/>
        <v/>
      </c>
      <c r="I246" s="1" t="str">
        <f t="shared" si="21"/>
        <v/>
      </c>
      <c r="J246" s="1" t="str">
        <f t="shared" si="22"/>
        <v/>
      </c>
      <c r="K246" t="str">
        <f>IF(A246="","",ROUND(1+(LOG10(A246)-LOG10(入力・概要!$B$38))*(入力・概要!$B$40-1)/(LOG10(入力・概要!$B$39)-LOG10(入力・概要!$B$38)),0)+3)</f>
        <v/>
      </c>
      <c r="L246" t="str">
        <f>IF(K246="","",INDEX(同相3導体!$B:$B,K246))</f>
        <v/>
      </c>
      <c r="M246" t="str">
        <f t="shared" si="23"/>
        <v/>
      </c>
    </row>
    <row r="247" spans="1:13">
      <c r="A247" s="3"/>
      <c r="B247" s="4"/>
      <c r="C247" s="4"/>
      <c r="D247" s="1" t="str">
        <f>IF(K247="","",INDEX(同相3導体!$AB:$AB,K247))</f>
        <v/>
      </c>
      <c r="E247" s="1" t="str">
        <f>IF(K247="","",INDEX(同相3導体!$AC:$AC,K247))</f>
        <v/>
      </c>
      <c r="F247" s="1" t="str">
        <f t="shared" si="18"/>
        <v/>
      </c>
      <c r="G247" s="1" t="str">
        <f t="shared" si="19"/>
        <v/>
      </c>
      <c r="H247" s="1" t="str">
        <f t="shared" si="20"/>
        <v/>
      </c>
      <c r="I247" s="1" t="str">
        <f t="shared" si="21"/>
        <v/>
      </c>
      <c r="J247" s="1" t="str">
        <f t="shared" si="22"/>
        <v/>
      </c>
      <c r="K247" t="str">
        <f>IF(A247="","",ROUND(1+(LOG10(A247)-LOG10(入力・概要!$B$38))*(入力・概要!$B$40-1)/(LOG10(入力・概要!$B$39)-LOG10(入力・概要!$B$38)),0)+3)</f>
        <v/>
      </c>
      <c r="L247" t="str">
        <f>IF(K247="","",INDEX(同相3導体!$B:$B,K247))</f>
        <v/>
      </c>
      <c r="M247" t="str">
        <f t="shared" si="23"/>
        <v/>
      </c>
    </row>
    <row r="248" spans="1:13">
      <c r="A248" s="3"/>
      <c r="B248" s="4"/>
      <c r="C248" s="4"/>
      <c r="D248" s="1" t="str">
        <f>IF(K248="","",INDEX(同相3導体!$AB:$AB,K248))</f>
        <v/>
      </c>
      <c r="E248" s="1" t="str">
        <f>IF(K248="","",INDEX(同相3導体!$AC:$AC,K248))</f>
        <v/>
      </c>
      <c r="F248" s="1" t="str">
        <f t="shared" si="18"/>
        <v/>
      </c>
      <c r="G248" s="1" t="str">
        <f t="shared" si="19"/>
        <v/>
      </c>
      <c r="H248" s="1" t="str">
        <f t="shared" si="20"/>
        <v/>
      </c>
      <c r="I248" s="1" t="str">
        <f t="shared" si="21"/>
        <v/>
      </c>
      <c r="J248" s="1" t="str">
        <f t="shared" si="22"/>
        <v/>
      </c>
      <c r="K248" t="str">
        <f>IF(A248="","",ROUND(1+(LOG10(A248)-LOG10(入力・概要!$B$38))*(入力・概要!$B$40-1)/(LOG10(入力・概要!$B$39)-LOG10(入力・概要!$B$38)),0)+3)</f>
        <v/>
      </c>
      <c r="L248" t="str">
        <f>IF(K248="","",INDEX(同相3導体!$B:$B,K248))</f>
        <v/>
      </c>
      <c r="M248" t="str">
        <f t="shared" si="23"/>
        <v/>
      </c>
    </row>
    <row r="249" spans="1:13">
      <c r="A249" s="3"/>
      <c r="B249" s="4"/>
      <c r="C249" s="4"/>
      <c r="D249" s="1" t="str">
        <f>IF(K249="","",INDEX(同相3導体!$AB:$AB,K249))</f>
        <v/>
      </c>
      <c r="E249" s="1" t="str">
        <f>IF(K249="","",INDEX(同相3導体!$AC:$AC,K249))</f>
        <v/>
      </c>
      <c r="F249" s="1" t="str">
        <f t="shared" si="18"/>
        <v/>
      </c>
      <c r="G249" s="1" t="str">
        <f t="shared" si="19"/>
        <v/>
      </c>
      <c r="H249" s="1" t="str">
        <f t="shared" si="20"/>
        <v/>
      </c>
      <c r="I249" s="1" t="str">
        <f t="shared" si="21"/>
        <v/>
      </c>
      <c r="J249" s="1" t="str">
        <f t="shared" si="22"/>
        <v/>
      </c>
      <c r="K249" t="str">
        <f>IF(A249="","",ROUND(1+(LOG10(A249)-LOG10(入力・概要!$B$38))*(入力・概要!$B$40-1)/(LOG10(入力・概要!$B$39)-LOG10(入力・概要!$B$38)),0)+3)</f>
        <v/>
      </c>
      <c r="L249" t="str">
        <f>IF(K249="","",INDEX(同相3導体!$B:$B,K249))</f>
        <v/>
      </c>
      <c r="M249" t="str">
        <f t="shared" si="23"/>
        <v/>
      </c>
    </row>
    <row r="250" spans="1:13">
      <c r="A250" s="3"/>
      <c r="B250" s="4"/>
      <c r="C250" s="4"/>
      <c r="D250" s="1" t="str">
        <f>IF(K250="","",INDEX(同相3導体!$AB:$AB,K250))</f>
        <v/>
      </c>
      <c r="E250" s="1" t="str">
        <f>IF(K250="","",INDEX(同相3導体!$AC:$AC,K250))</f>
        <v/>
      </c>
      <c r="F250" s="1" t="str">
        <f t="shared" si="18"/>
        <v/>
      </c>
      <c r="G250" s="1" t="str">
        <f t="shared" si="19"/>
        <v/>
      </c>
      <c r="H250" s="1" t="str">
        <f t="shared" si="20"/>
        <v/>
      </c>
      <c r="I250" s="1" t="str">
        <f t="shared" si="21"/>
        <v/>
      </c>
      <c r="J250" s="1" t="str">
        <f t="shared" si="22"/>
        <v/>
      </c>
      <c r="K250" t="str">
        <f>IF(A250="","",ROUND(1+(LOG10(A250)-LOG10(入力・概要!$B$38))*(入力・概要!$B$40-1)/(LOG10(入力・概要!$B$39)-LOG10(入力・概要!$B$38)),0)+3)</f>
        <v/>
      </c>
      <c r="L250" t="str">
        <f>IF(K250="","",INDEX(同相3導体!$B:$B,K250))</f>
        <v/>
      </c>
      <c r="M250" t="str">
        <f t="shared" si="23"/>
        <v/>
      </c>
    </row>
    <row r="251" spans="1:13">
      <c r="A251" s="3"/>
      <c r="B251" s="4"/>
      <c r="C251" s="4"/>
      <c r="D251" s="1" t="str">
        <f>IF(K251="","",INDEX(同相3導体!$AB:$AB,K251))</f>
        <v/>
      </c>
      <c r="E251" s="1" t="str">
        <f>IF(K251="","",INDEX(同相3導体!$AC:$AC,K251))</f>
        <v/>
      </c>
      <c r="F251" s="1" t="str">
        <f t="shared" si="18"/>
        <v/>
      </c>
      <c r="G251" s="1" t="str">
        <f t="shared" si="19"/>
        <v/>
      </c>
      <c r="H251" s="1" t="str">
        <f t="shared" si="20"/>
        <v/>
      </c>
      <c r="I251" s="1" t="str">
        <f t="shared" si="21"/>
        <v/>
      </c>
      <c r="J251" s="1" t="str">
        <f t="shared" si="22"/>
        <v/>
      </c>
      <c r="K251" t="str">
        <f>IF(A251="","",ROUND(1+(LOG10(A251)-LOG10(入力・概要!$B$38))*(入力・概要!$B$40-1)/(LOG10(入力・概要!$B$39)-LOG10(入力・概要!$B$38)),0)+3)</f>
        <v/>
      </c>
      <c r="L251" t="str">
        <f>IF(K251="","",INDEX(同相3導体!$B:$B,K251))</f>
        <v/>
      </c>
      <c r="M251" t="str">
        <f t="shared" si="23"/>
        <v/>
      </c>
    </row>
    <row r="252" spans="1:13">
      <c r="A252" s="3"/>
      <c r="B252" s="4"/>
      <c r="C252" s="4"/>
      <c r="D252" s="1" t="str">
        <f>IF(K252="","",INDEX(同相3導体!$AB:$AB,K252))</f>
        <v/>
      </c>
      <c r="E252" s="1" t="str">
        <f>IF(K252="","",INDEX(同相3導体!$AC:$AC,K252))</f>
        <v/>
      </c>
      <c r="F252" s="1" t="str">
        <f t="shared" si="18"/>
        <v/>
      </c>
      <c r="G252" s="1" t="str">
        <f t="shared" si="19"/>
        <v/>
      </c>
      <c r="H252" s="1" t="str">
        <f t="shared" si="20"/>
        <v/>
      </c>
      <c r="I252" s="1" t="str">
        <f t="shared" si="21"/>
        <v/>
      </c>
      <c r="J252" s="1" t="str">
        <f t="shared" si="22"/>
        <v/>
      </c>
      <c r="K252" t="str">
        <f>IF(A252="","",ROUND(1+(LOG10(A252)-LOG10(入力・概要!$B$38))*(入力・概要!$B$40-1)/(LOG10(入力・概要!$B$39)-LOG10(入力・概要!$B$38)),0)+3)</f>
        <v/>
      </c>
      <c r="L252" t="str">
        <f>IF(K252="","",INDEX(同相3導体!$B:$B,K252))</f>
        <v/>
      </c>
      <c r="M252" t="str">
        <f t="shared" si="23"/>
        <v/>
      </c>
    </row>
    <row r="253" spans="1:13">
      <c r="A253" s="3"/>
      <c r="B253" s="4"/>
      <c r="C253" s="4"/>
      <c r="D253" s="1" t="str">
        <f>IF(K253="","",INDEX(同相3導体!$AB:$AB,K253))</f>
        <v/>
      </c>
      <c r="E253" s="1" t="str">
        <f>IF(K253="","",INDEX(同相3導体!$AC:$AC,K253))</f>
        <v/>
      </c>
      <c r="F253" s="1" t="str">
        <f t="shared" si="18"/>
        <v/>
      </c>
      <c r="G253" s="1" t="str">
        <f t="shared" si="19"/>
        <v/>
      </c>
      <c r="H253" s="1" t="str">
        <f t="shared" si="20"/>
        <v/>
      </c>
      <c r="I253" s="1" t="str">
        <f t="shared" si="21"/>
        <v/>
      </c>
      <c r="J253" s="1" t="str">
        <f t="shared" si="22"/>
        <v/>
      </c>
      <c r="K253" t="str">
        <f>IF(A253="","",ROUND(1+(LOG10(A253)-LOG10(入力・概要!$B$38))*(入力・概要!$B$40-1)/(LOG10(入力・概要!$B$39)-LOG10(入力・概要!$B$38)),0)+3)</f>
        <v/>
      </c>
      <c r="L253" t="str">
        <f>IF(K253="","",INDEX(同相3導体!$B:$B,K253))</f>
        <v/>
      </c>
      <c r="M253" t="str">
        <f t="shared" si="23"/>
        <v/>
      </c>
    </row>
    <row r="254" spans="1:13">
      <c r="A254" s="3"/>
      <c r="B254" s="4"/>
      <c r="C254" s="4"/>
      <c r="D254" s="1" t="str">
        <f>IF(K254="","",INDEX(同相3導体!$AB:$AB,K254))</f>
        <v/>
      </c>
      <c r="E254" s="1" t="str">
        <f>IF(K254="","",INDEX(同相3導体!$AC:$AC,K254))</f>
        <v/>
      </c>
      <c r="F254" s="1" t="str">
        <f t="shared" si="18"/>
        <v/>
      </c>
      <c r="G254" s="1" t="str">
        <f t="shared" si="19"/>
        <v/>
      </c>
      <c r="H254" s="1" t="str">
        <f t="shared" si="20"/>
        <v/>
      </c>
      <c r="I254" s="1" t="str">
        <f t="shared" si="21"/>
        <v/>
      </c>
      <c r="J254" s="1" t="str">
        <f t="shared" si="22"/>
        <v/>
      </c>
      <c r="K254" t="str">
        <f>IF(A254="","",ROUND(1+(LOG10(A254)-LOG10(入力・概要!$B$38))*(入力・概要!$B$40-1)/(LOG10(入力・概要!$B$39)-LOG10(入力・概要!$B$38)),0)+3)</f>
        <v/>
      </c>
      <c r="L254" t="str">
        <f>IF(K254="","",INDEX(同相3導体!$B:$B,K254))</f>
        <v/>
      </c>
      <c r="M254" t="str">
        <f t="shared" si="23"/>
        <v/>
      </c>
    </row>
    <row r="255" spans="1:13">
      <c r="A255" s="3"/>
      <c r="B255" s="4"/>
      <c r="C255" s="4"/>
      <c r="D255" s="1" t="str">
        <f>IF(K255="","",INDEX(同相3導体!$AB:$AB,K255))</f>
        <v/>
      </c>
      <c r="E255" s="1" t="str">
        <f>IF(K255="","",INDEX(同相3導体!$AC:$AC,K255))</f>
        <v/>
      </c>
      <c r="F255" s="1" t="str">
        <f t="shared" si="18"/>
        <v/>
      </c>
      <c r="G255" s="1" t="str">
        <f t="shared" si="19"/>
        <v/>
      </c>
      <c r="H255" s="1" t="str">
        <f t="shared" si="20"/>
        <v/>
      </c>
      <c r="I255" s="1" t="str">
        <f t="shared" si="21"/>
        <v/>
      </c>
      <c r="J255" s="1" t="str">
        <f t="shared" si="22"/>
        <v/>
      </c>
      <c r="K255" t="str">
        <f>IF(A255="","",ROUND(1+(LOG10(A255)-LOG10(入力・概要!$B$38))*(入力・概要!$B$40-1)/(LOG10(入力・概要!$B$39)-LOG10(入力・概要!$B$38)),0)+3)</f>
        <v/>
      </c>
      <c r="L255" t="str">
        <f>IF(K255="","",INDEX(同相3導体!$B:$B,K255))</f>
        <v/>
      </c>
      <c r="M255" t="str">
        <f t="shared" si="23"/>
        <v/>
      </c>
    </row>
    <row r="256" spans="1:13">
      <c r="A256" s="3"/>
      <c r="B256" s="4"/>
      <c r="C256" s="4"/>
      <c r="D256" s="1" t="str">
        <f>IF(K256="","",INDEX(同相3導体!$AB:$AB,K256))</f>
        <v/>
      </c>
      <c r="E256" s="1" t="str">
        <f>IF(K256="","",INDEX(同相3導体!$AC:$AC,K256))</f>
        <v/>
      </c>
      <c r="F256" s="1" t="str">
        <f t="shared" si="18"/>
        <v/>
      </c>
      <c r="G256" s="1" t="str">
        <f t="shared" si="19"/>
        <v/>
      </c>
      <c r="H256" s="1" t="str">
        <f t="shared" si="20"/>
        <v/>
      </c>
      <c r="I256" s="1" t="str">
        <f t="shared" si="21"/>
        <v/>
      </c>
      <c r="J256" s="1" t="str">
        <f t="shared" si="22"/>
        <v/>
      </c>
      <c r="K256" t="str">
        <f>IF(A256="","",ROUND(1+(LOG10(A256)-LOG10(入力・概要!$B$38))*(入力・概要!$B$40-1)/(LOG10(入力・概要!$B$39)-LOG10(入力・概要!$B$38)),0)+3)</f>
        <v/>
      </c>
      <c r="L256" t="str">
        <f>IF(K256="","",INDEX(同相3導体!$B:$B,K256))</f>
        <v/>
      </c>
      <c r="M256" t="str">
        <f t="shared" si="23"/>
        <v/>
      </c>
    </row>
    <row r="257" spans="1:13">
      <c r="A257" s="3"/>
      <c r="B257" s="4"/>
      <c r="C257" s="4"/>
      <c r="D257" s="1" t="str">
        <f>IF(K257="","",INDEX(同相3導体!$AB:$AB,K257))</f>
        <v/>
      </c>
      <c r="E257" s="1" t="str">
        <f>IF(K257="","",INDEX(同相3導体!$AC:$AC,K257))</f>
        <v/>
      </c>
      <c r="F257" s="1" t="str">
        <f t="shared" si="18"/>
        <v/>
      </c>
      <c r="G257" s="1" t="str">
        <f t="shared" si="19"/>
        <v/>
      </c>
      <c r="H257" s="1" t="str">
        <f t="shared" si="20"/>
        <v/>
      </c>
      <c r="I257" s="1" t="str">
        <f t="shared" si="21"/>
        <v/>
      </c>
      <c r="J257" s="1" t="str">
        <f t="shared" si="22"/>
        <v/>
      </c>
      <c r="K257" t="str">
        <f>IF(A257="","",ROUND(1+(LOG10(A257)-LOG10(入力・概要!$B$38))*(入力・概要!$B$40-1)/(LOG10(入力・概要!$B$39)-LOG10(入力・概要!$B$38)),0)+3)</f>
        <v/>
      </c>
      <c r="L257" t="str">
        <f>IF(K257="","",INDEX(同相3導体!$B:$B,K257))</f>
        <v/>
      </c>
      <c r="M257" t="str">
        <f t="shared" si="23"/>
        <v/>
      </c>
    </row>
    <row r="258" spans="1:13">
      <c r="A258" s="3"/>
      <c r="B258" s="4"/>
      <c r="C258" s="4"/>
      <c r="D258" s="1" t="str">
        <f>IF(K258="","",INDEX(同相3導体!$AB:$AB,K258))</f>
        <v/>
      </c>
      <c r="E258" s="1" t="str">
        <f>IF(K258="","",INDEX(同相3導体!$AC:$AC,K258))</f>
        <v/>
      </c>
      <c r="F258" s="1" t="str">
        <f t="shared" si="18"/>
        <v/>
      </c>
      <c r="G258" s="1" t="str">
        <f t="shared" si="19"/>
        <v/>
      </c>
      <c r="H258" s="1" t="str">
        <f t="shared" si="20"/>
        <v/>
      </c>
      <c r="I258" s="1" t="str">
        <f t="shared" si="21"/>
        <v/>
      </c>
      <c r="J258" s="1" t="str">
        <f t="shared" si="22"/>
        <v/>
      </c>
      <c r="K258" t="str">
        <f>IF(A258="","",ROUND(1+(LOG10(A258)-LOG10(入力・概要!$B$38))*(入力・概要!$B$40-1)/(LOG10(入力・概要!$B$39)-LOG10(入力・概要!$B$38)),0)+3)</f>
        <v/>
      </c>
      <c r="L258" t="str">
        <f>IF(K258="","",INDEX(同相3導体!$B:$B,K258))</f>
        <v/>
      </c>
      <c r="M258" t="str">
        <f t="shared" si="23"/>
        <v/>
      </c>
    </row>
    <row r="259" spans="1:13">
      <c r="A259" s="3"/>
      <c r="B259" s="4"/>
      <c r="C259" s="4"/>
      <c r="D259" s="1" t="str">
        <f>IF(K259="","",INDEX(同相3導体!$AB:$AB,K259))</f>
        <v/>
      </c>
      <c r="E259" s="1" t="str">
        <f>IF(K259="","",INDEX(同相3導体!$AC:$AC,K259))</f>
        <v/>
      </c>
      <c r="F259" s="1" t="str">
        <f t="shared" si="18"/>
        <v/>
      </c>
      <c r="G259" s="1" t="str">
        <f t="shared" si="19"/>
        <v/>
      </c>
      <c r="H259" s="1" t="str">
        <f t="shared" si="20"/>
        <v/>
      </c>
      <c r="I259" s="1" t="str">
        <f t="shared" si="21"/>
        <v/>
      </c>
      <c r="J259" s="1" t="str">
        <f t="shared" si="22"/>
        <v/>
      </c>
      <c r="K259" t="str">
        <f>IF(A259="","",ROUND(1+(LOG10(A259)-LOG10(入力・概要!$B$38))*(入力・概要!$B$40-1)/(LOG10(入力・概要!$B$39)-LOG10(入力・概要!$B$38)),0)+3)</f>
        <v/>
      </c>
      <c r="L259" t="str">
        <f>IF(K259="","",INDEX(同相3導体!$B:$B,K259))</f>
        <v/>
      </c>
      <c r="M259" t="str">
        <f t="shared" si="23"/>
        <v/>
      </c>
    </row>
    <row r="260" spans="1:13">
      <c r="A260" s="3"/>
      <c r="B260" s="4"/>
      <c r="C260" s="4"/>
      <c r="D260" s="1" t="str">
        <f>IF(K260="","",INDEX(同相3導体!$AB:$AB,K260))</f>
        <v/>
      </c>
      <c r="E260" s="1" t="str">
        <f>IF(K260="","",INDEX(同相3導体!$AC:$AC,K260))</f>
        <v/>
      </c>
      <c r="F260" s="1" t="str">
        <f t="shared" si="18"/>
        <v/>
      </c>
      <c r="G260" s="1" t="str">
        <f t="shared" si="19"/>
        <v/>
      </c>
      <c r="H260" s="1" t="str">
        <f t="shared" si="20"/>
        <v/>
      </c>
      <c r="I260" s="1" t="str">
        <f t="shared" si="21"/>
        <v/>
      </c>
      <c r="J260" s="1" t="str">
        <f t="shared" si="22"/>
        <v/>
      </c>
      <c r="K260" t="str">
        <f>IF(A260="","",ROUND(1+(LOG10(A260)-LOG10(入力・概要!$B$38))*(入力・概要!$B$40-1)/(LOG10(入力・概要!$B$39)-LOG10(入力・概要!$B$38)),0)+3)</f>
        <v/>
      </c>
      <c r="L260" t="str">
        <f>IF(K260="","",INDEX(同相3導体!$B:$B,K260))</f>
        <v/>
      </c>
      <c r="M260" t="str">
        <f t="shared" si="23"/>
        <v/>
      </c>
    </row>
    <row r="261" spans="1:13">
      <c r="A261" s="3"/>
      <c r="B261" s="4"/>
      <c r="C261" s="4"/>
      <c r="D261" s="1" t="str">
        <f>IF(K261="","",INDEX(同相3導体!$AB:$AB,K261))</f>
        <v/>
      </c>
      <c r="E261" s="1" t="str">
        <f>IF(K261="","",INDEX(同相3導体!$AC:$AC,K261))</f>
        <v/>
      </c>
      <c r="F261" s="1" t="str">
        <f t="shared" ref="F261:F324" si="24">IF(OR(A261="",B261=""),"",100*(D261-B261)/MAX(B261,0.000000000001))</f>
        <v/>
      </c>
      <c r="G261" s="1" t="str">
        <f t="shared" ref="G261:G324" si="25">IF(OR(A261="",C261=""),"",E261-C261)</f>
        <v/>
      </c>
      <c r="H261" s="1" t="str">
        <f t="shared" ref="H261:H324" si="26">IF(A261="","",LOG10(A261))</f>
        <v/>
      </c>
      <c r="I261" s="1" t="str">
        <f t="shared" ref="I261:I324" si="27">IF(B261="","",LOG10(MAX(B261,0.000000000001)))</f>
        <v/>
      </c>
      <c r="J261" s="1" t="str">
        <f t="shared" ref="J261:J324" si="28">IF(D261="","",LOG10(MAX(D261,0.000000000001)))</f>
        <v/>
      </c>
      <c r="K261" t="str">
        <f>IF(A261="","",ROUND(1+(LOG10(A261)-LOG10(入力・概要!$B$38))*(入力・概要!$B$40-1)/(LOG10(入力・概要!$B$39)-LOG10(入力・概要!$B$38)),0)+3)</f>
        <v/>
      </c>
      <c r="L261" t="str">
        <f>IF(K261="","",INDEX(同相3導体!$B:$B,K261))</f>
        <v/>
      </c>
      <c r="M261" t="str">
        <f t="shared" ref="M261:M324" si="29">IF(A261="","",IF(ABS(L261/A261-1)&lt;0.01,"周波数差&lt;1%","周波数差あり"))</f>
        <v/>
      </c>
    </row>
    <row r="262" spans="1:13">
      <c r="A262" s="3"/>
      <c r="B262" s="4"/>
      <c r="C262" s="4"/>
      <c r="D262" s="1" t="str">
        <f>IF(K262="","",INDEX(同相3導体!$AB:$AB,K262))</f>
        <v/>
      </c>
      <c r="E262" s="1" t="str">
        <f>IF(K262="","",INDEX(同相3導体!$AC:$AC,K262))</f>
        <v/>
      </c>
      <c r="F262" s="1" t="str">
        <f t="shared" si="24"/>
        <v/>
      </c>
      <c r="G262" s="1" t="str">
        <f t="shared" si="25"/>
        <v/>
      </c>
      <c r="H262" s="1" t="str">
        <f t="shared" si="26"/>
        <v/>
      </c>
      <c r="I262" s="1" t="str">
        <f t="shared" si="27"/>
        <v/>
      </c>
      <c r="J262" s="1" t="str">
        <f t="shared" si="28"/>
        <v/>
      </c>
      <c r="K262" t="str">
        <f>IF(A262="","",ROUND(1+(LOG10(A262)-LOG10(入力・概要!$B$38))*(入力・概要!$B$40-1)/(LOG10(入力・概要!$B$39)-LOG10(入力・概要!$B$38)),0)+3)</f>
        <v/>
      </c>
      <c r="L262" t="str">
        <f>IF(K262="","",INDEX(同相3導体!$B:$B,K262))</f>
        <v/>
      </c>
      <c r="M262" t="str">
        <f t="shared" si="29"/>
        <v/>
      </c>
    </row>
    <row r="263" spans="1:13">
      <c r="A263" s="3"/>
      <c r="B263" s="4"/>
      <c r="C263" s="4"/>
      <c r="D263" s="1" t="str">
        <f>IF(K263="","",INDEX(同相3導体!$AB:$AB,K263))</f>
        <v/>
      </c>
      <c r="E263" s="1" t="str">
        <f>IF(K263="","",INDEX(同相3導体!$AC:$AC,K263))</f>
        <v/>
      </c>
      <c r="F263" s="1" t="str">
        <f t="shared" si="24"/>
        <v/>
      </c>
      <c r="G263" s="1" t="str">
        <f t="shared" si="25"/>
        <v/>
      </c>
      <c r="H263" s="1" t="str">
        <f t="shared" si="26"/>
        <v/>
      </c>
      <c r="I263" s="1" t="str">
        <f t="shared" si="27"/>
        <v/>
      </c>
      <c r="J263" s="1" t="str">
        <f t="shared" si="28"/>
        <v/>
      </c>
      <c r="K263" t="str">
        <f>IF(A263="","",ROUND(1+(LOG10(A263)-LOG10(入力・概要!$B$38))*(入力・概要!$B$40-1)/(LOG10(入力・概要!$B$39)-LOG10(入力・概要!$B$38)),0)+3)</f>
        <v/>
      </c>
      <c r="L263" t="str">
        <f>IF(K263="","",INDEX(同相3導体!$B:$B,K263))</f>
        <v/>
      </c>
      <c r="M263" t="str">
        <f t="shared" si="29"/>
        <v/>
      </c>
    </row>
    <row r="264" spans="1:13">
      <c r="A264" s="3"/>
      <c r="B264" s="4"/>
      <c r="C264" s="4"/>
      <c r="D264" s="1" t="str">
        <f>IF(K264="","",INDEX(同相3導体!$AB:$AB,K264))</f>
        <v/>
      </c>
      <c r="E264" s="1" t="str">
        <f>IF(K264="","",INDEX(同相3導体!$AC:$AC,K264))</f>
        <v/>
      </c>
      <c r="F264" s="1" t="str">
        <f t="shared" si="24"/>
        <v/>
      </c>
      <c r="G264" s="1" t="str">
        <f t="shared" si="25"/>
        <v/>
      </c>
      <c r="H264" s="1" t="str">
        <f t="shared" si="26"/>
        <v/>
      </c>
      <c r="I264" s="1" t="str">
        <f t="shared" si="27"/>
        <v/>
      </c>
      <c r="J264" s="1" t="str">
        <f t="shared" si="28"/>
        <v/>
      </c>
      <c r="K264" t="str">
        <f>IF(A264="","",ROUND(1+(LOG10(A264)-LOG10(入力・概要!$B$38))*(入力・概要!$B$40-1)/(LOG10(入力・概要!$B$39)-LOG10(入力・概要!$B$38)),0)+3)</f>
        <v/>
      </c>
      <c r="L264" t="str">
        <f>IF(K264="","",INDEX(同相3導体!$B:$B,K264))</f>
        <v/>
      </c>
      <c r="M264" t="str">
        <f t="shared" si="29"/>
        <v/>
      </c>
    </row>
    <row r="265" spans="1:13">
      <c r="A265" s="3"/>
      <c r="B265" s="4"/>
      <c r="C265" s="4"/>
      <c r="D265" s="1" t="str">
        <f>IF(K265="","",INDEX(同相3導体!$AB:$AB,K265))</f>
        <v/>
      </c>
      <c r="E265" s="1" t="str">
        <f>IF(K265="","",INDEX(同相3導体!$AC:$AC,K265))</f>
        <v/>
      </c>
      <c r="F265" s="1" t="str">
        <f t="shared" si="24"/>
        <v/>
      </c>
      <c r="G265" s="1" t="str">
        <f t="shared" si="25"/>
        <v/>
      </c>
      <c r="H265" s="1" t="str">
        <f t="shared" si="26"/>
        <v/>
      </c>
      <c r="I265" s="1" t="str">
        <f t="shared" si="27"/>
        <v/>
      </c>
      <c r="J265" s="1" t="str">
        <f t="shared" si="28"/>
        <v/>
      </c>
      <c r="K265" t="str">
        <f>IF(A265="","",ROUND(1+(LOG10(A265)-LOG10(入力・概要!$B$38))*(入力・概要!$B$40-1)/(LOG10(入力・概要!$B$39)-LOG10(入力・概要!$B$38)),0)+3)</f>
        <v/>
      </c>
      <c r="L265" t="str">
        <f>IF(K265="","",INDEX(同相3導体!$B:$B,K265))</f>
        <v/>
      </c>
      <c r="M265" t="str">
        <f t="shared" si="29"/>
        <v/>
      </c>
    </row>
    <row r="266" spans="1:13">
      <c r="A266" s="3"/>
      <c r="B266" s="4"/>
      <c r="C266" s="4"/>
      <c r="D266" s="1" t="str">
        <f>IF(K266="","",INDEX(同相3導体!$AB:$AB,K266))</f>
        <v/>
      </c>
      <c r="E266" s="1" t="str">
        <f>IF(K266="","",INDEX(同相3導体!$AC:$AC,K266))</f>
        <v/>
      </c>
      <c r="F266" s="1" t="str">
        <f t="shared" si="24"/>
        <v/>
      </c>
      <c r="G266" s="1" t="str">
        <f t="shared" si="25"/>
        <v/>
      </c>
      <c r="H266" s="1" t="str">
        <f t="shared" si="26"/>
        <v/>
      </c>
      <c r="I266" s="1" t="str">
        <f t="shared" si="27"/>
        <v/>
      </c>
      <c r="J266" s="1" t="str">
        <f t="shared" si="28"/>
        <v/>
      </c>
      <c r="K266" t="str">
        <f>IF(A266="","",ROUND(1+(LOG10(A266)-LOG10(入力・概要!$B$38))*(入力・概要!$B$40-1)/(LOG10(入力・概要!$B$39)-LOG10(入力・概要!$B$38)),0)+3)</f>
        <v/>
      </c>
      <c r="L266" t="str">
        <f>IF(K266="","",INDEX(同相3導体!$B:$B,K266))</f>
        <v/>
      </c>
      <c r="M266" t="str">
        <f t="shared" si="29"/>
        <v/>
      </c>
    </row>
    <row r="267" spans="1:13">
      <c r="A267" s="3"/>
      <c r="B267" s="4"/>
      <c r="C267" s="4"/>
      <c r="D267" s="1" t="str">
        <f>IF(K267="","",INDEX(同相3導体!$AB:$AB,K267))</f>
        <v/>
      </c>
      <c r="E267" s="1" t="str">
        <f>IF(K267="","",INDEX(同相3導体!$AC:$AC,K267))</f>
        <v/>
      </c>
      <c r="F267" s="1" t="str">
        <f t="shared" si="24"/>
        <v/>
      </c>
      <c r="G267" s="1" t="str">
        <f t="shared" si="25"/>
        <v/>
      </c>
      <c r="H267" s="1" t="str">
        <f t="shared" si="26"/>
        <v/>
      </c>
      <c r="I267" s="1" t="str">
        <f t="shared" si="27"/>
        <v/>
      </c>
      <c r="J267" s="1" t="str">
        <f t="shared" si="28"/>
        <v/>
      </c>
      <c r="K267" t="str">
        <f>IF(A267="","",ROUND(1+(LOG10(A267)-LOG10(入力・概要!$B$38))*(入力・概要!$B$40-1)/(LOG10(入力・概要!$B$39)-LOG10(入力・概要!$B$38)),0)+3)</f>
        <v/>
      </c>
      <c r="L267" t="str">
        <f>IF(K267="","",INDEX(同相3導体!$B:$B,K267))</f>
        <v/>
      </c>
      <c r="M267" t="str">
        <f t="shared" si="29"/>
        <v/>
      </c>
    </row>
    <row r="268" spans="1:13">
      <c r="A268" s="3"/>
      <c r="B268" s="4"/>
      <c r="C268" s="4"/>
      <c r="D268" s="1" t="str">
        <f>IF(K268="","",INDEX(同相3導体!$AB:$AB,K268))</f>
        <v/>
      </c>
      <c r="E268" s="1" t="str">
        <f>IF(K268="","",INDEX(同相3導体!$AC:$AC,K268))</f>
        <v/>
      </c>
      <c r="F268" s="1" t="str">
        <f t="shared" si="24"/>
        <v/>
      </c>
      <c r="G268" s="1" t="str">
        <f t="shared" si="25"/>
        <v/>
      </c>
      <c r="H268" s="1" t="str">
        <f t="shared" si="26"/>
        <v/>
      </c>
      <c r="I268" s="1" t="str">
        <f t="shared" si="27"/>
        <v/>
      </c>
      <c r="J268" s="1" t="str">
        <f t="shared" si="28"/>
        <v/>
      </c>
      <c r="K268" t="str">
        <f>IF(A268="","",ROUND(1+(LOG10(A268)-LOG10(入力・概要!$B$38))*(入力・概要!$B$40-1)/(LOG10(入力・概要!$B$39)-LOG10(入力・概要!$B$38)),0)+3)</f>
        <v/>
      </c>
      <c r="L268" t="str">
        <f>IF(K268="","",INDEX(同相3導体!$B:$B,K268))</f>
        <v/>
      </c>
      <c r="M268" t="str">
        <f t="shared" si="29"/>
        <v/>
      </c>
    </row>
    <row r="269" spans="1:13">
      <c r="A269" s="3"/>
      <c r="B269" s="4"/>
      <c r="C269" s="4"/>
      <c r="D269" s="1" t="str">
        <f>IF(K269="","",INDEX(同相3導体!$AB:$AB,K269))</f>
        <v/>
      </c>
      <c r="E269" s="1" t="str">
        <f>IF(K269="","",INDEX(同相3導体!$AC:$AC,K269))</f>
        <v/>
      </c>
      <c r="F269" s="1" t="str">
        <f t="shared" si="24"/>
        <v/>
      </c>
      <c r="G269" s="1" t="str">
        <f t="shared" si="25"/>
        <v/>
      </c>
      <c r="H269" s="1" t="str">
        <f t="shared" si="26"/>
        <v/>
      </c>
      <c r="I269" s="1" t="str">
        <f t="shared" si="27"/>
        <v/>
      </c>
      <c r="J269" s="1" t="str">
        <f t="shared" si="28"/>
        <v/>
      </c>
      <c r="K269" t="str">
        <f>IF(A269="","",ROUND(1+(LOG10(A269)-LOG10(入力・概要!$B$38))*(入力・概要!$B$40-1)/(LOG10(入力・概要!$B$39)-LOG10(入力・概要!$B$38)),0)+3)</f>
        <v/>
      </c>
      <c r="L269" t="str">
        <f>IF(K269="","",INDEX(同相3導体!$B:$B,K269))</f>
        <v/>
      </c>
      <c r="M269" t="str">
        <f t="shared" si="29"/>
        <v/>
      </c>
    </row>
    <row r="270" spans="1:13">
      <c r="A270" s="3"/>
      <c r="B270" s="4"/>
      <c r="C270" s="4"/>
      <c r="D270" s="1" t="str">
        <f>IF(K270="","",INDEX(同相3導体!$AB:$AB,K270))</f>
        <v/>
      </c>
      <c r="E270" s="1" t="str">
        <f>IF(K270="","",INDEX(同相3導体!$AC:$AC,K270))</f>
        <v/>
      </c>
      <c r="F270" s="1" t="str">
        <f t="shared" si="24"/>
        <v/>
      </c>
      <c r="G270" s="1" t="str">
        <f t="shared" si="25"/>
        <v/>
      </c>
      <c r="H270" s="1" t="str">
        <f t="shared" si="26"/>
        <v/>
      </c>
      <c r="I270" s="1" t="str">
        <f t="shared" si="27"/>
        <v/>
      </c>
      <c r="J270" s="1" t="str">
        <f t="shared" si="28"/>
        <v/>
      </c>
      <c r="K270" t="str">
        <f>IF(A270="","",ROUND(1+(LOG10(A270)-LOG10(入力・概要!$B$38))*(入力・概要!$B$40-1)/(LOG10(入力・概要!$B$39)-LOG10(入力・概要!$B$38)),0)+3)</f>
        <v/>
      </c>
      <c r="L270" t="str">
        <f>IF(K270="","",INDEX(同相3導体!$B:$B,K270))</f>
        <v/>
      </c>
      <c r="M270" t="str">
        <f t="shared" si="29"/>
        <v/>
      </c>
    </row>
    <row r="271" spans="1:13">
      <c r="A271" s="3"/>
      <c r="B271" s="4"/>
      <c r="C271" s="4"/>
      <c r="D271" s="1" t="str">
        <f>IF(K271="","",INDEX(同相3導体!$AB:$AB,K271))</f>
        <v/>
      </c>
      <c r="E271" s="1" t="str">
        <f>IF(K271="","",INDEX(同相3導体!$AC:$AC,K271))</f>
        <v/>
      </c>
      <c r="F271" s="1" t="str">
        <f t="shared" si="24"/>
        <v/>
      </c>
      <c r="G271" s="1" t="str">
        <f t="shared" si="25"/>
        <v/>
      </c>
      <c r="H271" s="1" t="str">
        <f t="shared" si="26"/>
        <v/>
      </c>
      <c r="I271" s="1" t="str">
        <f t="shared" si="27"/>
        <v/>
      </c>
      <c r="J271" s="1" t="str">
        <f t="shared" si="28"/>
        <v/>
      </c>
      <c r="K271" t="str">
        <f>IF(A271="","",ROUND(1+(LOG10(A271)-LOG10(入力・概要!$B$38))*(入力・概要!$B$40-1)/(LOG10(入力・概要!$B$39)-LOG10(入力・概要!$B$38)),0)+3)</f>
        <v/>
      </c>
      <c r="L271" t="str">
        <f>IF(K271="","",INDEX(同相3導体!$B:$B,K271))</f>
        <v/>
      </c>
      <c r="M271" t="str">
        <f t="shared" si="29"/>
        <v/>
      </c>
    </row>
    <row r="272" spans="1:13">
      <c r="A272" s="3"/>
      <c r="B272" s="4"/>
      <c r="C272" s="4"/>
      <c r="D272" s="1" t="str">
        <f>IF(K272="","",INDEX(同相3導体!$AB:$AB,K272))</f>
        <v/>
      </c>
      <c r="E272" s="1" t="str">
        <f>IF(K272="","",INDEX(同相3導体!$AC:$AC,K272))</f>
        <v/>
      </c>
      <c r="F272" s="1" t="str">
        <f t="shared" si="24"/>
        <v/>
      </c>
      <c r="G272" s="1" t="str">
        <f t="shared" si="25"/>
        <v/>
      </c>
      <c r="H272" s="1" t="str">
        <f t="shared" si="26"/>
        <v/>
      </c>
      <c r="I272" s="1" t="str">
        <f t="shared" si="27"/>
        <v/>
      </c>
      <c r="J272" s="1" t="str">
        <f t="shared" si="28"/>
        <v/>
      </c>
      <c r="K272" t="str">
        <f>IF(A272="","",ROUND(1+(LOG10(A272)-LOG10(入力・概要!$B$38))*(入力・概要!$B$40-1)/(LOG10(入力・概要!$B$39)-LOG10(入力・概要!$B$38)),0)+3)</f>
        <v/>
      </c>
      <c r="L272" t="str">
        <f>IF(K272="","",INDEX(同相3導体!$B:$B,K272))</f>
        <v/>
      </c>
      <c r="M272" t="str">
        <f t="shared" si="29"/>
        <v/>
      </c>
    </row>
    <row r="273" spans="1:13">
      <c r="A273" s="3"/>
      <c r="B273" s="4"/>
      <c r="C273" s="4"/>
      <c r="D273" s="1" t="str">
        <f>IF(K273="","",INDEX(同相3導体!$AB:$AB,K273))</f>
        <v/>
      </c>
      <c r="E273" s="1" t="str">
        <f>IF(K273="","",INDEX(同相3導体!$AC:$AC,K273))</f>
        <v/>
      </c>
      <c r="F273" s="1" t="str">
        <f t="shared" si="24"/>
        <v/>
      </c>
      <c r="G273" s="1" t="str">
        <f t="shared" si="25"/>
        <v/>
      </c>
      <c r="H273" s="1" t="str">
        <f t="shared" si="26"/>
        <v/>
      </c>
      <c r="I273" s="1" t="str">
        <f t="shared" si="27"/>
        <v/>
      </c>
      <c r="J273" s="1" t="str">
        <f t="shared" si="28"/>
        <v/>
      </c>
      <c r="K273" t="str">
        <f>IF(A273="","",ROUND(1+(LOG10(A273)-LOG10(入力・概要!$B$38))*(入力・概要!$B$40-1)/(LOG10(入力・概要!$B$39)-LOG10(入力・概要!$B$38)),0)+3)</f>
        <v/>
      </c>
      <c r="L273" t="str">
        <f>IF(K273="","",INDEX(同相3導体!$B:$B,K273))</f>
        <v/>
      </c>
      <c r="M273" t="str">
        <f t="shared" si="29"/>
        <v/>
      </c>
    </row>
    <row r="274" spans="1:13">
      <c r="A274" s="3"/>
      <c r="B274" s="4"/>
      <c r="C274" s="4"/>
      <c r="D274" s="1" t="str">
        <f>IF(K274="","",INDEX(同相3導体!$AB:$AB,K274))</f>
        <v/>
      </c>
      <c r="E274" s="1" t="str">
        <f>IF(K274="","",INDEX(同相3導体!$AC:$AC,K274))</f>
        <v/>
      </c>
      <c r="F274" s="1" t="str">
        <f t="shared" si="24"/>
        <v/>
      </c>
      <c r="G274" s="1" t="str">
        <f t="shared" si="25"/>
        <v/>
      </c>
      <c r="H274" s="1" t="str">
        <f t="shared" si="26"/>
        <v/>
      </c>
      <c r="I274" s="1" t="str">
        <f t="shared" si="27"/>
        <v/>
      </c>
      <c r="J274" s="1" t="str">
        <f t="shared" si="28"/>
        <v/>
      </c>
      <c r="K274" t="str">
        <f>IF(A274="","",ROUND(1+(LOG10(A274)-LOG10(入力・概要!$B$38))*(入力・概要!$B$40-1)/(LOG10(入力・概要!$B$39)-LOG10(入力・概要!$B$38)),0)+3)</f>
        <v/>
      </c>
      <c r="L274" t="str">
        <f>IF(K274="","",INDEX(同相3導体!$B:$B,K274))</f>
        <v/>
      </c>
      <c r="M274" t="str">
        <f t="shared" si="29"/>
        <v/>
      </c>
    </row>
    <row r="275" spans="1:13">
      <c r="A275" s="3"/>
      <c r="B275" s="4"/>
      <c r="C275" s="4"/>
      <c r="D275" s="1" t="str">
        <f>IF(K275="","",INDEX(同相3導体!$AB:$AB,K275))</f>
        <v/>
      </c>
      <c r="E275" s="1" t="str">
        <f>IF(K275="","",INDEX(同相3導体!$AC:$AC,K275))</f>
        <v/>
      </c>
      <c r="F275" s="1" t="str">
        <f t="shared" si="24"/>
        <v/>
      </c>
      <c r="G275" s="1" t="str">
        <f t="shared" si="25"/>
        <v/>
      </c>
      <c r="H275" s="1" t="str">
        <f t="shared" si="26"/>
        <v/>
      </c>
      <c r="I275" s="1" t="str">
        <f t="shared" si="27"/>
        <v/>
      </c>
      <c r="J275" s="1" t="str">
        <f t="shared" si="28"/>
        <v/>
      </c>
      <c r="K275" t="str">
        <f>IF(A275="","",ROUND(1+(LOG10(A275)-LOG10(入力・概要!$B$38))*(入力・概要!$B$40-1)/(LOG10(入力・概要!$B$39)-LOG10(入力・概要!$B$38)),0)+3)</f>
        <v/>
      </c>
      <c r="L275" t="str">
        <f>IF(K275="","",INDEX(同相3導体!$B:$B,K275))</f>
        <v/>
      </c>
      <c r="M275" t="str">
        <f t="shared" si="29"/>
        <v/>
      </c>
    </row>
    <row r="276" spans="1:13">
      <c r="A276" s="3"/>
      <c r="B276" s="4"/>
      <c r="C276" s="4"/>
      <c r="D276" s="1" t="str">
        <f>IF(K276="","",INDEX(同相3導体!$AB:$AB,K276))</f>
        <v/>
      </c>
      <c r="E276" s="1" t="str">
        <f>IF(K276="","",INDEX(同相3導体!$AC:$AC,K276))</f>
        <v/>
      </c>
      <c r="F276" s="1" t="str">
        <f t="shared" si="24"/>
        <v/>
      </c>
      <c r="G276" s="1" t="str">
        <f t="shared" si="25"/>
        <v/>
      </c>
      <c r="H276" s="1" t="str">
        <f t="shared" si="26"/>
        <v/>
      </c>
      <c r="I276" s="1" t="str">
        <f t="shared" si="27"/>
        <v/>
      </c>
      <c r="J276" s="1" t="str">
        <f t="shared" si="28"/>
        <v/>
      </c>
      <c r="K276" t="str">
        <f>IF(A276="","",ROUND(1+(LOG10(A276)-LOG10(入力・概要!$B$38))*(入力・概要!$B$40-1)/(LOG10(入力・概要!$B$39)-LOG10(入力・概要!$B$38)),0)+3)</f>
        <v/>
      </c>
      <c r="L276" t="str">
        <f>IF(K276="","",INDEX(同相3導体!$B:$B,K276))</f>
        <v/>
      </c>
      <c r="M276" t="str">
        <f t="shared" si="29"/>
        <v/>
      </c>
    </row>
    <row r="277" spans="1:13">
      <c r="A277" s="3"/>
      <c r="B277" s="4"/>
      <c r="C277" s="4"/>
      <c r="D277" s="1" t="str">
        <f>IF(K277="","",INDEX(同相3導体!$AB:$AB,K277))</f>
        <v/>
      </c>
      <c r="E277" s="1" t="str">
        <f>IF(K277="","",INDEX(同相3導体!$AC:$AC,K277))</f>
        <v/>
      </c>
      <c r="F277" s="1" t="str">
        <f t="shared" si="24"/>
        <v/>
      </c>
      <c r="G277" s="1" t="str">
        <f t="shared" si="25"/>
        <v/>
      </c>
      <c r="H277" s="1" t="str">
        <f t="shared" si="26"/>
        <v/>
      </c>
      <c r="I277" s="1" t="str">
        <f t="shared" si="27"/>
        <v/>
      </c>
      <c r="J277" s="1" t="str">
        <f t="shared" si="28"/>
        <v/>
      </c>
      <c r="K277" t="str">
        <f>IF(A277="","",ROUND(1+(LOG10(A277)-LOG10(入力・概要!$B$38))*(入力・概要!$B$40-1)/(LOG10(入力・概要!$B$39)-LOG10(入力・概要!$B$38)),0)+3)</f>
        <v/>
      </c>
      <c r="L277" t="str">
        <f>IF(K277="","",INDEX(同相3導体!$B:$B,K277))</f>
        <v/>
      </c>
      <c r="M277" t="str">
        <f t="shared" si="29"/>
        <v/>
      </c>
    </row>
    <row r="278" spans="1:13">
      <c r="A278" s="3"/>
      <c r="B278" s="4"/>
      <c r="C278" s="4"/>
      <c r="D278" s="1" t="str">
        <f>IF(K278="","",INDEX(同相3導体!$AB:$AB,K278))</f>
        <v/>
      </c>
      <c r="E278" s="1" t="str">
        <f>IF(K278="","",INDEX(同相3導体!$AC:$AC,K278))</f>
        <v/>
      </c>
      <c r="F278" s="1" t="str">
        <f t="shared" si="24"/>
        <v/>
      </c>
      <c r="G278" s="1" t="str">
        <f t="shared" si="25"/>
        <v/>
      </c>
      <c r="H278" s="1" t="str">
        <f t="shared" si="26"/>
        <v/>
      </c>
      <c r="I278" s="1" t="str">
        <f t="shared" si="27"/>
        <v/>
      </c>
      <c r="J278" s="1" t="str">
        <f t="shared" si="28"/>
        <v/>
      </c>
      <c r="K278" t="str">
        <f>IF(A278="","",ROUND(1+(LOG10(A278)-LOG10(入力・概要!$B$38))*(入力・概要!$B$40-1)/(LOG10(入力・概要!$B$39)-LOG10(入力・概要!$B$38)),0)+3)</f>
        <v/>
      </c>
      <c r="L278" t="str">
        <f>IF(K278="","",INDEX(同相3導体!$B:$B,K278))</f>
        <v/>
      </c>
      <c r="M278" t="str">
        <f t="shared" si="29"/>
        <v/>
      </c>
    </row>
    <row r="279" spans="1:13">
      <c r="A279" s="3"/>
      <c r="B279" s="4"/>
      <c r="C279" s="4"/>
      <c r="D279" s="1" t="str">
        <f>IF(K279="","",INDEX(同相3導体!$AB:$AB,K279))</f>
        <v/>
      </c>
      <c r="E279" s="1" t="str">
        <f>IF(K279="","",INDEX(同相3導体!$AC:$AC,K279))</f>
        <v/>
      </c>
      <c r="F279" s="1" t="str">
        <f t="shared" si="24"/>
        <v/>
      </c>
      <c r="G279" s="1" t="str">
        <f t="shared" si="25"/>
        <v/>
      </c>
      <c r="H279" s="1" t="str">
        <f t="shared" si="26"/>
        <v/>
      </c>
      <c r="I279" s="1" t="str">
        <f t="shared" si="27"/>
        <v/>
      </c>
      <c r="J279" s="1" t="str">
        <f t="shared" si="28"/>
        <v/>
      </c>
      <c r="K279" t="str">
        <f>IF(A279="","",ROUND(1+(LOG10(A279)-LOG10(入力・概要!$B$38))*(入力・概要!$B$40-1)/(LOG10(入力・概要!$B$39)-LOG10(入力・概要!$B$38)),0)+3)</f>
        <v/>
      </c>
      <c r="L279" t="str">
        <f>IF(K279="","",INDEX(同相3導体!$B:$B,K279))</f>
        <v/>
      </c>
      <c r="M279" t="str">
        <f t="shared" si="29"/>
        <v/>
      </c>
    </row>
    <row r="280" spans="1:13">
      <c r="A280" s="3"/>
      <c r="B280" s="4"/>
      <c r="C280" s="4"/>
      <c r="D280" s="1" t="str">
        <f>IF(K280="","",INDEX(同相3導体!$AB:$AB,K280))</f>
        <v/>
      </c>
      <c r="E280" s="1" t="str">
        <f>IF(K280="","",INDEX(同相3導体!$AC:$AC,K280))</f>
        <v/>
      </c>
      <c r="F280" s="1" t="str">
        <f t="shared" si="24"/>
        <v/>
      </c>
      <c r="G280" s="1" t="str">
        <f t="shared" si="25"/>
        <v/>
      </c>
      <c r="H280" s="1" t="str">
        <f t="shared" si="26"/>
        <v/>
      </c>
      <c r="I280" s="1" t="str">
        <f t="shared" si="27"/>
        <v/>
      </c>
      <c r="J280" s="1" t="str">
        <f t="shared" si="28"/>
        <v/>
      </c>
      <c r="K280" t="str">
        <f>IF(A280="","",ROUND(1+(LOG10(A280)-LOG10(入力・概要!$B$38))*(入力・概要!$B$40-1)/(LOG10(入力・概要!$B$39)-LOG10(入力・概要!$B$38)),0)+3)</f>
        <v/>
      </c>
      <c r="L280" t="str">
        <f>IF(K280="","",INDEX(同相3導体!$B:$B,K280))</f>
        <v/>
      </c>
      <c r="M280" t="str">
        <f t="shared" si="29"/>
        <v/>
      </c>
    </row>
    <row r="281" spans="1:13">
      <c r="A281" s="3"/>
      <c r="B281" s="4"/>
      <c r="C281" s="4"/>
      <c r="D281" s="1" t="str">
        <f>IF(K281="","",INDEX(同相3導体!$AB:$AB,K281))</f>
        <v/>
      </c>
      <c r="E281" s="1" t="str">
        <f>IF(K281="","",INDEX(同相3導体!$AC:$AC,K281))</f>
        <v/>
      </c>
      <c r="F281" s="1" t="str">
        <f t="shared" si="24"/>
        <v/>
      </c>
      <c r="G281" s="1" t="str">
        <f t="shared" si="25"/>
        <v/>
      </c>
      <c r="H281" s="1" t="str">
        <f t="shared" si="26"/>
        <v/>
      </c>
      <c r="I281" s="1" t="str">
        <f t="shared" si="27"/>
        <v/>
      </c>
      <c r="J281" s="1" t="str">
        <f t="shared" si="28"/>
        <v/>
      </c>
      <c r="K281" t="str">
        <f>IF(A281="","",ROUND(1+(LOG10(A281)-LOG10(入力・概要!$B$38))*(入力・概要!$B$40-1)/(LOG10(入力・概要!$B$39)-LOG10(入力・概要!$B$38)),0)+3)</f>
        <v/>
      </c>
      <c r="L281" t="str">
        <f>IF(K281="","",INDEX(同相3導体!$B:$B,K281))</f>
        <v/>
      </c>
      <c r="M281" t="str">
        <f t="shared" si="29"/>
        <v/>
      </c>
    </row>
    <row r="282" spans="1:13">
      <c r="A282" s="3"/>
      <c r="B282" s="4"/>
      <c r="C282" s="4"/>
      <c r="D282" s="1" t="str">
        <f>IF(K282="","",INDEX(同相3導体!$AB:$AB,K282))</f>
        <v/>
      </c>
      <c r="E282" s="1" t="str">
        <f>IF(K282="","",INDEX(同相3導体!$AC:$AC,K282))</f>
        <v/>
      </c>
      <c r="F282" s="1" t="str">
        <f t="shared" si="24"/>
        <v/>
      </c>
      <c r="G282" s="1" t="str">
        <f t="shared" si="25"/>
        <v/>
      </c>
      <c r="H282" s="1" t="str">
        <f t="shared" si="26"/>
        <v/>
      </c>
      <c r="I282" s="1" t="str">
        <f t="shared" si="27"/>
        <v/>
      </c>
      <c r="J282" s="1" t="str">
        <f t="shared" si="28"/>
        <v/>
      </c>
      <c r="K282" t="str">
        <f>IF(A282="","",ROUND(1+(LOG10(A282)-LOG10(入力・概要!$B$38))*(入力・概要!$B$40-1)/(LOG10(入力・概要!$B$39)-LOG10(入力・概要!$B$38)),0)+3)</f>
        <v/>
      </c>
      <c r="L282" t="str">
        <f>IF(K282="","",INDEX(同相3導体!$B:$B,K282))</f>
        <v/>
      </c>
      <c r="M282" t="str">
        <f t="shared" si="29"/>
        <v/>
      </c>
    </row>
    <row r="283" spans="1:13">
      <c r="A283" s="3"/>
      <c r="B283" s="4"/>
      <c r="C283" s="4"/>
      <c r="D283" s="1" t="str">
        <f>IF(K283="","",INDEX(同相3導体!$AB:$AB,K283))</f>
        <v/>
      </c>
      <c r="E283" s="1" t="str">
        <f>IF(K283="","",INDEX(同相3導体!$AC:$AC,K283))</f>
        <v/>
      </c>
      <c r="F283" s="1" t="str">
        <f t="shared" si="24"/>
        <v/>
      </c>
      <c r="G283" s="1" t="str">
        <f t="shared" si="25"/>
        <v/>
      </c>
      <c r="H283" s="1" t="str">
        <f t="shared" si="26"/>
        <v/>
      </c>
      <c r="I283" s="1" t="str">
        <f t="shared" si="27"/>
        <v/>
      </c>
      <c r="J283" s="1" t="str">
        <f t="shared" si="28"/>
        <v/>
      </c>
      <c r="K283" t="str">
        <f>IF(A283="","",ROUND(1+(LOG10(A283)-LOG10(入力・概要!$B$38))*(入力・概要!$B$40-1)/(LOG10(入力・概要!$B$39)-LOG10(入力・概要!$B$38)),0)+3)</f>
        <v/>
      </c>
      <c r="L283" t="str">
        <f>IF(K283="","",INDEX(同相3導体!$B:$B,K283))</f>
        <v/>
      </c>
      <c r="M283" t="str">
        <f t="shared" si="29"/>
        <v/>
      </c>
    </row>
    <row r="284" spans="1:13">
      <c r="A284" s="3"/>
      <c r="B284" s="4"/>
      <c r="C284" s="4"/>
      <c r="D284" s="1" t="str">
        <f>IF(K284="","",INDEX(同相3導体!$AB:$AB,K284))</f>
        <v/>
      </c>
      <c r="E284" s="1" t="str">
        <f>IF(K284="","",INDEX(同相3導体!$AC:$AC,K284))</f>
        <v/>
      </c>
      <c r="F284" s="1" t="str">
        <f t="shared" si="24"/>
        <v/>
      </c>
      <c r="G284" s="1" t="str">
        <f t="shared" si="25"/>
        <v/>
      </c>
      <c r="H284" s="1" t="str">
        <f t="shared" si="26"/>
        <v/>
      </c>
      <c r="I284" s="1" t="str">
        <f t="shared" si="27"/>
        <v/>
      </c>
      <c r="J284" s="1" t="str">
        <f t="shared" si="28"/>
        <v/>
      </c>
      <c r="K284" t="str">
        <f>IF(A284="","",ROUND(1+(LOG10(A284)-LOG10(入力・概要!$B$38))*(入力・概要!$B$40-1)/(LOG10(入力・概要!$B$39)-LOG10(入力・概要!$B$38)),0)+3)</f>
        <v/>
      </c>
      <c r="L284" t="str">
        <f>IF(K284="","",INDEX(同相3導体!$B:$B,K284))</f>
        <v/>
      </c>
      <c r="M284" t="str">
        <f t="shared" si="29"/>
        <v/>
      </c>
    </row>
    <row r="285" spans="1:13">
      <c r="A285" s="3"/>
      <c r="B285" s="4"/>
      <c r="C285" s="4"/>
      <c r="D285" s="1" t="str">
        <f>IF(K285="","",INDEX(同相3導体!$AB:$AB,K285))</f>
        <v/>
      </c>
      <c r="E285" s="1" t="str">
        <f>IF(K285="","",INDEX(同相3導体!$AC:$AC,K285))</f>
        <v/>
      </c>
      <c r="F285" s="1" t="str">
        <f t="shared" si="24"/>
        <v/>
      </c>
      <c r="G285" s="1" t="str">
        <f t="shared" si="25"/>
        <v/>
      </c>
      <c r="H285" s="1" t="str">
        <f t="shared" si="26"/>
        <v/>
      </c>
      <c r="I285" s="1" t="str">
        <f t="shared" si="27"/>
        <v/>
      </c>
      <c r="J285" s="1" t="str">
        <f t="shared" si="28"/>
        <v/>
      </c>
      <c r="K285" t="str">
        <f>IF(A285="","",ROUND(1+(LOG10(A285)-LOG10(入力・概要!$B$38))*(入力・概要!$B$40-1)/(LOG10(入力・概要!$B$39)-LOG10(入力・概要!$B$38)),0)+3)</f>
        <v/>
      </c>
      <c r="L285" t="str">
        <f>IF(K285="","",INDEX(同相3導体!$B:$B,K285))</f>
        <v/>
      </c>
      <c r="M285" t="str">
        <f t="shared" si="29"/>
        <v/>
      </c>
    </row>
    <row r="286" spans="1:13">
      <c r="A286" s="3"/>
      <c r="B286" s="4"/>
      <c r="C286" s="4"/>
      <c r="D286" s="1" t="str">
        <f>IF(K286="","",INDEX(同相3導体!$AB:$AB,K286))</f>
        <v/>
      </c>
      <c r="E286" s="1" t="str">
        <f>IF(K286="","",INDEX(同相3導体!$AC:$AC,K286))</f>
        <v/>
      </c>
      <c r="F286" s="1" t="str">
        <f t="shared" si="24"/>
        <v/>
      </c>
      <c r="G286" s="1" t="str">
        <f t="shared" si="25"/>
        <v/>
      </c>
      <c r="H286" s="1" t="str">
        <f t="shared" si="26"/>
        <v/>
      </c>
      <c r="I286" s="1" t="str">
        <f t="shared" si="27"/>
        <v/>
      </c>
      <c r="J286" s="1" t="str">
        <f t="shared" si="28"/>
        <v/>
      </c>
      <c r="K286" t="str">
        <f>IF(A286="","",ROUND(1+(LOG10(A286)-LOG10(入力・概要!$B$38))*(入力・概要!$B$40-1)/(LOG10(入力・概要!$B$39)-LOG10(入力・概要!$B$38)),0)+3)</f>
        <v/>
      </c>
      <c r="L286" t="str">
        <f>IF(K286="","",INDEX(同相3導体!$B:$B,K286))</f>
        <v/>
      </c>
      <c r="M286" t="str">
        <f t="shared" si="29"/>
        <v/>
      </c>
    </row>
    <row r="287" spans="1:13">
      <c r="A287" s="3"/>
      <c r="B287" s="4"/>
      <c r="C287" s="4"/>
      <c r="D287" s="1" t="str">
        <f>IF(K287="","",INDEX(同相3導体!$AB:$AB,K287))</f>
        <v/>
      </c>
      <c r="E287" s="1" t="str">
        <f>IF(K287="","",INDEX(同相3導体!$AC:$AC,K287))</f>
        <v/>
      </c>
      <c r="F287" s="1" t="str">
        <f t="shared" si="24"/>
        <v/>
      </c>
      <c r="G287" s="1" t="str">
        <f t="shared" si="25"/>
        <v/>
      </c>
      <c r="H287" s="1" t="str">
        <f t="shared" si="26"/>
        <v/>
      </c>
      <c r="I287" s="1" t="str">
        <f t="shared" si="27"/>
        <v/>
      </c>
      <c r="J287" s="1" t="str">
        <f t="shared" si="28"/>
        <v/>
      </c>
      <c r="K287" t="str">
        <f>IF(A287="","",ROUND(1+(LOG10(A287)-LOG10(入力・概要!$B$38))*(入力・概要!$B$40-1)/(LOG10(入力・概要!$B$39)-LOG10(入力・概要!$B$38)),0)+3)</f>
        <v/>
      </c>
      <c r="L287" t="str">
        <f>IF(K287="","",INDEX(同相3導体!$B:$B,K287))</f>
        <v/>
      </c>
      <c r="M287" t="str">
        <f t="shared" si="29"/>
        <v/>
      </c>
    </row>
    <row r="288" spans="1:13">
      <c r="A288" s="3"/>
      <c r="B288" s="4"/>
      <c r="C288" s="4"/>
      <c r="D288" s="1" t="str">
        <f>IF(K288="","",INDEX(同相3導体!$AB:$AB,K288))</f>
        <v/>
      </c>
      <c r="E288" s="1" t="str">
        <f>IF(K288="","",INDEX(同相3導体!$AC:$AC,K288))</f>
        <v/>
      </c>
      <c r="F288" s="1" t="str">
        <f t="shared" si="24"/>
        <v/>
      </c>
      <c r="G288" s="1" t="str">
        <f t="shared" si="25"/>
        <v/>
      </c>
      <c r="H288" s="1" t="str">
        <f t="shared" si="26"/>
        <v/>
      </c>
      <c r="I288" s="1" t="str">
        <f t="shared" si="27"/>
        <v/>
      </c>
      <c r="J288" s="1" t="str">
        <f t="shared" si="28"/>
        <v/>
      </c>
      <c r="K288" t="str">
        <f>IF(A288="","",ROUND(1+(LOG10(A288)-LOG10(入力・概要!$B$38))*(入力・概要!$B$40-1)/(LOG10(入力・概要!$B$39)-LOG10(入力・概要!$B$38)),0)+3)</f>
        <v/>
      </c>
      <c r="L288" t="str">
        <f>IF(K288="","",INDEX(同相3導体!$B:$B,K288))</f>
        <v/>
      </c>
      <c r="M288" t="str">
        <f t="shared" si="29"/>
        <v/>
      </c>
    </row>
    <row r="289" spans="1:13">
      <c r="A289" s="3"/>
      <c r="B289" s="4"/>
      <c r="C289" s="4"/>
      <c r="D289" s="1" t="str">
        <f>IF(K289="","",INDEX(同相3導体!$AB:$AB,K289))</f>
        <v/>
      </c>
      <c r="E289" s="1" t="str">
        <f>IF(K289="","",INDEX(同相3導体!$AC:$AC,K289))</f>
        <v/>
      </c>
      <c r="F289" s="1" t="str">
        <f t="shared" si="24"/>
        <v/>
      </c>
      <c r="G289" s="1" t="str">
        <f t="shared" si="25"/>
        <v/>
      </c>
      <c r="H289" s="1" t="str">
        <f t="shared" si="26"/>
        <v/>
      </c>
      <c r="I289" s="1" t="str">
        <f t="shared" si="27"/>
        <v/>
      </c>
      <c r="J289" s="1" t="str">
        <f t="shared" si="28"/>
        <v/>
      </c>
      <c r="K289" t="str">
        <f>IF(A289="","",ROUND(1+(LOG10(A289)-LOG10(入力・概要!$B$38))*(入力・概要!$B$40-1)/(LOG10(入力・概要!$B$39)-LOG10(入力・概要!$B$38)),0)+3)</f>
        <v/>
      </c>
      <c r="L289" t="str">
        <f>IF(K289="","",INDEX(同相3導体!$B:$B,K289))</f>
        <v/>
      </c>
      <c r="M289" t="str">
        <f t="shared" si="29"/>
        <v/>
      </c>
    </row>
    <row r="290" spans="1:13">
      <c r="A290" s="3"/>
      <c r="B290" s="4"/>
      <c r="C290" s="4"/>
      <c r="D290" s="1" t="str">
        <f>IF(K290="","",INDEX(同相3導体!$AB:$AB,K290))</f>
        <v/>
      </c>
      <c r="E290" s="1" t="str">
        <f>IF(K290="","",INDEX(同相3導体!$AC:$AC,K290))</f>
        <v/>
      </c>
      <c r="F290" s="1" t="str">
        <f t="shared" si="24"/>
        <v/>
      </c>
      <c r="G290" s="1" t="str">
        <f t="shared" si="25"/>
        <v/>
      </c>
      <c r="H290" s="1" t="str">
        <f t="shared" si="26"/>
        <v/>
      </c>
      <c r="I290" s="1" t="str">
        <f t="shared" si="27"/>
        <v/>
      </c>
      <c r="J290" s="1" t="str">
        <f t="shared" si="28"/>
        <v/>
      </c>
      <c r="K290" t="str">
        <f>IF(A290="","",ROUND(1+(LOG10(A290)-LOG10(入力・概要!$B$38))*(入力・概要!$B$40-1)/(LOG10(入力・概要!$B$39)-LOG10(入力・概要!$B$38)),0)+3)</f>
        <v/>
      </c>
      <c r="L290" t="str">
        <f>IF(K290="","",INDEX(同相3導体!$B:$B,K290))</f>
        <v/>
      </c>
      <c r="M290" t="str">
        <f t="shared" si="29"/>
        <v/>
      </c>
    </row>
    <row r="291" spans="1:13">
      <c r="A291" s="3"/>
      <c r="B291" s="4"/>
      <c r="C291" s="4"/>
      <c r="D291" s="1" t="str">
        <f>IF(K291="","",INDEX(同相3導体!$AB:$AB,K291))</f>
        <v/>
      </c>
      <c r="E291" s="1" t="str">
        <f>IF(K291="","",INDEX(同相3導体!$AC:$AC,K291))</f>
        <v/>
      </c>
      <c r="F291" s="1" t="str">
        <f t="shared" si="24"/>
        <v/>
      </c>
      <c r="G291" s="1" t="str">
        <f t="shared" si="25"/>
        <v/>
      </c>
      <c r="H291" s="1" t="str">
        <f t="shared" si="26"/>
        <v/>
      </c>
      <c r="I291" s="1" t="str">
        <f t="shared" si="27"/>
        <v/>
      </c>
      <c r="J291" s="1" t="str">
        <f t="shared" si="28"/>
        <v/>
      </c>
      <c r="K291" t="str">
        <f>IF(A291="","",ROUND(1+(LOG10(A291)-LOG10(入力・概要!$B$38))*(入力・概要!$B$40-1)/(LOG10(入力・概要!$B$39)-LOG10(入力・概要!$B$38)),0)+3)</f>
        <v/>
      </c>
      <c r="L291" t="str">
        <f>IF(K291="","",INDEX(同相3導体!$B:$B,K291))</f>
        <v/>
      </c>
      <c r="M291" t="str">
        <f t="shared" si="29"/>
        <v/>
      </c>
    </row>
    <row r="292" spans="1:13">
      <c r="A292" s="3"/>
      <c r="B292" s="4"/>
      <c r="C292" s="4"/>
      <c r="D292" s="1" t="str">
        <f>IF(K292="","",INDEX(同相3導体!$AB:$AB,K292))</f>
        <v/>
      </c>
      <c r="E292" s="1" t="str">
        <f>IF(K292="","",INDEX(同相3導体!$AC:$AC,K292))</f>
        <v/>
      </c>
      <c r="F292" s="1" t="str">
        <f t="shared" si="24"/>
        <v/>
      </c>
      <c r="G292" s="1" t="str">
        <f t="shared" si="25"/>
        <v/>
      </c>
      <c r="H292" s="1" t="str">
        <f t="shared" si="26"/>
        <v/>
      </c>
      <c r="I292" s="1" t="str">
        <f t="shared" si="27"/>
        <v/>
      </c>
      <c r="J292" s="1" t="str">
        <f t="shared" si="28"/>
        <v/>
      </c>
      <c r="K292" t="str">
        <f>IF(A292="","",ROUND(1+(LOG10(A292)-LOG10(入力・概要!$B$38))*(入力・概要!$B$40-1)/(LOG10(入力・概要!$B$39)-LOG10(入力・概要!$B$38)),0)+3)</f>
        <v/>
      </c>
      <c r="L292" t="str">
        <f>IF(K292="","",INDEX(同相3導体!$B:$B,K292))</f>
        <v/>
      </c>
      <c r="M292" t="str">
        <f t="shared" si="29"/>
        <v/>
      </c>
    </row>
    <row r="293" spans="1:13">
      <c r="A293" s="3"/>
      <c r="B293" s="4"/>
      <c r="C293" s="4"/>
      <c r="D293" s="1" t="str">
        <f>IF(K293="","",INDEX(同相3導体!$AB:$AB,K293))</f>
        <v/>
      </c>
      <c r="E293" s="1" t="str">
        <f>IF(K293="","",INDEX(同相3導体!$AC:$AC,K293))</f>
        <v/>
      </c>
      <c r="F293" s="1" t="str">
        <f t="shared" si="24"/>
        <v/>
      </c>
      <c r="G293" s="1" t="str">
        <f t="shared" si="25"/>
        <v/>
      </c>
      <c r="H293" s="1" t="str">
        <f t="shared" si="26"/>
        <v/>
      </c>
      <c r="I293" s="1" t="str">
        <f t="shared" si="27"/>
        <v/>
      </c>
      <c r="J293" s="1" t="str">
        <f t="shared" si="28"/>
        <v/>
      </c>
      <c r="K293" t="str">
        <f>IF(A293="","",ROUND(1+(LOG10(A293)-LOG10(入力・概要!$B$38))*(入力・概要!$B$40-1)/(LOG10(入力・概要!$B$39)-LOG10(入力・概要!$B$38)),0)+3)</f>
        <v/>
      </c>
      <c r="L293" t="str">
        <f>IF(K293="","",INDEX(同相3導体!$B:$B,K293))</f>
        <v/>
      </c>
      <c r="M293" t="str">
        <f t="shared" si="29"/>
        <v/>
      </c>
    </row>
    <row r="294" spans="1:13">
      <c r="A294" s="3"/>
      <c r="B294" s="4"/>
      <c r="C294" s="4"/>
      <c r="D294" s="1" t="str">
        <f>IF(K294="","",INDEX(同相3導体!$AB:$AB,K294))</f>
        <v/>
      </c>
      <c r="E294" s="1" t="str">
        <f>IF(K294="","",INDEX(同相3導体!$AC:$AC,K294))</f>
        <v/>
      </c>
      <c r="F294" s="1" t="str">
        <f t="shared" si="24"/>
        <v/>
      </c>
      <c r="G294" s="1" t="str">
        <f t="shared" si="25"/>
        <v/>
      </c>
      <c r="H294" s="1" t="str">
        <f t="shared" si="26"/>
        <v/>
      </c>
      <c r="I294" s="1" t="str">
        <f t="shared" si="27"/>
        <v/>
      </c>
      <c r="J294" s="1" t="str">
        <f t="shared" si="28"/>
        <v/>
      </c>
      <c r="K294" t="str">
        <f>IF(A294="","",ROUND(1+(LOG10(A294)-LOG10(入力・概要!$B$38))*(入力・概要!$B$40-1)/(LOG10(入力・概要!$B$39)-LOG10(入力・概要!$B$38)),0)+3)</f>
        <v/>
      </c>
      <c r="L294" t="str">
        <f>IF(K294="","",INDEX(同相3導体!$B:$B,K294))</f>
        <v/>
      </c>
      <c r="M294" t="str">
        <f t="shared" si="29"/>
        <v/>
      </c>
    </row>
    <row r="295" spans="1:13">
      <c r="A295" s="3"/>
      <c r="B295" s="4"/>
      <c r="C295" s="4"/>
      <c r="D295" s="1" t="str">
        <f>IF(K295="","",INDEX(同相3導体!$AB:$AB,K295))</f>
        <v/>
      </c>
      <c r="E295" s="1" t="str">
        <f>IF(K295="","",INDEX(同相3導体!$AC:$AC,K295))</f>
        <v/>
      </c>
      <c r="F295" s="1" t="str">
        <f t="shared" si="24"/>
        <v/>
      </c>
      <c r="G295" s="1" t="str">
        <f t="shared" si="25"/>
        <v/>
      </c>
      <c r="H295" s="1" t="str">
        <f t="shared" si="26"/>
        <v/>
      </c>
      <c r="I295" s="1" t="str">
        <f t="shared" si="27"/>
        <v/>
      </c>
      <c r="J295" s="1" t="str">
        <f t="shared" si="28"/>
        <v/>
      </c>
      <c r="K295" t="str">
        <f>IF(A295="","",ROUND(1+(LOG10(A295)-LOG10(入力・概要!$B$38))*(入力・概要!$B$40-1)/(LOG10(入力・概要!$B$39)-LOG10(入力・概要!$B$38)),0)+3)</f>
        <v/>
      </c>
      <c r="L295" t="str">
        <f>IF(K295="","",INDEX(同相3導体!$B:$B,K295))</f>
        <v/>
      </c>
      <c r="M295" t="str">
        <f t="shared" si="29"/>
        <v/>
      </c>
    </row>
    <row r="296" spans="1:13">
      <c r="A296" s="3"/>
      <c r="B296" s="4"/>
      <c r="C296" s="4"/>
      <c r="D296" s="1" t="str">
        <f>IF(K296="","",INDEX(同相3導体!$AB:$AB,K296))</f>
        <v/>
      </c>
      <c r="E296" s="1" t="str">
        <f>IF(K296="","",INDEX(同相3導体!$AC:$AC,K296))</f>
        <v/>
      </c>
      <c r="F296" s="1" t="str">
        <f t="shared" si="24"/>
        <v/>
      </c>
      <c r="G296" s="1" t="str">
        <f t="shared" si="25"/>
        <v/>
      </c>
      <c r="H296" s="1" t="str">
        <f t="shared" si="26"/>
        <v/>
      </c>
      <c r="I296" s="1" t="str">
        <f t="shared" si="27"/>
        <v/>
      </c>
      <c r="J296" s="1" t="str">
        <f t="shared" si="28"/>
        <v/>
      </c>
      <c r="K296" t="str">
        <f>IF(A296="","",ROUND(1+(LOG10(A296)-LOG10(入力・概要!$B$38))*(入力・概要!$B$40-1)/(LOG10(入力・概要!$B$39)-LOG10(入力・概要!$B$38)),0)+3)</f>
        <v/>
      </c>
      <c r="L296" t="str">
        <f>IF(K296="","",INDEX(同相3導体!$B:$B,K296))</f>
        <v/>
      </c>
      <c r="M296" t="str">
        <f t="shared" si="29"/>
        <v/>
      </c>
    </row>
    <row r="297" spans="1:13">
      <c r="A297" s="3"/>
      <c r="B297" s="4"/>
      <c r="C297" s="4"/>
      <c r="D297" s="1" t="str">
        <f>IF(K297="","",INDEX(同相3導体!$AB:$AB,K297))</f>
        <v/>
      </c>
      <c r="E297" s="1" t="str">
        <f>IF(K297="","",INDEX(同相3導体!$AC:$AC,K297))</f>
        <v/>
      </c>
      <c r="F297" s="1" t="str">
        <f t="shared" si="24"/>
        <v/>
      </c>
      <c r="G297" s="1" t="str">
        <f t="shared" si="25"/>
        <v/>
      </c>
      <c r="H297" s="1" t="str">
        <f t="shared" si="26"/>
        <v/>
      </c>
      <c r="I297" s="1" t="str">
        <f t="shared" si="27"/>
        <v/>
      </c>
      <c r="J297" s="1" t="str">
        <f t="shared" si="28"/>
        <v/>
      </c>
      <c r="K297" t="str">
        <f>IF(A297="","",ROUND(1+(LOG10(A297)-LOG10(入力・概要!$B$38))*(入力・概要!$B$40-1)/(LOG10(入力・概要!$B$39)-LOG10(入力・概要!$B$38)),0)+3)</f>
        <v/>
      </c>
      <c r="L297" t="str">
        <f>IF(K297="","",INDEX(同相3導体!$B:$B,K297))</f>
        <v/>
      </c>
      <c r="M297" t="str">
        <f t="shared" si="29"/>
        <v/>
      </c>
    </row>
    <row r="298" spans="1:13">
      <c r="A298" s="3"/>
      <c r="B298" s="4"/>
      <c r="C298" s="4"/>
      <c r="D298" s="1" t="str">
        <f>IF(K298="","",INDEX(同相3導体!$AB:$AB,K298))</f>
        <v/>
      </c>
      <c r="E298" s="1" t="str">
        <f>IF(K298="","",INDEX(同相3導体!$AC:$AC,K298))</f>
        <v/>
      </c>
      <c r="F298" s="1" t="str">
        <f t="shared" si="24"/>
        <v/>
      </c>
      <c r="G298" s="1" t="str">
        <f t="shared" si="25"/>
        <v/>
      </c>
      <c r="H298" s="1" t="str">
        <f t="shared" si="26"/>
        <v/>
      </c>
      <c r="I298" s="1" t="str">
        <f t="shared" si="27"/>
        <v/>
      </c>
      <c r="J298" s="1" t="str">
        <f t="shared" si="28"/>
        <v/>
      </c>
      <c r="K298" t="str">
        <f>IF(A298="","",ROUND(1+(LOG10(A298)-LOG10(入力・概要!$B$38))*(入力・概要!$B$40-1)/(LOG10(入力・概要!$B$39)-LOG10(入力・概要!$B$38)),0)+3)</f>
        <v/>
      </c>
      <c r="L298" t="str">
        <f>IF(K298="","",INDEX(同相3導体!$B:$B,K298))</f>
        <v/>
      </c>
      <c r="M298" t="str">
        <f t="shared" si="29"/>
        <v/>
      </c>
    </row>
    <row r="299" spans="1:13">
      <c r="A299" s="3"/>
      <c r="B299" s="4"/>
      <c r="C299" s="4"/>
      <c r="D299" s="1" t="str">
        <f>IF(K299="","",INDEX(同相3導体!$AB:$AB,K299))</f>
        <v/>
      </c>
      <c r="E299" s="1" t="str">
        <f>IF(K299="","",INDEX(同相3導体!$AC:$AC,K299))</f>
        <v/>
      </c>
      <c r="F299" s="1" t="str">
        <f t="shared" si="24"/>
        <v/>
      </c>
      <c r="G299" s="1" t="str">
        <f t="shared" si="25"/>
        <v/>
      </c>
      <c r="H299" s="1" t="str">
        <f t="shared" si="26"/>
        <v/>
      </c>
      <c r="I299" s="1" t="str">
        <f t="shared" si="27"/>
        <v/>
      </c>
      <c r="J299" s="1" t="str">
        <f t="shared" si="28"/>
        <v/>
      </c>
      <c r="K299" t="str">
        <f>IF(A299="","",ROUND(1+(LOG10(A299)-LOG10(入力・概要!$B$38))*(入力・概要!$B$40-1)/(LOG10(入力・概要!$B$39)-LOG10(入力・概要!$B$38)),0)+3)</f>
        <v/>
      </c>
      <c r="L299" t="str">
        <f>IF(K299="","",INDEX(同相3導体!$B:$B,K299))</f>
        <v/>
      </c>
      <c r="M299" t="str">
        <f t="shared" si="29"/>
        <v/>
      </c>
    </row>
    <row r="300" spans="1:13">
      <c r="A300" s="3"/>
      <c r="B300" s="4"/>
      <c r="C300" s="4"/>
      <c r="D300" s="1" t="str">
        <f>IF(K300="","",INDEX(同相3導体!$AB:$AB,K300))</f>
        <v/>
      </c>
      <c r="E300" s="1" t="str">
        <f>IF(K300="","",INDEX(同相3導体!$AC:$AC,K300))</f>
        <v/>
      </c>
      <c r="F300" s="1" t="str">
        <f t="shared" si="24"/>
        <v/>
      </c>
      <c r="G300" s="1" t="str">
        <f t="shared" si="25"/>
        <v/>
      </c>
      <c r="H300" s="1" t="str">
        <f t="shared" si="26"/>
        <v/>
      </c>
      <c r="I300" s="1" t="str">
        <f t="shared" si="27"/>
        <v/>
      </c>
      <c r="J300" s="1" t="str">
        <f t="shared" si="28"/>
        <v/>
      </c>
      <c r="K300" t="str">
        <f>IF(A300="","",ROUND(1+(LOG10(A300)-LOG10(入力・概要!$B$38))*(入力・概要!$B$40-1)/(LOG10(入力・概要!$B$39)-LOG10(入力・概要!$B$38)),0)+3)</f>
        <v/>
      </c>
      <c r="L300" t="str">
        <f>IF(K300="","",INDEX(同相3導体!$B:$B,K300))</f>
        <v/>
      </c>
      <c r="M300" t="str">
        <f t="shared" si="29"/>
        <v/>
      </c>
    </row>
    <row r="301" spans="1:13">
      <c r="A301" s="3"/>
      <c r="B301" s="4"/>
      <c r="C301" s="4"/>
      <c r="D301" s="1" t="str">
        <f>IF(K301="","",INDEX(同相3導体!$AB:$AB,K301))</f>
        <v/>
      </c>
      <c r="E301" s="1" t="str">
        <f>IF(K301="","",INDEX(同相3導体!$AC:$AC,K301))</f>
        <v/>
      </c>
      <c r="F301" s="1" t="str">
        <f t="shared" si="24"/>
        <v/>
      </c>
      <c r="G301" s="1" t="str">
        <f t="shared" si="25"/>
        <v/>
      </c>
      <c r="H301" s="1" t="str">
        <f t="shared" si="26"/>
        <v/>
      </c>
      <c r="I301" s="1" t="str">
        <f t="shared" si="27"/>
        <v/>
      </c>
      <c r="J301" s="1" t="str">
        <f t="shared" si="28"/>
        <v/>
      </c>
      <c r="K301" t="str">
        <f>IF(A301="","",ROUND(1+(LOG10(A301)-LOG10(入力・概要!$B$38))*(入力・概要!$B$40-1)/(LOG10(入力・概要!$B$39)-LOG10(入力・概要!$B$38)),0)+3)</f>
        <v/>
      </c>
      <c r="L301" t="str">
        <f>IF(K301="","",INDEX(同相3導体!$B:$B,K301))</f>
        <v/>
      </c>
      <c r="M301" t="str">
        <f t="shared" si="29"/>
        <v/>
      </c>
    </row>
    <row r="302" spans="1:13">
      <c r="A302" s="3"/>
      <c r="B302" s="4"/>
      <c r="C302" s="4"/>
      <c r="D302" s="1" t="str">
        <f>IF(K302="","",INDEX(同相3導体!$AB:$AB,K302))</f>
        <v/>
      </c>
      <c r="E302" s="1" t="str">
        <f>IF(K302="","",INDEX(同相3導体!$AC:$AC,K302))</f>
        <v/>
      </c>
      <c r="F302" s="1" t="str">
        <f t="shared" si="24"/>
        <v/>
      </c>
      <c r="G302" s="1" t="str">
        <f t="shared" si="25"/>
        <v/>
      </c>
      <c r="H302" s="1" t="str">
        <f t="shared" si="26"/>
        <v/>
      </c>
      <c r="I302" s="1" t="str">
        <f t="shared" si="27"/>
        <v/>
      </c>
      <c r="J302" s="1" t="str">
        <f t="shared" si="28"/>
        <v/>
      </c>
      <c r="K302" t="str">
        <f>IF(A302="","",ROUND(1+(LOG10(A302)-LOG10(入力・概要!$B$38))*(入力・概要!$B$40-1)/(LOG10(入力・概要!$B$39)-LOG10(入力・概要!$B$38)),0)+3)</f>
        <v/>
      </c>
      <c r="L302" t="str">
        <f>IF(K302="","",INDEX(同相3導体!$B:$B,K302))</f>
        <v/>
      </c>
      <c r="M302" t="str">
        <f t="shared" si="29"/>
        <v/>
      </c>
    </row>
    <row r="303" spans="1:13">
      <c r="A303" s="3"/>
      <c r="B303" s="4"/>
      <c r="C303" s="4"/>
      <c r="D303" s="1" t="str">
        <f>IF(K303="","",INDEX(同相3導体!$AB:$AB,K303))</f>
        <v/>
      </c>
      <c r="E303" s="1" t="str">
        <f>IF(K303="","",INDEX(同相3導体!$AC:$AC,K303))</f>
        <v/>
      </c>
      <c r="F303" s="1" t="str">
        <f t="shared" si="24"/>
        <v/>
      </c>
      <c r="G303" s="1" t="str">
        <f t="shared" si="25"/>
        <v/>
      </c>
      <c r="H303" s="1" t="str">
        <f t="shared" si="26"/>
        <v/>
      </c>
      <c r="I303" s="1" t="str">
        <f t="shared" si="27"/>
        <v/>
      </c>
      <c r="J303" s="1" t="str">
        <f t="shared" si="28"/>
        <v/>
      </c>
      <c r="K303" t="str">
        <f>IF(A303="","",ROUND(1+(LOG10(A303)-LOG10(入力・概要!$B$38))*(入力・概要!$B$40-1)/(LOG10(入力・概要!$B$39)-LOG10(入力・概要!$B$38)),0)+3)</f>
        <v/>
      </c>
      <c r="L303" t="str">
        <f>IF(K303="","",INDEX(同相3導体!$B:$B,K303))</f>
        <v/>
      </c>
      <c r="M303" t="str">
        <f t="shared" si="29"/>
        <v/>
      </c>
    </row>
    <row r="304" spans="1:13">
      <c r="A304" s="3"/>
      <c r="B304" s="4"/>
      <c r="C304" s="4"/>
      <c r="D304" s="1" t="str">
        <f>IF(K304="","",INDEX(同相3導体!$AB:$AB,K304))</f>
        <v/>
      </c>
      <c r="E304" s="1" t="str">
        <f>IF(K304="","",INDEX(同相3導体!$AC:$AC,K304))</f>
        <v/>
      </c>
      <c r="F304" s="1" t="str">
        <f t="shared" si="24"/>
        <v/>
      </c>
      <c r="G304" s="1" t="str">
        <f t="shared" si="25"/>
        <v/>
      </c>
      <c r="H304" s="1" t="str">
        <f t="shared" si="26"/>
        <v/>
      </c>
      <c r="I304" s="1" t="str">
        <f t="shared" si="27"/>
        <v/>
      </c>
      <c r="J304" s="1" t="str">
        <f t="shared" si="28"/>
        <v/>
      </c>
      <c r="K304" t="str">
        <f>IF(A304="","",ROUND(1+(LOG10(A304)-LOG10(入力・概要!$B$38))*(入力・概要!$B$40-1)/(LOG10(入力・概要!$B$39)-LOG10(入力・概要!$B$38)),0)+3)</f>
        <v/>
      </c>
      <c r="L304" t="str">
        <f>IF(K304="","",INDEX(同相3導体!$B:$B,K304))</f>
        <v/>
      </c>
      <c r="M304" t="str">
        <f t="shared" si="29"/>
        <v/>
      </c>
    </row>
    <row r="305" spans="1:13">
      <c r="A305" s="3"/>
      <c r="B305" s="4"/>
      <c r="C305" s="4"/>
      <c r="D305" s="1" t="str">
        <f>IF(K305="","",INDEX(同相3導体!$AB:$AB,K305))</f>
        <v/>
      </c>
      <c r="E305" s="1" t="str">
        <f>IF(K305="","",INDEX(同相3導体!$AC:$AC,K305))</f>
        <v/>
      </c>
      <c r="F305" s="1" t="str">
        <f t="shared" si="24"/>
        <v/>
      </c>
      <c r="G305" s="1" t="str">
        <f t="shared" si="25"/>
        <v/>
      </c>
      <c r="H305" s="1" t="str">
        <f t="shared" si="26"/>
        <v/>
      </c>
      <c r="I305" s="1" t="str">
        <f t="shared" si="27"/>
        <v/>
      </c>
      <c r="J305" s="1" t="str">
        <f t="shared" si="28"/>
        <v/>
      </c>
      <c r="K305" t="str">
        <f>IF(A305="","",ROUND(1+(LOG10(A305)-LOG10(入力・概要!$B$38))*(入力・概要!$B$40-1)/(LOG10(入力・概要!$B$39)-LOG10(入力・概要!$B$38)),0)+3)</f>
        <v/>
      </c>
      <c r="L305" t="str">
        <f>IF(K305="","",INDEX(同相3導体!$B:$B,K305))</f>
        <v/>
      </c>
      <c r="M305" t="str">
        <f t="shared" si="29"/>
        <v/>
      </c>
    </row>
    <row r="306" spans="1:13">
      <c r="A306" s="3"/>
      <c r="B306" s="4"/>
      <c r="C306" s="4"/>
      <c r="D306" s="1" t="str">
        <f>IF(K306="","",INDEX(同相3導体!$AB:$AB,K306))</f>
        <v/>
      </c>
      <c r="E306" s="1" t="str">
        <f>IF(K306="","",INDEX(同相3導体!$AC:$AC,K306))</f>
        <v/>
      </c>
      <c r="F306" s="1" t="str">
        <f t="shared" si="24"/>
        <v/>
      </c>
      <c r="G306" s="1" t="str">
        <f t="shared" si="25"/>
        <v/>
      </c>
      <c r="H306" s="1" t="str">
        <f t="shared" si="26"/>
        <v/>
      </c>
      <c r="I306" s="1" t="str">
        <f t="shared" si="27"/>
        <v/>
      </c>
      <c r="J306" s="1" t="str">
        <f t="shared" si="28"/>
        <v/>
      </c>
      <c r="K306" t="str">
        <f>IF(A306="","",ROUND(1+(LOG10(A306)-LOG10(入力・概要!$B$38))*(入力・概要!$B$40-1)/(LOG10(入力・概要!$B$39)-LOG10(入力・概要!$B$38)),0)+3)</f>
        <v/>
      </c>
      <c r="L306" t="str">
        <f>IF(K306="","",INDEX(同相3導体!$B:$B,K306))</f>
        <v/>
      </c>
      <c r="M306" t="str">
        <f t="shared" si="29"/>
        <v/>
      </c>
    </row>
    <row r="307" spans="1:13">
      <c r="A307" s="3"/>
      <c r="B307" s="4"/>
      <c r="C307" s="4"/>
      <c r="D307" s="1" t="str">
        <f>IF(K307="","",INDEX(同相3導体!$AB:$AB,K307))</f>
        <v/>
      </c>
      <c r="E307" s="1" t="str">
        <f>IF(K307="","",INDEX(同相3導体!$AC:$AC,K307))</f>
        <v/>
      </c>
      <c r="F307" s="1" t="str">
        <f t="shared" si="24"/>
        <v/>
      </c>
      <c r="G307" s="1" t="str">
        <f t="shared" si="25"/>
        <v/>
      </c>
      <c r="H307" s="1" t="str">
        <f t="shared" si="26"/>
        <v/>
      </c>
      <c r="I307" s="1" t="str">
        <f t="shared" si="27"/>
        <v/>
      </c>
      <c r="J307" s="1" t="str">
        <f t="shared" si="28"/>
        <v/>
      </c>
      <c r="K307" t="str">
        <f>IF(A307="","",ROUND(1+(LOG10(A307)-LOG10(入力・概要!$B$38))*(入力・概要!$B$40-1)/(LOG10(入力・概要!$B$39)-LOG10(入力・概要!$B$38)),0)+3)</f>
        <v/>
      </c>
      <c r="L307" t="str">
        <f>IF(K307="","",INDEX(同相3導体!$B:$B,K307))</f>
        <v/>
      </c>
      <c r="M307" t="str">
        <f t="shared" si="29"/>
        <v/>
      </c>
    </row>
    <row r="308" spans="1:13">
      <c r="A308" s="3"/>
      <c r="B308" s="4"/>
      <c r="C308" s="4"/>
      <c r="D308" s="1" t="str">
        <f>IF(K308="","",INDEX(同相3導体!$AB:$AB,K308))</f>
        <v/>
      </c>
      <c r="E308" s="1" t="str">
        <f>IF(K308="","",INDEX(同相3導体!$AC:$AC,K308))</f>
        <v/>
      </c>
      <c r="F308" s="1" t="str">
        <f t="shared" si="24"/>
        <v/>
      </c>
      <c r="G308" s="1" t="str">
        <f t="shared" si="25"/>
        <v/>
      </c>
      <c r="H308" s="1" t="str">
        <f t="shared" si="26"/>
        <v/>
      </c>
      <c r="I308" s="1" t="str">
        <f t="shared" si="27"/>
        <v/>
      </c>
      <c r="J308" s="1" t="str">
        <f t="shared" si="28"/>
        <v/>
      </c>
      <c r="K308" t="str">
        <f>IF(A308="","",ROUND(1+(LOG10(A308)-LOG10(入力・概要!$B$38))*(入力・概要!$B$40-1)/(LOG10(入力・概要!$B$39)-LOG10(入力・概要!$B$38)),0)+3)</f>
        <v/>
      </c>
      <c r="L308" t="str">
        <f>IF(K308="","",INDEX(同相3導体!$B:$B,K308))</f>
        <v/>
      </c>
      <c r="M308" t="str">
        <f t="shared" si="29"/>
        <v/>
      </c>
    </row>
    <row r="309" spans="1:13">
      <c r="A309" s="3"/>
      <c r="B309" s="4"/>
      <c r="C309" s="4"/>
      <c r="D309" s="1" t="str">
        <f>IF(K309="","",INDEX(同相3導体!$AB:$AB,K309))</f>
        <v/>
      </c>
      <c r="E309" s="1" t="str">
        <f>IF(K309="","",INDEX(同相3導体!$AC:$AC,K309))</f>
        <v/>
      </c>
      <c r="F309" s="1" t="str">
        <f t="shared" si="24"/>
        <v/>
      </c>
      <c r="G309" s="1" t="str">
        <f t="shared" si="25"/>
        <v/>
      </c>
      <c r="H309" s="1" t="str">
        <f t="shared" si="26"/>
        <v/>
      </c>
      <c r="I309" s="1" t="str">
        <f t="shared" si="27"/>
        <v/>
      </c>
      <c r="J309" s="1" t="str">
        <f t="shared" si="28"/>
        <v/>
      </c>
      <c r="K309" t="str">
        <f>IF(A309="","",ROUND(1+(LOG10(A309)-LOG10(入力・概要!$B$38))*(入力・概要!$B$40-1)/(LOG10(入力・概要!$B$39)-LOG10(入力・概要!$B$38)),0)+3)</f>
        <v/>
      </c>
      <c r="L309" t="str">
        <f>IF(K309="","",INDEX(同相3導体!$B:$B,K309))</f>
        <v/>
      </c>
      <c r="M309" t="str">
        <f t="shared" si="29"/>
        <v/>
      </c>
    </row>
    <row r="310" spans="1:13">
      <c r="A310" s="3"/>
      <c r="B310" s="4"/>
      <c r="C310" s="4"/>
      <c r="D310" s="1" t="str">
        <f>IF(K310="","",INDEX(同相3導体!$AB:$AB,K310))</f>
        <v/>
      </c>
      <c r="E310" s="1" t="str">
        <f>IF(K310="","",INDEX(同相3導体!$AC:$AC,K310))</f>
        <v/>
      </c>
      <c r="F310" s="1" t="str">
        <f t="shared" si="24"/>
        <v/>
      </c>
      <c r="G310" s="1" t="str">
        <f t="shared" si="25"/>
        <v/>
      </c>
      <c r="H310" s="1" t="str">
        <f t="shared" si="26"/>
        <v/>
      </c>
      <c r="I310" s="1" t="str">
        <f t="shared" si="27"/>
        <v/>
      </c>
      <c r="J310" s="1" t="str">
        <f t="shared" si="28"/>
        <v/>
      </c>
      <c r="K310" t="str">
        <f>IF(A310="","",ROUND(1+(LOG10(A310)-LOG10(入力・概要!$B$38))*(入力・概要!$B$40-1)/(LOG10(入力・概要!$B$39)-LOG10(入力・概要!$B$38)),0)+3)</f>
        <v/>
      </c>
      <c r="L310" t="str">
        <f>IF(K310="","",INDEX(同相3導体!$B:$B,K310))</f>
        <v/>
      </c>
      <c r="M310" t="str">
        <f t="shared" si="29"/>
        <v/>
      </c>
    </row>
    <row r="311" spans="1:13">
      <c r="A311" s="3"/>
      <c r="B311" s="4"/>
      <c r="C311" s="4"/>
      <c r="D311" s="1" t="str">
        <f>IF(K311="","",INDEX(同相3導体!$AB:$AB,K311))</f>
        <v/>
      </c>
      <c r="E311" s="1" t="str">
        <f>IF(K311="","",INDEX(同相3導体!$AC:$AC,K311))</f>
        <v/>
      </c>
      <c r="F311" s="1" t="str">
        <f t="shared" si="24"/>
        <v/>
      </c>
      <c r="G311" s="1" t="str">
        <f t="shared" si="25"/>
        <v/>
      </c>
      <c r="H311" s="1" t="str">
        <f t="shared" si="26"/>
        <v/>
      </c>
      <c r="I311" s="1" t="str">
        <f t="shared" si="27"/>
        <v/>
      </c>
      <c r="J311" s="1" t="str">
        <f t="shared" si="28"/>
        <v/>
      </c>
      <c r="K311" t="str">
        <f>IF(A311="","",ROUND(1+(LOG10(A311)-LOG10(入力・概要!$B$38))*(入力・概要!$B$40-1)/(LOG10(入力・概要!$B$39)-LOG10(入力・概要!$B$38)),0)+3)</f>
        <v/>
      </c>
      <c r="L311" t="str">
        <f>IF(K311="","",INDEX(同相3導体!$B:$B,K311))</f>
        <v/>
      </c>
      <c r="M311" t="str">
        <f t="shared" si="29"/>
        <v/>
      </c>
    </row>
    <row r="312" spans="1:13">
      <c r="A312" s="3"/>
      <c r="B312" s="4"/>
      <c r="C312" s="4"/>
      <c r="D312" s="1" t="str">
        <f>IF(K312="","",INDEX(同相3導体!$AB:$AB,K312))</f>
        <v/>
      </c>
      <c r="E312" s="1" t="str">
        <f>IF(K312="","",INDEX(同相3導体!$AC:$AC,K312))</f>
        <v/>
      </c>
      <c r="F312" s="1" t="str">
        <f t="shared" si="24"/>
        <v/>
      </c>
      <c r="G312" s="1" t="str">
        <f t="shared" si="25"/>
        <v/>
      </c>
      <c r="H312" s="1" t="str">
        <f t="shared" si="26"/>
        <v/>
      </c>
      <c r="I312" s="1" t="str">
        <f t="shared" si="27"/>
        <v/>
      </c>
      <c r="J312" s="1" t="str">
        <f t="shared" si="28"/>
        <v/>
      </c>
      <c r="K312" t="str">
        <f>IF(A312="","",ROUND(1+(LOG10(A312)-LOG10(入力・概要!$B$38))*(入力・概要!$B$40-1)/(LOG10(入力・概要!$B$39)-LOG10(入力・概要!$B$38)),0)+3)</f>
        <v/>
      </c>
      <c r="L312" t="str">
        <f>IF(K312="","",INDEX(同相3導体!$B:$B,K312))</f>
        <v/>
      </c>
      <c r="M312" t="str">
        <f t="shared" si="29"/>
        <v/>
      </c>
    </row>
    <row r="313" spans="1:13">
      <c r="A313" s="3"/>
      <c r="B313" s="4"/>
      <c r="C313" s="4"/>
      <c r="D313" s="1" t="str">
        <f>IF(K313="","",INDEX(同相3導体!$AB:$AB,K313))</f>
        <v/>
      </c>
      <c r="E313" s="1" t="str">
        <f>IF(K313="","",INDEX(同相3導体!$AC:$AC,K313))</f>
        <v/>
      </c>
      <c r="F313" s="1" t="str">
        <f t="shared" si="24"/>
        <v/>
      </c>
      <c r="G313" s="1" t="str">
        <f t="shared" si="25"/>
        <v/>
      </c>
      <c r="H313" s="1" t="str">
        <f t="shared" si="26"/>
        <v/>
      </c>
      <c r="I313" s="1" t="str">
        <f t="shared" si="27"/>
        <v/>
      </c>
      <c r="J313" s="1" t="str">
        <f t="shared" si="28"/>
        <v/>
      </c>
      <c r="K313" t="str">
        <f>IF(A313="","",ROUND(1+(LOG10(A313)-LOG10(入力・概要!$B$38))*(入力・概要!$B$40-1)/(LOG10(入力・概要!$B$39)-LOG10(入力・概要!$B$38)),0)+3)</f>
        <v/>
      </c>
      <c r="L313" t="str">
        <f>IF(K313="","",INDEX(同相3導体!$B:$B,K313))</f>
        <v/>
      </c>
      <c r="M313" t="str">
        <f t="shared" si="29"/>
        <v/>
      </c>
    </row>
    <row r="314" spans="1:13">
      <c r="A314" s="3"/>
      <c r="B314" s="4"/>
      <c r="C314" s="4"/>
      <c r="D314" s="1" t="str">
        <f>IF(K314="","",INDEX(同相3導体!$AB:$AB,K314))</f>
        <v/>
      </c>
      <c r="E314" s="1" t="str">
        <f>IF(K314="","",INDEX(同相3導体!$AC:$AC,K314))</f>
        <v/>
      </c>
      <c r="F314" s="1" t="str">
        <f t="shared" si="24"/>
        <v/>
      </c>
      <c r="G314" s="1" t="str">
        <f t="shared" si="25"/>
        <v/>
      </c>
      <c r="H314" s="1" t="str">
        <f t="shared" si="26"/>
        <v/>
      </c>
      <c r="I314" s="1" t="str">
        <f t="shared" si="27"/>
        <v/>
      </c>
      <c r="J314" s="1" t="str">
        <f t="shared" si="28"/>
        <v/>
      </c>
      <c r="K314" t="str">
        <f>IF(A314="","",ROUND(1+(LOG10(A314)-LOG10(入力・概要!$B$38))*(入力・概要!$B$40-1)/(LOG10(入力・概要!$B$39)-LOG10(入力・概要!$B$38)),0)+3)</f>
        <v/>
      </c>
      <c r="L314" t="str">
        <f>IF(K314="","",INDEX(同相3導体!$B:$B,K314))</f>
        <v/>
      </c>
      <c r="M314" t="str">
        <f t="shared" si="29"/>
        <v/>
      </c>
    </row>
    <row r="315" spans="1:13">
      <c r="A315" s="3"/>
      <c r="B315" s="4"/>
      <c r="C315" s="4"/>
      <c r="D315" s="1" t="str">
        <f>IF(K315="","",INDEX(同相3導体!$AB:$AB,K315))</f>
        <v/>
      </c>
      <c r="E315" s="1" t="str">
        <f>IF(K315="","",INDEX(同相3導体!$AC:$AC,K315))</f>
        <v/>
      </c>
      <c r="F315" s="1" t="str">
        <f t="shared" si="24"/>
        <v/>
      </c>
      <c r="G315" s="1" t="str">
        <f t="shared" si="25"/>
        <v/>
      </c>
      <c r="H315" s="1" t="str">
        <f t="shared" si="26"/>
        <v/>
      </c>
      <c r="I315" s="1" t="str">
        <f t="shared" si="27"/>
        <v/>
      </c>
      <c r="J315" s="1" t="str">
        <f t="shared" si="28"/>
        <v/>
      </c>
      <c r="K315" t="str">
        <f>IF(A315="","",ROUND(1+(LOG10(A315)-LOG10(入力・概要!$B$38))*(入力・概要!$B$40-1)/(LOG10(入力・概要!$B$39)-LOG10(入力・概要!$B$38)),0)+3)</f>
        <v/>
      </c>
      <c r="L315" t="str">
        <f>IF(K315="","",INDEX(同相3導体!$B:$B,K315))</f>
        <v/>
      </c>
      <c r="M315" t="str">
        <f t="shared" si="29"/>
        <v/>
      </c>
    </row>
    <row r="316" spans="1:13">
      <c r="A316" s="3"/>
      <c r="B316" s="4"/>
      <c r="C316" s="4"/>
      <c r="D316" s="1" t="str">
        <f>IF(K316="","",INDEX(同相3導体!$AB:$AB,K316))</f>
        <v/>
      </c>
      <c r="E316" s="1" t="str">
        <f>IF(K316="","",INDEX(同相3導体!$AC:$AC,K316))</f>
        <v/>
      </c>
      <c r="F316" s="1" t="str">
        <f t="shared" si="24"/>
        <v/>
      </c>
      <c r="G316" s="1" t="str">
        <f t="shared" si="25"/>
        <v/>
      </c>
      <c r="H316" s="1" t="str">
        <f t="shared" si="26"/>
        <v/>
      </c>
      <c r="I316" s="1" t="str">
        <f t="shared" si="27"/>
        <v/>
      </c>
      <c r="J316" s="1" t="str">
        <f t="shared" si="28"/>
        <v/>
      </c>
      <c r="K316" t="str">
        <f>IF(A316="","",ROUND(1+(LOG10(A316)-LOG10(入力・概要!$B$38))*(入力・概要!$B$40-1)/(LOG10(入力・概要!$B$39)-LOG10(入力・概要!$B$38)),0)+3)</f>
        <v/>
      </c>
      <c r="L316" t="str">
        <f>IF(K316="","",INDEX(同相3導体!$B:$B,K316))</f>
        <v/>
      </c>
      <c r="M316" t="str">
        <f t="shared" si="29"/>
        <v/>
      </c>
    </row>
    <row r="317" spans="1:13">
      <c r="A317" s="3"/>
      <c r="B317" s="4"/>
      <c r="C317" s="4"/>
      <c r="D317" s="1" t="str">
        <f>IF(K317="","",INDEX(同相3導体!$AB:$AB,K317))</f>
        <v/>
      </c>
      <c r="E317" s="1" t="str">
        <f>IF(K317="","",INDEX(同相3導体!$AC:$AC,K317))</f>
        <v/>
      </c>
      <c r="F317" s="1" t="str">
        <f t="shared" si="24"/>
        <v/>
      </c>
      <c r="G317" s="1" t="str">
        <f t="shared" si="25"/>
        <v/>
      </c>
      <c r="H317" s="1" t="str">
        <f t="shared" si="26"/>
        <v/>
      </c>
      <c r="I317" s="1" t="str">
        <f t="shared" si="27"/>
        <v/>
      </c>
      <c r="J317" s="1" t="str">
        <f t="shared" si="28"/>
        <v/>
      </c>
      <c r="K317" t="str">
        <f>IF(A317="","",ROUND(1+(LOG10(A317)-LOG10(入力・概要!$B$38))*(入力・概要!$B$40-1)/(LOG10(入力・概要!$B$39)-LOG10(入力・概要!$B$38)),0)+3)</f>
        <v/>
      </c>
      <c r="L317" t="str">
        <f>IF(K317="","",INDEX(同相3導体!$B:$B,K317))</f>
        <v/>
      </c>
      <c r="M317" t="str">
        <f t="shared" si="29"/>
        <v/>
      </c>
    </row>
    <row r="318" spans="1:13">
      <c r="A318" s="3"/>
      <c r="B318" s="4"/>
      <c r="C318" s="4"/>
      <c r="D318" s="1" t="str">
        <f>IF(K318="","",INDEX(同相3導体!$AB:$AB,K318))</f>
        <v/>
      </c>
      <c r="E318" s="1" t="str">
        <f>IF(K318="","",INDEX(同相3導体!$AC:$AC,K318))</f>
        <v/>
      </c>
      <c r="F318" s="1" t="str">
        <f t="shared" si="24"/>
        <v/>
      </c>
      <c r="G318" s="1" t="str">
        <f t="shared" si="25"/>
        <v/>
      </c>
      <c r="H318" s="1" t="str">
        <f t="shared" si="26"/>
        <v/>
      </c>
      <c r="I318" s="1" t="str">
        <f t="shared" si="27"/>
        <v/>
      </c>
      <c r="J318" s="1" t="str">
        <f t="shared" si="28"/>
        <v/>
      </c>
      <c r="K318" t="str">
        <f>IF(A318="","",ROUND(1+(LOG10(A318)-LOG10(入力・概要!$B$38))*(入力・概要!$B$40-1)/(LOG10(入力・概要!$B$39)-LOG10(入力・概要!$B$38)),0)+3)</f>
        <v/>
      </c>
      <c r="L318" t="str">
        <f>IF(K318="","",INDEX(同相3導体!$B:$B,K318))</f>
        <v/>
      </c>
      <c r="M318" t="str">
        <f t="shared" si="29"/>
        <v/>
      </c>
    </row>
    <row r="319" spans="1:13">
      <c r="A319" s="3"/>
      <c r="B319" s="4"/>
      <c r="C319" s="4"/>
      <c r="D319" s="1" t="str">
        <f>IF(K319="","",INDEX(同相3導体!$AB:$AB,K319))</f>
        <v/>
      </c>
      <c r="E319" s="1" t="str">
        <f>IF(K319="","",INDEX(同相3導体!$AC:$AC,K319))</f>
        <v/>
      </c>
      <c r="F319" s="1" t="str">
        <f t="shared" si="24"/>
        <v/>
      </c>
      <c r="G319" s="1" t="str">
        <f t="shared" si="25"/>
        <v/>
      </c>
      <c r="H319" s="1" t="str">
        <f t="shared" si="26"/>
        <v/>
      </c>
      <c r="I319" s="1" t="str">
        <f t="shared" si="27"/>
        <v/>
      </c>
      <c r="J319" s="1" t="str">
        <f t="shared" si="28"/>
        <v/>
      </c>
      <c r="K319" t="str">
        <f>IF(A319="","",ROUND(1+(LOG10(A319)-LOG10(入力・概要!$B$38))*(入力・概要!$B$40-1)/(LOG10(入力・概要!$B$39)-LOG10(入力・概要!$B$38)),0)+3)</f>
        <v/>
      </c>
      <c r="L319" t="str">
        <f>IF(K319="","",INDEX(同相3導体!$B:$B,K319))</f>
        <v/>
      </c>
      <c r="M319" t="str">
        <f t="shared" si="29"/>
        <v/>
      </c>
    </row>
    <row r="320" spans="1:13">
      <c r="A320" s="3"/>
      <c r="B320" s="4"/>
      <c r="C320" s="4"/>
      <c r="D320" s="1" t="str">
        <f>IF(K320="","",INDEX(同相3導体!$AB:$AB,K320))</f>
        <v/>
      </c>
      <c r="E320" s="1" t="str">
        <f>IF(K320="","",INDEX(同相3導体!$AC:$AC,K320))</f>
        <v/>
      </c>
      <c r="F320" s="1" t="str">
        <f t="shared" si="24"/>
        <v/>
      </c>
      <c r="G320" s="1" t="str">
        <f t="shared" si="25"/>
        <v/>
      </c>
      <c r="H320" s="1" t="str">
        <f t="shared" si="26"/>
        <v/>
      </c>
      <c r="I320" s="1" t="str">
        <f t="shared" si="27"/>
        <v/>
      </c>
      <c r="J320" s="1" t="str">
        <f t="shared" si="28"/>
        <v/>
      </c>
      <c r="K320" t="str">
        <f>IF(A320="","",ROUND(1+(LOG10(A320)-LOG10(入力・概要!$B$38))*(入力・概要!$B$40-1)/(LOG10(入力・概要!$B$39)-LOG10(入力・概要!$B$38)),0)+3)</f>
        <v/>
      </c>
      <c r="L320" t="str">
        <f>IF(K320="","",INDEX(同相3導体!$B:$B,K320))</f>
        <v/>
      </c>
      <c r="M320" t="str">
        <f t="shared" si="29"/>
        <v/>
      </c>
    </row>
    <row r="321" spans="1:13">
      <c r="A321" s="3"/>
      <c r="B321" s="4"/>
      <c r="C321" s="4"/>
      <c r="D321" s="1" t="str">
        <f>IF(K321="","",INDEX(同相3導体!$AB:$AB,K321))</f>
        <v/>
      </c>
      <c r="E321" s="1" t="str">
        <f>IF(K321="","",INDEX(同相3導体!$AC:$AC,K321))</f>
        <v/>
      </c>
      <c r="F321" s="1" t="str">
        <f t="shared" si="24"/>
        <v/>
      </c>
      <c r="G321" s="1" t="str">
        <f t="shared" si="25"/>
        <v/>
      </c>
      <c r="H321" s="1" t="str">
        <f t="shared" si="26"/>
        <v/>
      </c>
      <c r="I321" s="1" t="str">
        <f t="shared" si="27"/>
        <v/>
      </c>
      <c r="J321" s="1" t="str">
        <f t="shared" si="28"/>
        <v/>
      </c>
      <c r="K321" t="str">
        <f>IF(A321="","",ROUND(1+(LOG10(A321)-LOG10(入力・概要!$B$38))*(入力・概要!$B$40-1)/(LOG10(入力・概要!$B$39)-LOG10(入力・概要!$B$38)),0)+3)</f>
        <v/>
      </c>
      <c r="L321" t="str">
        <f>IF(K321="","",INDEX(同相3導体!$B:$B,K321))</f>
        <v/>
      </c>
      <c r="M321" t="str">
        <f t="shared" si="29"/>
        <v/>
      </c>
    </row>
    <row r="322" spans="1:13">
      <c r="A322" s="3"/>
      <c r="B322" s="4"/>
      <c r="C322" s="4"/>
      <c r="D322" s="1" t="str">
        <f>IF(K322="","",INDEX(同相3導体!$AB:$AB,K322))</f>
        <v/>
      </c>
      <c r="E322" s="1" t="str">
        <f>IF(K322="","",INDEX(同相3導体!$AC:$AC,K322))</f>
        <v/>
      </c>
      <c r="F322" s="1" t="str">
        <f t="shared" si="24"/>
        <v/>
      </c>
      <c r="G322" s="1" t="str">
        <f t="shared" si="25"/>
        <v/>
      </c>
      <c r="H322" s="1" t="str">
        <f t="shared" si="26"/>
        <v/>
      </c>
      <c r="I322" s="1" t="str">
        <f t="shared" si="27"/>
        <v/>
      </c>
      <c r="J322" s="1" t="str">
        <f t="shared" si="28"/>
        <v/>
      </c>
      <c r="K322" t="str">
        <f>IF(A322="","",ROUND(1+(LOG10(A322)-LOG10(入力・概要!$B$38))*(入力・概要!$B$40-1)/(LOG10(入力・概要!$B$39)-LOG10(入力・概要!$B$38)),0)+3)</f>
        <v/>
      </c>
      <c r="L322" t="str">
        <f>IF(K322="","",INDEX(同相3導体!$B:$B,K322))</f>
        <v/>
      </c>
      <c r="M322" t="str">
        <f t="shared" si="29"/>
        <v/>
      </c>
    </row>
    <row r="323" spans="1:13">
      <c r="A323" s="3"/>
      <c r="B323" s="4"/>
      <c r="C323" s="4"/>
      <c r="D323" s="1" t="str">
        <f>IF(K323="","",INDEX(同相3導体!$AB:$AB,K323))</f>
        <v/>
      </c>
      <c r="E323" s="1" t="str">
        <f>IF(K323="","",INDEX(同相3導体!$AC:$AC,K323))</f>
        <v/>
      </c>
      <c r="F323" s="1" t="str">
        <f t="shared" si="24"/>
        <v/>
      </c>
      <c r="G323" s="1" t="str">
        <f t="shared" si="25"/>
        <v/>
      </c>
      <c r="H323" s="1" t="str">
        <f t="shared" si="26"/>
        <v/>
      </c>
      <c r="I323" s="1" t="str">
        <f t="shared" si="27"/>
        <v/>
      </c>
      <c r="J323" s="1" t="str">
        <f t="shared" si="28"/>
        <v/>
      </c>
      <c r="K323" t="str">
        <f>IF(A323="","",ROUND(1+(LOG10(A323)-LOG10(入力・概要!$B$38))*(入力・概要!$B$40-1)/(LOG10(入力・概要!$B$39)-LOG10(入力・概要!$B$38)),0)+3)</f>
        <v/>
      </c>
      <c r="L323" t="str">
        <f>IF(K323="","",INDEX(同相3導体!$B:$B,K323))</f>
        <v/>
      </c>
      <c r="M323" t="str">
        <f t="shared" si="29"/>
        <v/>
      </c>
    </row>
    <row r="324" spans="1:13">
      <c r="A324" s="3"/>
      <c r="B324" s="4"/>
      <c r="C324" s="4"/>
      <c r="D324" s="1" t="str">
        <f>IF(K324="","",INDEX(同相3導体!$AB:$AB,K324))</f>
        <v/>
      </c>
      <c r="E324" s="1" t="str">
        <f>IF(K324="","",INDEX(同相3導体!$AC:$AC,K324))</f>
        <v/>
      </c>
      <c r="F324" s="1" t="str">
        <f t="shared" si="24"/>
        <v/>
      </c>
      <c r="G324" s="1" t="str">
        <f t="shared" si="25"/>
        <v/>
      </c>
      <c r="H324" s="1" t="str">
        <f t="shared" si="26"/>
        <v/>
      </c>
      <c r="I324" s="1" t="str">
        <f t="shared" si="27"/>
        <v/>
      </c>
      <c r="J324" s="1" t="str">
        <f t="shared" si="28"/>
        <v/>
      </c>
      <c r="K324" t="str">
        <f>IF(A324="","",ROUND(1+(LOG10(A324)-LOG10(入力・概要!$B$38))*(入力・概要!$B$40-1)/(LOG10(入力・概要!$B$39)-LOG10(入力・概要!$B$38)),0)+3)</f>
        <v/>
      </c>
      <c r="L324" t="str">
        <f>IF(K324="","",INDEX(同相3導体!$B:$B,K324))</f>
        <v/>
      </c>
      <c r="M324" t="str">
        <f t="shared" si="29"/>
        <v/>
      </c>
    </row>
    <row r="325" spans="1:13">
      <c r="A325" s="3"/>
      <c r="B325" s="4"/>
      <c r="C325" s="4"/>
      <c r="D325" s="1" t="str">
        <f>IF(K325="","",INDEX(同相3導体!$AB:$AB,K325))</f>
        <v/>
      </c>
      <c r="E325" s="1" t="str">
        <f>IF(K325="","",INDEX(同相3導体!$AC:$AC,K325))</f>
        <v/>
      </c>
      <c r="F325" s="1" t="str">
        <f t="shared" ref="F325:F388" si="30">IF(OR(A325="",B325=""),"",100*(D325-B325)/MAX(B325,0.000000000001))</f>
        <v/>
      </c>
      <c r="G325" s="1" t="str">
        <f t="shared" ref="G325:G388" si="31">IF(OR(A325="",C325=""),"",E325-C325)</f>
        <v/>
      </c>
      <c r="H325" s="1" t="str">
        <f t="shared" ref="H325:H388" si="32">IF(A325="","",LOG10(A325))</f>
        <v/>
      </c>
      <c r="I325" s="1" t="str">
        <f t="shared" ref="I325:I388" si="33">IF(B325="","",LOG10(MAX(B325,0.000000000001)))</f>
        <v/>
      </c>
      <c r="J325" s="1" t="str">
        <f t="shared" ref="J325:J388" si="34">IF(D325="","",LOG10(MAX(D325,0.000000000001)))</f>
        <v/>
      </c>
      <c r="K325" t="str">
        <f>IF(A325="","",ROUND(1+(LOG10(A325)-LOG10(入力・概要!$B$38))*(入力・概要!$B$40-1)/(LOG10(入力・概要!$B$39)-LOG10(入力・概要!$B$38)),0)+3)</f>
        <v/>
      </c>
      <c r="L325" t="str">
        <f>IF(K325="","",INDEX(同相3導体!$B:$B,K325))</f>
        <v/>
      </c>
      <c r="M325" t="str">
        <f t="shared" ref="M325:M388" si="35">IF(A325="","",IF(ABS(L325/A325-1)&lt;0.01,"周波数差&lt;1%","周波数差あり"))</f>
        <v/>
      </c>
    </row>
    <row r="326" spans="1:13">
      <c r="A326" s="3"/>
      <c r="B326" s="4"/>
      <c r="C326" s="4"/>
      <c r="D326" s="1" t="str">
        <f>IF(K326="","",INDEX(同相3導体!$AB:$AB,K326))</f>
        <v/>
      </c>
      <c r="E326" s="1" t="str">
        <f>IF(K326="","",INDEX(同相3導体!$AC:$AC,K326))</f>
        <v/>
      </c>
      <c r="F326" s="1" t="str">
        <f t="shared" si="30"/>
        <v/>
      </c>
      <c r="G326" s="1" t="str">
        <f t="shared" si="31"/>
        <v/>
      </c>
      <c r="H326" s="1" t="str">
        <f t="shared" si="32"/>
        <v/>
      </c>
      <c r="I326" s="1" t="str">
        <f t="shared" si="33"/>
        <v/>
      </c>
      <c r="J326" s="1" t="str">
        <f t="shared" si="34"/>
        <v/>
      </c>
      <c r="K326" t="str">
        <f>IF(A326="","",ROUND(1+(LOG10(A326)-LOG10(入力・概要!$B$38))*(入力・概要!$B$40-1)/(LOG10(入力・概要!$B$39)-LOG10(入力・概要!$B$38)),0)+3)</f>
        <v/>
      </c>
      <c r="L326" t="str">
        <f>IF(K326="","",INDEX(同相3導体!$B:$B,K326))</f>
        <v/>
      </c>
      <c r="M326" t="str">
        <f t="shared" si="35"/>
        <v/>
      </c>
    </row>
    <row r="327" spans="1:13">
      <c r="A327" s="3"/>
      <c r="B327" s="4"/>
      <c r="C327" s="4"/>
      <c r="D327" s="1" t="str">
        <f>IF(K327="","",INDEX(同相3導体!$AB:$AB,K327))</f>
        <v/>
      </c>
      <c r="E327" s="1" t="str">
        <f>IF(K327="","",INDEX(同相3導体!$AC:$AC,K327))</f>
        <v/>
      </c>
      <c r="F327" s="1" t="str">
        <f t="shared" si="30"/>
        <v/>
      </c>
      <c r="G327" s="1" t="str">
        <f t="shared" si="31"/>
        <v/>
      </c>
      <c r="H327" s="1" t="str">
        <f t="shared" si="32"/>
        <v/>
      </c>
      <c r="I327" s="1" t="str">
        <f t="shared" si="33"/>
        <v/>
      </c>
      <c r="J327" s="1" t="str">
        <f t="shared" si="34"/>
        <v/>
      </c>
      <c r="K327" t="str">
        <f>IF(A327="","",ROUND(1+(LOG10(A327)-LOG10(入力・概要!$B$38))*(入力・概要!$B$40-1)/(LOG10(入力・概要!$B$39)-LOG10(入力・概要!$B$38)),0)+3)</f>
        <v/>
      </c>
      <c r="L327" t="str">
        <f>IF(K327="","",INDEX(同相3導体!$B:$B,K327))</f>
        <v/>
      </c>
      <c r="M327" t="str">
        <f t="shared" si="35"/>
        <v/>
      </c>
    </row>
    <row r="328" spans="1:13">
      <c r="A328" s="3"/>
      <c r="B328" s="4"/>
      <c r="C328" s="4"/>
      <c r="D328" s="1" t="str">
        <f>IF(K328="","",INDEX(同相3導体!$AB:$AB,K328))</f>
        <v/>
      </c>
      <c r="E328" s="1" t="str">
        <f>IF(K328="","",INDEX(同相3導体!$AC:$AC,K328))</f>
        <v/>
      </c>
      <c r="F328" s="1" t="str">
        <f t="shared" si="30"/>
        <v/>
      </c>
      <c r="G328" s="1" t="str">
        <f t="shared" si="31"/>
        <v/>
      </c>
      <c r="H328" s="1" t="str">
        <f t="shared" si="32"/>
        <v/>
      </c>
      <c r="I328" s="1" t="str">
        <f t="shared" si="33"/>
        <v/>
      </c>
      <c r="J328" s="1" t="str">
        <f t="shared" si="34"/>
        <v/>
      </c>
      <c r="K328" t="str">
        <f>IF(A328="","",ROUND(1+(LOG10(A328)-LOG10(入力・概要!$B$38))*(入力・概要!$B$40-1)/(LOG10(入力・概要!$B$39)-LOG10(入力・概要!$B$38)),0)+3)</f>
        <v/>
      </c>
      <c r="L328" t="str">
        <f>IF(K328="","",INDEX(同相3導体!$B:$B,K328))</f>
        <v/>
      </c>
      <c r="M328" t="str">
        <f t="shared" si="35"/>
        <v/>
      </c>
    </row>
    <row r="329" spans="1:13">
      <c r="A329" s="3"/>
      <c r="B329" s="4"/>
      <c r="C329" s="4"/>
      <c r="D329" s="1" t="str">
        <f>IF(K329="","",INDEX(同相3導体!$AB:$AB,K329))</f>
        <v/>
      </c>
      <c r="E329" s="1" t="str">
        <f>IF(K329="","",INDEX(同相3導体!$AC:$AC,K329))</f>
        <v/>
      </c>
      <c r="F329" s="1" t="str">
        <f t="shared" si="30"/>
        <v/>
      </c>
      <c r="G329" s="1" t="str">
        <f t="shared" si="31"/>
        <v/>
      </c>
      <c r="H329" s="1" t="str">
        <f t="shared" si="32"/>
        <v/>
      </c>
      <c r="I329" s="1" t="str">
        <f t="shared" si="33"/>
        <v/>
      </c>
      <c r="J329" s="1" t="str">
        <f t="shared" si="34"/>
        <v/>
      </c>
      <c r="K329" t="str">
        <f>IF(A329="","",ROUND(1+(LOG10(A329)-LOG10(入力・概要!$B$38))*(入力・概要!$B$40-1)/(LOG10(入力・概要!$B$39)-LOG10(入力・概要!$B$38)),0)+3)</f>
        <v/>
      </c>
      <c r="L329" t="str">
        <f>IF(K329="","",INDEX(同相3導体!$B:$B,K329))</f>
        <v/>
      </c>
      <c r="M329" t="str">
        <f t="shared" si="35"/>
        <v/>
      </c>
    </row>
    <row r="330" spans="1:13">
      <c r="A330" s="3"/>
      <c r="B330" s="4"/>
      <c r="C330" s="4"/>
      <c r="D330" s="1" t="str">
        <f>IF(K330="","",INDEX(同相3導体!$AB:$AB,K330))</f>
        <v/>
      </c>
      <c r="E330" s="1" t="str">
        <f>IF(K330="","",INDEX(同相3導体!$AC:$AC,K330))</f>
        <v/>
      </c>
      <c r="F330" s="1" t="str">
        <f t="shared" si="30"/>
        <v/>
      </c>
      <c r="G330" s="1" t="str">
        <f t="shared" si="31"/>
        <v/>
      </c>
      <c r="H330" s="1" t="str">
        <f t="shared" si="32"/>
        <v/>
      </c>
      <c r="I330" s="1" t="str">
        <f t="shared" si="33"/>
        <v/>
      </c>
      <c r="J330" s="1" t="str">
        <f t="shared" si="34"/>
        <v/>
      </c>
      <c r="K330" t="str">
        <f>IF(A330="","",ROUND(1+(LOG10(A330)-LOG10(入力・概要!$B$38))*(入力・概要!$B$40-1)/(LOG10(入力・概要!$B$39)-LOG10(入力・概要!$B$38)),0)+3)</f>
        <v/>
      </c>
      <c r="L330" t="str">
        <f>IF(K330="","",INDEX(同相3導体!$B:$B,K330))</f>
        <v/>
      </c>
      <c r="M330" t="str">
        <f t="shared" si="35"/>
        <v/>
      </c>
    </row>
    <row r="331" spans="1:13">
      <c r="A331" s="3"/>
      <c r="B331" s="4"/>
      <c r="C331" s="4"/>
      <c r="D331" s="1" t="str">
        <f>IF(K331="","",INDEX(同相3導体!$AB:$AB,K331))</f>
        <v/>
      </c>
      <c r="E331" s="1" t="str">
        <f>IF(K331="","",INDEX(同相3導体!$AC:$AC,K331))</f>
        <v/>
      </c>
      <c r="F331" s="1" t="str">
        <f t="shared" si="30"/>
        <v/>
      </c>
      <c r="G331" s="1" t="str">
        <f t="shared" si="31"/>
        <v/>
      </c>
      <c r="H331" s="1" t="str">
        <f t="shared" si="32"/>
        <v/>
      </c>
      <c r="I331" s="1" t="str">
        <f t="shared" si="33"/>
        <v/>
      </c>
      <c r="J331" s="1" t="str">
        <f t="shared" si="34"/>
        <v/>
      </c>
      <c r="K331" t="str">
        <f>IF(A331="","",ROUND(1+(LOG10(A331)-LOG10(入力・概要!$B$38))*(入力・概要!$B$40-1)/(LOG10(入力・概要!$B$39)-LOG10(入力・概要!$B$38)),0)+3)</f>
        <v/>
      </c>
      <c r="L331" t="str">
        <f>IF(K331="","",INDEX(同相3導体!$B:$B,K331))</f>
        <v/>
      </c>
      <c r="M331" t="str">
        <f t="shared" si="35"/>
        <v/>
      </c>
    </row>
    <row r="332" spans="1:13">
      <c r="A332" s="3"/>
      <c r="B332" s="4"/>
      <c r="C332" s="4"/>
      <c r="D332" s="1" t="str">
        <f>IF(K332="","",INDEX(同相3導体!$AB:$AB,K332))</f>
        <v/>
      </c>
      <c r="E332" s="1" t="str">
        <f>IF(K332="","",INDEX(同相3導体!$AC:$AC,K332))</f>
        <v/>
      </c>
      <c r="F332" s="1" t="str">
        <f t="shared" si="30"/>
        <v/>
      </c>
      <c r="G332" s="1" t="str">
        <f t="shared" si="31"/>
        <v/>
      </c>
      <c r="H332" s="1" t="str">
        <f t="shared" si="32"/>
        <v/>
      </c>
      <c r="I332" s="1" t="str">
        <f t="shared" si="33"/>
        <v/>
      </c>
      <c r="J332" s="1" t="str">
        <f t="shared" si="34"/>
        <v/>
      </c>
      <c r="K332" t="str">
        <f>IF(A332="","",ROUND(1+(LOG10(A332)-LOG10(入力・概要!$B$38))*(入力・概要!$B$40-1)/(LOG10(入力・概要!$B$39)-LOG10(入力・概要!$B$38)),0)+3)</f>
        <v/>
      </c>
      <c r="L332" t="str">
        <f>IF(K332="","",INDEX(同相3導体!$B:$B,K332))</f>
        <v/>
      </c>
      <c r="M332" t="str">
        <f t="shared" si="35"/>
        <v/>
      </c>
    </row>
    <row r="333" spans="1:13">
      <c r="A333" s="3"/>
      <c r="B333" s="4"/>
      <c r="C333" s="4"/>
      <c r="D333" s="1" t="str">
        <f>IF(K333="","",INDEX(同相3導体!$AB:$AB,K333))</f>
        <v/>
      </c>
      <c r="E333" s="1" t="str">
        <f>IF(K333="","",INDEX(同相3導体!$AC:$AC,K333))</f>
        <v/>
      </c>
      <c r="F333" s="1" t="str">
        <f t="shared" si="30"/>
        <v/>
      </c>
      <c r="G333" s="1" t="str">
        <f t="shared" si="31"/>
        <v/>
      </c>
      <c r="H333" s="1" t="str">
        <f t="shared" si="32"/>
        <v/>
      </c>
      <c r="I333" s="1" t="str">
        <f t="shared" si="33"/>
        <v/>
      </c>
      <c r="J333" s="1" t="str">
        <f t="shared" si="34"/>
        <v/>
      </c>
      <c r="K333" t="str">
        <f>IF(A333="","",ROUND(1+(LOG10(A333)-LOG10(入力・概要!$B$38))*(入力・概要!$B$40-1)/(LOG10(入力・概要!$B$39)-LOG10(入力・概要!$B$38)),0)+3)</f>
        <v/>
      </c>
      <c r="L333" t="str">
        <f>IF(K333="","",INDEX(同相3導体!$B:$B,K333))</f>
        <v/>
      </c>
      <c r="M333" t="str">
        <f t="shared" si="35"/>
        <v/>
      </c>
    </row>
    <row r="334" spans="1:13">
      <c r="A334" s="3"/>
      <c r="B334" s="4"/>
      <c r="C334" s="4"/>
      <c r="D334" s="1" t="str">
        <f>IF(K334="","",INDEX(同相3導体!$AB:$AB,K334))</f>
        <v/>
      </c>
      <c r="E334" s="1" t="str">
        <f>IF(K334="","",INDEX(同相3導体!$AC:$AC,K334))</f>
        <v/>
      </c>
      <c r="F334" s="1" t="str">
        <f t="shared" si="30"/>
        <v/>
      </c>
      <c r="G334" s="1" t="str">
        <f t="shared" si="31"/>
        <v/>
      </c>
      <c r="H334" s="1" t="str">
        <f t="shared" si="32"/>
        <v/>
      </c>
      <c r="I334" s="1" t="str">
        <f t="shared" si="33"/>
        <v/>
      </c>
      <c r="J334" s="1" t="str">
        <f t="shared" si="34"/>
        <v/>
      </c>
      <c r="K334" t="str">
        <f>IF(A334="","",ROUND(1+(LOG10(A334)-LOG10(入力・概要!$B$38))*(入力・概要!$B$40-1)/(LOG10(入力・概要!$B$39)-LOG10(入力・概要!$B$38)),0)+3)</f>
        <v/>
      </c>
      <c r="L334" t="str">
        <f>IF(K334="","",INDEX(同相3導体!$B:$B,K334))</f>
        <v/>
      </c>
      <c r="M334" t="str">
        <f t="shared" si="35"/>
        <v/>
      </c>
    </row>
    <row r="335" spans="1:13">
      <c r="A335" s="3"/>
      <c r="B335" s="4"/>
      <c r="C335" s="4"/>
      <c r="D335" s="1" t="str">
        <f>IF(K335="","",INDEX(同相3導体!$AB:$AB,K335))</f>
        <v/>
      </c>
      <c r="E335" s="1" t="str">
        <f>IF(K335="","",INDEX(同相3導体!$AC:$AC,K335))</f>
        <v/>
      </c>
      <c r="F335" s="1" t="str">
        <f t="shared" si="30"/>
        <v/>
      </c>
      <c r="G335" s="1" t="str">
        <f t="shared" si="31"/>
        <v/>
      </c>
      <c r="H335" s="1" t="str">
        <f t="shared" si="32"/>
        <v/>
      </c>
      <c r="I335" s="1" t="str">
        <f t="shared" si="33"/>
        <v/>
      </c>
      <c r="J335" s="1" t="str">
        <f t="shared" si="34"/>
        <v/>
      </c>
      <c r="K335" t="str">
        <f>IF(A335="","",ROUND(1+(LOG10(A335)-LOG10(入力・概要!$B$38))*(入力・概要!$B$40-1)/(LOG10(入力・概要!$B$39)-LOG10(入力・概要!$B$38)),0)+3)</f>
        <v/>
      </c>
      <c r="L335" t="str">
        <f>IF(K335="","",INDEX(同相3導体!$B:$B,K335))</f>
        <v/>
      </c>
      <c r="M335" t="str">
        <f t="shared" si="35"/>
        <v/>
      </c>
    </row>
    <row r="336" spans="1:13">
      <c r="A336" s="3"/>
      <c r="B336" s="4"/>
      <c r="C336" s="4"/>
      <c r="D336" s="1" t="str">
        <f>IF(K336="","",INDEX(同相3導体!$AB:$AB,K336))</f>
        <v/>
      </c>
      <c r="E336" s="1" t="str">
        <f>IF(K336="","",INDEX(同相3導体!$AC:$AC,K336))</f>
        <v/>
      </c>
      <c r="F336" s="1" t="str">
        <f t="shared" si="30"/>
        <v/>
      </c>
      <c r="G336" s="1" t="str">
        <f t="shared" si="31"/>
        <v/>
      </c>
      <c r="H336" s="1" t="str">
        <f t="shared" si="32"/>
        <v/>
      </c>
      <c r="I336" s="1" t="str">
        <f t="shared" si="33"/>
        <v/>
      </c>
      <c r="J336" s="1" t="str">
        <f t="shared" si="34"/>
        <v/>
      </c>
      <c r="K336" t="str">
        <f>IF(A336="","",ROUND(1+(LOG10(A336)-LOG10(入力・概要!$B$38))*(入力・概要!$B$40-1)/(LOG10(入力・概要!$B$39)-LOG10(入力・概要!$B$38)),0)+3)</f>
        <v/>
      </c>
      <c r="L336" t="str">
        <f>IF(K336="","",INDEX(同相3導体!$B:$B,K336))</f>
        <v/>
      </c>
      <c r="M336" t="str">
        <f t="shared" si="35"/>
        <v/>
      </c>
    </row>
    <row r="337" spans="1:13">
      <c r="A337" s="3"/>
      <c r="B337" s="4"/>
      <c r="C337" s="4"/>
      <c r="D337" s="1" t="str">
        <f>IF(K337="","",INDEX(同相3導体!$AB:$AB,K337))</f>
        <v/>
      </c>
      <c r="E337" s="1" t="str">
        <f>IF(K337="","",INDEX(同相3導体!$AC:$AC,K337))</f>
        <v/>
      </c>
      <c r="F337" s="1" t="str">
        <f t="shared" si="30"/>
        <v/>
      </c>
      <c r="G337" s="1" t="str">
        <f t="shared" si="31"/>
        <v/>
      </c>
      <c r="H337" s="1" t="str">
        <f t="shared" si="32"/>
        <v/>
      </c>
      <c r="I337" s="1" t="str">
        <f t="shared" si="33"/>
        <v/>
      </c>
      <c r="J337" s="1" t="str">
        <f t="shared" si="34"/>
        <v/>
      </c>
      <c r="K337" t="str">
        <f>IF(A337="","",ROUND(1+(LOG10(A337)-LOG10(入力・概要!$B$38))*(入力・概要!$B$40-1)/(LOG10(入力・概要!$B$39)-LOG10(入力・概要!$B$38)),0)+3)</f>
        <v/>
      </c>
      <c r="L337" t="str">
        <f>IF(K337="","",INDEX(同相3導体!$B:$B,K337))</f>
        <v/>
      </c>
      <c r="M337" t="str">
        <f t="shared" si="35"/>
        <v/>
      </c>
    </row>
    <row r="338" spans="1:13">
      <c r="A338" s="3"/>
      <c r="B338" s="4"/>
      <c r="C338" s="4"/>
      <c r="D338" s="1" t="str">
        <f>IF(K338="","",INDEX(同相3導体!$AB:$AB,K338))</f>
        <v/>
      </c>
      <c r="E338" s="1" t="str">
        <f>IF(K338="","",INDEX(同相3導体!$AC:$AC,K338))</f>
        <v/>
      </c>
      <c r="F338" s="1" t="str">
        <f t="shared" si="30"/>
        <v/>
      </c>
      <c r="G338" s="1" t="str">
        <f t="shared" si="31"/>
        <v/>
      </c>
      <c r="H338" s="1" t="str">
        <f t="shared" si="32"/>
        <v/>
      </c>
      <c r="I338" s="1" t="str">
        <f t="shared" si="33"/>
        <v/>
      </c>
      <c r="J338" s="1" t="str">
        <f t="shared" si="34"/>
        <v/>
      </c>
      <c r="K338" t="str">
        <f>IF(A338="","",ROUND(1+(LOG10(A338)-LOG10(入力・概要!$B$38))*(入力・概要!$B$40-1)/(LOG10(入力・概要!$B$39)-LOG10(入力・概要!$B$38)),0)+3)</f>
        <v/>
      </c>
      <c r="L338" t="str">
        <f>IF(K338="","",INDEX(同相3導体!$B:$B,K338))</f>
        <v/>
      </c>
      <c r="M338" t="str">
        <f t="shared" si="35"/>
        <v/>
      </c>
    </row>
    <row r="339" spans="1:13">
      <c r="A339" s="3"/>
      <c r="B339" s="4"/>
      <c r="C339" s="4"/>
      <c r="D339" s="1" t="str">
        <f>IF(K339="","",INDEX(同相3導体!$AB:$AB,K339))</f>
        <v/>
      </c>
      <c r="E339" s="1" t="str">
        <f>IF(K339="","",INDEX(同相3導体!$AC:$AC,K339))</f>
        <v/>
      </c>
      <c r="F339" s="1" t="str">
        <f t="shared" si="30"/>
        <v/>
      </c>
      <c r="G339" s="1" t="str">
        <f t="shared" si="31"/>
        <v/>
      </c>
      <c r="H339" s="1" t="str">
        <f t="shared" si="32"/>
        <v/>
      </c>
      <c r="I339" s="1" t="str">
        <f t="shared" si="33"/>
        <v/>
      </c>
      <c r="J339" s="1" t="str">
        <f t="shared" si="34"/>
        <v/>
      </c>
      <c r="K339" t="str">
        <f>IF(A339="","",ROUND(1+(LOG10(A339)-LOG10(入力・概要!$B$38))*(入力・概要!$B$40-1)/(LOG10(入力・概要!$B$39)-LOG10(入力・概要!$B$38)),0)+3)</f>
        <v/>
      </c>
      <c r="L339" t="str">
        <f>IF(K339="","",INDEX(同相3導体!$B:$B,K339))</f>
        <v/>
      </c>
      <c r="M339" t="str">
        <f t="shared" si="35"/>
        <v/>
      </c>
    </row>
    <row r="340" spans="1:13">
      <c r="A340" s="3"/>
      <c r="B340" s="4"/>
      <c r="C340" s="4"/>
      <c r="D340" s="1" t="str">
        <f>IF(K340="","",INDEX(同相3導体!$AB:$AB,K340))</f>
        <v/>
      </c>
      <c r="E340" s="1" t="str">
        <f>IF(K340="","",INDEX(同相3導体!$AC:$AC,K340))</f>
        <v/>
      </c>
      <c r="F340" s="1" t="str">
        <f t="shared" si="30"/>
        <v/>
      </c>
      <c r="G340" s="1" t="str">
        <f t="shared" si="31"/>
        <v/>
      </c>
      <c r="H340" s="1" t="str">
        <f t="shared" si="32"/>
        <v/>
      </c>
      <c r="I340" s="1" t="str">
        <f t="shared" si="33"/>
        <v/>
      </c>
      <c r="J340" s="1" t="str">
        <f t="shared" si="34"/>
        <v/>
      </c>
      <c r="K340" t="str">
        <f>IF(A340="","",ROUND(1+(LOG10(A340)-LOG10(入力・概要!$B$38))*(入力・概要!$B$40-1)/(LOG10(入力・概要!$B$39)-LOG10(入力・概要!$B$38)),0)+3)</f>
        <v/>
      </c>
      <c r="L340" t="str">
        <f>IF(K340="","",INDEX(同相3導体!$B:$B,K340))</f>
        <v/>
      </c>
      <c r="M340" t="str">
        <f t="shared" si="35"/>
        <v/>
      </c>
    </row>
    <row r="341" spans="1:13">
      <c r="A341" s="3"/>
      <c r="B341" s="4"/>
      <c r="C341" s="4"/>
      <c r="D341" s="1" t="str">
        <f>IF(K341="","",INDEX(同相3導体!$AB:$AB,K341))</f>
        <v/>
      </c>
      <c r="E341" s="1" t="str">
        <f>IF(K341="","",INDEX(同相3導体!$AC:$AC,K341))</f>
        <v/>
      </c>
      <c r="F341" s="1" t="str">
        <f t="shared" si="30"/>
        <v/>
      </c>
      <c r="G341" s="1" t="str">
        <f t="shared" si="31"/>
        <v/>
      </c>
      <c r="H341" s="1" t="str">
        <f t="shared" si="32"/>
        <v/>
      </c>
      <c r="I341" s="1" t="str">
        <f t="shared" si="33"/>
        <v/>
      </c>
      <c r="J341" s="1" t="str">
        <f t="shared" si="34"/>
        <v/>
      </c>
      <c r="K341" t="str">
        <f>IF(A341="","",ROUND(1+(LOG10(A341)-LOG10(入力・概要!$B$38))*(入力・概要!$B$40-1)/(LOG10(入力・概要!$B$39)-LOG10(入力・概要!$B$38)),0)+3)</f>
        <v/>
      </c>
      <c r="L341" t="str">
        <f>IF(K341="","",INDEX(同相3導体!$B:$B,K341))</f>
        <v/>
      </c>
      <c r="M341" t="str">
        <f t="shared" si="35"/>
        <v/>
      </c>
    </row>
    <row r="342" spans="1:13">
      <c r="A342" s="3"/>
      <c r="B342" s="4"/>
      <c r="C342" s="4"/>
      <c r="D342" s="1" t="str">
        <f>IF(K342="","",INDEX(同相3導体!$AB:$AB,K342))</f>
        <v/>
      </c>
      <c r="E342" s="1" t="str">
        <f>IF(K342="","",INDEX(同相3導体!$AC:$AC,K342))</f>
        <v/>
      </c>
      <c r="F342" s="1" t="str">
        <f t="shared" si="30"/>
        <v/>
      </c>
      <c r="G342" s="1" t="str">
        <f t="shared" si="31"/>
        <v/>
      </c>
      <c r="H342" s="1" t="str">
        <f t="shared" si="32"/>
        <v/>
      </c>
      <c r="I342" s="1" t="str">
        <f t="shared" si="33"/>
        <v/>
      </c>
      <c r="J342" s="1" t="str">
        <f t="shared" si="34"/>
        <v/>
      </c>
      <c r="K342" t="str">
        <f>IF(A342="","",ROUND(1+(LOG10(A342)-LOG10(入力・概要!$B$38))*(入力・概要!$B$40-1)/(LOG10(入力・概要!$B$39)-LOG10(入力・概要!$B$38)),0)+3)</f>
        <v/>
      </c>
      <c r="L342" t="str">
        <f>IF(K342="","",INDEX(同相3導体!$B:$B,K342))</f>
        <v/>
      </c>
      <c r="M342" t="str">
        <f t="shared" si="35"/>
        <v/>
      </c>
    </row>
    <row r="343" spans="1:13">
      <c r="A343" s="3"/>
      <c r="B343" s="4"/>
      <c r="C343" s="4"/>
      <c r="D343" s="1" t="str">
        <f>IF(K343="","",INDEX(同相3導体!$AB:$AB,K343))</f>
        <v/>
      </c>
      <c r="E343" s="1" t="str">
        <f>IF(K343="","",INDEX(同相3導体!$AC:$AC,K343))</f>
        <v/>
      </c>
      <c r="F343" s="1" t="str">
        <f t="shared" si="30"/>
        <v/>
      </c>
      <c r="G343" s="1" t="str">
        <f t="shared" si="31"/>
        <v/>
      </c>
      <c r="H343" s="1" t="str">
        <f t="shared" si="32"/>
        <v/>
      </c>
      <c r="I343" s="1" t="str">
        <f t="shared" si="33"/>
        <v/>
      </c>
      <c r="J343" s="1" t="str">
        <f t="shared" si="34"/>
        <v/>
      </c>
      <c r="K343" t="str">
        <f>IF(A343="","",ROUND(1+(LOG10(A343)-LOG10(入力・概要!$B$38))*(入力・概要!$B$40-1)/(LOG10(入力・概要!$B$39)-LOG10(入力・概要!$B$38)),0)+3)</f>
        <v/>
      </c>
      <c r="L343" t="str">
        <f>IF(K343="","",INDEX(同相3導体!$B:$B,K343))</f>
        <v/>
      </c>
      <c r="M343" t="str">
        <f t="shared" si="35"/>
        <v/>
      </c>
    </row>
    <row r="344" spans="1:13">
      <c r="A344" s="3"/>
      <c r="B344" s="4"/>
      <c r="C344" s="4"/>
      <c r="D344" s="1" t="str">
        <f>IF(K344="","",INDEX(同相3導体!$AB:$AB,K344))</f>
        <v/>
      </c>
      <c r="E344" s="1" t="str">
        <f>IF(K344="","",INDEX(同相3導体!$AC:$AC,K344))</f>
        <v/>
      </c>
      <c r="F344" s="1" t="str">
        <f t="shared" si="30"/>
        <v/>
      </c>
      <c r="G344" s="1" t="str">
        <f t="shared" si="31"/>
        <v/>
      </c>
      <c r="H344" s="1" t="str">
        <f t="shared" si="32"/>
        <v/>
      </c>
      <c r="I344" s="1" t="str">
        <f t="shared" si="33"/>
        <v/>
      </c>
      <c r="J344" s="1" t="str">
        <f t="shared" si="34"/>
        <v/>
      </c>
      <c r="K344" t="str">
        <f>IF(A344="","",ROUND(1+(LOG10(A344)-LOG10(入力・概要!$B$38))*(入力・概要!$B$40-1)/(LOG10(入力・概要!$B$39)-LOG10(入力・概要!$B$38)),0)+3)</f>
        <v/>
      </c>
      <c r="L344" t="str">
        <f>IF(K344="","",INDEX(同相3導体!$B:$B,K344))</f>
        <v/>
      </c>
      <c r="M344" t="str">
        <f t="shared" si="35"/>
        <v/>
      </c>
    </row>
    <row r="345" spans="1:13">
      <c r="A345" s="3"/>
      <c r="B345" s="4"/>
      <c r="C345" s="4"/>
      <c r="D345" s="1" t="str">
        <f>IF(K345="","",INDEX(同相3導体!$AB:$AB,K345))</f>
        <v/>
      </c>
      <c r="E345" s="1" t="str">
        <f>IF(K345="","",INDEX(同相3導体!$AC:$AC,K345))</f>
        <v/>
      </c>
      <c r="F345" s="1" t="str">
        <f t="shared" si="30"/>
        <v/>
      </c>
      <c r="G345" s="1" t="str">
        <f t="shared" si="31"/>
        <v/>
      </c>
      <c r="H345" s="1" t="str">
        <f t="shared" si="32"/>
        <v/>
      </c>
      <c r="I345" s="1" t="str">
        <f t="shared" si="33"/>
        <v/>
      </c>
      <c r="J345" s="1" t="str">
        <f t="shared" si="34"/>
        <v/>
      </c>
      <c r="K345" t="str">
        <f>IF(A345="","",ROUND(1+(LOG10(A345)-LOG10(入力・概要!$B$38))*(入力・概要!$B$40-1)/(LOG10(入力・概要!$B$39)-LOG10(入力・概要!$B$38)),0)+3)</f>
        <v/>
      </c>
      <c r="L345" t="str">
        <f>IF(K345="","",INDEX(同相3導体!$B:$B,K345))</f>
        <v/>
      </c>
      <c r="M345" t="str">
        <f t="shared" si="35"/>
        <v/>
      </c>
    </row>
    <row r="346" spans="1:13">
      <c r="A346" s="3"/>
      <c r="B346" s="4"/>
      <c r="C346" s="4"/>
      <c r="D346" s="1" t="str">
        <f>IF(K346="","",INDEX(同相3導体!$AB:$AB,K346))</f>
        <v/>
      </c>
      <c r="E346" s="1" t="str">
        <f>IF(K346="","",INDEX(同相3導体!$AC:$AC,K346))</f>
        <v/>
      </c>
      <c r="F346" s="1" t="str">
        <f t="shared" si="30"/>
        <v/>
      </c>
      <c r="G346" s="1" t="str">
        <f t="shared" si="31"/>
        <v/>
      </c>
      <c r="H346" s="1" t="str">
        <f t="shared" si="32"/>
        <v/>
      </c>
      <c r="I346" s="1" t="str">
        <f t="shared" si="33"/>
        <v/>
      </c>
      <c r="J346" s="1" t="str">
        <f t="shared" si="34"/>
        <v/>
      </c>
      <c r="K346" t="str">
        <f>IF(A346="","",ROUND(1+(LOG10(A346)-LOG10(入力・概要!$B$38))*(入力・概要!$B$40-1)/(LOG10(入力・概要!$B$39)-LOG10(入力・概要!$B$38)),0)+3)</f>
        <v/>
      </c>
      <c r="L346" t="str">
        <f>IF(K346="","",INDEX(同相3導体!$B:$B,K346))</f>
        <v/>
      </c>
      <c r="M346" t="str">
        <f t="shared" si="35"/>
        <v/>
      </c>
    </row>
    <row r="347" spans="1:13">
      <c r="A347" s="3"/>
      <c r="B347" s="4"/>
      <c r="C347" s="4"/>
      <c r="D347" s="1" t="str">
        <f>IF(K347="","",INDEX(同相3導体!$AB:$AB,K347))</f>
        <v/>
      </c>
      <c r="E347" s="1" t="str">
        <f>IF(K347="","",INDEX(同相3導体!$AC:$AC,K347))</f>
        <v/>
      </c>
      <c r="F347" s="1" t="str">
        <f t="shared" si="30"/>
        <v/>
      </c>
      <c r="G347" s="1" t="str">
        <f t="shared" si="31"/>
        <v/>
      </c>
      <c r="H347" s="1" t="str">
        <f t="shared" si="32"/>
        <v/>
      </c>
      <c r="I347" s="1" t="str">
        <f t="shared" si="33"/>
        <v/>
      </c>
      <c r="J347" s="1" t="str">
        <f t="shared" si="34"/>
        <v/>
      </c>
      <c r="K347" t="str">
        <f>IF(A347="","",ROUND(1+(LOG10(A347)-LOG10(入力・概要!$B$38))*(入力・概要!$B$40-1)/(LOG10(入力・概要!$B$39)-LOG10(入力・概要!$B$38)),0)+3)</f>
        <v/>
      </c>
      <c r="L347" t="str">
        <f>IF(K347="","",INDEX(同相3導体!$B:$B,K347))</f>
        <v/>
      </c>
      <c r="M347" t="str">
        <f t="shared" si="35"/>
        <v/>
      </c>
    </row>
    <row r="348" spans="1:13">
      <c r="A348" s="3"/>
      <c r="B348" s="4"/>
      <c r="C348" s="4"/>
      <c r="D348" s="1" t="str">
        <f>IF(K348="","",INDEX(同相3導体!$AB:$AB,K348))</f>
        <v/>
      </c>
      <c r="E348" s="1" t="str">
        <f>IF(K348="","",INDEX(同相3導体!$AC:$AC,K348))</f>
        <v/>
      </c>
      <c r="F348" s="1" t="str">
        <f t="shared" si="30"/>
        <v/>
      </c>
      <c r="G348" s="1" t="str">
        <f t="shared" si="31"/>
        <v/>
      </c>
      <c r="H348" s="1" t="str">
        <f t="shared" si="32"/>
        <v/>
      </c>
      <c r="I348" s="1" t="str">
        <f t="shared" si="33"/>
        <v/>
      </c>
      <c r="J348" s="1" t="str">
        <f t="shared" si="34"/>
        <v/>
      </c>
      <c r="K348" t="str">
        <f>IF(A348="","",ROUND(1+(LOG10(A348)-LOG10(入力・概要!$B$38))*(入力・概要!$B$40-1)/(LOG10(入力・概要!$B$39)-LOG10(入力・概要!$B$38)),0)+3)</f>
        <v/>
      </c>
      <c r="L348" t="str">
        <f>IF(K348="","",INDEX(同相3導体!$B:$B,K348))</f>
        <v/>
      </c>
      <c r="M348" t="str">
        <f t="shared" si="35"/>
        <v/>
      </c>
    </row>
    <row r="349" spans="1:13">
      <c r="A349" s="3"/>
      <c r="B349" s="4"/>
      <c r="C349" s="4"/>
      <c r="D349" s="1" t="str">
        <f>IF(K349="","",INDEX(同相3導体!$AB:$AB,K349))</f>
        <v/>
      </c>
      <c r="E349" s="1" t="str">
        <f>IF(K349="","",INDEX(同相3導体!$AC:$AC,K349))</f>
        <v/>
      </c>
      <c r="F349" s="1" t="str">
        <f t="shared" si="30"/>
        <v/>
      </c>
      <c r="G349" s="1" t="str">
        <f t="shared" si="31"/>
        <v/>
      </c>
      <c r="H349" s="1" t="str">
        <f t="shared" si="32"/>
        <v/>
      </c>
      <c r="I349" s="1" t="str">
        <f t="shared" si="33"/>
        <v/>
      </c>
      <c r="J349" s="1" t="str">
        <f t="shared" si="34"/>
        <v/>
      </c>
      <c r="K349" t="str">
        <f>IF(A349="","",ROUND(1+(LOG10(A349)-LOG10(入力・概要!$B$38))*(入力・概要!$B$40-1)/(LOG10(入力・概要!$B$39)-LOG10(入力・概要!$B$38)),0)+3)</f>
        <v/>
      </c>
      <c r="L349" t="str">
        <f>IF(K349="","",INDEX(同相3導体!$B:$B,K349))</f>
        <v/>
      </c>
      <c r="M349" t="str">
        <f t="shared" si="35"/>
        <v/>
      </c>
    </row>
    <row r="350" spans="1:13">
      <c r="A350" s="3"/>
      <c r="B350" s="4"/>
      <c r="C350" s="4"/>
      <c r="D350" s="1" t="str">
        <f>IF(K350="","",INDEX(同相3導体!$AB:$AB,K350))</f>
        <v/>
      </c>
      <c r="E350" s="1" t="str">
        <f>IF(K350="","",INDEX(同相3導体!$AC:$AC,K350))</f>
        <v/>
      </c>
      <c r="F350" s="1" t="str">
        <f t="shared" si="30"/>
        <v/>
      </c>
      <c r="G350" s="1" t="str">
        <f t="shared" si="31"/>
        <v/>
      </c>
      <c r="H350" s="1" t="str">
        <f t="shared" si="32"/>
        <v/>
      </c>
      <c r="I350" s="1" t="str">
        <f t="shared" si="33"/>
        <v/>
      </c>
      <c r="J350" s="1" t="str">
        <f t="shared" si="34"/>
        <v/>
      </c>
      <c r="K350" t="str">
        <f>IF(A350="","",ROUND(1+(LOG10(A350)-LOG10(入力・概要!$B$38))*(入力・概要!$B$40-1)/(LOG10(入力・概要!$B$39)-LOG10(入力・概要!$B$38)),0)+3)</f>
        <v/>
      </c>
      <c r="L350" t="str">
        <f>IF(K350="","",INDEX(同相3導体!$B:$B,K350))</f>
        <v/>
      </c>
      <c r="M350" t="str">
        <f t="shared" si="35"/>
        <v/>
      </c>
    </row>
    <row r="351" spans="1:13">
      <c r="A351" s="3"/>
      <c r="B351" s="4"/>
      <c r="C351" s="4"/>
      <c r="D351" s="1" t="str">
        <f>IF(K351="","",INDEX(同相3導体!$AB:$AB,K351))</f>
        <v/>
      </c>
      <c r="E351" s="1" t="str">
        <f>IF(K351="","",INDEX(同相3導体!$AC:$AC,K351))</f>
        <v/>
      </c>
      <c r="F351" s="1" t="str">
        <f t="shared" si="30"/>
        <v/>
      </c>
      <c r="G351" s="1" t="str">
        <f t="shared" si="31"/>
        <v/>
      </c>
      <c r="H351" s="1" t="str">
        <f t="shared" si="32"/>
        <v/>
      </c>
      <c r="I351" s="1" t="str">
        <f t="shared" si="33"/>
        <v/>
      </c>
      <c r="J351" s="1" t="str">
        <f t="shared" si="34"/>
        <v/>
      </c>
      <c r="K351" t="str">
        <f>IF(A351="","",ROUND(1+(LOG10(A351)-LOG10(入力・概要!$B$38))*(入力・概要!$B$40-1)/(LOG10(入力・概要!$B$39)-LOG10(入力・概要!$B$38)),0)+3)</f>
        <v/>
      </c>
      <c r="L351" t="str">
        <f>IF(K351="","",INDEX(同相3導体!$B:$B,K351))</f>
        <v/>
      </c>
      <c r="M351" t="str">
        <f t="shared" si="35"/>
        <v/>
      </c>
    </row>
    <row r="352" spans="1:13">
      <c r="A352" s="3"/>
      <c r="B352" s="4"/>
      <c r="C352" s="4"/>
      <c r="D352" s="1" t="str">
        <f>IF(K352="","",INDEX(同相3導体!$AB:$AB,K352))</f>
        <v/>
      </c>
      <c r="E352" s="1" t="str">
        <f>IF(K352="","",INDEX(同相3導体!$AC:$AC,K352))</f>
        <v/>
      </c>
      <c r="F352" s="1" t="str">
        <f t="shared" si="30"/>
        <v/>
      </c>
      <c r="G352" s="1" t="str">
        <f t="shared" si="31"/>
        <v/>
      </c>
      <c r="H352" s="1" t="str">
        <f t="shared" si="32"/>
        <v/>
      </c>
      <c r="I352" s="1" t="str">
        <f t="shared" si="33"/>
        <v/>
      </c>
      <c r="J352" s="1" t="str">
        <f t="shared" si="34"/>
        <v/>
      </c>
      <c r="K352" t="str">
        <f>IF(A352="","",ROUND(1+(LOG10(A352)-LOG10(入力・概要!$B$38))*(入力・概要!$B$40-1)/(LOG10(入力・概要!$B$39)-LOG10(入力・概要!$B$38)),0)+3)</f>
        <v/>
      </c>
      <c r="L352" t="str">
        <f>IF(K352="","",INDEX(同相3導体!$B:$B,K352))</f>
        <v/>
      </c>
      <c r="M352" t="str">
        <f t="shared" si="35"/>
        <v/>
      </c>
    </row>
    <row r="353" spans="1:13">
      <c r="A353" s="3"/>
      <c r="B353" s="4"/>
      <c r="C353" s="4"/>
      <c r="D353" s="1" t="str">
        <f>IF(K353="","",INDEX(同相3導体!$AB:$AB,K353))</f>
        <v/>
      </c>
      <c r="E353" s="1" t="str">
        <f>IF(K353="","",INDEX(同相3導体!$AC:$AC,K353))</f>
        <v/>
      </c>
      <c r="F353" s="1" t="str">
        <f t="shared" si="30"/>
        <v/>
      </c>
      <c r="G353" s="1" t="str">
        <f t="shared" si="31"/>
        <v/>
      </c>
      <c r="H353" s="1" t="str">
        <f t="shared" si="32"/>
        <v/>
      </c>
      <c r="I353" s="1" t="str">
        <f t="shared" si="33"/>
        <v/>
      </c>
      <c r="J353" s="1" t="str">
        <f t="shared" si="34"/>
        <v/>
      </c>
      <c r="K353" t="str">
        <f>IF(A353="","",ROUND(1+(LOG10(A353)-LOG10(入力・概要!$B$38))*(入力・概要!$B$40-1)/(LOG10(入力・概要!$B$39)-LOG10(入力・概要!$B$38)),0)+3)</f>
        <v/>
      </c>
      <c r="L353" t="str">
        <f>IF(K353="","",INDEX(同相3導体!$B:$B,K353))</f>
        <v/>
      </c>
      <c r="M353" t="str">
        <f t="shared" si="35"/>
        <v/>
      </c>
    </row>
    <row r="354" spans="1:13">
      <c r="A354" s="3"/>
      <c r="B354" s="4"/>
      <c r="C354" s="4"/>
      <c r="D354" s="1" t="str">
        <f>IF(K354="","",INDEX(同相3導体!$AB:$AB,K354))</f>
        <v/>
      </c>
      <c r="E354" s="1" t="str">
        <f>IF(K354="","",INDEX(同相3導体!$AC:$AC,K354))</f>
        <v/>
      </c>
      <c r="F354" s="1" t="str">
        <f t="shared" si="30"/>
        <v/>
      </c>
      <c r="G354" s="1" t="str">
        <f t="shared" si="31"/>
        <v/>
      </c>
      <c r="H354" s="1" t="str">
        <f t="shared" si="32"/>
        <v/>
      </c>
      <c r="I354" s="1" t="str">
        <f t="shared" si="33"/>
        <v/>
      </c>
      <c r="J354" s="1" t="str">
        <f t="shared" si="34"/>
        <v/>
      </c>
      <c r="K354" t="str">
        <f>IF(A354="","",ROUND(1+(LOG10(A354)-LOG10(入力・概要!$B$38))*(入力・概要!$B$40-1)/(LOG10(入力・概要!$B$39)-LOG10(入力・概要!$B$38)),0)+3)</f>
        <v/>
      </c>
      <c r="L354" t="str">
        <f>IF(K354="","",INDEX(同相3導体!$B:$B,K354))</f>
        <v/>
      </c>
      <c r="M354" t="str">
        <f t="shared" si="35"/>
        <v/>
      </c>
    </row>
    <row r="355" spans="1:13">
      <c r="A355" s="3"/>
      <c r="B355" s="4"/>
      <c r="C355" s="4"/>
      <c r="D355" s="1" t="str">
        <f>IF(K355="","",INDEX(同相3導体!$AB:$AB,K355))</f>
        <v/>
      </c>
      <c r="E355" s="1" t="str">
        <f>IF(K355="","",INDEX(同相3導体!$AC:$AC,K355))</f>
        <v/>
      </c>
      <c r="F355" s="1" t="str">
        <f t="shared" si="30"/>
        <v/>
      </c>
      <c r="G355" s="1" t="str">
        <f t="shared" si="31"/>
        <v/>
      </c>
      <c r="H355" s="1" t="str">
        <f t="shared" si="32"/>
        <v/>
      </c>
      <c r="I355" s="1" t="str">
        <f t="shared" si="33"/>
        <v/>
      </c>
      <c r="J355" s="1" t="str">
        <f t="shared" si="34"/>
        <v/>
      </c>
      <c r="K355" t="str">
        <f>IF(A355="","",ROUND(1+(LOG10(A355)-LOG10(入力・概要!$B$38))*(入力・概要!$B$40-1)/(LOG10(入力・概要!$B$39)-LOG10(入力・概要!$B$38)),0)+3)</f>
        <v/>
      </c>
      <c r="L355" t="str">
        <f>IF(K355="","",INDEX(同相3導体!$B:$B,K355))</f>
        <v/>
      </c>
      <c r="M355" t="str">
        <f t="shared" si="35"/>
        <v/>
      </c>
    </row>
    <row r="356" spans="1:13">
      <c r="A356" s="3"/>
      <c r="B356" s="4"/>
      <c r="C356" s="4"/>
      <c r="D356" s="1" t="str">
        <f>IF(K356="","",INDEX(同相3導体!$AB:$AB,K356))</f>
        <v/>
      </c>
      <c r="E356" s="1" t="str">
        <f>IF(K356="","",INDEX(同相3導体!$AC:$AC,K356))</f>
        <v/>
      </c>
      <c r="F356" s="1" t="str">
        <f t="shared" si="30"/>
        <v/>
      </c>
      <c r="G356" s="1" t="str">
        <f t="shared" si="31"/>
        <v/>
      </c>
      <c r="H356" s="1" t="str">
        <f t="shared" si="32"/>
        <v/>
      </c>
      <c r="I356" s="1" t="str">
        <f t="shared" si="33"/>
        <v/>
      </c>
      <c r="J356" s="1" t="str">
        <f t="shared" si="34"/>
        <v/>
      </c>
      <c r="K356" t="str">
        <f>IF(A356="","",ROUND(1+(LOG10(A356)-LOG10(入力・概要!$B$38))*(入力・概要!$B$40-1)/(LOG10(入力・概要!$B$39)-LOG10(入力・概要!$B$38)),0)+3)</f>
        <v/>
      </c>
      <c r="L356" t="str">
        <f>IF(K356="","",INDEX(同相3導体!$B:$B,K356))</f>
        <v/>
      </c>
      <c r="M356" t="str">
        <f t="shared" si="35"/>
        <v/>
      </c>
    </row>
    <row r="357" spans="1:13">
      <c r="A357" s="3"/>
      <c r="B357" s="4"/>
      <c r="C357" s="4"/>
      <c r="D357" s="1" t="str">
        <f>IF(K357="","",INDEX(同相3導体!$AB:$AB,K357))</f>
        <v/>
      </c>
      <c r="E357" s="1" t="str">
        <f>IF(K357="","",INDEX(同相3導体!$AC:$AC,K357))</f>
        <v/>
      </c>
      <c r="F357" s="1" t="str">
        <f t="shared" si="30"/>
        <v/>
      </c>
      <c r="G357" s="1" t="str">
        <f t="shared" si="31"/>
        <v/>
      </c>
      <c r="H357" s="1" t="str">
        <f t="shared" si="32"/>
        <v/>
      </c>
      <c r="I357" s="1" t="str">
        <f t="shared" si="33"/>
        <v/>
      </c>
      <c r="J357" s="1" t="str">
        <f t="shared" si="34"/>
        <v/>
      </c>
      <c r="K357" t="str">
        <f>IF(A357="","",ROUND(1+(LOG10(A357)-LOG10(入力・概要!$B$38))*(入力・概要!$B$40-1)/(LOG10(入力・概要!$B$39)-LOG10(入力・概要!$B$38)),0)+3)</f>
        <v/>
      </c>
      <c r="L357" t="str">
        <f>IF(K357="","",INDEX(同相3導体!$B:$B,K357))</f>
        <v/>
      </c>
      <c r="M357" t="str">
        <f t="shared" si="35"/>
        <v/>
      </c>
    </row>
    <row r="358" spans="1:13">
      <c r="A358" s="3"/>
      <c r="B358" s="4"/>
      <c r="C358" s="4"/>
      <c r="D358" s="1" t="str">
        <f>IF(K358="","",INDEX(同相3導体!$AB:$AB,K358))</f>
        <v/>
      </c>
      <c r="E358" s="1" t="str">
        <f>IF(K358="","",INDEX(同相3導体!$AC:$AC,K358))</f>
        <v/>
      </c>
      <c r="F358" s="1" t="str">
        <f t="shared" si="30"/>
        <v/>
      </c>
      <c r="G358" s="1" t="str">
        <f t="shared" si="31"/>
        <v/>
      </c>
      <c r="H358" s="1" t="str">
        <f t="shared" si="32"/>
        <v/>
      </c>
      <c r="I358" s="1" t="str">
        <f t="shared" si="33"/>
        <v/>
      </c>
      <c r="J358" s="1" t="str">
        <f t="shared" si="34"/>
        <v/>
      </c>
      <c r="K358" t="str">
        <f>IF(A358="","",ROUND(1+(LOG10(A358)-LOG10(入力・概要!$B$38))*(入力・概要!$B$40-1)/(LOG10(入力・概要!$B$39)-LOG10(入力・概要!$B$38)),0)+3)</f>
        <v/>
      </c>
      <c r="L358" t="str">
        <f>IF(K358="","",INDEX(同相3導体!$B:$B,K358))</f>
        <v/>
      </c>
      <c r="M358" t="str">
        <f t="shared" si="35"/>
        <v/>
      </c>
    </row>
    <row r="359" spans="1:13">
      <c r="A359" s="3"/>
      <c r="B359" s="4"/>
      <c r="C359" s="4"/>
      <c r="D359" s="1" t="str">
        <f>IF(K359="","",INDEX(同相3導体!$AB:$AB,K359))</f>
        <v/>
      </c>
      <c r="E359" s="1" t="str">
        <f>IF(K359="","",INDEX(同相3導体!$AC:$AC,K359))</f>
        <v/>
      </c>
      <c r="F359" s="1" t="str">
        <f t="shared" si="30"/>
        <v/>
      </c>
      <c r="G359" s="1" t="str">
        <f t="shared" si="31"/>
        <v/>
      </c>
      <c r="H359" s="1" t="str">
        <f t="shared" si="32"/>
        <v/>
      </c>
      <c r="I359" s="1" t="str">
        <f t="shared" si="33"/>
        <v/>
      </c>
      <c r="J359" s="1" t="str">
        <f t="shared" si="34"/>
        <v/>
      </c>
      <c r="K359" t="str">
        <f>IF(A359="","",ROUND(1+(LOG10(A359)-LOG10(入力・概要!$B$38))*(入力・概要!$B$40-1)/(LOG10(入力・概要!$B$39)-LOG10(入力・概要!$B$38)),0)+3)</f>
        <v/>
      </c>
      <c r="L359" t="str">
        <f>IF(K359="","",INDEX(同相3導体!$B:$B,K359))</f>
        <v/>
      </c>
      <c r="M359" t="str">
        <f t="shared" si="35"/>
        <v/>
      </c>
    </row>
    <row r="360" spans="1:13">
      <c r="A360" s="3"/>
      <c r="B360" s="4"/>
      <c r="C360" s="4"/>
      <c r="D360" s="1" t="str">
        <f>IF(K360="","",INDEX(同相3導体!$AB:$AB,K360))</f>
        <v/>
      </c>
      <c r="E360" s="1" t="str">
        <f>IF(K360="","",INDEX(同相3導体!$AC:$AC,K360))</f>
        <v/>
      </c>
      <c r="F360" s="1" t="str">
        <f t="shared" si="30"/>
        <v/>
      </c>
      <c r="G360" s="1" t="str">
        <f t="shared" si="31"/>
        <v/>
      </c>
      <c r="H360" s="1" t="str">
        <f t="shared" si="32"/>
        <v/>
      </c>
      <c r="I360" s="1" t="str">
        <f t="shared" si="33"/>
        <v/>
      </c>
      <c r="J360" s="1" t="str">
        <f t="shared" si="34"/>
        <v/>
      </c>
      <c r="K360" t="str">
        <f>IF(A360="","",ROUND(1+(LOG10(A360)-LOG10(入力・概要!$B$38))*(入力・概要!$B$40-1)/(LOG10(入力・概要!$B$39)-LOG10(入力・概要!$B$38)),0)+3)</f>
        <v/>
      </c>
      <c r="L360" t="str">
        <f>IF(K360="","",INDEX(同相3導体!$B:$B,K360))</f>
        <v/>
      </c>
      <c r="M360" t="str">
        <f t="shared" si="35"/>
        <v/>
      </c>
    </row>
    <row r="361" spans="1:13">
      <c r="A361" s="3"/>
      <c r="B361" s="4"/>
      <c r="C361" s="4"/>
      <c r="D361" s="1" t="str">
        <f>IF(K361="","",INDEX(同相3導体!$AB:$AB,K361))</f>
        <v/>
      </c>
      <c r="E361" s="1" t="str">
        <f>IF(K361="","",INDEX(同相3導体!$AC:$AC,K361))</f>
        <v/>
      </c>
      <c r="F361" s="1" t="str">
        <f t="shared" si="30"/>
        <v/>
      </c>
      <c r="G361" s="1" t="str">
        <f t="shared" si="31"/>
        <v/>
      </c>
      <c r="H361" s="1" t="str">
        <f t="shared" si="32"/>
        <v/>
      </c>
      <c r="I361" s="1" t="str">
        <f t="shared" si="33"/>
        <v/>
      </c>
      <c r="J361" s="1" t="str">
        <f t="shared" si="34"/>
        <v/>
      </c>
      <c r="K361" t="str">
        <f>IF(A361="","",ROUND(1+(LOG10(A361)-LOG10(入力・概要!$B$38))*(入力・概要!$B$40-1)/(LOG10(入力・概要!$B$39)-LOG10(入力・概要!$B$38)),0)+3)</f>
        <v/>
      </c>
      <c r="L361" t="str">
        <f>IF(K361="","",INDEX(同相3導体!$B:$B,K361))</f>
        <v/>
      </c>
      <c r="M361" t="str">
        <f t="shared" si="35"/>
        <v/>
      </c>
    </row>
    <row r="362" spans="1:13">
      <c r="A362" s="3"/>
      <c r="B362" s="4"/>
      <c r="C362" s="4"/>
      <c r="D362" s="1" t="str">
        <f>IF(K362="","",INDEX(同相3導体!$AB:$AB,K362))</f>
        <v/>
      </c>
      <c r="E362" s="1" t="str">
        <f>IF(K362="","",INDEX(同相3導体!$AC:$AC,K362))</f>
        <v/>
      </c>
      <c r="F362" s="1" t="str">
        <f t="shared" si="30"/>
        <v/>
      </c>
      <c r="G362" s="1" t="str">
        <f t="shared" si="31"/>
        <v/>
      </c>
      <c r="H362" s="1" t="str">
        <f t="shared" si="32"/>
        <v/>
      </c>
      <c r="I362" s="1" t="str">
        <f t="shared" si="33"/>
        <v/>
      </c>
      <c r="J362" s="1" t="str">
        <f t="shared" si="34"/>
        <v/>
      </c>
      <c r="K362" t="str">
        <f>IF(A362="","",ROUND(1+(LOG10(A362)-LOG10(入力・概要!$B$38))*(入力・概要!$B$40-1)/(LOG10(入力・概要!$B$39)-LOG10(入力・概要!$B$38)),0)+3)</f>
        <v/>
      </c>
      <c r="L362" t="str">
        <f>IF(K362="","",INDEX(同相3導体!$B:$B,K362))</f>
        <v/>
      </c>
      <c r="M362" t="str">
        <f t="shared" si="35"/>
        <v/>
      </c>
    </row>
    <row r="363" spans="1:13">
      <c r="A363" s="3"/>
      <c r="B363" s="4"/>
      <c r="C363" s="4"/>
      <c r="D363" s="1" t="str">
        <f>IF(K363="","",INDEX(同相3導体!$AB:$AB,K363))</f>
        <v/>
      </c>
      <c r="E363" s="1" t="str">
        <f>IF(K363="","",INDEX(同相3導体!$AC:$AC,K363))</f>
        <v/>
      </c>
      <c r="F363" s="1" t="str">
        <f t="shared" si="30"/>
        <v/>
      </c>
      <c r="G363" s="1" t="str">
        <f t="shared" si="31"/>
        <v/>
      </c>
      <c r="H363" s="1" t="str">
        <f t="shared" si="32"/>
        <v/>
      </c>
      <c r="I363" s="1" t="str">
        <f t="shared" si="33"/>
        <v/>
      </c>
      <c r="J363" s="1" t="str">
        <f t="shared" si="34"/>
        <v/>
      </c>
      <c r="K363" t="str">
        <f>IF(A363="","",ROUND(1+(LOG10(A363)-LOG10(入力・概要!$B$38))*(入力・概要!$B$40-1)/(LOG10(入力・概要!$B$39)-LOG10(入力・概要!$B$38)),0)+3)</f>
        <v/>
      </c>
      <c r="L363" t="str">
        <f>IF(K363="","",INDEX(同相3導体!$B:$B,K363))</f>
        <v/>
      </c>
      <c r="M363" t="str">
        <f t="shared" si="35"/>
        <v/>
      </c>
    </row>
    <row r="364" spans="1:13">
      <c r="A364" s="3"/>
      <c r="B364" s="4"/>
      <c r="C364" s="4"/>
      <c r="D364" s="1" t="str">
        <f>IF(K364="","",INDEX(同相3導体!$AB:$AB,K364))</f>
        <v/>
      </c>
      <c r="E364" s="1" t="str">
        <f>IF(K364="","",INDEX(同相3導体!$AC:$AC,K364))</f>
        <v/>
      </c>
      <c r="F364" s="1" t="str">
        <f t="shared" si="30"/>
        <v/>
      </c>
      <c r="G364" s="1" t="str">
        <f t="shared" si="31"/>
        <v/>
      </c>
      <c r="H364" s="1" t="str">
        <f t="shared" si="32"/>
        <v/>
      </c>
      <c r="I364" s="1" t="str">
        <f t="shared" si="33"/>
        <v/>
      </c>
      <c r="J364" s="1" t="str">
        <f t="shared" si="34"/>
        <v/>
      </c>
      <c r="K364" t="str">
        <f>IF(A364="","",ROUND(1+(LOG10(A364)-LOG10(入力・概要!$B$38))*(入力・概要!$B$40-1)/(LOG10(入力・概要!$B$39)-LOG10(入力・概要!$B$38)),0)+3)</f>
        <v/>
      </c>
      <c r="L364" t="str">
        <f>IF(K364="","",INDEX(同相3導体!$B:$B,K364))</f>
        <v/>
      </c>
      <c r="M364" t="str">
        <f t="shared" si="35"/>
        <v/>
      </c>
    </row>
    <row r="365" spans="1:13">
      <c r="A365" s="3"/>
      <c r="B365" s="4"/>
      <c r="C365" s="4"/>
      <c r="D365" s="1" t="str">
        <f>IF(K365="","",INDEX(同相3導体!$AB:$AB,K365))</f>
        <v/>
      </c>
      <c r="E365" s="1" t="str">
        <f>IF(K365="","",INDEX(同相3導体!$AC:$AC,K365))</f>
        <v/>
      </c>
      <c r="F365" s="1" t="str">
        <f t="shared" si="30"/>
        <v/>
      </c>
      <c r="G365" s="1" t="str">
        <f t="shared" si="31"/>
        <v/>
      </c>
      <c r="H365" s="1" t="str">
        <f t="shared" si="32"/>
        <v/>
      </c>
      <c r="I365" s="1" t="str">
        <f t="shared" si="33"/>
        <v/>
      </c>
      <c r="J365" s="1" t="str">
        <f t="shared" si="34"/>
        <v/>
      </c>
      <c r="K365" t="str">
        <f>IF(A365="","",ROUND(1+(LOG10(A365)-LOG10(入力・概要!$B$38))*(入力・概要!$B$40-1)/(LOG10(入力・概要!$B$39)-LOG10(入力・概要!$B$38)),0)+3)</f>
        <v/>
      </c>
      <c r="L365" t="str">
        <f>IF(K365="","",INDEX(同相3導体!$B:$B,K365))</f>
        <v/>
      </c>
      <c r="M365" t="str">
        <f t="shared" si="35"/>
        <v/>
      </c>
    </row>
    <row r="366" spans="1:13">
      <c r="A366" s="3"/>
      <c r="B366" s="4"/>
      <c r="C366" s="4"/>
      <c r="D366" s="1" t="str">
        <f>IF(K366="","",INDEX(同相3導体!$AB:$AB,K366))</f>
        <v/>
      </c>
      <c r="E366" s="1" t="str">
        <f>IF(K366="","",INDEX(同相3導体!$AC:$AC,K366))</f>
        <v/>
      </c>
      <c r="F366" s="1" t="str">
        <f t="shared" si="30"/>
        <v/>
      </c>
      <c r="G366" s="1" t="str">
        <f t="shared" si="31"/>
        <v/>
      </c>
      <c r="H366" s="1" t="str">
        <f t="shared" si="32"/>
        <v/>
      </c>
      <c r="I366" s="1" t="str">
        <f t="shared" si="33"/>
        <v/>
      </c>
      <c r="J366" s="1" t="str">
        <f t="shared" si="34"/>
        <v/>
      </c>
      <c r="K366" t="str">
        <f>IF(A366="","",ROUND(1+(LOG10(A366)-LOG10(入力・概要!$B$38))*(入力・概要!$B$40-1)/(LOG10(入力・概要!$B$39)-LOG10(入力・概要!$B$38)),0)+3)</f>
        <v/>
      </c>
      <c r="L366" t="str">
        <f>IF(K366="","",INDEX(同相3導体!$B:$B,K366))</f>
        <v/>
      </c>
      <c r="M366" t="str">
        <f t="shared" si="35"/>
        <v/>
      </c>
    </row>
    <row r="367" spans="1:13">
      <c r="A367" s="3"/>
      <c r="B367" s="4"/>
      <c r="C367" s="4"/>
      <c r="D367" s="1" t="str">
        <f>IF(K367="","",INDEX(同相3導体!$AB:$AB,K367))</f>
        <v/>
      </c>
      <c r="E367" s="1" t="str">
        <f>IF(K367="","",INDEX(同相3導体!$AC:$AC,K367))</f>
        <v/>
      </c>
      <c r="F367" s="1" t="str">
        <f t="shared" si="30"/>
        <v/>
      </c>
      <c r="G367" s="1" t="str">
        <f t="shared" si="31"/>
        <v/>
      </c>
      <c r="H367" s="1" t="str">
        <f t="shared" si="32"/>
        <v/>
      </c>
      <c r="I367" s="1" t="str">
        <f t="shared" si="33"/>
        <v/>
      </c>
      <c r="J367" s="1" t="str">
        <f t="shared" si="34"/>
        <v/>
      </c>
      <c r="K367" t="str">
        <f>IF(A367="","",ROUND(1+(LOG10(A367)-LOG10(入力・概要!$B$38))*(入力・概要!$B$40-1)/(LOG10(入力・概要!$B$39)-LOG10(入力・概要!$B$38)),0)+3)</f>
        <v/>
      </c>
      <c r="L367" t="str">
        <f>IF(K367="","",INDEX(同相3導体!$B:$B,K367))</f>
        <v/>
      </c>
      <c r="M367" t="str">
        <f t="shared" si="35"/>
        <v/>
      </c>
    </row>
    <row r="368" spans="1:13">
      <c r="A368" s="3"/>
      <c r="B368" s="4"/>
      <c r="C368" s="4"/>
      <c r="D368" s="1" t="str">
        <f>IF(K368="","",INDEX(同相3導体!$AB:$AB,K368))</f>
        <v/>
      </c>
      <c r="E368" s="1" t="str">
        <f>IF(K368="","",INDEX(同相3導体!$AC:$AC,K368))</f>
        <v/>
      </c>
      <c r="F368" s="1" t="str">
        <f t="shared" si="30"/>
        <v/>
      </c>
      <c r="G368" s="1" t="str">
        <f t="shared" si="31"/>
        <v/>
      </c>
      <c r="H368" s="1" t="str">
        <f t="shared" si="32"/>
        <v/>
      </c>
      <c r="I368" s="1" t="str">
        <f t="shared" si="33"/>
        <v/>
      </c>
      <c r="J368" s="1" t="str">
        <f t="shared" si="34"/>
        <v/>
      </c>
      <c r="K368" t="str">
        <f>IF(A368="","",ROUND(1+(LOG10(A368)-LOG10(入力・概要!$B$38))*(入力・概要!$B$40-1)/(LOG10(入力・概要!$B$39)-LOG10(入力・概要!$B$38)),0)+3)</f>
        <v/>
      </c>
      <c r="L368" t="str">
        <f>IF(K368="","",INDEX(同相3導体!$B:$B,K368))</f>
        <v/>
      </c>
      <c r="M368" t="str">
        <f t="shared" si="35"/>
        <v/>
      </c>
    </row>
    <row r="369" spans="1:13">
      <c r="A369" s="3"/>
      <c r="B369" s="4"/>
      <c r="C369" s="4"/>
      <c r="D369" s="1" t="str">
        <f>IF(K369="","",INDEX(同相3導体!$AB:$AB,K369))</f>
        <v/>
      </c>
      <c r="E369" s="1" t="str">
        <f>IF(K369="","",INDEX(同相3導体!$AC:$AC,K369))</f>
        <v/>
      </c>
      <c r="F369" s="1" t="str">
        <f t="shared" si="30"/>
        <v/>
      </c>
      <c r="G369" s="1" t="str">
        <f t="shared" si="31"/>
        <v/>
      </c>
      <c r="H369" s="1" t="str">
        <f t="shared" si="32"/>
        <v/>
      </c>
      <c r="I369" s="1" t="str">
        <f t="shared" si="33"/>
        <v/>
      </c>
      <c r="J369" s="1" t="str">
        <f t="shared" si="34"/>
        <v/>
      </c>
      <c r="K369" t="str">
        <f>IF(A369="","",ROUND(1+(LOG10(A369)-LOG10(入力・概要!$B$38))*(入力・概要!$B$40-1)/(LOG10(入力・概要!$B$39)-LOG10(入力・概要!$B$38)),0)+3)</f>
        <v/>
      </c>
      <c r="L369" t="str">
        <f>IF(K369="","",INDEX(同相3導体!$B:$B,K369))</f>
        <v/>
      </c>
      <c r="M369" t="str">
        <f t="shared" si="35"/>
        <v/>
      </c>
    </row>
    <row r="370" spans="1:13">
      <c r="A370" s="3"/>
      <c r="B370" s="4"/>
      <c r="C370" s="4"/>
      <c r="D370" s="1" t="str">
        <f>IF(K370="","",INDEX(同相3導体!$AB:$AB,K370))</f>
        <v/>
      </c>
      <c r="E370" s="1" t="str">
        <f>IF(K370="","",INDEX(同相3導体!$AC:$AC,K370))</f>
        <v/>
      </c>
      <c r="F370" s="1" t="str">
        <f t="shared" si="30"/>
        <v/>
      </c>
      <c r="G370" s="1" t="str">
        <f t="shared" si="31"/>
        <v/>
      </c>
      <c r="H370" s="1" t="str">
        <f t="shared" si="32"/>
        <v/>
      </c>
      <c r="I370" s="1" t="str">
        <f t="shared" si="33"/>
        <v/>
      </c>
      <c r="J370" s="1" t="str">
        <f t="shared" si="34"/>
        <v/>
      </c>
      <c r="K370" t="str">
        <f>IF(A370="","",ROUND(1+(LOG10(A370)-LOG10(入力・概要!$B$38))*(入力・概要!$B$40-1)/(LOG10(入力・概要!$B$39)-LOG10(入力・概要!$B$38)),0)+3)</f>
        <v/>
      </c>
      <c r="L370" t="str">
        <f>IF(K370="","",INDEX(同相3導体!$B:$B,K370))</f>
        <v/>
      </c>
      <c r="M370" t="str">
        <f t="shared" si="35"/>
        <v/>
      </c>
    </row>
    <row r="371" spans="1:13">
      <c r="A371" s="3"/>
      <c r="B371" s="4"/>
      <c r="C371" s="4"/>
      <c r="D371" s="1" t="str">
        <f>IF(K371="","",INDEX(同相3導体!$AB:$AB,K371))</f>
        <v/>
      </c>
      <c r="E371" s="1" t="str">
        <f>IF(K371="","",INDEX(同相3導体!$AC:$AC,K371))</f>
        <v/>
      </c>
      <c r="F371" s="1" t="str">
        <f t="shared" si="30"/>
        <v/>
      </c>
      <c r="G371" s="1" t="str">
        <f t="shared" si="31"/>
        <v/>
      </c>
      <c r="H371" s="1" t="str">
        <f t="shared" si="32"/>
        <v/>
      </c>
      <c r="I371" s="1" t="str">
        <f t="shared" si="33"/>
        <v/>
      </c>
      <c r="J371" s="1" t="str">
        <f t="shared" si="34"/>
        <v/>
      </c>
      <c r="K371" t="str">
        <f>IF(A371="","",ROUND(1+(LOG10(A371)-LOG10(入力・概要!$B$38))*(入力・概要!$B$40-1)/(LOG10(入力・概要!$B$39)-LOG10(入力・概要!$B$38)),0)+3)</f>
        <v/>
      </c>
      <c r="L371" t="str">
        <f>IF(K371="","",INDEX(同相3導体!$B:$B,K371))</f>
        <v/>
      </c>
      <c r="M371" t="str">
        <f t="shared" si="35"/>
        <v/>
      </c>
    </row>
    <row r="372" spans="1:13">
      <c r="A372" s="3"/>
      <c r="B372" s="4"/>
      <c r="C372" s="4"/>
      <c r="D372" s="1" t="str">
        <f>IF(K372="","",INDEX(同相3導体!$AB:$AB,K372))</f>
        <v/>
      </c>
      <c r="E372" s="1" t="str">
        <f>IF(K372="","",INDEX(同相3導体!$AC:$AC,K372))</f>
        <v/>
      </c>
      <c r="F372" s="1" t="str">
        <f t="shared" si="30"/>
        <v/>
      </c>
      <c r="G372" s="1" t="str">
        <f t="shared" si="31"/>
        <v/>
      </c>
      <c r="H372" s="1" t="str">
        <f t="shared" si="32"/>
        <v/>
      </c>
      <c r="I372" s="1" t="str">
        <f t="shared" si="33"/>
        <v/>
      </c>
      <c r="J372" s="1" t="str">
        <f t="shared" si="34"/>
        <v/>
      </c>
      <c r="K372" t="str">
        <f>IF(A372="","",ROUND(1+(LOG10(A372)-LOG10(入力・概要!$B$38))*(入力・概要!$B$40-1)/(LOG10(入力・概要!$B$39)-LOG10(入力・概要!$B$38)),0)+3)</f>
        <v/>
      </c>
      <c r="L372" t="str">
        <f>IF(K372="","",INDEX(同相3導体!$B:$B,K372))</f>
        <v/>
      </c>
      <c r="M372" t="str">
        <f t="shared" si="35"/>
        <v/>
      </c>
    </row>
    <row r="373" spans="1:13">
      <c r="A373" s="3"/>
      <c r="B373" s="4"/>
      <c r="C373" s="4"/>
      <c r="D373" s="1" t="str">
        <f>IF(K373="","",INDEX(同相3導体!$AB:$AB,K373))</f>
        <v/>
      </c>
      <c r="E373" s="1" t="str">
        <f>IF(K373="","",INDEX(同相3導体!$AC:$AC,K373))</f>
        <v/>
      </c>
      <c r="F373" s="1" t="str">
        <f t="shared" si="30"/>
        <v/>
      </c>
      <c r="G373" s="1" t="str">
        <f t="shared" si="31"/>
        <v/>
      </c>
      <c r="H373" s="1" t="str">
        <f t="shared" si="32"/>
        <v/>
      </c>
      <c r="I373" s="1" t="str">
        <f t="shared" si="33"/>
        <v/>
      </c>
      <c r="J373" s="1" t="str">
        <f t="shared" si="34"/>
        <v/>
      </c>
      <c r="K373" t="str">
        <f>IF(A373="","",ROUND(1+(LOG10(A373)-LOG10(入力・概要!$B$38))*(入力・概要!$B$40-1)/(LOG10(入力・概要!$B$39)-LOG10(入力・概要!$B$38)),0)+3)</f>
        <v/>
      </c>
      <c r="L373" t="str">
        <f>IF(K373="","",INDEX(同相3導体!$B:$B,K373))</f>
        <v/>
      </c>
      <c r="M373" t="str">
        <f t="shared" si="35"/>
        <v/>
      </c>
    </row>
    <row r="374" spans="1:13">
      <c r="A374" s="3"/>
      <c r="B374" s="4"/>
      <c r="C374" s="4"/>
      <c r="D374" s="1" t="str">
        <f>IF(K374="","",INDEX(同相3導体!$AB:$AB,K374))</f>
        <v/>
      </c>
      <c r="E374" s="1" t="str">
        <f>IF(K374="","",INDEX(同相3導体!$AC:$AC,K374))</f>
        <v/>
      </c>
      <c r="F374" s="1" t="str">
        <f t="shared" si="30"/>
        <v/>
      </c>
      <c r="G374" s="1" t="str">
        <f t="shared" si="31"/>
        <v/>
      </c>
      <c r="H374" s="1" t="str">
        <f t="shared" si="32"/>
        <v/>
      </c>
      <c r="I374" s="1" t="str">
        <f t="shared" si="33"/>
        <v/>
      </c>
      <c r="J374" s="1" t="str">
        <f t="shared" si="34"/>
        <v/>
      </c>
      <c r="K374" t="str">
        <f>IF(A374="","",ROUND(1+(LOG10(A374)-LOG10(入力・概要!$B$38))*(入力・概要!$B$40-1)/(LOG10(入力・概要!$B$39)-LOG10(入力・概要!$B$38)),0)+3)</f>
        <v/>
      </c>
      <c r="L374" t="str">
        <f>IF(K374="","",INDEX(同相3導体!$B:$B,K374))</f>
        <v/>
      </c>
      <c r="M374" t="str">
        <f t="shared" si="35"/>
        <v/>
      </c>
    </row>
    <row r="375" spans="1:13">
      <c r="A375" s="3"/>
      <c r="B375" s="4"/>
      <c r="C375" s="4"/>
      <c r="D375" s="1" t="str">
        <f>IF(K375="","",INDEX(同相3導体!$AB:$AB,K375))</f>
        <v/>
      </c>
      <c r="E375" s="1" t="str">
        <f>IF(K375="","",INDEX(同相3導体!$AC:$AC,K375))</f>
        <v/>
      </c>
      <c r="F375" s="1" t="str">
        <f t="shared" si="30"/>
        <v/>
      </c>
      <c r="G375" s="1" t="str">
        <f t="shared" si="31"/>
        <v/>
      </c>
      <c r="H375" s="1" t="str">
        <f t="shared" si="32"/>
        <v/>
      </c>
      <c r="I375" s="1" t="str">
        <f t="shared" si="33"/>
        <v/>
      </c>
      <c r="J375" s="1" t="str">
        <f t="shared" si="34"/>
        <v/>
      </c>
      <c r="K375" t="str">
        <f>IF(A375="","",ROUND(1+(LOG10(A375)-LOG10(入力・概要!$B$38))*(入力・概要!$B$40-1)/(LOG10(入力・概要!$B$39)-LOG10(入力・概要!$B$38)),0)+3)</f>
        <v/>
      </c>
      <c r="L375" t="str">
        <f>IF(K375="","",INDEX(同相3導体!$B:$B,K375))</f>
        <v/>
      </c>
      <c r="M375" t="str">
        <f t="shared" si="35"/>
        <v/>
      </c>
    </row>
    <row r="376" spans="1:13">
      <c r="A376" s="3"/>
      <c r="B376" s="4"/>
      <c r="C376" s="4"/>
      <c r="D376" s="1" t="str">
        <f>IF(K376="","",INDEX(同相3導体!$AB:$AB,K376))</f>
        <v/>
      </c>
      <c r="E376" s="1" t="str">
        <f>IF(K376="","",INDEX(同相3導体!$AC:$AC,K376))</f>
        <v/>
      </c>
      <c r="F376" s="1" t="str">
        <f t="shared" si="30"/>
        <v/>
      </c>
      <c r="G376" s="1" t="str">
        <f t="shared" si="31"/>
        <v/>
      </c>
      <c r="H376" s="1" t="str">
        <f t="shared" si="32"/>
        <v/>
      </c>
      <c r="I376" s="1" t="str">
        <f t="shared" si="33"/>
        <v/>
      </c>
      <c r="J376" s="1" t="str">
        <f t="shared" si="34"/>
        <v/>
      </c>
      <c r="K376" t="str">
        <f>IF(A376="","",ROUND(1+(LOG10(A376)-LOG10(入力・概要!$B$38))*(入力・概要!$B$40-1)/(LOG10(入力・概要!$B$39)-LOG10(入力・概要!$B$38)),0)+3)</f>
        <v/>
      </c>
      <c r="L376" t="str">
        <f>IF(K376="","",INDEX(同相3導体!$B:$B,K376))</f>
        <v/>
      </c>
      <c r="M376" t="str">
        <f t="shared" si="35"/>
        <v/>
      </c>
    </row>
    <row r="377" spans="1:13">
      <c r="A377" s="3"/>
      <c r="B377" s="4"/>
      <c r="C377" s="4"/>
      <c r="D377" s="1" t="str">
        <f>IF(K377="","",INDEX(同相3導体!$AB:$AB,K377))</f>
        <v/>
      </c>
      <c r="E377" s="1" t="str">
        <f>IF(K377="","",INDEX(同相3導体!$AC:$AC,K377))</f>
        <v/>
      </c>
      <c r="F377" s="1" t="str">
        <f t="shared" si="30"/>
        <v/>
      </c>
      <c r="G377" s="1" t="str">
        <f t="shared" si="31"/>
        <v/>
      </c>
      <c r="H377" s="1" t="str">
        <f t="shared" si="32"/>
        <v/>
      </c>
      <c r="I377" s="1" t="str">
        <f t="shared" si="33"/>
        <v/>
      </c>
      <c r="J377" s="1" t="str">
        <f t="shared" si="34"/>
        <v/>
      </c>
      <c r="K377" t="str">
        <f>IF(A377="","",ROUND(1+(LOG10(A377)-LOG10(入力・概要!$B$38))*(入力・概要!$B$40-1)/(LOG10(入力・概要!$B$39)-LOG10(入力・概要!$B$38)),0)+3)</f>
        <v/>
      </c>
      <c r="L377" t="str">
        <f>IF(K377="","",INDEX(同相3導体!$B:$B,K377))</f>
        <v/>
      </c>
      <c r="M377" t="str">
        <f t="shared" si="35"/>
        <v/>
      </c>
    </row>
    <row r="378" spans="1:13">
      <c r="A378" s="3"/>
      <c r="B378" s="4"/>
      <c r="C378" s="4"/>
      <c r="D378" s="1" t="str">
        <f>IF(K378="","",INDEX(同相3導体!$AB:$AB,K378))</f>
        <v/>
      </c>
      <c r="E378" s="1" t="str">
        <f>IF(K378="","",INDEX(同相3導体!$AC:$AC,K378))</f>
        <v/>
      </c>
      <c r="F378" s="1" t="str">
        <f t="shared" si="30"/>
        <v/>
      </c>
      <c r="G378" s="1" t="str">
        <f t="shared" si="31"/>
        <v/>
      </c>
      <c r="H378" s="1" t="str">
        <f t="shared" si="32"/>
        <v/>
      </c>
      <c r="I378" s="1" t="str">
        <f t="shared" si="33"/>
        <v/>
      </c>
      <c r="J378" s="1" t="str">
        <f t="shared" si="34"/>
        <v/>
      </c>
      <c r="K378" t="str">
        <f>IF(A378="","",ROUND(1+(LOG10(A378)-LOG10(入力・概要!$B$38))*(入力・概要!$B$40-1)/(LOG10(入力・概要!$B$39)-LOG10(入力・概要!$B$38)),0)+3)</f>
        <v/>
      </c>
      <c r="L378" t="str">
        <f>IF(K378="","",INDEX(同相3導体!$B:$B,K378))</f>
        <v/>
      </c>
      <c r="M378" t="str">
        <f t="shared" si="35"/>
        <v/>
      </c>
    </row>
    <row r="379" spans="1:13">
      <c r="A379" s="3"/>
      <c r="B379" s="4"/>
      <c r="C379" s="4"/>
      <c r="D379" s="1" t="str">
        <f>IF(K379="","",INDEX(同相3導体!$AB:$AB,K379))</f>
        <v/>
      </c>
      <c r="E379" s="1" t="str">
        <f>IF(K379="","",INDEX(同相3導体!$AC:$AC,K379))</f>
        <v/>
      </c>
      <c r="F379" s="1" t="str">
        <f t="shared" si="30"/>
        <v/>
      </c>
      <c r="G379" s="1" t="str">
        <f t="shared" si="31"/>
        <v/>
      </c>
      <c r="H379" s="1" t="str">
        <f t="shared" si="32"/>
        <v/>
      </c>
      <c r="I379" s="1" t="str">
        <f t="shared" si="33"/>
        <v/>
      </c>
      <c r="J379" s="1" t="str">
        <f t="shared" si="34"/>
        <v/>
      </c>
      <c r="K379" t="str">
        <f>IF(A379="","",ROUND(1+(LOG10(A379)-LOG10(入力・概要!$B$38))*(入力・概要!$B$40-1)/(LOG10(入力・概要!$B$39)-LOG10(入力・概要!$B$38)),0)+3)</f>
        <v/>
      </c>
      <c r="L379" t="str">
        <f>IF(K379="","",INDEX(同相3導体!$B:$B,K379))</f>
        <v/>
      </c>
      <c r="M379" t="str">
        <f t="shared" si="35"/>
        <v/>
      </c>
    </row>
    <row r="380" spans="1:13">
      <c r="A380" s="3"/>
      <c r="B380" s="4"/>
      <c r="C380" s="4"/>
      <c r="D380" s="1" t="str">
        <f>IF(K380="","",INDEX(同相3導体!$AB:$AB,K380))</f>
        <v/>
      </c>
      <c r="E380" s="1" t="str">
        <f>IF(K380="","",INDEX(同相3導体!$AC:$AC,K380))</f>
        <v/>
      </c>
      <c r="F380" s="1" t="str">
        <f t="shared" si="30"/>
        <v/>
      </c>
      <c r="G380" s="1" t="str">
        <f t="shared" si="31"/>
        <v/>
      </c>
      <c r="H380" s="1" t="str">
        <f t="shared" si="32"/>
        <v/>
      </c>
      <c r="I380" s="1" t="str">
        <f t="shared" si="33"/>
        <v/>
      </c>
      <c r="J380" s="1" t="str">
        <f t="shared" si="34"/>
        <v/>
      </c>
      <c r="K380" t="str">
        <f>IF(A380="","",ROUND(1+(LOG10(A380)-LOG10(入力・概要!$B$38))*(入力・概要!$B$40-1)/(LOG10(入力・概要!$B$39)-LOG10(入力・概要!$B$38)),0)+3)</f>
        <v/>
      </c>
      <c r="L380" t="str">
        <f>IF(K380="","",INDEX(同相3導体!$B:$B,K380))</f>
        <v/>
      </c>
      <c r="M380" t="str">
        <f t="shared" si="35"/>
        <v/>
      </c>
    </row>
    <row r="381" spans="1:13">
      <c r="A381" s="3"/>
      <c r="B381" s="4"/>
      <c r="C381" s="4"/>
      <c r="D381" s="1" t="str">
        <f>IF(K381="","",INDEX(同相3導体!$AB:$AB,K381))</f>
        <v/>
      </c>
      <c r="E381" s="1" t="str">
        <f>IF(K381="","",INDEX(同相3導体!$AC:$AC,K381))</f>
        <v/>
      </c>
      <c r="F381" s="1" t="str">
        <f t="shared" si="30"/>
        <v/>
      </c>
      <c r="G381" s="1" t="str">
        <f t="shared" si="31"/>
        <v/>
      </c>
      <c r="H381" s="1" t="str">
        <f t="shared" si="32"/>
        <v/>
      </c>
      <c r="I381" s="1" t="str">
        <f t="shared" si="33"/>
        <v/>
      </c>
      <c r="J381" s="1" t="str">
        <f t="shared" si="34"/>
        <v/>
      </c>
      <c r="K381" t="str">
        <f>IF(A381="","",ROUND(1+(LOG10(A381)-LOG10(入力・概要!$B$38))*(入力・概要!$B$40-1)/(LOG10(入力・概要!$B$39)-LOG10(入力・概要!$B$38)),0)+3)</f>
        <v/>
      </c>
      <c r="L381" t="str">
        <f>IF(K381="","",INDEX(同相3導体!$B:$B,K381))</f>
        <v/>
      </c>
      <c r="M381" t="str">
        <f t="shared" si="35"/>
        <v/>
      </c>
    </row>
    <row r="382" spans="1:13">
      <c r="A382" s="3"/>
      <c r="B382" s="4"/>
      <c r="C382" s="4"/>
      <c r="D382" s="1" t="str">
        <f>IF(K382="","",INDEX(同相3導体!$AB:$AB,K382))</f>
        <v/>
      </c>
      <c r="E382" s="1" t="str">
        <f>IF(K382="","",INDEX(同相3導体!$AC:$AC,K382))</f>
        <v/>
      </c>
      <c r="F382" s="1" t="str">
        <f t="shared" si="30"/>
        <v/>
      </c>
      <c r="G382" s="1" t="str">
        <f t="shared" si="31"/>
        <v/>
      </c>
      <c r="H382" s="1" t="str">
        <f t="shared" si="32"/>
        <v/>
      </c>
      <c r="I382" s="1" t="str">
        <f t="shared" si="33"/>
        <v/>
      </c>
      <c r="J382" s="1" t="str">
        <f t="shared" si="34"/>
        <v/>
      </c>
      <c r="K382" t="str">
        <f>IF(A382="","",ROUND(1+(LOG10(A382)-LOG10(入力・概要!$B$38))*(入力・概要!$B$40-1)/(LOG10(入力・概要!$B$39)-LOG10(入力・概要!$B$38)),0)+3)</f>
        <v/>
      </c>
      <c r="L382" t="str">
        <f>IF(K382="","",INDEX(同相3導体!$B:$B,K382))</f>
        <v/>
      </c>
      <c r="M382" t="str">
        <f t="shared" si="35"/>
        <v/>
      </c>
    </row>
    <row r="383" spans="1:13">
      <c r="A383" s="3"/>
      <c r="B383" s="4"/>
      <c r="C383" s="4"/>
      <c r="D383" s="1" t="str">
        <f>IF(K383="","",INDEX(同相3導体!$AB:$AB,K383))</f>
        <v/>
      </c>
      <c r="E383" s="1" t="str">
        <f>IF(K383="","",INDEX(同相3導体!$AC:$AC,K383))</f>
        <v/>
      </c>
      <c r="F383" s="1" t="str">
        <f t="shared" si="30"/>
        <v/>
      </c>
      <c r="G383" s="1" t="str">
        <f t="shared" si="31"/>
        <v/>
      </c>
      <c r="H383" s="1" t="str">
        <f t="shared" si="32"/>
        <v/>
      </c>
      <c r="I383" s="1" t="str">
        <f t="shared" si="33"/>
        <v/>
      </c>
      <c r="J383" s="1" t="str">
        <f t="shared" si="34"/>
        <v/>
      </c>
      <c r="K383" t="str">
        <f>IF(A383="","",ROUND(1+(LOG10(A383)-LOG10(入力・概要!$B$38))*(入力・概要!$B$40-1)/(LOG10(入力・概要!$B$39)-LOG10(入力・概要!$B$38)),0)+3)</f>
        <v/>
      </c>
      <c r="L383" t="str">
        <f>IF(K383="","",INDEX(同相3導体!$B:$B,K383))</f>
        <v/>
      </c>
      <c r="M383" t="str">
        <f t="shared" si="35"/>
        <v/>
      </c>
    </row>
    <row r="384" spans="1:13">
      <c r="A384" s="3"/>
      <c r="B384" s="4"/>
      <c r="C384" s="4"/>
      <c r="D384" s="1" t="str">
        <f>IF(K384="","",INDEX(同相3導体!$AB:$AB,K384))</f>
        <v/>
      </c>
      <c r="E384" s="1" t="str">
        <f>IF(K384="","",INDEX(同相3導体!$AC:$AC,K384))</f>
        <v/>
      </c>
      <c r="F384" s="1" t="str">
        <f t="shared" si="30"/>
        <v/>
      </c>
      <c r="G384" s="1" t="str">
        <f t="shared" si="31"/>
        <v/>
      </c>
      <c r="H384" s="1" t="str">
        <f t="shared" si="32"/>
        <v/>
      </c>
      <c r="I384" s="1" t="str">
        <f t="shared" si="33"/>
        <v/>
      </c>
      <c r="J384" s="1" t="str">
        <f t="shared" si="34"/>
        <v/>
      </c>
      <c r="K384" t="str">
        <f>IF(A384="","",ROUND(1+(LOG10(A384)-LOG10(入力・概要!$B$38))*(入力・概要!$B$40-1)/(LOG10(入力・概要!$B$39)-LOG10(入力・概要!$B$38)),0)+3)</f>
        <v/>
      </c>
      <c r="L384" t="str">
        <f>IF(K384="","",INDEX(同相3導体!$B:$B,K384))</f>
        <v/>
      </c>
      <c r="M384" t="str">
        <f t="shared" si="35"/>
        <v/>
      </c>
    </row>
    <row r="385" spans="1:13">
      <c r="A385" s="3"/>
      <c r="B385" s="4"/>
      <c r="C385" s="4"/>
      <c r="D385" s="1" t="str">
        <f>IF(K385="","",INDEX(同相3導体!$AB:$AB,K385))</f>
        <v/>
      </c>
      <c r="E385" s="1" t="str">
        <f>IF(K385="","",INDEX(同相3導体!$AC:$AC,K385))</f>
        <v/>
      </c>
      <c r="F385" s="1" t="str">
        <f t="shared" si="30"/>
        <v/>
      </c>
      <c r="G385" s="1" t="str">
        <f t="shared" si="31"/>
        <v/>
      </c>
      <c r="H385" s="1" t="str">
        <f t="shared" si="32"/>
        <v/>
      </c>
      <c r="I385" s="1" t="str">
        <f t="shared" si="33"/>
        <v/>
      </c>
      <c r="J385" s="1" t="str">
        <f t="shared" si="34"/>
        <v/>
      </c>
      <c r="K385" t="str">
        <f>IF(A385="","",ROUND(1+(LOG10(A385)-LOG10(入力・概要!$B$38))*(入力・概要!$B$40-1)/(LOG10(入力・概要!$B$39)-LOG10(入力・概要!$B$38)),0)+3)</f>
        <v/>
      </c>
      <c r="L385" t="str">
        <f>IF(K385="","",INDEX(同相3導体!$B:$B,K385))</f>
        <v/>
      </c>
      <c r="M385" t="str">
        <f t="shared" si="35"/>
        <v/>
      </c>
    </row>
    <row r="386" spans="1:13">
      <c r="A386" s="3"/>
      <c r="B386" s="4"/>
      <c r="C386" s="4"/>
      <c r="D386" s="1" t="str">
        <f>IF(K386="","",INDEX(同相3導体!$AB:$AB,K386))</f>
        <v/>
      </c>
      <c r="E386" s="1" t="str">
        <f>IF(K386="","",INDEX(同相3導体!$AC:$AC,K386))</f>
        <v/>
      </c>
      <c r="F386" s="1" t="str">
        <f t="shared" si="30"/>
        <v/>
      </c>
      <c r="G386" s="1" t="str">
        <f t="shared" si="31"/>
        <v/>
      </c>
      <c r="H386" s="1" t="str">
        <f t="shared" si="32"/>
        <v/>
      </c>
      <c r="I386" s="1" t="str">
        <f t="shared" si="33"/>
        <v/>
      </c>
      <c r="J386" s="1" t="str">
        <f t="shared" si="34"/>
        <v/>
      </c>
      <c r="K386" t="str">
        <f>IF(A386="","",ROUND(1+(LOG10(A386)-LOG10(入力・概要!$B$38))*(入力・概要!$B$40-1)/(LOG10(入力・概要!$B$39)-LOG10(入力・概要!$B$38)),0)+3)</f>
        <v/>
      </c>
      <c r="L386" t="str">
        <f>IF(K386="","",INDEX(同相3導体!$B:$B,K386))</f>
        <v/>
      </c>
      <c r="M386" t="str">
        <f t="shared" si="35"/>
        <v/>
      </c>
    </row>
    <row r="387" spans="1:13">
      <c r="A387" s="3"/>
      <c r="B387" s="4"/>
      <c r="C387" s="4"/>
      <c r="D387" s="1" t="str">
        <f>IF(K387="","",INDEX(同相3導体!$AB:$AB,K387))</f>
        <v/>
      </c>
      <c r="E387" s="1" t="str">
        <f>IF(K387="","",INDEX(同相3導体!$AC:$AC,K387))</f>
        <v/>
      </c>
      <c r="F387" s="1" t="str">
        <f t="shared" si="30"/>
        <v/>
      </c>
      <c r="G387" s="1" t="str">
        <f t="shared" si="31"/>
        <v/>
      </c>
      <c r="H387" s="1" t="str">
        <f t="shared" si="32"/>
        <v/>
      </c>
      <c r="I387" s="1" t="str">
        <f t="shared" si="33"/>
        <v/>
      </c>
      <c r="J387" s="1" t="str">
        <f t="shared" si="34"/>
        <v/>
      </c>
      <c r="K387" t="str">
        <f>IF(A387="","",ROUND(1+(LOG10(A387)-LOG10(入力・概要!$B$38))*(入力・概要!$B$40-1)/(LOG10(入力・概要!$B$39)-LOG10(入力・概要!$B$38)),0)+3)</f>
        <v/>
      </c>
      <c r="L387" t="str">
        <f>IF(K387="","",INDEX(同相3導体!$B:$B,K387))</f>
        <v/>
      </c>
      <c r="M387" t="str">
        <f t="shared" si="35"/>
        <v/>
      </c>
    </row>
    <row r="388" spans="1:13">
      <c r="A388" s="3"/>
      <c r="B388" s="4"/>
      <c r="C388" s="4"/>
      <c r="D388" s="1" t="str">
        <f>IF(K388="","",INDEX(同相3導体!$AB:$AB,K388))</f>
        <v/>
      </c>
      <c r="E388" s="1" t="str">
        <f>IF(K388="","",INDEX(同相3導体!$AC:$AC,K388))</f>
        <v/>
      </c>
      <c r="F388" s="1" t="str">
        <f t="shared" si="30"/>
        <v/>
      </c>
      <c r="G388" s="1" t="str">
        <f t="shared" si="31"/>
        <v/>
      </c>
      <c r="H388" s="1" t="str">
        <f t="shared" si="32"/>
        <v/>
      </c>
      <c r="I388" s="1" t="str">
        <f t="shared" si="33"/>
        <v/>
      </c>
      <c r="J388" s="1" t="str">
        <f t="shared" si="34"/>
        <v/>
      </c>
      <c r="K388" t="str">
        <f>IF(A388="","",ROUND(1+(LOG10(A388)-LOG10(入力・概要!$B$38))*(入力・概要!$B$40-1)/(LOG10(入力・概要!$B$39)-LOG10(入力・概要!$B$38)),0)+3)</f>
        <v/>
      </c>
      <c r="L388" t="str">
        <f>IF(K388="","",INDEX(同相3導体!$B:$B,K388))</f>
        <v/>
      </c>
      <c r="M388" t="str">
        <f t="shared" si="35"/>
        <v/>
      </c>
    </row>
    <row r="389" spans="1:13">
      <c r="A389" s="3"/>
      <c r="B389" s="4"/>
      <c r="C389" s="4"/>
      <c r="D389" s="1" t="str">
        <f>IF(K389="","",INDEX(同相3導体!$AB:$AB,K389))</f>
        <v/>
      </c>
      <c r="E389" s="1" t="str">
        <f>IF(K389="","",INDEX(同相3導体!$AC:$AC,K389))</f>
        <v/>
      </c>
      <c r="F389" s="1" t="str">
        <f t="shared" ref="F389:F452" si="36">IF(OR(A389="",B389=""),"",100*(D389-B389)/MAX(B389,0.000000000001))</f>
        <v/>
      </c>
      <c r="G389" s="1" t="str">
        <f t="shared" ref="G389:G452" si="37">IF(OR(A389="",C389=""),"",E389-C389)</f>
        <v/>
      </c>
      <c r="H389" s="1" t="str">
        <f t="shared" ref="H389:H452" si="38">IF(A389="","",LOG10(A389))</f>
        <v/>
      </c>
      <c r="I389" s="1" t="str">
        <f t="shared" ref="I389:I452" si="39">IF(B389="","",LOG10(MAX(B389,0.000000000001)))</f>
        <v/>
      </c>
      <c r="J389" s="1" t="str">
        <f t="shared" ref="J389:J452" si="40">IF(D389="","",LOG10(MAX(D389,0.000000000001)))</f>
        <v/>
      </c>
      <c r="K389" t="str">
        <f>IF(A389="","",ROUND(1+(LOG10(A389)-LOG10(入力・概要!$B$38))*(入力・概要!$B$40-1)/(LOG10(入力・概要!$B$39)-LOG10(入力・概要!$B$38)),0)+3)</f>
        <v/>
      </c>
      <c r="L389" t="str">
        <f>IF(K389="","",INDEX(同相3導体!$B:$B,K389))</f>
        <v/>
      </c>
      <c r="M389" t="str">
        <f t="shared" ref="M389:M452" si="41">IF(A389="","",IF(ABS(L389/A389-1)&lt;0.01,"周波数差&lt;1%","周波数差あり"))</f>
        <v/>
      </c>
    </row>
    <row r="390" spans="1:13">
      <c r="A390" s="3"/>
      <c r="B390" s="4"/>
      <c r="C390" s="4"/>
      <c r="D390" s="1" t="str">
        <f>IF(K390="","",INDEX(同相3導体!$AB:$AB,K390))</f>
        <v/>
      </c>
      <c r="E390" s="1" t="str">
        <f>IF(K390="","",INDEX(同相3導体!$AC:$AC,K390))</f>
        <v/>
      </c>
      <c r="F390" s="1" t="str">
        <f t="shared" si="36"/>
        <v/>
      </c>
      <c r="G390" s="1" t="str">
        <f t="shared" si="37"/>
        <v/>
      </c>
      <c r="H390" s="1" t="str">
        <f t="shared" si="38"/>
        <v/>
      </c>
      <c r="I390" s="1" t="str">
        <f t="shared" si="39"/>
        <v/>
      </c>
      <c r="J390" s="1" t="str">
        <f t="shared" si="40"/>
        <v/>
      </c>
      <c r="K390" t="str">
        <f>IF(A390="","",ROUND(1+(LOG10(A390)-LOG10(入力・概要!$B$38))*(入力・概要!$B$40-1)/(LOG10(入力・概要!$B$39)-LOG10(入力・概要!$B$38)),0)+3)</f>
        <v/>
      </c>
      <c r="L390" t="str">
        <f>IF(K390="","",INDEX(同相3導体!$B:$B,K390))</f>
        <v/>
      </c>
      <c r="M390" t="str">
        <f t="shared" si="41"/>
        <v/>
      </c>
    </row>
    <row r="391" spans="1:13">
      <c r="A391" s="3"/>
      <c r="B391" s="4"/>
      <c r="C391" s="4"/>
      <c r="D391" s="1" t="str">
        <f>IF(K391="","",INDEX(同相3導体!$AB:$AB,K391))</f>
        <v/>
      </c>
      <c r="E391" s="1" t="str">
        <f>IF(K391="","",INDEX(同相3導体!$AC:$AC,K391))</f>
        <v/>
      </c>
      <c r="F391" s="1" t="str">
        <f t="shared" si="36"/>
        <v/>
      </c>
      <c r="G391" s="1" t="str">
        <f t="shared" si="37"/>
        <v/>
      </c>
      <c r="H391" s="1" t="str">
        <f t="shared" si="38"/>
        <v/>
      </c>
      <c r="I391" s="1" t="str">
        <f t="shared" si="39"/>
        <v/>
      </c>
      <c r="J391" s="1" t="str">
        <f t="shared" si="40"/>
        <v/>
      </c>
      <c r="K391" t="str">
        <f>IF(A391="","",ROUND(1+(LOG10(A391)-LOG10(入力・概要!$B$38))*(入力・概要!$B$40-1)/(LOG10(入力・概要!$B$39)-LOG10(入力・概要!$B$38)),0)+3)</f>
        <v/>
      </c>
      <c r="L391" t="str">
        <f>IF(K391="","",INDEX(同相3導体!$B:$B,K391))</f>
        <v/>
      </c>
      <c r="M391" t="str">
        <f t="shared" si="41"/>
        <v/>
      </c>
    </row>
    <row r="392" spans="1:13">
      <c r="A392" s="3"/>
      <c r="B392" s="4"/>
      <c r="C392" s="4"/>
      <c r="D392" s="1" t="str">
        <f>IF(K392="","",INDEX(同相3導体!$AB:$AB,K392))</f>
        <v/>
      </c>
      <c r="E392" s="1" t="str">
        <f>IF(K392="","",INDEX(同相3導体!$AC:$AC,K392))</f>
        <v/>
      </c>
      <c r="F392" s="1" t="str">
        <f t="shared" si="36"/>
        <v/>
      </c>
      <c r="G392" s="1" t="str">
        <f t="shared" si="37"/>
        <v/>
      </c>
      <c r="H392" s="1" t="str">
        <f t="shared" si="38"/>
        <v/>
      </c>
      <c r="I392" s="1" t="str">
        <f t="shared" si="39"/>
        <v/>
      </c>
      <c r="J392" s="1" t="str">
        <f t="shared" si="40"/>
        <v/>
      </c>
      <c r="K392" t="str">
        <f>IF(A392="","",ROUND(1+(LOG10(A392)-LOG10(入力・概要!$B$38))*(入力・概要!$B$40-1)/(LOG10(入力・概要!$B$39)-LOG10(入力・概要!$B$38)),0)+3)</f>
        <v/>
      </c>
      <c r="L392" t="str">
        <f>IF(K392="","",INDEX(同相3導体!$B:$B,K392))</f>
        <v/>
      </c>
      <c r="M392" t="str">
        <f t="shared" si="41"/>
        <v/>
      </c>
    </row>
    <row r="393" spans="1:13">
      <c r="A393" s="3"/>
      <c r="B393" s="4"/>
      <c r="C393" s="4"/>
      <c r="D393" s="1" t="str">
        <f>IF(K393="","",INDEX(同相3導体!$AB:$AB,K393))</f>
        <v/>
      </c>
      <c r="E393" s="1" t="str">
        <f>IF(K393="","",INDEX(同相3導体!$AC:$AC,K393))</f>
        <v/>
      </c>
      <c r="F393" s="1" t="str">
        <f t="shared" si="36"/>
        <v/>
      </c>
      <c r="G393" s="1" t="str">
        <f t="shared" si="37"/>
        <v/>
      </c>
      <c r="H393" s="1" t="str">
        <f t="shared" si="38"/>
        <v/>
      </c>
      <c r="I393" s="1" t="str">
        <f t="shared" si="39"/>
        <v/>
      </c>
      <c r="J393" s="1" t="str">
        <f t="shared" si="40"/>
        <v/>
      </c>
      <c r="K393" t="str">
        <f>IF(A393="","",ROUND(1+(LOG10(A393)-LOG10(入力・概要!$B$38))*(入力・概要!$B$40-1)/(LOG10(入力・概要!$B$39)-LOG10(入力・概要!$B$38)),0)+3)</f>
        <v/>
      </c>
      <c r="L393" t="str">
        <f>IF(K393="","",INDEX(同相3導体!$B:$B,K393))</f>
        <v/>
      </c>
      <c r="M393" t="str">
        <f t="shared" si="41"/>
        <v/>
      </c>
    </row>
    <row r="394" spans="1:13">
      <c r="A394" s="3"/>
      <c r="B394" s="4"/>
      <c r="C394" s="4"/>
      <c r="D394" s="1" t="str">
        <f>IF(K394="","",INDEX(同相3導体!$AB:$AB,K394))</f>
        <v/>
      </c>
      <c r="E394" s="1" t="str">
        <f>IF(K394="","",INDEX(同相3導体!$AC:$AC,K394))</f>
        <v/>
      </c>
      <c r="F394" s="1" t="str">
        <f t="shared" si="36"/>
        <v/>
      </c>
      <c r="G394" s="1" t="str">
        <f t="shared" si="37"/>
        <v/>
      </c>
      <c r="H394" s="1" t="str">
        <f t="shared" si="38"/>
        <v/>
      </c>
      <c r="I394" s="1" t="str">
        <f t="shared" si="39"/>
        <v/>
      </c>
      <c r="J394" s="1" t="str">
        <f t="shared" si="40"/>
        <v/>
      </c>
      <c r="K394" t="str">
        <f>IF(A394="","",ROUND(1+(LOG10(A394)-LOG10(入力・概要!$B$38))*(入力・概要!$B$40-1)/(LOG10(入力・概要!$B$39)-LOG10(入力・概要!$B$38)),0)+3)</f>
        <v/>
      </c>
      <c r="L394" t="str">
        <f>IF(K394="","",INDEX(同相3導体!$B:$B,K394))</f>
        <v/>
      </c>
      <c r="M394" t="str">
        <f t="shared" si="41"/>
        <v/>
      </c>
    </row>
    <row r="395" spans="1:13">
      <c r="A395" s="3"/>
      <c r="B395" s="4"/>
      <c r="C395" s="4"/>
      <c r="D395" s="1" t="str">
        <f>IF(K395="","",INDEX(同相3導体!$AB:$AB,K395))</f>
        <v/>
      </c>
      <c r="E395" s="1" t="str">
        <f>IF(K395="","",INDEX(同相3導体!$AC:$AC,K395))</f>
        <v/>
      </c>
      <c r="F395" s="1" t="str">
        <f t="shared" si="36"/>
        <v/>
      </c>
      <c r="G395" s="1" t="str">
        <f t="shared" si="37"/>
        <v/>
      </c>
      <c r="H395" s="1" t="str">
        <f t="shared" si="38"/>
        <v/>
      </c>
      <c r="I395" s="1" t="str">
        <f t="shared" si="39"/>
        <v/>
      </c>
      <c r="J395" s="1" t="str">
        <f t="shared" si="40"/>
        <v/>
      </c>
      <c r="K395" t="str">
        <f>IF(A395="","",ROUND(1+(LOG10(A395)-LOG10(入力・概要!$B$38))*(入力・概要!$B$40-1)/(LOG10(入力・概要!$B$39)-LOG10(入力・概要!$B$38)),0)+3)</f>
        <v/>
      </c>
      <c r="L395" t="str">
        <f>IF(K395="","",INDEX(同相3導体!$B:$B,K395))</f>
        <v/>
      </c>
      <c r="M395" t="str">
        <f t="shared" si="41"/>
        <v/>
      </c>
    </row>
    <row r="396" spans="1:13">
      <c r="A396" s="3"/>
      <c r="B396" s="4"/>
      <c r="C396" s="4"/>
      <c r="D396" s="1" t="str">
        <f>IF(K396="","",INDEX(同相3導体!$AB:$AB,K396))</f>
        <v/>
      </c>
      <c r="E396" s="1" t="str">
        <f>IF(K396="","",INDEX(同相3導体!$AC:$AC,K396))</f>
        <v/>
      </c>
      <c r="F396" s="1" t="str">
        <f t="shared" si="36"/>
        <v/>
      </c>
      <c r="G396" s="1" t="str">
        <f t="shared" si="37"/>
        <v/>
      </c>
      <c r="H396" s="1" t="str">
        <f t="shared" si="38"/>
        <v/>
      </c>
      <c r="I396" s="1" t="str">
        <f t="shared" si="39"/>
        <v/>
      </c>
      <c r="J396" s="1" t="str">
        <f t="shared" si="40"/>
        <v/>
      </c>
      <c r="K396" t="str">
        <f>IF(A396="","",ROUND(1+(LOG10(A396)-LOG10(入力・概要!$B$38))*(入力・概要!$B$40-1)/(LOG10(入力・概要!$B$39)-LOG10(入力・概要!$B$38)),0)+3)</f>
        <v/>
      </c>
      <c r="L396" t="str">
        <f>IF(K396="","",INDEX(同相3導体!$B:$B,K396))</f>
        <v/>
      </c>
      <c r="M396" t="str">
        <f t="shared" si="41"/>
        <v/>
      </c>
    </row>
    <row r="397" spans="1:13">
      <c r="A397" s="3"/>
      <c r="B397" s="4"/>
      <c r="C397" s="4"/>
      <c r="D397" s="1" t="str">
        <f>IF(K397="","",INDEX(同相3導体!$AB:$AB,K397))</f>
        <v/>
      </c>
      <c r="E397" s="1" t="str">
        <f>IF(K397="","",INDEX(同相3導体!$AC:$AC,K397))</f>
        <v/>
      </c>
      <c r="F397" s="1" t="str">
        <f t="shared" si="36"/>
        <v/>
      </c>
      <c r="G397" s="1" t="str">
        <f t="shared" si="37"/>
        <v/>
      </c>
      <c r="H397" s="1" t="str">
        <f t="shared" si="38"/>
        <v/>
      </c>
      <c r="I397" s="1" t="str">
        <f t="shared" si="39"/>
        <v/>
      </c>
      <c r="J397" s="1" t="str">
        <f t="shared" si="40"/>
        <v/>
      </c>
      <c r="K397" t="str">
        <f>IF(A397="","",ROUND(1+(LOG10(A397)-LOG10(入力・概要!$B$38))*(入力・概要!$B$40-1)/(LOG10(入力・概要!$B$39)-LOG10(入力・概要!$B$38)),0)+3)</f>
        <v/>
      </c>
      <c r="L397" t="str">
        <f>IF(K397="","",INDEX(同相3導体!$B:$B,K397))</f>
        <v/>
      </c>
      <c r="M397" t="str">
        <f t="shared" si="41"/>
        <v/>
      </c>
    </row>
    <row r="398" spans="1:13">
      <c r="A398" s="3"/>
      <c r="B398" s="4"/>
      <c r="C398" s="4"/>
      <c r="D398" s="1" t="str">
        <f>IF(K398="","",INDEX(同相3導体!$AB:$AB,K398))</f>
        <v/>
      </c>
      <c r="E398" s="1" t="str">
        <f>IF(K398="","",INDEX(同相3導体!$AC:$AC,K398))</f>
        <v/>
      </c>
      <c r="F398" s="1" t="str">
        <f t="shared" si="36"/>
        <v/>
      </c>
      <c r="G398" s="1" t="str">
        <f t="shared" si="37"/>
        <v/>
      </c>
      <c r="H398" s="1" t="str">
        <f t="shared" si="38"/>
        <v/>
      </c>
      <c r="I398" s="1" t="str">
        <f t="shared" si="39"/>
        <v/>
      </c>
      <c r="J398" s="1" t="str">
        <f t="shared" si="40"/>
        <v/>
      </c>
      <c r="K398" t="str">
        <f>IF(A398="","",ROUND(1+(LOG10(A398)-LOG10(入力・概要!$B$38))*(入力・概要!$B$40-1)/(LOG10(入力・概要!$B$39)-LOG10(入力・概要!$B$38)),0)+3)</f>
        <v/>
      </c>
      <c r="L398" t="str">
        <f>IF(K398="","",INDEX(同相3導体!$B:$B,K398))</f>
        <v/>
      </c>
      <c r="M398" t="str">
        <f t="shared" si="41"/>
        <v/>
      </c>
    </row>
    <row r="399" spans="1:13">
      <c r="A399" s="3"/>
      <c r="B399" s="4"/>
      <c r="C399" s="4"/>
      <c r="D399" s="1" t="str">
        <f>IF(K399="","",INDEX(同相3導体!$AB:$AB,K399))</f>
        <v/>
      </c>
      <c r="E399" s="1" t="str">
        <f>IF(K399="","",INDEX(同相3導体!$AC:$AC,K399))</f>
        <v/>
      </c>
      <c r="F399" s="1" t="str">
        <f t="shared" si="36"/>
        <v/>
      </c>
      <c r="G399" s="1" t="str">
        <f t="shared" si="37"/>
        <v/>
      </c>
      <c r="H399" s="1" t="str">
        <f t="shared" si="38"/>
        <v/>
      </c>
      <c r="I399" s="1" t="str">
        <f t="shared" si="39"/>
        <v/>
      </c>
      <c r="J399" s="1" t="str">
        <f t="shared" si="40"/>
        <v/>
      </c>
      <c r="K399" t="str">
        <f>IF(A399="","",ROUND(1+(LOG10(A399)-LOG10(入力・概要!$B$38))*(入力・概要!$B$40-1)/(LOG10(入力・概要!$B$39)-LOG10(入力・概要!$B$38)),0)+3)</f>
        <v/>
      </c>
      <c r="L399" t="str">
        <f>IF(K399="","",INDEX(同相3導体!$B:$B,K399))</f>
        <v/>
      </c>
      <c r="M399" t="str">
        <f t="shared" si="41"/>
        <v/>
      </c>
    </row>
    <row r="400" spans="1:13">
      <c r="A400" s="3"/>
      <c r="B400" s="4"/>
      <c r="C400" s="4"/>
      <c r="D400" s="1" t="str">
        <f>IF(K400="","",INDEX(同相3導体!$AB:$AB,K400))</f>
        <v/>
      </c>
      <c r="E400" s="1" t="str">
        <f>IF(K400="","",INDEX(同相3導体!$AC:$AC,K400))</f>
        <v/>
      </c>
      <c r="F400" s="1" t="str">
        <f t="shared" si="36"/>
        <v/>
      </c>
      <c r="G400" s="1" t="str">
        <f t="shared" si="37"/>
        <v/>
      </c>
      <c r="H400" s="1" t="str">
        <f t="shared" si="38"/>
        <v/>
      </c>
      <c r="I400" s="1" t="str">
        <f t="shared" si="39"/>
        <v/>
      </c>
      <c r="J400" s="1" t="str">
        <f t="shared" si="40"/>
        <v/>
      </c>
      <c r="K400" t="str">
        <f>IF(A400="","",ROUND(1+(LOG10(A400)-LOG10(入力・概要!$B$38))*(入力・概要!$B$40-1)/(LOG10(入力・概要!$B$39)-LOG10(入力・概要!$B$38)),0)+3)</f>
        <v/>
      </c>
      <c r="L400" t="str">
        <f>IF(K400="","",INDEX(同相3導体!$B:$B,K400))</f>
        <v/>
      </c>
      <c r="M400" t="str">
        <f t="shared" si="41"/>
        <v/>
      </c>
    </row>
    <row r="401" spans="1:13">
      <c r="A401" s="3"/>
      <c r="B401" s="4"/>
      <c r="C401" s="4"/>
      <c r="D401" s="1" t="str">
        <f>IF(K401="","",INDEX(同相3導体!$AB:$AB,K401))</f>
        <v/>
      </c>
      <c r="E401" s="1" t="str">
        <f>IF(K401="","",INDEX(同相3導体!$AC:$AC,K401))</f>
        <v/>
      </c>
      <c r="F401" s="1" t="str">
        <f t="shared" si="36"/>
        <v/>
      </c>
      <c r="G401" s="1" t="str">
        <f t="shared" si="37"/>
        <v/>
      </c>
      <c r="H401" s="1" t="str">
        <f t="shared" si="38"/>
        <v/>
      </c>
      <c r="I401" s="1" t="str">
        <f t="shared" si="39"/>
        <v/>
      </c>
      <c r="J401" s="1" t="str">
        <f t="shared" si="40"/>
        <v/>
      </c>
      <c r="K401" t="str">
        <f>IF(A401="","",ROUND(1+(LOG10(A401)-LOG10(入力・概要!$B$38))*(入力・概要!$B$40-1)/(LOG10(入力・概要!$B$39)-LOG10(入力・概要!$B$38)),0)+3)</f>
        <v/>
      </c>
      <c r="L401" t="str">
        <f>IF(K401="","",INDEX(同相3導体!$B:$B,K401))</f>
        <v/>
      </c>
      <c r="M401" t="str">
        <f t="shared" si="41"/>
        <v/>
      </c>
    </row>
    <row r="402" spans="1:13">
      <c r="A402" s="3"/>
      <c r="B402" s="4"/>
      <c r="C402" s="4"/>
      <c r="D402" s="1" t="str">
        <f>IF(K402="","",INDEX(同相3導体!$AB:$AB,K402))</f>
        <v/>
      </c>
      <c r="E402" s="1" t="str">
        <f>IF(K402="","",INDEX(同相3導体!$AC:$AC,K402))</f>
        <v/>
      </c>
      <c r="F402" s="1" t="str">
        <f t="shared" si="36"/>
        <v/>
      </c>
      <c r="G402" s="1" t="str">
        <f t="shared" si="37"/>
        <v/>
      </c>
      <c r="H402" s="1" t="str">
        <f t="shared" si="38"/>
        <v/>
      </c>
      <c r="I402" s="1" t="str">
        <f t="shared" si="39"/>
        <v/>
      </c>
      <c r="J402" s="1" t="str">
        <f t="shared" si="40"/>
        <v/>
      </c>
      <c r="K402" t="str">
        <f>IF(A402="","",ROUND(1+(LOG10(A402)-LOG10(入力・概要!$B$38))*(入力・概要!$B$40-1)/(LOG10(入力・概要!$B$39)-LOG10(入力・概要!$B$38)),0)+3)</f>
        <v/>
      </c>
      <c r="L402" t="str">
        <f>IF(K402="","",INDEX(同相3導体!$B:$B,K402))</f>
        <v/>
      </c>
      <c r="M402" t="str">
        <f t="shared" si="41"/>
        <v/>
      </c>
    </row>
    <row r="403" spans="1:13">
      <c r="A403" s="3"/>
      <c r="B403" s="4"/>
      <c r="C403" s="4"/>
      <c r="D403" s="1" t="str">
        <f>IF(K403="","",INDEX(同相3導体!$AB:$AB,K403))</f>
        <v/>
      </c>
      <c r="E403" s="1" t="str">
        <f>IF(K403="","",INDEX(同相3導体!$AC:$AC,K403))</f>
        <v/>
      </c>
      <c r="F403" s="1" t="str">
        <f t="shared" si="36"/>
        <v/>
      </c>
      <c r="G403" s="1" t="str">
        <f t="shared" si="37"/>
        <v/>
      </c>
      <c r="H403" s="1" t="str">
        <f t="shared" si="38"/>
        <v/>
      </c>
      <c r="I403" s="1" t="str">
        <f t="shared" si="39"/>
        <v/>
      </c>
      <c r="J403" s="1" t="str">
        <f t="shared" si="40"/>
        <v/>
      </c>
      <c r="K403" t="str">
        <f>IF(A403="","",ROUND(1+(LOG10(A403)-LOG10(入力・概要!$B$38))*(入力・概要!$B$40-1)/(LOG10(入力・概要!$B$39)-LOG10(入力・概要!$B$38)),0)+3)</f>
        <v/>
      </c>
      <c r="L403" t="str">
        <f>IF(K403="","",INDEX(同相3導体!$B:$B,K403))</f>
        <v/>
      </c>
      <c r="M403" t="str">
        <f t="shared" si="41"/>
        <v/>
      </c>
    </row>
    <row r="404" spans="1:13">
      <c r="A404" s="3"/>
      <c r="B404" s="4"/>
      <c r="C404" s="4"/>
      <c r="D404" s="1" t="str">
        <f>IF(K404="","",INDEX(同相3導体!$AB:$AB,K404))</f>
        <v/>
      </c>
      <c r="E404" s="1" t="str">
        <f>IF(K404="","",INDEX(同相3導体!$AC:$AC,K404))</f>
        <v/>
      </c>
      <c r="F404" s="1" t="str">
        <f t="shared" si="36"/>
        <v/>
      </c>
      <c r="G404" s="1" t="str">
        <f t="shared" si="37"/>
        <v/>
      </c>
      <c r="H404" s="1" t="str">
        <f t="shared" si="38"/>
        <v/>
      </c>
      <c r="I404" s="1" t="str">
        <f t="shared" si="39"/>
        <v/>
      </c>
      <c r="J404" s="1" t="str">
        <f t="shared" si="40"/>
        <v/>
      </c>
      <c r="K404" t="str">
        <f>IF(A404="","",ROUND(1+(LOG10(A404)-LOG10(入力・概要!$B$38))*(入力・概要!$B$40-1)/(LOG10(入力・概要!$B$39)-LOG10(入力・概要!$B$38)),0)+3)</f>
        <v/>
      </c>
      <c r="L404" t="str">
        <f>IF(K404="","",INDEX(同相3導体!$B:$B,K404))</f>
        <v/>
      </c>
      <c r="M404" t="str">
        <f t="shared" si="41"/>
        <v/>
      </c>
    </row>
    <row r="405" spans="1:13">
      <c r="A405" s="3"/>
      <c r="B405" s="4"/>
      <c r="C405" s="4"/>
      <c r="D405" s="1" t="str">
        <f>IF(K405="","",INDEX(同相3導体!$AB:$AB,K405))</f>
        <v/>
      </c>
      <c r="E405" s="1" t="str">
        <f>IF(K405="","",INDEX(同相3導体!$AC:$AC,K405))</f>
        <v/>
      </c>
      <c r="F405" s="1" t="str">
        <f t="shared" si="36"/>
        <v/>
      </c>
      <c r="G405" s="1" t="str">
        <f t="shared" si="37"/>
        <v/>
      </c>
      <c r="H405" s="1" t="str">
        <f t="shared" si="38"/>
        <v/>
      </c>
      <c r="I405" s="1" t="str">
        <f t="shared" si="39"/>
        <v/>
      </c>
      <c r="J405" s="1" t="str">
        <f t="shared" si="40"/>
        <v/>
      </c>
      <c r="K405" t="str">
        <f>IF(A405="","",ROUND(1+(LOG10(A405)-LOG10(入力・概要!$B$38))*(入力・概要!$B$40-1)/(LOG10(入力・概要!$B$39)-LOG10(入力・概要!$B$38)),0)+3)</f>
        <v/>
      </c>
      <c r="L405" t="str">
        <f>IF(K405="","",INDEX(同相3導体!$B:$B,K405))</f>
        <v/>
      </c>
      <c r="M405" t="str">
        <f t="shared" si="41"/>
        <v/>
      </c>
    </row>
    <row r="406" spans="1:13">
      <c r="A406" s="3"/>
      <c r="B406" s="4"/>
      <c r="C406" s="4"/>
      <c r="D406" s="1" t="str">
        <f>IF(K406="","",INDEX(同相3導体!$AB:$AB,K406))</f>
        <v/>
      </c>
      <c r="E406" s="1" t="str">
        <f>IF(K406="","",INDEX(同相3導体!$AC:$AC,K406))</f>
        <v/>
      </c>
      <c r="F406" s="1" t="str">
        <f t="shared" si="36"/>
        <v/>
      </c>
      <c r="G406" s="1" t="str">
        <f t="shared" si="37"/>
        <v/>
      </c>
      <c r="H406" s="1" t="str">
        <f t="shared" si="38"/>
        <v/>
      </c>
      <c r="I406" s="1" t="str">
        <f t="shared" si="39"/>
        <v/>
      </c>
      <c r="J406" s="1" t="str">
        <f t="shared" si="40"/>
        <v/>
      </c>
      <c r="K406" t="str">
        <f>IF(A406="","",ROUND(1+(LOG10(A406)-LOG10(入力・概要!$B$38))*(入力・概要!$B$40-1)/(LOG10(入力・概要!$B$39)-LOG10(入力・概要!$B$38)),0)+3)</f>
        <v/>
      </c>
      <c r="L406" t="str">
        <f>IF(K406="","",INDEX(同相3導体!$B:$B,K406))</f>
        <v/>
      </c>
      <c r="M406" t="str">
        <f t="shared" si="41"/>
        <v/>
      </c>
    </row>
    <row r="407" spans="1:13">
      <c r="A407" s="3"/>
      <c r="B407" s="4"/>
      <c r="C407" s="4"/>
      <c r="D407" s="1" t="str">
        <f>IF(K407="","",INDEX(同相3導体!$AB:$AB,K407))</f>
        <v/>
      </c>
      <c r="E407" s="1" t="str">
        <f>IF(K407="","",INDEX(同相3導体!$AC:$AC,K407))</f>
        <v/>
      </c>
      <c r="F407" s="1" t="str">
        <f t="shared" si="36"/>
        <v/>
      </c>
      <c r="G407" s="1" t="str">
        <f t="shared" si="37"/>
        <v/>
      </c>
      <c r="H407" s="1" t="str">
        <f t="shared" si="38"/>
        <v/>
      </c>
      <c r="I407" s="1" t="str">
        <f t="shared" si="39"/>
        <v/>
      </c>
      <c r="J407" s="1" t="str">
        <f t="shared" si="40"/>
        <v/>
      </c>
      <c r="K407" t="str">
        <f>IF(A407="","",ROUND(1+(LOG10(A407)-LOG10(入力・概要!$B$38))*(入力・概要!$B$40-1)/(LOG10(入力・概要!$B$39)-LOG10(入力・概要!$B$38)),0)+3)</f>
        <v/>
      </c>
      <c r="L407" t="str">
        <f>IF(K407="","",INDEX(同相3導体!$B:$B,K407))</f>
        <v/>
      </c>
      <c r="M407" t="str">
        <f t="shared" si="41"/>
        <v/>
      </c>
    </row>
    <row r="408" spans="1:13">
      <c r="A408" s="3"/>
      <c r="B408" s="4"/>
      <c r="C408" s="4"/>
      <c r="D408" s="1" t="str">
        <f>IF(K408="","",INDEX(同相3導体!$AB:$AB,K408))</f>
        <v/>
      </c>
      <c r="E408" s="1" t="str">
        <f>IF(K408="","",INDEX(同相3導体!$AC:$AC,K408))</f>
        <v/>
      </c>
      <c r="F408" s="1" t="str">
        <f t="shared" si="36"/>
        <v/>
      </c>
      <c r="G408" s="1" t="str">
        <f t="shared" si="37"/>
        <v/>
      </c>
      <c r="H408" s="1" t="str">
        <f t="shared" si="38"/>
        <v/>
      </c>
      <c r="I408" s="1" t="str">
        <f t="shared" si="39"/>
        <v/>
      </c>
      <c r="J408" s="1" t="str">
        <f t="shared" si="40"/>
        <v/>
      </c>
      <c r="K408" t="str">
        <f>IF(A408="","",ROUND(1+(LOG10(A408)-LOG10(入力・概要!$B$38))*(入力・概要!$B$40-1)/(LOG10(入力・概要!$B$39)-LOG10(入力・概要!$B$38)),0)+3)</f>
        <v/>
      </c>
      <c r="L408" t="str">
        <f>IF(K408="","",INDEX(同相3導体!$B:$B,K408))</f>
        <v/>
      </c>
      <c r="M408" t="str">
        <f t="shared" si="41"/>
        <v/>
      </c>
    </row>
    <row r="409" spans="1:13">
      <c r="A409" s="3"/>
      <c r="B409" s="4"/>
      <c r="C409" s="4"/>
      <c r="D409" s="1" t="str">
        <f>IF(K409="","",INDEX(同相3導体!$AB:$AB,K409))</f>
        <v/>
      </c>
      <c r="E409" s="1" t="str">
        <f>IF(K409="","",INDEX(同相3導体!$AC:$AC,K409))</f>
        <v/>
      </c>
      <c r="F409" s="1" t="str">
        <f t="shared" si="36"/>
        <v/>
      </c>
      <c r="G409" s="1" t="str">
        <f t="shared" si="37"/>
        <v/>
      </c>
      <c r="H409" s="1" t="str">
        <f t="shared" si="38"/>
        <v/>
      </c>
      <c r="I409" s="1" t="str">
        <f t="shared" si="39"/>
        <v/>
      </c>
      <c r="J409" s="1" t="str">
        <f t="shared" si="40"/>
        <v/>
      </c>
      <c r="K409" t="str">
        <f>IF(A409="","",ROUND(1+(LOG10(A409)-LOG10(入力・概要!$B$38))*(入力・概要!$B$40-1)/(LOG10(入力・概要!$B$39)-LOG10(入力・概要!$B$38)),0)+3)</f>
        <v/>
      </c>
      <c r="L409" t="str">
        <f>IF(K409="","",INDEX(同相3導体!$B:$B,K409))</f>
        <v/>
      </c>
      <c r="M409" t="str">
        <f t="shared" si="41"/>
        <v/>
      </c>
    </row>
    <row r="410" spans="1:13">
      <c r="A410" s="3"/>
      <c r="B410" s="4"/>
      <c r="C410" s="4"/>
      <c r="D410" s="1" t="str">
        <f>IF(K410="","",INDEX(同相3導体!$AB:$AB,K410))</f>
        <v/>
      </c>
      <c r="E410" s="1" t="str">
        <f>IF(K410="","",INDEX(同相3導体!$AC:$AC,K410))</f>
        <v/>
      </c>
      <c r="F410" s="1" t="str">
        <f t="shared" si="36"/>
        <v/>
      </c>
      <c r="G410" s="1" t="str">
        <f t="shared" si="37"/>
        <v/>
      </c>
      <c r="H410" s="1" t="str">
        <f t="shared" si="38"/>
        <v/>
      </c>
      <c r="I410" s="1" t="str">
        <f t="shared" si="39"/>
        <v/>
      </c>
      <c r="J410" s="1" t="str">
        <f t="shared" si="40"/>
        <v/>
      </c>
      <c r="K410" t="str">
        <f>IF(A410="","",ROUND(1+(LOG10(A410)-LOG10(入力・概要!$B$38))*(入力・概要!$B$40-1)/(LOG10(入力・概要!$B$39)-LOG10(入力・概要!$B$38)),0)+3)</f>
        <v/>
      </c>
      <c r="L410" t="str">
        <f>IF(K410="","",INDEX(同相3導体!$B:$B,K410))</f>
        <v/>
      </c>
      <c r="M410" t="str">
        <f t="shared" si="41"/>
        <v/>
      </c>
    </row>
    <row r="411" spans="1:13">
      <c r="A411" s="3"/>
      <c r="B411" s="4"/>
      <c r="C411" s="4"/>
      <c r="D411" s="1" t="str">
        <f>IF(K411="","",INDEX(同相3導体!$AB:$AB,K411))</f>
        <v/>
      </c>
      <c r="E411" s="1" t="str">
        <f>IF(K411="","",INDEX(同相3導体!$AC:$AC,K411))</f>
        <v/>
      </c>
      <c r="F411" s="1" t="str">
        <f t="shared" si="36"/>
        <v/>
      </c>
      <c r="G411" s="1" t="str">
        <f t="shared" si="37"/>
        <v/>
      </c>
      <c r="H411" s="1" t="str">
        <f t="shared" si="38"/>
        <v/>
      </c>
      <c r="I411" s="1" t="str">
        <f t="shared" si="39"/>
        <v/>
      </c>
      <c r="J411" s="1" t="str">
        <f t="shared" si="40"/>
        <v/>
      </c>
      <c r="K411" t="str">
        <f>IF(A411="","",ROUND(1+(LOG10(A411)-LOG10(入力・概要!$B$38))*(入力・概要!$B$40-1)/(LOG10(入力・概要!$B$39)-LOG10(入力・概要!$B$38)),0)+3)</f>
        <v/>
      </c>
      <c r="L411" t="str">
        <f>IF(K411="","",INDEX(同相3導体!$B:$B,K411))</f>
        <v/>
      </c>
      <c r="M411" t="str">
        <f t="shared" si="41"/>
        <v/>
      </c>
    </row>
    <row r="412" spans="1:13">
      <c r="A412" s="3"/>
      <c r="B412" s="4"/>
      <c r="C412" s="4"/>
      <c r="D412" s="1" t="str">
        <f>IF(K412="","",INDEX(同相3導体!$AB:$AB,K412))</f>
        <v/>
      </c>
      <c r="E412" s="1" t="str">
        <f>IF(K412="","",INDEX(同相3導体!$AC:$AC,K412))</f>
        <v/>
      </c>
      <c r="F412" s="1" t="str">
        <f t="shared" si="36"/>
        <v/>
      </c>
      <c r="G412" s="1" t="str">
        <f t="shared" si="37"/>
        <v/>
      </c>
      <c r="H412" s="1" t="str">
        <f t="shared" si="38"/>
        <v/>
      </c>
      <c r="I412" s="1" t="str">
        <f t="shared" si="39"/>
        <v/>
      </c>
      <c r="J412" s="1" t="str">
        <f t="shared" si="40"/>
        <v/>
      </c>
      <c r="K412" t="str">
        <f>IF(A412="","",ROUND(1+(LOG10(A412)-LOG10(入力・概要!$B$38))*(入力・概要!$B$40-1)/(LOG10(入力・概要!$B$39)-LOG10(入力・概要!$B$38)),0)+3)</f>
        <v/>
      </c>
      <c r="L412" t="str">
        <f>IF(K412="","",INDEX(同相3導体!$B:$B,K412))</f>
        <v/>
      </c>
      <c r="M412" t="str">
        <f t="shared" si="41"/>
        <v/>
      </c>
    </row>
    <row r="413" spans="1:13">
      <c r="A413" s="3"/>
      <c r="B413" s="4"/>
      <c r="C413" s="4"/>
      <c r="D413" s="1" t="str">
        <f>IF(K413="","",INDEX(同相3導体!$AB:$AB,K413))</f>
        <v/>
      </c>
      <c r="E413" s="1" t="str">
        <f>IF(K413="","",INDEX(同相3導体!$AC:$AC,K413))</f>
        <v/>
      </c>
      <c r="F413" s="1" t="str">
        <f t="shared" si="36"/>
        <v/>
      </c>
      <c r="G413" s="1" t="str">
        <f t="shared" si="37"/>
        <v/>
      </c>
      <c r="H413" s="1" t="str">
        <f t="shared" si="38"/>
        <v/>
      </c>
      <c r="I413" s="1" t="str">
        <f t="shared" si="39"/>
        <v/>
      </c>
      <c r="J413" s="1" t="str">
        <f t="shared" si="40"/>
        <v/>
      </c>
      <c r="K413" t="str">
        <f>IF(A413="","",ROUND(1+(LOG10(A413)-LOG10(入力・概要!$B$38))*(入力・概要!$B$40-1)/(LOG10(入力・概要!$B$39)-LOG10(入力・概要!$B$38)),0)+3)</f>
        <v/>
      </c>
      <c r="L413" t="str">
        <f>IF(K413="","",INDEX(同相3導体!$B:$B,K413))</f>
        <v/>
      </c>
      <c r="M413" t="str">
        <f t="shared" si="41"/>
        <v/>
      </c>
    </row>
    <row r="414" spans="1:13">
      <c r="A414" s="3"/>
      <c r="B414" s="4"/>
      <c r="C414" s="4"/>
      <c r="D414" s="1" t="str">
        <f>IF(K414="","",INDEX(同相3導体!$AB:$AB,K414))</f>
        <v/>
      </c>
      <c r="E414" s="1" t="str">
        <f>IF(K414="","",INDEX(同相3導体!$AC:$AC,K414))</f>
        <v/>
      </c>
      <c r="F414" s="1" t="str">
        <f t="shared" si="36"/>
        <v/>
      </c>
      <c r="G414" s="1" t="str">
        <f t="shared" si="37"/>
        <v/>
      </c>
      <c r="H414" s="1" t="str">
        <f t="shared" si="38"/>
        <v/>
      </c>
      <c r="I414" s="1" t="str">
        <f t="shared" si="39"/>
        <v/>
      </c>
      <c r="J414" s="1" t="str">
        <f t="shared" si="40"/>
        <v/>
      </c>
      <c r="K414" t="str">
        <f>IF(A414="","",ROUND(1+(LOG10(A414)-LOG10(入力・概要!$B$38))*(入力・概要!$B$40-1)/(LOG10(入力・概要!$B$39)-LOG10(入力・概要!$B$38)),0)+3)</f>
        <v/>
      </c>
      <c r="L414" t="str">
        <f>IF(K414="","",INDEX(同相3導体!$B:$B,K414))</f>
        <v/>
      </c>
      <c r="M414" t="str">
        <f t="shared" si="41"/>
        <v/>
      </c>
    </row>
    <row r="415" spans="1:13">
      <c r="A415" s="3"/>
      <c r="B415" s="4"/>
      <c r="C415" s="4"/>
      <c r="D415" s="1" t="str">
        <f>IF(K415="","",INDEX(同相3導体!$AB:$AB,K415))</f>
        <v/>
      </c>
      <c r="E415" s="1" t="str">
        <f>IF(K415="","",INDEX(同相3導体!$AC:$AC,K415))</f>
        <v/>
      </c>
      <c r="F415" s="1" t="str">
        <f t="shared" si="36"/>
        <v/>
      </c>
      <c r="G415" s="1" t="str">
        <f t="shared" si="37"/>
        <v/>
      </c>
      <c r="H415" s="1" t="str">
        <f t="shared" si="38"/>
        <v/>
      </c>
      <c r="I415" s="1" t="str">
        <f t="shared" si="39"/>
        <v/>
      </c>
      <c r="J415" s="1" t="str">
        <f t="shared" si="40"/>
        <v/>
      </c>
      <c r="K415" t="str">
        <f>IF(A415="","",ROUND(1+(LOG10(A415)-LOG10(入力・概要!$B$38))*(入力・概要!$B$40-1)/(LOG10(入力・概要!$B$39)-LOG10(入力・概要!$B$38)),0)+3)</f>
        <v/>
      </c>
      <c r="L415" t="str">
        <f>IF(K415="","",INDEX(同相3導体!$B:$B,K415))</f>
        <v/>
      </c>
      <c r="M415" t="str">
        <f t="shared" si="41"/>
        <v/>
      </c>
    </row>
    <row r="416" spans="1:13">
      <c r="A416" s="3"/>
      <c r="B416" s="4"/>
      <c r="C416" s="4"/>
      <c r="D416" s="1" t="str">
        <f>IF(K416="","",INDEX(同相3導体!$AB:$AB,K416))</f>
        <v/>
      </c>
      <c r="E416" s="1" t="str">
        <f>IF(K416="","",INDEX(同相3導体!$AC:$AC,K416))</f>
        <v/>
      </c>
      <c r="F416" s="1" t="str">
        <f t="shared" si="36"/>
        <v/>
      </c>
      <c r="G416" s="1" t="str">
        <f t="shared" si="37"/>
        <v/>
      </c>
      <c r="H416" s="1" t="str">
        <f t="shared" si="38"/>
        <v/>
      </c>
      <c r="I416" s="1" t="str">
        <f t="shared" si="39"/>
        <v/>
      </c>
      <c r="J416" s="1" t="str">
        <f t="shared" si="40"/>
        <v/>
      </c>
      <c r="K416" t="str">
        <f>IF(A416="","",ROUND(1+(LOG10(A416)-LOG10(入力・概要!$B$38))*(入力・概要!$B$40-1)/(LOG10(入力・概要!$B$39)-LOG10(入力・概要!$B$38)),0)+3)</f>
        <v/>
      </c>
      <c r="L416" t="str">
        <f>IF(K416="","",INDEX(同相3導体!$B:$B,K416))</f>
        <v/>
      </c>
      <c r="M416" t="str">
        <f t="shared" si="41"/>
        <v/>
      </c>
    </row>
    <row r="417" spans="1:13">
      <c r="A417" s="3"/>
      <c r="B417" s="4"/>
      <c r="C417" s="4"/>
      <c r="D417" s="1" t="str">
        <f>IF(K417="","",INDEX(同相3導体!$AB:$AB,K417))</f>
        <v/>
      </c>
      <c r="E417" s="1" t="str">
        <f>IF(K417="","",INDEX(同相3導体!$AC:$AC,K417))</f>
        <v/>
      </c>
      <c r="F417" s="1" t="str">
        <f t="shared" si="36"/>
        <v/>
      </c>
      <c r="G417" s="1" t="str">
        <f t="shared" si="37"/>
        <v/>
      </c>
      <c r="H417" s="1" t="str">
        <f t="shared" si="38"/>
        <v/>
      </c>
      <c r="I417" s="1" t="str">
        <f t="shared" si="39"/>
        <v/>
      </c>
      <c r="J417" s="1" t="str">
        <f t="shared" si="40"/>
        <v/>
      </c>
      <c r="K417" t="str">
        <f>IF(A417="","",ROUND(1+(LOG10(A417)-LOG10(入力・概要!$B$38))*(入力・概要!$B$40-1)/(LOG10(入力・概要!$B$39)-LOG10(入力・概要!$B$38)),0)+3)</f>
        <v/>
      </c>
      <c r="L417" t="str">
        <f>IF(K417="","",INDEX(同相3導体!$B:$B,K417))</f>
        <v/>
      </c>
      <c r="M417" t="str">
        <f t="shared" si="41"/>
        <v/>
      </c>
    </row>
    <row r="418" spans="1:13">
      <c r="A418" s="3"/>
      <c r="B418" s="4"/>
      <c r="C418" s="4"/>
      <c r="D418" s="1" t="str">
        <f>IF(K418="","",INDEX(同相3導体!$AB:$AB,K418))</f>
        <v/>
      </c>
      <c r="E418" s="1" t="str">
        <f>IF(K418="","",INDEX(同相3導体!$AC:$AC,K418))</f>
        <v/>
      </c>
      <c r="F418" s="1" t="str">
        <f t="shared" si="36"/>
        <v/>
      </c>
      <c r="G418" s="1" t="str">
        <f t="shared" si="37"/>
        <v/>
      </c>
      <c r="H418" s="1" t="str">
        <f t="shared" si="38"/>
        <v/>
      </c>
      <c r="I418" s="1" t="str">
        <f t="shared" si="39"/>
        <v/>
      </c>
      <c r="J418" s="1" t="str">
        <f t="shared" si="40"/>
        <v/>
      </c>
      <c r="K418" t="str">
        <f>IF(A418="","",ROUND(1+(LOG10(A418)-LOG10(入力・概要!$B$38))*(入力・概要!$B$40-1)/(LOG10(入力・概要!$B$39)-LOG10(入力・概要!$B$38)),0)+3)</f>
        <v/>
      </c>
      <c r="L418" t="str">
        <f>IF(K418="","",INDEX(同相3導体!$B:$B,K418))</f>
        <v/>
      </c>
      <c r="M418" t="str">
        <f t="shared" si="41"/>
        <v/>
      </c>
    </row>
    <row r="419" spans="1:13">
      <c r="A419" s="3"/>
      <c r="B419" s="4"/>
      <c r="C419" s="4"/>
      <c r="D419" s="1" t="str">
        <f>IF(K419="","",INDEX(同相3導体!$AB:$AB,K419))</f>
        <v/>
      </c>
      <c r="E419" s="1" t="str">
        <f>IF(K419="","",INDEX(同相3導体!$AC:$AC,K419))</f>
        <v/>
      </c>
      <c r="F419" s="1" t="str">
        <f t="shared" si="36"/>
        <v/>
      </c>
      <c r="G419" s="1" t="str">
        <f t="shared" si="37"/>
        <v/>
      </c>
      <c r="H419" s="1" t="str">
        <f t="shared" si="38"/>
        <v/>
      </c>
      <c r="I419" s="1" t="str">
        <f t="shared" si="39"/>
        <v/>
      </c>
      <c r="J419" s="1" t="str">
        <f t="shared" si="40"/>
        <v/>
      </c>
      <c r="K419" t="str">
        <f>IF(A419="","",ROUND(1+(LOG10(A419)-LOG10(入力・概要!$B$38))*(入力・概要!$B$40-1)/(LOG10(入力・概要!$B$39)-LOG10(入力・概要!$B$38)),0)+3)</f>
        <v/>
      </c>
      <c r="L419" t="str">
        <f>IF(K419="","",INDEX(同相3導体!$B:$B,K419))</f>
        <v/>
      </c>
      <c r="M419" t="str">
        <f t="shared" si="41"/>
        <v/>
      </c>
    </row>
    <row r="420" spans="1:13">
      <c r="A420" s="3"/>
      <c r="B420" s="4"/>
      <c r="C420" s="4"/>
      <c r="D420" s="1" t="str">
        <f>IF(K420="","",INDEX(同相3導体!$AB:$AB,K420))</f>
        <v/>
      </c>
      <c r="E420" s="1" t="str">
        <f>IF(K420="","",INDEX(同相3導体!$AC:$AC,K420))</f>
        <v/>
      </c>
      <c r="F420" s="1" t="str">
        <f t="shared" si="36"/>
        <v/>
      </c>
      <c r="G420" s="1" t="str">
        <f t="shared" si="37"/>
        <v/>
      </c>
      <c r="H420" s="1" t="str">
        <f t="shared" si="38"/>
        <v/>
      </c>
      <c r="I420" s="1" t="str">
        <f t="shared" si="39"/>
        <v/>
      </c>
      <c r="J420" s="1" t="str">
        <f t="shared" si="40"/>
        <v/>
      </c>
      <c r="K420" t="str">
        <f>IF(A420="","",ROUND(1+(LOG10(A420)-LOG10(入力・概要!$B$38))*(入力・概要!$B$40-1)/(LOG10(入力・概要!$B$39)-LOG10(入力・概要!$B$38)),0)+3)</f>
        <v/>
      </c>
      <c r="L420" t="str">
        <f>IF(K420="","",INDEX(同相3導体!$B:$B,K420))</f>
        <v/>
      </c>
      <c r="M420" t="str">
        <f t="shared" si="41"/>
        <v/>
      </c>
    </row>
    <row r="421" spans="1:13">
      <c r="A421" s="3"/>
      <c r="B421" s="4"/>
      <c r="C421" s="4"/>
      <c r="D421" s="1" t="str">
        <f>IF(K421="","",INDEX(同相3導体!$AB:$AB,K421))</f>
        <v/>
      </c>
      <c r="E421" s="1" t="str">
        <f>IF(K421="","",INDEX(同相3導体!$AC:$AC,K421))</f>
        <v/>
      </c>
      <c r="F421" s="1" t="str">
        <f t="shared" si="36"/>
        <v/>
      </c>
      <c r="G421" s="1" t="str">
        <f t="shared" si="37"/>
        <v/>
      </c>
      <c r="H421" s="1" t="str">
        <f t="shared" si="38"/>
        <v/>
      </c>
      <c r="I421" s="1" t="str">
        <f t="shared" si="39"/>
        <v/>
      </c>
      <c r="J421" s="1" t="str">
        <f t="shared" si="40"/>
        <v/>
      </c>
      <c r="K421" t="str">
        <f>IF(A421="","",ROUND(1+(LOG10(A421)-LOG10(入力・概要!$B$38))*(入力・概要!$B$40-1)/(LOG10(入力・概要!$B$39)-LOG10(入力・概要!$B$38)),0)+3)</f>
        <v/>
      </c>
      <c r="L421" t="str">
        <f>IF(K421="","",INDEX(同相3導体!$B:$B,K421))</f>
        <v/>
      </c>
      <c r="M421" t="str">
        <f t="shared" si="41"/>
        <v/>
      </c>
    </row>
    <row r="422" spans="1:13">
      <c r="A422" s="3"/>
      <c r="B422" s="4"/>
      <c r="C422" s="4"/>
      <c r="D422" s="1" t="str">
        <f>IF(K422="","",INDEX(同相3導体!$AB:$AB,K422))</f>
        <v/>
      </c>
      <c r="E422" s="1" t="str">
        <f>IF(K422="","",INDEX(同相3導体!$AC:$AC,K422))</f>
        <v/>
      </c>
      <c r="F422" s="1" t="str">
        <f t="shared" si="36"/>
        <v/>
      </c>
      <c r="G422" s="1" t="str">
        <f t="shared" si="37"/>
        <v/>
      </c>
      <c r="H422" s="1" t="str">
        <f t="shared" si="38"/>
        <v/>
      </c>
      <c r="I422" s="1" t="str">
        <f t="shared" si="39"/>
        <v/>
      </c>
      <c r="J422" s="1" t="str">
        <f t="shared" si="40"/>
        <v/>
      </c>
      <c r="K422" t="str">
        <f>IF(A422="","",ROUND(1+(LOG10(A422)-LOG10(入力・概要!$B$38))*(入力・概要!$B$40-1)/(LOG10(入力・概要!$B$39)-LOG10(入力・概要!$B$38)),0)+3)</f>
        <v/>
      </c>
      <c r="L422" t="str">
        <f>IF(K422="","",INDEX(同相3導体!$B:$B,K422))</f>
        <v/>
      </c>
      <c r="M422" t="str">
        <f t="shared" si="41"/>
        <v/>
      </c>
    </row>
    <row r="423" spans="1:13">
      <c r="A423" s="3"/>
      <c r="B423" s="4"/>
      <c r="C423" s="4"/>
      <c r="D423" s="1" t="str">
        <f>IF(K423="","",INDEX(同相3導体!$AB:$AB,K423))</f>
        <v/>
      </c>
      <c r="E423" s="1" t="str">
        <f>IF(K423="","",INDEX(同相3導体!$AC:$AC,K423))</f>
        <v/>
      </c>
      <c r="F423" s="1" t="str">
        <f t="shared" si="36"/>
        <v/>
      </c>
      <c r="G423" s="1" t="str">
        <f t="shared" si="37"/>
        <v/>
      </c>
      <c r="H423" s="1" t="str">
        <f t="shared" si="38"/>
        <v/>
      </c>
      <c r="I423" s="1" t="str">
        <f t="shared" si="39"/>
        <v/>
      </c>
      <c r="J423" s="1" t="str">
        <f t="shared" si="40"/>
        <v/>
      </c>
      <c r="K423" t="str">
        <f>IF(A423="","",ROUND(1+(LOG10(A423)-LOG10(入力・概要!$B$38))*(入力・概要!$B$40-1)/(LOG10(入力・概要!$B$39)-LOG10(入力・概要!$B$38)),0)+3)</f>
        <v/>
      </c>
      <c r="L423" t="str">
        <f>IF(K423="","",INDEX(同相3導体!$B:$B,K423))</f>
        <v/>
      </c>
      <c r="M423" t="str">
        <f t="shared" si="41"/>
        <v/>
      </c>
    </row>
    <row r="424" spans="1:13">
      <c r="A424" s="3"/>
      <c r="B424" s="4"/>
      <c r="C424" s="4"/>
      <c r="D424" s="1" t="str">
        <f>IF(K424="","",INDEX(同相3導体!$AB:$AB,K424))</f>
        <v/>
      </c>
      <c r="E424" s="1" t="str">
        <f>IF(K424="","",INDEX(同相3導体!$AC:$AC,K424))</f>
        <v/>
      </c>
      <c r="F424" s="1" t="str">
        <f t="shared" si="36"/>
        <v/>
      </c>
      <c r="G424" s="1" t="str">
        <f t="shared" si="37"/>
        <v/>
      </c>
      <c r="H424" s="1" t="str">
        <f t="shared" si="38"/>
        <v/>
      </c>
      <c r="I424" s="1" t="str">
        <f t="shared" si="39"/>
        <v/>
      </c>
      <c r="J424" s="1" t="str">
        <f t="shared" si="40"/>
        <v/>
      </c>
      <c r="K424" t="str">
        <f>IF(A424="","",ROUND(1+(LOG10(A424)-LOG10(入力・概要!$B$38))*(入力・概要!$B$40-1)/(LOG10(入力・概要!$B$39)-LOG10(入力・概要!$B$38)),0)+3)</f>
        <v/>
      </c>
      <c r="L424" t="str">
        <f>IF(K424="","",INDEX(同相3導体!$B:$B,K424))</f>
        <v/>
      </c>
      <c r="M424" t="str">
        <f t="shared" si="41"/>
        <v/>
      </c>
    </row>
    <row r="425" spans="1:13">
      <c r="A425" s="3"/>
      <c r="B425" s="4"/>
      <c r="C425" s="4"/>
      <c r="D425" s="1" t="str">
        <f>IF(K425="","",INDEX(同相3導体!$AB:$AB,K425))</f>
        <v/>
      </c>
      <c r="E425" s="1" t="str">
        <f>IF(K425="","",INDEX(同相3導体!$AC:$AC,K425))</f>
        <v/>
      </c>
      <c r="F425" s="1" t="str">
        <f t="shared" si="36"/>
        <v/>
      </c>
      <c r="G425" s="1" t="str">
        <f t="shared" si="37"/>
        <v/>
      </c>
      <c r="H425" s="1" t="str">
        <f t="shared" si="38"/>
        <v/>
      </c>
      <c r="I425" s="1" t="str">
        <f t="shared" si="39"/>
        <v/>
      </c>
      <c r="J425" s="1" t="str">
        <f t="shared" si="40"/>
        <v/>
      </c>
      <c r="K425" t="str">
        <f>IF(A425="","",ROUND(1+(LOG10(A425)-LOG10(入力・概要!$B$38))*(入力・概要!$B$40-1)/(LOG10(入力・概要!$B$39)-LOG10(入力・概要!$B$38)),0)+3)</f>
        <v/>
      </c>
      <c r="L425" t="str">
        <f>IF(K425="","",INDEX(同相3導体!$B:$B,K425))</f>
        <v/>
      </c>
      <c r="M425" t="str">
        <f t="shared" si="41"/>
        <v/>
      </c>
    </row>
    <row r="426" spans="1:13">
      <c r="A426" s="3"/>
      <c r="B426" s="4"/>
      <c r="C426" s="4"/>
      <c r="D426" s="1" t="str">
        <f>IF(K426="","",INDEX(同相3導体!$AB:$AB,K426))</f>
        <v/>
      </c>
      <c r="E426" s="1" t="str">
        <f>IF(K426="","",INDEX(同相3導体!$AC:$AC,K426))</f>
        <v/>
      </c>
      <c r="F426" s="1" t="str">
        <f t="shared" si="36"/>
        <v/>
      </c>
      <c r="G426" s="1" t="str">
        <f t="shared" si="37"/>
        <v/>
      </c>
      <c r="H426" s="1" t="str">
        <f t="shared" si="38"/>
        <v/>
      </c>
      <c r="I426" s="1" t="str">
        <f t="shared" si="39"/>
        <v/>
      </c>
      <c r="J426" s="1" t="str">
        <f t="shared" si="40"/>
        <v/>
      </c>
      <c r="K426" t="str">
        <f>IF(A426="","",ROUND(1+(LOG10(A426)-LOG10(入力・概要!$B$38))*(入力・概要!$B$40-1)/(LOG10(入力・概要!$B$39)-LOG10(入力・概要!$B$38)),0)+3)</f>
        <v/>
      </c>
      <c r="L426" t="str">
        <f>IF(K426="","",INDEX(同相3導体!$B:$B,K426))</f>
        <v/>
      </c>
      <c r="M426" t="str">
        <f t="shared" si="41"/>
        <v/>
      </c>
    </row>
    <row r="427" spans="1:13">
      <c r="A427" s="3"/>
      <c r="B427" s="4"/>
      <c r="C427" s="4"/>
      <c r="D427" s="1" t="str">
        <f>IF(K427="","",INDEX(同相3導体!$AB:$AB,K427))</f>
        <v/>
      </c>
      <c r="E427" s="1" t="str">
        <f>IF(K427="","",INDEX(同相3導体!$AC:$AC,K427))</f>
        <v/>
      </c>
      <c r="F427" s="1" t="str">
        <f t="shared" si="36"/>
        <v/>
      </c>
      <c r="G427" s="1" t="str">
        <f t="shared" si="37"/>
        <v/>
      </c>
      <c r="H427" s="1" t="str">
        <f t="shared" si="38"/>
        <v/>
      </c>
      <c r="I427" s="1" t="str">
        <f t="shared" si="39"/>
        <v/>
      </c>
      <c r="J427" s="1" t="str">
        <f t="shared" si="40"/>
        <v/>
      </c>
      <c r="K427" t="str">
        <f>IF(A427="","",ROUND(1+(LOG10(A427)-LOG10(入力・概要!$B$38))*(入力・概要!$B$40-1)/(LOG10(入力・概要!$B$39)-LOG10(入力・概要!$B$38)),0)+3)</f>
        <v/>
      </c>
      <c r="L427" t="str">
        <f>IF(K427="","",INDEX(同相3導体!$B:$B,K427))</f>
        <v/>
      </c>
      <c r="M427" t="str">
        <f t="shared" si="41"/>
        <v/>
      </c>
    </row>
    <row r="428" spans="1:13">
      <c r="A428" s="3"/>
      <c r="B428" s="4"/>
      <c r="C428" s="4"/>
      <c r="D428" s="1" t="str">
        <f>IF(K428="","",INDEX(同相3導体!$AB:$AB,K428))</f>
        <v/>
      </c>
      <c r="E428" s="1" t="str">
        <f>IF(K428="","",INDEX(同相3導体!$AC:$AC,K428))</f>
        <v/>
      </c>
      <c r="F428" s="1" t="str">
        <f t="shared" si="36"/>
        <v/>
      </c>
      <c r="G428" s="1" t="str">
        <f t="shared" si="37"/>
        <v/>
      </c>
      <c r="H428" s="1" t="str">
        <f t="shared" si="38"/>
        <v/>
      </c>
      <c r="I428" s="1" t="str">
        <f t="shared" si="39"/>
        <v/>
      </c>
      <c r="J428" s="1" t="str">
        <f t="shared" si="40"/>
        <v/>
      </c>
      <c r="K428" t="str">
        <f>IF(A428="","",ROUND(1+(LOG10(A428)-LOG10(入力・概要!$B$38))*(入力・概要!$B$40-1)/(LOG10(入力・概要!$B$39)-LOG10(入力・概要!$B$38)),0)+3)</f>
        <v/>
      </c>
      <c r="L428" t="str">
        <f>IF(K428="","",INDEX(同相3導体!$B:$B,K428))</f>
        <v/>
      </c>
      <c r="M428" t="str">
        <f t="shared" si="41"/>
        <v/>
      </c>
    </row>
    <row r="429" spans="1:13">
      <c r="A429" s="3"/>
      <c r="B429" s="4"/>
      <c r="C429" s="4"/>
      <c r="D429" s="1" t="str">
        <f>IF(K429="","",INDEX(同相3導体!$AB:$AB,K429))</f>
        <v/>
      </c>
      <c r="E429" s="1" t="str">
        <f>IF(K429="","",INDEX(同相3導体!$AC:$AC,K429))</f>
        <v/>
      </c>
      <c r="F429" s="1" t="str">
        <f t="shared" si="36"/>
        <v/>
      </c>
      <c r="G429" s="1" t="str">
        <f t="shared" si="37"/>
        <v/>
      </c>
      <c r="H429" s="1" t="str">
        <f t="shared" si="38"/>
        <v/>
      </c>
      <c r="I429" s="1" t="str">
        <f t="shared" si="39"/>
        <v/>
      </c>
      <c r="J429" s="1" t="str">
        <f t="shared" si="40"/>
        <v/>
      </c>
      <c r="K429" t="str">
        <f>IF(A429="","",ROUND(1+(LOG10(A429)-LOG10(入力・概要!$B$38))*(入力・概要!$B$40-1)/(LOG10(入力・概要!$B$39)-LOG10(入力・概要!$B$38)),0)+3)</f>
        <v/>
      </c>
      <c r="L429" t="str">
        <f>IF(K429="","",INDEX(同相3導体!$B:$B,K429))</f>
        <v/>
      </c>
      <c r="M429" t="str">
        <f t="shared" si="41"/>
        <v/>
      </c>
    </row>
    <row r="430" spans="1:13">
      <c r="A430" s="3"/>
      <c r="B430" s="4"/>
      <c r="C430" s="4"/>
      <c r="D430" s="1" t="str">
        <f>IF(K430="","",INDEX(同相3導体!$AB:$AB,K430))</f>
        <v/>
      </c>
      <c r="E430" s="1" t="str">
        <f>IF(K430="","",INDEX(同相3導体!$AC:$AC,K430))</f>
        <v/>
      </c>
      <c r="F430" s="1" t="str">
        <f t="shared" si="36"/>
        <v/>
      </c>
      <c r="G430" s="1" t="str">
        <f t="shared" si="37"/>
        <v/>
      </c>
      <c r="H430" s="1" t="str">
        <f t="shared" si="38"/>
        <v/>
      </c>
      <c r="I430" s="1" t="str">
        <f t="shared" si="39"/>
        <v/>
      </c>
      <c r="J430" s="1" t="str">
        <f t="shared" si="40"/>
        <v/>
      </c>
      <c r="K430" t="str">
        <f>IF(A430="","",ROUND(1+(LOG10(A430)-LOG10(入力・概要!$B$38))*(入力・概要!$B$40-1)/(LOG10(入力・概要!$B$39)-LOG10(入力・概要!$B$38)),0)+3)</f>
        <v/>
      </c>
      <c r="L430" t="str">
        <f>IF(K430="","",INDEX(同相3導体!$B:$B,K430))</f>
        <v/>
      </c>
      <c r="M430" t="str">
        <f t="shared" si="41"/>
        <v/>
      </c>
    </row>
    <row r="431" spans="1:13">
      <c r="A431" s="3"/>
      <c r="B431" s="4"/>
      <c r="C431" s="4"/>
      <c r="D431" s="1" t="str">
        <f>IF(K431="","",INDEX(同相3導体!$AB:$AB,K431))</f>
        <v/>
      </c>
      <c r="E431" s="1" t="str">
        <f>IF(K431="","",INDEX(同相3導体!$AC:$AC,K431))</f>
        <v/>
      </c>
      <c r="F431" s="1" t="str">
        <f t="shared" si="36"/>
        <v/>
      </c>
      <c r="G431" s="1" t="str">
        <f t="shared" si="37"/>
        <v/>
      </c>
      <c r="H431" s="1" t="str">
        <f t="shared" si="38"/>
        <v/>
      </c>
      <c r="I431" s="1" t="str">
        <f t="shared" si="39"/>
        <v/>
      </c>
      <c r="J431" s="1" t="str">
        <f t="shared" si="40"/>
        <v/>
      </c>
      <c r="K431" t="str">
        <f>IF(A431="","",ROUND(1+(LOG10(A431)-LOG10(入力・概要!$B$38))*(入力・概要!$B$40-1)/(LOG10(入力・概要!$B$39)-LOG10(入力・概要!$B$38)),0)+3)</f>
        <v/>
      </c>
      <c r="L431" t="str">
        <f>IF(K431="","",INDEX(同相3導体!$B:$B,K431))</f>
        <v/>
      </c>
      <c r="M431" t="str">
        <f t="shared" si="41"/>
        <v/>
      </c>
    </row>
    <row r="432" spans="1:13">
      <c r="A432" s="3"/>
      <c r="B432" s="4"/>
      <c r="C432" s="4"/>
      <c r="D432" s="1" t="str">
        <f>IF(K432="","",INDEX(同相3導体!$AB:$AB,K432))</f>
        <v/>
      </c>
      <c r="E432" s="1" t="str">
        <f>IF(K432="","",INDEX(同相3導体!$AC:$AC,K432))</f>
        <v/>
      </c>
      <c r="F432" s="1" t="str">
        <f t="shared" si="36"/>
        <v/>
      </c>
      <c r="G432" s="1" t="str">
        <f t="shared" si="37"/>
        <v/>
      </c>
      <c r="H432" s="1" t="str">
        <f t="shared" si="38"/>
        <v/>
      </c>
      <c r="I432" s="1" t="str">
        <f t="shared" si="39"/>
        <v/>
      </c>
      <c r="J432" s="1" t="str">
        <f t="shared" si="40"/>
        <v/>
      </c>
      <c r="K432" t="str">
        <f>IF(A432="","",ROUND(1+(LOG10(A432)-LOG10(入力・概要!$B$38))*(入力・概要!$B$40-1)/(LOG10(入力・概要!$B$39)-LOG10(入力・概要!$B$38)),0)+3)</f>
        <v/>
      </c>
      <c r="L432" t="str">
        <f>IF(K432="","",INDEX(同相3導体!$B:$B,K432))</f>
        <v/>
      </c>
      <c r="M432" t="str">
        <f t="shared" si="41"/>
        <v/>
      </c>
    </row>
    <row r="433" spans="1:13">
      <c r="A433" s="3"/>
      <c r="B433" s="4"/>
      <c r="C433" s="4"/>
      <c r="D433" s="1" t="str">
        <f>IF(K433="","",INDEX(同相3導体!$AB:$AB,K433))</f>
        <v/>
      </c>
      <c r="E433" s="1" t="str">
        <f>IF(K433="","",INDEX(同相3導体!$AC:$AC,K433))</f>
        <v/>
      </c>
      <c r="F433" s="1" t="str">
        <f t="shared" si="36"/>
        <v/>
      </c>
      <c r="G433" s="1" t="str">
        <f t="shared" si="37"/>
        <v/>
      </c>
      <c r="H433" s="1" t="str">
        <f t="shared" si="38"/>
        <v/>
      </c>
      <c r="I433" s="1" t="str">
        <f t="shared" si="39"/>
        <v/>
      </c>
      <c r="J433" s="1" t="str">
        <f t="shared" si="40"/>
        <v/>
      </c>
      <c r="K433" t="str">
        <f>IF(A433="","",ROUND(1+(LOG10(A433)-LOG10(入力・概要!$B$38))*(入力・概要!$B$40-1)/(LOG10(入力・概要!$B$39)-LOG10(入力・概要!$B$38)),0)+3)</f>
        <v/>
      </c>
      <c r="L433" t="str">
        <f>IF(K433="","",INDEX(同相3導体!$B:$B,K433))</f>
        <v/>
      </c>
      <c r="M433" t="str">
        <f t="shared" si="41"/>
        <v/>
      </c>
    </row>
    <row r="434" spans="1:13">
      <c r="A434" s="3"/>
      <c r="B434" s="4"/>
      <c r="C434" s="4"/>
      <c r="D434" s="1" t="str">
        <f>IF(K434="","",INDEX(同相3導体!$AB:$AB,K434))</f>
        <v/>
      </c>
      <c r="E434" s="1" t="str">
        <f>IF(K434="","",INDEX(同相3導体!$AC:$AC,K434))</f>
        <v/>
      </c>
      <c r="F434" s="1" t="str">
        <f t="shared" si="36"/>
        <v/>
      </c>
      <c r="G434" s="1" t="str">
        <f t="shared" si="37"/>
        <v/>
      </c>
      <c r="H434" s="1" t="str">
        <f t="shared" si="38"/>
        <v/>
      </c>
      <c r="I434" s="1" t="str">
        <f t="shared" si="39"/>
        <v/>
      </c>
      <c r="J434" s="1" t="str">
        <f t="shared" si="40"/>
        <v/>
      </c>
      <c r="K434" t="str">
        <f>IF(A434="","",ROUND(1+(LOG10(A434)-LOG10(入力・概要!$B$38))*(入力・概要!$B$40-1)/(LOG10(入力・概要!$B$39)-LOG10(入力・概要!$B$38)),0)+3)</f>
        <v/>
      </c>
      <c r="L434" t="str">
        <f>IF(K434="","",INDEX(同相3導体!$B:$B,K434))</f>
        <v/>
      </c>
      <c r="M434" t="str">
        <f t="shared" si="41"/>
        <v/>
      </c>
    </row>
    <row r="435" spans="1:13">
      <c r="A435" s="3"/>
      <c r="B435" s="4"/>
      <c r="C435" s="4"/>
      <c r="D435" s="1" t="str">
        <f>IF(K435="","",INDEX(同相3導体!$AB:$AB,K435))</f>
        <v/>
      </c>
      <c r="E435" s="1" t="str">
        <f>IF(K435="","",INDEX(同相3導体!$AC:$AC,K435))</f>
        <v/>
      </c>
      <c r="F435" s="1" t="str">
        <f t="shared" si="36"/>
        <v/>
      </c>
      <c r="G435" s="1" t="str">
        <f t="shared" si="37"/>
        <v/>
      </c>
      <c r="H435" s="1" t="str">
        <f t="shared" si="38"/>
        <v/>
      </c>
      <c r="I435" s="1" t="str">
        <f t="shared" si="39"/>
        <v/>
      </c>
      <c r="J435" s="1" t="str">
        <f t="shared" si="40"/>
        <v/>
      </c>
      <c r="K435" t="str">
        <f>IF(A435="","",ROUND(1+(LOG10(A435)-LOG10(入力・概要!$B$38))*(入力・概要!$B$40-1)/(LOG10(入力・概要!$B$39)-LOG10(入力・概要!$B$38)),0)+3)</f>
        <v/>
      </c>
      <c r="L435" t="str">
        <f>IF(K435="","",INDEX(同相3導体!$B:$B,K435))</f>
        <v/>
      </c>
      <c r="M435" t="str">
        <f t="shared" si="41"/>
        <v/>
      </c>
    </row>
    <row r="436" spans="1:13">
      <c r="A436" s="3"/>
      <c r="B436" s="4"/>
      <c r="C436" s="4"/>
      <c r="D436" s="1" t="str">
        <f>IF(K436="","",INDEX(同相3導体!$AB:$AB,K436))</f>
        <v/>
      </c>
      <c r="E436" s="1" t="str">
        <f>IF(K436="","",INDEX(同相3導体!$AC:$AC,K436))</f>
        <v/>
      </c>
      <c r="F436" s="1" t="str">
        <f t="shared" si="36"/>
        <v/>
      </c>
      <c r="G436" s="1" t="str">
        <f t="shared" si="37"/>
        <v/>
      </c>
      <c r="H436" s="1" t="str">
        <f t="shared" si="38"/>
        <v/>
      </c>
      <c r="I436" s="1" t="str">
        <f t="shared" si="39"/>
        <v/>
      </c>
      <c r="J436" s="1" t="str">
        <f t="shared" si="40"/>
        <v/>
      </c>
      <c r="K436" t="str">
        <f>IF(A436="","",ROUND(1+(LOG10(A436)-LOG10(入力・概要!$B$38))*(入力・概要!$B$40-1)/(LOG10(入力・概要!$B$39)-LOG10(入力・概要!$B$38)),0)+3)</f>
        <v/>
      </c>
      <c r="L436" t="str">
        <f>IF(K436="","",INDEX(同相3導体!$B:$B,K436))</f>
        <v/>
      </c>
      <c r="M436" t="str">
        <f t="shared" si="41"/>
        <v/>
      </c>
    </row>
    <row r="437" spans="1:13">
      <c r="A437" s="3"/>
      <c r="B437" s="4"/>
      <c r="C437" s="4"/>
      <c r="D437" s="1" t="str">
        <f>IF(K437="","",INDEX(同相3導体!$AB:$AB,K437))</f>
        <v/>
      </c>
      <c r="E437" s="1" t="str">
        <f>IF(K437="","",INDEX(同相3導体!$AC:$AC,K437))</f>
        <v/>
      </c>
      <c r="F437" s="1" t="str">
        <f t="shared" si="36"/>
        <v/>
      </c>
      <c r="G437" s="1" t="str">
        <f t="shared" si="37"/>
        <v/>
      </c>
      <c r="H437" s="1" t="str">
        <f t="shared" si="38"/>
        <v/>
      </c>
      <c r="I437" s="1" t="str">
        <f t="shared" si="39"/>
        <v/>
      </c>
      <c r="J437" s="1" t="str">
        <f t="shared" si="40"/>
        <v/>
      </c>
      <c r="K437" t="str">
        <f>IF(A437="","",ROUND(1+(LOG10(A437)-LOG10(入力・概要!$B$38))*(入力・概要!$B$40-1)/(LOG10(入力・概要!$B$39)-LOG10(入力・概要!$B$38)),0)+3)</f>
        <v/>
      </c>
      <c r="L437" t="str">
        <f>IF(K437="","",INDEX(同相3導体!$B:$B,K437))</f>
        <v/>
      </c>
      <c r="M437" t="str">
        <f t="shared" si="41"/>
        <v/>
      </c>
    </row>
    <row r="438" spans="1:13">
      <c r="A438" s="3"/>
      <c r="B438" s="4"/>
      <c r="C438" s="4"/>
      <c r="D438" s="1" t="str">
        <f>IF(K438="","",INDEX(同相3導体!$AB:$AB,K438))</f>
        <v/>
      </c>
      <c r="E438" s="1" t="str">
        <f>IF(K438="","",INDEX(同相3導体!$AC:$AC,K438))</f>
        <v/>
      </c>
      <c r="F438" s="1" t="str">
        <f t="shared" si="36"/>
        <v/>
      </c>
      <c r="G438" s="1" t="str">
        <f t="shared" si="37"/>
        <v/>
      </c>
      <c r="H438" s="1" t="str">
        <f t="shared" si="38"/>
        <v/>
      </c>
      <c r="I438" s="1" t="str">
        <f t="shared" si="39"/>
        <v/>
      </c>
      <c r="J438" s="1" t="str">
        <f t="shared" si="40"/>
        <v/>
      </c>
      <c r="K438" t="str">
        <f>IF(A438="","",ROUND(1+(LOG10(A438)-LOG10(入力・概要!$B$38))*(入力・概要!$B$40-1)/(LOG10(入力・概要!$B$39)-LOG10(入力・概要!$B$38)),0)+3)</f>
        <v/>
      </c>
      <c r="L438" t="str">
        <f>IF(K438="","",INDEX(同相3導体!$B:$B,K438))</f>
        <v/>
      </c>
      <c r="M438" t="str">
        <f t="shared" si="41"/>
        <v/>
      </c>
    </row>
    <row r="439" spans="1:13">
      <c r="A439" s="3"/>
      <c r="B439" s="4"/>
      <c r="C439" s="4"/>
      <c r="D439" s="1" t="str">
        <f>IF(K439="","",INDEX(同相3導体!$AB:$AB,K439))</f>
        <v/>
      </c>
      <c r="E439" s="1" t="str">
        <f>IF(K439="","",INDEX(同相3導体!$AC:$AC,K439))</f>
        <v/>
      </c>
      <c r="F439" s="1" t="str">
        <f t="shared" si="36"/>
        <v/>
      </c>
      <c r="G439" s="1" t="str">
        <f t="shared" si="37"/>
        <v/>
      </c>
      <c r="H439" s="1" t="str">
        <f t="shared" si="38"/>
        <v/>
      </c>
      <c r="I439" s="1" t="str">
        <f t="shared" si="39"/>
        <v/>
      </c>
      <c r="J439" s="1" t="str">
        <f t="shared" si="40"/>
        <v/>
      </c>
      <c r="K439" t="str">
        <f>IF(A439="","",ROUND(1+(LOG10(A439)-LOG10(入力・概要!$B$38))*(入力・概要!$B$40-1)/(LOG10(入力・概要!$B$39)-LOG10(入力・概要!$B$38)),0)+3)</f>
        <v/>
      </c>
      <c r="L439" t="str">
        <f>IF(K439="","",INDEX(同相3導体!$B:$B,K439))</f>
        <v/>
      </c>
      <c r="M439" t="str">
        <f t="shared" si="41"/>
        <v/>
      </c>
    </row>
    <row r="440" spans="1:13">
      <c r="A440" s="3"/>
      <c r="B440" s="4"/>
      <c r="C440" s="4"/>
      <c r="D440" s="1" t="str">
        <f>IF(K440="","",INDEX(同相3導体!$AB:$AB,K440))</f>
        <v/>
      </c>
      <c r="E440" s="1" t="str">
        <f>IF(K440="","",INDEX(同相3導体!$AC:$AC,K440))</f>
        <v/>
      </c>
      <c r="F440" s="1" t="str">
        <f t="shared" si="36"/>
        <v/>
      </c>
      <c r="G440" s="1" t="str">
        <f t="shared" si="37"/>
        <v/>
      </c>
      <c r="H440" s="1" t="str">
        <f t="shared" si="38"/>
        <v/>
      </c>
      <c r="I440" s="1" t="str">
        <f t="shared" si="39"/>
        <v/>
      </c>
      <c r="J440" s="1" t="str">
        <f t="shared" si="40"/>
        <v/>
      </c>
      <c r="K440" t="str">
        <f>IF(A440="","",ROUND(1+(LOG10(A440)-LOG10(入力・概要!$B$38))*(入力・概要!$B$40-1)/(LOG10(入力・概要!$B$39)-LOG10(入力・概要!$B$38)),0)+3)</f>
        <v/>
      </c>
      <c r="L440" t="str">
        <f>IF(K440="","",INDEX(同相3導体!$B:$B,K440))</f>
        <v/>
      </c>
      <c r="M440" t="str">
        <f t="shared" si="41"/>
        <v/>
      </c>
    </row>
    <row r="441" spans="1:13">
      <c r="A441" s="3"/>
      <c r="B441" s="4"/>
      <c r="C441" s="4"/>
      <c r="D441" s="1" t="str">
        <f>IF(K441="","",INDEX(同相3導体!$AB:$AB,K441))</f>
        <v/>
      </c>
      <c r="E441" s="1" t="str">
        <f>IF(K441="","",INDEX(同相3導体!$AC:$AC,K441))</f>
        <v/>
      </c>
      <c r="F441" s="1" t="str">
        <f t="shared" si="36"/>
        <v/>
      </c>
      <c r="G441" s="1" t="str">
        <f t="shared" si="37"/>
        <v/>
      </c>
      <c r="H441" s="1" t="str">
        <f t="shared" si="38"/>
        <v/>
      </c>
      <c r="I441" s="1" t="str">
        <f t="shared" si="39"/>
        <v/>
      </c>
      <c r="J441" s="1" t="str">
        <f t="shared" si="40"/>
        <v/>
      </c>
      <c r="K441" t="str">
        <f>IF(A441="","",ROUND(1+(LOG10(A441)-LOG10(入力・概要!$B$38))*(入力・概要!$B$40-1)/(LOG10(入力・概要!$B$39)-LOG10(入力・概要!$B$38)),0)+3)</f>
        <v/>
      </c>
      <c r="L441" t="str">
        <f>IF(K441="","",INDEX(同相3導体!$B:$B,K441))</f>
        <v/>
      </c>
      <c r="M441" t="str">
        <f t="shared" si="41"/>
        <v/>
      </c>
    </row>
    <row r="442" spans="1:13">
      <c r="A442" s="3"/>
      <c r="B442" s="4"/>
      <c r="C442" s="4"/>
      <c r="D442" s="1" t="str">
        <f>IF(K442="","",INDEX(同相3導体!$AB:$AB,K442))</f>
        <v/>
      </c>
      <c r="E442" s="1" t="str">
        <f>IF(K442="","",INDEX(同相3導体!$AC:$AC,K442))</f>
        <v/>
      </c>
      <c r="F442" s="1" t="str">
        <f t="shared" si="36"/>
        <v/>
      </c>
      <c r="G442" s="1" t="str">
        <f t="shared" si="37"/>
        <v/>
      </c>
      <c r="H442" s="1" t="str">
        <f t="shared" si="38"/>
        <v/>
      </c>
      <c r="I442" s="1" t="str">
        <f t="shared" si="39"/>
        <v/>
      </c>
      <c r="J442" s="1" t="str">
        <f t="shared" si="40"/>
        <v/>
      </c>
      <c r="K442" t="str">
        <f>IF(A442="","",ROUND(1+(LOG10(A442)-LOG10(入力・概要!$B$38))*(入力・概要!$B$40-1)/(LOG10(入力・概要!$B$39)-LOG10(入力・概要!$B$38)),0)+3)</f>
        <v/>
      </c>
      <c r="L442" t="str">
        <f>IF(K442="","",INDEX(同相3導体!$B:$B,K442))</f>
        <v/>
      </c>
      <c r="M442" t="str">
        <f t="shared" si="41"/>
        <v/>
      </c>
    </row>
    <row r="443" spans="1:13">
      <c r="A443" s="3"/>
      <c r="B443" s="4"/>
      <c r="C443" s="4"/>
      <c r="D443" s="1" t="str">
        <f>IF(K443="","",INDEX(同相3導体!$AB:$AB,K443))</f>
        <v/>
      </c>
      <c r="E443" s="1" t="str">
        <f>IF(K443="","",INDEX(同相3導体!$AC:$AC,K443))</f>
        <v/>
      </c>
      <c r="F443" s="1" t="str">
        <f t="shared" si="36"/>
        <v/>
      </c>
      <c r="G443" s="1" t="str">
        <f t="shared" si="37"/>
        <v/>
      </c>
      <c r="H443" s="1" t="str">
        <f t="shared" si="38"/>
        <v/>
      </c>
      <c r="I443" s="1" t="str">
        <f t="shared" si="39"/>
        <v/>
      </c>
      <c r="J443" s="1" t="str">
        <f t="shared" si="40"/>
        <v/>
      </c>
      <c r="K443" t="str">
        <f>IF(A443="","",ROUND(1+(LOG10(A443)-LOG10(入力・概要!$B$38))*(入力・概要!$B$40-1)/(LOG10(入力・概要!$B$39)-LOG10(入力・概要!$B$38)),0)+3)</f>
        <v/>
      </c>
      <c r="L443" t="str">
        <f>IF(K443="","",INDEX(同相3導体!$B:$B,K443))</f>
        <v/>
      </c>
      <c r="M443" t="str">
        <f t="shared" si="41"/>
        <v/>
      </c>
    </row>
    <row r="444" spans="1:13">
      <c r="A444" s="3"/>
      <c r="B444" s="4"/>
      <c r="C444" s="4"/>
      <c r="D444" s="1" t="str">
        <f>IF(K444="","",INDEX(同相3導体!$AB:$AB,K444))</f>
        <v/>
      </c>
      <c r="E444" s="1" t="str">
        <f>IF(K444="","",INDEX(同相3導体!$AC:$AC,K444))</f>
        <v/>
      </c>
      <c r="F444" s="1" t="str">
        <f t="shared" si="36"/>
        <v/>
      </c>
      <c r="G444" s="1" t="str">
        <f t="shared" si="37"/>
        <v/>
      </c>
      <c r="H444" s="1" t="str">
        <f t="shared" si="38"/>
        <v/>
      </c>
      <c r="I444" s="1" t="str">
        <f t="shared" si="39"/>
        <v/>
      </c>
      <c r="J444" s="1" t="str">
        <f t="shared" si="40"/>
        <v/>
      </c>
      <c r="K444" t="str">
        <f>IF(A444="","",ROUND(1+(LOG10(A444)-LOG10(入力・概要!$B$38))*(入力・概要!$B$40-1)/(LOG10(入力・概要!$B$39)-LOG10(入力・概要!$B$38)),0)+3)</f>
        <v/>
      </c>
      <c r="L444" t="str">
        <f>IF(K444="","",INDEX(同相3導体!$B:$B,K444))</f>
        <v/>
      </c>
      <c r="M444" t="str">
        <f t="shared" si="41"/>
        <v/>
      </c>
    </row>
    <row r="445" spans="1:13">
      <c r="A445" s="3"/>
      <c r="B445" s="4"/>
      <c r="C445" s="4"/>
      <c r="D445" s="1" t="str">
        <f>IF(K445="","",INDEX(同相3導体!$AB:$AB,K445))</f>
        <v/>
      </c>
      <c r="E445" s="1" t="str">
        <f>IF(K445="","",INDEX(同相3導体!$AC:$AC,K445))</f>
        <v/>
      </c>
      <c r="F445" s="1" t="str">
        <f t="shared" si="36"/>
        <v/>
      </c>
      <c r="G445" s="1" t="str">
        <f t="shared" si="37"/>
        <v/>
      </c>
      <c r="H445" s="1" t="str">
        <f t="shared" si="38"/>
        <v/>
      </c>
      <c r="I445" s="1" t="str">
        <f t="shared" si="39"/>
        <v/>
      </c>
      <c r="J445" s="1" t="str">
        <f t="shared" si="40"/>
        <v/>
      </c>
      <c r="K445" t="str">
        <f>IF(A445="","",ROUND(1+(LOG10(A445)-LOG10(入力・概要!$B$38))*(入力・概要!$B$40-1)/(LOG10(入力・概要!$B$39)-LOG10(入力・概要!$B$38)),0)+3)</f>
        <v/>
      </c>
      <c r="L445" t="str">
        <f>IF(K445="","",INDEX(同相3導体!$B:$B,K445))</f>
        <v/>
      </c>
      <c r="M445" t="str">
        <f t="shared" si="41"/>
        <v/>
      </c>
    </row>
    <row r="446" spans="1:13">
      <c r="A446" s="3"/>
      <c r="B446" s="4"/>
      <c r="C446" s="4"/>
      <c r="D446" s="1" t="str">
        <f>IF(K446="","",INDEX(同相3導体!$AB:$AB,K446))</f>
        <v/>
      </c>
      <c r="E446" s="1" t="str">
        <f>IF(K446="","",INDEX(同相3導体!$AC:$AC,K446))</f>
        <v/>
      </c>
      <c r="F446" s="1" t="str">
        <f t="shared" si="36"/>
        <v/>
      </c>
      <c r="G446" s="1" t="str">
        <f t="shared" si="37"/>
        <v/>
      </c>
      <c r="H446" s="1" t="str">
        <f t="shared" si="38"/>
        <v/>
      </c>
      <c r="I446" s="1" t="str">
        <f t="shared" si="39"/>
        <v/>
      </c>
      <c r="J446" s="1" t="str">
        <f t="shared" si="40"/>
        <v/>
      </c>
      <c r="K446" t="str">
        <f>IF(A446="","",ROUND(1+(LOG10(A446)-LOG10(入力・概要!$B$38))*(入力・概要!$B$40-1)/(LOG10(入力・概要!$B$39)-LOG10(入力・概要!$B$38)),0)+3)</f>
        <v/>
      </c>
      <c r="L446" t="str">
        <f>IF(K446="","",INDEX(同相3導体!$B:$B,K446))</f>
        <v/>
      </c>
      <c r="M446" t="str">
        <f t="shared" si="41"/>
        <v/>
      </c>
    </row>
    <row r="447" spans="1:13">
      <c r="A447" s="3"/>
      <c r="B447" s="4"/>
      <c r="C447" s="4"/>
      <c r="D447" s="1" t="str">
        <f>IF(K447="","",INDEX(同相3導体!$AB:$AB,K447))</f>
        <v/>
      </c>
      <c r="E447" s="1" t="str">
        <f>IF(K447="","",INDEX(同相3導体!$AC:$AC,K447))</f>
        <v/>
      </c>
      <c r="F447" s="1" t="str">
        <f t="shared" si="36"/>
        <v/>
      </c>
      <c r="G447" s="1" t="str">
        <f t="shared" si="37"/>
        <v/>
      </c>
      <c r="H447" s="1" t="str">
        <f t="shared" si="38"/>
        <v/>
      </c>
      <c r="I447" s="1" t="str">
        <f t="shared" si="39"/>
        <v/>
      </c>
      <c r="J447" s="1" t="str">
        <f t="shared" si="40"/>
        <v/>
      </c>
      <c r="K447" t="str">
        <f>IF(A447="","",ROUND(1+(LOG10(A447)-LOG10(入力・概要!$B$38))*(入力・概要!$B$40-1)/(LOG10(入力・概要!$B$39)-LOG10(入力・概要!$B$38)),0)+3)</f>
        <v/>
      </c>
      <c r="L447" t="str">
        <f>IF(K447="","",INDEX(同相3導体!$B:$B,K447))</f>
        <v/>
      </c>
      <c r="M447" t="str">
        <f t="shared" si="41"/>
        <v/>
      </c>
    </row>
    <row r="448" spans="1:13">
      <c r="A448" s="3"/>
      <c r="B448" s="4"/>
      <c r="C448" s="4"/>
      <c r="D448" s="1" t="str">
        <f>IF(K448="","",INDEX(同相3導体!$AB:$AB,K448))</f>
        <v/>
      </c>
      <c r="E448" s="1" t="str">
        <f>IF(K448="","",INDEX(同相3導体!$AC:$AC,K448))</f>
        <v/>
      </c>
      <c r="F448" s="1" t="str">
        <f t="shared" si="36"/>
        <v/>
      </c>
      <c r="G448" s="1" t="str">
        <f t="shared" si="37"/>
        <v/>
      </c>
      <c r="H448" s="1" t="str">
        <f t="shared" si="38"/>
        <v/>
      </c>
      <c r="I448" s="1" t="str">
        <f t="shared" si="39"/>
        <v/>
      </c>
      <c r="J448" s="1" t="str">
        <f t="shared" si="40"/>
        <v/>
      </c>
      <c r="K448" t="str">
        <f>IF(A448="","",ROUND(1+(LOG10(A448)-LOG10(入力・概要!$B$38))*(入力・概要!$B$40-1)/(LOG10(入力・概要!$B$39)-LOG10(入力・概要!$B$38)),0)+3)</f>
        <v/>
      </c>
      <c r="L448" t="str">
        <f>IF(K448="","",INDEX(同相3導体!$B:$B,K448))</f>
        <v/>
      </c>
      <c r="M448" t="str">
        <f t="shared" si="41"/>
        <v/>
      </c>
    </row>
    <row r="449" spans="1:13">
      <c r="A449" s="3"/>
      <c r="B449" s="4"/>
      <c r="C449" s="4"/>
      <c r="D449" s="1" t="str">
        <f>IF(K449="","",INDEX(同相3導体!$AB:$AB,K449))</f>
        <v/>
      </c>
      <c r="E449" s="1" t="str">
        <f>IF(K449="","",INDEX(同相3導体!$AC:$AC,K449))</f>
        <v/>
      </c>
      <c r="F449" s="1" t="str">
        <f t="shared" si="36"/>
        <v/>
      </c>
      <c r="G449" s="1" t="str">
        <f t="shared" si="37"/>
        <v/>
      </c>
      <c r="H449" s="1" t="str">
        <f t="shared" si="38"/>
        <v/>
      </c>
      <c r="I449" s="1" t="str">
        <f t="shared" si="39"/>
        <v/>
      </c>
      <c r="J449" s="1" t="str">
        <f t="shared" si="40"/>
        <v/>
      </c>
      <c r="K449" t="str">
        <f>IF(A449="","",ROUND(1+(LOG10(A449)-LOG10(入力・概要!$B$38))*(入力・概要!$B$40-1)/(LOG10(入力・概要!$B$39)-LOG10(入力・概要!$B$38)),0)+3)</f>
        <v/>
      </c>
      <c r="L449" t="str">
        <f>IF(K449="","",INDEX(同相3導体!$B:$B,K449))</f>
        <v/>
      </c>
      <c r="M449" t="str">
        <f t="shared" si="41"/>
        <v/>
      </c>
    </row>
    <row r="450" spans="1:13">
      <c r="A450" s="3"/>
      <c r="B450" s="4"/>
      <c r="C450" s="4"/>
      <c r="D450" s="1" t="str">
        <f>IF(K450="","",INDEX(同相3導体!$AB:$AB,K450))</f>
        <v/>
      </c>
      <c r="E450" s="1" t="str">
        <f>IF(K450="","",INDEX(同相3導体!$AC:$AC,K450))</f>
        <v/>
      </c>
      <c r="F450" s="1" t="str">
        <f t="shared" si="36"/>
        <v/>
      </c>
      <c r="G450" s="1" t="str">
        <f t="shared" si="37"/>
        <v/>
      </c>
      <c r="H450" s="1" t="str">
        <f t="shared" si="38"/>
        <v/>
      </c>
      <c r="I450" s="1" t="str">
        <f t="shared" si="39"/>
        <v/>
      </c>
      <c r="J450" s="1" t="str">
        <f t="shared" si="40"/>
        <v/>
      </c>
      <c r="K450" t="str">
        <f>IF(A450="","",ROUND(1+(LOG10(A450)-LOG10(入力・概要!$B$38))*(入力・概要!$B$40-1)/(LOG10(入力・概要!$B$39)-LOG10(入力・概要!$B$38)),0)+3)</f>
        <v/>
      </c>
      <c r="L450" t="str">
        <f>IF(K450="","",INDEX(同相3導体!$B:$B,K450))</f>
        <v/>
      </c>
      <c r="M450" t="str">
        <f t="shared" si="41"/>
        <v/>
      </c>
    </row>
    <row r="451" spans="1:13">
      <c r="A451" s="3"/>
      <c r="B451" s="4"/>
      <c r="C451" s="4"/>
      <c r="D451" s="1" t="str">
        <f>IF(K451="","",INDEX(同相3導体!$AB:$AB,K451))</f>
        <v/>
      </c>
      <c r="E451" s="1" t="str">
        <f>IF(K451="","",INDEX(同相3導体!$AC:$AC,K451))</f>
        <v/>
      </c>
      <c r="F451" s="1" t="str">
        <f t="shared" si="36"/>
        <v/>
      </c>
      <c r="G451" s="1" t="str">
        <f t="shared" si="37"/>
        <v/>
      </c>
      <c r="H451" s="1" t="str">
        <f t="shared" si="38"/>
        <v/>
      </c>
      <c r="I451" s="1" t="str">
        <f t="shared" si="39"/>
        <v/>
      </c>
      <c r="J451" s="1" t="str">
        <f t="shared" si="40"/>
        <v/>
      </c>
      <c r="K451" t="str">
        <f>IF(A451="","",ROUND(1+(LOG10(A451)-LOG10(入力・概要!$B$38))*(入力・概要!$B$40-1)/(LOG10(入力・概要!$B$39)-LOG10(入力・概要!$B$38)),0)+3)</f>
        <v/>
      </c>
      <c r="L451" t="str">
        <f>IF(K451="","",INDEX(同相3導体!$B:$B,K451))</f>
        <v/>
      </c>
      <c r="M451" t="str">
        <f t="shared" si="41"/>
        <v/>
      </c>
    </row>
    <row r="452" spans="1:13">
      <c r="A452" s="3"/>
      <c r="B452" s="4"/>
      <c r="C452" s="4"/>
      <c r="D452" s="1" t="str">
        <f>IF(K452="","",INDEX(同相3導体!$AB:$AB,K452))</f>
        <v/>
      </c>
      <c r="E452" s="1" t="str">
        <f>IF(K452="","",INDEX(同相3導体!$AC:$AC,K452))</f>
        <v/>
      </c>
      <c r="F452" s="1" t="str">
        <f t="shared" si="36"/>
        <v/>
      </c>
      <c r="G452" s="1" t="str">
        <f t="shared" si="37"/>
        <v/>
      </c>
      <c r="H452" s="1" t="str">
        <f t="shared" si="38"/>
        <v/>
      </c>
      <c r="I452" s="1" t="str">
        <f t="shared" si="39"/>
        <v/>
      </c>
      <c r="J452" s="1" t="str">
        <f t="shared" si="40"/>
        <v/>
      </c>
      <c r="K452" t="str">
        <f>IF(A452="","",ROUND(1+(LOG10(A452)-LOG10(入力・概要!$B$38))*(入力・概要!$B$40-1)/(LOG10(入力・概要!$B$39)-LOG10(入力・概要!$B$38)),0)+3)</f>
        <v/>
      </c>
      <c r="L452" t="str">
        <f>IF(K452="","",INDEX(同相3導体!$B:$B,K452))</f>
        <v/>
      </c>
      <c r="M452" t="str">
        <f t="shared" si="41"/>
        <v/>
      </c>
    </row>
    <row r="453" spans="1:13">
      <c r="A453" s="3"/>
      <c r="B453" s="4"/>
      <c r="C453" s="4"/>
      <c r="D453" s="1" t="str">
        <f>IF(K453="","",INDEX(同相3導体!$AB:$AB,K453))</f>
        <v/>
      </c>
      <c r="E453" s="1" t="str">
        <f>IF(K453="","",INDEX(同相3導体!$AC:$AC,K453))</f>
        <v/>
      </c>
      <c r="F453" s="1" t="str">
        <f t="shared" ref="F453:F516" si="42">IF(OR(A453="",B453=""),"",100*(D453-B453)/MAX(B453,0.000000000001))</f>
        <v/>
      </c>
      <c r="G453" s="1" t="str">
        <f t="shared" ref="G453:G516" si="43">IF(OR(A453="",C453=""),"",E453-C453)</f>
        <v/>
      </c>
      <c r="H453" s="1" t="str">
        <f t="shared" ref="H453:H516" si="44">IF(A453="","",LOG10(A453))</f>
        <v/>
      </c>
      <c r="I453" s="1" t="str">
        <f t="shared" ref="I453:I516" si="45">IF(B453="","",LOG10(MAX(B453,0.000000000001)))</f>
        <v/>
      </c>
      <c r="J453" s="1" t="str">
        <f t="shared" ref="J453:J516" si="46">IF(D453="","",LOG10(MAX(D453,0.000000000001)))</f>
        <v/>
      </c>
      <c r="K453" t="str">
        <f>IF(A453="","",ROUND(1+(LOG10(A453)-LOG10(入力・概要!$B$38))*(入力・概要!$B$40-1)/(LOG10(入力・概要!$B$39)-LOG10(入力・概要!$B$38)),0)+3)</f>
        <v/>
      </c>
      <c r="L453" t="str">
        <f>IF(K453="","",INDEX(同相3導体!$B:$B,K453))</f>
        <v/>
      </c>
      <c r="M453" t="str">
        <f t="shared" ref="M453:M516" si="47">IF(A453="","",IF(ABS(L453/A453-1)&lt;0.01,"周波数差&lt;1%","周波数差あり"))</f>
        <v/>
      </c>
    </row>
    <row r="454" spans="1:13">
      <c r="A454" s="3"/>
      <c r="B454" s="4"/>
      <c r="C454" s="4"/>
      <c r="D454" s="1" t="str">
        <f>IF(K454="","",INDEX(同相3導体!$AB:$AB,K454))</f>
        <v/>
      </c>
      <c r="E454" s="1" t="str">
        <f>IF(K454="","",INDEX(同相3導体!$AC:$AC,K454))</f>
        <v/>
      </c>
      <c r="F454" s="1" t="str">
        <f t="shared" si="42"/>
        <v/>
      </c>
      <c r="G454" s="1" t="str">
        <f t="shared" si="43"/>
        <v/>
      </c>
      <c r="H454" s="1" t="str">
        <f t="shared" si="44"/>
        <v/>
      </c>
      <c r="I454" s="1" t="str">
        <f t="shared" si="45"/>
        <v/>
      </c>
      <c r="J454" s="1" t="str">
        <f t="shared" si="46"/>
        <v/>
      </c>
      <c r="K454" t="str">
        <f>IF(A454="","",ROUND(1+(LOG10(A454)-LOG10(入力・概要!$B$38))*(入力・概要!$B$40-1)/(LOG10(入力・概要!$B$39)-LOG10(入力・概要!$B$38)),0)+3)</f>
        <v/>
      </c>
      <c r="L454" t="str">
        <f>IF(K454="","",INDEX(同相3導体!$B:$B,K454))</f>
        <v/>
      </c>
      <c r="M454" t="str">
        <f t="shared" si="47"/>
        <v/>
      </c>
    </row>
    <row r="455" spans="1:13">
      <c r="A455" s="3"/>
      <c r="B455" s="4"/>
      <c r="C455" s="4"/>
      <c r="D455" s="1" t="str">
        <f>IF(K455="","",INDEX(同相3導体!$AB:$AB,K455))</f>
        <v/>
      </c>
      <c r="E455" s="1" t="str">
        <f>IF(K455="","",INDEX(同相3導体!$AC:$AC,K455))</f>
        <v/>
      </c>
      <c r="F455" s="1" t="str">
        <f t="shared" si="42"/>
        <v/>
      </c>
      <c r="G455" s="1" t="str">
        <f t="shared" si="43"/>
        <v/>
      </c>
      <c r="H455" s="1" t="str">
        <f t="shared" si="44"/>
        <v/>
      </c>
      <c r="I455" s="1" t="str">
        <f t="shared" si="45"/>
        <v/>
      </c>
      <c r="J455" s="1" t="str">
        <f t="shared" si="46"/>
        <v/>
      </c>
      <c r="K455" t="str">
        <f>IF(A455="","",ROUND(1+(LOG10(A455)-LOG10(入力・概要!$B$38))*(入力・概要!$B$40-1)/(LOG10(入力・概要!$B$39)-LOG10(入力・概要!$B$38)),0)+3)</f>
        <v/>
      </c>
      <c r="L455" t="str">
        <f>IF(K455="","",INDEX(同相3導体!$B:$B,K455))</f>
        <v/>
      </c>
      <c r="M455" t="str">
        <f t="shared" si="47"/>
        <v/>
      </c>
    </row>
    <row r="456" spans="1:13">
      <c r="A456" s="3"/>
      <c r="B456" s="4"/>
      <c r="C456" s="4"/>
      <c r="D456" s="1" t="str">
        <f>IF(K456="","",INDEX(同相3導体!$AB:$AB,K456))</f>
        <v/>
      </c>
      <c r="E456" s="1" t="str">
        <f>IF(K456="","",INDEX(同相3導体!$AC:$AC,K456))</f>
        <v/>
      </c>
      <c r="F456" s="1" t="str">
        <f t="shared" si="42"/>
        <v/>
      </c>
      <c r="G456" s="1" t="str">
        <f t="shared" si="43"/>
        <v/>
      </c>
      <c r="H456" s="1" t="str">
        <f t="shared" si="44"/>
        <v/>
      </c>
      <c r="I456" s="1" t="str">
        <f t="shared" si="45"/>
        <v/>
      </c>
      <c r="J456" s="1" t="str">
        <f t="shared" si="46"/>
        <v/>
      </c>
      <c r="K456" t="str">
        <f>IF(A456="","",ROUND(1+(LOG10(A456)-LOG10(入力・概要!$B$38))*(入力・概要!$B$40-1)/(LOG10(入力・概要!$B$39)-LOG10(入力・概要!$B$38)),0)+3)</f>
        <v/>
      </c>
      <c r="L456" t="str">
        <f>IF(K456="","",INDEX(同相3導体!$B:$B,K456))</f>
        <v/>
      </c>
      <c r="M456" t="str">
        <f t="shared" si="47"/>
        <v/>
      </c>
    </row>
    <row r="457" spans="1:13">
      <c r="A457" s="3"/>
      <c r="B457" s="4"/>
      <c r="C457" s="4"/>
      <c r="D457" s="1" t="str">
        <f>IF(K457="","",INDEX(同相3導体!$AB:$AB,K457))</f>
        <v/>
      </c>
      <c r="E457" s="1" t="str">
        <f>IF(K457="","",INDEX(同相3導体!$AC:$AC,K457))</f>
        <v/>
      </c>
      <c r="F457" s="1" t="str">
        <f t="shared" si="42"/>
        <v/>
      </c>
      <c r="G457" s="1" t="str">
        <f t="shared" si="43"/>
        <v/>
      </c>
      <c r="H457" s="1" t="str">
        <f t="shared" si="44"/>
        <v/>
      </c>
      <c r="I457" s="1" t="str">
        <f t="shared" si="45"/>
        <v/>
      </c>
      <c r="J457" s="1" t="str">
        <f t="shared" si="46"/>
        <v/>
      </c>
      <c r="K457" t="str">
        <f>IF(A457="","",ROUND(1+(LOG10(A457)-LOG10(入力・概要!$B$38))*(入力・概要!$B$40-1)/(LOG10(入力・概要!$B$39)-LOG10(入力・概要!$B$38)),0)+3)</f>
        <v/>
      </c>
      <c r="L457" t="str">
        <f>IF(K457="","",INDEX(同相3導体!$B:$B,K457))</f>
        <v/>
      </c>
      <c r="M457" t="str">
        <f t="shared" si="47"/>
        <v/>
      </c>
    </row>
    <row r="458" spans="1:13">
      <c r="A458" s="3"/>
      <c r="B458" s="4"/>
      <c r="C458" s="4"/>
      <c r="D458" s="1" t="str">
        <f>IF(K458="","",INDEX(同相3導体!$AB:$AB,K458))</f>
        <v/>
      </c>
      <c r="E458" s="1" t="str">
        <f>IF(K458="","",INDEX(同相3導体!$AC:$AC,K458))</f>
        <v/>
      </c>
      <c r="F458" s="1" t="str">
        <f t="shared" si="42"/>
        <v/>
      </c>
      <c r="G458" s="1" t="str">
        <f t="shared" si="43"/>
        <v/>
      </c>
      <c r="H458" s="1" t="str">
        <f t="shared" si="44"/>
        <v/>
      </c>
      <c r="I458" s="1" t="str">
        <f t="shared" si="45"/>
        <v/>
      </c>
      <c r="J458" s="1" t="str">
        <f t="shared" si="46"/>
        <v/>
      </c>
      <c r="K458" t="str">
        <f>IF(A458="","",ROUND(1+(LOG10(A458)-LOG10(入力・概要!$B$38))*(入力・概要!$B$40-1)/(LOG10(入力・概要!$B$39)-LOG10(入力・概要!$B$38)),0)+3)</f>
        <v/>
      </c>
      <c r="L458" t="str">
        <f>IF(K458="","",INDEX(同相3導体!$B:$B,K458))</f>
        <v/>
      </c>
      <c r="M458" t="str">
        <f t="shared" si="47"/>
        <v/>
      </c>
    </row>
    <row r="459" spans="1:13">
      <c r="A459" s="3"/>
      <c r="B459" s="4"/>
      <c r="C459" s="4"/>
      <c r="D459" s="1" t="str">
        <f>IF(K459="","",INDEX(同相3導体!$AB:$AB,K459))</f>
        <v/>
      </c>
      <c r="E459" s="1" t="str">
        <f>IF(K459="","",INDEX(同相3導体!$AC:$AC,K459))</f>
        <v/>
      </c>
      <c r="F459" s="1" t="str">
        <f t="shared" si="42"/>
        <v/>
      </c>
      <c r="G459" s="1" t="str">
        <f t="shared" si="43"/>
        <v/>
      </c>
      <c r="H459" s="1" t="str">
        <f t="shared" si="44"/>
        <v/>
      </c>
      <c r="I459" s="1" t="str">
        <f t="shared" si="45"/>
        <v/>
      </c>
      <c r="J459" s="1" t="str">
        <f t="shared" si="46"/>
        <v/>
      </c>
      <c r="K459" t="str">
        <f>IF(A459="","",ROUND(1+(LOG10(A459)-LOG10(入力・概要!$B$38))*(入力・概要!$B$40-1)/(LOG10(入力・概要!$B$39)-LOG10(入力・概要!$B$38)),0)+3)</f>
        <v/>
      </c>
      <c r="L459" t="str">
        <f>IF(K459="","",INDEX(同相3導体!$B:$B,K459))</f>
        <v/>
      </c>
      <c r="M459" t="str">
        <f t="shared" si="47"/>
        <v/>
      </c>
    </row>
    <row r="460" spans="1:13">
      <c r="A460" s="3"/>
      <c r="B460" s="4"/>
      <c r="C460" s="4"/>
      <c r="D460" s="1" t="str">
        <f>IF(K460="","",INDEX(同相3導体!$AB:$AB,K460))</f>
        <v/>
      </c>
      <c r="E460" s="1" t="str">
        <f>IF(K460="","",INDEX(同相3導体!$AC:$AC,K460))</f>
        <v/>
      </c>
      <c r="F460" s="1" t="str">
        <f t="shared" si="42"/>
        <v/>
      </c>
      <c r="G460" s="1" t="str">
        <f t="shared" si="43"/>
        <v/>
      </c>
      <c r="H460" s="1" t="str">
        <f t="shared" si="44"/>
        <v/>
      </c>
      <c r="I460" s="1" t="str">
        <f t="shared" si="45"/>
        <v/>
      </c>
      <c r="J460" s="1" t="str">
        <f t="shared" si="46"/>
        <v/>
      </c>
      <c r="K460" t="str">
        <f>IF(A460="","",ROUND(1+(LOG10(A460)-LOG10(入力・概要!$B$38))*(入力・概要!$B$40-1)/(LOG10(入力・概要!$B$39)-LOG10(入力・概要!$B$38)),0)+3)</f>
        <v/>
      </c>
      <c r="L460" t="str">
        <f>IF(K460="","",INDEX(同相3導体!$B:$B,K460))</f>
        <v/>
      </c>
      <c r="M460" t="str">
        <f t="shared" si="47"/>
        <v/>
      </c>
    </row>
    <row r="461" spans="1:13">
      <c r="A461" s="3"/>
      <c r="B461" s="4"/>
      <c r="C461" s="4"/>
      <c r="D461" s="1" t="str">
        <f>IF(K461="","",INDEX(同相3導体!$AB:$AB,K461))</f>
        <v/>
      </c>
      <c r="E461" s="1" t="str">
        <f>IF(K461="","",INDEX(同相3導体!$AC:$AC,K461))</f>
        <v/>
      </c>
      <c r="F461" s="1" t="str">
        <f t="shared" si="42"/>
        <v/>
      </c>
      <c r="G461" s="1" t="str">
        <f t="shared" si="43"/>
        <v/>
      </c>
      <c r="H461" s="1" t="str">
        <f t="shared" si="44"/>
        <v/>
      </c>
      <c r="I461" s="1" t="str">
        <f t="shared" si="45"/>
        <v/>
      </c>
      <c r="J461" s="1" t="str">
        <f t="shared" si="46"/>
        <v/>
      </c>
      <c r="K461" t="str">
        <f>IF(A461="","",ROUND(1+(LOG10(A461)-LOG10(入力・概要!$B$38))*(入力・概要!$B$40-1)/(LOG10(入力・概要!$B$39)-LOG10(入力・概要!$B$38)),0)+3)</f>
        <v/>
      </c>
      <c r="L461" t="str">
        <f>IF(K461="","",INDEX(同相3導体!$B:$B,K461))</f>
        <v/>
      </c>
      <c r="M461" t="str">
        <f t="shared" si="47"/>
        <v/>
      </c>
    </row>
    <row r="462" spans="1:13">
      <c r="A462" s="3"/>
      <c r="B462" s="4"/>
      <c r="C462" s="4"/>
      <c r="D462" s="1" t="str">
        <f>IF(K462="","",INDEX(同相3導体!$AB:$AB,K462))</f>
        <v/>
      </c>
      <c r="E462" s="1" t="str">
        <f>IF(K462="","",INDEX(同相3導体!$AC:$AC,K462))</f>
        <v/>
      </c>
      <c r="F462" s="1" t="str">
        <f t="shared" si="42"/>
        <v/>
      </c>
      <c r="G462" s="1" t="str">
        <f t="shared" si="43"/>
        <v/>
      </c>
      <c r="H462" s="1" t="str">
        <f t="shared" si="44"/>
        <v/>
      </c>
      <c r="I462" s="1" t="str">
        <f t="shared" si="45"/>
        <v/>
      </c>
      <c r="J462" s="1" t="str">
        <f t="shared" si="46"/>
        <v/>
      </c>
      <c r="K462" t="str">
        <f>IF(A462="","",ROUND(1+(LOG10(A462)-LOG10(入力・概要!$B$38))*(入力・概要!$B$40-1)/(LOG10(入力・概要!$B$39)-LOG10(入力・概要!$B$38)),0)+3)</f>
        <v/>
      </c>
      <c r="L462" t="str">
        <f>IF(K462="","",INDEX(同相3導体!$B:$B,K462))</f>
        <v/>
      </c>
      <c r="M462" t="str">
        <f t="shared" si="47"/>
        <v/>
      </c>
    </row>
    <row r="463" spans="1:13">
      <c r="A463" s="3"/>
      <c r="B463" s="4"/>
      <c r="C463" s="4"/>
      <c r="D463" s="1" t="str">
        <f>IF(K463="","",INDEX(同相3導体!$AB:$AB,K463))</f>
        <v/>
      </c>
      <c r="E463" s="1" t="str">
        <f>IF(K463="","",INDEX(同相3導体!$AC:$AC,K463))</f>
        <v/>
      </c>
      <c r="F463" s="1" t="str">
        <f t="shared" si="42"/>
        <v/>
      </c>
      <c r="G463" s="1" t="str">
        <f t="shared" si="43"/>
        <v/>
      </c>
      <c r="H463" s="1" t="str">
        <f t="shared" si="44"/>
        <v/>
      </c>
      <c r="I463" s="1" t="str">
        <f t="shared" si="45"/>
        <v/>
      </c>
      <c r="J463" s="1" t="str">
        <f t="shared" si="46"/>
        <v/>
      </c>
      <c r="K463" t="str">
        <f>IF(A463="","",ROUND(1+(LOG10(A463)-LOG10(入力・概要!$B$38))*(入力・概要!$B$40-1)/(LOG10(入力・概要!$B$39)-LOG10(入力・概要!$B$38)),0)+3)</f>
        <v/>
      </c>
      <c r="L463" t="str">
        <f>IF(K463="","",INDEX(同相3導体!$B:$B,K463))</f>
        <v/>
      </c>
      <c r="M463" t="str">
        <f t="shared" si="47"/>
        <v/>
      </c>
    </row>
    <row r="464" spans="1:13">
      <c r="A464" s="3"/>
      <c r="B464" s="4"/>
      <c r="C464" s="4"/>
      <c r="D464" s="1" t="str">
        <f>IF(K464="","",INDEX(同相3導体!$AB:$AB,K464))</f>
        <v/>
      </c>
      <c r="E464" s="1" t="str">
        <f>IF(K464="","",INDEX(同相3導体!$AC:$AC,K464))</f>
        <v/>
      </c>
      <c r="F464" s="1" t="str">
        <f t="shared" si="42"/>
        <v/>
      </c>
      <c r="G464" s="1" t="str">
        <f t="shared" si="43"/>
        <v/>
      </c>
      <c r="H464" s="1" t="str">
        <f t="shared" si="44"/>
        <v/>
      </c>
      <c r="I464" s="1" t="str">
        <f t="shared" si="45"/>
        <v/>
      </c>
      <c r="J464" s="1" t="str">
        <f t="shared" si="46"/>
        <v/>
      </c>
      <c r="K464" t="str">
        <f>IF(A464="","",ROUND(1+(LOG10(A464)-LOG10(入力・概要!$B$38))*(入力・概要!$B$40-1)/(LOG10(入力・概要!$B$39)-LOG10(入力・概要!$B$38)),0)+3)</f>
        <v/>
      </c>
      <c r="L464" t="str">
        <f>IF(K464="","",INDEX(同相3導体!$B:$B,K464))</f>
        <v/>
      </c>
      <c r="M464" t="str">
        <f t="shared" si="47"/>
        <v/>
      </c>
    </row>
    <row r="465" spans="1:13">
      <c r="A465" s="3"/>
      <c r="B465" s="4"/>
      <c r="C465" s="4"/>
      <c r="D465" s="1" t="str">
        <f>IF(K465="","",INDEX(同相3導体!$AB:$AB,K465))</f>
        <v/>
      </c>
      <c r="E465" s="1" t="str">
        <f>IF(K465="","",INDEX(同相3導体!$AC:$AC,K465))</f>
        <v/>
      </c>
      <c r="F465" s="1" t="str">
        <f t="shared" si="42"/>
        <v/>
      </c>
      <c r="G465" s="1" t="str">
        <f t="shared" si="43"/>
        <v/>
      </c>
      <c r="H465" s="1" t="str">
        <f t="shared" si="44"/>
        <v/>
      </c>
      <c r="I465" s="1" t="str">
        <f t="shared" si="45"/>
        <v/>
      </c>
      <c r="J465" s="1" t="str">
        <f t="shared" si="46"/>
        <v/>
      </c>
      <c r="K465" t="str">
        <f>IF(A465="","",ROUND(1+(LOG10(A465)-LOG10(入力・概要!$B$38))*(入力・概要!$B$40-1)/(LOG10(入力・概要!$B$39)-LOG10(入力・概要!$B$38)),0)+3)</f>
        <v/>
      </c>
      <c r="L465" t="str">
        <f>IF(K465="","",INDEX(同相3導体!$B:$B,K465))</f>
        <v/>
      </c>
      <c r="M465" t="str">
        <f t="shared" si="47"/>
        <v/>
      </c>
    </row>
    <row r="466" spans="1:13">
      <c r="A466" s="3"/>
      <c r="B466" s="4"/>
      <c r="C466" s="4"/>
      <c r="D466" s="1" t="str">
        <f>IF(K466="","",INDEX(同相3導体!$AB:$AB,K466))</f>
        <v/>
      </c>
      <c r="E466" s="1" t="str">
        <f>IF(K466="","",INDEX(同相3導体!$AC:$AC,K466))</f>
        <v/>
      </c>
      <c r="F466" s="1" t="str">
        <f t="shared" si="42"/>
        <v/>
      </c>
      <c r="G466" s="1" t="str">
        <f t="shared" si="43"/>
        <v/>
      </c>
      <c r="H466" s="1" t="str">
        <f t="shared" si="44"/>
        <v/>
      </c>
      <c r="I466" s="1" t="str">
        <f t="shared" si="45"/>
        <v/>
      </c>
      <c r="J466" s="1" t="str">
        <f t="shared" si="46"/>
        <v/>
      </c>
      <c r="K466" t="str">
        <f>IF(A466="","",ROUND(1+(LOG10(A466)-LOG10(入力・概要!$B$38))*(入力・概要!$B$40-1)/(LOG10(入力・概要!$B$39)-LOG10(入力・概要!$B$38)),0)+3)</f>
        <v/>
      </c>
      <c r="L466" t="str">
        <f>IF(K466="","",INDEX(同相3導体!$B:$B,K466))</f>
        <v/>
      </c>
      <c r="M466" t="str">
        <f t="shared" si="47"/>
        <v/>
      </c>
    </row>
    <row r="467" spans="1:13">
      <c r="A467" s="3"/>
      <c r="B467" s="4"/>
      <c r="C467" s="4"/>
      <c r="D467" s="1" t="str">
        <f>IF(K467="","",INDEX(同相3導体!$AB:$AB,K467))</f>
        <v/>
      </c>
      <c r="E467" s="1" t="str">
        <f>IF(K467="","",INDEX(同相3導体!$AC:$AC,K467))</f>
        <v/>
      </c>
      <c r="F467" s="1" t="str">
        <f t="shared" si="42"/>
        <v/>
      </c>
      <c r="G467" s="1" t="str">
        <f t="shared" si="43"/>
        <v/>
      </c>
      <c r="H467" s="1" t="str">
        <f t="shared" si="44"/>
        <v/>
      </c>
      <c r="I467" s="1" t="str">
        <f t="shared" si="45"/>
        <v/>
      </c>
      <c r="J467" s="1" t="str">
        <f t="shared" si="46"/>
        <v/>
      </c>
      <c r="K467" t="str">
        <f>IF(A467="","",ROUND(1+(LOG10(A467)-LOG10(入力・概要!$B$38))*(入力・概要!$B$40-1)/(LOG10(入力・概要!$B$39)-LOG10(入力・概要!$B$38)),0)+3)</f>
        <v/>
      </c>
      <c r="L467" t="str">
        <f>IF(K467="","",INDEX(同相3導体!$B:$B,K467))</f>
        <v/>
      </c>
      <c r="M467" t="str">
        <f t="shared" si="47"/>
        <v/>
      </c>
    </row>
    <row r="468" spans="1:13">
      <c r="A468" s="3"/>
      <c r="B468" s="4"/>
      <c r="C468" s="4"/>
      <c r="D468" s="1" t="str">
        <f>IF(K468="","",INDEX(同相3導体!$AB:$AB,K468))</f>
        <v/>
      </c>
      <c r="E468" s="1" t="str">
        <f>IF(K468="","",INDEX(同相3導体!$AC:$AC,K468))</f>
        <v/>
      </c>
      <c r="F468" s="1" t="str">
        <f t="shared" si="42"/>
        <v/>
      </c>
      <c r="G468" s="1" t="str">
        <f t="shared" si="43"/>
        <v/>
      </c>
      <c r="H468" s="1" t="str">
        <f t="shared" si="44"/>
        <v/>
      </c>
      <c r="I468" s="1" t="str">
        <f t="shared" si="45"/>
        <v/>
      </c>
      <c r="J468" s="1" t="str">
        <f t="shared" si="46"/>
        <v/>
      </c>
      <c r="K468" t="str">
        <f>IF(A468="","",ROUND(1+(LOG10(A468)-LOG10(入力・概要!$B$38))*(入力・概要!$B$40-1)/(LOG10(入力・概要!$B$39)-LOG10(入力・概要!$B$38)),0)+3)</f>
        <v/>
      </c>
      <c r="L468" t="str">
        <f>IF(K468="","",INDEX(同相3導体!$B:$B,K468))</f>
        <v/>
      </c>
      <c r="M468" t="str">
        <f t="shared" si="47"/>
        <v/>
      </c>
    </row>
    <row r="469" spans="1:13">
      <c r="A469" s="3"/>
      <c r="B469" s="4"/>
      <c r="C469" s="4"/>
      <c r="D469" s="1" t="str">
        <f>IF(K469="","",INDEX(同相3導体!$AB:$AB,K469))</f>
        <v/>
      </c>
      <c r="E469" s="1" t="str">
        <f>IF(K469="","",INDEX(同相3導体!$AC:$AC,K469))</f>
        <v/>
      </c>
      <c r="F469" s="1" t="str">
        <f t="shared" si="42"/>
        <v/>
      </c>
      <c r="G469" s="1" t="str">
        <f t="shared" si="43"/>
        <v/>
      </c>
      <c r="H469" s="1" t="str">
        <f t="shared" si="44"/>
        <v/>
      </c>
      <c r="I469" s="1" t="str">
        <f t="shared" si="45"/>
        <v/>
      </c>
      <c r="J469" s="1" t="str">
        <f t="shared" si="46"/>
        <v/>
      </c>
      <c r="K469" t="str">
        <f>IF(A469="","",ROUND(1+(LOG10(A469)-LOG10(入力・概要!$B$38))*(入力・概要!$B$40-1)/(LOG10(入力・概要!$B$39)-LOG10(入力・概要!$B$38)),0)+3)</f>
        <v/>
      </c>
      <c r="L469" t="str">
        <f>IF(K469="","",INDEX(同相3導体!$B:$B,K469))</f>
        <v/>
      </c>
      <c r="M469" t="str">
        <f t="shared" si="47"/>
        <v/>
      </c>
    </row>
    <row r="470" spans="1:13">
      <c r="A470" s="3"/>
      <c r="B470" s="4"/>
      <c r="C470" s="4"/>
      <c r="D470" s="1" t="str">
        <f>IF(K470="","",INDEX(同相3導体!$AB:$AB,K470))</f>
        <v/>
      </c>
      <c r="E470" s="1" t="str">
        <f>IF(K470="","",INDEX(同相3導体!$AC:$AC,K470))</f>
        <v/>
      </c>
      <c r="F470" s="1" t="str">
        <f t="shared" si="42"/>
        <v/>
      </c>
      <c r="G470" s="1" t="str">
        <f t="shared" si="43"/>
        <v/>
      </c>
      <c r="H470" s="1" t="str">
        <f t="shared" si="44"/>
        <v/>
      </c>
      <c r="I470" s="1" t="str">
        <f t="shared" si="45"/>
        <v/>
      </c>
      <c r="J470" s="1" t="str">
        <f t="shared" si="46"/>
        <v/>
      </c>
      <c r="K470" t="str">
        <f>IF(A470="","",ROUND(1+(LOG10(A470)-LOG10(入力・概要!$B$38))*(入力・概要!$B$40-1)/(LOG10(入力・概要!$B$39)-LOG10(入力・概要!$B$38)),0)+3)</f>
        <v/>
      </c>
      <c r="L470" t="str">
        <f>IF(K470="","",INDEX(同相3導体!$B:$B,K470))</f>
        <v/>
      </c>
      <c r="M470" t="str">
        <f t="shared" si="47"/>
        <v/>
      </c>
    </row>
    <row r="471" spans="1:13">
      <c r="A471" s="3"/>
      <c r="B471" s="4"/>
      <c r="C471" s="4"/>
      <c r="D471" s="1" t="str">
        <f>IF(K471="","",INDEX(同相3導体!$AB:$AB,K471))</f>
        <v/>
      </c>
      <c r="E471" s="1" t="str">
        <f>IF(K471="","",INDEX(同相3導体!$AC:$AC,K471))</f>
        <v/>
      </c>
      <c r="F471" s="1" t="str">
        <f t="shared" si="42"/>
        <v/>
      </c>
      <c r="G471" s="1" t="str">
        <f t="shared" si="43"/>
        <v/>
      </c>
      <c r="H471" s="1" t="str">
        <f t="shared" si="44"/>
        <v/>
      </c>
      <c r="I471" s="1" t="str">
        <f t="shared" si="45"/>
        <v/>
      </c>
      <c r="J471" s="1" t="str">
        <f t="shared" si="46"/>
        <v/>
      </c>
      <c r="K471" t="str">
        <f>IF(A471="","",ROUND(1+(LOG10(A471)-LOG10(入力・概要!$B$38))*(入力・概要!$B$40-1)/(LOG10(入力・概要!$B$39)-LOG10(入力・概要!$B$38)),0)+3)</f>
        <v/>
      </c>
      <c r="L471" t="str">
        <f>IF(K471="","",INDEX(同相3導体!$B:$B,K471))</f>
        <v/>
      </c>
      <c r="M471" t="str">
        <f t="shared" si="47"/>
        <v/>
      </c>
    </row>
    <row r="472" spans="1:13">
      <c r="A472" s="3"/>
      <c r="B472" s="4"/>
      <c r="C472" s="4"/>
      <c r="D472" s="1" t="str">
        <f>IF(K472="","",INDEX(同相3導体!$AB:$AB,K472))</f>
        <v/>
      </c>
      <c r="E472" s="1" t="str">
        <f>IF(K472="","",INDEX(同相3導体!$AC:$AC,K472))</f>
        <v/>
      </c>
      <c r="F472" s="1" t="str">
        <f t="shared" si="42"/>
        <v/>
      </c>
      <c r="G472" s="1" t="str">
        <f t="shared" si="43"/>
        <v/>
      </c>
      <c r="H472" s="1" t="str">
        <f t="shared" si="44"/>
        <v/>
      </c>
      <c r="I472" s="1" t="str">
        <f t="shared" si="45"/>
        <v/>
      </c>
      <c r="J472" s="1" t="str">
        <f t="shared" si="46"/>
        <v/>
      </c>
      <c r="K472" t="str">
        <f>IF(A472="","",ROUND(1+(LOG10(A472)-LOG10(入力・概要!$B$38))*(入力・概要!$B$40-1)/(LOG10(入力・概要!$B$39)-LOG10(入力・概要!$B$38)),0)+3)</f>
        <v/>
      </c>
      <c r="L472" t="str">
        <f>IF(K472="","",INDEX(同相3導体!$B:$B,K472))</f>
        <v/>
      </c>
      <c r="M472" t="str">
        <f t="shared" si="47"/>
        <v/>
      </c>
    </row>
    <row r="473" spans="1:13">
      <c r="A473" s="3"/>
      <c r="B473" s="4"/>
      <c r="C473" s="4"/>
      <c r="D473" s="1" t="str">
        <f>IF(K473="","",INDEX(同相3導体!$AB:$AB,K473))</f>
        <v/>
      </c>
      <c r="E473" s="1" t="str">
        <f>IF(K473="","",INDEX(同相3導体!$AC:$AC,K473))</f>
        <v/>
      </c>
      <c r="F473" s="1" t="str">
        <f t="shared" si="42"/>
        <v/>
      </c>
      <c r="G473" s="1" t="str">
        <f t="shared" si="43"/>
        <v/>
      </c>
      <c r="H473" s="1" t="str">
        <f t="shared" si="44"/>
        <v/>
      </c>
      <c r="I473" s="1" t="str">
        <f t="shared" si="45"/>
        <v/>
      </c>
      <c r="J473" s="1" t="str">
        <f t="shared" si="46"/>
        <v/>
      </c>
      <c r="K473" t="str">
        <f>IF(A473="","",ROUND(1+(LOG10(A473)-LOG10(入力・概要!$B$38))*(入力・概要!$B$40-1)/(LOG10(入力・概要!$B$39)-LOG10(入力・概要!$B$38)),0)+3)</f>
        <v/>
      </c>
      <c r="L473" t="str">
        <f>IF(K473="","",INDEX(同相3導体!$B:$B,K473))</f>
        <v/>
      </c>
      <c r="M473" t="str">
        <f t="shared" si="47"/>
        <v/>
      </c>
    </row>
    <row r="474" spans="1:13">
      <c r="A474" s="3"/>
      <c r="B474" s="4"/>
      <c r="C474" s="4"/>
      <c r="D474" s="1" t="str">
        <f>IF(K474="","",INDEX(同相3導体!$AB:$AB,K474))</f>
        <v/>
      </c>
      <c r="E474" s="1" t="str">
        <f>IF(K474="","",INDEX(同相3導体!$AC:$AC,K474))</f>
        <v/>
      </c>
      <c r="F474" s="1" t="str">
        <f t="shared" si="42"/>
        <v/>
      </c>
      <c r="G474" s="1" t="str">
        <f t="shared" si="43"/>
        <v/>
      </c>
      <c r="H474" s="1" t="str">
        <f t="shared" si="44"/>
        <v/>
      </c>
      <c r="I474" s="1" t="str">
        <f t="shared" si="45"/>
        <v/>
      </c>
      <c r="J474" s="1" t="str">
        <f t="shared" si="46"/>
        <v/>
      </c>
      <c r="K474" t="str">
        <f>IF(A474="","",ROUND(1+(LOG10(A474)-LOG10(入力・概要!$B$38))*(入力・概要!$B$40-1)/(LOG10(入力・概要!$B$39)-LOG10(入力・概要!$B$38)),0)+3)</f>
        <v/>
      </c>
      <c r="L474" t="str">
        <f>IF(K474="","",INDEX(同相3導体!$B:$B,K474))</f>
        <v/>
      </c>
      <c r="M474" t="str">
        <f t="shared" si="47"/>
        <v/>
      </c>
    </row>
    <row r="475" spans="1:13">
      <c r="A475" s="3"/>
      <c r="B475" s="4"/>
      <c r="C475" s="4"/>
      <c r="D475" s="1" t="str">
        <f>IF(K475="","",INDEX(同相3導体!$AB:$AB,K475))</f>
        <v/>
      </c>
      <c r="E475" s="1" t="str">
        <f>IF(K475="","",INDEX(同相3導体!$AC:$AC,K475))</f>
        <v/>
      </c>
      <c r="F475" s="1" t="str">
        <f t="shared" si="42"/>
        <v/>
      </c>
      <c r="G475" s="1" t="str">
        <f t="shared" si="43"/>
        <v/>
      </c>
      <c r="H475" s="1" t="str">
        <f t="shared" si="44"/>
        <v/>
      </c>
      <c r="I475" s="1" t="str">
        <f t="shared" si="45"/>
        <v/>
      </c>
      <c r="J475" s="1" t="str">
        <f t="shared" si="46"/>
        <v/>
      </c>
      <c r="K475" t="str">
        <f>IF(A475="","",ROUND(1+(LOG10(A475)-LOG10(入力・概要!$B$38))*(入力・概要!$B$40-1)/(LOG10(入力・概要!$B$39)-LOG10(入力・概要!$B$38)),0)+3)</f>
        <v/>
      </c>
      <c r="L475" t="str">
        <f>IF(K475="","",INDEX(同相3導体!$B:$B,K475))</f>
        <v/>
      </c>
      <c r="M475" t="str">
        <f t="shared" si="47"/>
        <v/>
      </c>
    </row>
    <row r="476" spans="1:13">
      <c r="A476" s="3"/>
      <c r="B476" s="4"/>
      <c r="C476" s="4"/>
      <c r="D476" s="1" t="str">
        <f>IF(K476="","",INDEX(同相3導体!$AB:$AB,K476))</f>
        <v/>
      </c>
      <c r="E476" s="1" t="str">
        <f>IF(K476="","",INDEX(同相3導体!$AC:$AC,K476))</f>
        <v/>
      </c>
      <c r="F476" s="1" t="str">
        <f t="shared" si="42"/>
        <v/>
      </c>
      <c r="G476" s="1" t="str">
        <f t="shared" si="43"/>
        <v/>
      </c>
      <c r="H476" s="1" t="str">
        <f t="shared" si="44"/>
        <v/>
      </c>
      <c r="I476" s="1" t="str">
        <f t="shared" si="45"/>
        <v/>
      </c>
      <c r="J476" s="1" t="str">
        <f t="shared" si="46"/>
        <v/>
      </c>
      <c r="K476" t="str">
        <f>IF(A476="","",ROUND(1+(LOG10(A476)-LOG10(入力・概要!$B$38))*(入力・概要!$B$40-1)/(LOG10(入力・概要!$B$39)-LOG10(入力・概要!$B$38)),0)+3)</f>
        <v/>
      </c>
      <c r="L476" t="str">
        <f>IF(K476="","",INDEX(同相3導体!$B:$B,K476))</f>
        <v/>
      </c>
      <c r="M476" t="str">
        <f t="shared" si="47"/>
        <v/>
      </c>
    </row>
    <row r="477" spans="1:13">
      <c r="A477" s="3"/>
      <c r="B477" s="4"/>
      <c r="C477" s="4"/>
      <c r="D477" s="1" t="str">
        <f>IF(K477="","",INDEX(同相3導体!$AB:$AB,K477))</f>
        <v/>
      </c>
      <c r="E477" s="1" t="str">
        <f>IF(K477="","",INDEX(同相3導体!$AC:$AC,K477))</f>
        <v/>
      </c>
      <c r="F477" s="1" t="str">
        <f t="shared" si="42"/>
        <v/>
      </c>
      <c r="G477" s="1" t="str">
        <f t="shared" si="43"/>
        <v/>
      </c>
      <c r="H477" s="1" t="str">
        <f t="shared" si="44"/>
        <v/>
      </c>
      <c r="I477" s="1" t="str">
        <f t="shared" si="45"/>
        <v/>
      </c>
      <c r="J477" s="1" t="str">
        <f t="shared" si="46"/>
        <v/>
      </c>
      <c r="K477" t="str">
        <f>IF(A477="","",ROUND(1+(LOG10(A477)-LOG10(入力・概要!$B$38))*(入力・概要!$B$40-1)/(LOG10(入力・概要!$B$39)-LOG10(入力・概要!$B$38)),0)+3)</f>
        <v/>
      </c>
      <c r="L477" t="str">
        <f>IF(K477="","",INDEX(同相3導体!$B:$B,K477))</f>
        <v/>
      </c>
      <c r="M477" t="str">
        <f t="shared" si="47"/>
        <v/>
      </c>
    </row>
    <row r="478" spans="1:13">
      <c r="A478" s="3"/>
      <c r="B478" s="4"/>
      <c r="C478" s="4"/>
      <c r="D478" s="1" t="str">
        <f>IF(K478="","",INDEX(同相3導体!$AB:$AB,K478))</f>
        <v/>
      </c>
      <c r="E478" s="1" t="str">
        <f>IF(K478="","",INDEX(同相3導体!$AC:$AC,K478))</f>
        <v/>
      </c>
      <c r="F478" s="1" t="str">
        <f t="shared" si="42"/>
        <v/>
      </c>
      <c r="G478" s="1" t="str">
        <f t="shared" si="43"/>
        <v/>
      </c>
      <c r="H478" s="1" t="str">
        <f t="shared" si="44"/>
        <v/>
      </c>
      <c r="I478" s="1" t="str">
        <f t="shared" si="45"/>
        <v/>
      </c>
      <c r="J478" s="1" t="str">
        <f t="shared" si="46"/>
        <v/>
      </c>
      <c r="K478" t="str">
        <f>IF(A478="","",ROUND(1+(LOG10(A478)-LOG10(入力・概要!$B$38))*(入力・概要!$B$40-1)/(LOG10(入力・概要!$B$39)-LOG10(入力・概要!$B$38)),0)+3)</f>
        <v/>
      </c>
      <c r="L478" t="str">
        <f>IF(K478="","",INDEX(同相3導体!$B:$B,K478))</f>
        <v/>
      </c>
      <c r="M478" t="str">
        <f t="shared" si="47"/>
        <v/>
      </c>
    </row>
    <row r="479" spans="1:13">
      <c r="A479" s="3"/>
      <c r="B479" s="4"/>
      <c r="C479" s="4"/>
      <c r="D479" s="1" t="str">
        <f>IF(K479="","",INDEX(同相3導体!$AB:$AB,K479))</f>
        <v/>
      </c>
      <c r="E479" s="1" t="str">
        <f>IF(K479="","",INDEX(同相3導体!$AC:$AC,K479))</f>
        <v/>
      </c>
      <c r="F479" s="1" t="str">
        <f t="shared" si="42"/>
        <v/>
      </c>
      <c r="G479" s="1" t="str">
        <f t="shared" si="43"/>
        <v/>
      </c>
      <c r="H479" s="1" t="str">
        <f t="shared" si="44"/>
        <v/>
      </c>
      <c r="I479" s="1" t="str">
        <f t="shared" si="45"/>
        <v/>
      </c>
      <c r="J479" s="1" t="str">
        <f t="shared" si="46"/>
        <v/>
      </c>
      <c r="K479" t="str">
        <f>IF(A479="","",ROUND(1+(LOG10(A479)-LOG10(入力・概要!$B$38))*(入力・概要!$B$40-1)/(LOG10(入力・概要!$B$39)-LOG10(入力・概要!$B$38)),0)+3)</f>
        <v/>
      </c>
      <c r="L479" t="str">
        <f>IF(K479="","",INDEX(同相3導体!$B:$B,K479))</f>
        <v/>
      </c>
      <c r="M479" t="str">
        <f t="shared" si="47"/>
        <v/>
      </c>
    </row>
    <row r="480" spans="1:13">
      <c r="A480" s="3"/>
      <c r="B480" s="4"/>
      <c r="C480" s="4"/>
      <c r="D480" s="1" t="str">
        <f>IF(K480="","",INDEX(同相3導体!$AB:$AB,K480))</f>
        <v/>
      </c>
      <c r="E480" s="1" t="str">
        <f>IF(K480="","",INDEX(同相3導体!$AC:$AC,K480))</f>
        <v/>
      </c>
      <c r="F480" s="1" t="str">
        <f t="shared" si="42"/>
        <v/>
      </c>
      <c r="G480" s="1" t="str">
        <f t="shared" si="43"/>
        <v/>
      </c>
      <c r="H480" s="1" t="str">
        <f t="shared" si="44"/>
        <v/>
      </c>
      <c r="I480" s="1" t="str">
        <f t="shared" si="45"/>
        <v/>
      </c>
      <c r="J480" s="1" t="str">
        <f t="shared" si="46"/>
        <v/>
      </c>
      <c r="K480" t="str">
        <f>IF(A480="","",ROUND(1+(LOG10(A480)-LOG10(入力・概要!$B$38))*(入力・概要!$B$40-1)/(LOG10(入力・概要!$B$39)-LOG10(入力・概要!$B$38)),0)+3)</f>
        <v/>
      </c>
      <c r="L480" t="str">
        <f>IF(K480="","",INDEX(同相3導体!$B:$B,K480))</f>
        <v/>
      </c>
      <c r="M480" t="str">
        <f t="shared" si="47"/>
        <v/>
      </c>
    </row>
    <row r="481" spans="1:13">
      <c r="A481" s="3"/>
      <c r="B481" s="4"/>
      <c r="C481" s="4"/>
      <c r="D481" s="1" t="str">
        <f>IF(K481="","",INDEX(同相3導体!$AB:$AB,K481))</f>
        <v/>
      </c>
      <c r="E481" s="1" t="str">
        <f>IF(K481="","",INDEX(同相3導体!$AC:$AC,K481))</f>
        <v/>
      </c>
      <c r="F481" s="1" t="str">
        <f t="shared" si="42"/>
        <v/>
      </c>
      <c r="G481" s="1" t="str">
        <f t="shared" si="43"/>
        <v/>
      </c>
      <c r="H481" s="1" t="str">
        <f t="shared" si="44"/>
        <v/>
      </c>
      <c r="I481" s="1" t="str">
        <f t="shared" si="45"/>
        <v/>
      </c>
      <c r="J481" s="1" t="str">
        <f t="shared" si="46"/>
        <v/>
      </c>
      <c r="K481" t="str">
        <f>IF(A481="","",ROUND(1+(LOG10(A481)-LOG10(入力・概要!$B$38))*(入力・概要!$B$40-1)/(LOG10(入力・概要!$B$39)-LOG10(入力・概要!$B$38)),0)+3)</f>
        <v/>
      </c>
      <c r="L481" t="str">
        <f>IF(K481="","",INDEX(同相3導体!$B:$B,K481))</f>
        <v/>
      </c>
      <c r="M481" t="str">
        <f t="shared" si="47"/>
        <v/>
      </c>
    </row>
    <row r="482" spans="1:13">
      <c r="A482" s="3"/>
      <c r="B482" s="4"/>
      <c r="C482" s="4"/>
      <c r="D482" s="1" t="str">
        <f>IF(K482="","",INDEX(同相3導体!$AB:$AB,K482))</f>
        <v/>
      </c>
      <c r="E482" s="1" t="str">
        <f>IF(K482="","",INDEX(同相3導体!$AC:$AC,K482))</f>
        <v/>
      </c>
      <c r="F482" s="1" t="str">
        <f t="shared" si="42"/>
        <v/>
      </c>
      <c r="G482" s="1" t="str">
        <f t="shared" si="43"/>
        <v/>
      </c>
      <c r="H482" s="1" t="str">
        <f t="shared" si="44"/>
        <v/>
      </c>
      <c r="I482" s="1" t="str">
        <f t="shared" si="45"/>
        <v/>
      </c>
      <c r="J482" s="1" t="str">
        <f t="shared" si="46"/>
        <v/>
      </c>
      <c r="K482" t="str">
        <f>IF(A482="","",ROUND(1+(LOG10(A482)-LOG10(入力・概要!$B$38))*(入力・概要!$B$40-1)/(LOG10(入力・概要!$B$39)-LOG10(入力・概要!$B$38)),0)+3)</f>
        <v/>
      </c>
      <c r="L482" t="str">
        <f>IF(K482="","",INDEX(同相3導体!$B:$B,K482))</f>
        <v/>
      </c>
      <c r="M482" t="str">
        <f t="shared" si="47"/>
        <v/>
      </c>
    </row>
    <row r="483" spans="1:13">
      <c r="A483" s="3"/>
      <c r="B483" s="4"/>
      <c r="C483" s="4"/>
      <c r="D483" s="1" t="str">
        <f>IF(K483="","",INDEX(同相3導体!$AB:$AB,K483))</f>
        <v/>
      </c>
      <c r="E483" s="1" t="str">
        <f>IF(K483="","",INDEX(同相3導体!$AC:$AC,K483))</f>
        <v/>
      </c>
      <c r="F483" s="1" t="str">
        <f t="shared" si="42"/>
        <v/>
      </c>
      <c r="G483" s="1" t="str">
        <f t="shared" si="43"/>
        <v/>
      </c>
      <c r="H483" s="1" t="str">
        <f t="shared" si="44"/>
        <v/>
      </c>
      <c r="I483" s="1" t="str">
        <f t="shared" si="45"/>
        <v/>
      </c>
      <c r="J483" s="1" t="str">
        <f t="shared" si="46"/>
        <v/>
      </c>
      <c r="K483" t="str">
        <f>IF(A483="","",ROUND(1+(LOG10(A483)-LOG10(入力・概要!$B$38))*(入力・概要!$B$40-1)/(LOG10(入力・概要!$B$39)-LOG10(入力・概要!$B$38)),0)+3)</f>
        <v/>
      </c>
      <c r="L483" t="str">
        <f>IF(K483="","",INDEX(同相3導体!$B:$B,K483))</f>
        <v/>
      </c>
      <c r="M483" t="str">
        <f t="shared" si="47"/>
        <v/>
      </c>
    </row>
    <row r="484" spans="1:13">
      <c r="A484" s="3"/>
      <c r="B484" s="4"/>
      <c r="C484" s="4"/>
      <c r="D484" s="1" t="str">
        <f>IF(K484="","",INDEX(同相3導体!$AB:$AB,K484))</f>
        <v/>
      </c>
      <c r="E484" s="1" t="str">
        <f>IF(K484="","",INDEX(同相3導体!$AC:$AC,K484))</f>
        <v/>
      </c>
      <c r="F484" s="1" t="str">
        <f t="shared" si="42"/>
        <v/>
      </c>
      <c r="G484" s="1" t="str">
        <f t="shared" si="43"/>
        <v/>
      </c>
      <c r="H484" s="1" t="str">
        <f t="shared" si="44"/>
        <v/>
      </c>
      <c r="I484" s="1" t="str">
        <f t="shared" si="45"/>
        <v/>
      </c>
      <c r="J484" s="1" t="str">
        <f t="shared" si="46"/>
        <v/>
      </c>
      <c r="K484" t="str">
        <f>IF(A484="","",ROUND(1+(LOG10(A484)-LOG10(入力・概要!$B$38))*(入力・概要!$B$40-1)/(LOG10(入力・概要!$B$39)-LOG10(入力・概要!$B$38)),0)+3)</f>
        <v/>
      </c>
      <c r="L484" t="str">
        <f>IF(K484="","",INDEX(同相3導体!$B:$B,K484))</f>
        <v/>
      </c>
      <c r="M484" t="str">
        <f t="shared" si="47"/>
        <v/>
      </c>
    </row>
    <row r="485" spans="1:13">
      <c r="A485" s="3"/>
      <c r="B485" s="4"/>
      <c r="C485" s="4"/>
      <c r="D485" s="1" t="str">
        <f>IF(K485="","",INDEX(同相3導体!$AB:$AB,K485))</f>
        <v/>
      </c>
      <c r="E485" s="1" t="str">
        <f>IF(K485="","",INDEX(同相3導体!$AC:$AC,K485))</f>
        <v/>
      </c>
      <c r="F485" s="1" t="str">
        <f t="shared" si="42"/>
        <v/>
      </c>
      <c r="G485" s="1" t="str">
        <f t="shared" si="43"/>
        <v/>
      </c>
      <c r="H485" s="1" t="str">
        <f t="shared" si="44"/>
        <v/>
      </c>
      <c r="I485" s="1" t="str">
        <f t="shared" si="45"/>
        <v/>
      </c>
      <c r="J485" s="1" t="str">
        <f t="shared" si="46"/>
        <v/>
      </c>
      <c r="K485" t="str">
        <f>IF(A485="","",ROUND(1+(LOG10(A485)-LOG10(入力・概要!$B$38))*(入力・概要!$B$40-1)/(LOG10(入力・概要!$B$39)-LOG10(入力・概要!$B$38)),0)+3)</f>
        <v/>
      </c>
      <c r="L485" t="str">
        <f>IF(K485="","",INDEX(同相3導体!$B:$B,K485))</f>
        <v/>
      </c>
      <c r="M485" t="str">
        <f t="shared" si="47"/>
        <v/>
      </c>
    </row>
    <row r="486" spans="1:13">
      <c r="A486" s="3"/>
      <c r="B486" s="4"/>
      <c r="C486" s="4"/>
      <c r="D486" s="1" t="str">
        <f>IF(K486="","",INDEX(同相3導体!$AB:$AB,K486))</f>
        <v/>
      </c>
      <c r="E486" s="1" t="str">
        <f>IF(K486="","",INDEX(同相3導体!$AC:$AC,K486))</f>
        <v/>
      </c>
      <c r="F486" s="1" t="str">
        <f t="shared" si="42"/>
        <v/>
      </c>
      <c r="G486" s="1" t="str">
        <f t="shared" si="43"/>
        <v/>
      </c>
      <c r="H486" s="1" t="str">
        <f t="shared" si="44"/>
        <v/>
      </c>
      <c r="I486" s="1" t="str">
        <f t="shared" si="45"/>
        <v/>
      </c>
      <c r="J486" s="1" t="str">
        <f t="shared" si="46"/>
        <v/>
      </c>
      <c r="K486" t="str">
        <f>IF(A486="","",ROUND(1+(LOG10(A486)-LOG10(入力・概要!$B$38))*(入力・概要!$B$40-1)/(LOG10(入力・概要!$B$39)-LOG10(入力・概要!$B$38)),0)+3)</f>
        <v/>
      </c>
      <c r="L486" t="str">
        <f>IF(K486="","",INDEX(同相3導体!$B:$B,K486))</f>
        <v/>
      </c>
      <c r="M486" t="str">
        <f t="shared" si="47"/>
        <v/>
      </c>
    </row>
    <row r="487" spans="1:13">
      <c r="A487" s="3"/>
      <c r="B487" s="4"/>
      <c r="C487" s="4"/>
      <c r="D487" s="1" t="str">
        <f>IF(K487="","",INDEX(同相3導体!$AB:$AB,K487))</f>
        <v/>
      </c>
      <c r="E487" s="1" t="str">
        <f>IF(K487="","",INDEX(同相3導体!$AC:$AC,K487))</f>
        <v/>
      </c>
      <c r="F487" s="1" t="str">
        <f t="shared" si="42"/>
        <v/>
      </c>
      <c r="G487" s="1" t="str">
        <f t="shared" si="43"/>
        <v/>
      </c>
      <c r="H487" s="1" t="str">
        <f t="shared" si="44"/>
        <v/>
      </c>
      <c r="I487" s="1" t="str">
        <f t="shared" si="45"/>
        <v/>
      </c>
      <c r="J487" s="1" t="str">
        <f t="shared" si="46"/>
        <v/>
      </c>
      <c r="K487" t="str">
        <f>IF(A487="","",ROUND(1+(LOG10(A487)-LOG10(入力・概要!$B$38))*(入力・概要!$B$40-1)/(LOG10(入力・概要!$B$39)-LOG10(入力・概要!$B$38)),0)+3)</f>
        <v/>
      </c>
      <c r="L487" t="str">
        <f>IF(K487="","",INDEX(同相3導体!$B:$B,K487))</f>
        <v/>
      </c>
      <c r="M487" t="str">
        <f t="shared" si="47"/>
        <v/>
      </c>
    </row>
    <row r="488" spans="1:13">
      <c r="A488" s="3"/>
      <c r="B488" s="4"/>
      <c r="C488" s="4"/>
      <c r="D488" s="1" t="str">
        <f>IF(K488="","",INDEX(同相3導体!$AB:$AB,K488))</f>
        <v/>
      </c>
      <c r="E488" s="1" t="str">
        <f>IF(K488="","",INDEX(同相3導体!$AC:$AC,K488))</f>
        <v/>
      </c>
      <c r="F488" s="1" t="str">
        <f t="shared" si="42"/>
        <v/>
      </c>
      <c r="G488" s="1" t="str">
        <f t="shared" si="43"/>
        <v/>
      </c>
      <c r="H488" s="1" t="str">
        <f t="shared" si="44"/>
        <v/>
      </c>
      <c r="I488" s="1" t="str">
        <f t="shared" si="45"/>
        <v/>
      </c>
      <c r="J488" s="1" t="str">
        <f t="shared" si="46"/>
        <v/>
      </c>
      <c r="K488" t="str">
        <f>IF(A488="","",ROUND(1+(LOG10(A488)-LOG10(入力・概要!$B$38))*(入力・概要!$B$40-1)/(LOG10(入力・概要!$B$39)-LOG10(入力・概要!$B$38)),0)+3)</f>
        <v/>
      </c>
      <c r="L488" t="str">
        <f>IF(K488="","",INDEX(同相3導体!$B:$B,K488))</f>
        <v/>
      </c>
      <c r="M488" t="str">
        <f t="shared" si="47"/>
        <v/>
      </c>
    </row>
    <row r="489" spans="1:13">
      <c r="A489" s="3"/>
      <c r="B489" s="4"/>
      <c r="C489" s="4"/>
      <c r="D489" s="1" t="str">
        <f>IF(K489="","",INDEX(同相3導体!$AB:$AB,K489))</f>
        <v/>
      </c>
      <c r="E489" s="1" t="str">
        <f>IF(K489="","",INDEX(同相3導体!$AC:$AC,K489))</f>
        <v/>
      </c>
      <c r="F489" s="1" t="str">
        <f t="shared" si="42"/>
        <v/>
      </c>
      <c r="G489" s="1" t="str">
        <f t="shared" si="43"/>
        <v/>
      </c>
      <c r="H489" s="1" t="str">
        <f t="shared" si="44"/>
        <v/>
      </c>
      <c r="I489" s="1" t="str">
        <f t="shared" si="45"/>
        <v/>
      </c>
      <c r="J489" s="1" t="str">
        <f t="shared" si="46"/>
        <v/>
      </c>
      <c r="K489" t="str">
        <f>IF(A489="","",ROUND(1+(LOG10(A489)-LOG10(入力・概要!$B$38))*(入力・概要!$B$40-1)/(LOG10(入力・概要!$B$39)-LOG10(入力・概要!$B$38)),0)+3)</f>
        <v/>
      </c>
      <c r="L489" t="str">
        <f>IF(K489="","",INDEX(同相3導体!$B:$B,K489))</f>
        <v/>
      </c>
      <c r="M489" t="str">
        <f t="shared" si="47"/>
        <v/>
      </c>
    </row>
    <row r="490" spans="1:13">
      <c r="A490" s="3"/>
      <c r="B490" s="4"/>
      <c r="C490" s="4"/>
      <c r="D490" s="1" t="str">
        <f>IF(K490="","",INDEX(同相3導体!$AB:$AB,K490))</f>
        <v/>
      </c>
      <c r="E490" s="1" t="str">
        <f>IF(K490="","",INDEX(同相3導体!$AC:$AC,K490))</f>
        <v/>
      </c>
      <c r="F490" s="1" t="str">
        <f t="shared" si="42"/>
        <v/>
      </c>
      <c r="G490" s="1" t="str">
        <f t="shared" si="43"/>
        <v/>
      </c>
      <c r="H490" s="1" t="str">
        <f t="shared" si="44"/>
        <v/>
      </c>
      <c r="I490" s="1" t="str">
        <f t="shared" si="45"/>
        <v/>
      </c>
      <c r="J490" s="1" t="str">
        <f t="shared" si="46"/>
        <v/>
      </c>
      <c r="K490" t="str">
        <f>IF(A490="","",ROUND(1+(LOG10(A490)-LOG10(入力・概要!$B$38))*(入力・概要!$B$40-1)/(LOG10(入力・概要!$B$39)-LOG10(入力・概要!$B$38)),0)+3)</f>
        <v/>
      </c>
      <c r="L490" t="str">
        <f>IF(K490="","",INDEX(同相3導体!$B:$B,K490))</f>
        <v/>
      </c>
      <c r="M490" t="str">
        <f t="shared" si="47"/>
        <v/>
      </c>
    </row>
    <row r="491" spans="1:13">
      <c r="A491" s="3"/>
      <c r="B491" s="4"/>
      <c r="C491" s="4"/>
      <c r="D491" s="1" t="str">
        <f>IF(K491="","",INDEX(同相3導体!$AB:$AB,K491))</f>
        <v/>
      </c>
      <c r="E491" s="1" t="str">
        <f>IF(K491="","",INDEX(同相3導体!$AC:$AC,K491))</f>
        <v/>
      </c>
      <c r="F491" s="1" t="str">
        <f t="shared" si="42"/>
        <v/>
      </c>
      <c r="G491" s="1" t="str">
        <f t="shared" si="43"/>
        <v/>
      </c>
      <c r="H491" s="1" t="str">
        <f t="shared" si="44"/>
        <v/>
      </c>
      <c r="I491" s="1" t="str">
        <f t="shared" si="45"/>
        <v/>
      </c>
      <c r="J491" s="1" t="str">
        <f t="shared" si="46"/>
        <v/>
      </c>
      <c r="K491" t="str">
        <f>IF(A491="","",ROUND(1+(LOG10(A491)-LOG10(入力・概要!$B$38))*(入力・概要!$B$40-1)/(LOG10(入力・概要!$B$39)-LOG10(入力・概要!$B$38)),0)+3)</f>
        <v/>
      </c>
      <c r="L491" t="str">
        <f>IF(K491="","",INDEX(同相3導体!$B:$B,K491))</f>
        <v/>
      </c>
      <c r="M491" t="str">
        <f t="shared" si="47"/>
        <v/>
      </c>
    </row>
    <row r="492" spans="1:13">
      <c r="A492" s="3"/>
      <c r="B492" s="4"/>
      <c r="C492" s="4"/>
      <c r="D492" s="1" t="str">
        <f>IF(K492="","",INDEX(同相3導体!$AB:$AB,K492))</f>
        <v/>
      </c>
      <c r="E492" s="1" t="str">
        <f>IF(K492="","",INDEX(同相3導体!$AC:$AC,K492))</f>
        <v/>
      </c>
      <c r="F492" s="1" t="str">
        <f t="shared" si="42"/>
        <v/>
      </c>
      <c r="G492" s="1" t="str">
        <f t="shared" si="43"/>
        <v/>
      </c>
      <c r="H492" s="1" t="str">
        <f t="shared" si="44"/>
        <v/>
      </c>
      <c r="I492" s="1" t="str">
        <f t="shared" si="45"/>
        <v/>
      </c>
      <c r="J492" s="1" t="str">
        <f t="shared" si="46"/>
        <v/>
      </c>
      <c r="K492" t="str">
        <f>IF(A492="","",ROUND(1+(LOG10(A492)-LOG10(入力・概要!$B$38))*(入力・概要!$B$40-1)/(LOG10(入力・概要!$B$39)-LOG10(入力・概要!$B$38)),0)+3)</f>
        <v/>
      </c>
      <c r="L492" t="str">
        <f>IF(K492="","",INDEX(同相3導体!$B:$B,K492))</f>
        <v/>
      </c>
      <c r="M492" t="str">
        <f t="shared" si="47"/>
        <v/>
      </c>
    </row>
    <row r="493" spans="1:13">
      <c r="A493" s="3"/>
      <c r="B493" s="4"/>
      <c r="C493" s="4"/>
      <c r="D493" s="1" t="str">
        <f>IF(K493="","",INDEX(同相3導体!$AB:$AB,K493))</f>
        <v/>
      </c>
      <c r="E493" s="1" t="str">
        <f>IF(K493="","",INDEX(同相3導体!$AC:$AC,K493))</f>
        <v/>
      </c>
      <c r="F493" s="1" t="str">
        <f t="shared" si="42"/>
        <v/>
      </c>
      <c r="G493" s="1" t="str">
        <f t="shared" si="43"/>
        <v/>
      </c>
      <c r="H493" s="1" t="str">
        <f t="shared" si="44"/>
        <v/>
      </c>
      <c r="I493" s="1" t="str">
        <f t="shared" si="45"/>
        <v/>
      </c>
      <c r="J493" s="1" t="str">
        <f t="shared" si="46"/>
        <v/>
      </c>
      <c r="K493" t="str">
        <f>IF(A493="","",ROUND(1+(LOG10(A493)-LOG10(入力・概要!$B$38))*(入力・概要!$B$40-1)/(LOG10(入力・概要!$B$39)-LOG10(入力・概要!$B$38)),0)+3)</f>
        <v/>
      </c>
      <c r="L493" t="str">
        <f>IF(K493="","",INDEX(同相3導体!$B:$B,K493))</f>
        <v/>
      </c>
      <c r="M493" t="str">
        <f t="shared" si="47"/>
        <v/>
      </c>
    </row>
    <row r="494" spans="1:13">
      <c r="A494" s="3"/>
      <c r="B494" s="4"/>
      <c r="C494" s="4"/>
      <c r="D494" s="1" t="str">
        <f>IF(K494="","",INDEX(同相3導体!$AB:$AB,K494))</f>
        <v/>
      </c>
      <c r="E494" s="1" t="str">
        <f>IF(K494="","",INDEX(同相3導体!$AC:$AC,K494))</f>
        <v/>
      </c>
      <c r="F494" s="1" t="str">
        <f t="shared" si="42"/>
        <v/>
      </c>
      <c r="G494" s="1" t="str">
        <f t="shared" si="43"/>
        <v/>
      </c>
      <c r="H494" s="1" t="str">
        <f t="shared" si="44"/>
        <v/>
      </c>
      <c r="I494" s="1" t="str">
        <f t="shared" si="45"/>
        <v/>
      </c>
      <c r="J494" s="1" t="str">
        <f t="shared" si="46"/>
        <v/>
      </c>
      <c r="K494" t="str">
        <f>IF(A494="","",ROUND(1+(LOG10(A494)-LOG10(入力・概要!$B$38))*(入力・概要!$B$40-1)/(LOG10(入力・概要!$B$39)-LOG10(入力・概要!$B$38)),0)+3)</f>
        <v/>
      </c>
      <c r="L494" t="str">
        <f>IF(K494="","",INDEX(同相3導体!$B:$B,K494))</f>
        <v/>
      </c>
      <c r="M494" t="str">
        <f t="shared" si="47"/>
        <v/>
      </c>
    </row>
    <row r="495" spans="1:13">
      <c r="A495" s="3"/>
      <c r="B495" s="4"/>
      <c r="C495" s="4"/>
      <c r="D495" s="1" t="str">
        <f>IF(K495="","",INDEX(同相3導体!$AB:$AB,K495))</f>
        <v/>
      </c>
      <c r="E495" s="1" t="str">
        <f>IF(K495="","",INDEX(同相3導体!$AC:$AC,K495))</f>
        <v/>
      </c>
      <c r="F495" s="1" t="str">
        <f t="shared" si="42"/>
        <v/>
      </c>
      <c r="G495" s="1" t="str">
        <f t="shared" si="43"/>
        <v/>
      </c>
      <c r="H495" s="1" t="str">
        <f t="shared" si="44"/>
        <v/>
      </c>
      <c r="I495" s="1" t="str">
        <f t="shared" si="45"/>
        <v/>
      </c>
      <c r="J495" s="1" t="str">
        <f t="shared" si="46"/>
        <v/>
      </c>
      <c r="K495" t="str">
        <f>IF(A495="","",ROUND(1+(LOG10(A495)-LOG10(入力・概要!$B$38))*(入力・概要!$B$40-1)/(LOG10(入力・概要!$B$39)-LOG10(入力・概要!$B$38)),0)+3)</f>
        <v/>
      </c>
      <c r="L495" t="str">
        <f>IF(K495="","",INDEX(同相3導体!$B:$B,K495))</f>
        <v/>
      </c>
      <c r="M495" t="str">
        <f t="shared" si="47"/>
        <v/>
      </c>
    </row>
    <row r="496" spans="1:13">
      <c r="A496" s="3"/>
      <c r="B496" s="4"/>
      <c r="C496" s="4"/>
      <c r="D496" s="1" t="str">
        <f>IF(K496="","",INDEX(同相3導体!$AB:$AB,K496))</f>
        <v/>
      </c>
      <c r="E496" s="1" t="str">
        <f>IF(K496="","",INDEX(同相3導体!$AC:$AC,K496))</f>
        <v/>
      </c>
      <c r="F496" s="1" t="str">
        <f t="shared" si="42"/>
        <v/>
      </c>
      <c r="G496" s="1" t="str">
        <f t="shared" si="43"/>
        <v/>
      </c>
      <c r="H496" s="1" t="str">
        <f t="shared" si="44"/>
        <v/>
      </c>
      <c r="I496" s="1" t="str">
        <f t="shared" si="45"/>
        <v/>
      </c>
      <c r="J496" s="1" t="str">
        <f t="shared" si="46"/>
        <v/>
      </c>
      <c r="K496" t="str">
        <f>IF(A496="","",ROUND(1+(LOG10(A496)-LOG10(入力・概要!$B$38))*(入力・概要!$B$40-1)/(LOG10(入力・概要!$B$39)-LOG10(入力・概要!$B$38)),0)+3)</f>
        <v/>
      </c>
      <c r="L496" t="str">
        <f>IF(K496="","",INDEX(同相3導体!$B:$B,K496))</f>
        <v/>
      </c>
      <c r="M496" t="str">
        <f t="shared" si="47"/>
        <v/>
      </c>
    </row>
    <row r="497" spans="1:13">
      <c r="A497" s="3"/>
      <c r="B497" s="4"/>
      <c r="C497" s="4"/>
      <c r="D497" s="1" t="str">
        <f>IF(K497="","",INDEX(同相3導体!$AB:$AB,K497))</f>
        <v/>
      </c>
      <c r="E497" s="1" t="str">
        <f>IF(K497="","",INDEX(同相3導体!$AC:$AC,K497))</f>
        <v/>
      </c>
      <c r="F497" s="1" t="str">
        <f t="shared" si="42"/>
        <v/>
      </c>
      <c r="G497" s="1" t="str">
        <f t="shared" si="43"/>
        <v/>
      </c>
      <c r="H497" s="1" t="str">
        <f t="shared" si="44"/>
        <v/>
      </c>
      <c r="I497" s="1" t="str">
        <f t="shared" si="45"/>
        <v/>
      </c>
      <c r="J497" s="1" t="str">
        <f t="shared" si="46"/>
        <v/>
      </c>
      <c r="K497" t="str">
        <f>IF(A497="","",ROUND(1+(LOG10(A497)-LOG10(入力・概要!$B$38))*(入力・概要!$B$40-1)/(LOG10(入力・概要!$B$39)-LOG10(入力・概要!$B$38)),0)+3)</f>
        <v/>
      </c>
      <c r="L497" t="str">
        <f>IF(K497="","",INDEX(同相3導体!$B:$B,K497))</f>
        <v/>
      </c>
      <c r="M497" t="str">
        <f t="shared" si="47"/>
        <v/>
      </c>
    </row>
    <row r="498" spans="1:13">
      <c r="A498" s="3"/>
      <c r="B498" s="4"/>
      <c r="C498" s="4"/>
      <c r="D498" s="1" t="str">
        <f>IF(K498="","",INDEX(同相3導体!$AB:$AB,K498))</f>
        <v/>
      </c>
      <c r="E498" s="1" t="str">
        <f>IF(K498="","",INDEX(同相3導体!$AC:$AC,K498))</f>
        <v/>
      </c>
      <c r="F498" s="1" t="str">
        <f t="shared" si="42"/>
        <v/>
      </c>
      <c r="G498" s="1" t="str">
        <f t="shared" si="43"/>
        <v/>
      </c>
      <c r="H498" s="1" t="str">
        <f t="shared" si="44"/>
        <v/>
      </c>
      <c r="I498" s="1" t="str">
        <f t="shared" si="45"/>
        <v/>
      </c>
      <c r="J498" s="1" t="str">
        <f t="shared" si="46"/>
        <v/>
      </c>
      <c r="K498" t="str">
        <f>IF(A498="","",ROUND(1+(LOG10(A498)-LOG10(入力・概要!$B$38))*(入力・概要!$B$40-1)/(LOG10(入力・概要!$B$39)-LOG10(入力・概要!$B$38)),0)+3)</f>
        <v/>
      </c>
      <c r="L498" t="str">
        <f>IF(K498="","",INDEX(同相3導体!$B:$B,K498))</f>
        <v/>
      </c>
      <c r="M498" t="str">
        <f t="shared" si="47"/>
        <v/>
      </c>
    </row>
    <row r="499" spans="1:13">
      <c r="A499" s="3"/>
      <c r="B499" s="4"/>
      <c r="C499" s="4"/>
      <c r="D499" s="1" t="str">
        <f>IF(K499="","",INDEX(同相3導体!$AB:$AB,K499))</f>
        <v/>
      </c>
      <c r="E499" s="1" t="str">
        <f>IF(K499="","",INDEX(同相3導体!$AC:$AC,K499))</f>
        <v/>
      </c>
      <c r="F499" s="1" t="str">
        <f t="shared" si="42"/>
        <v/>
      </c>
      <c r="G499" s="1" t="str">
        <f t="shared" si="43"/>
        <v/>
      </c>
      <c r="H499" s="1" t="str">
        <f t="shared" si="44"/>
        <v/>
      </c>
      <c r="I499" s="1" t="str">
        <f t="shared" si="45"/>
        <v/>
      </c>
      <c r="J499" s="1" t="str">
        <f t="shared" si="46"/>
        <v/>
      </c>
      <c r="K499" t="str">
        <f>IF(A499="","",ROUND(1+(LOG10(A499)-LOG10(入力・概要!$B$38))*(入力・概要!$B$40-1)/(LOG10(入力・概要!$B$39)-LOG10(入力・概要!$B$38)),0)+3)</f>
        <v/>
      </c>
      <c r="L499" t="str">
        <f>IF(K499="","",INDEX(同相3導体!$B:$B,K499))</f>
        <v/>
      </c>
      <c r="M499" t="str">
        <f t="shared" si="47"/>
        <v/>
      </c>
    </row>
    <row r="500" spans="1:13">
      <c r="A500" s="3"/>
      <c r="B500" s="4"/>
      <c r="C500" s="4"/>
      <c r="D500" s="1" t="str">
        <f>IF(K500="","",INDEX(同相3導体!$AB:$AB,K500))</f>
        <v/>
      </c>
      <c r="E500" s="1" t="str">
        <f>IF(K500="","",INDEX(同相3導体!$AC:$AC,K500))</f>
        <v/>
      </c>
      <c r="F500" s="1" t="str">
        <f t="shared" si="42"/>
        <v/>
      </c>
      <c r="G500" s="1" t="str">
        <f t="shared" si="43"/>
        <v/>
      </c>
      <c r="H500" s="1" t="str">
        <f t="shared" si="44"/>
        <v/>
      </c>
      <c r="I500" s="1" t="str">
        <f t="shared" si="45"/>
        <v/>
      </c>
      <c r="J500" s="1" t="str">
        <f t="shared" si="46"/>
        <v/>
      </c>
      <c r="K500" t="str">
        <f>IF(A500="","",ROUND(1+(LOG10(A500)-LOG10(入力・概要!$B$38))*(入力・概要!$B$40-1)/(LOG10(入力・概要!$B$39)-LOG10(入力・概要!$B$38)),0)+3)</f>
        <v/>
      </c>
      <c r="L500" t="str">
        <f>IF(K500="","",INDEX(同相3導体!$B:$B,K500))</f>
        <v/>
      </c>
      <c r="M500" t="str">
        <f t="shared" si="47"/>
        <v/>
      </c>
    </row>
    <row r="501" spans="1:13">
      <c r="A501" s="3"/>
      <c r="B501" s="4"/>
      <c r="C501" s="4"/>
      <c r="D501" s="1" t="str">
        <f>IF(K501="","",INDEX(同相3導体!$AB:$AB,K501))</f>
        <v/>
      </c>
      <c r="E501" s="1" t="str">
        <f>IF(K501="","",INDEX(同相3導体!$AC:$AC,K501))</f>
        <v/>
      </c>
      <c r="F501" s="1" t="str">
        <f t="shared" si="42"/>
        <v/>
      </c>
      <c r="G501" s="1" t="str">
        <f t="shared" si="43"/>
        <v/>
      </c>
      <c r="H501" s="1" t="str">
        <f t="shared" si="44"/>
        <v/>
      </c>
      <c r="I501" s="1" t="str">
        <f t="shared" si="45"/>
        <v/>
      </c>
      <c r="J501" s="1" t="str">
        <f t="shared" si="46"/>
        <v/>
      </c>
      <c r="K501" t="str">
        <f>IF(A501="","",ROUND(1+(LOG10(A501)-LOG10(入力・概要!$B$38))*(入力・概要!$B$40-1)/(LOG10(入力・概要!$B$39)-LOG10(入力・概要!$B$38)),0)+3)</f>
        <v/>
      </c>
      <c r="L501" t="str">
        <f>IF(K501="","",INDEX(同相3導体!$B:$B,K501))</f>
        <v/>
      </c>
      <c r="M501" t="str">
        <f t="shared" si="47"/>
        <v/>
      </c>
    </row>
    <row r="502" spans="1:13">
      <c r="A502" s="3"/>
      <c r="B502" s="4"/>
      <c r="C502" s="4"/>
      <c r="D502" s="1" t="str">
        <f>IF(K502="","",INDEX(同相3導体!$AB:$AB,K502))</f>
        <v/>
      </c>
      <c r="E502" s="1" t="str">
        <f>IF(K502="","",INDEX(同相3導体!$AC:$AC,K502))</f>
        <v/>
      </c>
      <c r="F502" s="1" t="str">
        <f t="shared" si="42"/>
        <v/>
      </c>
      <c r="G502" s="1" t="str">
        <f t="shared" si="43"/>
        <v/>
      </c>
      <c r="H502" s="1" t="str">
        <f t="shared" si="44"/>
        <v/>
      </c>
      <c r="I502" s="1" t="str">
        <f t="shared" si="45"/>
        <v/>
      </c>
      <c r="J502" s="1" t="str">
        <f t="shared" si="46"/>
        <v/>
      </c>
      <c r="K502" t="str">
        <f>IF(A502="","",ROUND(1+(LOG10(A502)-LOG10(入力・概要!$B$38))*(入力・概要!$B$40-1)/(LOG10(入力・概要!$B$39)-LOG10(入力・概要!$B$38)),0)+3)</f>
        <v/>
      </c>
      <c r="L502" t="str">
        <f>IF(K502="","",INDEX(同相3導体!$B:$B,K502))</f>
        <v/>
      </c>
      <c r="M502" t="str">
        <f t="shared" si="47"/>
        <v/>
      </c>
    </row>
    <row r="503" spans="1:13">
      <c r="A503" s="3"/>
      <c r="B503" s="4"/>
      <c r="C503" s="4"/>
      <c r="D503" s="1" t="str">
        <f>IF(K503="","",INDEX(同相3導体!$AB:$AB,K503))</f>
        <v/>
      </c>
      <c r="E503" s="1" t="str">
        <f>IF(K503="","",INDEX(同相3導体!$AC:$AC,K503))</f>
        <v/>
      </c>
      <c r="F503" s="1" t="str">
        <f t="shared" si="42"/>
        <v/>
      </c>
      <c r="G503" s="1" t="str">
        <f t="shared" si="43"/>
        <v/>
      </c>
      <c r="H503" s="1" t="str">
        <f t="shared" si="44"/>
        <v/>
      </c>
      <c r="I503" s="1" t="str">
        <f t="shared" si="45"/>
        <v/>
      </c>
      <c r="J503" s="1" t="str">
        <f t="shared" si="46"/>
        <v/>
      </c>
      <c r="K503" t="str">
        <f>IF(A503="","",ROUND(1+(LOG10(A503)-LOG10(入力・概要!$B$38))*(入力・概要!$B$40-1)/(LOG10(入力・概要!$B$39)-LOG10(入力・概要!$B$38)),0)+3)</f>
        <v/>
      </c>
      <c r="L503" t="str">
        <f>IF(K503="","",INDEX(同相3導体!$B:$B,K503))</f>
        <v/>
      </c>
      <c r="M503" t="str">
        <f t="shared" si="47"/>
        <v/>
      </c>
    </row>
    <row r="504" spans="1:13">
      <c r="A504" s="3"/>
      <c r="B504" s="4"/>
      <c r="C504" s="4"/>
      <c r="D504" s="1" t="str">
        <f>IF(K504="","",INDEX(同相3導体!$AB:$AB,K504))</f>
        <v/>
      </c>
      <c r="E504" s="1" t="str">
        <f>IF(K504="","",INDEX(同相3導体!$AC:$AC,K504))</f>
        <v/>
      </c>
      <c r="F504" s="1" t="str">
        <f t="shared" si="42"/>
        <v/>
      </c>
      <c r="G504" s="1" t="str">
        <f t="shared" si="43"/>
        <v/>
      </c>
      <c r="H504" s="1" t="str">
        <f t="shared" si="44"/>
        <v/>
      </c>
      <c r="I504" s="1" t="str">
        <f t="shared" si="45"/>
        <v/>
      </c>
      <c r="J504" s="1" t="str">
        <f t="shared" si="46"/>
        <v/>
      </c>
      <c r="K504" t="str">
        <f>IF(A504="","",ROUND(1+(LOG10(A504)-LOG10(入力・概要!$B$38))*(入力・概要!$B$40-1)/(LOG10(入力・概要!$B$39)-LOG10(入力・概要!$B$38)),0)+3)</f>
        <v/>
      </c>
      <c r="L504" t="str">
        <f>IF(K504="","",INDEX(同相3導体!$B:$B,K504))</f>
        <v/>
      </c>
      <c r="M504" t="str">
        <f t="shared" si="47"/>
        <v/>
      </c>
    </row>
    <row r="505" spans="1:13">
      <c r="A505" s="3"/>
      <c r="B505" s="4"/>
      <c r="C505" s="4"/>
      <c r="D505" s="1" t="str">
        <f>IF(K505="","",INDEX(同相3導体!$AB:$AB,K505))</f>
        <v/>
      </c>
      <c r="E505" s="1" t="str">
        <f>IF(K505="","",INDEX(同相3導体!$AC:$AC,K505))</f>
        <v/>
      </c>
      <c r="F505" s="1" t="str">
        <f t="shared" si="42"/>
        <v/>
      </c>
      <c r="G505" s="1" t="str">
        <f t="shared" si="43"/>
        <v/>
      </c>
      <c r="H505" s="1" t="str">
        <f t="shared" si="44"/>
        <v/>
      </c>
      <c r="I505" s="1" t="str">
        <f t="shared" si="45"/>
        <v/>
      </c>
      <c r="J505" s="1" t="str">
        <f t="shared" si="46"/>
        <v/>
      </c>
      <c r="K505" t="str">
        <f>IF(A505="","",ROUND(1+(LOG10(A505)-LOG10(入力・概要!$B$38))*(入力・概要!$B$40-1)/(LOG10(入力・概要!$B$39)-LOG10(入力・概要!$B$38)),0)+3)</f>
        <v/>
      </c>
      <c r="L505" t="str">
        <f>IF(K505="","",INDEX(同相3導体!$B:$B,K505))</f>
        <v/>
      </c>
      <c r="M505" t="str">
        <f t="shared" si="47"/>
        <v/>
      </c>
    </row>
    <row r="506" spans="1:13">
      <c r="A506" s="3"/>
      <c r="B506" s="4"/>
      <c r="C506" s="4"/>
      <c r="D506" s="1" t="str">
        <f>IF(K506="","",INDEX(同相3導体!$AB:$AB,K506))</f>
        <v/>
      </c>
      <c r="E506" s="1" t="str">
        <f>IF(K506="","",INDEX(同相3導体!$AC:$AC,K506))</f>
        <v/>
      </c>
      <c r="F506" s="1" t="str">
        <f t="shared" si="42"/>
        <v/>
      </c>
      <c r="G506" s="1" t="str">
        <f t="shared" si="43"/>
        <v/>
      </c>
      <c r="H506" s="1" t="str">
        <f t="shared" si="44"/>
        <v/>
      </c>
      <c r="I506" s="1" t="str">
        <f t="shared" si="45"/>
        <v/>
      </c>
      <c r="J506" s="1" t="str">
        <f t="shared" si="46"/>
        <v/>
      </c>
      <c r="K506" t="str">
        <f>IF(A506="","",ROUND(1+(LOG10(A506)-LOG10(入力・概要!$B$38))*(入力・概要!$B$40-1)/(LOG10(入力・概要!$B$39)-LOG10(入力・概要!$B$38)),0)+3)</f>
        <v/>
      </c>
      <c r="L506" t="str">
        <f>IF(K506="","",INDEX(同相3導体!$B:$B,K506))</f>
        <v/>
      </c>
      <c r="M506" t="str">
        <f t="shared" si="47"/>
        <v/>
      </c>
    </row>
    <row r="507" spans="1:13">
      <c r="A507" s="3"/>
      <c r="B507" s="4"/>
      <c r="C507" s="4"/>
      <c r="D507" s="1" t="str">
        <f>IF(K507="","",INDEX(同相3導体!$AB:$AB,K507))</f>
        <v/>
      </c>
      <c r="E507" s="1" t="str">
        <f>IF(K507="","",INDEX(同相3導体!$AC:$AC,K507))</f>
        <v/>
      </c>
      <c r="F507" s="1" t="str">
        <f t="shared" si="42"/>
        <v/>
      </c>
      <c r="G507" s="1" t="str">
        <f t="shared" si="43"/>
        <v/>
      </c>
      <c r="H507" s="1" t="str">
        <f t="shared" si="44"/>
        <v/>
      </c>
      <c r="I507" s="1" t="str">
        <f t="shared" si="45"/>
        <v/>
      </c>
      <c r="J507" s="1" t="str">
        <f t="shared" si="46"/>
        <v/>
      </c>
      <c r="K507" t="str">
        <f>IF(A507="","",ROUND(1+(LOG10(A507)-LOG10(入力・概要!$B$38))*(入力・概要!$B$40-1)/(LOG10(入力・概要!$B$39)-LOG10(入力・概要!$B$38)),0)+3)</f>
        <v/>
      </c>
      <c r="L507" t="str">
        <f>IF(K507="","",INDEX(同相3導体!$B:$B,K507))</f>
        <v/>
      </c>
      <c r="M507" t="str">
        <f t="shared" si="47"/>
        <v/>
      </c>
    </row>
    <row r="508" spans="1:13">
      <c r="A508" s="3"/>
      <c r="B508" s="4"/>
      <c r="C508" s="4"/>
      <c r="D508" s="1" t="str">
        <f>IF(K508="","",INDEX(同相3導体!$AB:$AB,K508))</f>
        <v/>
      </c>
      <c r="E508" s="1" t="str">
        <f>IF(K508="","",INDEX(同相3導体!$AC:$AC,K508))</f>
        <v/>
      </c>
      <c r="F508" s="1" t="str">
        <f t="shared" si="42"/>
        <v/>
      </c>
      <c r="G508" s="1" t="str">
        <f t="shared" si="43"/>
        <v/>
      </c>
      <c r="H508" s="1" t="str">
        <f t="shared" si="44"/>
        <v/>
      </c>
      <c r="I508" s="1" t="str">
        <f t="shared" si="45"/>
        <v/>
      </c>
      <c r="J508" s="1" t="str">
        <f t="shared" si="46"/>
        <v/>
      </c>
      <c r="K508" t="str">
        <f>IF(A508="","",ROUND(1+(LOG10(A508)-LOG10(入力・概要!$B$38))*(入力・概要!$B$40-1)/(LOG10(入力・概要!$B$39)-LOG10(入力・概要!$B$38)),0)+3)</f>
        <v/>
      </c>
      <c r="L508" t="str">
        <f>IF(K508="","",INDEX(同相3導体!$B:$B,K508))</f>
        <v/>
      </c>
      <c r="M508" t="str">
        <f t="shared" si="47"/>
        <v/>
      </c>
    </row>
    <row r="509" spans="1:13">
      <c r="A509" s="3"/>
      <c r="B509" s="4"/>
      <c r="C509" s="4"/>
      <c r="D509" s="1" t="str">
        <f>IF(K509="","",INDEX(同相3導体!$AB:$AB,K509))</f>
        <v/>
      </c>
      <c r="E509" s="1" t="str">
        <f>IF(K509="","",INDEX(同相3導体!$AC:$AC,K509))</f>
        <v/>
      </c>
      <c r="F509" s="1" t="str">
        <f t="shared" si="42"/>
        <v/>
      </c>
      <c r="G509" s="1" t="str">
        <f t="shared" si="43"/>
        <v/>
      </c>
      <c r="H509" s="1" t="str">
        <f t="shared" si="44"/>
        <v/>
      </c>
      <c r="I509" s="1" t="str">
        <f t="shared" si="45"/>
        <v/>
      </c>
      <c r="J509" s="1" t="str">
        <f t="shared" si="46"/>
        <v/>
      </c>
      <c r="K509" t="str">
        <f>IF(A509="","",ROUND(1+(LOG10(A509)-LOG10(入力・概要!$B$38))*(入力・概要!$B$40-1)/(LOG10(入力・概要!$B$39)-LOG10(入力・概要!$B$38)),0)+3)</f>
        <v/>
      </c>
      <c r="L509" t="str">
        <f>IF(K509="","",INDEX(同相3導体!$B:$B,K509))</f>
        <v/>
      </c>
      <c r="M509" t="str">
        <f t="shared" si="47"/>
        <v/>
      </c>
    </row>
    <row r="510" spans="1:13">
      <c r="A510" s="3"/>
      <c r="B510" s="4"/>
      <c r="C510" s="4"/>
      <c r="D510" s="1" t="str">
        <f>IF(K510="","",INDEX(同相3導体!$AB:$AB,K510))</f>
        <v/>
      </c>
      <c r="E510" s="1" t="str">
        <f>IF(K510="","",INDEX(同相3導体!$AC:$AC,K510))</f>
        <v/>
      </c>
      <c r="F510" s="1" t="str">
        <f t="shared" si="42"/>
        <v/>
      </c>
      <c r="G510" s="1" t="str">
        <f t="shared" si="43"/>
        <v/>
      </c>
      <c r="H510" s="1" t="str">
        <f t="shared" si="44"/>
        <v/>
      </c>
      <c r="I510" s="1" t="str">
        <f t="shared" si="45"/>
        <v/>
      </c>
      <c r="J510" s="1" t="str">
        <f t="shared" si="46"/>
        <v/>
      </c>
      <c r="K510" t="str">
        <f>IF(A510="","",ROUND(1+(LOG10(A510)-LOG10(入力・概要!$B$38))*(入力・概要!$B$40-1)/(LOG10(入力・概要!$B$39)-LOG10(入力・概要!$B$38)),0)+3)</f>
        <v/>
      </c>
      <c r="L510" t="str">
        <f>IF(K510="","",INDEX(同相3導体!$B:$B,K510))</f>
        <v/>
      </c>
      <c r="M510" t="str">
        <f t="shared" si="47"/>
        <v/>
      </c>
    </row>
    <row r="511" spans="1:13">
      <c r="A511" s="3"/>
      <c r="B511" s="4"/>
      <c r="C511" s="4"/>
      <c r="D511" s="1" t="str">
        <f>IF(K511="","",INDEX(同相3導体!$AB:$AB,K511))</f>
        <v/>
      </c>
      <c r="E511" s="1" t="str">
        <f>IF(K511="","",INDEX(同相3導体!$AC:$AC,K511))</f>
        <v/>
      </c>
      <c r="F511" s="1" t="str">
        <f t="shared" si="42"/>
        <v/>
      </c>
      <c r="G511" s="1" t="str">
        <f t="shared" si="43"/>
        <v/>
      </c>
      <c r="H511" s="1" t="str">
        <f t="shared" si="44"/>
        <v/>
      </c>
      <c r="I511" s="1" t="str">
        <f t="shared" si="45"/>
        <v/>
      </c>
      <c r="J511" s="1" t="str">
        <f t="shared" si="46"/>
        <v/>
      </c>
      <c r="K511" t="str">
        <f>IF(A511="","",ROUND(1+(LOG10(A511)-LOG10(入力・概要!$B$38))*(入力・概要!$B$40-1)/(LOG10(入力・概要!$B$39)-LOG10(入力・概要!$B$38)),0)+3)</f>
        <v/>
      </c>
      <c r="L511" t="str">
        <f>IF(K511="","",INDEX(同相3導体!$B:$B,K511))</f>
        <v/>
      </c>
      <c r="M511" t="str">
        <f t="shared" si="47"/>
        <v/>
      </c>
    </row>
    <row r="512" spans="1:13">
      <c r="A512" s="3"/>
      <c r="B512" s="4"/>
      <c r="C512" s="4"/>
      <c r="D512" s="1" t="str">
        <f>IF(K512="","",INDEX(同相3導体!$AB:$AB,K512))</f>
        <v/>
      </c>
      <c r="E512" s="1" t="str">
        <f>IF(K512="","",INDEX(同相3導体!$AC:$AC,K512))</f>
        <v/>
      </c>
      <c r="F512" s="1" t="str">
        <f t="shared" si="42"/>
        <v/>
      </c>
      <c r="G512" s="1" t="str">
        <f t="shared" si="43"/>
        <v/>
      </c>
      <c r="H512" s="1" t="str">
        <f t="shared" si="44"/>
        <v/>
      </c>
      <c r="I512" s="1" t="str">
        <f t="shared" si="45"/>
        <v/>
      </c>
      <c r="J512" s="1" t="str">
        <f t="shared" si="46"/>
        <v/>
      </c>
      <c r="K512" t="str">
        <f>IF(A512="","",ROUND(1+(LOG10(A512)-LOG10(入力・概要!$B$38))*(入力・概要!$B$40-1)/(LOG10(入力・概要!$B$39)-LOG10(入力・概要!$B$38)),0)+3)</f>
        <v/>
      </c>
      <c r="L512" t="str">
        <f>IF(K512="","",INDEX(同相3導体!$B:$B,K512))</f>
        <v/>
      </c>
      <c r="M512" t="str">
        <f t="shared" si="47"/>
        <v/>
      </c>
    </row>
    <row r="513" spans="1:13">
      <c r="A513" s="3"/>
      <c r="B513" s="4"/>
      <c r="C513" s="4"/>
      <c r="D513" s="1" t="str">
        <f>IF(K513="","",INDEX(同相3導体!$AB:$AB,K513))</f>
        <v/>
      </c>
      <c r="E513" s="1" t="str">
        <f>IF(K513="","",INDEX(同相3導体!$AC:$AC,K513))</f>
        <v/>
      </c>
      <c r="F513" s="1" t="str">
        <f t="shared" si="42"/>
        <v/>
      </c>
      <c r="G513" s="1" t="str">
        <f t="shared" si="43"/>
        <v/>
      </c>
      <c r="H513" s="1" t="str">
        <f t="shared" si="44"/>
        <v/>
      </c>
      <c r="I513" s="1" t="str">
        <f t="shared" si="45"/>
        <v/>
      </c>
      <c r="J513" s="1" t="str">
        <f t="shared" si="46"/>
        <v/>
      </c>
      <c r="K513" t="str">
        <f>IF(A513="","",ROUND(1+(LOG10(A513)-LOG10(入力・概要!$B$38))*(入力・概要!$B$40-1)/(LOG10(入力・概要!$B$39)-LOG10(入力・概要!$B$38)),0)+3)</f>
        <v/>
      </c>
      <c r="L513" t="str">
        <f>IF(K513="","",INDEX(同相3導体!$B:$B,K513))</f>
        <v/>
      </c>
      <c r="M513" t="str">
        <f t="shared" si="47"/>
        <v/>
      </c>
    </row>
    <row r="514" spans="1:13">
      <c r="A514" s="3"/>
      <c r="B514" s="4"/>
      <c r="C514" s="4"/>
      <c r="D514" s="1" t="str">
        <f>IF(K514="","",INDEX(同相3導体!$AB:$AB,K514))</f>
        <v/>
      </c>
      <c r="E514" s="1" t="str">
        <f>IF(K514="","",INDEX(同相3導体!$AC:$AC,K514))</f>
        <v/>
      </c>
      <c r="F514" s="1" t="str">
        <f t="shared" si="42"/>
        <v/>
      </c>
      <c r="G514" s="1" t="str">
        <f t="shared" si="43"/>
        <v/>
      </c>
      <c r="H514" s="1" t="str">
        <f t="shared" si="44"/>
        <v/>
      </c>
      <c r="I514" s="1" t="str">
        <f t="shared" si="45"/>
        <v/>
      </c>
      <c r="J514" s="1" t="str">
        <f t="shared" si="46"/>
        <v/>
      </c>
      <c r="K514" t="str">
        <f>IF(A514="","",ROUND(1+(LOG10(A514)-LOG10(入力・概要!$B$38))*(入力・概要!$B$40-1)/(LOG10(入力・概要!$B$39)-LOG10(入力・概要!$B$38)),0)+3)</f>
        <v/>
      </c>
      <c r="L514" t="str">
        <f>IF(K514="","",INDEX(同相3導体!$B:$B,K514))</f>
        <v/>
      </c>
      <c r="M514" t="str">
        <f t="shared" si="47"/>
        <v/>
      </c>
    </row>
    <row r="515" spans="1:13">
      <c r="A515" s="3"/>
      <c r="B515" s="4"/>
      <c r="C515" s="4"/>
      <c r="D515" s="1" t="str">
        <f>IF(K515="","",INDEX(同相3導体!$AB:$AB,K515))</f>
        <v/>
      </c>
      <c r="E515" s="1" t="str">
        <f>IF(K515="","",INDEX(同相3導体!$AC:$AC,K515))</f>
        <v/>
      </c>
      <c r="F515" s="1" t="str">
        <f t="shared" si="42"/>
        <v/>
      </c>
      <c r="G515" s="1" t="str">
        <f t="shared" si="43"/>
        <v/>
      </c>
      <c r="H515" s="1" t="str">
        <f t="shared" si="44"/>
        <v/>
      </c>
      <c r="I515" s="1" t="str">
        <f t="shared" si="45"/>
        <v/>
      </c>
      <c r="J515" s="1" t="str">
        <f t="shared" si="46"/>
        <v/>
      </c>
      <c r="K515" t="str">
        <f>IF(A515="","",ROUND(1+(LOG10(A515)-LOG10(入力・概要!$B$38))*(入力・概要!$B$40-1)/(LOG10(入力・概要!$B$39)-LOG10(入力・概要!$B$38)),0)+3)</f>
        <v/>
      </c>
      <c r="L515" t="str">
        <f>IF(K515="","",INDEX(同相3導体!$B:$B,K515))</f>
        <v/>
      </c>
      <c r="M515" t="str">
        <f t="shared" si="47"/>
        <v/>
      </c>
    </row>
    <row r="516" spans="1:13">
      <c r="A516" s="3"/>
      <c r="B516" s="4"/>
      <c r="C516" s="4"/>
      <c r="D516" s="1" t="str">
        <f>IF(K516="","",INDEX(同相3導体!$AB:$AB,K516))</f>
        <v/>
      </c>
      <c r="E516" s="1" t="str">
        <f>IF(K516="","",INDEX(同相3導体!$AC:$AC,K516))</f>
        <v/>
      </c>
      <c r="F516" s="1" t="str">
        <f t="shared" si="42"/>
        <v/>
      </c>
      <c r="G516" s="1" t="str">
        <f t="shared" si="43"/>
        <v/>
      </c>
      <c r="H516" s="1" t="str">
        <f t="shared" si="44"/>
        <v/>
      </c>
      <c r="I516" s="1" t="str">
        <f t="shared" si="45"/>
        <v/>
      </c>
      <c r="J516" s="1" t="str">
        <f t="shared" si="46"/>
        <v/>
      </c>
      <c r="K516" t="str">
        <f>IF(A516="","",ROUND(1+(LOG10(A516)-LOG10(入力・概要!$B$38))*(入力・概要!$B$40-1)/(LOG10(入力・概要!$B$39)-LOG10(入力・概要!$B$38)),0)+3)</f>
        <v/>
      </c>
      <c r="L516" t="str">
        <f>IF(K516="","",INDEX(同相3導体!$B:$B,K516))</f>
        <v/>
      </c>
      <c r="M516" t="str">
        <f t="shared" si="47"/>
        <v/>
      </c>
    </row>
    <row r="517" spans="1:13">
      <c r="A517" s="3"/>
      <c r="B517" s="4"/>
      <c r="C517" s="4"/>
      <c r="D517" s="1" t="str">
        <f>IF(K517="","",INDEX(同相3導体!$AB:$AB,K517))</f>
        <v/>
      </c>
      <c r="E517" s="1" t="str">
        <f>IF(K517="","",INDEX(同相3導体!$AC:$AC,K517))</f>
        <v/>
      </c>
      <c r="F517" s="1" t="str">
        <f t="shared" ref="F517:F580" si="48">IF(OR(A517="",B517=""),"",100*(D517-B517)/MAX(B517,0.000000000001))</f>
        <v/>
      </c>
      <c r="G517" s="1" t="str">
        <f t="shared" ref="G517:G580" si="49">IF(OR(A517="",C517=""),"",E517-C517)</f>
        <v/>
      </c>
      <c r="H517" s="1" t="str">
        <f t="shared" ref="H517:H580" si="50">IF(A517="","",LOG10(A517))</f>
        <v/>
      </c>
      <c r="I517" s="1" t="str">
        <f t="shared" ref="I517:I580" si="51">IF(B517="","",LOG10(MAX(B517,0.000000000001)))</f>
        <v/>
      </c>
      <c r="J517" s="1" t="str">
        <f t="shared" ref="J517:J580" si="52">IF(D517="","",LOG10(MAX(D517,0.000000000001)))</f>
        <v/>
      </c>
      <c r="K517" t="str">
        <f>IF(A517="","",ROUND(1+(LOG10(A517)-LOG10(入力・概要!$B$38))*(入力・概要!$B$40-1)/(LOG10(入力・概要!$B$39)-LOG10(入力・概要!$B$38)),0)+3)</f>
        <v/>
      </c>
      <c r="L517" t="str">
        <f>IF(K517="","",INDEX(同相3導体!$B:$B,K517))</f>
        <v/>
      </c>
      <c r="M517" t="str">
        <f t="shared" ref="M517:M580" si="53">IF(A517="","",IF(ABS(L517/A517-1)&lt;0.01,"周波数差&lt;1%","周波数差あり"))</f>
        <v/>
      </c>
    </row>
    <row r="518" spans="1:13">
      <c r="A518" s="3"/>
      <c r="B518" s="4"/>
      <c r="C518" s="4"/>
      <c r="D518" s="1" t="str">
        <f>IF(K518="","",INDEX(同相3導体!$AB:$AB,K518))</f>
        <v/>
      </c>
      <c r="E518" s="1" t="str">
        <f>IF(K518="","",INDEX(同相3導体!$AC:$AC,K518))</f>
        <v/>
      </c>
      <c r="F518" s="1" t="str">
        <f t="shared" si="48"/>
        <v/>
      </c>
      <c r="G518" s="1" t="str">
        <f t="shared" si="49"/>
        <v/>
      </c>
      <c r="H518" s="1" t="str">
        <f t="shared" si="50"/>
        <v/>
      </c>
      <c r="I518" s="1" t="str">
        <f t="shared" si="51"/>
        <v/>
      </c>
      <c r="J518" s="1" t="str">
        <f t="shared" si="52"/>
        <v/>
      </c>
      <c r="K518" t="str">
        <f>IF(A518="","",ROUND(1+(LOG10(A518)-LOG10(入力・概要!$B$38))*(入力・概要!$B$40-1)/(LOG10(入力・概要!$B$39)-LOG10(入力・概要!$B$38)),0)+3)</f>
        <v/>
      </c>
      <c r="L518" t="str">
        <f>IF(K518="","",INDEX(同相3導体!$B:$B,K518))</f>
        <v/>
      </c>
      <c r="M518" t="str">
        <f t="shared" si="53"/>
        <v/>
      </c>
    </row>
    <row r="519" spans="1:13">
      <c r="A519" s="3"/>
      <c r="B519" s="4"/>
      <c r="C519" s="4"/>
      <c r="D519" s="1" t="str">
        <f>IF(K519="","",INDEX(同相3導体!$AB:$AB,K519))</f>
        <v/>
      </c>
      <c r="E519" s="1" t="str">
        <f>IF(K519="","",INDEX(同相3導体!$AC:$AC,K519))</f>
        <v/>
      </c>
      <c r="F519" s="1" t="str">
        <f t="shared" si="48"/>
        <v/>
      </c>
      <c r="G519" s="1" t="str">
        <f t="shared" si="49"/>
        <v/>
      </c>
      <c r="H519" s="1" t="str">
        <f t="shared" si="50"/>
        <v/>
      </c>
      <c r="I519" s="1" t="str">
        <f t="shared" si="51"/>
        <v/>
      </c>
      <c r="J519" s="1" t="str">
        <f t="shared" si="52"/>
        <v/>
      </c>
      <c r="K519" t="str">
        <f>IF(A519="","",ROUND(1+(LOG10(A519)-LOG10(入力・概要!$B$38))*(入力・概要!$B$40-1)/(LOG10(入力・概要!$B$39)-LOG10(入力・概要!$B$38)),0)+3)</f>
        <v/>
      </c>
      <c r="L519" t="str">
        <f>IF(K519="","",INDEX(同相3導体!$B:$B,K519))</f>
        <v/>
      </c>
      <c r="M519" t="str">
        <f t="shared" si="53"/>
        <v/>
      </c>
    </row>
    <row r="520" spans="1:13">
      <c r="A520" s="3"/>
      <c r="B520" s="4"/>
      <c r="C520" s="4"/>
      <c r="D520" s="1" t="str">
        <f>IF(K520="","",INDEX(同相3導体!$AB:$AB,K520))</f>
        <v/>
      </c>
      <c r="E520" s="1" t="str">
        <f>IF(K520="","",INDEX(同相3導体!$AC:$AC,K520))</f>
        <v/>
      </c>
      <c r="F520" s="1" t="str">
        <f t="shared" si="48"/>
        <v/>
      </c>
      <c r="G520" s="1" t="str">
        <f t="shared" si="49"/>
        <v/>
      </c>
      <c r="H520" s="1" t="str">
        <f t="shared" si="50"/>
        <v/>
      </c>
      <c r="I520" s="1" t="str">
        <f t="shared" si="51"/>
        <v/>
      </c>
      <c r="J520" s="1" t="str">
        <f t="shared" si="52"/>
        <v/>
      </c>
      <c r="K520" t="str">
        <f>IF(A520="","",ROUND(1+(LOG10(A520)-LOG10(入力・概要!$B$38))*(入力・概要!$B$40-1)/(LOG10(入力・概要!$B$39)-LOG10(入力・概要!$B$38)),0)+3)</f>
        <v/>
      </c>
      <c r="L520" t="str">
        <f>IF(K520="","",INDEX(同相3導体!$B:$B,K520))</f>
        <v/>
      </c>
      <c r="M520" t="str">
        <f t="shared" si="53"/>
        <v/>
      </c>
    </row>
    <row r="521" spans="1:13">
      <c r="A521" s="3"/>
      <c r="B521" s="4"/>
      <c r="C521" s="4"/>
      <c r="D521" s="1" t="str">
        <f>IF(K521="","",INDEX(同相3導体!$AB:$AB,K521))</f>
        <v/>
      </c>
      <c r="E521" s="1" t="str">
        <f>IF(K521="","",INDEX(同相3導体!$AC:$AC,K521))</f>
        <v/>
      </c>
      <c r="F521" s="1" t="str">
        <f t="shared" si="48"/>
        <v/>
      </c>
      <c r="G521" s="1" t="str">
        <f t="shared" si="49"/>
        <v/>
      </c>
      <c r="H521" s="1" t="str">
        <f t="shared" si="50"/>
        <v/>
      </c>
      <c r="I521" s="1" t="str">
        <f t="shared" si="51"/>
        <v/>
      </c>
      <c r="J521" s="1" t="str">
        <f t="shared" si="52"/>
        <v/>
      </c>
      <c r="K521" t="str">
        <f>IF(A521="","",ROUND(1+(LOG10(A521)-LOG10(入力・概要!$B$38))*(入力・概要!$B$40-1)/(LOG10(入力・概要!$B$39)-LOG10(入力・概要!$B$38)),0)+3)</f>
        <v/>
      </c>
      <c r="L521" t="str">
        <f>IF(K521="","",INDEX(同相3導体!$B:$B,K521))</f>
        <v/>
      </c>
      <c r="M521" t="str">
        <f t="shared" si="53"/>
        <v/>
      </c>
    </row>
    <row r="522" spans="1:13">
      <c r="A522" s="3"/>
      <c r="B522" s="4"/>
      <c r="C522" s="4"/>
      <c r="D522" s="1" t="str">
        <f>IF(K522="","",INDEX(同相3導体!$AB:$AB,K522))</f>
        <v/>
      </c>
      <c r="E522" s="1" t="str">
        <f>IF(K522="","",INDEX(同相3導体!$AC:$AC,K522))</f>
        <v/>
      </c>
      <c r="F522" s="1" t="str">
        <f t="shared" si="48"/>
        <v/>
      </c>
      <c r="G522" s="1" t="str">
        <f t="shared" si="49"/>
        <v/>
      </c>
      <c r="H522" s="1" t="str">
        <f t="shared" si="50"/>
        <v/>
      </c>
      <c r="I522" s="1" t="str">
        <f t="shared" si="51"/>
        <v/>
      </c>
      <c r="J522" s="1" t="str">
        <f t="shared" si="52"/>
        <v/>
      </c>
      <c r="K522" t="str">
        <f>IF(A522="","",ROUND(1+(LOG10(A522)-LOG10(入力・概要!$B$38))*(入力・概要!$B$40-1)/(LOG10(入力・概要!$B$39)-LOG10(入力・概要!$B$38)),0)+3)</f>
        <v/>
      </c>
      <c r="L522" t="str">
        <f>IF(K522="","",INDEX(同相3導体!$B:$B,K522))</f>
        <v/>
      </c>
      <c r="M522" t="str">
        <f t="shared" si="53"/>
        <v/>
      </c>
    </row>
    <row r="523" spans="1:13">
      <c r="A523" s="3"/>
      <c r="B523" s="4"/>
      <c r="C523" s="4"/>
      <c r="D523" s="1" t="str">
        <f>IF(K523="","",INDEX(同相3導体!$AB:$AB,K523))</f>
        <v/>
      </c>
      <c r="E523" s="1" t="str">
        <f>IF(K523="","",INDEX(同相3導体!$AC:$AC,K523))</f>
        <v/>
      </c>
      <c r="F523" s="1" t="str">
        <f t="shared" si="48"/>
        <v/>
      </c>
      <c r="G523" s="1" t="str">
        <f t="shared" si="49"/>
        <v/>
      </c>
      <c r="H523" s="1" t="str">
        <f t="shared" si="50"/>
        <v/>
      </c>
      <c r="I523" s="1" t="str">
        <f t="shared" si="51"/>
        <v/>
      </c>
      <c r="J523" s="1" t="str">
        <f t="shared" si="52"/>
        <v/>
      </c>
      <c r="K523" t="str">
        <f>IF(A523="","",ROUND(1+(LOG10(A523)-LOG10(入力・概要!$B$38))*(入力・概要!$B$40-1)/(LOG10(入力・概要!$B$39)-LOG10(入力・概要!$B$38)),0)+3)</f>
        <v/>
      </c>
      <c r="L523" t="str">
        <f>IF(K523="","",INDEX(同相3導体!$B:$B,K523))</f>
        <v/>
      </c>
      <c r="M523" t="str">
        <f t="shared" si="53"/>
        <v/>
      </c>
    </row>
    <row r="524" spans="1:13">
      <c r="A524" s="3"/>
      <c r="B524" s="4"/>
      <c r="C524" s="4"/>
      <c r="D524" s="1" t="str">
        <f>IF(K524="","",INDEX(同相3導体!$AB:$AB,K524))</f>
        <v/>
      </c>
      <c r="E524" s="1" t="str">
        <f>IF(K524="","",INDEX(同相3導体!$AC:$AC,K524))</f>
        <v/>
      </c>
      <c r="F524" s="1" t="str">
        <f t="shared" si="48"/>
        <v/>
      </c>
      <c r="G524" s="1" t="str">
        <f t="shared" si="49"/>
        <v/>
      </c>
      <c r="H524" s="1" t="str">
        <f t="shared" si="50"/>
        <v/>
      </c>
      <c r="I524" s="1" t="str">
        <f t="shared" si="51"/>
        <v/>
      </c>
      <c r="J524" s="1" t="str">
        <f t="shared" si="52"/>
        <v/>
      </c>
      <c r="K524" t="str">
        <f>IF(A524="","",ROUND(1+(LOG10(A524)-LOG10(入力・概要!$B$38))*(入力・概要!$B$40-1)/(LOG10(入力・概要!$B$39)-LOG10(入力・概要!$B$38)),0)+3)</f>
        <v/>
      </c>
      <c r="L524" t="str">
        <f>IF(K524="","",INDEX(同相3導体!$B:$B,K524))</f>
        <v/>
      </c>
      <c r="M524" t="str">
        <f t="shared" si="53"/>
        <v/>
      </c>
    </row>
    <row r="525" spans="1:13">
      <c r="A525" s="3"/>
      <c r="B525" s="4"/>
      <c r="C525" s="4"/>
      <c r="D525" s="1" t="str">
        <f>IF(K525="","",INDEX(同相3導体!$AB:$AB,K525))</f>
        <v/>
      </c>
      <c r="E525" s="1" t="str">
        <f>IF(K525="","",INDEX(同相3導体!$AC:$AC,K525))</f>
        <v/>
      </c>
      <c r="F525" s="1" t="str">
        <f t="shared" si="48"/>
        <v/>
      </c>
      <c r="G525" s="1" t="str">
        <f t="shared" si="49"/>
        <v/>
      </c>
      <c r="H525" s="1" t="str">
        <f t="shared" si="50"/>
        <v/>
      </c>
      <c r="I525" s="1" t="str">
        <f t="shared" si="51"/>
        <v/>
      </c>
      <c r="J525" s="1" t="str">
        <f t="shared" si="52"/>
        <v/>
      </c>
      <c r="K525" t="str">
        <f>IF(A525="","",ROUND(1+(LOG10(A525)-LOG10(入力・概要!$B$38))*(入力・概要!$B$40-1)/(LOG10(入力・概要!$B$39)-LOG10(入力・概要!$B$38)),0)+3)</f>
        <v/>
      </c>
      <c r="L525" t="str">
        <f>IF(K525="","",INDEX(同相3導体!$B:$B,K525))</f>
        <v/>
      </c>
      <c r="M525" t="str">
        <f t="shared" si="53"/>
        <v/>
      </c>
    </row>
    <row r="526" spans="1:13">
      <c r="A526" s="3"/>
      <c r="B526" s="4"/>
      <c r="C526" s="4"/>
      <c r="D526" s="1" t="str">
        <f>IF(K526="","",INDEX(同相3導体!$AB:$AB,K526))</f>
        <v/>
      </c>
      <c r="E526" s="1" t="str">
        <f>IF(K526="","",INDEX(同相3導体!$AC:$AC,K526))</f>
        <v/>
      </c>
      <c r="F526" s="1" t="str">
        <f t="shared" si="48"/>
        <v/>
      </c>
      <c r="G526" s="1" t="str">
        <f t="shared" si="49"/>
        <v/>
      </c>
      <c r="H526" s="1" t="str">
        <f t="shared" si="50"/>
        <v/>
      </c>
      <c r="I526" s="1" t="str">
        <f t="shared" si="51"/>
        <v/>
      </c>
      <c r="J526" s="1" t="str">
        <f t="shared" si="52"/>
        <v/>
      </c>
      <c r="K526" t="str">
        <f>IF(A526="","",ROUND(1+(LOG10(A526)-LOG10(入力・概要!$B$38))*(入力・概要!$B$40-1)/(LOG10(入力・概要!$B$39)-LOG10(入力・概要!$B$38)),0)+3)</f>
        <v/>
      </c>
      <c r="L526" t="str">
        <f>IF(K526="","",INDEX(同相3導体!$B:$B,K526))</f>
        <v/>
      </c>
      <c r="M526" t="str">
        <f t="shared" si="53"/>
        <v/>
      </c>
    </row>
    <row r="527" spans="1:13">
      <c r="A527" s="3"/>
      <c r="B527" s="4"/>
      <c r="C527" s="4"/>
      <c r="D527" s="1" t="str">
        <f>IF(K527="","",INDEX(同相3導体!$AB:$AB,K527))</f>
        <v/>
      </c>
      <c r="E527" s="1" t="str">
        <f>IF(K527="","",INDEX(同相3導体!$AC:$AC,K527))</f>
        <v/>
      </c>
      <c r="F527" s="1" t="str">
        <f t="shared" si="48"/>
        <v/>
      </c>
      <c r="G527" s="1" t="str">
        <f t="shared" si="49"/>
        <v/>
      </c>
      <c r="H527" s="1" t="str">
        <f t="shared" si="50"/>
        <v/>
      </c>
      <c r="I527" s="1" t="str">
        <f t="shared" si="51"/>
        <v/>
      </c>
      <c r="J527" s="1" t="str">
        <f t="shared" si="52"/>
        <v/>
      </c>
      <c r="K527" t="str">
        <f>IF(A527="","",ROUND(1+(LOG10(A527)-LOG10(入力・概要!$B$38))*(入力・概要!$B$40-1)/(LOG10(入力・概要!$B$39)-LOG10(入力・概要!$B$38)),0)+3)</f>
        <v/>
      </c>
      <c r="L527" t="str">
        <f>IF(K527="","",INDEX(同相3導体!$B:$B,K527))</f>
        <v/>
      </c>
      <c r="M527" t="str">
        <f t="shared" si="53"/>
        <v/>
      </c>
    </row>
    <row r="528" spans="1:13">
      <c r="A528" s="3"/>
      <c r="B528" s="4"/>
      <c r="C528" s="4"/>
      <c r="D528" s="1" t="str">
        <f>IF(K528="","",INDEX(同相3導体!$AB:$AB,K528))</f>
        <v/>
      </c>
      <c r="E528" s="1" t="str">
        <f>IF(K528="","",INDEX(同相3導体!$AC:$AC,K528))</f>
        <v/>
      </c>
      <c r="F528" s="1" t="str">
        <f t="shared" si="48"/>
        <v/>
      </c>
      <c r="G528" s="1" t="str">
        <f t="shared" si="49"/>
        <v/>
      </c>
      <c r="H528" s="1" t="str">
        <f t="shared" si="50"/>
        <v/>
      </c>
      <c r="I528" s="1" t="str">
        <f t="shared" si="51"/>
        <v/>
      </c>
      <c r="J528" s="1" t="str">
        <f t="shared" si="52"/>
        <v/>
      </c>
      <c r="K528" t="str">
        <f>IF(A528="","",ROUND(1+(LOG10(A528)-LOG10(入力・概要!$B$38))*(入力・概要!$B$40-1)/(LOG10(入力・概要!$B$39)-LOG10(入力・概要!$B$38)),0)+3)</f>
        <v/>
      </c>
      <c r="L528" t="str">
        <f>IF(K528="","",INDEX(同相3導体!$B:$B,K528))</f>
        <v/>
      </c>
      <c r="M528" t="str">
        <f t="shared" si="53"/>
        <v/>
      </c>
    </row>
    <row r="529" spans="1:13">
      <c r="A529" s="3"/>
      <c r="B529" s="4"/>
      <c r="C529" s="4"/>
      <c r="D529" s="1" t="str">
        <f>IF(K529="","",INDEX(同相3導体!$AB:$AB,K529))</f>
        <v/>
      </c>
      <c r="E529" s="1" t="str">
        <f>IF(K529="","",INDEX(同相3導体!$AC:$AC,K529))</f>
        <v/>
      </c>
      <c r="F529" s="1" t="str">
        <f t="shared" si="48"/>
        <v/>
      </c>
      <c r="G529" s="1" t="str">
        <f t="shared" si="49"/>
        <v/>
      </c>
      <c r="H529" s="1" t="str">
        <f t="shared" si="50"/>
        <v/>
      </c>
      <c r="I529" s="1" t="str">
        <f t="shared" si="51"/>
        <v/>
      </c>
      <c r="J529" s="1" t="str">
        <f t="shared" si="52"/>
        <v/>
      </c>
      <c r="K529" t="str">
        <f>IF(A529="","",ROUND(1+(LOG10(A529)-LOG10(入力・概要!$B$38))*(入力・概要!$B$40-1)/(LOG10(入力・概要!$B$39)-LOG10(入力・概要!$B$38)),0)+3)</f>
        <v/>
      </c>
      <c r="L529" t="str">
        <f>IF(K529="","",INDEX(同相3導体!$B:$B,K529))</f>
        <v/>
      </c>
      <c r="M529" t="str">
        <f t="shared" si="53"/>
        <v/>
      </c>
    </row>
    <row r="530" spans="1:13">
      <c r="A530" s="3"/>
      <c r="B530" s="4"/>
      <c r="C530" s="4"/>
      <c r="D530" s="1" t="str">
        <f>IF(K530="","",INDEX(同相3導体!$AB:$AB,K530))</f>
        <v/>
      </c>
      <c r="E530" s="1" t="str">
        <f>IF(K530="","",INDEX(同相3導体!$AC:$AC,K530))</f>
        <v/>
      </c>
      <c r="F530" s="1" t="str">
        <f t="shared" si="48"/>
        <v/>
      </c>
      <c r="G530" s="1" t="str">
        <f t="shared" si="49"/>
        <v/>
      </c>
      <c r="H530" s="1" t="str">
        <f t="shared" si="50"/>
        <v/>
      </c>
      <c r="I530" s="1" t="str">
        <f t="shared" si="51"/>
        <v/>
      </c>
      <c r="J530" s="1" t="str">
        <f t="shared" si="52"/>
        <v/>
      </c>
      <c r="K530" t="str">
        <f>IF(A530="","",ROUND(1+(LOG10(A530)-LOG10(入力・概要!$B$38))*(入力・概要!$B$40-1)/(LOG10(入力・概要!$B$39)-LOG10(入力・概要!$B$38)),0)+3)</f>
        <v/>
      </c>
      <c r="L530" t="str">
        <f>IF(K530="","",INDEX(同相3導体!$B:$B,K530))</f>
        <v/>
      </c>
      <c r="M530" t="str">
        <f t="shared" si="53"/>
        <v/>
      </c>
    </row>
    <row r="531" spans="1:13">
      <c r="A531" s="3"/>
      <c r="B531" s="4"/>
      <c r="C531" s="4"/>
      <c r="D531" s="1" t="str">
        <f>IF(K531="","",INDEX(同相3導体!$AB:$AB,K531))</f>
        <v/>
      </c>
      <c r="E531" s="1" t="str">
        <f>IF(K531="","",INDEX(同相3導体!$AC:$AC,K531))</f>
        <v/>
      </c>
      <c r="F531" s="1" t="str">
        <f t="shared" si="48"/>
        <v/>
      </c>
      <c r="G531" s="1" t="str">
        <f t="shared" si="49"/>
        <v/>
      </c>
      <c r="H531" s="1" t="str">
        <f t="shared" si="50"/>
        <v/>
      </c>
      <c r="I531" s="1" t="str">
        <f t="shared" si="51"/>
        <v/>
      </c>
      <c r="J531" s="1" t="str">
        <f t="shared" si="52"/>
        <v/>
      </c>
      <c r="K531" t="str">
        <f>IF(A531="","",ROUND(1+(LOG10(A531)-LOG10(入力・概要!$B$38))*(入力・概要!$B$40-1)/(LOG10(入力・概要!$B$39)-LOG10(入力・概要!$B$38)),0)+3)</f>
        <v/>
      </c>
      <c r="L531" t="str">
        <f>IF(K531="","",INDEX(同相3導体!$B:$B,K531))</f>
        <v/>
      </c>
      <c r="M531" t="str">
        <f t="shared" si="53"/>
        <v/>
      </c>
    </row>
    <row r="532" spans="1:13">
      <c r="A532" s="3"/>
      <c r="B532" s="4"/>
      <c r="C532" s="4"/>
      <c r="D532" s="1" t="str">
        <f>IF(K532="","",INDEX(同相3導体!$AB:$AB,K532))</f>
        <v/>
      </c>
      <c r="E532" s="1" t="str">
        <f>IF(K532="","",INDEX(同相3導体!$AC:$AC,K532))</f>
        <v/>
      </c>
      <c r="F532" s="1" t="str">
        <f t="shared" si="48"/>
        <v/>
      </c>
      <c r="G532" s="1" t="str">
        <f t="shared" si="49"/>
        <v/>
      </c>
      <c r="H532" s="1" t="str">
        <f t="shared" si="50"/>
        <v/>
      </c>
      <c r="I532" s="1" t="str">
        <f t="shared" si="51"/>
        <v/>
      </c>
      <c r="J532" s="1" t="str">
        <f t="shared" si="52"/>
        <v/>
      </c>
      <c r="K532" t="str">
        <f>IF(A532="","",ROUND(1+(LOG10(A532)-LOG10(入力・概要!$B$38))*(入力・概要!$B$40-1)/(LOG10(入力・概要!$B$39)-LOG10(入力・概要!$B$38)),0)+3)</f>
        <v/>
      </c>
      <c r="L532" t="str">
        <f>IF(K532="","",INDEX(同相3導体!$B:$B,K532))</f>
        <v/>
      </c>
      <c r="M532" t="str">
        <f t="shared" si="53"/>
        <v/>
      </c>
    </row>
    <row r="533" spans="1:13">
      <c r="A533" s="3"/>
      <c r="B533" s="4"/>
      <c r="C533" s="4"/>
      <c r="D533" s="1" t="str">
        <f>IF(K533="","",INDEX(同相3導体!$AB:$AB,K533))</f>
        <v/>
      </c>
      <c r="E533" s="1" t="str">
        <f>IF(K533="","",INDEX(同相3導体!$AC:$AC,K533))</f>
        <v/>
      </c>
      <c r="F533" s="1" t="str">
        <f t="shared" si="48"/>
        <v/>
      </c>
      <c r="G533" s="1" t="str">
        <f t="shared" si="49"/>
        <v/>
      </c>
      <c r="H533" s="1" t="str">
        <f t="shared" si="50"/>
        <v/>
      </c>
      <c r="I533" s="1" t="str">
        <f t="shared" si="51"/>
        <v/>
      </c>
      <c r="J533" s="1" t="str">
        <f t="shared" si="52"/>
        <v/>
      </c>
      <c r="K533" t="str">
        <f>IF(A533="","",ROUND(1+(LOG10(A533)-LOG10(入力・概要!$B$38))*(入力・概要!$B$40-1)/(LOG10(入力・概要!$B$39)-LOG10(入力・概要!$B$38)),0)+3)</f>
        <v/>
      </c>
      <c r="L533" t="str">
        <f>IF(K533="","",INDEX(同相3導体!$B:$B,K533))</f>
        <v/>
      </c>
      <c r="M533" t="str">
        <f t="shared" si="53"/>
        <v/>
      </c>
    </row>
    <row r="534" spans="1:13">
      <c r="A534" s="3"/>
      <c r="B534" s="4"/>
      <c r="C534" s="4"/>
      <c r="D534" s="1" t="str">
        <f>IF(K534="","",INDEX(同相3導体!$AB:$AB,K534))</f>
        <v/>
      </c>
      <c r="E534" s="1" t="str">
        <f>IF(K534="","",INDEX(同相3導体!$AC:$AC,K534))</f>
        <v/>
      </c>
      <c r="F534" s="1" t="str">
        <f t="shared" si="48"/>
        <v/>
      </c>
      <c r="G534" s="1" t="str">
        <f t="shared" si="49"/>
        <v/>
      </c>
      <c r="H534" s="1" t="str">
        <f t="shared" si="50"/>
        <v/>
      </c>
      <c r="I534" s="1" t="str">
        <f t="shared" si="51"/>
        <v/>
      </c>
      <c r="J534" s="1" t="str">
        <f t="shared" si="52"/>
        <v/>
      </c>
      <c r="K534" t="str">
        <f>IF(A534="","",ROUND(1+(LOG10(A534)-LOG10(入力・概要!$B$38))*(入力・概要!$B$40-1)/(LOG10(入力・概要!$B$39)-LOG10(入力・概要!$B$38)),0)+3)</f>
        <v/>
      </c>
      <c r="L534" t="str">
        <f>IF(K534="","",INDEX(同相3導体!$B:$B,K534))</f>
        <v/>
      </c>
      <c r="M534" t="str">
        <f t="shared" si="53"/>
        <v/>
      </c>
    </row>
    <row r="535" spans="1:13">
      <c r="A535" s="3"/>
      <c r="B535" s="4"/>
      <c r="C535" s="4"/>
      <c r="D535" s="1" t="str">
        <f>IF(K535="","",INDEX(同相3導体!$AB:$AB,K535))</f>
        <v/>
      </c>
      <c r="E535" s="1" t="str">
        <f>IF(K535="","",INDEX(同相3導体!$AC:$AC,K535))</f>
        <v/>
      </c>
      <c r="F535" s="1" t="str">
        <f t="shared" si="48"/>
        <v/>
      </c>
      <c r="G535" s="1" t="str">
        <f t="shared" si="49"/>
        <v/>
      </c>
      <c r="H535" s="1" t="str">
        <f t="shared" si="50"/>
        <v/>
      </c>
      <c r="I535" s="1" t="str">
        <f t="shared" si="51"/>
        <v/>
      </c>
      <c r="J535" s="1" t="str">
        <f t="shared" si="52"/>
        <v/>
      </c>
      <c r="K535" t="str">
        <f>IF(A535="","",ROUND(1+(LOG10(A535)-LOG10(入力・概要!$B$38))*(入力・概要!$B$40-1)/(LOG10(入力・概要!$B$39)-LOG10(入力・概要!$B$38)),0)+3)</f>
        <v/>
      </c>
      <c r="L535" t="str">
        <f>IF(K535="","",INDEX(同相3導体!$B:$B,K535))</f>
        <v/>
      </c>
      <c r="M535" t="str">
        <f t="shared" si="53"/>
        <v/>
      </c>
    </row>
    <row r="536" spans="1:13">
      <c r="A536" s="3"/>
      <c r="B536" s="4"/>
      <c r="C536" s="4"/>
      <c r="D536" s="1" t="str">
        <f>IF(K536="","",INDEX(同相3導体!$AB:$AB,K536))</f>
        <v/>
      </c>
      <c r="E536" s="1" t="str">
        <f>IF(K536="","",INDEX(同相3導体!$AC:$AC,K536))</f>
        <v/>
      </c>
      <c r="F536" s="1" t="str">
        <f t="shared" si="48"/>
        <v/>
      </c>
      <c r="G536" s="1" t="str">
        <f t="shared" si="49"/>
        <v/>
      </c>
      <c r="H536" s="1" t="str">
        <f t="shared" si="50"/>
        <v/>
      </c>
      <c r="I536" s="1" t="str">
        <f t="shared" si="51"/>
        <v/>
      </c>
      <c r="J536" s="1" t="str">
        <f t="shared" si="52"/>
        <v/>
      </c>
      <c r="K536" t="str">
        <f>IF(A536="","",ROUND(1+(LOG10(A536)-LOG10(入力・概要!$B$38))*(入力・概要!$B$40-1)/(LOG10(入力・概要!$B$39)-LOG10(入力・概要!$B$38)),0)+3)</f>
        <v/>
      </c>
      <c r="L536" t="str">
        <f>IF(K536="","",INDEX(同相3導体!$B:$B,K536))</f>
        <v/>
      </c>
      <c r="M536" t="str">
        <f t="shared" si="53"/>
        <v/>
      </c>
    </row>
    <row r="537" spans="1:13">
      <c r="A537" s="3"/>
      <c r="B537" s="4"/>
      <c r="C537" s="4"/>
      <c r="D537" s="1" t="str">
        <f>IF(K537="","",INDEX(同相3導体!$AB:$AB,K537))</f>
        <v/>
      </c>
      <c r="E537" s="1" t="str">
        <f>IF(K537="","",INDEX(同相3導体!$AC:$AC,K537))</f>
        <v/>
      </c>
      <c r="F537" s="1" t="str">
        <f t="shared" si="48"/>
        <v/>
      </c>
      <c r="G537" s="1" t="str">
        <f t="shared" si="49"/>
        <v/>
      </c>
      <c r="H537" s="1" t="str">
        <f t="shared" si="50"/>
        <v/>
      </c>
      <c r="I537" s="1" t="str">
        <f t="shared" si="51"/>
        <v/>
      </c>
      <c r="J537" s="1" t="str">
        <f t="shared" si="52"/>
        <v/>
      </c>
      <c r="K537" t="str">
        <f>IF(A537="","",ROUND(1+(LOG10(A537)-LOG10(入力・概要!$B$38))*(入力・概要!$B$40-1)/(LOG10(入力・概要!$B$39)-LOG10(入力・概要!$B$38)),0)+3)</f>
        <v/>
      </c>
      <c r="L537" t="str">
        <f>IF(K537="","",INDEX(同相3導体!$B:$B,K537))</f>
        <v/>
      </c>
      <c r="M537" t="str">
        <f t="shared" si="53"/>
        <v/>
      </c>
    </row>
    <row r="538" spans="1:13">
      <c r="A538" s="3"/>
      <c r="B538" s="4"/>
      <c r="C538" s="4"/>
      <c r="D538" s="1" t="str">
        <f>IF(K538="","",INDEX(同相3導体!$AB:$AB,K538))</f>
        <v/>
      </c>
      <c r="E538" s="1" t="str">
        <f>IF(K538="","",INDEX(同相3導体!$AC:$AC,K538))</f>
        <v/>
      </c>
      <c r="F538" s="1" t="str">
        <f t="shared" si="48"/>
        <v/>
      </c>
      <c r="G538" s="1" t="str">
        <f t="shared" si="49"/>
        <v/>
      </c>
      <c r="H538" s="1" t="str">
        <f t="shared" si="50"/>
        <v/>
      </c>
      <c r="I538" s="1" t="str">
        <f t="shared" si="51"/>
        <v/>
      </c>
      <c r="J538" s="1" t="str">
        <f t="shared" si="52"/>
        <v/>
      </c>
      <c r="K538" t="str">
        <f>IF(A538="","",ROUND(1+(LOG10(A538)-LOG10(入力・概要!$B$38))*(入力・概要!$B$40-1)/(LOG10(入力・概要!$B$39)-LOG10(入力・概要!$B$38)),0)+3)</f>
        <v/>
      </c>
      <c r="L538" t="str">
        <f>IF(K538="","",INDEX(同相3導体!$B:$B,K538))</f>
        <v/>
      </c>
      <c r="M538" t="str">
        <f t="shared" si="53"/>
        <v/>
      </c>
    </row>
    <row r="539" spans="1:13">
      <c r="A539" s="3"/>
      <c r="B539" s="4"/>
      <c r="C539" s="4"/>
      <c r="D539" s="1" t="str">
        <f>IF(K539="","",INDEX(同相3導体!$AB:$AB,K539))</f>
        <v/>
      </c>
      <c r="E539" s="1" t="str">
        <f>IF(K539="","",INDEX(同相3導体!$AC:$AC,K539))</f>
        <v/>
      </c>
      <c r="F539" s="1" t="str">
        <f t="shared" si="48"/>
        <v/>
      </c>
      <c r="G539" s="1" t="str">
        <f t="shared" si="49"/>
        <v/>
      </c>
      <c r="H539" s="1" t="str">
        <f t="shared" si="50"/>
        <v/>
      </c>
      <c r="I539" s="1" t="str">
        <f t="shared" si="51"/>
        <v/>
      </c>
      <c r="J539" s="1" t="str">
        <f t="shared" si="52"/>
        <v/>
      </c>
      <c r="K539" t="str">
        <f>IF(A539="","",ROUND(1+(LOG10(A539)-LOG10(入力・概要!$B$38))*(入力・概要!$B$40-1)/(LOG10(入力・概要!$B$39)-LOG10(入力・概要!$B$38)),0)+3)</f>
        <v/>
      </c>
      <c r="L539" t="str">
        <f>IF(K539="","",INDEX(同相3導体!$B:$B,K539))</f>
        <v/>
      </c>
      <c r="M539" t="str">
        <f t="shared" si="53"/>
        <v/>
      </c>
    </row>
    <row r="540" spans="1:13">
      <c r="A540" s="3"/>
      <c r="B540" s="4"/>
      <c r="C540" s="4"/>
      <c r="D540" s="1" t="str">
        <f>IF(K540="","",INDEX(同相3導体!$AB:$AB,K540))</f>
        <v/>
      </c>
      <c r="E540" s="1" t="str">
        <f>IF(K540="","",INDEX(同相3導体!$AC:$AC,K540))</f>
        <v/>
      </c>
      <c r="F540" s="1" t="str">
        <f t="shared" si="48"/>
        <v/>
      </c>
      <c r="G540" s="1" t="str">
        <f t="shared" si="49"/>
        <v/>
      </c>
      <c r="H540" s="1" t="str">
        <f t="shared" si="50"/>
        <v/>
      </c>
      <c r="I540" s="1" t="str">
        <f t="shared" si="51"/>
        <v/>
      </c>
      <c r="J540" s="1" t="str">
        <f t="shared" si="52"/>
        <v/>
      </c>
      <c r="K540" t="str">
        <f>IF(A540="","",ROUND(1+(LOG10(A540)-LOG10(入力・概要!$B$38))*(入力・概要!$B$40-1)/(LOG10(入力・概要!$B$39)-LOG10(入力・概要!$B$38)),0)+3)</f>
        <v/>
      </c>
      <c r="L540" t="str">
        <f>IF(K540="","",INDEX(同相3導体!$B:$B,K540))</f>
        <v/>
      </c>
      <c r="M540" t="str">
        <f t="shared" si="53"/>
        <v/>
      </c>
    </row>
    <row r="541" spans="1:13">
      <c r="A541" s="3"/>
      <c r="B541" s="4"/>
      <c r="C541" s="4"/>
      <c r="D541" s="1" t="str">
        <f>IF(K541="","",INDEX(同相3導体!$AB:$AB,K541))</f>
        <v/>
      </c>
      <c r="E541" s="1" t="str">
        <f>IF(K541="","",INDEX(同相3導体!$AC:$AC,K541))</f>
        <v/>
      </c>
      <c r="F541" s="1" t="str">
        <f t="shared" si="48"/>
        <v/>
      </c>
      <c r="G541" s="1" t="str">
        <f t="shared" si="49"/>
        <v/>
      </c>
      <c r="H541" s="1" t="str">
        <f t="shared" si="50"/>
        <v/>
      </c>
      <c r="I541" s="1" t="str">
        <f t="shared" si="51"/>
        <v/>
      </c>
      <c r="J541" s="1" t="str">
        <f t="shared" si="52"/>
        <v/>
      </c>
      <c r="K541" t="str">
        <f>IF(A541="","",ROUND(1+(LOG10(A541)-LOG10(入力・概要!$B$38))*(入力・概要!$B$40-1)/(LOG10(入力・概要!$B$39)-LOG10(入力・概要!$B$38)),0)+3)</f>
        <v/>
      </c>
      <c r="L541" t="str">
        <f>IF(K541="","",INDEX(同相3導体!$B:$B,K541))</f>
        <v/>
      </c>
      <c r="M541" t="str">
        <f t="shared" si="53"/>
        <v/>
      </c>
    </row>
    <row r="542" spans="1:13">
      <c r="A542" s="3"/>
      <c r="B542" s="4"/>
      <c r="C542" s="4"/>
      <c r="D542" s="1" t="str">
        <f>IF(K542="","",INDEX(同相3導体!$AB:$AB,K542))</f>
        <v/>
      </c>
      <c r="E542" s="1" t="str">
        <f>IF(K542="","",INDEX(同相3導体!$AC:$AC,K542))</f>
        <v/>
      </c>
      <c r="F542" s="1" t="str">
        <f t="shared" si="48"/>
        <v/>
      </c>
      <c r="G542" s="1" t="str">
        <f t="shared" si="49"/>
        <v/>
      </c>
      <c r="H542" s="1" t="str">
        <f t="shared" si="50"/>
        <v/>
      </c>
      <c r="I542" s="1" t="str">
        <f t="shared" si="51"/>
        <v/>
      </c>
      <c r="J542" s="1" t="str">
        <f t="shared" si="52"/>
        <v/>
      </c>
      <c r="K542" t="str">
        <f>IF(A542="","",ROUND(1+(LOG10(A542)-LOG10(入力・概要!$B$38))*(入力・概要!$B$40-1)/(LOG10(入力・概要!$B$39)-LOG10(入力・概要!$B$38)),0)+3)</f>
        <v/>
      </c>
      <c r="L542" t="str">
        <f>IF(K542="","",INDEX(同相3導体!$B:$B,K542))</f>
        <v/>
      </c>
      <c r="M542" t="str">
        <f t="shared" si="53"/>
        <v/>
      </c>
    </row>
    <row r="543" spans="1:13">
      <c r="A543" s="3"/>
      <c r="B543" s="4"/>
      <c r="C543" s="4"/>
      <c r="D543" s="1" t="str">
        <f>IF(K543="","",INDEX(同相3導体!$AB:$AB,K543))</f>
        <v/>
      </c>
      <c r="E543" s="1" t="str">
        <f>IF(K543="","",INDEX(同相3導体!$AC:$AC,K543))</f>
        <v/>
      </c>
      <c r="F543" s="1" t="str">
        <f t="shared" si="48"/>
        <v/>
      </c>
      <c r="G543" s="1" t="str">
        <f t="shared" si="49"/>
        <v/>
      </c>
      <c r="H543" s="1" t="str">
        <f t="shared" si="50"/>
        <v/>
      </c>
      <c r="I543" s="1" t="str">
        <f t="shared" si="51"/>
        <v/>
      </c>
      <c r="J543" s="1" t="str">
        <f t="shared" si="52"/>
        <v/>
      </c>
      <c r="K543" t="str">
        <f>IF(A543="","",ROUND(1+(LOG10(A543)-LOG10(入力・概要!$B$38))*(入力・概要!$B$40-1)/(LOG10(入力・概要!$B$39)-LOG10(入力・概要!$B$38)),0)+3)</f>
        <v/>
      </c>
      <c r="L543" t="str">
        <f>IF(K543="","",INDEX(同相3導体!$B:$B,K543))</f>
        <v/>
      </c>
      <c r="M543" t="str">
        <f t="shared" si="53"/>
        <v/>
      </c>
    </row>
    <row r="544" spans="1:13">
      <c r="A544" s="3"/>
      <c r="B544" s="4"/>
      <c r="C544" s="4"/>
      <c r="D544" s="1" t="str">
        <f>IF(K544="","",INDEX(同相3導体!$AB:$AB,K544))</f>
        <v/>
      </c>
      <c r="E544" s="1" t="str">
        <f>IF(K544="","",INDEX(同相3導体!$AC:$AC,K544))</f>
        <v/>
      </c>
      <c r="F544" s="1" t="str">
        <f t="shared" si="48"/>
        <v/>
      </c>
      <c r="G544" s="1" t="str">
        <f t="shared" si="49"/>
        <v/>
      </c>
      <c r="H544" s="1" t="str">
        <f t="shared" si="50"/>
        <v/>
      </c>
      <c r="I544" s="1" t="str">
        <f t="shared" si="51"/>
        <v/>
      </c>
      <c r="J544" s="1" t="str">
        <f t="shared" si="52"/>
        <v/>
      </c>
      <c r="K544" t="str">
        <f>IF(A544="","",ROUND(1+(LOG10(A544)-LOG10(入力・概要!$B$38))*(入力・概要!$B$40-1)/(LOG10(入力・概要!$B$39)-LOG10(入力・概要!$B$38)),0)+3)</f>
        <v/>
      </c>
      <c r="L544" t="str">
        <f>IF(K544="","",INDEX(同相3導体!$B:$B,K544))</f>
        <v/>
      </c>
      <c r="M544" t="str">
        <f t="shared" si="53"/>
        <v/>
      </c>
    </row>
    <row r="545" spans="1:13">
      <c r="A545" s="3"/>
      <c r="B545" s="4"/>
      <c r="C545" s="4"/>
      <c r="D545" s="1" t="str">
        <f>IF(K545="","",INDEX(同相3導体!$AB:$AB,K545))</f>
        <v/>
      </c>
      <c r="E545" s="1" t="str">
        <f>IF(K545="","",INDEX(同相3導体!$AC:$AC,K545))</f>
        <v/>
      </c>
      <c r="F545" s="1" t="str">
        <f t="shared" si="48"/>
        <v/>
      </c>
      <c r="G545" s="1" t="str">
        <f t="shared" si="49"/>
        <v/>
      </c>
      <c r="H545" s="1" t="str">
        <f t="shared" si="50"/>
        <v/>
      </c>
      <c r="I545" s="1" t="str">
        <f t="shared" si="51"/>
        <v/>
      </c>
      <c r="J545" s="1" t="str">
        <f t="shared" si="52"/>
        <v/>
      </c>
      <c r="K545" t="str">
        <f>IF(A545="","",ROUND(1+(LOG10(A545)-LOG10(入力・概要!$B$38))*(入力・概要!$B$40-1)/(LOG10(入力・概要!$B$39)-LOG10(入力・概要!$B$38)),0)+3)</f>
        <v/>
      </c>
      <c r="L545" t="str">
        <f>IF(K545="","",INDEX(同相3導体!$B:$B,K545))</f>
        <v/>
      </c>
      <c r="M545" t="str">
        <f t="shared" si="53"/>
        <v/>
      </c>
    </row>
    <row r="546" spans="1:13">
      <c r="A546" s="3"/>
      <c r="B546" s="4"/>
      <c r="C546" s="4"/>
      <c r="D546" s="1" t="str">
        <f>IF(K546="","",INDEX(同相3導体!$AB:$AB,K546))</f>
        <v/>
      </c>
      <c r="E546" s="1" t="str">
        <f>IF(K546="","",INDEX(同相3導体!$AC:$AC,K546))</f>
        <v/>
      </c>
      <c r="F546" s="1" t="str">
        <f t="shared" si="48"/>
        <v/>
      </c>
      <c r="G546" s="1" t="str">
        <f t="shared" si="49"/>
        <v/>
      </c>
      <c r="H546" s="1" t="str">
        <f t="shared" si="50"/>
        <v/>
      </c>
      <c r="I546" s="1" t="str">
        <f t="shared" si="51"/>
        <v/>
      </c>
      <c r="J546" s="1" t="str">
        <f t="shared" si="52"/>
        <v/>
      </c>
      <c r="K546" t="str">
        <f>IF(A546="","",ROUND(1+(LOG10(A546)-LOG10(入力・概要!$B$38))*(入力・概要!$B$40-1)/(LOG10(入力・概要!$B$39)-LOG10(入力・概要!$B$38)),0)+3)</f>
        <v/>
      </c>
      <c r="L546" t="str">
        <f>IF(K546="","",INDEX(同相3導体!$B:$B,K546))</f>
        <v/>
      </c>
      <c r="M546" t="str">
        <f t="shared" si="53"/>
        <v/>
      </c>
    </row>
    <row r="547" spans="1:13">
      <c r="A547" s="3"/>
      <c r="B547" s="4"/>
      <c r="C547" s="4"/>
      <c r="D547" s="1" t="str">
        <f>IF(K547="","",INDEX(同相3導体!$AB:$AB,K547))</f>
        <v/>
      </c>
      <c r="E547" s="1" t="str">
        <f>IF(K547="","",INDEX(同相3導体!$AC:$AC,K547))</f>
        <v/>
      </c>
      <c r="F547" s="1" t="str">
        <f t="shared" si="48"/>
        <v/>
      </c>
      <c r="G547" s="1" t="str">
        <f t="shared" si="49"/>
        <v/>
      </c>
      <c r="H547" s="1" t="str">
        <f t="shared" si="50"/>
        <v/>
      </c>
      <c r="I547" s="1" t="str">
        <f t="shared" si="51"/>
        <v/>
      </c>
      <c r="J547" s="1" t="str">
        <f t="shared" si="52"/>
        <v/>
      </c>
      <c r="K547" t="str">
        <f>IF(A547="","",ROUND(1+(LOG10(A547)-LOG10(入力・概要!$B$38))*(入力・概要!$B$40-1)/(LOG10(入力・概要!$B$39)-LOG10(入力・概要!$B$38)),0)+3)</f>
        <v/>
      </c>
      <c r="L547" t="str">
        <f>IF(K547="","",INDEX(同相3導体!$B:$B,K547))</f>
        <v/>
      </c>
      <c r="M547" t="str">
        <f t="shared" si="53"/>
        <v/>
      </c>
    </row>
    <row r="548" spans="1:13">
      <c r="A548" s="3"/>
      <c r="B548" s="4"/>
      <c r="C548" s="4"/>
      <c r="D548" s="1" t="str">
        <f>IF(K548="","",INDEX(同相3導体!$AB:$AB,K548))</f>
        <v/>
      </c>
      <c r="E548" s="1" t="str">
        <f>IF(K548="","",INDEX(同相3導体!$AC:$AC,K548))</f>
        <v/>
      </c>
      <c r="F548" s="1" t="str">
        <f t="shared" si="48"/>
        <v/>
      </c>
      <c r="G548" s="1" t="str">
        <f t="shared" si="49"/>
        <v/>
      </c>
      <c r="H548" s="1" t="str">
        <f t="shared" si="50"/>
        <v/>
      </c>
      <c r="I548" s="1" t="str">
        <f t="shared" si="51"/>
        <v/>
      </c>
      <c r="J548" s="1" t="str">
        <f t="shared" si="52"/>
        <v/>
      </c>
      <c r="K548" t="str">
        <f>IF(A548="","",ROUND(1+(LOG10(A548)-LOG10(入力・概要!$B$38))*(入力・概要!$B$40-1)/(LOG10(入力・概要!$B$39)-LOG10(入力・概要!$B$38)),0)+3)</f>
        <v/>
      </c>
      <c r="L548" t="str">
        <f>IF(K548="","",INDEX(同相3導体!$B:$B,K548))</f>
        <v/>
      </c>
      <c r="M548" t="str">
        <f t="shared" si="53"/>
        <v/>
      </c>
    </row>
    <row r="549" spans="1:13">
      <c r="A549" s="3"/>
      <c r="B549" s="4"/>
      <c r="C549" s="4"/>
      <c r="D549" s="1" t="str">
        <f>IF(K549="","",INDEX(同相3導体!$AB:$AB,K549))</f>
        <v/>
      </c>
      <c r="E549" s="1" t="str">
        <f>IF(K549="","",INDEX(同相3導体!$AC:$AC,K549))</f>
        <v/>
      </c>
      <c r="F549" s="1" t="str">
        <f t="shared" si="48"/>
        <v/>
      </c>
      <c r="G549" s="1" t="str">
        <f t="shared" si="49"/>
        <v/>
      </c>
      <c r="H549" s="1" t="str">
        <f t="shared" si="50"/>
        <v/>
      </c>
      <c r="I549" s="1" t="str">
        <f t="shared" si="51"/>
        <v/>
      </c>
      <c r="J549" s="1" t="str">
        <f t="shared" si="52"/>
        <v/>
      </c>
      <c r="K549" t="str">
        <f>IF(A549="","",ROUND(1+(LOG10(A549)-LOG10(入力・概要!$B$38))*(入力・概要!$B$40-1)/(LOG10(入力・概要!$B$39)-LOG10(入力・概要!$B$38)),0)+3)</f>
        <v/>
      </c>
      <c r="L549" t="str">
        <f>IF(K549="","",INDEX(同相3導体!$B:$B,K549))</f>
        <v/>
      </c>
      <c r="M549" t="str">
        <f t="shared" si="53"/>
        <v/>
      </c>
    </row>
    <row r="550" spans="1:13">
      <c r="A550" s="3"/>
      <c r="B550" s="4"/>
      <c r="C550" s="4"/>
      <c r="D550" s="1" t="str">
        <f>IF(K550="","",INDEX(同相3導体!$AB:$AB,K550))</f>
        <v/>
      </c>
      <c r="E550" s="1" t="str">
        <f>IF(K550="","",INDEX(同相3導体!$AC:$AC,K550))</f>
        <v/>
      </c>
      <c r="F550" s="1" t="str">
        <f t="shared" si="48"/>
        <v/>
      </c>
      <c r="G550" s="1" t="str">
        <f t="shared" si="49"/>
        <v/>
      </c>
      <c r="H550" s="1" t="str">
        <f t="shared" si="50"/>
        <v/>
      </c>
      <c r="I550" s="1" t="str">
        <f t="shared" si="51"/>
        <v/>
      </c>
      <c r="J550" s="1" t="str">
        <f t="shared" si="52"/>
        <v/>
      </c>
      <c r="K550" t="str">
        <f>IF(A550="","",ROUND(1+(LOG10(A550)-LOG10(入力・概要!$B$38))*(入力・概要!$B$40-1)/(LOG10(入力・概要!$B$39)-LOG10(入力・概要!$B$38)),0)+3)</f>
        <v/>
      </c>
      <c r="L550" t="str">
        <f>IF(K550="","",INDEX(同相3導体!$B:$B,K550))</f>
        <v/>
      </c>
      <c r="M550" t="str">
        <f t="shared" si="53"/>
        <v/>
      </c>
    </row>
    <row r="551" spans="1:13">
      <c r="A551" s="3"/>
      <c r="B551" s="4"/>
      <c r="C551" s="4"/>
      <c r="D551" s="1" t="str">
        <f>IF(K551="","",INDEX(同相3導体!$AB:$AB,K551))</f>
        <v/>
      </c>
      <c r="E551" s="1" t="str">
        <f>IF(K551="","",INDEX(同相3導体!$AC:$AC,K551))</f>
        <v/>
      </c>
      <c r="F551" s="1" t="str">
        <f t="shared" si="48"/>
        <v/>
      </c>
      <c r="G551" s="1" t="str">
        <f t="shared" si="49"/>
        <v/>
      </c>
      <c r="H551" s="1" t="str">
        <f t="shared" si="50"/>
        <v/>
      </c>
      <c r="I551" s="1" t="str">
        <f t="shared" si="51"/>
        <v/>
      </c>
      <c r="J551" s="1" t="str">
        <f t="shared" si="52"/>
        <v/>
      </c>
      <c r="K551" t="str">
        <f>IF(A551="","",ROUND(1+(LOG10(A551)-LOG10(入力・概要!$B$38))*(入力・概要!$B$40-1)/(LOG10(入力・概要!$B$39)-LOG10(入力・概要!$B$38)),0)+3)</f>
        <v/>
      </c>
      <c r="L551" t="str">
        <f>IF(K551="","",INDEX(同相3導体!$B:$B,K551))</f>
        <v/>
      </c>
      <c r="M551" t="str">
        <f t="shared" si="53"/>
        <v/>
      </c>
    </row>
    <row r="552" spans="1:13">
      <c r="A552" s="3"/>
      <c r="B552" s="4"/>
      <c r="C552" s="4"/>
      <c r="D552" s="1" t="str">
        <f>IF(K552="","",INDEX(同相3導体!$AB:$AB,K552))</f>
        <v/>
      </c>
      <c r="E552" s="1" t="str">
        <f>IF(K552="","",INDEX(同相3導体!$AC:$AC,K552))</f>
        <v/>
      </c>
      <c r="F552" s="1" t="str">
        <f t="shared" si="48"/>
        <v/>
      </c>
      <c r="G552" s="1" t="str">
        <f t="shared" si="49"/>
        <v/>
      </c>
      <c r="H552" s="1" t="str">
        <f t="shared" si="50"/>
        <v/>
      </c>
      <c r="I552" s="1" t="str">
        <f t="shared" si="51"/>
        <v/>
      </c>
      <c r="J552" s="1" t="str">
        <f t="shared" si="52"/>
        <v/>
      </c>
      <c r="K552" t="str">
        <f>IF(A552="","",ROUND(1+(LOG10(A552)-LOG10(入力・概要!$B$38))*(入力・概要!$B$40-1)/(LOG10(入力・概要!$B$39)-LOG10(入力・概要!$B$38)),0)+3)</f>
        <v/>
      </c>
      <c r="L552" t="str">
        <f>IF(K552="","",INDEX(同相3導体!$B:$B,K552))</f>
        <v/>
      </c>
      <c r="M552" t="str">
        <f t="shared" si="53"/>
        <v/>
      </c>
    </row>
    <row r="553" spans="1:13">
      <c r="A553" s="3"/>
      <c r="B553" s="4"/>
      <c r="C553" s="4"/>
      <c r="D553" s="1" t="str">
        <f>IF(K553="","",INDEX(同相3導体!$AB:$AB,K553))</f>
        <v/>
      </c>
      <c r="E553" s="1" t="str">
        <f>IF(K553="","",INDEX(同相3導体!$AC:$AC,K553))</f>
        <v/>
      </c>
      <c r="F553" s="1" t="str">
        <f t="shared" si="48"/>
        <v/>
      </c>
      <c r="G553" s="1" t="str">
        <f t="shared" si="49"/>
        <v/>
      </c>
      <c r="H553" s="1" t="str">
        <f t="shared" si="50"/>
        <v/>
      </c>
      <c r="I553" s="1" t="str">
        <f t="shared" si="51"/>
        <v/>
      </c>
      <c r="J553" s="1" t="str">
        <f t="shared" si="52"/>
        <v/>
      </c>
      <c r="K553" t="str">
        <f>IF(A553="","",ROUND(1+(LOG10(A553)-LOG10(入力・概要!$B$38))*(入力・概要!$B$40-1)/(LOG10(入力・概要!$B$39)-LOG10(入力・概要!$B$38)),0)+3)</f>
        <v/>
      </c>
      <c r="L553" t="str">
        <f>IF(K553="","",INDEX(同相3導体!$B:$B,K553))</f>
        <v/>
      </c>
      <c r="M553" t="str">
        <f t="shared" si="53"/>
        <v/>
      </c>
    </row>
    <row r="554" spans="1:13">
      <c r="A554" s="3"/>
      <c r="B554" s="4"/>
      <c r="C554" s="4"/>
      <c r="D554" s="1" t="str">
        <f>IF(K554="","",INDEX(同相3導体!$AB:$AB,K554))</f>
        <v/>
      </c>
      <c r="E554" s="1" t="str">
        <f>IF(K554="","",INDEX(同相3導体!$AC:$AC,K554))</f>
        <v/>
      </c>
      <c r="F554" s="1" t="str">
        <f t="shared" si="48"/>
        <v/>
      </c>
      <c r="G554" s="1" t="str">
        <f t="shared" si="49"/>
        <v/>
      </c>
      <c r="H554" s="1" t="str">
        <f t="shared" si="50"/>
        <v/>
      </c>
      <c r="I554" s="1" t="str">
        <f t="shared" si="51"/>
        <v/>
      </c>
      <c r="J554" s="1" t="str">
        <f t="shared" si="52"/>
        <v/>
      </c>
      <c r="K554" t="str">
        <f>IF(A554="","",ROUND(1+(LOG10(A554)-LOG10(入力・概要!$B$38))*(入力・概要!$B$40-1)/(LOG10(入力・概要!$B$39)-LOG10(入力・概要!$B$38)),0)+3)</f>
        <v/>
      </c>
      <c r="L554" t="str">
        <f>IF(K554="","",INDEX(同相3導体!$B:$B,K554))</f>
        <v/>
      </c>
      <c r="M554" t="str">
        <f t="shared" si="53"/>
        <v/>
      </c>
    </row>
    <row r="555" spans="1:13">
      <c r="A555" s="3"/>
      <c r="B555" s="4"/>
      <c r="C555" s="4"/>
      <c r="D555" s="1" t="str">
        <f>IF(K555="","",INDEX(同相3導体!$AB:$AB,K555))</f>
        <v/>
      </c>
      <c r="E555" s="1" t="str">
        <f>IF(K555="","",INDEX(同相3導体!$AC:$AC,K555))</f>
        <v/>
      </c>
      <c r="F555" s="1" t="str">
        <f t="shared" si="48"/>
        <v/>
      </c>
      <c r="G555" s="1" t="str">
        <f t="shared" si="49"/>
        <v/>
      </c>
      <c r="H555" s="1" t="str">
        <f t="shared" si="50"/>
        <v/>
      </c>
      <c r="I555" s="1" t="str">
        <f t="shared" si="51"/>
        <v/>
      </c>
      <c r="J555" s="1" t="str">
        <f t="shared" si="52"/>
        <v/>
      </c>
      <c r="K555" t="str">
        <f>IF(A555="","",ROUND(1+(LOG10(A555)-LOG10(入力・概要!$B$38))*(入力・概要!$B$40-1)/(LOG10(入力・概要!$B$39)-LOG10(入力・概要!$B$38)),0)+3)</f>
        <v/>
      </c>
      <c r="L555" t="str">
        <f>IF(K555="","",INDEX(同相3導体!$B:$B,K555))</f>
        <v/>
      </c>
      <c r="M555" t="str">
        <f t="shared" si="53"/>
        <v/>
      </c>
    </row>
    <row r="556" spans="1:13">
      <c r="A556" s="3"/>
      <c r="B556" s="4"/>
      <c r="C556" s="4"/>
      <c r="D556" s="1" t="str">
        <f>IF(K556="","",INDEX(同相3導体!$AB:$AB,K556))</f>
        <v/>
      </c>
      <c r="E556" s="1" t="str">
        <f>IF(K556="","",INDEX(同相3導体!$AC:$AC,K556))</f>
        <v/>
      </c>
      <c r="F556" s="1" t="str">
        <f t="shared" si="48"/>
        <v/>
      </c>
      <c r="G556" s="1" t="str">
        <f t="shared" si="49"/>
        <v/>
      </c>
      <c r="H556" s="1" t="str">
        <f t="shared" si="50"/>
        <v/>
      </c>
      <c r="I556" s="1" t="str">
        <f t="shared" si="51"/>
        <v/>
      </c>
      <c r="J556" s="1" t="str">
        <f t="shared" si="52"/>
        <v/>
      </c>
      <c r="K556" t="str">
        <f>IF(A556="","",ROUND(1+(LOG10(A556)-LOG10(入力・概要!$B$38))*(入力・概要!$B$40-1)/(LOG10(入力・概要!$B$39)-LOG10(入力・概要!$B$38)),0)+3)</f>
        <v/>
      </c>
      <c r="L556" t="str">
        <f>IF(K556="","",INDEX(同相3導体!$B:$B,K556))</f>
        <v/>
      </c>
      <c r="M556" t="str">
        <f t="shared" si="53"/>
        <v/>
      </c>
    </row>
    <row r="557" spans="1:13">
      <c r="A557" s="3"/>
      <c r="B557" s="4"/>
      <c r="C557" s="4"/>
      <c r="D557" s="1" t="str">
        <f>IF(K557="","",INDEX(同相3導体!$AB:$AB,K557))</f>
        <v/>
      </c>
      <c r="E557" s="1" t="str">
        <f>IF(K557="","",INDEX(同相3導体!$AC:$AC,K557))</f>
        <v/>
      </c>
      <c r="F557" s="1" t="str">
        <f t="shared" si="48"/>
        <v/>
      </c>
      <c r="G557" s="1" t="str">
        <f t="shared" si="49"/>
        <v/>
      </c>
      <c r="H557" s="1" t="str">
        <f t="shared" si="50"/>
        <v/>
      </c>
      <c r="I557" s="1" t="str">
        <f t="shared" si="51"/>
        <v/>
      </c>
      <c r="J557" s="1" t="str">
        <f t="shared" si="52"/>
        <v/>
      </c>
      <c r="K557" t="str">
        <f>IF(A557="","",ROUND(1+(LOG10(A557)-LOG10(入力・概要!$B$38))*(入力・概要!$B$40-1)/(LOG10(入力・概要!$B$39)-LOG10(入力・概要!$B$38)),0)+3)</f>
        <v/>
      </c>
      <c r="L557" t="str">
        <f>IF(K557="","",INDEX(同相3導体!$B:$B,K557))</f>
        <v/>
      </c>
      <c r="M557" t="str">
        <f t="shared" si="53"/>
        <v/>
      </c>
    </row>
    <row r="558" spans="1:13">
      <c r="A558" s="3"/>
      <c r="B558" s="4"/>
      <c r="C558" s="4"/>
      <c r="D558" s="1" t="str">
        <f>IF(K558="","",INDEX(同相3導体!$AB:$AB,K558))</f>
        <v/>
      </c>
      <c r="E558" s="1" t="str">
        <f>IF(K558="","",INDEX(同相3導体!$AC:$AC,K558))</f>
        <v/>
      </c>
      <c r="F558" s="1" t="str">
        <f t="shared" si="48"/>
        <v/>
      </c>
      <c r="G558" s="1" t="str">
        <f t="shared" si="49"/>
        <v/>
      </c>
      <c r="H558" s="1" t="str">
        <f t="shared" si="50"/>
        <v/>
      </c>
      <c r="I558" s="1" t="str">
        <f t="shared" si="51"/>
        <v/>
      </c>
      <c r="J558" s="1" t="str">
        <f t="shared" si="52"/>
        <v/>
      </c>
      <c r="K558" t="str">
        <f>IF(A558="","",ROUND(1+(LOG10(A558)-LOG10(入力・概要!$B$38))*(入力・概要!$B$40-1)/(LOG10(入力・概要!$B$39)-LOG10(入力・概要!$B$38)),0)+3)</f>
        <v/>
      </c>
      <c r="L558" t="str">
        <f>IF(K558="","",INDEX(同相3導体!$B:$B,K558))</f>
        <v/>
      </c>
      <c r="M558" t="str">
        <f t="shared" si="53"/>
        <v/>
      </c>
    </row>
    <row r="559" spans="1:13">
      <c r="A559" s="3"/>
      <c r="B559" s="4"/>
      <c r="C559" s="4"/>
      <c r="D559" s="1" t="str">
        <f>IF(K559="","",INDEX(同相3導体!$AB:$AB,K559))</f>
        <v/>
      </c>
      <c r="E559" s="1" t="str">
        <f>IF(K559="","",INDEX(同相3導体!$AC:$AC,K559))</f>
        <v/>
      </c>
      <c r="F559" s="1" t="str">
        <f t="shared" si="48"/>
        <v/>
      </c>
      <c r="G559" s="1" t="str">
        <f t="shared" si="49"/>
        <v/>
      </c>
      <c r="H559" s="1" t="str">
        <f t="shared" si="50"/>
        <v/>
      </c>
      <c r="I559" s="1" t="str">
        <f t="shared" si="51"/>
        <v/>
      </c>
      <c r="J559" s="1" t="str">
        <f t="shared" si="52"/>
        <v/>
      </c>
      <c r="K559" t="str">
        <f>IF(A559="","",ROUND(1+(LOG10(A559)-LOG10(入力・概要!$B$38))*(入力・概要!$B$40-1)/(LOG10(入力・概要!$B$39)-LOG10(入力・概要!$B$38)),0)+3)</f>
        <v/>
      </c>
      <c r="L559" t="str">
        <f>IF(K559="","",INDEX(同相3導体!$B:$B,K559))</f>
        <v/>
      </c>
      <c r="M559" t="str">
        <f t="shared" si="53"/>
        <v/>
      </c>
    </row>
    <row r="560" spans="1:13">
      <c r="A560" s="3"/>
      <c r="B560" s="4"/>
      <c r="C560" s="4"/>
      <c r="D560" s="1" t="str">
        <f>IF(K560="","",INDEX(同相3導体!$AB:$AB,K560))</f>
        <v/>
      </c>
      <c r="E560" s="1" t="str">
        <f>IF(K560="","",INDEX(同相3導体!$AC:$AC,K560))</f>
        <v/>
      </c>
      <c r="F560" s="1" t="str">
        <f t="shared" si="48"/>
        <v/>
      </c>
      <c r="G560" s="1" t="str">
        <f t="shared" si="49"/>
        <v/>
      </c>
      <c r="H560" s="1" t="str">
        <f t="shared" si="50"/>
        <v/>
      </c>
      <c r="I560" s="1" t="str">
        <f t="shared" si="51"/>
        <v/>
      </c>
      <c r="J560" s="1" t="str">
        <f t="shared" si="52"/>
        <v/>
      </c>
      <c r="K560" t="str">
        <f>IF(A560="","",ROUND(1+(LOG10(A560)-LOG10(入力・概要!$B$38))*(入力・概要!$B$40-1)/(LOG10(入力・概要!$B$39)-LOG10(入力・概要!$B$38)),0)+3)</f>
        <v/>
      </c>
      <c r="L560" t="str">
        <f>IF(K560="","",INDEX(同相3導体!$B:$B,K560))</f>
        <v/>
      </c>
      <c r="M560" t="str">
        <f t="shared" si="53"/>
        <v/>
      </c>
    </row>
    <row r="561" spans="1:13">
      <c r="A561" s="3"/>
      <c r="B561" s="4"/>
      <c r="C561" s="4"/>
      <c r="D561" s="1" t="str">
        <f>IF(K561="","",INDEX(同相3導体!$AB:$AB,K561))</f>
        <v/>
      </c>
      <c r="E561" s="1" t="str">
        <f>IF(K561="","",INDEX(同相3導体!$AC:$AC,K561))</f>
        <v/>
      </c>
      <c r="F561" s="1" t="str">
        <f t="shared" si="48"/>
        <v/>
      </c>
      <c r="G561" s="1" t="str">
        <f t="shared" si="49"/>
        <v/>
      </c>
      <c r="H561" s="1" t="str">
        <f t="shared" si="50"/>
        <v/>
      </c>
      <c r="I561" s="1" t="str">
        <f t="shared" si="51"/>
        <v/>
      </c>
      <c r="J561" s="1" t="str">
        <f t="shared" si="52"/>
        <v/>
      </c>
      <c r="K561" t="str">
        <f>IF(A561="","",ROUND(1+(LOG10(A561)-LOG10(入力・概要!$B$38))*(入力・概要!$B$40-1)/(LOG10(入力・概要!$B$39)-LOG10(入力・概要!$B$38)),0)+3)</f>
        <v/>
      </c>
      <c r="L561" t="str">
        <f>IF(K561="","",INDEX(同相3導体!$B:$B,K561))</f>
        <v/>
      </c>
      <c r="M561" t="str">
        <f t="shared" si="53"/>
        <v/>
      </c>
    </row>
    <row r="562" spans="1:13">
      <c r="A562" s="3"/>
      <c r="B562" s="4"/>
      <c r="C562" s="4"/>
      <c r="D562" s="1" t="str">
        <f>IF(K562="","",INDEX(同相3導体!$AB:$AB,K562))</f>
        <v/>
      </c>
      <c r="E562" s="1" t="str">
        <f>IF(K562="","",INDEX(同相3導体!$AC:$AC,K562))</f>
        <v/>
      </c>
      <c r="F562" s="1" t="str">
        <f t="shared" si="48"/>
        <v/>
      </c>
      <c r="G562" s="1" t="str">
        <f t="shared" si="49"/>
        <v/>
      </c>
      <c r="H562" s="1" t="str">
        <f t="shared" si="50"/>
        <v/>
      </c>
      <c r="I562" s="1" t="str">
        <f t="shared" si="51"/>
        <v/>
      </c>
      <c r="J562" s="1" t="str">
        <f t="shared" si="52"/>
        <v/>
      </c>
      <c r="K562" t="str">
        <f>IF(A562="","",ROUND(1+(LOG10(A562)-LOG10(入力・概要!$B$38))*(入力・概要!$B$40-1)/(LOG10(入力・概要!$B$39)-LOG10(入力・概要!$B$38)),0)+3)</f>
        <v/>
      </c>
      <c r="L562" t="str">
        <f>IF(K562="","",INDEX(同相3導体!$B:$B,K562))</f>
        <v/>
      </c>
      <c r="M562" t="str">
        <f t="shared" si="53"/>
        <v/>
      </c>
    </row>
    <row r="563" spans="1:13">
      <c r="A563" s="3"/>
      <c r="B563" s="4"/>
      <c r="C563" s="4"/>
      <c r="D563" s="1" t="str">
        <f>IF(K563="","",INDEX(同相3導体!$AB:$AB,K563))</f>
        <v/>
      </c>
      <c r="E563" s="1" t="str">
        <f>IF(K563="","",INDEX(同相3導体!$AC:$AC,K563))</f>
        <v/>
      </c>
      <c r="F563" s="1" t="str">
        <f t="shared" si="48"/>
        <v/>
      </c>
      <c r="G563" s="1" t="str">
        <f t="shared" si="49"/>
        <v/>
      </c>
      <c r="H563" s="1" t="str">
        <f t="shared" si="50"/>
        <v/>
      </c>
      <c r="I563" s="1" t="str">
        <f t="shared" si="51"/>
        <v/>
      </c>
      <c r="J563" s="1" t="str">
        <f t="shared" si="52"/>
        <v/>
      </c>
      <c r="K563" t="str">
        <f>IF(A563="","",ROUND(1+(LOG10(A563)-LOG10(入力・概要!$B$38))*(入力・概要!$B$40-1)/(LOG10(入力・概要!$B$39)-LOG10(入力・概要!$B$38)),0)+3)</f>
        <v/>
      </c>
      <c r="L563" t="str">
        <f>IF(K563="","",INDEX(同相3導体!$B:$B,K563))</f>
        <v/>
      </c>
      <c r="M563" t="str">
        <f t="shared" si="53"/>
        <v/>
      </c>
    </row>
    <row r="564" spans="1:13">
      <c r="A564" s="3"/>
      <c r="B564" s="4"/>
      <c r="C564" s="4"/>
      <c r="D564" s="1" t="str">
        <f>IF(K564="","",INDEX(同相3導体!$AB:$AB,K564))</f>
        <v/>
      </c>
      <c r="E564" s="1" t="str">
        <f>IF(K564="","",INDEX(同相3導体!$AC:$AC,K564))</f>
        <v/>
      </c>
      <c r="F564" s="1" t="str">
        <f t="shared" si="48"/>
        <v/>
      </c>
      <c r="G564" s="1" t="str">
        <f t="shared" si="49"/>
        <v/>
      </c>
      <c r="H564" s="1" t="str">
        <f t="shared" si="50"/>
        <v/>
      </c>
      <c r="I564" s="1" t="str">
        <f t="shared" si="51"/>
        <v/>
      </c>
      <c r="J564" s="1" t="str">
        <f t="shared" si="52"/>
        <v/>
      </c>
      <c r="K564" t="str">
        <f>IF(A564="","",ROUND(1+(LOG10(A564)-LOG10(入力・概要!$B$38))*(入力・概要!$B$40-1)/(LOG10(入力・概要!$B$39)-LOG10(入力・概要!$B$38)),0)+3)</f>
        <v/>
      </c>
      <c r="L564" t="str">
        <f>IF(K564="","",INDEX(同相3導体!$B:$B,K564))</f>
        <v/>
      </c>
      <c r="M564" t="str">
        <f t="shared" si="53"/>
        <v/>
      </c>
    </row>
    <row r="565" spans="1:13">
      <c r="A565" s="3"/>
      <c r="B565" s="4"/>
      <c r="C565" s="4"/>
      <c r="D565" s="1" t="str">
        <f>IF(K565="","",INDEX(同相3導体!$AB:$AB,K565))</f>
        <v/>
      </c>
      <c r="E565" s="1" t="str">
        <f>IF(K565="","",INDEX(同相3導体!$AC:$AC,K565))</f>
        <v/>
      </c>
      <c r="F565" s="1" t="str">
        <f t="shared" si="48"/>
        <v/>
      </c>
      <c r="G565" s="1" t="str">
        <f t="shared" si="49"/>
        <v/>
      </c>
      <c r="H565" s="1" t="str">
        <f t="shared" si="50"/>
        <v/>
      </c>
      <c r="I565" s="1" t="str">
        <f t="shared" si="51"/>
        <v/>
      </c>
      <c r="J565" s="1" t="str">
        <f t="shared" si="52"/>
        <v/>
      </c>
      <c r="K565" t="str">
        <f>IF(A565="","",ROUND(1+(LOG10(A565)-LOG10(入力・概要!$B$38))*(入力・概要!$B$40-1)/(LOG10(入力・概要!$B$39)-LOG10(入力・概要!$B$38)),0)+3)</f>
        <v/>
      </c>
      <c r="L565" t="str">
        <f>IF(K565="","",INDEX(同相3導体!$B:$B,K565))</f>
        <v/>
      </c>
      <c r="M565" t="str">
        <f t="shared" si="53"/>
        <v/>
      </c>
    </row>
    <row r="566" spans="1:13">
      <c r="A566" s="3"/>
      <c r="B566" s="4"/>
      <c r="C566" s="4"/>
      <c r="D566" s="1" t="str">
        <f>IF(K566="","",INDEX(同相3導体!$AB:$AB,K566))</f>
        <v/>
      </c>
      <c r="E566" s="1" t="str">
        <f>IF(K566="","",INDEX(同相3導体!$AC:$AC,K566))</f>
        <v/>
      </c>
      <c r="F566" s="1" t="str">
        <f t="shared" si="48"/>
        <v/>
      </c>
      <c r="G566" s="1" t="str">
        <f t="shared" si="49"/>
        <v/>
      </c>
      <c r="H566" s="1" t="str">
        <f t="shared" si="50"/>
        <v/>
      </c>
      <c r="I566" s="1" t="str">
        <f t="shared" si="51"/>
        <v/>
      </c>
      <c r="J566" s="1" t="str">
        <f t="shared" si="52"/>
        <v/>
      </c>
      <c r="K566" t="str">
        <f>IF(A566="","",ROUND(1+(LOG10(A566)-LOG10(入力・概要!$B$38))*(入力・概要!$B$40-1)/(LOG10(入力・概要!$B$39)-LOG10(入力・概要!$B$38)),0)+3)</f>
        <v/>
      </c>
      <c r="L566" t="str">
        <f>IF(K566="","",INDEX(同相3導体!$B:$B,K566))</f>
        <v/>
      </c>
      <c r="M566" t="str">
        <f t="shared" si="53"/>
        <v/>
      </c>
    </row>
    <row r="567" spans="1:13">
      <c r="A567" s="3"/>
      <c r="B567" s="4"/>
      <c r="C567" s="4"/>
      <c r="D567" s="1" t="str">
        <f>IF(K567="","",INDEX(同相3導体!$AB:$AB,K567))</f>
        <v/>
      </c>
      <c r="E567" s="1" t="str">
        <f>IF(K567="","",INDEX(同相3導体!$AC:$AC,K567))</f>
        <v/>
      </c>
      <c r="F567" s="1" t="str">
        <f t="shared" si="48"/>
        <v/>
      </c>
      <c r="G567" s="1" t="str">
        <f t="shared" si="49"/>
        <v/>
      </c>
      <c r="H567" s="1" t="str">
        <f t="shared" si="50"/>
        <v/>
      </c>
      <c r="I567" s="1" t="str">
        <f t="shared" si="51"/>
        <v/>
      </c>
      <c r="J567" s="1" t="str">
        <f t="shared" si="52"/>
        <v/>
      </c>
      <c r="K567" t="str">
        <f>IF(A567="","",ROUND(1+(LOG10(A567)-LOG10(入力・概要!$B$38))*(入力・概要!$B$40-1)/(LOG10(入力・概要!$B$39)-LOG10(入力・概要!$B$38)),0)+3)</f>
        <v/>
      </c>
      <c r="L567" t="str">
        <f>IF(K567="","",INDEX(同相3導体!$B:$B,K567))</f>
        <v/>
      </c>
      <c r="M567" t="str">
        <f t="shared" si="53"/>
        <v/>
      </c>
    </row>
    <row r="568" spans="1:13">
      <c r="A568" s="3"/>
      <c r="B568" s="4"/>
      <c r="C568" s="4"/>
      <c r="D568" s="1" t="str">
        <f>IF(K568="","",INDEX(同相3導体!$AB:$AB,K568))</f>
        <v/>
      </c>
      <c r="E568" s="1" t="str">
        <f>IF(K568="","",INDEX(同相3導体!$AC:$AC,K568))</f>
        <v/>
      </c>
      <c r="F568" s="1" t="str">
        <f t="shared" si="48"/>
        <v/>
      </c>
      <c r="G568" s="1" t="str">
        <f t="shared" si="49"/>
        <v/>
      </c>
      <c r="H568" s="1" t="str">
        <f t="shared" si="50"/>
        <v/>
      </c>
      <c r="I568" s="1" t="str">
        <f t="shared" si="51"/>
        <v/>
      </c>
      <c r="J568" s="1" t="str">
        <f t="shared" si="52"/>
        <v/>
      </c>
      <c r="K568" t="str">
        <f>IF(A568="","",ROUND(1+(LOG10(A568)-LOG10(入力・概要!$B$38))*(入力・概要!$B$40-1)/(LOG10(入力・概要!$B$39)-LOG10(入力・概要!$B$38)),0)+3)</f>
        <v/>
      </c>
      <c r="L568" t="str">
        <f>IF(K568="","",INDEX(同相3導体!$B:$B,K568))</f>
        <v/>
      </c>
      <c r="M568" t="str">
        <f t="shared" si="53"/>
        <v/>
      </c>
    </row>
    <row r="569" spans="1:13">
      <c r="A569" s="3"/>
      <c r="B569" s="4"/>
      <c r="C569" s="4"/>
      <c r="D569" s="1" t="str">
        <f>IF(K569="","",INDEX(同相3導体!$AB:$AB,K569))</f>
        <v/>
      </c>
      <c r="E569" s="1" t="str">
        <f>IF(K569="","",INDEX(同相3導体!$AC:$AC,K569))</f>
        <v/>
      </c>
      <c r="F569" s="1" t="str">
        <f t="shared" si="48"/>
        <v/>
      </c>
      <c r="G569" s="1" t="str">
        <f t="shared" si="49"/>
        <v/>
      </c>
      <c r="H569" s="1" t="str">
        <f t="shared" si="50"/>
        <v/>
      </c>
      <c r="I569" s="1" t="str">
        <f t="shared" si="51"/>
        <v/>
      </c>
      <c r="J569" s="1" t="str">
        <f t="shared" si="52"/>
        <v/>
      </c>
      <c r="K569" t="str">
        <f>IF(A569="","",ROUND(1+(LOG10(A569)-LOG10(入力・概要!$B$38))*(入力・概要!$B$40-1)/(LOG10(入力・概要!$B$39)-LOG10(入力・概要!$B$38)),0)+3)</f>
        <v/>
      </c>
      <c r="L569" t="str">
        <f>IF(K569="","",INDEX(同相3導体!$B:$B,K569))</f>
        <v/>
      </c>
      <c r="M569" t="str">
        <f t="shared" si="53"/>
        <v/>
      </c>
    </row>
    <row r="570" spans="1:13">
      <c r="A570" s="3"/>
      <c r="B570" s="4"/>
      <c r="C570" s="4"/>
      <c r="D570" s="1" t="str">
        <f>IF(K570="","",INDEX(同相3導体!$AB:$AB,K570))</f>
        <v/>
      </c>
      <c r="E570" s="1" t="str">
        <f>IF(K570="","",INDEX(同相3導体!$AC:$AC,K570))</f>
        <v/>
      </c>
      <c r="F570" s="1" t="str">
        <f t="shared" si="48"/>
        <v/>
      </c>
      <c r="G570" s="1" t="str">
        <f t="shared" si="49"/>
        <v/>
      </c>
      <c r="H570" s="1" t="str">
        <f t="shared" si="50"/>
        <v/>
      </c>
      <c r="I570" s="1" t="str">
        <f t="shared" si="51"/>
        <v/>
      </c>
      <c r="J570" s="1" t="str">
        <f t="shared" si="52"/>
        <v/>
      </c>
      <c r="K570" t="str">
        <f>IF(A570="","",ROUND(1+(LOG10(A570)-LOG10(入力・概要!$B$38))*(入力・概要!$B$40-1)/(LOG10(入力・概要!$B$39)-LOG10(入力・概要!$B$38)),0)+3)</f>
        <v/>
      </c>
      <c r="L570" t="str">
        <f>IF(K570="","",INDEX(同相3導体!$B:$B,K570))</f>
        <v/>
      </c>
      <c r="M570" t="str">
        <f t="shared" si="53"/>
        <v/>
      </c>
    </row>
    <row r="571" spans="1:13">
      <c r="A571" s="3"/>
      <c r="B571" s="4"/>
      <c r="C571" s="4"/>
      <c r="D571" s="1" t="str">
        <f>IF(K571="","",INDEX(同相3導体!$AB:$AB,K571))</f>
        <v/>
      </c>
      <c r="E571" s="1" t="str">
        <f>IF(K571="","",INDEX(同相3導体!$AC:$AC,K571))</f>
        <v/>
      </c>
      <c r="F571" s="1" t="str">
        <f t="shared" si="48"/>
        <v/>
      </c>
      <c r="G571" s="1" t="str">
        <f t="shared" si="49"/>
        <v/>
      </c>
      <c r="H571" s="1" t="str">
        <f t="shared" si="50"/>
        <v/>
      </c>
      <c r="I571" s="1" t="str">
        <f t="shared" si="51"/>
        <v/>
      </c>
      <c r="J571" s="1" t="str">
        <f t="shared" si="52"/>
        <v/>
      </c>
      <c r="K571" t="str">
        <f>IF(A571="","",ROUND(1+(LOG10(A571)-LOG10(入力・概要!$B$38))*(入力・概要!$B$40-1)/(LOG10(入力・概要!$B$39)-LOG10(入力・概要!$B$38)),0)+3)</f>
        <v/>
      </c>
      <c r="L571" t="str">
        <f>IF(K571="","",INDEX(同相3導体!$B:$B,K571))</f>
        <v/>
      </c>
      <c r="M571" t="str">
        <f t="shared" si="53"/>
        <v/>
      </c>
    </row>
    <row r="572" spans="1:13">
      <c r="A572" s="3"/>
      <c r="B572" s="4"/>
      <c r="C572" s="4"/>
      <c r="D572" s="1" t="str">
        <f>IF(K572="","",INDEX(同相3導体!$AB:$AB,K572))</f>
        <v/>
      </c>
      <c r="E572" s="1" t="str">
        <f>IF(K572="","",INDEX(同相3導体!$AC:$AC,K572))</f>
        <v/>
      </c>
      <c r="F572" s="1" t="str">
        <f t="shared" si="48"/>
        <v/>
      </c>
      <c r="G572" s="1" t="str">
        <f t="shared" si="49"/>
        <v/>
      </c>
      <c r="H572" s="1" t="str">
        <f t="shared" si="50"/>
        <v/>
      </c>
      <c r="I572" s="1" t="str">
        <f t="shared" si="51"/>
        <v/>
      </c>
      <c r="J572" s="1" t="str">
        <f t="shared" si="52"/>
        <v/>
      </c>
      <c r="K572" t="str">
        <f>IF(A572="","",ROUND(1+(LOG10(A572)-LOG10(入力・概要!$B$38))*(入力・概要!$B$40-1)/(LOG10(入力・概要!$B$39)-LOG10(入力・概要!$B$38)),0)+3)</f>
        <v/>
      </c>
      <c r="L572" t="str">
        <f>IF(K572="","",INDEX(同相3導体!$B:$B,K572))</f>
        <v/>
      </c>
      <c r="M572" t="str">
        <f t="shared" si="53"/>
        <v/>
      </c>
    </row>
    <row r="573" spans="1:13">
      <c r="A573" s="3"/>
      <c r="B573" s="4"/>
      <c r="C573" s="4"/>
      <c r="D573" s="1" t="str">
        <f>IF(K573="","",INDEX(同相3導体!$AB:$AB,K573))</f>
        <v/>
      </c>
      <c r="E573" s="1" t="str">
        <f>IF(K573="","",INDEX(同相3導体!$AC:$AC,K573))</f>
        <v/>
      </c>
      <c r="F573" s="1" t="str">
        <f t="shared" si="48"/>
        <v/>
      </c>
      <c r="G573" s="1" t="str">
        <f t="shared" si="49"/>
        <v/>
      </c>
      <c r="H573" s="1" t="str">
        <f t="shared" si="50"/>
        <v/>
      </c>
      <c r="I573" s="1" t="str">
        <f t="shared" si="51"/>
        <v/>
      </c>
      <c r="J573" s="1" t="str">
        <f t="shared" si="52"/>
        <v/>
      </c>
      <c r="K573" t="str">
        <f>IF(A573="","",ROUND(1+(LOG10(A573)-LOG10(入力・概要!$B$38))*(入力・概要!$B$40-1)/(LOG10(入力・概要!$B$39)-LOG10(入力・概要!$B$38)),0)+3)</f>
        <v/>
      </c>
      <c r="L573" t="str">
        <f>IF(K573="","",INDEX(同相3導体!$B:$B,K573))</f>
        <v/>
      </c>
      <c r="M573" t="str">
        <f t="shared" si="53"/>
        <v/>
      </c>
    </row>
    <row r="574" spans="1:13">
      <c r="A574" s="3"/>
      <c r="B574" s="4"/>
      <c r="C574" s="4"/>
      <c r="D574" s="1" t="str">
        <f>IF(K574="","",INDEX(同相3導体!$AB:$AB,K574))</f>
        <v/>
      </c>
      <c r="E574" s="1" t="str">
        <f>IF(K574="","",INDEX(同相3導体!$AC:$AC,K574))</f>
        <v/>
      </c>
      <c r="F574" s="1" t="str">
        <f t="shared" si="48"/>
        <v/>
      </c>
      <c r="G574" s="1" t="str">
        <f t="shared" si="49"/>
        <v/>
      </c>
      <c r="H574" s="1" t="str">
        <f t="shared" si="50"/>
        <v/>
      </c>
      <c r="I574" s="1" t="str">
        <f t="shared" si="51"/>
        <v/>
      </c>
      <c r="J574" s="1" t="str">
        <f t="shared" si="52"/>
        <v/>
      </c>
      <c r="K574" t="str">
        <f>IF(A574="","",ROUND(1+(LOG10(A574)-LOG10(入力・概要!$B$38))*(入力・概要!$B$40-1)/(LOG10(入力・概要!$B$39)-LOG10(入力・概要!$B$38)),0)+3)</f>
        <v/>
      </c>
      <c r="L574" t="str">
        <f>IF(K574="","",INDEX(同相3導体!$B:$B,K574))</f>
        <v/>
      </c>
      <c r="M574" t="str">
        <f t="shared" si="53"/>
        <v/>
      </c>
    </row>
    <row r="575" spans="1:13">
      <c r="A575" s="3"/>
      <c r="B575" s="4"/>
      <c r="C575" s="4"/>
      <c r="D575" s="1" t="str">
        <f>IF(K575="","",INDEX(同相3導体!$AB:$AB,K575))</f>
        <v/>
      </c>
      <c r="E575" s="1" t="str">
        <f>IF(K575="","",INDEX(同相3導体!$AC:$AC,K575))</f>
        <v/>
      </c>
      <c r="F575" s="1" t="str">
        <f t="shared" si="48"/>
        <v/>
      </c>
      <c r="G575" s="1" t="str">
        <f t="shared" si="49"/>
        <v/>
      </c>
      <c r="H575" s="1" t="str">
        <f t="shared" si="50"/>
        <v/>
      </c>
      <c r="I575" s="1" t="str">
        <f t="shared" si="51"/>
        <v/>
      </c>
      <c r="J575" s="1" t="str">
        <f t="shared" si="52"/>
        <v/>
      </c>
      <c r="K575" t="str">
        <f>IF(A575="","",ROUND(1+(LOG10(A575)-LOG10(入力・概要!$B$38))*(入力・概要!$B$40-1)/(LOG10(入力・概要!$B$39)-LOG10(入力・概要!$B$38)),0)+3)</f>
        <v/>
      </c>
      <c r="L575" t="str">
        <f>IF(K575="","",INDEX(同相3導体!$B:$B,K575))</f>
        <v/>
      </c>
      <c r="M575" t="str">
        <f t="shared" si="53"/>
        <v/>
      </c>
    </row>
    <row r="576" spans="1:13">
      <c r="A576" s="3"/>
      <c r="B576" s="4"/>
      <c r="C576" s="4"/>
      <c r="D576" s="1" t="str">
        <f>IF(K576="","",INDEX(同相3導体!$AB:$AB,K576))</f>
        <v/>
      </c>
      <c r="E576" s="1" t="str">
        <f>IF(K576="","",INDEX(同相3導体!$AC:$AC,K576))</f>
        <v/>
      </c>
      <c r="F576" s="1" t="str">
        <f t="shared" si="48"/>
        <v/>
      </c>
      <c r="G576" s="1" t="str">
        <f t="shared" si="49"/>
        <v/>
      </c>
      <c r="H576" s="1" t="str">
        <f t="shared" si="50"/>
        <v/>
      </c>
      <c r="I576" s="1" t="str">
        <f t="shared" si="51"/>
        <v/>
      </c>
      <c r="J576" s="1" t="str">
        <f t="shared" si="52"/>
        <v/>
      </c>
      <c r="K576" t="str">
        <f>IF(A576="","",ROUND(1+(LOG10(A576)-LOG10(入力・概要!$B$38))*(入力・概要!$B$40-1)/(LOG10(入力・概要!$B$39)-LOG10(入力・概要!$B$38)),0)+3)</f>
        <v/>
      </c>
      <c r="L576" t="str">
        <f>IF(K576="","",INDEX(同相3導体!$B:$B,K576))</f>
        <v/>
      </c>
      <c r="M576" t="str">
        <f t="shared" si="53"/>
        <v/>
      </c>
    </row>
    <row r="577" spans="1:13">
      <c r="A577" s="3"/>
      <c r="B577" s="4"/>
      <c r="C577" s="4"/>
      <c r="D577" s="1" t="str">
        <f>IF(K577="","",INDEX(同相3導体!$AB:$AB,K577))</f>
        <v/>
      </c>
      <c r="E577" s="1" t="str">
        <f>IF(K577="","",INDEX(同相3導体!$AC:$AC,K577))</f>
        <v/>
      </c>
      <c r="F577" s="1" t="str">
        <f t="shared" si="48"/>
        <v/>
      </c>
      <c r="G577" s="1" t="str">
        <f t="shared" si="49"/>
        <v/>
      </c>
      <c r="H577" s="1" t="str">
        <f t="shared" si="50"/>
        <v/>
      </c>
      <c r="I577" s="1" t="str">
        <f t="shared" si="51"/>
        <v/>
      </c>
      <c r="J577" s="1" t="str">
        <f t="shared" si="52"/>
        <v/>
      </c>
      <c r="K577" t="str">
        <f>IF(A577="","",ROUND(1+(LOG10(A577)-LOG10(入力・概要!$B$38))*(入力・概要!$B$40-1)/(LOG10(入力・概要!$B$39)-LOG10(入力・概要!$B$38)),0)+3)</f>
        <v/>
      </c>
      <c r="L577" t="str">
        <f>IF(K577="","",INDEX(同相3導体!$B:$B,K577))</f>
        <v/>
      </c>
      <c r="M577" t="str">
        <f t="shared" si="53"/>
        <v/>
      </c>
    </row>
    <row r="578" spans="1:13">
      <c r="A578" s="3"/>
      <c r="B578" s="4"/>
      <c r="C578" s="4"/>
      <c r="D578" s="1" t="str">
        <f>IF(K578="","",INDEX(同相3導体!$AB:$AB,K578))</f>
        <v/>
      </c>
      <c r="E578" s="1" t="str">
        <f>IF(K578="","",INDEX(同相3導体!$AC:$AC,K578))</f>
        <v/>
      </c>
      <c r="F578" s="1" t="str">
        <f t="shared" si="48"/>
        <v/>
      </c>
      <c r="G578" s="1" t="str">
        <f t="shared" si="49"/>
        <v/>
      </c>
      <c r="H578" s="1" t="str">
        <f t="shared" si="50"/>
        <v/>
      </c>
      <c r="I578" s="1" t="str">
        <f t="shared" si="51"/>
        <v/>
      </c>
      <c r="J578" s="1" t="str">
        <f t="shared" si="52"/>
        <v/>
      </c>
      <c r="K578" t="str">
        <f>IF(A578="","",ROUND(1+(LOG10(A578)-LOG10(入力・概要!$B$38))*(入力・概要!$B$40-1)/(LOG10(入力・概要!$B$39)-LOG10(入力・概要!$B$38)),0)+3)</f>
        <v/>
      </c>
      <c r="L578" t="str">
        <f>IF(K578="","",INDEX(同相3導体!$B:$B,K578))</f>
        <v/>
      </c>
      <c r="M578" t="str">
        <f t="shared" si="53"/>
        <v/>
      </c>
    </row>
    <row r="579" spans="1:13">
      <c r="A579" s="3"/>
      <c r="B579" s="4"/>
      <c r="C579" s="4"/>
      <c r="D579" s="1" t="str">
        <f>IF(K579="","",INDEX(同相3導体!$AB:$AB,K579))</f>
        <v/>
      </c>
      <c r="E579" s="1" t="str">
        <f>IF(K579="","",INDEX(同相3導体!$AC:$AC,K579))</f>
        <v/>
      </c>
      <c r="F579" s="1" t="str">
        <f t="shared" si="48"/>
        <v/>
      </c>
      <c r="G579" s="1" t="str">
        <f t="shared" si="49"/>
        <v/>
      </c>
      <c r="H579" s="1" t="str">
        <f t="shared" si="50"/>
        <v/>
      </c>
      <c r="I579" s="1" t="str">
        <f t="shared" si="51"/>
        <v/>
      </c>
      <c r="J579" s="1" t="str">
        <f t="shared" si="52"/>
        <v/>
      </c>
      <c r="K579" t="str">
        <f>IF(A579="","",ROUND(1+(LOG10(A579)-LOG10(入力・概要!$B$38))*(入力・概要!$B$40-1)/(LOG10(入力・概要!$B$39)-LOG10(入力・概要!$B$38)),0)+3)</f>
        <v/>
      </c>
      <c r="L579" t="str">
        <f>IF(K579="","",INDEX(同相3導体!$B:$B,K579))</f>
        <v/>
      </c>
      <c r="M579" t="str">
        <f t="shared" si="53"/>
        <v/>
      </c>
    </row>
    <row r="580" spans="1:13">
      <c r="A580" s="3"/>
      <c r="B580" s="4"/>
      <c r="C580" s="4"/>
      <c r="D580" s="1" t="str">
        <f>IF(K580="","",INDEX(同相3導体!$AB:$AB,K580))</f>
        <v/>
      </c>
      <c r="E580" s="1" t="str">
        <f>IF(K580="","",INDEX(同相3導体!$AC:$AC,K580))</f>
        <v/>
      </c>
      <c r="F580" s="1" t="str">
        <f t="shared" si="48"/>
        <v/>
      </c>
      <c r="G580" s="1" t="str">
        <f t="shared" si="49"/>
        <v/>
      </c>
      <c r="H580" s="1" t="str">
        <f t="shared" si="50"/>
        <v/>
      </c>
      <c r="I580" s="1" t="str">
        <f t="shared" si="51"/>
        <v/>
      </c>
      <c r="J580" s="1" t="str">
        <f t="shared" si="52"/>
        <v/>
      </c>
      <c r="K580" t="str">
        <f>IF(A580="","",ROUND(1+(LOG10(A580)-LOG10(入力・概要!$B$38))*(入力・概要!$B$40-1)/(LOG10(入力・概要!$B$39)-LOG10(入力・概要!$B$38)),0)+3)</f>
        <v/>
      </c>
      <c r="L580" t="str">
        <f>IF(K580="","",INDEX(同相3導体!$B:$B,K580))</f>
        <v/>
      </c>
      <c r="M580" t="str">
        <f t="shared" si="53"/>
        <v/>
      </c>
    </row>
    <row r="581" spans="1:13">
      <c r="A581" s="3"/>
      <c r="B581" s="4"/>
      <c r="C581" s="4"/>
      <c r="D581" s="1" t="str">
        <f>IF(K581="","",INDEX(同相3導体!$AB:$AB,K581))</f>
        <v/>
      </c>
      <c r="E581" s="1" t="str">
        <f>IF(K581="","",INDEX(同相3導体!$AC:$AC,K581))</f>
        <v/>
      </c>
      <c r="F581" s="1" t="str">
        <f t="shared" ref="F581:F644" si="54">IF(OR(A581="",B581=""),"",100*(D581-B581)/MAX(B581,0.000000000001))</f>
        <v/>
      </c>
      <c r="G581" s="1" t="str">
        <f t="shared" ref="G581:G644" si="55">IF(OR(A581="",C581=""),"",E581-C581)</f>
        <v/>
      </c>
      <c r="H581" s="1" t="str">
        <f t="shared" ref="H581:H644" si="56">IF(A581="","",LOG10(A581))</f>
        <v/>
      </c>
      <c r="I581" s="1" t="str">
        <f t="shared" ref="I581:I644" si="57">IF(B581="","",LOG10(MAX(B581,0.000000000001)))</f>
        <v/>
      </c>
      <c r="J581" s="1" t="str">
        <f t="shared" ref="J581:J644" si="58">IF(D581="","",LOG10(MAX(D581,0.000000000001)))</f>
        <v/>
      </c>
      <c r="K581" t="str">
        <f>IF(A581="","",ROUND(1+(LOG10(A581)-LOG10(入力・概要!$B$38))*(入力・概要!$B$40-1)/(LOG10(入力・概要!$B$39)-LOG10(入力・概要!$B$38)),0)+3)</f>
        <v/>
      </c>
      <c r="L581" t="str">
        <f>IF(K581="","",INDEX(同相3導体!$B:$B,K581))</f>
        <v/>
      </c>
      <c r="M581" t="str">
        <f t="shared" ref="M581:M644" si="59">IF(A581="","",IF(ABS(L581/A581-1)&lt;0.01,"周波数差&lt;1%","周波数差あり"))</f>
        <v/>
      </c>
    </row>
    <row r="582" spans="1:13">
      <c r="A582" s="3"/>
      <c r="B582" s="4"/>
      <c r="C582" s="4"/>
      <c r="D582" s="1" t="str">
        <f>IF(K582="","",INDEX(同相3導体!$AB:$AB,K582))</f>
        <v/>
      </c>
      <c r="E582" s="1" t="str">
        <f>IF(K582="","",INDEX(同相3導体!$AC:$AC,K582))</f>
        <v/>
      </c>
      <c r="F582" s="1" t="str">
        <f t="shared" si="54"/>
        <v/>
      </c>
      <c r="G582" s="1" t="str">
        <f t="shared" si="55"/>
        <v/>
      </c>
      <c r="H582" s="1" t="str">
        <f t="shared" si="56"/>
        <v/>
      </c>
      <c r="I582" s="1" t="str">
        <f t="shared" si="57"/>
        <v/>
      </c>
      <c r="J582" s="1" t="str">
        <f t="shared" si="58"/>
        <v/>
      </c>
      <c r="K582" t="str">
        <f>IF(A582="","",ROUND(1+(LOG10(A582)-LOG10(入力・概要!$B$38))*(入力・概要!$B$40-1)/(LOG10(入力・概要!$B$39)-LOG10(入力・概要!$B$38)),0)+3)</f>
        <v/>
      </c>
      <c r="L582" t="str">
        <f>IF(K582="","",INDEX(同相3導体!$B:$B,K582))</f>
        <v/>
      </c>
      <c r="M582" t="str">
        <f t="shared" si="59"/>
        <v/>
      </c>
    </row>
    <row r="583" spans="1:13">
      <c r="A583" s="3"/>
      <c r="B583" s="4"/>
      <c r="C583" s="4"/>
      <c r="D583" s="1" t="str">
        <f>IF(K583="","",INDEX(同相3導体!$AB:$AB,K583))</f>
        <v/>
      </c>
      <c r="E583" s="1" t="str">
        <f>IF(K583="","",INDEX(同相3導体!$AC:$AC,K583))</f>
        <v/>
      </c>
      <c r="F583" s="1" t="str">
        <f t="shared" si="54"/>
        <v/>
      </c>
      <c r="G583" s="1" t="str">
        <f t="shared" si="55"/>
        <v/>
      </c>
      <c r="H583" s="1" t="str">
        <f t="shared" si="56"/>
        <v/>
      </c>
      <c r="I583" s="1" t="str">
        <f t="shared" si="57"/>
        <v/>
      </c>
      <c r="J583" s="1" t="str">
        <f t="shared" si="58"/>
        <v/>
      </c>
      <c r="K583" t="str">
        <f>IF(A583="","",ROUND(1+(LOG10(A583)-LOG10(入力・概要!$B$38))*(入力・概要!$B$40-1)/(LOG10(入力・概要!$B$39)-LOG10(入力・概要!$B$38)),0)+3)</f>
        <v/>
      </c>
      <c r="L583" t="str">
        <f>IF(K583="","",INDEX(同相3導体!$B:$B,K583))</f>
        <v/>
      </c>
      <c r="M583" t="str">
        <f t="shared" si="59"/>
        <v/>
      </c>
    </row>
    <row r="584" spans="1:13">
      <c r="A584" s="3"/>
      <c r="B584" s="4"/>
      <c r="C584" s="4"/>
      <c r="D584" s="1" t="str">
        <f>IF(K584="","",INDEX(同相3導体!$AB:$AB,K584))</f>
        <v/>
      </c>
      <c r="E584" s="1" t="str">
        <f>IF(K584="","",INDEX(同相3導体!$AC:$AC,K584))</f>
        <v/>
      </c>
      <c r="F584" s="1" t="str">
        <f t="shared" si="54"/>
        <v/>
      </c>
      <c r="G584" s="1" t="str">
        <f t="shared" si="55"/>
        <v/>
      </c>
      <c r="H584" s="1" t="str">
        <f t="shared" si="56"/>
        <v/>
      </c>
      <c r="I584" s="1" t="str">
        <f t="shared" si="57"/>
        <v/>
      </c>
      <c r="J584" s="1" t="str">
        <f t="shared" si="58"/>
        <v/>
      </c>
      <c r="K584" t="str">
        <f>IF(A584="","",ROUND(1+(LOG10(A584)-LOG10(入力・概要!$B$38))*(入力・概要!$B$40-1)/(LOG10(入力・概要!$B$39)-LOG10(入力・概要!$B$38)),0)+3)</f>
        <v/>
      </c>
      <c r="L584" t="str">
        <f>IF(K584="","",INDEX(同相3導体!$B:$B,K584))</f>
        <v/>
      </c>
      <c r="M584" t="str">
        <f t="shared" si="59"/>
        <v/>
      </c>
    </row>
    <row r="585" spans="1:13">
      <c r="A585" s="3"/>
      <c r="B585" s="4"/>
      <c r="C585" s="4"/>
      <c r="D585" s="1" t="str">
        <f>IF(K585="","",INDEX(同相3導体!$AB:$AB,K585))</f>
        <v/>
      </c>
      <c r="E585" s="1" t="str">
        <f>IF(K585="","",INDEX(同相3導体!$AC:$AC,K585))</f>
        <v/>
      </c>
      <c r="F585" s="1" t="str">
        <f t="shared" si="54"/>
        <v/>
      </c>
      <c r="G585" s="1" t="str">
        <f t="shared" si="55"/>
        <v/>
      </c>
      <c r="H585" s="1" t="str">
        <f t="shared" si="56"/>
        <v/>
      </c>
      <c r="I585" s="1" t="str">
        <f t="shared" si="57"/>
        <v/>
      </c>
      <c r="J585" s="1" t="str">
        <f t="shared" si="58"/>
        <v/>
      </c>
      <c r="K585" t="str">
        <f>IF(A585="","",ROUND(1+(LOG10(A585)-LOG10(入力・概要!$B$38))*(入力・概要!$B$40-1)/(LOG10(入力・概要!$B$39)-LOG10(入力・概要!$B$38)),0)+3)</f>
        <v/>
      </c>
      <c r="L585" t="str">
        <f>IF(K585="","",INDEX(同相3導体!$B:$B,K585))</f>
        <v/>
      </c>
      <c r="M585" t="str">
        <f t="shared" si="59"/>
        <v/>
      </c>
    </row>
    <row r="586" spans="1:13">
      <c r="A586" s="3"/>
      <c r="B586" s="4"/>
      <c r="C586" s="4"/>
      <c r="D586" s="1" t="str">
        <f>IF(K586="","",INDEX(同相3導体!$AB:$AB,K586))</f>
        <v/>
      </c>
      <c r="E586" s="1" t="str">
        <f>IF(K586="","",INDEX(同相3導体!$AC:$AC,K586))</f>
        <v/>
      </c>
      <c r="F586" s="1" t="str">
        <f t="shared" si="54"/>
        <v/>
      </c>
      <c r="G586" s="1" t="str">
        <f t="shared" si="55"/>
        <v/>
      </c>
      <c r="H586" s="1" t="str">
        <f t="shared" si="56"/>
        <v/>
      </c>
      <c r="I586" s="1" t="str">
        <f t="shared" si="57"/>
        <v/>
      </c>
      <c r="J586" s="1" t="str">
        <f t="shared" si="58"/>
        <v/>
      </c>
      <c r="K586" t="str">
        <f>IF(A586="","",ROUND(1+(LOG10(A586)-LOG10(入力・概要!$B$38))*(入力・概要!$B$40-1)/(LOG10(入力・概要!$B$39)-LOG10(入力・概要!$B$38)),0)+3)</f>
        <v/>
      </c>
      <c r="L586" t="str">
        <f>IF(K586="","",INDEX(同相3導体!$B:$B,K586))</f>
        <v/>
      </c>
      <c r="M586" t="str">
        <f t="shared" si="59"/>
        <v/>
      </c>
    </row>
    <row r="587" spans="1:13">
      <c r="A587" s="3"/>
      <c r="B587" s="4"/>
      <c r="C587" s="4"/>
      <c r="D587" s="1" t="str">
        <f>IF(K587="","",INDEX(同相3導体!$AB:$AB,K587))</f>
        <v/>
      </c>
      <c r="E587" s="1" t="str">
        <f>IF(K587="","",INDEX(同相3導体!$AC:$AC,K587))</f>
        <v/>
      </c>
      <c r="F587" s="1" t="str">
        <f t="shared" si="54"/>
        <v/>
      </c>
      <c r="G587" s="1" t="str">
        <f t="shared" si="55"/>
        <v/>
      </c>
      <c r="H587" s="1" t="str">
        <f t="shared" si="56"/>
        <v/>
      </c>
      <c r="I587" s="1" t="str">
        <f t="shared" si="57"/>
        <v/>
      </c>
      <c r="J587" s="1" t="str">
        <f t="shared" si="58"/>
        <v/>
      </c>
      <c r="K587" t="str">
        <f>IF(A587="","",ROUND(1+(LOG10(A587)-LOG10(入力・概要!$B$38))*(入力・概要!$B$40-1)/(LOG10(入力・概要!$B$39)-LOG10(入力・概要!$B$38)),0)+3)</f>
        <v/>
      </c>
      <c r="L587" t="str">
        <f>IF(K587="","",INDEX(同相3導体!$B:$B,K587))</f>
        <v/>
      </c>
      <c r="M587" t="str">
        <f t="shared" si="59"/>
        <v/>
      </c>
    </row>
    <row r="588" spans="1:13">
      <c r="A588" s="3"/>
      <c r="B588" s="4"/>
      <c r="C588" s="4"/>
      <c r="D588" s="1" t="str">
        <f>IF(K588="","",INDEX(同相3導体!$AB:$AB,K588))</f>
        <v/>
      </c>
      <c r="E588" s="1" t="str">
        <f>IF(K588="","",INDEX(同相3導体!$AC:$AC,K588))</f>
        <v/>
      </c>
      <c r="F588" s="1" t="str">
        <f t="shared" si="54"/>
        <v/>
      </c>
      <c r="G588" s="1" t="str">
        <f t="shared" si="55"/>
        <v/>
      </c>
      <c r="H588" s="1" t="str">
        <f t="shared" si="56"/>
        <v/>
      </c>
      <c r="I588" s="1" t="str">
        <f t="shared" si="57"/>
        <v/>
      </c>
      <c r="J588" s="1" t="str">
        <f t="shared" si="58"/>
        <v/>
      </c>
      <c r="K588" t="str">
        <f>IF(A588="","",ROUND(1+(LOG10(A588)-LOG10(入力・概要!$B$38))*(入力・概要!$B$40-1)/(LOG10(入力・概要!$B$39)-LOG10(入力・概要!$B$38)),0)+3)</f>
        <v/>
      </c>
      <c r="L588" t="str">
        <f>IF(K588="","",INDEX(同相3導体!$B:$B,K588))</f>
        <v/>
      </c>
      <c r="M588" t="str">
        <f t="shared" si="59"/>
        <v/>
      </c>
    </row>
    <row r="589" spans="1:13">
      <c r="A589" s="3"/>
      <c r="B589" s="4"/>
      <c r="C589" s="4"/>
      <c r="D589" s="1" t="str">
        <f>IF(K589="","",INDEX(同相3導体!$AB:$AB,K589))</f>
        <v/>
      </c>
      <c r="E589" s="1" t="str">
        <f>IF(K589="","",INDEX(同相3導体!$AC:$AC,K589))</f>
        <v/>
      </c>
      <c r="F589" s="1" t="str">
        <f t="shared" si="54"/>
        <v/>
      </c>
      <c r="G589" s="1" t="str">
        <f t="shared" si="55"/>
        <v/>
      </c>
      <c r="H589" s="1" t="str">
        <f t="shared" si="56"/>
        <v/>
      </c>
      <c r="I589" s="1" t="str">
        <f t="shared" si="57"/>
        <v/>
      </c>
      <c r="J589" s="1" t="str">
        <f t="shared" si="58"/>
        <v/>
      </c>
      <c r="K589" t="str">
        <f>IF(A589="","",ROUND(1+(LOG10(A589)-LOG10(入力・概要!$B$38))*(入力・概要!$B$40-1)/(LOG10(入力・概要!$B$39)-LOG10(入力・概要!$B$38)),0)+3)</f>
        <v/>
      </c>
      <c r="L589" t="str">
        <f>IF(K589="","",INDEX(同相3導体!$B:$B,K589))</f>
        <v/>
      </c>
      <c r="M589" t="str">
        <f t="shared" si="59"/>
        <v/>
      </c>
    </row>
    <row r="590" spans="1:13">
      <c r="A590" s="3"/>
      <c r="B590" s="4"/>
      <c r="C590" s="4"/>
      <c r="D590" s="1" t="str">
        <f>IF(K590="","",INDEX(同相3導体!$AB:$AB,K590))</f>
        <v/>
      </c>
      <c r="E590" s="1" t="str">
        <f>IF(K590="","",INDEX(同相3導体!$AC:$AC,K590))</f>
        <v/>
      </c>
      <c r="F590" s="1" t="str">
        <f t="shared" si="54"/>
        <v/>
      </c>
      <c r="G590" s="1" t="str">
        <f t="shared" si="55"/>
        <v/>
      </c>
      <c r="H590" s="1" t="str">
        <f t="shared" si="56"/>
        <v/>
      </c>
      <c r="I590" s="1" t="str">
        <f t="shared" si="57"/>
        <v/>
      </c>
      <c r="J590" s="1" t="str">
        <f t="shared" si="58"/>
        <v/>
      </c>
      <c r="K590" t="str">
        <f>IF(A590="","",ROUND(1+(LOG10(A590)-LOG10(入力・概要!$B$38))*(入力・概要!$B$40-1)/(LOG10(入力・概要!$B$39)-LOG10(入力・概要!$B$38)),0)+3)</f>
        <v/>
      </c>
      <c r="L590" t="str">
        <f>IF(K590="","",INDEX(同相3導体!$B:$B,K590))</f>
        <v/>
      </c>
      <c r="M590" t="str">
        <f t="shared" si="59"/>
        <v/>
      </c>
    </row>
    <row r="591" spans="1:13">
      <c r="A591" s="3"/>
      <c r="B591" s="4"/>
      <c r="C591" s="4"/>
      <c r="D591" s="1" t="str">
        <f>IF(K591="","",INDEX(同相3導体!$AB:$AB,K591))</f>
        <v/>
      </c>
      <c r="E591" s="1" t="str">
        <f>IF(K591="","",INDEX(同相3導体!$AC:$AC,K591))</f>
        <v/>
      </c>
      <c r="F591" s="1" t="str">
        <f t="shared" si="54"/>
        <v/>
      </c>
      <c r="G591" s="1" t="str">
        <f t="shared" si="55"/>
        <v/>
      </c>
      <c r="H591" s="1" t="str">
        <f t="shared" si="56"/>
        <v/>
      </c>
      <c r="I591" s="1" t="str">
        <f t="shared" si="57"/>
        <v/>
      </c>
      <c r="J591" s="1" t="str">
        <f t="shared" si="58"/>
        <v/>
      </c>
      <c r="K591" t="str">
        <f>IF(A591="","",ROUND(1+(LOG10(A591)-LOG10(入力・概要!$B$38))*(入力・概要!$B$40-1)/(LOG10(入力・概要!$B$39)-LOG10(入力・概要!$B$38)),0)+3)</f>
        <v/>
      </c>
      <c r="L591" t="str">
        <f>IF(K591="","",INDEX(同相3導体!$B:$B,K591))</f>
        <v/>
      </c>
      <c r="M591" t="str">
        <f t="shared" si="59"/>
        <v/>
      </c>
    </row>
    <row r="592" spans="1:13">
      <c r="A592" s="3"/>
      <c r="B592" s="4"/>
      <c r="C592" s="4"/>
      <c r="D592" s="1" t="str">
        <f>IF(K592="","",INDEX(同相3導体!$AB:$AB,K592))</f>
        <v/>
      </c>
      <c r="E592" s="1" t="str">
        <f>IF(K592="","",INDEX(同相3導体!$AC:$AC,K592))</f>
        <v/>
      </c>
      <c r="F592" s="1" t="str">
        <f t="shared" si="54"/>
        <v/>
      </c>
      <c r="G592" s="1" t="str">
        <f t="shared" si="55"/>
        <v/>
      </c>
      <c r="H592" s="1" t="str">
        <f t="shared" si="56"/>
        <v/>
      </c>
      <c r="I592" s="1" t="str">
        <f t="shared" si="57"/>
        <v/>
      </c>
      <c r="J592" s="1" t="str">
        <f t="shared" si="58"/>
        <v/>
      </c>
      <c r="K592" t="str">
        <f>IF(A592="","",ROUND(1+(LOG10(A592)-LOG10(入力・概要!$B$38))*(入力・概要!$B$40-1)/(LOG10(入力・概要!$B$39)-LOG10(入力・概要!$B$38)),0)+3)</f>
        <v/>
      </c>
      <c r="L592" t="str">
        <f>IF(K592="","",INDEX(同相3導体!$B:$B,K592))</f>
        <v/>
      </c>
      <c r="M592" t="str">
        <f t="shared" si="59"/>
        <v/>
      </c>
    </row>
    <row r="593" spans="1:13">
      <c r="A593" s="3"/>
      <c r="B593" s="4"/>
      <c r="C593" s="4"/>
      <c r="D593" s="1" t="str">
        <f>IF(K593="","",INDEX(同相3導体!$AB:$AB,K593))</f>
        <v/>
      </c>
      <c r="E593" s="1" t="str">
        <f>IF(K593="","",INDEX(同相3導体!$AC:$AC,K593))</f>
        <v/>
      </c>
      <c r="F593" s="1" t="str">
        <f t="shared" si="54"/>
        <v/>
      </c>
      <c r="G593" s="1" t="str">
        <f t="shared" si="55"/>
        <v/>
      </c>
      <c r="H593" s="1" t="str">
        <f t="shared" si="56"/>
        <v/>
      </c>
      <c r="I593" s="1" t="str">
        <f t="shared" si="57"/>
        <v/>
      </c>
      <c r="J593" s="1" t="str">
        <f t="shared" si="58"/>
        <v/>
      </c>
      <c r="K593" t="str">
        <f>IF(A593="","",ROUND(1+(LOG10(A593)-LOG10(入力・概要!$B$38))*(入力・概要!$B$40-1)/(LOG10(入力・概要!$B$39)-LOG10(入力・概要!$B$38)),0)+3)</f>
        <v/>
      </c>
      <c r="L593" t="str">
        <f>IF(K593="","",INDEX(同相3導体!$B:$B,K593))</f>
        <v/>
      </c>
      <c r="M593" t="str">
        <f t="shared" si="59"/>
        <v/>
      </c>
    </row>
    <row r="594" spans="1:13">
      <c r="A594" s="3"/>
      <c r="B594" s="4"/>
      <c r="C594" s="4"/>
      <c r="D594" s="1" t="str">
        <f>IF(K594="","",INDEX(同相3導体!$AB:$AB,K594))</f>
        <v/>
      </c>
      <c r="E594" s="1" t="str">
        <f>IF(K594="","",INDEX(同相3導体!$AC:$AC,K594))</f>
        <v/>
      </c>
      <c r="F594" s="1" t="str">
        <f t="shared" si="54"/>
        <v/>
      </c>
      <c r="G594" s="1" t="str">
        <f t="shared" si="55"/>
        <v/>
      </c>
      <c r="H594" s="1" t="str">
        <f t="shared" si="56"/>
        <v/>
      </c>
      <c r="I594" s="1" t="str">
        <f t="shared" si="57"/>
        <v/>
      </c>
      <c r="J594" s="1" t="str">
        <f t="shared" si="58"/>
        <v/>
      </c>
      <c r="K594" t="str">
        <f>IF(A594="","",ROUND(1+(LOG10(A594)-LOG10(入力・概要!$B$38))*(入力・概要!$B$40-1)/(LOG10(入力・概要!$B$39)-LOG10(入力・概要!$B$38)),0)+3)</f>
        <v/>
      </c>
      <c r="L594" t="str">
        <f>IF(K594="","",INDEX(同相3導体!$B:$B,K594))</f>
        <v/>
      </c>
      <c r="M594" t="str">
        <f t="shared" si="59"/>
        <v/>
      </c>
    </row>
    <row r="595" spans="1:13">
      <c r="A595" s="3"/>
      <c r="B595" s="4"/>
      <c r="C595" s="4"/>
      <c r="D595" s="1" t="str">
        <f>IF(K595="","",INDEX(同相3導体!$AB:$AB,K595))</f>
        <v/>
      </c>
      <c r="E595" s="1" t="str">
        <f>IF(K595="","",INDEX(同相3導体!$AC:$AC,K595))</f>
        <v/>
      </c>
      <c r="F595" s="1" t="str">
        <f t="shared" si="54"/>
        <v/>
      </c>
      <c r="G595" s="1" t="str">
        <f t="shared" si="55"/>
        <v/>
      </c>
      <c r="H595" s="1" t="str">
        <f t="shared" si="56"/>
        <v/>
      </c>
      <c r="I595" s="1" t="str">
        <f t="shared" si="57"/>
        <v/>
      </c>
      <c r="J595" s="1" t="str">
        <f t="shared" si="58"/>
        <v/>
      </c>
      <c r="K595" t="str">
        <f>IF(A595="","",ROUND(1+(LOG10(A595)-LOG10(入力・概要!$B$38))*(入力・概要!$B$40-1)/(LOG10(入力・概要!$B$39)-LOG10(入力・概要!$B$38)),0)+3)</f>
        <v/>
      </c>
      <c r="L595" t="str">
        <f>IF(K595="","",INDEX(同相3導体!$B:$B,K595))</f>
        <v/>
      </c>
      <c r="M595" t="str">
        <f t="shared" si="59"/>
        <v/>
      </c>
    </row>
    <row r="596" spans="1:13">
      <c r="A596" s="3"/>
      <c r="B596" s="4"/>
      <c r="C596" s="4"/>
      <c r="D596" s="1" t="str">
        <f>IF(K596="","",INDEX(同相3導体!$AB:$AB,K596))</f>
        <v/>
      </c>
      <c r="E596" s="1" t="str">
        <f>IF(K596="","",INDEX(同相3導体!$AC:$AC,K596))</f>
        <v/>
      </c>
      <c r="F596" s="1" t="str">
        <f t="shared" si="54"/>
        <v/>
      </c>
      <c r="G596" s="1" t="str">
        <f t="shared" si="55"/>
        <v/>
      </c>
      <c r="H596" s="1" t="str">
        <f t="shared" si="56"/>
        <v/>
      </c>
      <c r="I596" s="1" t="str">
        <f t="shared" si="57"/>
        <v/>
      </c>
      <c r="J596" s="1" t="str">
        <f t="shared" si="58"/>
        <v/>
      </c>
      <c r="K596" t="str">
        <f>IF(A596="","",ROUND(1+(LOG10(A596)-LOG10(入力・概要!$B$38))*(入力・概要!$B$40-1)/(LOG10(入力・概要!$B$39)-LOG10(入力・概要!$B$38)),0)+3)</f>
        <v/>
      </c>
      <c r="L596" t="str">
        <f>IF(K596="","",INDEX(同相3導体!$B:$B,K596))</f>
        <v/>
      </c>
      <c r="M596" t="str">
        <f t="shared" si="59"/>
        <v/>
      </c>
    </row>
    <row r="597" spans="1:13">
      <c r="A597" s="3"/>
      <c r="B597" s="4"/>
      <c r="C597" s="4"/>
      <c r="D597" s="1" t="str">
        <f>IF(K597="","",INDEX(同相3導体!$AB:$AB,K597))</f>
        <v/>
      </c>
      <c r="E597" s="1" t="str">
        <f>IF(K597="","",INDEX(同相3導体!$AC:$AC,K597))</f>
        <v/>
      </c>
      <c r="F597" s="1" t="str">
        <f t="shared" si="54"/>
        <v/>
      </c>
      <c r="G597" s="1" t="str">
        <f t="shared" si="55"/>
        <v/>
      </c>
      <c r="H597" s="1" t="str">
        <f t="shared" si="56"/>
        <v/>
      </c>
      <c r="I597" s="1" t="str">
        <f t="shared" si="57"/>
        <v/>
      </c>
      <c r="J597" s="1" t="str">
        <f t="shared" si="58"/>
        <v/>
      </c>
      <c r="K597" t="str">
        <f>IF(A597="","",ROUND(1+(LOG10(A597)-LOG10(入力・概要!$B$38))*(入力・概要!$B$40-1)/(LOG10(入力・概要!$B$39)-LOG10(入力・概要!$B$38)),0)+3)</f>
        <v/>
      </c>
      <c r="L597" t="str">
        <f>IF(K597="","",INDEX(同相3導体!$B:$B,K597))</f>
        <v/>
      </c>
      <c r="M597" t="str">
        <f t="shared" si="59"/>
        <v/>
      </c>
    </row>
    <row r="598" spans="1:13">
      <c r="A598" s="3"/>
      <c r="B598" s="4"/>
      <c r="C598" s="4"/>
      <c r="D598" s="1" t="str">
        <f>IF(K598="","",INDEX(同相3導体!$AB:$AB,K598))</f>
        <v/>
      </c>
      <c r="E598" s="1" t="str">
        <f>IF(K598="","",INDEX(同相3導体!$AC:$AC,K598))</f>
        <v/>
      </c>
      <c r="F598" s="1" t="str">
        <f t="shared" si="54"/>
        <v/>
      </c>
      <c r="G598" s="1" t="str">
        <f t="shared" si="55"/>
        <v/>
      </c>
      <c r="H598" s="1" t="str">
        <f t="shared" si="56"/>
        <v/>
      </c>
      <c r="I598" s="1" t="str">
        <f t="shared" si="57"/>
        <v/>
      </c>
      <c r="J598" s="1" t="str">
        <f t="shared" si="58"/>
        <v/>
      </c>
      <c r="K598" t="str">
        <f>IF(A598="","",ROUND(1+(LOG10(A598)-LOG10(入力・概要!$B$38))*(入力・概要!$B$40-1)/(LOG10(入力・概要!$B$39)-LOG10(入力・概要!$B$38)),0)+3)</f>
        <v/>
      </c>
      <c r="L598" t="str">
        <f>IF(K598="","",INDEX(同相3導体!$B:$B,K598))</f>
        <v/>
      </c>
      <c r="M598" t="str">
        <f t="shared" si="59"/>
        <v/>
      </c>
    </row>
    <row r="599" spans="1:13">
      <c r="A599" s="3"/>
      <c r="B599" s="4"/>
      <c r="C599" s="4"/>
      <c r="D599" s="1" t="str">
        <f>IF(K599="","",INDEX(同相3導体!$AB:$AB,K599))</f>
        <v/>
      </c>
      <c r="E599" s="1" t="str">
        <f>IF(K599="","",INDEX(同相3導体!$AC:$AC,K599))</f>
        <v/>
      </c>
      <c r="F599" s="1" t="str">
        <f t="shared" si="54"/>
        <v/>
      </c>
      <c r="G599" s="1" t="str">
        <f t="shared" si="55"/>
        <v/>
      </c>
      <c r="H599" s="1" t="str">
        <f t="shared" si="56"/>
        <v/>
      </c>
      <c r="I599" s="1" t="str">
        <f t="shared" si="57"/>
        <v/>
      </c>
      <c r="J599" s="1" t="str">
        <f t="shared" si="58"/>
        <v/>
      </c>
      <c r="K599" t="str">
        <f>IF(A599="","",ROUND(1+(LOG10(A599)-LOG10(入力・概要!$B$38))*(入力・概要!$B$40-1)/(LOG10(入力・概要!$B$39)-LOG10(入力・概要!$B$38)),0)+3)</f>
        <v/>
      </c>
      <c r="L599" t="str">
        <f>IF(K599="","",INDEX(同相3導体!$B:$B,K599))</f>
        <v/>
      </c>
      <c r="M599" t="str">
        <f t="shared" si="59"/>
        <v/>
      </c>
    </row>
    <row r="600" spans="1:13">
      <c r="A600" s="3"/>
      <c r="B600" s="4"/>
      <c r="C600" s="4"/>
      <c r="D600" s="1" t="str">
        <f>IF(K600="","",INDEX(同相3導体!$AB:$AB,K600))</f>
        <v/>
      </c>
      <c r="E600" s="1" t="str">
        <f>IF(K600="","",INDEX(同相3導体!$AC:$AC,K600))</f>
        <v/>
      </c>
      <c r="F600" s="1" t="str">
        <f t="shared" si="54"/>
        <v/>
      </c>
      <c r="G600" s="1" t="str">
        <f t="shared" si="55"/>
        <v/>
      </c>
      <c r="H600" s="1" t="str">
        <f t="shared" si="56"/>
        <v/>
      </c>
      <c r="I600" s="1" t="str">
        <f t="shared" si="57"/>
        <v/>
      </c>
      <c r="J600" s="1" t="str">
        <f t="shared" si="58"/>
        <v/>
      </c>
      <c r="K600" t="str">
        <f>IF(A600="","",ROUND(1+(LOG10(A600)-LOG10(入力・概要!$B$38))*(入力・概要!$B$40-1)/(LOG10(入力・概要!$B$39)-LOG10(入力・概要!$B$38)),0)+3)</f>
        <v/>
      </c>
      <c r="L600" t="str">
        <f>IF(K600="","",INDEX(同相3導体!$B:$B,K600))</f>
        <v/>
      </c>
      <c r="M600" t="str">
        <f t="shared" si="59"/>
        <v/>
      </c>
    </row>
    <row r="601" spans="1:13">
      <c r="A601" s="3"/>
      <c r="B601" s="4"/>
      <c r="C601" s="4"/>
      <c r="D601" s="1" t="str">
        <f>IF(K601="","",INDEX(同相3導体!$AB:$AB,K601))</f>
        <v/>
      </c>
      <c r="E601" s="1" t="str">
        <f>IF(K601="","",INDEX(同相3導体!$AC:$AC,K601))</f>
        <v/>
      </c>
      <c r="F601" s="1" t="str">
        <f t="shared" si="54"/>
        <v/>
      </c>
      <c r="G601" s="1" t="str">
        <f t="shared" si="55"/>
        <v/>
      </c>
      <c r="H601" s="1" t="str">
        <f t="shared" si="56"/>
        <v/>
      </c>
      <c r="I601" s="1" t="str">
        <f t="shared" si="57"/>
        <v/>
      </c>
      <c r="J601" s="1" t="str">
        <f t="shared" si="58"/>
        <v/>
      </c>
      <c r="K601" t="str">
        <f>IF(A601="","",ROUND(1+(LOG10(A601)-LOG10(入力・概要!$B$38))*(入力・概要!$B$40-1)/(LOG10(入力・概要!$B$39)-LOG10(入力・概要!$B$38)),0)+3)</f>
        <v/>
      </c>
      <c r="L601" t="str">
        <f>IF(K601="","",INDEX(同相3導体!$B:$B,K601))</f>
        <v/>
      </c>
      <c r="M601" t="str">
        <f t="shared" si="59"/>
        <v/>
      </c>
    </row>
    <row r="602" spans="1:13">
      <c r="A602" s="3"/>
      <c r="B602" s="4"/>
      <c r="C602" s="4"/>
      <c r="D602" s="1" t="str">
        <f>IF(K602="","",INDEX(同相3導体!$AB:$AB,K602))</f>
        <v/>
      </c>
      <c r="E602" s="1" t="str">
        <f>IF(K602="","",INDEX(同相3導体!$AC:$AC,K602))</f>
        <v/>
      </c>
      <c r="F602" s="1" t="str">
        <f t="shared" si="54"/>
        <v/>
      </c>
      <c r="G602" s="1" t="str">
        <f t="shared" si="55"/>
        <v/>
      </c>
      <c r="H602" s="1" t="str">
        <f t="shared" si="56"/>
        <v/>
      </c>
      <c r="I602" s="1" t="str">
        <f t="shared" si="57"/>
        <v/>
      </c>
      <c r="J602" s="1" t="str">
        <f t="shared" si="58"/>
        <v/>
      </c>
      <c r="K602" t="str">
        <f>IF(A602="","",ROUND(1+(LOG10(A602)-LOG10(入力・概要!$B$38))*(入力・概要!$B$40-1)/(LOG10(入力・概要!$B$39)-LOG10(入力・概要!$B$38)),0)+3)</f>
        <v/>
      </c>
      <c r="L602" t="str">
        <f>IF(K602="","",INDEX(同相3導体!$B:$B,K602))</f>
        <v/>
      </c>
      <c r="M602" t="str">
        <f t="shared" si="59"/>
        <v/>
      </c>
    </row>
    <row r="603" spans="1:13">
      <c r="A603" s="3"/>
      <c r="B603" s="4"/>
      <c r="C603" s="4"/>
      <c r="D603" s="1" t="str">
        <f>IF(K603="","",INDEX(同相3導体!$AB:$AB,K603))</f>
        <v/>
      </c>
      <c r="E603" s="1" t="str">
        <f>IF(K603="","",INDEX(同相3導体!$AC:$AC,K603))</f>
        <v/>
      </c>
      <c r="F603" s="1" t="str">
        <f t="shared" si="54"/>
        <v/>
      </c>
      <c r="G603" s="1" t="str">
        <f t="shared" si="55"/>
        <v/>
      </c>
      <c r="H603" s="1" t="str">
        <f t="shared" si="56"/>
        <v/>
      </c>
      <c r="I603" s="1" t="str">
        <f t="shared" si="57"/>
        <v/>
      </c>
      <c r="J603" s="1" t="str">
        <f t="shared" si="58"/>
        <v/>
      </c>
      <c r="K603" t="str">
        <f>IF(A603="","",ROUND(1+(LOG10(A603)-LOG10(入力・概要!$B$38))*(入力・概要!$B$40-1)/(LOG10(入力・概要!$B$39)-LOG10(入力・概要!$B$38)),0)+3)</f>
        <v/>
      </c>
      <c r="L603" t="str">
        <f>IF(K603="","",INDEX(同相3導体!$B:$B,K603))</f>
        <v/>
      </c>
      <c r="M603" t="str">
        <f t="shared" si="59"/>
        <v/>
      </c>
    </row>
    <row r="604" spans="1:13">
      <c r="A604" s="3"/>
      <c r="B604" s="4"/>
      <c r="C604" s="4"/>
      <c r="D604" s="1" t="str">
        <f>IF(K604="","",INDEX(同相3導体!$AB:$AB,K604))</f>
        <v/>
      </c>
      <c r="E604" s="1" t="str">
        <f>IF(K604="","",INDEX(同相3導体!$AC:$AC,K604))</f>
        <v/>
      </c>
      <c r="F604" s="1" t="str">
        <f t="shared" si="54"/>
        <v/>
      </c>
      <c r="G604" s="1" t="str">
        <f t="shared" si="55"/>
        <v/>
      </c>
      <c r="H604" s="1" t="str">
        <f t="shared" si="56"/>
        <v/>
      </c>
      <c r="I604" s="1" t="str">
        <f t="shared" si="57"/>
        <v/>
      </c>
      <c r="J604" s="1" t="str">
        <f t="shared" si="58"/>
        <v/>
      </c>
      <c r="K604" t="str">
        <f>IF(A604="","",ROUND(1+(LOG10(A604)-LOG10(入力・概要!$B$38))*(入力・概要!$B$40-1)/(LOG10(入力・概要!$B$39)-LOG10(入力・概要!$B$38)),0)+3)</f>
        <v/>
      </c>
      <c r="L604" t="str">
        <f>IF(K604="","",INDEX(同相3導体!$B:$B,K604))</f>
        <v/>
      </c>
      <c r="M604" t="str">
        <f t="shared" si="59"/>
        <v/>
      </c>
    </row>
    <row r="605" spans="1:13">
      <c r="A605" s="3"/>
      <c r="B605" s="4"/>
      <c r="C605" s="4"/>
      <c r="D605" s="1" t="str">
        <f>IF(K605="","",INDEX(同相3導体!$AB:$AB,K605))</f>
        <v/>
      </c>
      <c r="E605" s="1" t="str">
        <f>IF(K605="","",INDEX(同相3導体!$AC:$AC,K605))</f>
        <v/>
      </c>
      <c r="F605" s="1" t="str">
        <f t="shared" si="54"/>
        <v/>
      </c>
      <c r="G605" s="1" t="str">
        <f t="shared" si="55"/>
        <v/>
      </c>
      <c r="H605" s="1" t="str">
        <f t="shared" si="56"/>
        <v/>
      </c>
      <c r="I605" s="1" t="str">
        <f t="shared" si="57"/>
        <v/>
      </c>
      <c r="J605" s="1" t="str">
        <f t="shared" si="58"/>
        <v/>
      </c>
      <c r="K605" t="str">
        <f>IF(A605="","",ROUND(1+(LOG10(A605)-LOG10(入力・概要!$B$38))*(入力・概要!$B$40-1)/(LOG10(入力・概要!$B$39)-LOG10(入力・概要!$B$38)),0)+3)</f>
        <v/>
      </c>
      <c r="L605" t="str">
        <f>IF(K605="","",INDEX(同相3導体!$B:$B,K605))</f>
        <v/>
      </c>
      <c r="M605" t="str">
        <f t="shared" si="59"/>
        <v/>
      </c>
    </row>
    <row r="606" spans="1:13">
      <c r="A606" s="3"/>
      <c r="B606" s="4"/>
      <c r="C606" s="4"/>
      <c r="D606" s="1" t="str">
        <f>IF(K606="","",INDEX(同相3導体!$AB:$AB,K606))</f>
        <v/>
      </c>
      <c r="E606" s="1" t="str">
        <f>IF(K606="","",INDEX(同相3導体!$AC:$AC,K606))</f>
        <v/>
      </c>
      <c r="F606" s="1" t="str">
        <f t="shared" si="54"/>
        <v/>
      </c>
      <c r="G606" s="1" t="str">
        <f t="shared" si="55"/>
        <v/>
      </c>
      <c r="H606" s="1" t="str">
        <f t="shared" si="56"/>
        <v/>
      </c>
      <c r="I606" s="1" t="str">
        <f t="shared" si="57"/>
        <v/>
      </c>
      <c r="J606" s="1" t="str">
        <f t="shared" si="58"/>
        <v/>
      </c>
      <c r="K606" t="str">
        <f>IF(A606="","",ROUND(1+(LOG10(A606)-LOG10(入力・概要!$B$38))*(入力・概要!$B$40-1)/(LOG10(入力・概要!$B$39)-LOG10(入力・概要!$B$38)),0)+3)</f>
        <v/>
      </c>
      <c r="L606" t="str">
        <f>IF(K606="","",INDEX(同相3導体!$B:$B,K606))</f>
        <v/>
      </c>
      <c r="M606" t="str">
        <f t="shared" si="59"/>
        <v/>
      </c>
    </row>
    <row r="607" spans="1:13">
      <c r="A607" s="3"/>
      <c r="B607" s="4"/>
      <c r="C607" s="4"/>
      <c r="D607" s="1" t="str">
        <f>IF(K607="","",INDEX(同相3導体!$AB:$AB,K607))</f>
        <v/>
      </c>
      <c r="E607" s="1" t="str">
        <f>IF(K607="","",INDEX(同相3導体!$AC:$AC,K607))</f>
        <v/>
      </c>
      <c r="F607" s="1" t="str">
        <f t="shared" si="54"/>
        <v/>
      </c>
      <c r="G607" s="1" t="str">
        <f t="shared" si="55"/>
        <v/>
      </c>
      <c r="H607" s="1" t="str">
        <f t="shared" si="56"/>
        <v/>
      </c>
      <c r="I607" s="1" t="str">
        <f t="shared" si="57"/>
        <v/>
      </c>
      <c r="J607" s="1" t="str">
        <f t="shared" si="58"/>
        <v/>
      </c>
      <c r="K607" t="str">
        <f>IF(A607="","",ROUND(1+(LOG10(A607)-LOG10(入力・概要!$B$38))*(入力・概要!$B$40-1)/(LOG10(入力・概要!$B$39)-LOG10(入力・概要!$B$38)),0)+3)</f>
        <v/>
      </c>
      <c r="L607" t="str">
        <f>IF(K607="","",INDEX(同相3導体!$B:$B,K607))</f>
        <v/>
      </c>
      <c r="M607" t="str">
        <f t="shared" si="59"/>
        <v/>
      </c>
    </row>
    <row r="608" spans="1:13">
      <c r="A608" s="3"/>
      <c r="B608" s="4"/>
      <c r="C608" s="4"/>
      <c r="D608" s="1" t="str">
        <f>IF(K608="","",INDEX(同相3導体!$AB:$AB,K608))</f>
        <v/>
      </c>
      <c r="E608" s="1" t="str">
        <f>IF(K608="","",INDEX(同相3導体!$AC:$AC,K608))</f>
        <v/>
      </c>
      <c r="F608" s="1" t="str">
        <f t="shared" si="54"/>
        <v/>
      </c>
      <c r="G608" s="1" t="str">
        <f t="shared" si="55"/>
        <v/>
      </c>
      <c r="H608" s="1" t="str">
        <f t="shared" si="56"/>
        <v/>
      </c>
      <c r="I608" s="1" t="str">
        <f t="shared" si="57"/>
        <v/>
      </c>
      <c r="J608" s="1" t="str">
        <f t="shared" si="58"/>
        <v/>
      </c>
      <c r="K608" t="str">
        <f>IF(A608="","",ROUND(1+(LOG10(A608)-LOG10(入力・概要!$B$38))*(入力・概要!$B$40-1)/(LOG10(入力・概要!$B$39)-LOG10(入力・概要!$B$38)),0)+3)</f>
        <v/>
      </c>
      <c r="L608" t="str">
        <f>IF(K608="","",INDEX(同相3導体!$B:$B,K608))</f>
        <v/>
      </c>
      <c r="M608" t="str">
        <f t="shared" si="59"/>
        <v/>
      </c>
    </row>
    <row r="609" spans="1:13">
      <c r="A609" s="3"/>
      <c r="B609" s="4"/>
      <c r="C609" s="4"/>
      <c r="D609" s="1" t="str">
        <f>IF(K609="","",INDEX(同相3導体!$AB:$AB,K609))</f>
        <v/>
      </c>
      <c r="E609" s="1" t="str">
        <f>IF(K609="","",INDEX(同相3導体!$AC:$AC,K609))</f>
        <v/>
      </c>
      <c r="F609" s="1" t="str">
        <f t="shared" si="54"/>
        <v/>
      </c>
      <c r="G609" s="1" t="str">
        <f t="shared" si="55"/>
        <v/>
      </c>
      <c r="H609" s="1" t="str">
        <f t="shared" si="56"/>
        <v/>
      </c>
      <c r="I609" s="1" t="str">
        <f t="shared" si="57"/>
        <v/>
      </c>
      <c r="J609" s="1" t="str">
        <f t="shared" si="58"/>
        <v/>
      </c>
      <c r="K609" t="str">
        <f>IF(A609="","",ROUND(1+(LOG10(A609)-LOG10(入力・概要!$B$38))*(入力・概要!$B$40-1)/(LOG10(入力・概要!$B$39)-LOG10(入力・概要!$B$38)),0)+3)</f>
        <v/>
      </c>
      <c r="L609" t="str">
        <f>IF(K609="","",INDEX(同相3導体!$B:$B,K609))</f>
        <v/>
      </c>
      <c r="M609" t="str">
        <f t="shared" si="59"/>
        <v/>
      </c>
    </row>
    <row r="610" spans="1:13">
      <c r="A610" s="3"/>
      <c r="B610" s="4"/>
      <c r="C610" s="4"/>
      <c r="D610" s="1" t="str">
        <f>IF(K610="","",INDEX(同相3導体!$AB:$AB,K610))</f>
        <v/>
      </c>
      <c r="E610" s="1" t="str">
        <f>IF(K610="","",INDEX(同相3導体!$AC:$AC,K610))</f>
        <v/>
      </c>
      <c r="F610" s="1" t="str">
        <f t="shared" si="54"/>
        <v/>
      </c>
      <c r="G610" s="1" t="str">
        <f t="shared" si="55"/>
        <v/>
      </c>
      <c r="H610" s="1" t="str">
        <f t="shared" si="56"/>
        <v/>
      </c>
      <c r="I610" s="1" t="str">
        <f t="shared" si="57"/>
        <v/>
      </c>
      <c r="J610" s="1" t="str">
        <f t="shared" si="58"/>
        <v/>
      </c>
      <c r="K610" t="str">
        <f>IF(A610="","",ROUND(1+(LOG10(A610)-LOG10(入力・概要!$B$38))*(入力・概要!$B$40-1)/(LOG10(入力・概要!$B$39)-LOG10(入力・概要!$B$38)),0)+3)</f>
        <v/>
      </c>
      <c r="L610" t="str">
        <f>IF(K610="","",INDEX(同相3導体!$B:$B,K610))</f>
        <v/>
      </c>
      <c r="M610" t="str">
        <f t="shared" si="59"/>
        <v/>
      </c>
    </row>
    <row r="611" spans="1:13">
      <c r="A611" s="3"/>
      <c r="B611" s="4"/>
      <c r="C611" s="4"/>
      <c r="D611" s="1" t="str">
        <f>IF(K611="","",INDEX(同相3導体!$AB:$AB,K611))</f>
        <v/>
      </c>
      <c r="E611" s="1" t="str">
        <f>IF(K611="","",INDEX(同相3導体!$AC:$AC,K611))</f>
        <v/>
      </c>
      <c r="F611" s="1" t="str">
        <f t="shared" si="54"/>
        <v/>
      </c>
      <c r="G611" s="1" t="str">
        <f t="shared" si="55"/>
        <v/>
      </c>
      <c r="H611" s="1" t="str">
        <f t="shared" si="56"/>
        <v/>
      </c>
      <c r="I611" s="1" t="str">
        <f t="shared" si="57"/>
        <v/>
      </c>
      <c r="J611" s="1" t="str">
        <f t="shared" si="58"/>
        <v/>
      </c>
      <c r="K611" t="str">
        <f>IF(A611="","",ROUND(1+(LOG10(A611)-LOG10(入力・概要!$B$38))*(入力・概要!$B$40-1)/(LOG10(入力・概要!$B$39)-LOG10(入力・概要!$B$38)),0)+3)</f>
        <v/>
      </c>
      <c r="L611" t="str">
        <f>IF(K611="","",INDEX(同相3導体!$B:$B,K611))</f>
        <v/>
      </c>
      <c r="M611" t="str">
        <f t="shared" si="59"/>
        <v/>
      </c>
    </row>
    <row r="612" spans="1:13">
      <c r="A612" s="3"/>
      <c r="B612" s="4"/>
      <c r="C612" s="4"/>
      <c r="D612" s="1" t="str">
        <f>IF(K612="","",INDEX(同相3導体!$AB:$AB,K612))</f>
        <v/>
      </c>
      <c r="E612" s="1" t="str">
        <f>IF(K612="","",INDEX(同相3導体!$AC:$AC,K612))</f>
        <v/>
      </c>
      <c r="F612" s="1" t="str">
        <f t="shared" si="54"/>
        <v/>
      </c>
      <c r="G612" s="1" t="str">
        <f t="shared" si="55"/>
        <v/>
      </c>
      <c r="H612" s="1" t="str">
        <f t="shared" si="56"/>
        <v/>
      </c>
      <c r="I612" s="1" t="str">
        <f t="shared" si="57"/>
        <v/>
      </c>
      <c r="J612" s="1" t="str">
        <f t="shared" si="58"/>
        <v/>
      </c>
      <c r="K612" t="str">
        <f>IF(A612="","",ROUND(1+(LOG10(A612)-LOG10(入力・概要!$B$38))*(入力・概要!$B$40-1)/(LOG10(入力・概要!$B$39)-LOG10(入力・概要!$B$38)),0)+3)</f>
        <v/>
      </c>
      <c r="L612" t="str">
        <f>IF(K612="","",INDEX(同相3導体!$B:$B,K612))</f>
        <v/>
      </c>
      <c r="M612" t="str">
        <f t="shared" si="59"/>
        <v/>
      </c>
    </row>
    <row r="613" spans="1:13">
      <c r="A613" s="3"/>
      <c r="B613" s="4"/>
      <c r="C613" s="4"/>
      <c r="D613" s="1" t="str">
        <f>IF(K613="","",INDEX(同相3導体!$AB:$AB,K613))</f>
        <v/>
      </c>
      <c r="E613" s="1" t="str">
        <f>IF(K613="","",INDEX(同相3導体!$AC:$AC,K613))</f>
        <v/>
      </c>
      <c r="F613" s="1" t="str">
        <f t="shared" si="54"/>
        <v/>
      </c>
      <c r="G613" s="1" t="str">
        <f t="shared" si="55"/>
        <v/>
      </c>
      <c r="H613" s="1" t="str">
        <f t="shared" si="56"/>
        <v/>
      </c>
      <c r="I613" s="1" t="str">
        <f t="shared" si="57"/>
        <v/>
      </c>
      <c r="J613" s="1" t="str">
        <f t="shared" si="58"/>
        <v/>
      </c>
      <c r="K613" t="str">
        <f>IF(A613="","",ROUND(1+(LOG10(A613)-LOG10(入力・概要!$B$38))*(入力・概要!$B$40-1)/(LOG10(入力・概要!$B$39)-LOG10(入力・概要!$B$38)),0)+3)</f>
        <v/>
      </c>
      <c r="L613" t="str">
        <f>IF(K613="","",INDEX(同相3導体!$B:$B,K613))</f>
        <v/>
      </c>
      <c r="M613" t="str">
        <f t="shared" si="59"/>
        <v/>
      </c>
    </row>
    <row r="614" spans="1:13">
      <c r="A614" s="3"/>
      <c r="B614" s="4"/>
      <c r="C614" s="4"/>
      <c r="D614" s="1" t="str">
        <f>IF(K614="","",INDEX(同相3導体!$AB:$AB,K614))</f>
        <v/>
      </c>
      <c r="E614" s="1" t="str">
        <f>IF(K614="","",INDEX(同相3導体!$AC:$AC,K614))</f>
        <v/>
      </c>
      <c r="F614" s="1" t="str">
        <f t="shared" si="54"/>
        <v/>
      </c>
      <c r="G614" s="1" t="str">
        <f t="shared" si="55"/>
        <v/>
      </c>
      <c r="H614" s="1" t="str">
        <f t="shared" si="56"/>
        <v/>
      </c>
      <c r="I614" s="1" t="str">
        <f t="shared" si="57"/>
        <v/>
      </c>
      <c r="J614" s="1" t="str">
        <f t="shared" si="58"/>
        <v/>
      </c>
      <c r="K614" t="str">
        <f>IF(A614="","",ROUND(1+(LOG10(A614)-LOG10(入力・概要!$B$38))*(入力・概要!$B$40-1)/(LOG10(入力・概要!$B$39)-LOG10(入力・概要!$B$38)),0)+3)</f>
        <v/>
      </c>
      <c r="L614" t="str">
        <f>IF(K614="","",INDEX(同相3導体!$B:$B,K614))</f>
        <v/>
      </c>
      <c r="M614" t="str">
        <f t="shared" si="59"/>
        <v/>
      </c>
    </row>
    <row r="615" spans="1:13">
      <c r="A615" s="3"/>
      <c r="B615" s="4"/>
      <c r="C615" s="4"/>
      <c r="D615" s="1" t="str">
        <f>IF(K615="","",INDEX(同相3導体!$AB:$AB,K615))</f>
        <v/>
      </c>
      <c r="E615" s="1" t="str">
        <f>IF(K615="","",INDEX(同相3導体!$AC:$AC,K615))</f>
        <v/>
      </c>
      <c r="F615" s="1" t="str">
        <f t="shared" si="54"/>
        <v/>
      </c>
      <c r="G615" s="1" t="str">
        <f t="shared" si="55"/>
        <v/>
      </c>
      <c r="H615" s="1" t="str">
        <f t="shared" si="56"/>
        <v/>
      </c>
      <c r="I615" s="1" t="str">
        <f t="shared" si="57"/>
        <v/>
      </c>
      <c r="J615" s="1" t="str">
        <f t="shared" si="58"/>
        <v/>
      </c>
      <c r="K615" t="str">
        <f>IF(A615="","",ROUND(1+(LOG10(A615)-LOG10(入力・概要!$B$38))*(入力・概要!$B$40-1)/(LOG10(入力・概要!$B$39)-LOG10(入力・概要!$B$38)),0)+3)</f>
        <v/>
      </c>
      <c r="L615" t="str">
        <f>IF(K615="","",INDEX(同相3導体!$B:$B,K615))</f>
        <v/>
      </c>
      <c r="M615" t="str">
        <f t="shared" si="59"/>
        <v/>
      </c>
    </row>
    <row r="616" spans="1:13">
      <c r="A616" s="3"/>
      <c r="B616" s="4"/>
      <c r="C616" s="4"/>
      <c r="D616" s="1" t="str">
        <f>IF(K616="","",INDEX(同相3導体!$AB:$AB,K616))</f>
        <v/>
      </c>
      <c r="E616" s="1" t="str">
        <f>IF(K616="","",INDEX(同相3導体!$AC:$AC,K616))</f>
        <v/>
      </c>
      <c r="F616" s="1" t="str">
        <f t="shared" si="54"/>
        <v/>
      </c>
      <c r="G616" s="1" t="str">
        <f t="shared" si="55"/>
        <v/>
      </c>
      <c r="H616" s="1" t="str">
        <f t="shared" si="56"/>
        <v/>
      </c>
      <c r="I616" s="1" t="str">
        <f t="shared" si="57"/>
        <v/>
      </c>
      <c r="J616" s="1" t="str">
        <f t="shared" si="58"/>
        <v/>
      </c>
      <c r="K616" t="str">
        <f>IF(A616="","",ROUND(1+(LOG10(A616)-LOG10(入力・概要!$B$38))*(入力・概要!$B$40-1)/(LOG10(入力・概要!$B$39)-LOG10(入力・概要!$B$38)),0)+3)</f>
        <v/>
      </c>
      <c r="L616" t="str">
        <f>IF(K616="","",INDEX(同相3導体!$B:$B,K616))</f>
        <v/>
      </c>
      <c r="M616" t="str">
        <f t="shared" si="59"/>
        <v/>
      </c>
    </row>
    <row r="617" spans="1:13">
      <c r="A617" s="3"/>
      <c r="B617" s="4"/>
      <c r="C617" s="4"/>
      <c r="D617" s="1" t="str">
        <f>IF(K617="","",INDEX(同相3導体!$AB:$AB,K617))</f>
        <v/>
      </c>
      <c r="E617" s="1" t="str">
        <f>IF(K617="","",INDEX(同相3導体!$AC:$AC,K617))</f>
        <v/>
      </c>
      <c r="F617" s="1" t="str">
        <f t="shared" si="54"/>
        <v/>
      </c>
      <c r="G617" s="1" t="str">
        <f t="shared" si="55"/>
        <v/>
      </c>
      <c r="H617" s="1" t="str">
        <f t="shared" si="56"/>
        <v/>
      </c>
      <c r="I617" s="1" t="str">
        <f t="shared" si="57"/>
        <v/>
      </c>
      <c r="J617" s="1" t="str">
        <f t="shared" si="58"/>
        <v/>
      </c>
      <c r="K617" t="str">
        <f>IF(A617="","",ROUND(1+(LOG10(A617)-LOG10(入力・概要!$B$38))*(入力・概要!$B$40-1)/(LOG10(入力・概要!$B$39)-LOG10(入力・概要!$B$38)),0)+3)</f>
        <v/>
      </c>
      <c r="L617" t="str">
        <f>IF(K617="","",INDEX(同相3導体!$B:$B,K617))</f>
        <v/>
      </c>
      <c r="M617" t="str">
        <f t="shared" si="59"/>
        <v/>
      </c>
    </row>
    <row r="618" spans="1:13">
      <c r="A618" s="3"/>
      <c r="B618" s="4"/>
      <c r="C618" s="4"/>
      <c r="D618" s="1" t="str">
        <f>IF(K618="","",INDEX(同相3導体!$AB:$AB,K618))</f>
        <v/>
      </c>
      <c r="E618" s="1" t="str">
        <f>IF(K618="","",INDEX(同相3導体!$AC:$AC,K618))</f>
        <v/>
      </c>
      <c r="F618" s="1" t="str">
        <f t="shared" si="54"/>
        <v/>
      </c>
      <c r="G618" s="1" t="str">
        <f t="shared" si="55"/>
        <v/>
      </c>
      <c r="H618" s="1" t="str">
        <f t="shared" si="56"/>
        <v/>
      </c>
      <c r="I618" s="1" t="str">
        <f t="shared" si="57"/>
        <v/>
      </c>
      <c r="J618" s="1" t="str">
        <f t="shared" si="58"/>
        <v/>
      </c>
      <c r="K618" t="str">
        <f>IF(A618="","",ROUND(1+(LOG10(A618)-LOG10(入力・概要!$B$38))*(入力・概要!$B$40-1)/(LOG10(入力・概要!$B$39)-LOG10(入力・概要!$B$38)),0)+3)</f>
        <v/>
      </c>
      <c r="L618" t="str">
        <f>IF(K618="","",INDEX(同相3導体!$B:$B,K618))</f>
        <v/>
      </c>
      <c r="M618" t="str">
        <f t="shared" si="59"/>
        <v/>
      </c>
    </row>
    <row r="619" spans="1:13">
      <c r="A619" s="3"/>
      <c r="B619" s="4"/>
      <c r="C619" s="4"/>
      <c r="D619" s="1" t="str">
        <f>IF(K619="","",INDEX(同相3導体!$AB:$AB,K619))</f>
        <v/>
      </c>
      <c r="E619" s="1" t="str">
        <f>IF(K619="","",INDEX(同相3導体!$AC:$AC,K619))</f>
        <v/>
      </c>
      <c r="F619" s="1" t="str">
        <f t="shared" si="54"/>
        <v/>
      </c>
      <c r="G619" s="1" t="str">
        <f t="shared" si="55"/>
        <v/>
      </c>
      <c r="H619" s="1" t="str">
        <f t="shared" si="56"/>
        <v/>
      </c>
      <c r="I619" s="1" t="str">
        <f t="shared" si="57"/>
        <v/>
      </c>
      <c r="J619" s="1" t="str">
        <f t="shared" si="58"/>
        <v/>
      </c>
      <c r="K619" t="str">
        <f>IF(A619="","",ROUND(1+(LOG10(A619)-LOG10(入力・概要!$B$38))*(入力・概要!$B$40-1)/(LOG10(入力・概要!$B$39)-LOG10(入力・概要!$B$38)),0)+3)</f>
        <v/>
      </c>
      <c r="L619" t="str">
        <f>IF(K619="","",INDEX(同相3導体!$B:$B,K619))</f>
        <v/>
      </c>
      <c r="M619" t="str">
        <f t="shared" si="59"/>
        <v/>
      </c>
    </row>
    <row r="620" spans="1:13">
      <c r="A620" s="3"/>
      <c r="B620" s="4"/>
      <c r="C620" s="4"/>
      <c r="D620" s="1" t="str">
        <f>IF(K620="","",INDEX(同相3導体!$AB:$AB,K620))</f>
        <v/>
      </c>
      <c r="E620" s="1" t="str">
        <f>IF(K620="","",INDEX(同相3導体!$AC:$AC,K620))</f>
        <v/>
      </c>
      <c r="F620" s="1" t="str">
        <f t="shared" si="54"/>
        <v/>
      </c>
      <c r="G620" s="1" t="str">
        <f t="shared" si="55"/>
        <v/>
      </c>
      <c r="H620" s="1" t="str">
        <f t="shared" si="56"/>
        <v/>
      </c>
      <c r="I620" s="1" t="str">
        <f t="shared" si="57"/>
        <v/>
      </c>
      <c r="J620" s="1" t="str">
        <f t="shared" si="58"/>
        <v/>
      </c>
      <c r="K620" t="str">
        <f>IF(A620="","",ROUND(1+(LOG10(A620)-LOG10(入力・概要!$B$38))*(入力・概要!$B$40-1)/(LOG10(入力・概要!$B$39)-LOG10(入力・概要!$B$38)),0)+3)</f>
        <v/>
      </c>
      <c r="L620" t="str">
        <f>IF(K620="","",INDEX(同相3導体!$B:$B,K620))</f>
        <v/>
      </c>
      <c r="M620" t="str">
        <f t="shared" si="59"/>
        <v/>
      </c>
    </row>
    <row r="621" spans="1:13">
      <c r="A621" s="3"/>
      <c r="B621" s="4"/>
      <c r="C621" s="4"/>
      <c r="D621" s="1" t="str">
        <f>IF(K621="","",INDEX(同相3導体!$AB:$AB,K621))</f>
        <v/>
      </c>
      <c r="E621" s="1" t="str">
        <f>IF(K621="","",INDEX(同相3導体!$AC:$AC,K621))</f>
        <v/>
      </c>
      <c r="F621" s="1" t="str">
        <f t="shared" si="54"/>
        <v/>
      </c>
      <c r="G621" s="1" t="str">
        <f t="shared" si="55"/>
        <v/>
      </c>
      <c r="H621" s="1" t="str">
        <f t="shared" si="56"/>
        <v/>
      </c>
      <c r="I621" s="1" t="str">
        <f t="shared" si="57"/>
        <v/>
      </c>
      <c r="J621" s="1" t="str">
        <f t="shared" si="58"/>
        <v/>
      </c>
      <c r="K621" t="str">
        <f>IF(A621="","",ROUND(1+(LOG10(A621)-LOG10(入力・概要!$B$38))*(入力・概要!$B$40-1)/(LOG10(入力・概要!$B$39)-LOG10(入力・概要!$B$38)),0)+3)</f>
        <v/>
      </c>
      <c r="L621" t="str">
        <f>IF(K621="","",INDEX(同相3導体!$B:$B,K621))</f>
        <v/>
      </c>
      <c r="M621" t="str">
        <f t="shared" si="59"/>
        <v/>
      </c>
    </row>
    <row r="622" spans="1:13">
      <c r="A622" s="3"/>
      <c r="B622" s="4"/>
      <c r="C622" s="4"/>
      <c r="D622" s="1" t="str">
        <f>IF(K622="","",INDEX(同相3導体!$AB:$AB,K622))</f>
        <v/>
      </c>
      <c r="E622" s="1" t="str">
        <f>IF(K622="","",INDEX(同相3導体!$AC:$AC,K622))</f>
        <v/>
      </c>
      <c r="F622" s="1" t="str">
        <f t="shared" si="54"/>
        <v/>
      </c>
      <c r="G622" s="1" t="str">
        <f t="shared" si="55"/>
        <v/>
      </c>
      <c r="H622" s="1" t="str">
        <f t="shared" si="56"/>
        <v/>
      </c>
      <c r="I622" s="1" t="str">
        <f t="shared" si="57"/>
        <v/>
      </c>
      <c r="J622" s="1" t="str">
        <f t="shared" si="58"/>
        <v/>
      </c>
      <c r="K622" t="str">
        <f>IF(A622="","",ROUND(1+(LOG10(A622)-LOG10(入力・概要!$B$38))*(入力・概要!$B$40-1)/(LOG10(入力・概要!$B$39)-LOG10(入力・概要!$B$38)),0)+3)</f>
        <v/>
      </c>
      <c r="L622" t="str">
        <f>IF(K622="","",INDEX(同相3導体!$B:$B,K622))</f>
        <v/>
      </c>
      <c r="M622" t="str">
        <f t="shared" si="59"/>
        <v/>
      </c>
    </row>
    <row r="623" spans="1:13">
      <c r="A623" s="3"/>
      <c r="B623" s="4"/>
      <c r="C623" s="4"/>
      <c r="D623" s="1" t="str">
        <f>IF(K623="","",INDEX(同相3導体!$AB:$AB,K623))</f>
        <v/>
      </c>
      <c r="E623" s="1" t="str">
        <f>IF(K623="","",INDEX(同相3導体!$AC:$AC,K623))</f>
        <v/>
      </c>
      <c r="F623" s="1" t="str">
        <f t="shared" si="54"/>
        <v/>
      </c>
      <c r="G623" s="1" t="str">
        <f t="shared" si="55"/>
        <v/>
      </c>
      <c r="H623" s="1" t="str">
        <f t="shared" si="56"/>
        <v/>
      </c>
      <c r="I623" s="1" t="str">
        <f t="shared" si="57"/>
        <v/>
      </c>
      <c r="J623" s="1" t="str">
        <f t="shared" si="58"/>
        <v/>
      </c>
      <c r="K623" t="str">
        <f>IF(A623="","",ROUND(1+(LOG10(A623)-LOG10(入力・概要!$B$38))*(入力・概要!$B$40-1)/(LOG10(入力・概要!$B$39)-LOG10(入力・概要!$B$38)),0)+3)</f>
        <v/>
      </c>
      <c r="L623" t="str">
        <f>IF(K623="","",INDEX(同相3導体!$B:$B,K623))</f>
        <v/>
      </c>
      <c r="M623" t="str">
        <f t="shared" si="59"/>
        <v/>
      </c>
    </row>
    <row r="624" spans="1:13">
      <c r="A624" s="3"/>
      <c r="B624" s="4"/>
      <c r="C624" s="4"/>
      <c r="D624" s="1" t="str">
        <f>IF(K624="","",INDEX(同相3導体!$AB:$AB,K624))</f>
        <v/>
      </c>
      <c r="E624" s="1" t="str">
        <f>IF(K624="","",INDEX(同相3導体!$AC:$AC,K624))</f>
        <v/>
      </c>
      <c r="F624" s="1" t="str">
        <f t="shared" si="54"/>
        <v/>
      </c>
      <c r="G624" s="1" t="str">
        <f t="shared" si="55"/>
        <v/>
      </c>
      <c r="H624" s="1" t="str">
        <f t="shared" si="56"/>
        <v/>
      </c>
      <c r="I624" s="1" t="str">
        <f t="shared" si="57"/>
        <v/>
      </c>
      <c r="J624" s="1" t="str">
        <f t="shared" si="58"/>
        <v/>
      </c>
      <c r="K624" t="str">
        <f>IF(A624="","",ROUND(1+(LOG10(A624)-LOG10(入力・概要!$B$38))*(入力・概要!$B$40-1)/(LOG10(入力・概要!$B$39)-LOG10(入力・概要!$B$38)),0)+3)</f>
        <v/>
      </c>
      <c r="L624" t="str">
        <f>IF(K624="","",INDEX(同相3導体!$B:$B,K624))</f>
        <v/>
      </c>
      <c r="M624" t="str">
        <f t="shared" si="59"/>
        <v/>
      </c>
    </row>
    <row r="625" spans="1:13">
      <c r="A625" s="3"/>
      <c r="B625" s="4"/>
      <c r="C625" s="4"/>
      <c r="D625" s="1" t="str">
        <f>IF(K625="","",INDEX(同相3導体!$AB:$AB,K625))</f>
        <v/>
      </c>
      <c r="E625" s="1" t="str">
        <f>IF(K625="","",INDEX(同相3導体!$AC:$AC,K625))</f>
        <v/>
      </c>
      <c r="F625" s="1" t="str">
        <f t="shared" si="54"/>
        <v/>
      </c>
      <c r="G625" s="1" t="str">
        <f t="shared" si="55"/>
        <v/>
      </c>
      <c r="H625" s="1" t="str">
        <f t="shared" si="56"/>
        <v/>
      </c>
      <c r="I625" s="1" t="str">
        <f t="shared" si="57"/>
        <v/>
      </c>
      <c r="J625" s="1" t="str">
        <f t="shared" si="58"/>
        <v/>
      </c>
      <c r="K625" t="str">
        <f>IF(A625="","",ROUND(1+(LOG10(A625)-LOG10(入力・概要!$B$38))*(入力・概要!$B$40-1)/(LOG10(入力・概要!$B$39)-LOG10(入力・概要!$B$38)),0)+3)</f>
        <v/>
      </c>
      <c r="L625" t="str">
        <f>IF(K625="","",INDEX(同相3導体!$B:$B,K625))</f>
        <v/>
      </c>
      <c r="M625" t="str">
        <f t="shared" si="59"/>
        <v/>
      </c>
    </row>
    <row r="626" spans="1:13">
      <c r="A626" s="3"/>
      <c r="B626" s="4"/>
      <c r="C626" s="4"/>
      <c r="D626" s="1" t="str">
        <f>IF(K626="","",INDEX(同相3導体!$AB:$AB,K626))</f>
        <v/>
      </c>
      <c r="E626" s="1" t="str">
        <f>IF(K626="","",INDEX(同相3導体!$AC:$AC,K626))</f>
        <v/>
      </c>
      <c r="F626" s="1" t="str">
        <f t="shared" si="54"/>
        <v/>
      </c>
      <c r="G626" s="1" t="str">
        <f t="shared" si="55"/>
        <v/>
      </c>
      <c r="H626" s="1" t="str">
        <f t="shared" si="56"/>
        <v/>
      </c>
      <c r="I626" s="1" t="str">
        <f t="shared" si="57"/>
        <v/>
      </c>
      <c r="J626" s="1" t="str">
        <f t="shared" si="58"/>
        <v/>
      </c>
      <c r="K626" t="str">
        <f>IF(A626="","",ROUND(1+(LOG10(A626)-LOG10(入力・概要!$B$38))*(入力・概要!$B$40-1)/(LOG10(入力・概要!$B$39)-LOG10(入力・概要!$B$38)),0)+3)</f>
        <v/>
      </c>
      <c r="L626" t="str">
        <f>IF(K626="","",INDEX(同相3導体!$B:$B,K626))</f>
        <v/>
      </c>
      <c r="M626" t="str">
        <f t="shared" si="59"/>
        <v/>
      </c>
    </row>
    <row r="627" spans="1:13">
      <c r="A627" s="3"/>
      <c r="B627" s="4"/>
      <c r="C627" s="4"/>
      <c r="D627" s="1" t="str">
        <f>IF(K627="","",INDEX(同相3導体!$AB:$AB,K627))</f>
        <v/>
      </c>
      <c r="E627" s="1" t="str">
        <f>IF(K627="","",INDEX(同相3導体!$AC:$AC,K627))</f>
        <v/>
      </c>
      <c r="F627" s="1" t="str">
        <f t="shared" si="54"/>
        <v/>
      </c>
      <c r="G627" s="1" t="str">
        <f t="shared" si="55"/>
        <v/>
      </c>
      <c r="H627" s="1" t="str">
        <f t="shared" si="56"/>
        <v/>
      </c>
      <c r="I627" s="1" t="str">
        <f t="shared" si="57"/>
        <v/>
      </c>
      <c r="J627" s="1" t="str">
        <f t="shared" si="58"/>
        <v/>
      </c>
      <c r="K627" t="str">
        <f>IF(A627="","",ROUND(1+(LOG10(A627)-LOG10(入力・概要!$B$38))*(入力・概要!$B$40-1)/(LOG10(入力・概要!$B$39)-LOG10(入力・概要!$B$38)),0)+3)</f>
        <v/>
      </c>
      <c r="L627" t="str">
        <f>IF(K627="","",INDEX(同相3導体!$B:$B,K627))</f>
        <v/>
      </c>
      <c r="M627" t="str">
        <f t="shared" si="59"/>
        <v/>
      </c>
    </row>
    <row r="628" spans="1:13">
      <c r="A628" s="3"/>
      <c r="B628" s="4"/>
      <c r="C628" s="4"/>
      <c r="D628" s="1" t="str">
        <f>IF(K628="","",INDEX(同相3導体!$AB:$AB,K628))</f>
        <v/>
      </c>
      <c r="E628" s="1" t="str">
        <f>IF(K628="","",INDEX(同相3導体!$AC:$AC,K628))</f>
        <v/>
      </c>
      <c r="F628" s="1" t="str">
        <f t="shared" si="54"/>
        <v/>
      </c>
      <c r="G628" s="1" t="str">
        <f t="shared" si="55"/>
        <v/>
      </c>
      <c r="H628" s="1" t="str">
        <f t="shared" si="56"/>
        <v/>
      </c>
      <c r="I628" s="1" t="str">
        <f t="shared" si="57"/>
        <v/>
      </c>
      <c r="J628" s="1" t="str">
        <f t="shared" si="58"/>
        <v/>
      </c>
      <c r="K628" t="str">
        <f>IF(A628="","",ROUND(1+(LOG10(A628)-LOG10(入力・概要!$B$38))*(入力・概要!$B$40-1)/(LOG10(入力・概要!$B$39)-LOG10(入力・概要!$B$38)),0)+3)</f>
        <v/>
      </c>
      <c r="L628" t="str">
        <f>IF(K628="","",INDEX(同相3導体!$B:$B,K628))</f>
        <v/>
      </c>
      <c r="M628" t="str">
        <f t="shared" si="59"/>
        <v/>
      </c>
    </row>
    <row r="629" spans="1:13">
      <c r="A629" s="3"/>
      <c r="B629" s="4"/>
      <c r="C629" s="4"/>
      <c r="D629" s="1" t="str">
        <f>IF(K629="","",INDEX(同相3導体!$AB:$AB,K629))</f>
        <v/>
      </c>
      <c r="E629" s="1" t="str">
        <f>IF(K629="","",INDEX(同相3導体!$AC:$AC,K629))</f>
        <v/>
      </c>
      <c r="F629" s="1" t="str">
        <f t="shared" si="54"/>
        <v/>
      </c>
      <c r="G629" s="1" t="str">
        <f t="shared" si="55"/>
        <v/>
      </c>
      <c r="H629" s="1" t="str">
        <f t="shared" si="56"/>
        <v/>
      </c>
      <c r="I629" s="1" t="str">
        <f t="shared" si="57"/>
        <v/>
      </c>
      <c r="J629" s="1" t="str">
        <f t="shared" si="58"/>
        <v/>
      </c>
      <c r="K629" t="str">
        <f>IF(A629="","",ROUND(1+(LOG10(A629)-LOG10(入力・概要!$B$38))*(入力・概要!$B$40-1)/(LOG10(入力・概要!$B$39)-LOG10(入力・概要!$B$38)),0)+3)</f>
        <v/>
      </c>
      <c r="L629" t="str">
        <f>IF(K629="","",INDEX(同相3導体!$B:$B,K629))</f>
        <v/>
      </c>
      <c r="M629" t="str">
        <f t="shared" si="59"/>
        <v/>
      </c>
    </row>
    <row r="630" spans="1:13">
      <c r="A630" s="3"/>
      <c r="B630" s="4"/>
      <c r="C630" s="4"/>
      <c r="D630" s="1" t="str">
        <f>IF(K630="","",INDEX(同相3導体!$AB:$AB,K630))</f>
        <v/>
      </c>
      <c r="E630" s="1" t="str">
        <f>IF(K630="","",INDEX(同相3導体!$AC:$AC,K630))</f>
        <v/>
      </c>
      <c r="F630" s="1" t="str">
        <f t="shared" si="54"/>
        <v/>
      </c>
      <c r="G630" s="1" t="str">
        <f t="shared" si="55"/>
        <v/>
      </c>
      <c r="H630" s="1" t="str">
        <f t="shared" si="56"/>
        <v/>
      </c>
      <c r="I630" s="1" t="str">
        <f t="shared" si="57"/>
        <v/>
      </c>
      <c r="J630" s="1" t="str">
        <f t="shared" si="58"/>
        <v/>
      </c>
      <c r="K630" t="str">
        <f>IF(A630="","",ROUND(1+(LOG10(A630)-LOG10(入力・概要!$B$38))*(入力・概要!$B$40-1)/(LOG10(入力・概要!$B$39)-LOG10(入力・概要!$B$38)),0)+3)</f>
        <v/>
      </c>
      <c r="L630" t="str">
        <f>IF(K630="","",INDEX(同相3導体!$B:$B,K630))</f>
        <v/>
      </c>
      <c r="M630" t="str">
        <f t="shared" si="59"/>
        <v/>
      </c>
    </row>
    <row r="631" spans="1:13">
      <c r="A631" s="3"/>
      <c r="B631" s="4"/>
      <c r="C631" s="4"/>
      <c r="D631" s="1" t="str">
        <f>IF(K631="","",INDEX(同相3導体!$AB:$AB,K631))</f>
        <v/>
      </c>
      <c r="E631" s="1" t="str">
        <f>IF(K631="","",INDEX(同相3導体!$AC:$AC,K631))</f>
        <v/>
      </c>
      <c r="F631" s="1" t="str">
        <f t="shared" si="54"/>
        <v/>
      </c>
      <c r="G631" s="1" t="str">
        <f t="shared" si="55"/>
        <v/>
      </c>
      <c r="H631" s="1" t="str">
        <f t="shared" si="56"/>
        <v/>
      </c>
      <c r="I631" s="1" t="str">
        <f t="shared" si="57"/>
        <v/>
      </c>
      <c r="J631" s="1" t="str">
        <f t="shared" si="58"/>
        <v/>
      </c>
      <c r="K631" t="str">
        <f>IF(A631="","",ROUND(1+(LOG10(A631)-LOG10(入力・概要!$B$38))*(入力・概要!$B$40-1)/(LOG10(入力・概要!$B$39)-LOG10(入力・概要!$B$38)),0)+3)</f>
        <v/>
      </c>
      <c r="L631" t="str">
        <f>IF(K631="","",INDEX(同相3導体!$B:$B,K631))</f>
        <v/>
      </c>
      <c r="M631" t="str">
        <f t="shared" si="59"/>
        <v/>
      </c>
    </row>
    <row r="632" spans="1:13">
      <c r="A632" s="3"/>
      <c r="B632" s="4"/>
      <c r="C632" s="4"/>
      <c r="D632" s="1" t="str">
        <f>IF(K632="","",INDEX(同相3導体!$AB:$AB,K632))</f>
        <v/>
      </c>
      <c r="E632" s="1" t="str">
        <f>IF(K632="","",INDEX(同相3導体!$AC:$AC,K632))</f>
        <v/>
      </c>
      <c r="F632" s="1" t="str">
        <f t="shared" si="54"/>
        <v/>
      </c>
      <c r="G632" s="1" t="str">
        <f t="shared" si="55"/>
        <v/>
      </c>
      <c r="H632" s="1" t="str">
        <f t="shared" si="56"/>
        <v/>
      </c>
      <c r="I632" s="1" t="str">
        <f t="shared" si="57"/>
        <v/>
      </c>
      <c r="J632" s="1" t="str">
        <f t="shared" si="58"/>
        <v/>
      </c>
      <c r="K632" t="str">
        <f>IF(A632="","",ROUND(1+(LOG10(A632)-LOG10(入力・概要!$B$38))*(入力・概要!$B$40-1)/(LOG10(入力・概要!$B$39)-LOG10(入力・概要!$B$38)),0)+3)</f>
        <v/>
      </c>
      <c r="L632" t="str">
        <f>IF(K632="","",INDEX(同相3導体!$B:$B,K632))</f>
        <v/>
      </c>
      <c r="M632" t="str">
        <f t="shared" si="59"/>
        <v/>
      </c>
    </row>
    <row r="633" spans="1:13">
      <c r="A633" s="3"/>
      <c r="B633" s="4"/>
      <c r="C633" s="4"/>
      <c r="D633" s="1" t="str">
        <f>IF(K633="","",INDEX(同相3導体!$AB:$AB,K633))</f>
        <v/>
      </c>
      <c r="E633" s="1" t="str">
        <f>IF(K633="","",INDEX(同相3導体!$AC:$AC,K633))</f>
        <v/>
      </c>
      <c r="F633" s="1" t="str">
        <f t="shared" si="54"/>
        <v/>
      </c>
      <c r="G633" s="1" t="str">
        <f t="shared" si="55"/>
        <v/>
      </c>
      <c r="H633" s="1" t="str">
        <f t="shared" si="56"/>
        <v/>
      </c>
      <c r="I633" s="1" t="str">
        <f t="shared" si="57"/>
        <v/>
      </c>
      <c r="J633" s="1" t="str">
        <f t="shared" si="58"/>
        <v/>
      </c>
      <c r="K633" t="str">
        <f>IF(A633="","",ROUND(1+(LOG10(A633)-LOG10(入力・概要!$B$38))*(入力・概要!$B$40-1)/(LOG10(入力・概要!$B$39)-LOG10(入力・概要!$B$38)),0)+3)</f>
        <v/>
      </c>
      <c r="L633" t="str">
        <f>IF(K633="","",INDEX(同相3導体!$B:$B,K633))</f>
        <v/>
      </c>
      <c r="M633" t="str">
        <f t="shared" si="59"/>
        <v/>
      </c>
    </row>
    <row r="634" spans="1:13">
      <c r="A634" s="3"/>
      <c r="B634" s="4"/>
      <c r="C634" s="4"/>
      <c r="D634" s="1" t="str">
        <f>IF(K634="","",INDEX(同相3導体!$AB:$AB,K634))</f>
        <v/>
      </c>
      <c r="E634" s="1" t="str">
        <f>IF(K634="","",INDEX(同相3導体!$AC:$AC,K634))</f>
        <v/>
      </c>
      <c r="F634" s="1" t="str">
        <f t="shared" si="54"/>
        <v/>
      </c>
      <c r="G634" s="1" t="str">
        <f t="shared" si="55"/>
        <v/>
      </c>
      <c r="H634" s="1" t="str">
        <f t="shared" si="56"/>
        <v/>
      </c>
      <c r="I634" s="1" t="str">
        <f t="shared" si="57"/>
        <v/>
      </c>
      <c r="J634" s="1" t="str">
        <f t="shared" si="58"/>
        <v/>
      </c>
      <c r="K634" t="str">
        <f>IF(A634="","",ROUND(1+(LOG10(A634)-LOG10(入力・概要!$B$38))*(入力・概要!$B$40-1)/(LOG10(入力・概要!$B$39)-LOG10(入力・概要!$B$38)),0)+3)</f>
        <v/>
      </c>
      <c r="L634" t="str">
        <f>IF(K634="","",INDEX(同相3導体!$B:$B,K634))</f>
        <v/>
      </c>
      <c r="M634" t="str">
        <f t="shared" si="59"/>
        <v/>
      </c>
    </row>
    <row r="635" spans="1:13">
      <c r="A635" s="3"/>
      <c r="B635" s="4"/>
      <c r="C635" s="4"/>
      <c r="D635" s="1" t="str">
        <f>IF(K635="","",INDEX(同相3導体!$AB:$AB,K635))</f>
        <v/>
      </c>
      <c r="E635" s="1" t="str">
        <f>IF(K635="","",INDEX(同相3導体!$AC:$AC,K635))</f>
        <v/>
      </c>
      <c r="F635" s="1" t="str">
        <f t="shared" si="54"/>
        <v/>
      </c>
      <c r="G635" s="1" t="str">
        <f t="shared" si="55"/>
        <v/>
      </c>
      <c r="H635" s="1" t="str">
        <f t="shared" si="56"/>
        <v/>
      </c>
      <c r="I635" s="1" t="str">
        <f t="shared" si="57"/>
        <v/>
      </c>
      <c r="J635" s="1" t="str">
        <f t="shared" si="58"/>
        <v/>
      </c>
      <c r="K635" t="str">
        <f>IF(A635="","",ROUND(1+(LOG10(A635)-LOG10(入力・概要!$B$38))*(入力・概要!$B$40-1)/(LOG10(入力・概要!$B$39)-LOG10(入力・概要!$B$38)),0)+3)</f>
        <v/>
      </c>
      <c r="L635" t="str">
        <f>IF(K635="","",INDEX(同相3導体!$B:$B,K635))</f>
        <v/>
      </c>
      <c r="M635" t="str">
        <f t="shared" si="59"/>
        <v/>
      </c>
    </row>
    <row r="636" spans="1:13">
      <c r="A636" s="3"/>
      <c r="B636" s="4"/>
      <c r="C636" s="4"/>
      <c r="D636" s="1" t="str">
        <f>IF(K636="","",INDEX(同相3導体!$AB:$AB,K636))</f>
        <v/>
      </c>
      <c r="E636" s="1" t="str">
        <f>IF(K636="","",INDEX(同相3導体!$AC:$AC,K636))</f>
        <v/>
      </c>
      <c r="F636" s="1" t="str">
        <f t="shared" si="54"/>
        <v/>
      </c>
      <c r="G636" s="1" t="str">
        <f t="shared" si="55"/>
        <v/>
      </c>
      <c r="H636" s="1" t="str">
        <f t="shared" si="56"/>
        <v/>
      </c>
      <c r="I636" s="1" t="str">
        <f t="shared" si="57"/>
        <v/>
      </c>
      <c r="J636" s="1" t="str">
        <f t="shared" si="58"/>
        <v/>
      </c>
      <c r="K636" t="str">
        <f>IF(A636="","",ROUND(1+(LOG10(A636)-LOG10(入力・概要!$B$38))*(入力・概要!$B$40-1)/(LOG10(入力・概要!$B$39)-LOG10(入力・概要!$B$38)),0)+3)</f>
        <v/>
      </c>
      <c r="L636" t="str">
        <f>IF(K636="","",INDEX(同相3導体!$B:$B,K636))</f>
        <v/>
      </c>
      <c r="M636" t="str">
        <f t="shared" si="59"/>
        <v/>
      </c>
    </row>
    <row r="637" spans="1:13">
      <c r="A637" s="3"/>
      <c r="B637" s="4"/>
      <c r="C637" s="4"/>
      <c r="D637" s="1" t="str">
        <f>IF(K637="","",INDEX(同相3導体!$AB:$AB,K637))</f>
        <v/>
      </c>
      <c r="E637" s="1" t="str">
        <f>IF(K637="","",INDEX(同相3導体!$AC:$AC,K637))</f>
        <v/>
      </c>
      <c r="F637" s="1" t="str">
        <f t="shared" si="54"/>
        <v/>
      </c>
      <c r="G637" s="1" t="str">
        <f t="shared" si="55"/>
        <v/>
      </c>
      <c r="H637" s="1" t="str">
        <f t="shared" si="56"/>
        <v/>
      </c>
      <c r="I637" s="1" t="str">
        <f t="shared" si="57"/>
        <v/>
      </c>
      <c r="J637" s="1" t="str">
        <f t="shared" si="58"/>
        <v/>
      </c>
      <c r="K637" t="str">
        <f>IF(A637="","",ROUND(1+(LOG10(A637)-LOG10(入力・概要!$B$38))*(入力・概要!$B$40-1)/(LOG10(入力・概要!$B$39)-LOG10(入力・概要!$B$38)),0)+3)</f>
        <v/>
      </c>
      <c r="L637" t="str">
        <f>IF(K637="","",INDEX(同相3導体!$B:$B,K637))</f>
        <v/>
      </c>
      <c r="M637" t="str">
        <f t="shared" si="59"/>
        <v/>
      </c>
    </row>
    <row r="638" spans="1:13">
      <c r="A638" s="3"/>
      <c r="B638" s="4"/>
      <c r="C638" s="4"/>
      <c r="D638" s="1" t="str">
        <f>IF(K638="","",INDEX(同相3導体!$AB:$AB,K638))</f>
        <v/>
      </c>
      <c r="E638" s="1" t="str">
        <f>IF(K638="","",INDEX(同相3導体!$AC:$AC,K638))</f>
        <v/>
      </c>
      <c r="F638" s="1" t="str">
        <f t="shared" si="54"/>
        <v/>
      </c>
      <c r="G638" s="1" t="str">
        <f t="shared" si="55"/>
        <v/>
      </c>
      <c r="H638" s="1" t="str">
        <f t="shared" si="56"/>
        <v/>
      </c>
      <c r="I638" s="1" t="str">
        <f t="shared" si="57"/>
        <v/>
      </c>
      <c r="J638" s="1" t="str">
        <f t="shared" si="58"/>
        <v/>
      </c>
      <c r="K638" t="str">
        <f>IF(A638="","",ROUND(1+(LOG10(A638)-LOG10(入力・概要!$B$38))*(入力・概要!$B$40-1)/(LOG10(入力・概要!$B$39)-LOG10(入力・概要!$B$38)),0)+3)</f>
        <v/>
      </c>
      <c r="L638" t="str">
        <f>IF(K638="","",INDEX(同相3導体!$B:$B,K638))</f>
        <v/>
      </c>
      <c r="M638" t="str">
        <f t="shared" si="59"/>
        <v/>
      </c>
    </row>
    <row r="639" spans="1:13">
      <c r="A639" s="3"/>
      <c r="B639" s="4"/>
      <c r="C639" s="4"/>
      <c r="D639" s="1" t="str">
        <f>IF(K639="","",INDEX(同相3導体!$AB:$AB,K639))</f>
        <v/>
      </c>
      <c r="E639" s="1" t="str">
        <f>IF(K639="","",INDEX(同相3導体!$AC:$AC,K639))</f>
        <v/>
      </c>
      <c r="F639" s="1" t="str">
        <f t="shared" si="54"/>
        <v/>
      </c>
      <c r="G639" s="1" t="str">
        <f t="shared" si="55"/>
        <v/>
      </c>
      <c r="H639" s="1" t="str">
        <f t="shared" si="56"/>
        <v/>
      </c>
      <c r="I639" s="1" t="str">
        <f t="shared" si="57"/>
        <v/>
      </c>
      <c r="J639" s="1" t="str">
        <f t="shared" si="58"/>
        <v/>
      </c>
      <c r="K639" t="str">
        <f>IF(A639="","",ROUND(1+(LOG10(A639)-LOG10(入力・概要!$B$38))*(入力・概要!$B$40-1)/(LOG10(入力・概要!$B$39)-LOG10(入力・概要!$B$38)),0)+3)</f>
        <v/>
      </c>
      <c r="L639" t="str">
        <f>IF(K639="","",INDEX(同相3導体!$B:$B,K639))</f>
        <v/>
      </c>
      <c r="M639" t="str">
        <f t="shared" si="59"/>
        <v/>
      </c>
    </row>
    <row r="640" spans="1:13">
      <c r="A640" s="3"/>
      <c r="B640" s="4"/>
      <c r="C640" s="4"/>
      <c r="D640" s="1" t="str">
        <f>IF(K640="","",INDEX(同相3導体!$AB:$AB,K640))</f>
        <v/>
      </c>
      <c r="E640" s="1" t="str">
        <f>IF(K640="","",INDEX(同相3導体!$AC:$AC,K640))</f>
        <v/>
      </c>
      <c r="F640" s="1" t="str">
        <f t="shared" si="54"/>
        <v/>
      </c>
      <c r="G640" s="1" t="str">
        <f t="shared" si="55"/>
        <v/>
      </c>
      <c r="H640" s="1" t="str">
        <f t="shared" si="56"/>
        <v/>
      </c>
      <c r="I640" s="1" t="str">
        <f t="shared" si="57"/>
        <v/>
      </c>
      <c r="J640" s="1" t="str">
        <f t="shared" si="58"/>
        <v/>
      </c>
      <c r="K640" t="str">
        <f>IF(A640="","",ROUND(1+(LOG10(A640)-LOG10(入力・概要!$B$38))*(入力・概要!$B$40-1)/(LOG10(入力・概要!$B$39)-LOG10(入力・概要!$B$38)),0)+3)</f>
        <v/>
      </c>
      <c r="L640" t="str">
        <f>IF(K640="","",INDEX(同相3導体!$B:$B,K640))</f>
        <v/>
      </c>
      <c r="M640" t="str">
        <f t="shared" si="59"/>
        <v/>
      </c>
    </row>
    <row r="641" spans="1:13">
      <c r="A641" s="3"/>
      <c r="B641" s="4"/>
      <c r="C641" s="4"/>
      <c r="D641" s="1" t="str">
        <f>IF(K641="","",INDEX(同相3導体!$AB:$AB,K641))</f>
        <v/>
      </c>
      <c r="E641" s="1" t="str">
        <f>IF(K641="","",INDEX(同相3導体!$AC:$AC,K641))</f>
        <v/>
      </c>
      <c r="F641" s="1" t="str">
        <f t="shared" si="54"/>
        <v/>
      </c>
      <c r="G641" s="1" t="str">
        <f t="shared" si="55"/>
        <v/>
      </c>
      <c r="H641" s="1" t="str">
        <f t="shared" si="56"/>
        <v/>
      </c>
      <c r="I641" s="1" t="str">
        <f t="shared" si="57"/>
        <v/>
      </c>
      <c r="J641" s="1" t="str">
        <f t="shared" si="58"/>
        <v/>
      </c>
      <c r="K641" t="str">
        <f>IF(A641="","",ROUND(1+(LOG10(A641)-LOG10(入力・概要!$B$38))*(入力・概要!$B$40-1)/(LOG10(入力・概要!$B$39)-LOG10(入力・概要!$B$38)),0)+3)</f>
        <v/>
      </c>
      <c r="L641" t="str">
        <f>IF(K641="","",INDEX(同相3導体!$B:$B,K641))</f>
        <v/>
      </c>
      <c r="M641" t="str">
        <f t="shared" si="59"/>
        <v/>
      </c>
    </row>
    <row r="642" spans="1:13">
      <c r="A642" s="3"/>
      <c r="B642" s="4"/>
      <c r="C642" s="4"/>
      <c r="D642" s="1" t="str">
        <f>IF(K642="","",INDEX(同相3導体!$AB:$AB,K642))</f>
        <v/>
      </c>
      <c r="E642" s="1" t="str">
        <f>IF(K642="","",INDEX(同相3導体!$AC:$AC,K642))</f>
        <v/>
      </c>
      <c r="F642" s="1" t="str">
        <f t="shared" si="54"/>
        <v/>
      </c>
      <c r="G642" s="1" t="str">
        <f t="shared" si="55"/>
        <v/>
      </c>
      <c r="H642" s="1" t="str">
        <f t="shared" si="56"/>
        <v/>
      </c>
      <c r="I642" s="1" t="str">
        <f t="shared" si="57"/>
        <v/>
      </c>
      <c r="J642" s="1" t="str">
        <f t="shared" si="58"/>
        <v/>
      </c>
      <c r="K642" t="str">
        <f>IF(A642="","",ROUND(1+(LOG10(A642)-LOG10(入力・概要!$B$38))*(入力・概要!$B$40-1)/(LOG10(入力・概要!$B$39)-LOG10(入力・概要!$B$38)),0)+3)</f>
        <v/>
      </c>
      <c r="L642" t="str">
        <f>IF(K642="","",INDEX(同相3導体!$B:$B,K642))</f>
        <v/>
      </c>
      <c r="M642" t="str">
        <f t="shared" si="59"/>
        <v/>
      </c>
    </row>
    <row r="643" spans="1:13">
      <c r="A643" s="3"/>
      <c r="B643" s="4"/>
      <c r="C643" s="4"/>
      <c r="D643" s="1" t="str">
        <f>IF(K643="","",INDEX(同相3導体!$AB:$AB,K643))</f>
        <v/>
      </c>
      <c r="E643" s="1" t="str">
        <f>IF(K643="","",INDEX(同相3導体!$AC:$AC,K643))</f>
        <v/>
      </c>
      <c r="F643" s="1" t="str">
        <f t="shared" si="54"/>
        <v/>
      </c>
      <c r="G643" s="1" t="str">
        <f t="shared" si="55"/>
        <v/>
      </c>
      <c r="H643" s="1" t="str">
        <f t="shared" si="56"/>
        <v/>
      </c>
      <c r="I643" s="1" t="str">
        <f t="shared" si="57"/>
        <v/>
      </c>
      <c r="J643" s="1" t="str">
        <f t="shared" si="58"/>
        <v/>
      </c>
      <c r="K643" t="str">
        <f>IF(A643="","",ROUND(1+(LOG10(A643)-LOG10(入力・概要!$B$38))*(入力・概要!$B$40-1)/(LOG10(入力・概要!$B$39)-LOG10(入力・概要!$B$38)),0)+3)</f>
        <v/>
      </c>
      <c r="L643" t="str">
        <f>IF(K643="","",INDEX(同相3導体!$B:$B,K643))</f>
        <v/>
      </c>
      <c r="M643" t="str">
        <f t="shared" si="59"/>
        <v/>
      </c>
    </row>
    <row r="644" spans="1:13">
      <c r="A644" s="3"/>
      <c r="B644" s="4"/>
      <c r="C644" s="4"/>
      <c r="D644" s="1" t="str">
        <f>IF(K644="","",INDEX(同相3導体!$AB:$AB,K644))</f>
        <v/>
      </c>
      <c r="E644" s="1" t="str">
        <f>IF(K644="","",INDEX(同相3導体!$AC:$AC,K644))</f>
        <v/>
      </c>
      <c r="F644" s="1" t="str">
        <f t="shared" si="54"/>
        <v/>
      </c>
      <c r="G644" s="1" t="str">
        <f t="shared" si="55"/>
        <v/>
      </c>
      <c r="H644" s="1" t="str">
        <f t="shared" si="56"/>
        <v/>
      </c>
      <c r="I644" s="1" t="str">
        <f t="shared" si="57"/>
        <v/>
      </c>
      <c r="J644" s="1" t="str">
        <f t="shared" si="58"/>
        <v/>
      </c>
      <c r="K644" t="str">
        <f>IF(A644="","",ROUND(1+(LOG10(A644)-LOG10(入力・概要!$B$38))*(入力・概要!$B$40-1)/(LOG10(入力・概要!$B$39)-LOG10(入力・概要!$B$38)),0)+3)</f>
        <v/>
      </c>
      <c r="L644" t="str">
        <f>IF(K644="","",INDEX(同相3導体!$B:$B,K644))</f>
        <v/>
      </c>
      <c r="M644" t="str">
        <f t="shared" si="59"/>
        <v/>
      </c>
    </row>
    <row r="645" spans="1:13">
      <c r="A645" s="3"/>
      <c r="B645" s="4"/>
      <c r="C645" s="4"/>
      <c r="D645" s="1" t="str">
        <f>IF(K645="","",INDEX(同相3導体!$AB:$AB,K645))</f>
        <v/>
      </c>
      <c r="E645" s="1" t="str">
        <f>IF(K645="","",INDEX(同相3導体!$AC:$AC,K645))</f>
        <v/>
      </c>
      <c r="F645" s="1" t="str">
        <f t="shared" ref="F645:F708" si="60">IF(OR(A645="",B645=""),"",100*(D645-B645)/MAX(B645,0.000000000001))</f>
        <v/>
      </c>
      <c r="G645" s="1" t="str">
        <f t="shared" ref="G645:G708" si="61">IF(OR(A645="",C645=""),"",E645-C645)</f>
        <v/>
      </c>
      <c r="H645" s="1" t="str">
        <f t="shared" ref="H645:H708" si="62">IF(A645="","",LOG10(A645))</f>
        <v/>
      </c>
      <c r="I645" s="1" t="str">
        <f t="shared" ref="I645:I708" si="63">IF(B645="","",LOG10(MAX(B645,0.000000000001)))</f>
        <v/>
      </c>
      <c r="J645" s="1" t="str">
        <f t="shared" ref="J645:J708" si="64">IF(D645="","",LOG10(MAX(D645,0.000000000001)))</f>
        <v/>
      </c>
      <c r="K645" t="str">
        <f>IF(A645="","",ROUND(1+(LOG10(A645)-LOG10(入力・概要!$B$38))*(入力・概要!$B$40-1)/(LOG10(入力・概要!$B$39)-LOG10(入力・概要!$B$38)),0)+3)</f>
        <v/>
      </c>
      <c r="L645" t="str">
        <f>IF(K645="","",INDEX(同相3導体!$B:$B,K645))</f>
        <v/>
      </c>
      <c r="M645" t="str">
        <f t="shared" ref="M645:M708" si="65">IF(A645="","",IF(ABS(L645/A645-1)&lt;0.01,"周波数差&lt;1%","周波数差あり"))</f>
        <v/>
      </c>
    </row>
    <row r="646" spans="1:13">
      <c r="A646" s="3"/>
      <c r="B646" s="4"/>
      <c r="C646" s="4"/>
      <c r="D646" s="1" t="str">
        <f>IF(K646="","",INDEX(同相3導体!$AB:$AB,K646))</f>
        <v/>
      </c>
      <c r="E646" s="1" t="str">
        <f>IF(K646="","",INDEX(同相3導体!$AC:$AC,K646))</f>
        <v/>
      </c>
      <c r="F646" s="1" t="str">
        <f t="shared" si="60"/>
        <v/>
      </c>
      <c r="G646" s="1" t="str">
        <f t="shared" si="61"/>
        <v/>
      </c>
      <c r="H646" s="1" t="str">
        <f t="shared" si="62"/>
        <v/>
      </c>
      <c r="I646" s="1" t="str">
        <f t="shared" si="63"/>
        <v/>
      </c>
      <c r="J646" s="1" t="str">
        <f t="shared" si="64"/>
        <v/>
      </c>
      <c r="K646" t="str">
        <f>IF(A646="","",ROUND(1+(LOG10(A646)-LOG10(入力・概要!$B$38))*(入力・概要!$B$40-1)/(LOG10(入力・概要!$B$39)-LOG10(入力・概要!$B$38)),0)+3)</f>
        <v/>
      </c>
      <c r="L646" t="str">
        <f>IF(K646="","",INDEX(同相3導体!$B:$B,K646))</f>
        <v/>
      </c>
      <c r="M646" t="str">
        <f t="shared" si="65"/>
        <v/>
      </c>
    </row>
    <row r="647" spans="1:13">
      <c r="A647" s="3"/>
      <c r="B647" s="4"/>
      <c r="C647" s="4"/>
      <c r="D647" s="1" t="str">
        <f>IF(K647="","",INDEX(同相3導体!$AB:$AB,K647))</f>
        <v/>
      </c>
      <c r="E647" s="1" t="str">
        <f>IF(K647="","",INDEX(同相3導体!$AC:$AC,K647))</f>
        <v/>
      </c>
      <c r="F647" s="1" t="str">
        <f t="shared" si="60"/>
        <v/>
      </c>
      <c r="G647" s="1" t="str">
        <f t="shared" si="61"/>
        <v/>
      </c>
      <c r="H647" s="1" t="str">
        <f t="shared" si="62"/>
        <v/>
      </c>
      <c r="I647" s="1" t="str">
        <f t="shared" si="63"/>
        <v/>
      </c>
      <c r="J647" s="1" t="str">
        <f t="shared" si="64"/>
        <v/>
      </c>
      <c r="K647" t="str">
        <f>IF(A647="","",ROUND(1+(LOG10(A647)-LOG10(入力・概要!$B$38))*(入力・概要!$B$40-1)/(LOG10(入力・概要!$B$39)-LOG10(入力・概要!$B$38)),0)+3)</f>
        <v/>
      </c>
      <c r="L647" t="str">
        <f>IF(K647="","",INDEX(同相3導体!$B:$B,K647))</f>
        <v/>
      </c>
      <c r="M647" t="str">
        <f t="shared" si="65"/>
        <v/>
      </c>
    </row>
    <row r="648" spans="1:13">
      <c r="A648" s="3"/>
      <c r="B648" s="4"/>
      <c r="C648" s="4"/>
      <c r="D648" s="1" t="str">
        <f>IF(K648="","",INDEX(同相3導体!$AB:$AB,K648))</f>
        <v/>
      </c>
      <c r="E648" s="1" t="str">
        <f>IF(K648="","",INDEX(同相3導体!$AC:$AC,K648))</f>
        <v/>
      </c>
      <c r="F648" s="1" t="str">
        <f t="shared" si="60"/>
        <v/>
      </c>
      <c r="G648" s="1" t="str">
        <f t="shared" si="61"/>
        <v/>
      </c>
      <c r="H648" s="1" t="str">
        <f t="shared" si="62"/>
        <v/>
      </c>
      <c r="I648" s="1" t="str">
        <f t="shared" si="63"/>
        <v/>
      </c>
      <c r="J648" s="1" t="str">
        <f t="shared" si="64"/>
        <v/>
      </c>
      <c r="K648" t="str">
        <f>IF(A648="","",ROUND(1+(LOG10(A648)-LOG10(入力・概要!$B$38))*(入力・概要!$B$40-1)/(LOG10(入力・概要!$B$39)-LOG10(入力・概要!$B$38)),0)+3)</f>
        <v/>
      </c>
      <c r="L648" t="str">
        <f>IF(K648="","",INDEX(同相3導体!$B:$B,K648))</f>
        <v/>
      </c>
      <c r="M648" t="str">
        <f t="shared" si="65"/>
        <v/>
      </c>
    </row>
    <row r="649" spans="1:13">
      <c r="A649" s="3"/>
      <c r="B649" s="4"/>
      <c r="C649" s="4"/>
      <c r="D649" s="1" t="str">
        <f>IF(K649="","",INDEX(同相3導体!$AB:$AB,K649))</f>
        <v/>
      </c>
      <c r="E649" s="1" t="str">
        <f>IF(K649="","",INDEX(同相3導体!$AC:$AC,K649))</f>
        <v/>
      </c>
      <c r="F649" s="1" t="str">
        <f t="shared" si="60"/>
        <v/>
      </c>
      <c r="G649" s="1" t="str">
        <f t="shared" si="61"/>
        <v/>
      </c>
      <c r="H649" s="1" t="str">
        <f t="shared" si="62"/>
        <v/>
      </c>
      <c r="I649" s="1" t="str">
        <f t="shared" si="63"/>
        <v/>
      </c>
      <c r="J649" s="1" t="str">
        <f t="shared" si="64"/>
        <v/>
      </c>
      <c r="K649" t="str">
        <f>IF(A649="","",ROUND(1+(LOG10(A649)-LOG10(入力・概要!$B$38))*(入力・概要!$B$40-1)/(LOG10(入力・概要!$B$39)-LOG10(入力・概要!$B$38)),0)+3)</f>
        <v/>
      </c>
      <c r="L649" t="str">
        <f>IF(K649="","",INDEX(同相3導体!$B:$B,K649))</f>
        <v/>
      </c>
      <c r="M649" t="str">
        <f t="shared" si="65"/>
        <v/>
      </c>
    </row>
    <row r="650" spans="1:13">
      <c r="A650" s="3"/>
      <c r="B650" s="4"/>
      <c r="C650" s="4"/>
      <c r="D650" s="1" t="str">
        <f>IF(K650="","",INDEX(同相3導体!$AB:$AB,K650))</f>
        <v/>
      </c>
      <c r="E650" s="1" t="str">
        <f>IF(K650="","",INDEX(同相3導体!$AC:$AC,K650))</f>
        <v/>
      </c>
      <c r="F650" s="1" t="str">
        <f t="shared" si="60"/>
        <v/>
      </c>
      <c r="G650" s="1" t="str">
        <f t="shared" si="61"/>
        <v/>
      </c>
      <c r="H650" s="1" t="str">
        <f t="shared" si="62"/>
        <v/>
      </c>
      <c r="I650" s="1" t="str">
        <f t="shared" si="63"/>
        <v/>
      </c>
      <c r="J650" s="1" t="str">
        <f t="shared" si="64"/>
        <v/>
      </c>
      <c r="K650" t="str">
        <f>IF(A650="","",ROUND(1+(LOG10(A650)-LOG10(入力・概要!$B$38))*(入力・概要!$B$40-1)/(LOG10(入力・概要!$B$39)-LOG10(入力・概要!$B$38)),0)+3)</f>
        <v/>
      </c>
      <c r="L650" t="str">
        <f>IF(K650="","",INDEX(同相3導体!$B:$B,K650))</f>
        <v/>
      </c>
      <c r="M650" t="str">
        <f t="shared" si="65"/>
        <v/>
      </c>
    </row>
    <row r="651" spans="1:13">
      <c r="A651" s="3"/>
      <c r="B651" s="4"/>
      <c r="C651" s="4"/>
      <c r="D651" s="1" t="str">
        <f>IF(K651="","",INDEX(同相3導体!$AB:$AB,K651))</f>
        <v/>
      </c>
      <c r="E651" s="1" t="str">
        <f>IF(K651="","",INDEX(同相3導体!$AC:$AC,K651))</f>
        <v/>
      </c>
      <c r="F651" s="1" t="str">
        <f t="shared" si="60"/>
        <v/>
      </c>
      <c r="G651" s="1" t="str">
        <f t="shared" si="61"/>
        <v/>
      </c>
      <c r="H651" s="1" t="str">
        <f t="shared" si="62"/>
        <v/>
      </c>
      <c r="I651" s="1" t="str">
        <f t="shared" si="63"/>
        <v/>
      </c>
      <c r="J651" s="1" t="str">
        <f t="shared" si="64"/>
        <v/>
      </c>
      <c r="K651" t="str">
        <f>IF(A651="","",ROUND(1+(LOG10(A651)-LOG10(入力・概要!$B$38))*(入力・概要!$B$40-1)/(LOG10(入力・概要!$B$39)-LOG10(入力・概要!$B$38)),0)+3)</f>
        <v/>
      </c>
      <c r="L651" t="str">
        <f>IF(K651="","",INDEX(同相3導体!$B:$B,K651))</f>
        <v/>
      </c>
      <c r="M651" t="str">
        <f t="shared" si="65"/>
        <v/>
      </c>
    </row>
    <row r="652" spans="1:13">
      <c r="A652" s="3"/>
      <c r="B652" s="4"/>
      <c r="C652" s="4"/>
      <c r="D652" s="1" t="str">
        <f>IF(K652="","",INDEX(同相3導体!$AB:$AB,K652))</f>
        <v/>
      </c>
      <c r="E652" s="1" t="str">
        <f>IF(K652="","",INDEX(同相3導体!$AC:$AC,K652))</f>
        <v/>
      </c>
      <c r="F652" s="1" t="str">
        <f t="shared" si="60"/>
        <v/>
      </c>
      <c r="G652" s="1" t="str">
        <f t="shared" si="61"/>
        <v/>
      </c>
      <c r="H652" s="1" t="str">
        <f t="shared" si="62"/>
        <v/>
      </c>
      <c r="I652" s="1" t="str">
        <f t="shared" si="63"/>
        <v/>
      </c>
      <c r="J652" s="1" t="str">
        <f t="shared" si="64"/>
        <v/>
      </c>
      <c r="K652" t="str">
        <f>IF(A652="","",ROUND(1+(LOG10(A652)-LOG10(入力・概要!$B$38))*(入力・概要!$B$40-1)/(LOG10(入力・概要!$B$39)-LOG10(入力・概要!$B$38)),0)+3)</f>
        <v/>
      </c>
      <c r="L652" t="str">
        <f>IF(K652="","",INDEX(同相3導体!$B:$B,K652))</f>
        <v/>
      </c>
      <c r="M652" t="str">
        <f t="shared" si="65"/>
        <v/>
      </c>
    </row>
    <row r="653" spans="1:13">
      <c r="A653" s="3"/>
      <c r="B653" s="4"/>
      <c r="C653" s="4"/>
      <c r="D653" s="1" t="str">
        <f>IF(K653="","",INDEX(同相3導体!$AB:$AB,K653))</f>
        <v/>
      </c>
      <c r="E653" s="1" t="str">
        <f>IF(K653="","",INDEX(同相3導体!$AC:$AC,K653))</f>
        <v/>
      </c>
      <c r="F653" s="1" t="str">
        <f t="shared" si="60"/>
        <v/>
      </c>
      <c r="G653" s="1" t="str">
        <f t="shared" si="61"/>
        <v/>
      </c>
      <c r="H653" s="1" t="str">
        <f t="shared" si="62"/>
        <v/>
      </c>
      <c r="I653" s="1" t="str">
        <f t="shared" si="63"/>
        <v/>
      </c>
      <c r="J653" s="1" t="str">
        <f t="shared" si="64"/>
        <v/>
      </c>
      <c r="K653" t="str">
        <f>IF(A653="","",ROUND(1+(LOG10(A653)-LOG10(入力・概要!$B$38))*(入力・概要!$B$40-1)/(LOG10(入力・概要!$B$39)-LOG10(入力・概要!$B$38)),0)+3)</f>
        <v/>
      </c>
      <c r="L653" t="str">
        <f>IF(K653="","",INDEX(同相3導体!$B:$B,K653))</f>
        <v/>
      </c>
      <c r="M653" t="str">
        <f t="shared" si="65"/>
        <v/>
      </c>
    </row>
    <row r="654" spans="1:13">
      <c r="A654" s="3"/>
      <c r="B654" s="4"/>
      <c r="C654" s="4"/>
      <c r="D654" s="1" t="str">
        <f>IF(K654="","",INDEX(同相3導体!$AB:$AB,K654))</f>
        <v/>
      </c>
      <c r="E654" s="1" t="str">
        <f>IF(K654="","",INDEX(同相3導体!$AC:$AC,K654))</f>
        <v/>
      </c>
      <c r="F654" s="1" t="str">
        <f t="shared" si="60"/>
        <v/>
      </c>
      <c r="G654" s="1" t="str">
        <f t="shared" si="61"/>
        <v/>
      </c>
      <c r="H654" s="1" t="str">
        <f t="shared" si="62"/>
        <v/>
      </c>
      <c r="I654" s="1" t="str">
        <f t="shared" si="63"/>
        <v/>
      </c>
      <c r="J654" s="1" t="str">
        <f t="shared" si="64"/>
        <v/>
      </c>
      <c r="K654" t="str">
        <f>IF(A654="","",ROUND(1+(LOG10(A654)-LOG10(入力・概要!$B$38))*(入力・概要!$B$40-1)/(LOG10(入力・概要!$B$39)-LOG10(入力・概要!$B$38)),0)+3)</f>
        <v/>
      </c>
      <c r="L654" t="str">
        <f>IF(K654="","",INDEX(同相3導体!$B:$B,K654))</f>
        <v/>
      </c>
      <c r="M654" t="str">
        <f t="shared" si="65"/>
        <v/>
      </c>
    </row>
    <row r="655" spans="1:13">
      <c r="A655" s="3"/>
      <c r="B655" s="4"/>
      <c r="C655" s="4"/>
      <c r="D655" s="1" t="str">
        <f>IF(K655="","",INDEX(同相3導体!$AB:$AB,K655))</f>
        <v/>
      </c>
      <c r="E655" s="1" t="str">
        <f>IF(K655="","",INDEX(同相3導体!$AC:$AC,K655))</f>
        <v/>
      </c>
      <c r="F655" s="1" t="str">
        <f t="shared" si="60"/>
        <v/>
      </c>
      <c r="G655" s="1" t="str">
        <f t="shared" si="61"/>
        <v/>
      </c>
      <c r="H655" s="1" t="str">
        <f t="shared" si="62"/>
        <v/>
      </c>
      <c r="I655" s="1" t="str">
        <f t="shared" si="63"/>
        <v/>
      </c>
      <c r="J655" s="1" t="str">
        <f t="shared" si="64"/>
        <v/>
      </c>
      <c r="K655" t="str">
        <f>IF(A655="","",ROUND(1+(LOG10(A655)-LOG10(入力・概要!$B$38))*(入力・概要!$B$40-1)/(LOG10(入力・概要!$B$39)-LOG10(入力・概要!$B$38)),0)+3)</f>
        <v/>
      </c>
      <c r="L655" t="str">
        <f>IF(K655="","",INDEX(同相3導体!$B:$B,K655))</f>
        <v/>
      </c>
      <c r="M655" t="str">
        <f t="shared" si="65"/>
        <v/>
      </c>
    </row>
    <row r="656" spans="1:13">
      <c r="A656" s="3"/>
      <c r="B656" s="4"/>
      <c r="C656" s="4"/>
      <c r="D656" s="1" t="str">
        <f>IF(K656="","",INDEX(同相3導体!$AB:$AB,K656))</f>
        <v/>
      </c>
      <c r="E656" s="1" t="str">
        <f>IF(K656="","",INDEX(同相3導体!$AC:$AC,K656))</f>
        <v/>
      </c>
      <c r="F656" s="1" t="str">
        <f t="shared" si="60"/>
        <v/>
      </c>
      <c r="G656" s="1" t="str">
        <f t="shared" si="61"/>
        <v/>
      </c>
      <c r="H656" s="1" t="str">
        <f t="shared" si="62"/>
        <v/>
      </c>
      <c r="I656" s="1" t="str">
        <f t="shared" si="63"/>
        <v/>
      </c>
      <c r="J656" s="1" t="str">
        <f t="shared" si="64"/>
        <v/>
      </c>
      <c r="K656" t="str">
        <f>IF(A656="","",ROUND(1+(LOG10(A656)-LOG10(入力・概要!$B$38))*(入力・概要!$B$40-1)/(LOG10(入力・概要!$B$39)-LOG10(入力・概要!$B$38)),0)+3)</f>
        <v/>
      </c>
      <c r="L656" t="str">
        <f>IF(K656="","",INDEX(同相3導体!$B:$B,K656))</f>
        <v/>
      </c>
      <c r="M656" t="str">
        <f t="shared" si="65"/>
        <v/>
      </c>
    </row>
    <row r="657" spans="1:13">
      <c r="A657" s="3"/>
      <c r="B657" s="4"/>
      <c r="C657" s="4"/>
      <c r="D657" s="1" t="str">
        <f>IF(K657="","",INDEX(同相3導体!$AB:$AB,K657))</f>
        <v/>
      </c>
      <c r="E657" s="1" t="str">
        <f>IF(K657="","",INDEX(同相3導体!$AC:$AC,K657))</f>
        <v/>
      </c>
      <c r="F657" s="1" t="str">
        <f t="shared" si="60"/>
        <v/>
      </c>
      <c r="G657" s="1" t="str">
        <f t="shared" si="61"/>
        <v/>
      </c>
      <c r="H657" s="1" t="str">
        <f t="shared" si="62"/>
        <v/>
      </c>
      <c r="I657" s="1" t="str">
        <f t="shared" si="63"/>
        <v/>
      </c>
      <c r="J657" s="1" t="str">
        <f t="shared" si="64"/>
        <v/>
      </c>
      <c r="K657" t="str">
        <f>IF(A657="","",ROUND(1+(LOG10(A657)-LOG10(入力・概要!$B$38))*(入力・概要!$B$40-1)/(LOG10(入力・概要!$B$39)-LOG10(入力・概要!$B$38)),0)+3)</f>
        <v/>
      </c>
      <c r="L657" t="str">
        <f>IF(K657="","",INDEX(同相3導体!$B:$B,K657))</f>
        <v/>
      </c>
      <c r="M657" t="str">
        <f t="shared" si="65"/>
        <v/>
      </c>
    </row>
    <row r="658" spans="1:13">
      <c r="A658" s="3"/>
      <c r="B658" s="4"/>
      <c r="C658" s="4"/>
      <c r="D658" s="1" t="str">
        <f>IF(K658="","",INDEX(同相3導体!$AB:$AB,K658))</f>
        <v/>
      </c>
      <c r="E658" s="1" t="str">
        <f>IF(K658="","",INDEX(同相3導体!$AC:$AC,K658))</f>
        <v/>
      </c>
      <c r="F658" s="1" t="str">
        <f t="shared" si="60"/>
        <v/>
      </c>
      <c r="G658" s="1" t="str">
        <f t="shared" si="61"/>
        <v/>
      </c>
      <c r="H658" s="1" t="str">
        <f t="shared" si="62"/>
        <v/>
      </c>
      <c r="I658" s="1" t="str">
        <f t="shared" si="63"/>
        <v/>
      </c>
      <c r="J658" s="1" t="str">
        <f t="shared" si="64"/>
        <v/>
      </c>
      <c r="K658" t="str">
        <f>IF(A658="","",ROUND(1+(LOG10(A658)-LOG10(入力・概要!$B$38))*(入力・概要!$B$40-1)/(LOG10(入力・概要!$B$39)-LOG10(入力・概要!$B$38)),0)+3)</f>
        <v/>
      </c>
      <c r="L658" t="str">
        <f>IF(K658="","",INDEX(同相3導体!$B:$B,K658))</f>
        <v/>
      </c>
      <c r="M658" t="str">
        <f t="shared" si="65"/>
        <v/>
      </c>
    </row>
    <row r="659" spans="1:13">
      <c r="A659" s="3"/>
      <c r="B659" s="4"/>
      <c r="C659" s="4"/>
      <c r="D659" s="1" t="str">
        <f>IF(K659="","",INDEX(同相3導体!$AB:$AB,K659))</f>
        <v/>
      </c>
      <c r="E659" s="1" t="str">
        <f>IF(K659="","",INDEX(同相3導体!$AC:$AC,K659))</f>
        <v/>
      </c>
      <c r="F659" s="1" t="str">
        <f t="shared" si="60"/>
        <v/>
      </c>
      <c r="G659" s="1" t="str">
        <f t="shared" si="61"/>
        <v/>
      </c>
      <c r="H659" s="1" t="str">
        <f t="shared" si="62"/>
        <v/>
      </c>
      <c r="I659" s="1" t="str">
        <f t="shared" si="63"/>
        <v/>
      </c>
      <c r="J659" s="1" t="str">
        <f t="shared" si="64"/>
        <v/>
      </c>
      <c r="K659" t="str">
        <f>IF(A659="","",ROUND(1+(LOG10(A659)-LOG10(入力・概要!$B$38))*(入力・概要!$B$40-1)/(LOG10(入力・概要!$B$39)-LOG10(入力・概要!$B$38)),0)+3)</f>
        <v/>
      </c>
      <c r="L659" t="str">
        <f>IF(K659="","",INDEX(同相3導体!$B:$B,K659))</f>
        <v/>
      </c>
      <c r="M659" t="str">
        <f t="shared" si="65"/>
        <v/>
      </c>
    </row>
    <row r="660" spans="1:13">
      <c r="A660" s="3"/>
      <c r="B660" s="4"/>
      <c r="C660" s="4"/>
      <c r="D660" s="1" t="str">
        <f>IF(K660="","",INDEX(同相3導体!$AB:$AB,K660))</f>
        <v/>
      </c>
      <c r="E660" s="1" t="str">
        <f>IF(K660="","",INDEX(同相3導体!$AC:$AC,K660))</f>
        <v/>
      </c>
      <c r="F660" s="1" t="str">
        <f t="shared" si="60"/>
        <v/>
      </c>
      <c r="G660" s="1" t="str">
        <f t="shared" si="61"/>
        <v/>
      </c>
      <c r="H660" s="1" t="str">
        <f t="shared" si="62"/>
        <v/>
      </c>
      <c r="I660" s="1" t="str">
        <f t="shared" si="63"/>
        <v/>
      </c>
      <c r="J660" s="1" t="str">
        <f t="shared" si="64"/>
        <v/>
      </c>
      <c r="K660" t="str">
        <f>IF(A660="","",ROUND(1+(LOG10(A660)-LOG10(入力・概要!$B$38))*(入力・概要!$B$40-1)/(LOG10(入力・概要!$B$39)-LOG10(入力・概要!$B$38)),0)+3)</f>
        <v/>
      </c>
      <c r="L660" t="str">
        <f>IF(K660="","",INDEX(同相3導体!$B:$B,K660))</f>
        <v/>
      </c>
      <c r="M660" t="str">
        <f t="shared" si="65"/>
        <v/>
      </c>
    </row>
    <row r="661" spans="1:13">
      <c r="A661" s="3"/>
      <c r="B661" s="4"/>
      <c r="C661" s="4"/>
      <c r="D661" s="1" t="str">
        <f>IF(K661="","",INDEX(同相3導体!$AB:$AB,K661))</f>
        <v/>
      </c>
      <c r="E661" s="1" t="str">
        <f>IF(K661="","",INDEX(同相3導体!$AC:$AC,K661))</f>
        <v/>
      </c>
      <c r="F661" s="1" t="str">
        <f t="shared" si="60"/>
        <v/>
      </c>
      <c r="G661" s="1" t="str">
        <f t="shared" si="61"/>
        <v/>
      </c>
      <c r="H661" s="1" t="str">
        <f t="shared" si="62"/>
        <v/>
      </c>
      <c r="I661" s="1" t="str">
        <f t="shared" si="63"/>
        <v/>
      </c>
      <c r="J661" s="1" t="str">
        <f t="shared" si="64"/>
        <v/>
      </c>
      <c r="K661" t="str">
        <f>IF(A661="","",ROUND(1+(LOG10(A661)-LOG10(入力・概要!$B$38))*(入力・概要!$B$40-1)/(LOG10(入力・概要!$B$39)-LOG10(入力・概要!$B$38)),0)+3)</f>
        <v/>
      </c>
      <c r="L661" t="str">
        <f>IF(K661="","",INDEX(同相3導体!$B:$B,K661))</f>
        <v/>
      </c>
      <c r="M661" t="str">
        <f t="shared" si="65"/>
        <v/>
      </c>
    </row>
    <row r="662" spans="1:13">
      <c r="A662" s="3"/>
      <c r="B662" s="4"/>
      <c r="C662" s="4"/>
      <c r="D662" s="1" t="str">
        <f>IF(K662="","",INDEX(同相3導体!$AB:$AB,K662))</f>
        <v/>
      </c>
      <c r="E662" s="1" t="str">
        <f>IF(K662="","",INDEX(同相3導体!$AC:$AC,K662))</f>
        <v/>
      </c>
      <c r="F662" s="1" t="str">
        <f t="shared" si="60"/>
        <v/>
      </c>
      <c r="G662" s="1" t="str">
        <f t="shared" si="61"/>
        <v/>
      </c>
      <c r="H662" s="1" t="str">
        <f t="shared" si="62"/>
        <v/>
      </c>
      <c r="I662" s="1" t="str">
        <f t="shared" si="63"/>
        <v/>
      </c>
      <c r="J662" s="1" t="str">
        <f t="shared" si="64"/>
        <v/>
      </c>
      <c r="K662" t="str">
        <f>IF(A662="","",ROUND(1+(LOG10(A662)-LOG10(入力・概要!$B$38))*(入力・概要!$B$40-1)/(LOG10(入力・概要!$B$39)-LOG10(入力・概要!$B$38)),0)+3)</f>
        <v/>
      </c>
      <c r="L662" t="str">
        <f>IF(K662="","",INDEX(同相3導体!$B:$B,K662))</f>
        <v/>
      </c>
      <c r="M662" t="str">
        <f t="shared" si="65"/>
        <v/>
      </c>
    </row>
    <row r="663" spans="1:13">
      <c r="A663" s="3"/>
      <c r="B663" s="4"/>
      <c r="C663" s="4"/>
      <c r="D663" s="1" t="str">
        <f>IF(K663="","",INDEX(同相3導体!$AB:$AB,K663))</f>
        <v/>
      </c>
      <c r="E663" s="1" t="str">
        <f>IF(K663="","",INDEX(同相3導体!$AC:$AC,K663))</f>
        <v/>
      </c>
      <c r="F663" s="1" t="str">
        <f t="shared" si="60"/>
        <v/>
      </c>
      <c r="G663" s="1" t="str">
        <f t="shared" si="61"/>
        <v/>
      </c>
      <c r="H663" s="1" t="str">
        <f t="shared" si="62"/>
        <v/>
      </c>
      <c r="I663" s="1" t="str">
        <f t="shared" si="63"/>
        <v/>
      </c>
      <c r="J663" s="1" t="str">
        <f t="shared" si="64"/>
        <v/>
      </c>
      <c r="K663" t="str">
        <f>IF(A663="","",ROUND(1+(LOG10(A663)-LOG10(入力・概要!$B$38))*(入力・概要!$B$40-1)/(LOG10(入力・概要!$B$39)-LOG10(入力・概要!$B$38)),0)+3)</f>
        <v/>
      </c>
      <c r="L663" t="str">
        <f>IF(K663="","",INDEX(同相3導体!$B:$B,K663))</f>
        <v/>
      </c>
      <c r="M663" t="str">
        <f t="shared" si="65"/>
        <v/>
      </c>
    </row>
    <row r="664" spans="1:13">
      <c r="A664" s="3"/>
      <c r="B664" s="4"/>
      <c r="C664" s="4"/>
      <c r="D664" s="1" t="str">
        <f>IF(K664="","",INDEX(同相3導体!$AB:$AB,K664))</f>
        <v/>
      </c>
      <c r="E664" s="1" t="str">
        <f>IF(K664="","",INDEX(同相3導体!$AC:$AC,K664))</f>
        <v/>
      </c>
      <c r="F664" s="1" t="str">
        <f t="shared" si="60"/>
        <v/>
      </c>
      <c r="G664" s="1" t="str">
        <f t="shared" si="61"/>
        <v/>
      </c>
      <c r="H664" s="1" t="str">
        <f t="shared" si="62"/>
        <v/>
      </c>
      <c r="I664" s="1" t="str">
        <f t="shared" si="63"/>
        <v/>
      </c>
      <c r="J664" s="1" t="str">
        <f t="shared" si="64"/>
        <v/>
      </c>
      <c r="K664" t="str">
        <f>IF(A664="","",ROUND(1+(LOG10(A664)-LOG10(入力・概要!$B$38))*(入力・概要!$B$40-1)/(LOG10(入力・概要!$B$39)-LOG10(入力・概要!$B$38)),0)+3)</f>
        <v/>
      </c>
      <c r="L664" t="str">
        <f>IF(K664="","",INDEX(同相3導体!$B:$B,K664))</f>
        <v/>
      </c>
      <c r="M664" t="str">
        <f t="shared" si="65"/>
        <v/>
      </c>
    </row>
    <row r="665" spans="1:13">
      <c r="A665" s="3"/>
      <c r="B665" s="4"/>
      <c r="C665" s="4"/>
      <c r="D665" s="1" t="str">
        <f>IF(K665="","",INDEX(同相3導体!$AB:$AB,K665))</f>
        <v/>
      </c>
      <c r="E665" s="1" t="str">
        <f>IF(K665="","",INDEX(同相3導体!$AC:$AC,K665))</f>
        <v/>
      </c>
      <c r="F665" s="1" t="str">
        <f t="shared" si="60"/>
        <v/>
      </c>
      <c r="G665" s="1" t="str">
        <f t="shared" si="61"/>
        <v/>
      </c>
      <c r="H665" s="1" t="str">
        <f t="shared" si="62"/>
        <v/>
      </c>
      <c r="I665" s="1" t="str">
        <f t="shared" si="63"/>
        <v/>
      </c>
      <c r="J665" s="1" t="str">
        <f t="shared" si="64"/>
        <v/>
      </c>
      <c r="K665" t="str">
        <f>IF(A665="","",ROUND(1+(LOG10(A665)-LOG10(入力・概要!$B$38))*(入力・概要!$B$40-1)/(LOG10(入力・概要!$B$39)-LOG10(入力・概要!$B$38)),0)+3)</f>
        <v/>
      </c>
      <c r="L665" t="str">
        <f>IF(K665="","",INDEX(同相3導体!$B:$B,K665))</f>
        <v/>
      </c>
      <c r="M665" t="str">
        <f t="shared" si="65"/>
        <v/>
      </c>
    </row>
    <row r="666" spans="1:13">
      <c r="A666" s="3"/>
      <c r="B666" s="4"/>
      <c r="C666" s="4"/>
      <c r="D666" s="1" t="str">
        <f>IF(K666="","",INDEX(同相3導体!$AB:$AB,K666))</f>
        <v/>
      </c>
      <c r="E666" s="1" t="str">
        <f>IF(K666="","",INDEX(同相3導体!$AC:$AC,K666))</f>
        <v/>
      </c>
      <c r="F666" s="1" t="str">
        <f t="shared" si="60"/>
        <v/>
      </c>
      <c r="G666" s="1" t="str">
        <f t="shared" si="61"/>
        <v/>
      </c>
      <c r="H666" s="1" t="str">
        <f t="shared" si="62"/>
        <v/>
      </c>
      <c r="I666" s="1" t="str">
        <f t="shared" si="63"/>
        <v/>
      </c>
      <c r="J666" s="1" t="str">
        <f t="shared" si="64"/>
        <v/>
      </c>
      <c r="K666" t="str">
        <f>IF(A666="","",ROUND(1+(LOG10(A666)-LOG10(入力・概要!$B$38))*(入力・概要!$B$40-1)/(LOG10(入力・概要!$B$39)-LOG10(入力・概要!$B$38)),0)+3)</f>
        <v/>
      </c>
      <c r="L666" t="str">
        <f>IF(K666="","",INDEX(同相3導体!$B:$B,K666))</f>
        <v/>
      </c>
      <c r="M666" t="str">
        <f t="shared" si="65"/>
        <v/>
      </c>
    </row>
    <row r="667" spans="1:13">
      <c r="A667" s="3"/>
      <c r="B667" s="4"/>
      <c r="C667" s="4"/>
      <c r="D667" s="1" t="str">
        <f>IF(K667="","",INDEX(同相3導体!$AB:$AB,K667))</f>
        <v/>
      </c>
      <c r="E667" s="1" t="str">
        <f>IF(K667="","",INDEX(同相3導体!$AC:$AC,K667))</f>
        <v/>
      </c>
      <c r="F667" s="1" t="str">
        <f t="shared" si="60"/>
        <v/>
      </c>
      <c r="G667" s="1" t="str">
        <f t="shared" si="61"/>
        <v/>
      </c>
      <c r="H667" s="1" t="str">
        <f t="shared" si="62"/>
        <v/>
      </c>
      <c r="I667" s="1" t="str">
        <f t="shared" si="63"/>
        <v/>
      </c>
      <c r="J667" s="1" t="str">
        <f t="shared" si="64"/>
        <v/>
      </c>
      <c r="K667" t="str">
        <f>IF(A667="","",ROUND(1+(LOG10(A667)-LOG10(入力・概要!$B$38))*(入力・概要!$B$40-1)/(LOG10(入力・概要!$B$39)-LOG10(入力・概要!$B$38)),0)+3)</f>
        <v/>
      </c>
      <c r="L667" t="str">
        <f>IF(K667="","",INDEX(同相3導体!$B:$B,K667))</f>
        <v/>
      </c>
      <c r="M667" t="str">
        <f t="shared" si="65"/>
        <v/>
      </c>
    </row>
    <row r="668" spans="1:13">
      <c r="A668" s="3"/>
      <c r="B668" s="4"/>
      <c r="C668" s="4"/>
      <c r="D668" s="1" t="str">
        <f>IF(K668="","",INDEX(同相3導体!$AB:$AB,K668))</f>
        <v/>
      </c>
      <c r="E668" s="1" t="str">
        <f>IF(K668="","",INDEX(同相3導体!$AC:$AC,K668))</f>
        <v/>
      </c>
      <c r="F668" s="1" t="str">
        <f t="shared" si="60"/>
        <v/>
      </c>
      <c r="G668" s="1" t="str">
        <f t="shared" si="61"/>
        <v/>
      </c>
      <c r="H668" s="1" t="str">
        <f t="shared" si="62"/>
        <v/>
      </c>
      <c r="I668" s="1" t="str">
        <f t="shared" si="63"/>
        <v/>
      </c>
      <c r="J668" s="1" t="str">
        <f t="shared" si="64"/>
        <v/>
      </c>
      <c r="K668" t="str">
        <f>IF(A668="","",ROUND(1+(LOG10(A668)-LOG10(入力・概要!$B$38))*(入力・概要!$B$40-1)/(LOG10(入力・概要!$B$39)-LOG10(入力・概要!$B$38)),0)+3)</f>
        <v/>
      </c>
      <c r="L668" t="str">
        <f>IF(K668="","",INDEX(同相3導体!$B:$B,K668))</f>
        <v/>
      </c>
      <c r="M668" t="str">
        <f t="shared" si="65"/>
        <v/>
      </c>
    </row>
    <row r="669" spans="1:13">
      <c r="A669" s="3"/>
      <c r="B669" s="4"/>
      <c r="C669" s="4"/>
      <c r="D669" s="1" t="str">
        <f>IF(K669="","",INDEX(同相3導体!$AB:$AB,K669))</f>
        <v/>
      </c>
      <c r="E669" s="1" t="str">
        <f>IF(K669="","",INDEX(同相3導体!$AC:$AC,K669))</f>
        <v/>
      </c>
      <c r="F669" s="1" t="str">
        <f t="shared" si="60"/>
        <v/>
      </c>
      <c r="G669" s="1" t="str">
        <f t="shared" si="61"/>
        <v/>
      </c>
      <c r="H669" s="1" t="str">
        <f t="shared" si="62"/>
        <v/>
      </c>
      <c r="I669" s="1" t="str">
        <f t="shared" si="63"/>
        <v/>
      </c>
      <c r="J669" s="1" t="str">
        <f t="shared" si="64"/>
        <v/>
      </c>
      <c r="K669" t="str">
        <f>IF(A669="","",ROUND(1+(LOG10(A669)-LOG10(入力・概要!$B$38))*(入力・概要!$B$40-1)/(LOG10(入力・概要!$B$39)-LOG10(入力・概要!$B$38)),0)+3)</f>
        <v/>
      </c>
      <c r="L669" t="str">
        <f>IF(K669="","",INDEX(同相3導体!$B:$B,K669))</f>
        <v/>
      </c>
      <c r="M669" t="str">
        <f t="shared" si="65"/>
        <v/>
      </c>
    </row>
    <row r="670" spans="1:13">
      <c r="A670" s="3"/>
      <c r="B670" s="4"/>
      <c r="C670" s="4"/>
      <c r="D670" s="1" t="str">
        <f>IF(K670="","",INDEX(同相3導体!$AB:$AB,K670))</f>
        <v/>
      </c>
      <c r="E670" s="1" t="str">
        <f>IF(K670="","",INDEX(同相3導体!$AC:$AC,K670))</f>
        <v/>
      </c>
      <c r="F670" s="1" t="str">
        <f t="shared" si="60"/>
        <v/>
      </c>
      <c r="G670" s="1" t="str">
        <f t="shared" si="61"/>
        <v/>
      </c>
      <c r="H670" s="1" t="str">
        <f t="shared" si="62"/>
        <v/>
      </c>
      <c r="I670" s="1" t="str">
        <f t="shared" si="63"/>
        <v/>
      </c>
      <c r="J670" s="1" t="str">
        <f t="shared" si="64"/>
        <v/>
      </c>
      <c r="K670" t="str">
        <f>IF(A670="","",ROUND(1+(LOG10(A670)-LOG10(入力・概要!$B$38))*(入力・概要!$B$40-1)/(LOG10(入力・概要!$B$39)-LOG10(入力・概要!$B$38)),0)+3)</f>
        <v/>
      </c>
      <c r="L670" t="str">
        <f>IF(K670="","",INDEX(同相3導体!$B:$B,K670))</f>
        <v/>
      </c>
      <c r="M670" t="str">
        <f t="shared" si="65"/>
        <v/>
      </c>
    </row>
    <row r="671" spans="1:13">
      <c r="A671" s="3"/>
      <c r="B671" s="4"/>
      <c r="C671" s="4"/>
      <c r="D671" s="1" t="str">
        <f>IF(K671="","",INDEX(同相3導体!$AB:$AB,K671))</f>
        <v/>
      </c>
      <c r="E671" s="1" t="str">
        <f>IF(K671="","",INDEX(同相3導体!$AC:$AC,K671))</f>
        <v/>
      </c>
      <c r="F671" s="1" t="str">
        <f t="shared" si="60"/>
        <v/>
      </c>
      <c r="G671" s="1" t="str">
        <f t="shared" si="61"/>
        <v/>
      </c>
      <c r="H671" s="1" t="str">
        <f t="shared" si="62"/>
        <v/>
      </c>
      <c r="I671" s="1" t="str">
        <f t="shared" si="63"/>
        <v/>
      </c>
      <c r="J671" s="1" t="str">
        <f t="shared" si="64"/>
        <v/>
      </c>
      <c r="K671" t="str">
        <f>IF(A671="","",ROUND(1+(LOG10(A671)-LOG10(入力・概要!$B$38))*(入力・概要!$B$40-1)/(LOG10(入力・概要!$B$39)-LOG10(入力・概要!$B$38)),0)+3)</f>
        <v/>
      </c>
      <c r="L671" t="str">
        <f>IF(K671="","",INDEX(同相3導体!$B:$B,K671))</f>
        <v/>
      </c>
      <c r="M671" t="str">
        <f t="shared" si="65"/>
        <v/>
      </c>
    </row>
    <row r="672" spans="1:13">
      <c r="A672" s="3"/>
      <c r="B672" s="4"/>
      <c r="C672" s="4"/>
      <c r="D672" s="1" t="str">
        <f>IF(K672="","",INDEX(同相3導体!$AB:$AB,K672))</f>
        <v/>
      </c>
      <c r="E672" s="1" t="str">
        <f>IF(K672="","",INDEX(同相3導体!$AC:$AC,K672))</f>
        <v/>
      </c>
      <c r="F672" s="1" t="str">
        <f t="shared" si="60"/>
        <v/>
      </c>
      <c r="G672" s="1" t="str">
        <f t="shared" si="61"/>
        <v/>
      </c>
      <c r="H672" s="1" t="str">
        <f t="shared" si="62"/>
        <v/>
      </c>
      <c r="I672" s="1" t="str">
        <f t="shared" si="63"/>
        <v/>
      </c>
      <c r="J672" s="1" t="str">
        <f t="shared" si="64"/>
        <v/>
      </c>
      <c r="K672" t="str">
        <f>IF(A672="","",ROUND(1+(LOG10(A672)-LOG10(入力・概要!$B$38))*(入力・概要!$B$40-1)/(LOG10(入力・概要!$B$39)-LOG10(入力・概要!$B$38)),0)+3)</f>
        <v/>
      </c>
      <c r="L672" t="str">
        <f>IF(K672="","",INDEX(同相3導体!$B:$B,K672))</f>
        <v/>
      </c>
      <c r="M672" t="str">
        <f t="shared" si="65"/>
        <v/>
      </c>
    </row>
    <row r="673" spans="1:13">
      <c r="A673" s="3"/>
      <c r="B673" s="4"/>
      <c r="C673" s="4"/>
      <c r="D673" s="1" t="str">
        <f>IF(K673="","",INDEX(同相3導体!$AB:$AB,K673))</f>
        <v/>
      </c>
      <c r="E673" s="1" t="str">
        <f>IF(K673="","",INDEX(同相3導体!$AC:$AC,K673))</f>
        <v/>
      </c>
      <c r="F673" s="1" t="str">
        <f t="shared" si="60"/>
        <v/>
      </c>
      <c r="G673" s="1" t="str">
        <f t="shared" si="61"/>
        <v/>
      </c>
      <c r="H673" s="1" t="str">
        <f t="shared" si="62"/>
        <v/>
      </c>
      <c r="I673" s="1" t="str">
        <f t="shared" si="63"/>
        <v/>
      </c>
      <c r="J673" s="1" t="str">
        <f t="shared" si="64"/>
        <v/>
      </c>
      <c r="K673" t="str">
        <f>IF(A673="","",ROUND(1+(LOG10(A673)-LOG10(入力・概要!$B$38))*(入力・概要!$B$40-1)/(LOG10(入力・概要!$B$39)-LOG10(入力・概要!$B$38)),0)+3)</f>
        <v/>
      </c>
      <c r="L673" t="str">
        <f>IF(K673="","",INDEX(同相3導体!$B:$B,K673))</f>
        <v/>
      </c>
      <c r="M673" t="str">
        <f t="shared" si="65"/>
        <v/>
      </c>
    </row>
    <row r="674" spans="1:13">
      <c r="A674" s="3"/>
      <c r="B674" s="4"/>
      <c r="C674" s="4"/>
      <c r="D674" s="1" t="str">
        <f>IF(K674="","",INDEX(同相3導体!$AB:$AB,K674))</f>
        <v/>
      </c>
      <c r="E674" s="1" t="str">
        <f>IF(K674="","",INDEX(同相3導体!$AC:$AC,K674))</f>
        <v/>
      </c>
      <c r="F674" s="1" t="str">
        <f t="shared" si="60"/>
        <v/>
      </c>
      <c r="G674" s="1" t="str">
        <f t="shared" si="61"/>
        <v/>
      </c>
      <c r="H674" s="1" t="str">
        <f t="shared" si="62"/>
        <v/>
      </c>
      <c r="I674" s="1" t="str">
        <f t="shared" si="63"/>
        <v/>
      </c>
      <c r="J674" s="1" t="str">
        <f t="shared" si="64"/>
        <v/>
      </c>
      <c r="K674" t="str">
        <f>IF(A674="","",ROUND(1+(LOG10(A674)-LOG10(入力・概要!$B$38))*(入力・概要!$B$40-1)/(LOG10(入力・概要!$B$39)-LOG10(入力・概要!$B$38)),0)+3)</f>
        <v/>
      </c>
      <c r="L674" t="str">
        <f>IF(K674="","",INDEX(同相3導体!$B:$B,K674))</f>
        <v/>
      </c>
      <c r="M674" t="str">
        <f t="shared" si="65"/>
        <v/>
      </c>
    </row>
    <row r="675" spans="1:13">
      <c r="A675" s="3"/>
      <c r="B675" s="4"/>
      <c r="C675" s="4"/>
      <c r="D675" s="1" t="str">
        <f>IF(K675="","",INDEX(同相3導体!$AB:$AB,K675))</f>
        <v/>
      </c>
      <c r="E675" s="1" t="str">
        <f>IF(K675="","",INDEX(同相3導体!$AC:$AC,K675))</f>
        <v/>
      </c>
      <c r="F675" s="1" t="str">
        <f t="shared" si="60"/>
        <v/>
      </c>
      <c r="G675" s="1" t="str">
        <f t="shared" si="61"/>
        <v/>
      </c>
      <c r="H675" s="1" t="str">
        <f t="shared" si="62"/>
        <v/>
      </c>
      <c r="I675" s="1" t="str">
        <f t="shared" si="63"/>
        <v/>
      </c>
      <c r="J675" s="1" t="str">
        <f t="shared" si="64"/>
        <v/>
      </c>
      <c r="K675" t="str">
        <f>IF(A675="","",ROUND(1+(LOG10(A675)-LOG10(入力・概要!$B$38))*(入力・概要!$B$40-1)/(LOG10(入力・概要!$B$39)-LOG10(入力・概要!$B$38)),0)+3)</f>
        <v/>
      </c>
      <c r="L675" t="str">
        <f>IF(K675="","",INDEX(同相3導体!$B:$B,K675))</f>
        <v/>
      </c>
      <c r="M675" t="str">
        <f t="shared" si="65"/>
        <v/>
      </c>
    </row>
    <row r="676" spans="1:13">
      <c r="A676" s="3"/>
      <c r="B676" s="4"/>
      <c r="C676" s="4"/>
      <c r="D676" s="1" t="str">
        <f>IF(K676="","",INDEX(同相3導体!$AB:$AB,K676))</f>
        <v/>
      </c>
      <c r="E676" s="1" t="str">
        <f>IF(K676="","",INDEX(同相3導体!$AC:$AC,K676))</f>
        <v/>
      </c>
      <c r="F676" s="1" t="str">
        <f t="shared" si="60"/>
        <v/>
      </c>
      <c r="G676" s="1" t="str">
        <f t="shared" si="61"/>
        <v/>
      </c>
      <c r="H676" s="1" t="str">
        <f t="shared" si="62"/>
        <v/>
      </c>
      <c r="I676" s="1" t="str">
        <f t="shared" si="63"/>
        <v/>
      </c>
      <c r="J676" s="1" t="str">
        <f t="shared" si="64"/>
        <v/>
      </c>
      <c r="K676" t="str">
        <f>IF(A676="","",ROUND(1+(LOG10(A676)-LOG10(入力・概要!$B$38))*(入力・概要!$B$40-1)/(LOG10(入力・概要!$B$39)-LOG10(入力・概要!$B$38)),0)+3)</f>
        <v/>
      </c>
      <c r="L676" t="str">
        <f>IF(K676="","",INDEX(同相3導体!$B:$B,K676))</f>
        <v/>
      </c>
      <c r="M676" t="str">
        <f t="shared" si="65"/>
        <v/>
      </c>
    </row>
    <row r="677" spans="1:13">
      <c r="A677" s="3"/>
      <c r="B677" s="4"/>
      <c r="C677" s="4"/>
      <c r="D677" s="1" t="str">
        <f>IF(K677="","",INDEX(同相3導体!$AB:$AB,K677))</f>
        <v/>
      </c>
      <c r="E677" s="1" t="str">
        <f>IF(K677="","",INDEX(同相3導体!$AC:$AC,K677))</f>
        <v/>
      </c>
      <c r="F677" s="1" t="str">
        <f t="shared" si="60"/>
        <v/>
      </c>
      <c r="G677" s="1" t="str">
        <f t="shared" si="61"/>
        <v/>
      </c>
      <c r="H677" s="1" t="str">
        <f t="shared" si="62"/>
        <v/>
      </c>
      <c r="I677" s="1" t="str">
        <f t="shared" si="63"/>
        <v/>
      </c>
      <c r="J677" s="1" t="str">
        <f t="shared" si="64"/>
        <v/>
      </c>
      <c r="K677" t="str">
        <f>IF(A677="","",ROUND(1+(LOG10(A677)-LOG10(入力・概要!$B$38))*(入力・概要!$B$40-1)/(LOG10(入力・概要!$B$39)-LOG10(入力・概要!$B$38)),0)+3)</f>
        <v/>
      </c>
      <c r="L677" t="str">
        <f>IF(K677="","",INDEX(同相3導体!$B:$B,K677))</f>
        <v/>
      </c>
      <c r="M677" t="str">
        <f t="shared" si="65"/>
        <v/>
      </c>
    </row>
    <row r="678" spans="1:13">
      <c r="A678" s="3"/>
      <c r="B678" s="4"/>
      <c r="C678" s="4"/>
      <c r="D678" s="1" t="str">
        <f>IF(K678="","",INDEX(同相3導体!$AB:$AB,K678))</f>
        <v/>
      </c>
      <c r="E678" s="1" t="str">
        <f>IF(K678="","",INDEX(同相3導体!$AC:$AC,K678))</f>
        <v/>
      </c>
      <c r="F678" s="1" t="str">
        <f t="shared" si="60"/>
        <v/>
      </c>
      <c r="G678" s="1" t="str">
        <f t="shared" si="61"/>
        <v/>
      </c>
      <c r="H678" s="1" t="str">
        <f t="shared" si="62"/>
        <v/>
      </c>
      <c r="I678" s="1" t="str">
        <f t="shared" si="63"/>
        <v/>
      </c>
      <c r="J678" s="1" t="str">
        <f t="shared" si="64"/>
        <v/>
      </c>
      <c r="K678" t="str">
        <f>IF(A678="","",ROUND(1+(LOG10(A678)-LOG10(入力・概要!$B$38))*(入力・概要!$B$40-1)/(LOG10(入力・概要!$B$39)-LOG10(入力・概要!$B$38)),0)+3)</f>
        <v/>
      </c>
      <c r="L678" t="str">
        <f>IF(K678="","",INDEX(同相3導体!$B:$B,K678))</f>
        <v/>
      </c>
      <c r="M678" t="str">
        <f t="shared" si="65"/>
        <v/>
      </c>
    </row>
    <row r="679" spans="1:13">
      <c r="A679" s="3"/>
      <c r="B679" s="4"/>
      <c r="C679" s="4"/>
      <c r="D679" s="1" t="str">
        <f>IF(K679="","",INDEX(同相3導体!$AB:$AB,K679))</f>
        <v/>
      </c>
      <c r="E679" s="1" t="str">
        <f>IF(K679="","",INDEX(同相3導体!$AC:$AC,K679))</f>
        <v/>
      </c>
      <c r="F679" s="1" t="str">
        <f t="shared" si="60"/>
        <v/>
      </c>
      <c r="G679" s="1" t="str">
        <f t="shared" si="61"/>
        <v/>
      </c>
      <c r="H679" s="1" t="str">
        <f t="shared" si="62"/>
        <v/>
      </c>
      <c r="I679" s="1" t="str">
        <f t="shared" si="63"/>
        <v/>
      </c>
      <c r="J679" s="1" t="str">
        <f t="shared" si="64"/>
        <v/>
      </c>
      <c r="K679" t="str">
        <f>IF(A679="","",ROUND(1+(LOG10(A679)-LOG10(入力・概要!$B$38))*(入力・概要!$B$40-1)/(LOG10(入力・概要!$B$39)-LOG10(入力・概要!$B$38)),0)+3)</f>
        <v/>
      </c>
      <c r="L679" t="str">
        <f>IF(K679="","",INDEX(同相3導体!$B:$B,K679))</f>
        <v/>
      </c>
      <c r="M679" t="str">
        <f t="shared" si="65"/>
        <v/>
      </c>
    </row>
    <row r="680" spans="1:13">
      <c r="A680" s="3"/>
      <c r="B680" s="4"/>
      <c r="C680" s="4"/>
      <c r="D680" s="1" t="str">
        <f>IF(K680="","",INDEX(同相3導体!$AB:$AB,K680))</f>
        <v/>
      </c>
      <c r="E680" s="1" t="str">
        <f>IF(K680="","",INDEX(同相3導体!$AC:$AC,K680))</f>
        <v/>
      </c>
      <c r="F680" s="1" t="str">
        <f t="shared" si="60"/>
        <v/>
      </c>
      <c r="G680" s="1" t="str">
        <f t="shared" si="61"/>
        <v/>
      </c>
      <c r="H680" s="1" t="str">
        <f t="shared" si="62"/>
        <v/>
      </c>
      <c r="I680" s="1" t="str">
        <f t="shared" si="63"/>
        <v/>
      </c>
      <c r="J680" s="1" t="str">
        <f t="shared" si="64"/>
        <v/>
      </c>
      <c r="K680" t="str">
        <f>IF(A680="","",ROUND(1+(LOG10(A680)-LOG10(入力・概要!$B$38))*(入力・概要!$B$40-1)/(LOG10(入力・概要!$B$39)-LOG10(入力・概要!$B$38)),0)+3)</f>
        <v/>
      </c>
      <c r="L680" t="str">
        <f>IF(K680="","",INDEX(同相3導体!$B:$B,K680))</f>
        <v/>
      </c>
      <c r="M680" t="str">
        <f t="shared" si="65"/>
        <v/>
      </c>
    </row>
    <row r="681" spans="1:13">
      <c r="A681" s="3"/>
      <c r="B681" s="4"/>
      <c r="C681" s="4"/>
      <c r="D681" s="1" t="str">
        <f>IF(K681="","",INDEX(同相3導体!$AB:$AB,K681))</f>
        <v/>
      </c>
      <c r="E681" s="1" t="str">
        <f>IF(K681="","",INDEX(同相3導体!$AC:$AC,K681))</f>
        <v/>
      </c>
      <c r="F681" s="1" t="str">
        <f t="shared" si="60"/>
        <v/>
      </c>
      <c r="G681" s="1" t="str">
        <f t="shared" si="61"/>
        <v/>
      </c>
      <c r="H681" s="1" t="str">
        <f t="shared" si="62"/>
        <v/>
      </c>
      <c r="I681" s="1" t="str">
        <f t="shared" si="63"/>
        <v/>
      </c>
      <c r="J681" s="1" t="str">
        <f t="shared" si="64"/>
        <v/>
      </c>
      <c r="K681" t="str">
        <f>IF(A681="","",ROUND(1+(LOG10(A681)-LOG10(入力・概要!$B$38))*(入力・概要!$B$40-1)/(LOG10(入力・概要!$B$39)-LOG10(入力・概要!$B$38)),0)+3)</f>
        <v/>
      </c>
      <c r="L681" t="str">
        <f>IF(K681="","",INDEX(同相3導体!$B:$B,K681))</f>
        <v/>
      </c>
      <c r="M681" t="str">
        <f t="shared" si="65"/>
        <v/>
      </c>
    </row>
    <row r="682" spans="1:13">
      <c r="A682" s="3"/>
      <c r="B682" s="4"/>
      <c r="C682" s="4"/>
      <c r="D682" s="1" t="str">
        <f>IF(K682="","",INDEX(同相3導体!$AB:$AB,K682))</f>
        <v/>
      </c>
      <c r="E682" s="1" t="str">
        <f>IF(K682="","",INDEX(同相3導体!$AC:$AC,K682))</f>
        <v/>
      </c>
      <c r="F682" s="1" t="str">
        <f t="shared" si="60"/>
        <v/>
      </c>
      <c r="G682" s="1" t="str">
        <f t="shared" si="61"/>
        <v/>
      </c>
      <c r="H682" s="1" t="str">
        <f t="shared" si="62"/>
        <v/>
      </c>
      <c r="I682" s="1" t="str">
        <f t="shared" si="63"/>
        <v/>
      </c>
      <c r="J682" s="1" t="str">
        <f t="shared" si="64"/>
        <v/>
      </c>
      <c r="K682" t="str">
        <f>IF(A682="","",ROUND(1+(LOG10(A682)-LOG10(入力・概要!$B$38))*(入力・概要!$B$40-1)/(LOG10(入力・概要!$B$39)-LOG10(入力・概要!$B$38)),0)+3)</f>
        <v/>
      </c>
      <c r="L682" t="str">
        <f>IF(K682="","",INDEX(同相3導体!$B:$B,K682))</f>
        <v/>
      </c>
      <c r="M682" t="str">
        <f t="shared" si="65"/>
        <v/>
      </c>
    </row>
    <row r="683" spans="1:13">
      <c r="A683" s="3"/>
      <c r="B683" s="4"/>
      <c r="C683" s="4"/>
      <c r="D683" s="1" t="str">
        <f>IF(K683="","",INDEX(同相3導体!$AB:$AB,K683))</f>
        <v/>
      </c>
      <c r="E683" s="1" t="str">
        <f>IF(K683="","",INDEX(同相3導体!$AC:$AC,K683))</f>
        <v/>
      </c>
      <c r="F683" s="1" t="str">
        <f t="shared" si="60"/>
        <v/>
      </c>
      <c r="G683" s="1" t="str">
        <f t="shared" si="61"/>
        <v/>
      </c>
      <c r="H683" s="1" t="str">
        <f t="shared" si="62"/>
        <v/>
      </c>
      <c r="I683" s="1" t="str">
        <f t="shared" si="63"/>
        <v/>
      </c>
      <c r="J683" s="1" t="str">
        <f t="shared" si="64"/>
        <v/>
      </c>
      <c r="K683" t="str">
        <f>IF(A683="","",ROUND(1+(LOG10(A683)-LOG10(入力・概要!$B$38))*(入力・概要!$B$40-1)/(LOG10(入力・概要!$B$39)-LOG10(入力・概要!$B$38)),0)+3)</f>
        <v/>
      </c>
      <c r="L683" t="str">
        <f>IF(K683="","",INDEX(同相3導体!$B:$B,K683))</f>
        <v/>
      </c>
      <c r="M683" t="str">
        <f t="shared" si="65"/>
        <v/>
      </c>
    </row>
    <row r="684" spans="1:13">
      <c r="A684" s="3"/>
      <c r="B684" s="4"/>
      <c r="C684" s="4"/>
      <c r="D684" s="1" t="str">
        <f>IF(K684="","",INDEX(同相3導体!$AB:$AB,K684))</f>
        <v/>
      </c>
      <c r="E684" s="1" t="str">
        <f>IF(K684="","",INDEX(同相3導体!$AC:$AC,K684))</f>
        <v/>
      </c>
      <c r="F684" s="1" t="str">
        <f t="shared" si="60"/>
        <v/>
      </c>
      <c r="G684" s="1" t="str">
        <f t="shared" si="61"/>
        <v/>
      </c>
      <c r="H684" s="1" t="str">
        <f t="shared" si="62"/>
        <v/>
      </c>
      <c r="I684" s="1" t="str">
        <f t="shared" si="63"/>
        <v/>
      </c>
      <c r="J684" s="1" t="str">
        <f t="shared" si="64"/>
        <v/>
      </c>
      <c r="K684" t="str">
        <f>IF(A684="","",ROUND(1+(LOG10(A684)-LOG10(入力・概要!$B$38))*(入力・概要!$B$40-1)/(LOG10(入力・概要!$B$39)-LOG10(入力・概要!$B$38)),0)+3)</f>
        <v/>
      </c>
      <c r="L684" t="str">
        <f>IF(K684="","",INDEX(同相3導体!$B:$B,K684))</f>
        <v/>
      </c>
      <c r="M684" t="str">
        <f t="shared" si="65"/>
        <v/>
      </c>
    </row>
    <row r="685" spans="1:13">
      <c r="A685" s="3"/>
      <c r="B685" s="4"/>
      <c r="C685" s="4"/>
      <c r="D685" s="1" t="str">
        <f>IF(K685="","",INDEX(同相3導体!$AB:$AB,K685))</f>
        <v/>
      </c>
      <c r="E685" s="1" t="str">
        <f>IF(K685="","",INDEX(同相3導体!$AC:$AC,K685))</f>
        <v/>
      </c>
      <c r="F685" s="1" t="str">
        <f t="shared" si="60"/>
        <v/>
      </c>
      <c r="G685" s="1" t="str">
        <f t="shared" si="61"/>
        <v/>
      </c>
      <c r="H685" s="1" t="str">
        <f t="shared" si="62"/>
        <v/>
      </c>
      <c r="I685" s="1" t="str">
        <f t="shared" si="63"/>
        <v/>
      </c>
      <c r="J685" s="1" t="str">
        <f t="shared" si="64"/>
        <v/>
      </c>
      <c r="K685" t="str">
        <f>IF(A685="","",ROUND(1+(LOG10(A685)-LOG10(入力・概要!$B$38))*(入力・概要!$B$40-1)/(LOG10(入力・概要!$B$39)-LOG10(入力・概要!$B$38)),0)+3)</f>
        <v/>
      </c>
      <c r="L685" t="str">
        <f>IF(K685="","",INDEX(同相3導体!$B:$B,K685))</f>
        <v/>
      </c>
      <c r="M685" t="str">
        <f t="shared" si="65"/>
        <v/>
      </c>
    </row>
    <row r="686" spans="1:13">
      <c r="A686" s="3"/>
      <c r="B686" s="4"/>
      <c r="C686" s="4"/>
      <c r="D686" s="1" t="str">
        <f>IF(K686="","",INDEX(同相3導体!$AB:$AB,K686))</f>
        <v/>
      </c>
      <c r="E686" s="1" t="str">
        <f>IF(K686="","",INDEX(同相3導体!$AC:$AC,K686))</f>
        <v/>
      </c>
      <c r="F686" s="1" t="str">
        <f t="shared" si="60"/>
        <v/>
      </c>
      <c r="G686" s="1" t="str">
        <f t="shared" si="61"/>
        <v/>
      </c>
      <c r="H686" s="1" t="str">
        <f t="shared" si="62"/>
        <v/>
      </c>
      <c r="I686" s="1" t="str">
        <f t="shared" si="63"/>
        <v/>
      </c>
      <c r="J686" s="1" t="str">
        <f t="shared" si="64"/>
        <v/>
      </c>
      <c r="K686" t="str">
        <f>IF(A686="","",ROUND(1+(LOG10(A686)-LOG10(入力・概要!$B$38))*(入力・概要!$B$40-1)/(LOG10(入力・概要!$B$39)-LOG10(入力・概要!$B$38)),0)+3)</f>
        <v/>
      </c>
      <c r="L686" t="str">
        <f>IF(K686="","",INDEX(同相3導体!$B:$B,K686))</f>
        <v/>
      </c>
      <c r="M686" t="str">
        <f t="shared" si="65"/>
        <v/>
      </c>
    </row>
    <row r="687" spans="1:13">
      <c r="A687" s="3"/>
      <c r="B687" s="4"/>
      <c r="C687" s="4"/>
      <c r="D687" s="1" t="str">
        <f>IF(K687="","",INDEX(同相3導体!$AB:$AB,K687))</f>
        <v/>
      </c>
      <c r="E687" s="1" t="str">
        <f>IF(K687="","",INDEX(同相3導体!$AC:$AC,K687))</f>
        <v/>
      </c>
      <c r="F687" s="1" t="str">
        <f t="shared" si="60"/>
        <v/>
      </c>
      <c r="G687" s="1" t="str">
        <f t="shared" si="61"/>
        <v/>
      </c>
      <c r="H687" s="1" t="str">
        <f t="shared" si="62"/>
        <v/>
      </c>
      <c r="I687" s="1" t="str">
        <f t="shared" si="63"/>
        <v/>
      </c>
      <c r="J687" s="1" t="str">
        <f t="shared" si="64"/>
        <v/>
      </c>
      <c r="K687" t="str">
        <f>IF(A687="","",ROUND(1+(LOG10(A687)-LOG10(入力・概要!$B$38))*(入力・概要!$B$40-1)/(LOG10(入力・概要!$B$39)-LOG10(入力・概要!$B$38)),0)+3)</f>
        <v/>
      </c>
      <c r="L687" t="str">
        <f>IF(K687="","",INDEX(同相3導体!$B:$B,K687))</f>
        <v/>
      </c>
      <c r="M687" t="str">
        <f t="shared" si="65"/>
        <v/>
      </c>
    </row>
    <row r="688" spans="1:13">
      <c r="A688" s="3"/>
      <c r="B688" s="4"/>
      <c r="C688" s="4"/>
      <c r="D688" s="1" t="str">
        <f>IF(K688="","",INDEX(同相3導体!$AB:$AB,K688))</f>
        <v/>
      </c>
      <c r="E688" s="1" t="str">
        <f>IF(K688="","",INDEX(同相3導体!$AC:$AC,K688))</f>
        <v/>
      </c>
      <c r="F688" s="1" t="str">
        <f t="shared" si="60"/>
        <v/>
      </c>
      <c r="G688" s="1" t="str">
        <f t="shared" si="61"/>
        <v/>
      </c>
      <c r="H688" s="1" t="str">
        <f t="shared" si="62"/>
        <v/>
      </c>
      <c r="I688" s="1" t="str">
        <f t="shared" si="63"/>
        <v/>
      </c>
      <c r="J688" s="1" t="str">
        <f t="shared" si="64"/>
        <v/>
      </c>
      <c r="K688" t="str">
        <f>IF(A688="","",ROUND(1+(LOG10(A688)-LOG10(入力・概要!$B$38))*(入力・概要!$B$40-1)/(LOG10(入力・概要!$B$39)-LOG10(入力・概要!$B$38)),0)+3)</f>
        <v/>
      </c>
      <c r="L688" t="str">
        <f>IF(K688="","",INDEX(同相3導体!$B:$B,K688))</f>
        <v/>
      </c>
      <c r="M688" t="str">
        <f t="shared" si="65"/>
        <v/>
      </c>
    </row>
    <row r="689" spans="1:13">
      <c r="A689" s="3"/>
      <c r="B689" s="4"/>
      <c r="C689" s="4"/>
      <c r="D689" s="1" t="str">
        <f>IF(K689="","",INDEX(同相3導体!$AB:$AB,K689))</f>
        <v/>
      </c>
      <c r="E689" s="1" t="str">
        <f>IF(K689="","",INDEX(同相3導体!$AC:$AC,K689))</f>
        <v/>
      </c>
      <c r="F689" s="1" t="str">
        <f t="shared" si="60"/>
        <v/>
      </c>
      <c r="G689" s="1" t="str">
        <f t="shared" si="61"/>
        <v/>
      </c>
      <c r="H689" s="1" t="str">
        <f t="shared" si="62"/>
        <v/>
      </c>
      <c r="I689" s="1" t="str">
        <f t="shared" si="63"/>
        <v/>
      </c>
      <c r="J689" s="1" t="str">
        <f t="shared" si="64"/>
        <v/>
      </c>
      <c r="K689" t="str">
        <f>IF(A689="","",ROUND(1+(LOG10(A689)-LOG10(入力・概要!$B$38))*(入力・概要!$B$40-1)/(LOG10(入力・概要!$B$39)-LOG10(入力・概要!$B$38)),0)+3)</f>
        <v/>
      </c>
      <c r="L689" t="str">
        <f>IF(K689="","",INDEX(同相3導体!$B:$B,K689))</f>
        <v/>
      </c>
      <c r="M689" t="str">
        <f t="shared" si="65"/>
        <v/>
      </c>
    </row>
    <row r="690" spans="1:13">
      <c r="A690" s="3"/>
      <c r="B690" s="4"/>
      <c r="C690" s="4"/>
      <c r="D690" s="1" t="str">
        <f>IF(K690="","",INDEX(同相3導体!$AB:$AB,K690))</f>
        <v/>
      </c>
      <c r="E690" s="1" t="str">
        <f>IF(K690="","",INDEX(同相3導体!$AC:$AC,K690))</f>
        <v/>
      </c>
      <c r="F690" s="1" t="str">
        <f t="shared" si="60"/>
        <v/>
      </c>
      <c r="G690" s="1" t="str">
        <f t="shared" si="61"/>
        <v/>
      </c>
      <c r="H690" s="1" t="str">
        <f t="shared" si="62"/>
        <v/>
      </c>
      <c r="I690" s="1" t="str">
        <f t="shared" si="63"/>
        <v/>
      </c>
      <c r="J690" s="1" t="str">
        <f t="shared" si="64"/>
        <v/>
      </c>
      <c r="K690" t="str">
        <f>IF(A690="","",ROUND(1+(LOG10(A690)-LOG10(入力・概要!$B$38))*(入力・概要!$B$40-1)/(LOG10(入力・概要!$B$39)-LOG10(入力・概要!$B$38)),0)+3)</f>
        <v/>
      </c>
      <c r="L690" t="str">
        <f>IF(K690="","",INDEX(同相3導体!$B:$B,K690))</f>
        <v/>
      </c>
      <c r="M690" t="str">
        <f t="shared" si="65"/>
        <v/>
      </c>
    </row>
    <row r="691" spans="1:13">
      <c r="A691" s="3"/>
      <c r="B691" s="4"/>
      <c r="C691" s="4"/>
      <c r="D691" s="1" t="str">
        <f>IF(K691="","",INDEX(同相3導体!$AB:$AB,K691))</f>
        <v/>
      </c>
      <c r="E691" s="1" t="str">
        <f>IF(K691="","",INDEX(同相3導体!$AC:$AC,K691))</f>
        <v/>
      </c>
      <c r="F691" s="1" t="str">
        <f t="shared" si="60"/>
        <v/>
      </c>
      <c r="G691" s="1" t="str">
        <f t="shared" si="61"/>
        <v/>
      </c>
      <c r="H691" s="1" t="str">
        <f t="shared" si="62"/>
        <v/>
      </c>
      <c r="I691" s="1" t="str">
        <f t="shared" si="63"/>
        <v/>
      </c>
      <c r="J691" s="1" t="str">
        <f t="shared" si="64"/>
        <v/>
      </c>
      <c r="K691" t="str">
        <f>IF(A691="","",ROUND(1+(LOG10(A691)-LOG10(入力・概要!$B$38))*(入力・概要!$B$40-1)/(LOG10(入力・概要!$B$39)-LOG10(入力・概要!$B$38)),0)+3)</f>
        <v/>
      </c>
      <c r="L691" t="str">
        <f>IF(K691="","",INDEX(同相3導体!$B:$B,K691))</f>
        <v/>
      </c>
      <c r="M691" t="str">
        <f t="shared" si="65"/>
        <v/>
      </c>
    </row>
    <row r="692" spans="1:13">
      <c r="A692" s="3"/>
      <c r="B692" s="4"/>
      <c r="C692" s="4"/>
      <c r="D692" s="1" t="str">
        <f>IF(K692="","",INDEX(同相3導体!$AB:$AB,K692))</f>
        <v/>
      </c>
      <c r="E692" s="1" t="str">
        <f>IF(K692="","",INDEX(同相3導体!$AC:$AC,K692))</f>
        <v/>
      </c>
      <c r="F692" s="1" t="str">
        <f t="shared" si="60"/>
        <v/>
      </c>
      <c r="G692" s="1" t="str">
        <f t="shared" si="61"/>
        <v/>
      </c>
      <c r="H692" s="1" t="str">
        <f t="shared" si="62"/>
        <v/>
      </c>
      <c r="I692" s="1" t="str">
        <f t="shared" si="63"/>
        <v/>
      </c>
      <c r="J692" s="1" t="str">
        <f t="shared" si="64"/>
        <v/>
      </c>
      <c r="K692" t="str">
        <f>IF(A692="","",ROUND(1+(LOG10(A692)-LOG10(入力・概要!$B$38))*(入力・概要!$B$40-1)/(LOG10(入力・概要!$B$39)-LOG10(入力・概要!$B$38)),0)+3)</f>
        <v/>
      </c>
      <c r="L692" t="str">
        <f>IF(K692="","",INDEX(同相3導体!$B:$B,K692))</f>
        <v/>
      </c>
      <c r="M692" t="str">
        <f t="shared" si="65"/>
        <v/>
      </c>
    </row>
    <row r="693" spans="1:13">
      <c r="A693" s="3"/>
      <c r="B693" s="4"/>
      <c r="C693" s="4"/>
      <c r="D693" s="1" t="str">
        <f>IF(K693="","",INDEX(同相3導体!$AB:$AB,K693))</f>
        <v/>
      </c>
      <c r="E693" s="1" t="str">
        <f>IF(K693="","",INDEX(同相3導体!$AC:$AC,K693))</f>
        <v/>
      </c>
      <c r="F693" s="1" t="str">
        <f t="shared" si="60"/>
        <v/>
      </c>
      <c r="G693" s="1" t="str">
        <f t="shared" si="61"/>
        <v/>
      </c>
      <c r="H693" s="1" t="str">
        <f t="shared" si="62"/>
        <v/>
      </c>
      <c r="I693" s="1" t="str">
        <f t="shared" si="63"/>
        <v/>
      </c>
      <c r="J693" s="1" t="str">
        <f t="shared" si="64"/>
        <v/>
      </c>
      <c r="K693" t="str">
        <f>IF(A693="","",ROUND(1+(LOG10(A693)-LOG10(入力・概要!$B$38))*(入力・概要!$B$40-1)/(LOG10(入力・概要!$B$39)-LOG10(入力・概要!$B$38)),0)+3)</f>
        <v/>
      </c>
      <c r="L693" t="str">
        <f>IF(K693="","",INDEX(同相3導体!$B:$B,K693))</f>
        <v/>
      </c>
      <c r="M693" t="str">
        <f t="shared" si="65"/>
        <v/>
      </c>
    </row>
    <row r="694" spans="1:13">
      <c r="A694" s="3"/>
      <c r="B694" s="4"/>
      <c r="C694" s="4"/>
      <c r="D694" s="1" t="str">
        <f>IF(K694="","",INDEX(同相3導体!$AB:$AB,K694))</f>
        <v/>
      </c>
      <c r="E694" s="1" t="str">
        <f>IF(K694="","",INDEX(同相3導体!$AC:$AC,K694))</f>
        <v/>
      </c>
      <c r="F694" s="1" t="str">
        <f t="shared" si="60"/>
        <v/>
      </c>
      <c r="G694" s="1" t="str">
        <f t="shared" si="61"/>
        <v/>
      </c>
      <c r="H694" s="1" t="str">
        <f t="shared" si="62"/>
        <v/>
      </c>
      <c r="I694" s="1" t="str">
        <f t="shared" si="63"/>
        <v/>
      </c>
      <c r="J694" s="1" t="str">
        <f t="shared" si="64"/>
        <v/>
      </c>
      <c r="K694" t="str">
        <f>IF(A694="","",ROUND(1+(LOG10(A694)-LOG10(入力・概要!$B$38))*(入力・概要!$B$40-1)/(LOG10(入力・概要!$B$39)-LOG10(入力・概要!$B$38)),0)+3)</f>
        <v/>
      </c>
      <c r="L694" t="str">
        <f>IF(K694="","",INDEX(同相3導体!$B:$B,K694))</f>
        <v/>
      </c>
      <c r="M694" t="str">
        <f t="shared" si="65"/>
        <v/>
      </c>
    </row>
    <row r="695" spans="1:13">
      <c r="A695" s="3"/>
      <c r="B695" s="4"/>
      <c r="C695" s="4"/>
      <c r="D695" s="1" t="str">
        <f>IF(K695="","",INDEX(同相3導体!$AB:$AB,K695))</f>
        <v/>
      </c>
      <c r="E695" s="1" t="str">
        <f>IF(K695="","",INDEX(同相3導体!$AC:$AC,K695))</f>
        <v/>
      </c>
      <c r="F695" s="1" t="str">
        <f t="shared" si="60"/>
        <v/>
      </c>
      <c r="G695" s="1" t="str">
        <f t="shared" si="61"/>
        <v/>
      </c>
      <c r="H695" s="1" t="str">
        <f t="shared" si="62"/>
        <v/>
      </c>
      <c r="I695" s="1" t="str">
        <f t="shared" si="63"/>
        <v/>
      </c>
      <c r="J695" s="1" t="str">
        <f t="shared" si="64"/>
        <v/>
      </c>
      <c r="K695" t="str">
        <f>IF(A695="","",ROUND(1+(LOG10(A695)-LOG10(入力・概要!$B$38))*(入力・概要!$B$40-1)/(LOG10(入力・概要!$B$39)-LOG10(入力・概要!$B$38)),0)+3)</f>
        <v/>
      </c>
      <c r="L695" t="str">
        <f>IF(K695="","",INDEX(同相3導体!$B:$B,K695))</f>
        <v/>
      </c>
      <c r="M695" t="str">
        <f t="shared" si="65"/>
        <v/>
      </c>
    </row>
    <row r="696" spans="1:13">
      <c r="A696" s="3"/>
      <c r="B696" s="4"/>
      <c r="C696" s="4"/>
      <c r="D696" s="1" t="str">
        <f>IF(K696="","",INDEX(同相3導体!$AB:$AB,K696))</f>
        <v/>
      </c>
      <c r="E696" s="1" t="str">
        <f>IF(K696="","",INDEX(同相3導体!$AC:$AC,K696))</f>
        <v/>
      </c>
      <c r="F696" s="1" t="str">
        <f t="shared" si="60"/>
        <v/>
      </c>
      <c r="G696" s="1" t="str">
        <f t="shared" si="61"/>
        <v/>
      </c>
      <c r="H696" s="1" t="str">
        <f t="shared" si="62"/>
        <v/>
      </c>
      <c r="I696" s="1" t="str">
        <f t="shared" si="63"/>
        <v/>
      </c>
      <c r="J696" s="1" t="str">
        <f t="shared" si="64"/>
        <v/>
      </c>
      <c r="K696" t="str">
        <f>IF(A696="","",ROUND(1+(LOG10(A696)-LOG10(入力・概要!$B$38))*(入力・概要!$B$40-1)/(LOG10(入力・概要!$B$39)-LOG10(入力・概要!$B$38)),0)+3)</f>
        <v/>
      </c>
      <c r="L696" t="str">
        <f>IF(K696="","",INDEX(同相3導体!$B:$B,K696))</f>
        <v/>
      </c>
      <c r="M696" t="str">
        <f t="shared" si="65"/>
        <v/>
      </c>
    </row>
    <row r="697" spans="1:13">
      <c r="A697" s="3"/>
      <c r="B697" s="4"/>
      <c r="C697" s="4"/>
      <c r="D697" s="1" t="str">
        <f>IF(K697="","",INDEX(同相3導体!$AB:$AB,K697))</f>
        <v/>
      </c>
      <c r="E697" s="1" t="str">
        <f>IF(K697="","",INDEX(同相3導体!$AC:$AC,K697))</f>
        <v/>
      </c>
      <c r="F697" s="1" t="str">
        <f t="shared" si="60"/>
        <v/>
      </c>
      <c r="G697" s="1" t="str">
        <f t="shared" si="61"/>
        <v/>
      </c>
      <c r="H697" s="1" t="str">
        <f t="shared" si="62"/>
        <v/>
      </c>
      <c r="I697" s="1" t="str">
        <f t="shared" si="63"/>
        <v/>
      </c>
      <c r="J697" s="1" t="str">
        <f t="shared" si="64"/>
        <v/>
      </c>
      <c r="K697" t="str">
        <f>IF(A697="","",ROUND(1+(LOG10(A697)-LOG10(入力・概要!$B$38))*(入力・概要!$B$40-1)/(LOG10(入力・概要!$B$39)-LOG10(入力・概要!$B$38)),0)+3)</f>
        <v/>
      </c>
      <c r="L697" t="str">
        <f>IF(K697="","",INDEX(同相3導体!$B:$B,K697))</f>
        <v/>
      </c>
      <c r="M697" t="str">
        <f t="shared" si="65"/>
        <v/>
      </c>
    </row>
    <row r="698" spans="1:13">
      <c r="A698" s="3"/>
      <c r="B698" s="4"/>
      <c r="C698" s="4"/>
      <c r="D698" s="1" t="str">
        <f>IF(K698="","",INDEX(同相3導体!$AB:$AB,K698))</f>
        <v/>
      </c>
      <c r="E698" s="1" t="str">
        <f>IF(K698="","",INDEX(同相3導体!$AC:$AC,K698))</f>
        <v/>
      </c>
      <c r="F698" s="1" t="str">
        <f t="shared" si="60"/>
        <v/>
      </c>
      <c r="G698" s="1" t="str">
        <f t="shared" si="61"/>
        <v/>
      </c>
      <c r="H698" s="1" t="str">
        <f t="shared" si="62"/>
        <v/>
      </c>
      <c r="I698" s="1" t="str">
        <f t="shared" si="63"/>
        <v/>
      </c>
      <c r="J698" s="1" t="str">
        <f t="shared" si="64"/>
        <v/>
      </c>
      <c r="K698" t="str">
        <f>IF(A698="","",ROUND(1+(LOG10(A698)-LOG10(入力・概要!$B$38))*(入力・概要!$B$40-1)/(LOG10(入力・概要!$B$39)-LOG10(入力・概要!$B$38)),0)+3)</f>
        <v/>
      </c>
      <c r="L698" t="str">
        <f>IF(K698="","",INDEX(同相3導体!$B:$B,K698))</f>
        <v/>
      </c>
      <c r="M698" t="str">
        <f t="shared" si="65"/>
        <v/>
      </c>
    </row>
    <row r="699" spans="1:13">
      <c r="A699" s="3"/>
      <c r="B699" s="4"/>
      <c r="C699" s="4"/>
      <c r="D699" s="1" t="str">
        <f>IF(K699="","",INDEX(同相3導体!$AB:$AB,K699))</f>
        <v/>
      </c>
      <c r="E699" s="1" t="str">
        <f>IF(K699="","",INDEX(同相3導体!$AC:$AC,K699))</f>
        <v/>
      </c>
      <c r="F699" s="1" t="str">
        <f t="shared" si="60"/>
        <v/>
      </c>
      <c r="G699" s="1" t="str">
        <f t="shared" si="61"/>
        <v/>
      </c>
      <c r="H699" s="1" t="str">
        <f t="shared" si="62"/>
        <v/>
      </c>
      <c r="I699" s="1" t="str">
        <f t="shared" si="63"/>
        <v/>
      </c>
      <c r="J699" s="1" t="str">
        <f t="shared" si="64"/>
        <v/>
      </c>
      <c r="K699" t="str">
        <f>IF(A699="","",ROUND(1+(LOG10(A699)-LOG10(入力・概要!$B$38))*(入力・概要!$B$40-1)/(LOG10(入力・概要!$B$39)-LOG10(入力・概要!$B$38)),0)+3)</f>
        <v/>
      </c>
      <c r="L699" t="str">
        <f>IF(K699="","",INDEX(同相3導体!$B:$B,K699))</f>
        <v/>
      </c>
      <c r="M699" t="str">
        <f t="shared" si="65"/>
        <v/>
      </c>
    </row>
    <row r="700" spans="1:13">
      <c r="A700" s="3"/>
      <c r="B700" s="4"/>
      <c r="C700" s="4"/>
      <c r="D700" s="1" t="str">
        <f>IF(K700="","",INDEX(同相3導体!$AB:$AB,K700))</f>
        <v/>
      </c>
      <c r="E700" s="1" t="str">
        <f>IF(K700="","",INDEX(同相3導体!$AC:$AC,K700))</f>
        <v/>
      </c>
      <c r="F700" s="1" t="str">
        <f t="shared" si="60"/>
        <v/>
      </c>
      <c r="G700" s="1" t="str">
        <f t="shared" si="61"/>
        <v/>
      </c>
      <c r="H700" s="1" t="str">
        <f t="shared" si="62"/>
        <v/>
      </c>
      <c r="I700" s="1" t="str">
        <f t="shared" si="63"/>
        <v/>
      </c>
      <c r="J700" s="1" t="str">
        <f t="shared" si="64"/>
        <v/>
      </c>
      <c r="K700" t="str">
        <f>IF(A700="","",ROUND(1+(LOG10(A700)-LOG10(入力・概要!$B$38))*(入力・概要!$B$40-1)/(LOG10(入力・概要!$B$39)-LOG10(入力・概要!$B$38)),0)+3)</f>
        <v/>
      </c>
      <c r="L700" t="str">
        <f>IF(K700="","",INDEX(同相3導体!$B:$B,K700))</f>
        <v/>
      </c>
      <c r="M700" t="str">
        <f t="shared" si="65"/>
        <v/>
      </c>
    </row>
    <row r="701" spans="1:13">
      <c r="A701" s="3"/>
      <c r="B701" s="4"/>
      <c r="C701" s="4"/>
      <c r="D701" s="1" t="str">
        <f>IF(K701="","",INDEX(同相3導体!$AB:$AB,K701))</f>
        <v/>
      </c>
      <c r="E701" s="1" t="str">
        <f>IF(K701="","",INDEX(同相3導体!$AC:$AC,K701))</f>
        <v/>
      </c>
      <c r="F701" s="1" t="str">
        <f t="shared" si="60"/>
        <v/>
      </c>
      <c r="G701" s="1" t="str">
        <f t="shared" si="61"/>
        <v/>
      </c>
      <c r="H701" s="1" t="str">
        <f t="shared" si="62"/>
        <v/>
      </c>
      <c r="I701" s="1" t="str">
        <f t="shared" si="63"/>
        <v/>
      </c>
      <c r="J701" s="1" t="str">
        <f t="shared" si="64"/>
        <v/>
      </c>
      <c r="K701" t="str">
        <f>IF(A701="","",ROUND(1+(LOG10(A701)-LOG10(入力・概要!$B$38))*(入力・概要!$B$40-1)/(LOG10(入力・概要!$B$39)-LOG10(入力・概要!$B$38)),0)+3)</f>
        <v/>
      </c>
      <c r="L701" t="str">
        <f>IF(K701="","",INDEX(同相3導体!$B:$B,K701))</f>
        <v/>
      </c>
      <c r="M701" t="str">
        <f t="shared" si="65"/>
        <v/>
      </c>
    </row>
    <row r="702" spans="1:13">
      <c r="A702" s="3"/>
      <c r="B702" s="4"/>
      <c r="C702" s="4"/>
      <c r="D702" s="1" t="str">
        <f>IF(K702="","",INDEX(同相3導体!$AB:$AB,K702))</f>
        <v/>
      </c>
      <c r="E702" s="1" t="str">
        <f>IF(K702="","",INDEX(同相3導体!$AC:$AC,K702))</f>
        <v/>
      </c>
      <c r="F702" s="1" t="str">
        <f t="shared" si="60"/>
        <v/>
      </c>
      <c r="G702" s="1" t="str">
        <f t="shared" si="61"/>
        <v/>
      </c>
      <c r="H702" s="1" t="str">
        <f t="shared" si="62"/>
        <v/>
      </c>
      <c r="I702" s="1" t="str">
        <f t="shared" si="63"/>
        <v/>
      </c>
      <c r="J702" s="1" t="str">
        <f t="shared" si="64"/>
        <v/>
      </c>
      <c r="K702" t="str">
        <f>IF(A702="","",ROUND(1+(LOG10(A702)-LOG10(入力・概要!$B$38))*(入力・概要!$B$40-1)/(LOG10(入力・概要!$B$39)-LOG10(入力・概要!$B$38)),0)+3)</f>
        <v/>
      </c>
      <c r="L702" t="str">
        <f>IF(K702="","",INDEX(同相3導体!$B:$B,K702))</f>
        <v/>
      </c>
      <c r="M702" t="str">
        <f t="shared" si="65"/>
        <v/>
      </c>
    </row>
    <row r="703" spans="1:13">
      <c r="A703" s="3"/>
      <c r="B703" s="4"/>
      <c r="C703" s="4"/>
      <c r="D703" s="1" t="str">
        <f>IF(K703="","",INDEX(同相3導体!$AB:$AB,K703))</f>
        <v/>
      </c>
      <c r="E703" s="1" t="str">
        <f>IF(K703="","",INDEX(同相3導体!$AC:$AC,K703))</f>
        <v/>
      </c>
      <c r="F703" s="1" t="str">
        <f t="shared" si="60"/>
        <v/>
      </c>
      <c r="G703" s="1" t="str">
        <f t="shared" si="61"/>
        <v/>
      </c>
      <c r="H703" s="1" t="str">
        <f t="shared" si="62"/>
        <v/>
      </c>
      <c r="I703" s="1" t="str">
        <f t="shared" si="63"/>
        <v/>
      </c>
      <c r="J703" s="1" t="str">
        <f t="shared" si="64"/>
        <v/>
      </c>
      <c r="K703" t="str">
        <f>IF(A703="","",ROUND(1+(LOG10(A703)-LOG10(入力・概要!$B$38))*(入力・概要!$B$40-1)/(LOG10(入力・概要!$B$39)-LOG10(入力・概要!$B$38)),0)+3)</f>
        <v/>
      </c>
      <c r="L703" t="str">
        <f>IF(K703="","",INDEX(同相3導体!$B:$B,K703))</f>
        <v/>
      </c>
      <c r="M703" t="str">
        <f t="shared" si="65"/>
        <v/>
      </c>
    </row>
    <row r="704" spans="1:13">
      <c r="A704" s="3"/>
      <c r="B704" s="4"/>
      <c r="C704" s="4"/>
      <c r="D704" s="1" t="str">
        <f>IF(K704="","",INDEX(同相3導体!$AB:$AB,K704))</f>
        <v/>
      </c>
      <c r="E704" s="1" t="str">
        <f>IF(K704="","",INDEX(同相3導体!$AC:$AC,K704))</f>
        <v/>
      </c>
      <c r="F704" s="1" t="str">
        <f t="shared" si="60"/>
        <v/>
      </c>
      <c r="G704" s="1" t="str">
        <f t="shared" si="61"/>
        <v/>
      </c>
      <c r="H704" s="1" t="str">
        <f t="shared" si="62"/>
        <v/>
      </c>
      <c r="I704" s="1" t="str">
        <f t="shared" si="63"/>
        <v/>
      </c>
      <c r="J704" s="1" t="str">
        <f t="shared" si="64"/>
        <v/>
      </c>
      <c r="K704" t="str">
        <f>IF(A704="","",ROUND(1+(LOG10(A704)-LOG10(入力・概要!$B$38))*(入力・概要!$B$40-1)/(LOG10(入力・概要!$B$39)-LOG10(入力・概要!$B$38)),0)+3)</f>
        <v/>
      </c>
      <c r="L704" t="str">
        <f>IF(K704="","",INDEX(同相3導体!$B:$B,K704))</f>
        <v/>
      </c>
      <c r="M704" t="str">
        <f t="shared" si="65"/>
        <v/>
      </c>
    </row>
    <row r="705" spans="1:13">
      <c r="A705" s="3"/>
      <c r="B705" s="4"/>
      <c r="C705" s="4"/>
      <c r="D705" s="1" t="str">
        <f>IF(K705="","",INDEX(同相3導体!$AB:$AB,K705))</f>
        <v/>
      </c>
      <c r="E705" s="1" t="str">
        <f>IF(K705="","",INDEX(同相3導体!$AC:$AC,K705))</f>
        <v/>
      </c>
      <c r="F705" s="1" t="str">
        <f t="shared" si="60"/>
        <v/>
      </c>
      <c r="G705" s="1" t="str">
        <f t="shared" si="61"/>
        <v/>
      </c>
      <c r="H705" s="1" t="str">
        <f t="shared" si="62"/>
        <v/>
      </c>
      <c r="I705" s="1" t="str">
        <f t="shared" si="63"/>
        <v/>
      </c>
      <c r="J705" s="1" t="str">
        <f t="shared" si="64"/>
        <v/>
      </c>
      <c r="K705" t="str">
        <f>IF(A705="","",ROUND(1+(LOG10(A705)-LOG10(入力・概要!$B$38))*(入力・概要!$B$40-1)/(LOG10(入力・概要!$B$39)-LOG10(入力・概要!$B$38)),0)+3)</f>
        <v/>
      </c>
      <c r="L705" t="str">
        <f>IF(K705="","",INDEX(同相3導体!$B:$B,K705))</f>
        <v/>
      </c>
      <c r="M705" t="str">
        <f t="shared" si="65"/>
        <v/>
      </c>
    </row>
    <row r="706" spans="1:13">
      <c r="A706" s="3"/>
      <c r="B706" s="4"/>
      <c r="C706" s="4"/>
      <c r="D706" s="1" t="str">
        <f>IF(K706="","",INDEX(同相3導体!$AB:$AB,K706))</f>
        <v/>
      </c>
      <c r="E706" s="1" t="str">
        <f>IF(K706="","",INDEX(同相3導体!$AC:$AC,K706))</f>
        <v/>
      </c>
      <c r="F706" s="1" t="str">
        <f t="shared" si="60"/>
        <v/>
      </c>
      <c r="G706" s="1" t="str">
        <f t="shared" si="61"/>
        <v/>
      </c>
      <c r="H706" s="1" t="str">
        <f t="shared" si="62"/>
        <v/>
      </c>
      <c r="I706" s="1" t="str">
        <f t="shared" si="63"/>
        <v/>
      </c>
      <c r="J706" s="1" t="str">
        <f t="shared" si="64"/>
        <v/>
      </c>
      <c r="K706" t="str">
        <f>IF(A706="","",ROUND(1+(LOG10(A706)-LOG10(入力・概要!$B$38))*(入力・概要!$B$40-1)/(LOG10(入力・概要!$B$39)-LOG10(入力・概要!$B$38)),0)+3)</f>
        <v/>
      </c>
      <c r="L706" t="str">
        <f>IF(K706="","",INDEX(同相3導体!$B:$B,K706))</f>
        <v/>
      </c>
      <c r="M706" t="str">
        <f t="shared" si="65"/>
        <v/>
      </c>
    </row>
    <row r="707" spans="1:13">
      <c r="A707" s="3"/>
      <c r="B707" s="4"/>
      <c r="C707" s="4"/>
      <c r="D707" s="1" t="str">
        <f>IF(K707="","",INDEX(同相3導体!$AB:$AB,K707))</f>
        <v/>
      </c>
      <c r="E707" s="1" t="str">
        <f>IF(K707="","",INDEX(同相3導体!$AC:$AC,K707))</f>
        <v/>
      </c>
      <c r="F707" s="1" t="str">
        <f t="shared" si="60"/>
        <v/>
      </c>
      <c r="G707" s="1" t="str">
        <f t="shared" si="61"/>
        <v/>
      </c>
      <c r="H707" s="1" t="str">
        <f t="shared" si="62"/>
        <v/>
      </c>
      <c r="I707" s="1" t="str">
        <f t="shared" si="63"/>
        <v/>
      </c>
      <c r="J707" s="1" t="str">
        <f t="shared" si="64"/>
        <v/>
      </c>
      <c r="K707" t="str">
        <f>IF(A707="","",ROUND(1+(LOG10(A707)-LOG10(入力・概要!$B$38))*(入力・概要!$B$40-1)/(LOG10(入力・概要!$B$39)-LOG10(入力・概要!$B$38)),0)+3)</f>
        <v/>
      </c>
      <c r="L707" t="str">
        <f>IF(K707="","",INDEX(同相3導体!$B:$B,K707))</f>
        <v/>
      </c>
      <c r="M707" t="str">
        <f t="shared" si="65"/>
        <v/>
      </c>
    </row>
    <row r="708" spans="1:13">
      <c r="A708" s="3"/>
      <c r="B708" s="4"/>
      <c r="C708" s="4"/>
      <c r="D708" s="1" t="str">
        <f>IF(K708="","",INDEX(同相3導体!$AB:$AB,K708))</f>
        <v/>
      </c>
      <c r="E708" s="1" t="str">
        <f>IF(K708="","",INDEX(同相3導体!$AC:$AC,K708))</f>
        <v/>
      </c>
      <c r="F708" s="1" t="str">
        <f t="shared" si="60"/>
        <v/>
      </c>
      <c r="G708" s="1" t="str">
        <f t="shared" si="61"/>
        <v/>
      </c>
      <c r="H708" s="1" t="str">
        <f t="shared" si="62"/>
        <v/>
      </c>
      <c r="I708" s="1" t="str">
        <f t="shared" si="63"/>
        <v/>
      </c>
      <c r="J708" s="1" t="str">
        <f t="shared" si="64"/>
        <v/>
      </c>
      <c r="K708" t="str">
        <f>IF(A708="","",ROUND(1+(LOG10(A708)-LOG10(入力・概要!$B$38))*(入力・概要!$B$40-1)/(LOG10(入力・概要!$B$39)-LOG10(入力・概要!$B$38)),0)+3)</f>
        <v/>
      </c>
      <c r="L708" t="str">
        <f>IF(K708="","",INDEX(同相3導体!$B:$B,K708))</f>
        <v/>
      </c>
      <c r="M708" t="str">
        <f t="shared" si="65"/>
        <v/>
      </c>
    </row>
    <row r="709" spans="1:13">
      <c r="A709" s="3"/>
      <c r="B709" s="4"/>
      <c r="C709" s="4"/>
      <c r="D709" s="1" t="str">
        <f>IF(K709="","",INDEX(同相3導体!$AB:$AB,K709))</f>
        <v/>
      </c>
      <c r="E709" s="1" t="str">
        <f>IF(K709="","",INDEX(同相3導体!$AC:$AC,K709))</f>
        <v/>
      </c>
      <c r="F709" s="1" t="str">
        <f t="shared" ref="F709:F772" si="66">IF(OR(A709="",B709=""),"",100*(D709-B709)/MAX(B709,0.000000000001))</f>
        <v/>
      </c>
      <c r="G709" s="1" t="str">
        <f t="shared" ref="G709:G772" si="67">IF(OR(A709="",C709=""),"",E709-C709)</f>
        <v/>
      </c>
      <c r="H709" s="1" t="str">
        <f t="shared" ref="H709:H772" si="68">IF(A709="","",LOG10(A709))</f>
        <v/>
      </c>
      <c r="I709" s="1" t="str">
        <f t="shared" ref="I709:I772" si="69">IF(B709="","",LOG10(MAX(B709,0.000000000001)))</f>
        <v/>
      </c>
      <c r="J709" s="1" t="str">
        <f t="shared" ref="J709:J772" si="70">IF(D709="","",LOG10(MAX(D709,0.000000000001)))</f>
        <v/>
      </c>
      <c r="K709" t="str">
        <f>IF(A709="","",ROUND(1+(LOG10(A709)-LOG10(入力・概要!$B$38))*(入力・概要!$B$40-1)/(LOG10(入力・概要!$B$39)-LOG10(入力・概要!$B$38)),0)+3)</f>
        <v/>
      </c>
      <c r="L709" t="str">
        <f>IF(K709="","",INDEX(同相3導体!$B:$B,K709))</f>
        <v/>
      </c>
      <c r="M709" t="str">
        <f t="shared" ref="M709:M772" si="71">IF(A709="","",IF(ABS(L709/A709-1)&lt;0.01,"周波数差&lt;1%","周波数差あり"))</f>
        <v/>
      </c>
    </row>
    <row r="710" spans="1:13">
      <c r="A710" s="3"/>
      <c r="B710" s="4"/>
      <c r="C710" s="4"/>
      <c r="D710" s="1" t="str">
        <f>IF(K710="","",INDEX(同相3導体!$AB:$AB,K710))</f>
        <v/>
      </c>
      <c r="E710" s="1" t="str">
        <f>IF(K710="","",INDEX(同相3導体!$AC:$AC,K710))</f>
        <v/>
      </c>
      <c r="F710" s="1" t="str">
        <f t="shared" si="66"/>
        <v/>
      </c>
      <c r="G710" s="1" t="str">
        <f t="shared" si="67"/>
        <v/>
      </c>
      <c r="H710" s="1" t="str">
        <f t="shared" si="68"/>
        <v/>
      </c>
      <c r="I710" s="1" t="str">
        <f t="shared" si="69"/>
        <v/>
      </c>
      <c r="J710" s="1" t="str">
        <f t="shared" si="70"/>
        <v/>
      </c>
      <c r="K710" t="str">
        <f>IF(A710="","",ROUND(1+(LOG10(A710)-LOG10(入力・概要!$B$38))*(入力・概要!$B$40-1)/(LOG10(入力・概要!$B$39)-LOG10(入力・概要!$B$38)),0)+3)</f>
        <v/>
      </c>
      <c r="L710" t="str">
        <f>IF(K710="","",INDEX(同相3導体!$B:$B,K710))</f>
        <v/>
      </c>
      <c r="M710" t="str">
        <f t="shared" si="71"/>
        <v/>
      </c>
    </row>
    <row r="711" spans="1:13">
      <c r="A711" s="3"/>
      <c r="B711" s="4"/>
      <c r="C711" s="4"/>
      <c r="D711" s="1" t="str">
        <f>IF(K711="","",INDEX(同相3導体!$AB:$AB,K711))</f>
        <v/>
      </c>
      <c r="E711" s="1" t="str">
        <f>IF(K711="","",INDEX(同相3導体!$AC:$AC,K711))</f>
        <v/>
      </c>
      <c r="F711" s="1" t="str">
        <f t="shared" si="66"/>
        <v/>
      </c>
      <c r="G711" s="1" t="str">
        <f t="shared" si="67"/>
        <v/>
      </c>
      <c r="H711" s="1" t="str">
        <f t="shared" si="68"/>
        <v/>
      </c>
      <c r="I711" s="1" t="str">
        <f t="shared" si="69"/>
        <v/>
      </c>
      <c r="J711" s="1" t="str">
        <f t="shared" si="70"/>
        <v/>
      </c>
      <c r="K711" t="str">
        <f>IF(A711="","",ROUND(1+(LOG10(A711)-LOG10(入力・概要!$B$38))*(入力・概要!$B$40-1)/(LOG10(入力・概要!$B$39)-LOG10(入力・概要!$B$38)),0)+3)</f>
        <v/>
      </c>
      <c r="L711" t="str">
        <f>IF(K711="","",INDEX(同相3導体!$B:$B,K711))</f>
        <v/>
      </c>
      <c r="M711" t="str">
        <f t="shared" si="71"/>
        <v/>
      </c>
    </row>
    <row r="712" spans="1:13">
      <c r="A712" s="3"/>
      <c r="B712" s="4"/>
      <c r="C712" s="4"/>
      <c r="D712" s="1" t="str">
        <f>IF(K712="","",INDEX(同相3導体!$AB:$AB,K712))</f>
        <v/>
      </c>
      <c r="E712" s="1" t="str">
        <f>IF(K712="","",INDEX(同相3導体!$AC:$AC,K712))</f>
        <v/>
      </c>
      <c r="F712" s="1" t="str">
        <f t="shared" si="66"/>
        <v/>
      </c>
      <c r="G712" s="1" t="str">
        <f t="shared" si="67"/>
        <v/>
      </c>
      <c r="H712" s="1" t="str">
        <f t="shared" si="68"/>
        <v/>
      </c>
      <c r="I712" s="1" t="str">
        <f t="shared" si="69"/>
        <v/>
      </c>
      <c r="J712" s="1" t="str">
        <f t="shared" si="70"/>
        <v/>
      </c>
      <c r="K712" t="str">
        <f>IF(A712="","",ROUND(1+(LOG10(A712)-LOG10(入力・概要!$B$38))*(入力・概要!$B$40-1)/(LOG10(入力・概要!$B$39)-LOG10(入力・概要!$B$38)),0)+3)</f>
        <v/>
      </c>
      <c r="L712" t="str">
        <f>IF(K712="","",INDEX(同相3導体!$B:$B,K712))</f>
        <v/>
      </c>
      <c r="M712" t="str">
        <f t="shared" si="71"/>
        <v/>
      </c>
    </row>
    <row r="713" spans="1:13">
      <c r="A713" s="3"/>
      <c r="B713" s="4"/>
      <c r="C713" s="4"/>
      <c r="D713" s="1" t="str">
        <f>IF(K713="","",INDEX(同相3導体!$AB:$AB,K713))</f>
        <v/>
      </c>
      <c r="E713" s="1" t="str">
        <f>IF(K713="","",INDEX(同相3導体!$AC:$AC,K713))</f>
        <v/>
      </c>
      <c r="F713" s="1" t="str">
        <f t="shared" si="66"/>
        <v/>
      </c>
      <c r="G713" s="1" t="str">
        <f t="shared" si="67"/>
        <v/>
      </c>
      <c r="H713" s="1" t="str">
        <f t="shared" si="68"/>
        <v/>
      </c>
      <c r="I713" s="1" t="str">
        <f t="shared" si="69"/>
        <v/>
      </c>
      <c r="J713" s="1" t="str">
        <f t="shared" si="70"/>
        <v/>
      </c>
      <c r="K713" t="str">
        <f>IF(A713="","",ROUND(1+(LOG10(A713)-LOG10(入力・概要!$B$38))*(入力・概要!$B$40-1)/(LOG10(入力・概要!$B$39)-LOG10(入力・概要!$B$38)),0)+3)</f>
        <v/>
      </c>
      <c r="L713" t="str">
        <f>IF(K713="","",INDEX(同相3導体!$B:$B,K713))</f>
        <v/>
      </c>
      <c r="M713" t="str">
        <f t="shared" si="71"/>
        <v/>
      </c>
    </row>
    <row r="714" spans="1:13">
      <c r="A714" s="3"/>
      <c r="B714" s="4"/>
      <c r="C714" s="4"/>
      <c r="D714" s="1" t="str">
        <f>IF(K714="","",INDEX(同相3導体!$AB:$AB,K714))</f>
        <v/>
      </c>
      <c r="E714" s="1" t="str">
        <f>IF(K714="","",INDEX(同相3導体!$AC:$AC,K714))</f>
        <v/>
      </c>
      <c r="F714" s="1" t="str">
        <f t="shared" si="66"/>
        <v/>
      </c>
      <c r="G714" s="1" t="str">
        <f t="shared" si="67"/>
        <v/>
      </c>
      <c r="H714" s="1" t="str">
        <f t="shared" si="68"/>
        <v/>
      </c>
      <c r="I714" s="1" t="str">
        <f t="shared" si="69"/>
        <v/>
      </c>
      <c r="J714" s="1" t="str">
        <f t="shared" si="70"/>
        <v/>
      </c>
      <c r="K714" t="str">
        <f>IF(A714="","",ROUND(1+(LOG10(A714)-LOG10(入力・概要!$B$38))*(入力・概要!$B$40-1)/(LOG10(入力・概要!$B$39)-LOG10(入力・概要!$B$38)),0)+3)</f>
        <v/>
      </c>
      <c r="L714" t="str">
        <f>IF(K714="","",INDEX(同相3導体!$B:$B,K714))</f>
        <v/>
      </c>
      <c r="M714" t="str">
        <f t="shared" si="71"/>
        <v/>
      </c>
    </row>
    <row r="715" spans="1:13">
      <c r="A715" s="3"/>
      <c r="B715" s="4"/>
      <c r="C715" s="4"/>
      <c r="D715" s="1" t="str">
        <f>IF(K715="","",INDEX(同相3導体!$AB:$AB,K715))</f>
        <v/>
      </c>
      <c r="E715" s="1" t="str">
        <f>IF(K715="","",INDEX(同相3導体!$AC:$AC,K715))</f>
        <v/>
      </c>
      <c r="F715" s="1" t="str">
        <f t="shared" si="66"/>
        <v/>
      </c>
      <c r="G715" s="1" t="str">
        <f t="shared" si="67"/>
        <v/>
      </c>
      <c r="H715" s="1" t="str">
        <f t="shared" si="68"/>
        <v/>
      </c>
      <c r="I715" s="1" t="str">
        <f t="shared" si="69"/>
        <v/>
      </c>
      <c r="J715" s="1" t="str">
        <f t="shared" si="70"/>
        <v/>
      </c>
      <c r="K715" t="str">
        <f>IF(A715="","",ROUND(1+(LOG10(A715)-LOG10(入力・概要!$B$38))*(入力・概要!$B$40-1)/(LOG10(入力・概要!$B$39)-LOG10(入力・概要!$B$38)),0)+3)</f>
        <v/>
      </c>
      <c r="L715" t="str">
        <f>IF(K715="","",INDEX(同相3導体!$B:$B,K715))</f>
        <v/>
      </c>
      <c r="M715" t="str">
        <f t="shared" si="71"/>
        <v/>
      </c>
    </row>
    <row r="716" spans="1:13">
      <c r="A716" s="3"/>
      <c r="B716" s="4"/>
      <c r="C716" s="4"/>
      <c r="D716" s="1" t="str">
        <f>IF(K716="","",INDEX(同相3導体!$AB:$AB,K716))</f>
        <v/>
      </c>
      <c r="E716" s="1" t="str">
        <f>IF(K716="","",INDEX(同相3導体!$AC:$AC,K716))</f>
        <v/>
      </c>
      <c r="F716" s="1" t="str">
        <f t="shared" si="66"/>
        <v/>
      </c>
      <c r="G716" s="1" t="str">
        <f t="shared" si="67"/>
        <v/>
      </c>
      <c r="H716" s="1" t="str">
        <f t="shared" si="68"/>
        <v/>
      </c>
      <c r="I716" s="1" t="str">
        <f t="shared" si="69"/>
        <v/>
      </c>
      <c r="J716" s="1" t="str">
        <f t="shared" si="70"/>
        <v/>
      </c>
      <c r="K716" t="str">
        <f>IF(A716="","",ROUND(1+(LOG10(A716)-LOG10(入力・概要!$B$38))*(入力・概要!$B$40-1)/(LOG10(入力・概要!$B$39)-LOG10(入力・概要!$B$38)),0)+3)</f>
        <v/>
      </c>
      <c r="L716" t="str">
        <f>IF(K716="","",INDEX(同相3導体!$B:$B,K716))</f>
        <v/>
      </c>
      <c r="M716" t="str">
        <f t="shared" si="71"/>
        <v/>
      </c>
    </row>
    <row r="717" spans="1:13">
      <c r="A717" s="3"/>
      <c r="B717" s="4"/>
      <c r="C717" s="4"/>
      <c r="D717" s="1" t="str">
        <f>IF(K717="","",INDEX(同相3導体!$AB:$AB,K717))</f>
        <v/>
      </c>
      <c r="E717" s="1" t="str">
        <f>IF(K717="","",INDEX(同相3導体!$AC:$AC,K717))</f>
        <v/>
      </c>
      <c r="F717" s="1" t="str">
        <f t="shared" si="66"/>
        <v/>
      </c>
      <c r="G717" s="1" t="str">
        <f t="shared" si="67"/>
        <v/>
      </c>
      <c r="H717" s="1" t="str">
        <f t="shared" si="68"/>
        <v/>
      </c>
      <c r="I717" s="1" t="str">
        <f t="shared" si="69"/>
        <v/>
      </c>
      <c r="J717" s="1" t="str">
        <f t="shared" si="70"/>
        <v/>
      </c>
      <c r="K717" t="str">
        <f>IF(A717="","",ROUND(1+(LOG10(A717)-LOG10(入力・概要!$B$38))*(入力・概要!$B$40-1)/(LOG10(入力・概要!$B$39)-LOG10(入力・概要!$B$38)),0)+3)</f>
        <v/>
      </c>
      <c r="L717" t="str">
        <f>IF(K717="","",INDEX(同相3導体!$B:$B,K717))</f>
        <v/>
      </c>
      <c r="M717" t="str">
        <f t="shared" si="71"/>
        <v/>
      </c>
    </row>
    <row r="718" spans="1:13">
      <c r="A718" s="3"/>
      <c r="B718" s="4"/>
      <c r="C718" s="4"/>
      <c r="D718" s="1" t="str">
        <f>IF(K718="","",INDEX(同相3導体!$AB:$AB,K718))</f>
        <v/>
      </c>
      <c r="E718" s="1" t="str">
        <f>IF(K718="","",INDEX(同相3導体!$AC:$AC,K718))</f>
        <v/>
      </c>
      <c r="F718" s="1" t="str">
        <f t="shared" si="66"/>
        <v/>
      </c>
      <c r="G718" s="1" t="str">
        <f t="shared" si="67"/>
        <v/>
      </c>
      <c r="H718" s="1" t="str">
        <f t="shared" si="68"/>
        <v/>
      </c>
      <c r="I718" s="1" t="str">
        <f t="shared" si="69"/>
        <v/>
      </c>
      <c r="J718" s="1" t="str">
        <f t="shared" si="70"/>
        <v/>
      </c>
      <c r="K718" t="str">
        <f>IF(A718="","",ROUND(1+(LOG10(A718)-LOG10(入力・概要!$B$38))*(入力・概要!$B$40-1)/(LOG10(入力・概要!$B$39)-LOG10(入力・概要!$B$38)),0)+3)</f>
        <v/>
      </c>
      <c r="L718" t="str">
        <f>IF(K718="","",INDEX(同相3導体!$B:$B,K718))</f>
        <v/>
      </c>
      <c r="M718" t="str">
        <f t="shared" si="71"/>
        <v/>
      </c>
    </row>
    <row r="719" spans="1:13">
      <c r="A719" s="3"/>
      <c r="B719" s="4"/>
      <c r="C719" s="4"/>
      <c r="D719" s="1" t="str">
        <f>IF(K719="","",INDEX(同相3導体!$AB:$AB,K719))</f>
        <v/>
      </c>
      <c r="E719" s="1" t="str">
        <f>IF(K719="","",INDEX(同相3導体!$AC:$AC,K719))</f>
        <v/>
      </c>
      <c r="F719" s="1" t="str">
        <f t="shared" si="66"/>
        <v/>
      </c>
      <c r="G719" s="1" t="str">
        <f t="shared" si="67"/>
        <v/>
      </c>
      <c r="H719" s="1" t="str">
        <f t="shared" si="68"/>
        <v/>
      </c>
      <c r="I719" s="1" t="str">
        <f t="shared" si="69"/>
        <v/>
      </c>
      <c r="J719" s="1" t="str">
        <f t="shared" si="70"/>
        <v/>
      </c>
      <c r="K719" t="str">
        <f>IF(A719="","",ROUND(1+(LOG10(A719)-LOG10(入力・概要!$B$38))*(入力・概要!$B$40-1)/(LOG10(入力・概要!$B$39)-LOG10(入力・概要!$B$38)),0)+3)</f>
        <v/>
      </c>
      <c r="L719" t="str">
        <f>IF(K719="","",INDEX(同相3導体!$B:$B,K719))</f>
        <v/>
      </c>
      <c r="M719" t="str">
        <f t="shared" si="71"/>
        <v/>
      </c>
    </row>
    <row r="720" spans="1:13">
      <c r="A720" s="3"/>
      <c r="B720" s="4"/>
      <c r="C720" s="4"/>
      <c r="D720" s="1" t="str">
        <f>IF(K720="","",INDEX(同相3導体!$AB:$AB,K720))</f>
        <v/>
      </c>
      <c r="E720" s="1" t="str">
        <f>IF(K720="","",INDEX(同相3導体!$AC:$AC,K720))</f>
        <v/>
      </c>
      <c r="F720" s="1" t="str">
        <f t="shared" si="66"/>
        <v/>
      </c>
      <c r="G720" s="1" t="str">
        <f t="shared" si="67"/>
        <v/>
      </c>
      <c r="H720" s="1" t="str">
        <f t="shared" si="68"/>
        <v/>
      </c>
      <c r="I720" s="1" t="str">
        <f t="shared" si="69"/>
        <v/>
      </c>
      <c r="J720" s="1" t="str">
        <f t="shared" si="70"/>
        <v/>
      </c>
      <c r="K720" t="str">
        <f>IF(A720="","",ROUND(1+(LOG10(A720)-LOG10(入力・概要!$B$38))*(入力・概要!$B$40-1)/(LOG10(入力・概要!$B$39)-LOG10(入力・概要!$B$38)),0)+3)</f>
        <v/>
      </c>
      <c r="L720" t="str">
        <f>IF(K720="","",INDEX(同相3導体!$B:$B,K720))</f>
        <v/>
      </c>
      <c r="M720" t="str">
        <f t="shared" si="71"/>
        <v/>
      </c>
    </row>
    <row r="721" spans="1:13">
      <c r="A721" s="3"/>
      <c r="B721" s="4"/>
      <c r="C721" s="4"/>
      <c r="D721" s="1" t="str">
        <f>IF(K721="","",INDEX(同相3導体!$AB:$AB,K721))</f>
        <v/>
      </c>
      <c r="E721" s="1" t="str">
        <f>IF(K721="","",INDEX(同相3導体!$AC:$AC,K721))</f>
        <v/>
      </c>
      <c r="F721" s="1" t="str">
        <f t="shared" si="66"/>
        <v/>
      </c>
      <c r="G721" s="1" t="str">
        <f t="shared" si="67"/>
        <v/>
      </c>
      <c r="H721" s="1" t="str">
        <f t="shared" si="68"/>
        <v/>
      </c>
      <c r="I721" s="1" t="str">
        <f t="shared" si="69"/>
        <v/>
      </c>
      <c r="J721" s="1" t="str">
        <f t="shared" si="70"/>
        <v/>
      </c>
      <c r="K721" t="str">
        <f>IF(A721="","",ROUND(1+(LOG10(A721)-LOG10(入力・概要!$B$38))*(入力・概要!$B$40-1)/(LOG10(入力・概要!$B$39)-LOG10(入力・概要!$B$38)),0)+3)</f>
        <v/>
      </c>
      <c r="L721" t="str">
        <f>IF(K721="","",INDEX(同相3導体!$B:$B,K721))</f>
        <v/>
      </c>
      <c r="M721" t="str">
        <f t="shared" si="71"/>
        <v/>
      </c>
    </row>
    <row r="722" spans="1:13">
      <c r="A722" s="3"/>
      <c r="B722" s="4"/>
      <c r="C722" s="4"/>
      <c r="D722" s="1" t="str">
        <f>IF(K722="","",INDEX(同相3導体!$AB:$AB,K722))</f>
        <v/>
      </c>
      <c r="E722" s="1" t="str">
        <f>IF(K722="","",INDEX(同相3導体!$AC:$AC,K722))</f>
        <v/>
      </c>
      <c r="F722" s="1" t="str">
        <f t="shared" si="66"/>
        <v/>
      </c>
      <c r="G722" s="1" t="str">
        <f t="shared" si="67"/>
        <v/>
      </c>
      <c r="H722" s="1" t="str">
        <f t="shared" si="68"/>
        <v/>
      </c>
      <c r="I722" s="1" t="str">
        <f t="shared" si="69"/>
        <v/>
      </c>
      <c r="J722" s="1" t="str">
        <f t="shared" si="70"/>
        <v/>
      </c>
      <c r="K722" t="str">
        <f>IF(A722="","",ROUND(1+(LOG10(A722)-LOG10(入力・概要!$B$38))*(入力・概要!$B$40-1)/(LOG10(入力・概要!$B$39)-LOG10(入力・概要!$B$38)),0)+3)</f>
        <v/>
      </c>
      <c r="L722" t="str">
        <f>IF(K722="","",INDEX(同相3導体!$B:$B,K722))</f>
        <v/>
      </c>
      <c r="M722" t="str">
        <f t="shared" si="71"/>
        <v/>
      </c>
    </row>
    <row r="723" spans="1:13">
      <c r="A723" s="3"/>
      <c r="B723" s="4"/>
      <c r="C723" s="4"/>
      <c r="D723" s="1" t="str">
        <f>IF(K723="","",INDEX(同相3導体!$AB:$AB,K723))</f>
        <v/>
      </c>
      <c r="E723" s="1" t="str">
        <f>IF(K723="","",INDEX(同相3導体!$AC:$AC,K723))</f>
        <v/>
      </c>
      <c r="F723" s="1" t="str">
        <f t="shared" si="66"/>
        <v/>
      </c>
      <c r="G723" s="1" t="str">
        <f t="shared" si="67"/>
        <v/>
      </c>
      <c r="H723" s="1" t="str">
        <f t="shared" si="68"/>
        <v/>
      </c>
      <c r="I723" s="1" t="str">
        <f t="shared" si="69"/>
        <v/>
      </c>
      <c r="J723" s="1" t="str">
        <f t="shared" si="70"/>
        <v/>
      </c>
      <c r="K723" t="str">
        <f>IF(A723="","",ROUND(1+(LOG10(A723)-LOG10(入力・概要!$B$38))*(入力・概要!$B$40-1)/(LOG10(入力・概要!$B$39)-LOG10(入力・概要!$B$38)),0)+3)</f>
        <v/>
      </c>
      <c r="L723" t="str">
        <f>IF(K723="","",INDEX(同相3導体!$B:$B,K723))</f>
        <v/>
      </c>
      <c r="M723" t="str">
        <f t="shared" si="71"/>
        <v/>
      </c>
    </row>
    <row r="724" spans="1:13">
      <c r="A724" s="3"/>
      <c r="B724" s="4"/>
      <c r="C724" s="4"/>
      <c r="D724" s="1" t="str">
        <f>IF(K724="","",INDEX(同相3導体!$AB:$AB,K724))</f>
        <v/>
      </c>
      <c r="E724" s="1" t="str">
        <f>IF(K724="","",INDEX(同相3導体!$AC:$AC,K724))</f>
        <v/>
      </c>
      <c r="F724" s="1" t="str">
        <f t="shared" si="66"/>
        <v/>
      </c>
      <c r="G724" s="1" t="str">
        <f t="shared" si="67"/>
        <v/>
      </c>
      <c r="H724" s="1" t="str">
        <f t="shared" si="68"/>
        <v/>
      </c>
      <c r="I724" s="1" t="str">
        <f t="shared" si="69"/>
        <v/>
      </c>
      <c r="J724" s="1" t="str">
        <f t="shared" si="70"/>
        <v/>
      </c>
      <c r="K724" t="str">
        <f>IF(A724="","",ROUND(1+(LOG10(A724)-LOG10(入力・概要!$B$38))*(入力・概要!$B$40-1)/(LOG10(入力・概要!$B$39)-LOG10(入力・概要!$B$38)),0)+3)</f>
        <v/>
      </c>
      <c r="L724" t="str">
        <f>IF(K724="","",INDEX(同相3導体!$B:$B,K724))</f>
        <v/>
      </c>
      <c r="M724" t="str">
        <f t="shared" si="71"/>
        <v/>
      </c>
    </row>
    <row r="725" spans="1:13">
      <c r="A725" s="3"/>
      <c r="B725" s="4"/>
      <c r="C725" s="4"/>
      <c r="D725" s="1" t="str">
        <f>IF(K725="","",INDEX(同相3導体!$AB:$AB,K725))</f>
        <v/>
      </c>
      <c r="E725" s="1" t="str">
        <f>IF(K725="","",INDEX(同相3導体!$AC:$AC,K725))</f>
        <v/>
      </c>
      <c r="F725" s="1" t="str">
        <f t="shared" si="66"/>
        <v/>
      </c>
      <c r="G725" s="1" t="str">
        <f t="shared" si="67"/>
        <v/>
      </c>
      <c r="H725" s="1" t="str">
        <f t="shared" si="68"/>
        <v/>
      </c>
      <c r="I725" s="1" t="str">
        <f t="shared" si="69"/>
        <v/>
      </c>
      <c r="J725" s="1" t="str">
        <f t="shared" si="70"/>
        <v/>
      </c>
      <c r="K725" t="str">
        <f>IF(A725="","",ROUND(1+(LOG10(A725)-LOG10(入力・概要!$B$38))*(入力・概要!$B$40-1)/(LOG10(入力・概要!$B$39)-LOG10(入力・概要!$B$38)),0)+3)</f>
        <v/>
      </c>
      <c r="L725" t="str">
        <f>IF(K725="","",INDEX(同相3導体!$B:$B,K725))</f>
        <v/>
      </c>
      <c r="M725" t="str">
        <f t="shared" si="71"/>
        <v/>
      </c>
    </row>
    <row r="726" spans="1:13">
      <c r="A726" s="3"/>
      <c r="B726" s="4"/>
      <c r="C726" s="4"/>
      <c r="D726" s="1" t="str">
        <f>IF(K726="","",INDEX(同相3導体!$AB:$AB,K726))</f>
        <v/>
      </c>
      <c r="E726" s="1" t="str">
        <f>IF(K726="","",INDEX(同相3導体!$AC:$AC,K726))</f>
        <v/>
      </c>
      <c r="F726" s="1" t="str">
        <f t="shared" si="66"/>
        <v/>
      </c>
      <c r="G726" s="1" t="str">
        <f t="shared" si="67"/>
        <v/>
      </c>
      <c r="H726" s="1" t="str">
        <f t="shared" si="68"/>
        <v/>
      </c>
      <c r="I726" s="1" t="str">
        <f t="shared" si="69"/>
        <v/>
      </c>
      <c r="J726" s="1" t="str">
        <f t="shared" si="70"/>
        <v/>
      </c>
      <c r="K726" t="str">
        <f>IF(A726="","",ROUND(1+(LOG10(A726)-LOG10(入力・概要!$B$38))*(入力・概要!$B$40-1)/(LOG10(入力・概要!$B$39)-LOG10(入力・概要!$B$38)),0)+3)</f>
        <v/>
      </c>
      <c r="L726" t="str">
        <f>IF(K726="","",INDEX(同相3導体!$B:$B,K726))</f>
        <v/>
      </c>
      <c r="M726" t="str">
        <f t="shared" si="71"/>
        <v/>
      </c>
    </row>
    <row r="727" spans="1:13">
      <c r="A727" s="3"/>
      <c r="B727" s="4"/>
      <c r="C727" s="4"/>
      <c r="D727" s="1" t="str">
        <f>IF(K727="","",INDEX(同相3導体!$AB:$AB,K727))</f>
        <v/>
      </c>
      <c r="E727" s="1" t="str">
        <f>IF(K727="","",INDEX(同相3導体!$AC:$AC,K727))</f>
        <v/>
      </c>
      <c r="F727" s="1" t="str">
        <f t="shared" si="66"/>
        <v/>
      </c>
      <c r="G727" s="1" t="str">
        <f t="shared" si="67"/>
        <v/>
      </c>
      <c r="H727" s="1" t="str">
        <f t="shared" si="68"/>
        <v/>
      </c>
      <c r="I727" s="1" t="str">
        <f t="shared" si="69"/>
        <v/>
      </c>
      <c r="J727" s="1" t="str">
        <f t="shared" si="70"/>
        <v/>
      </c>
      <c r="K727" t="str">
        <f>IF(A727="","",ROUND(1+(LOG10(A727)-LOG10(入力・概要!$B$38))*(入力・概要!$B$40-1)/(LOG10(入力・概要!$B$39)-LOG10(入力・概要!$B$38)),0)+3)</f>
        <v/>
      </c>
      <c r="L727" t="str">
        <f>IF(K727="","",INDEX(同相3導体!$B:$B,K727))</f>
        <v/>
      </c>
      <c r="M727" t="str">
        <f t="shared" si="71"/>
        <v/>
      </c>
    </row>
    <row r="728" spans="1:13">
      <c r="A728" s="3"/>
      <c r="B728" s="4"/>
      <c r="C728" s="4"/>
      <c r="D728" s="1" t="str">
        <f>IF(K728="","",INDEX(同相3導体!$AB:$AB,K728))</f>
        <v/>
      </c>
      <c r="E728" s="1" t="str">
        <f>IF(K728="","",INDEX(同相3導体!$AC:$AC,K728))</f>
        <v/>
      </c>
      <c r="F728" s="1" t="str">
        <f t="shared" si="66"/>
        <v/>
      </c>
      <c r="G728" s="1" t="str">
        <f t="shared" si="67"/>
        <v/>
      </c>
      <c r="H728" s="1" t="str">
        <f t="shared" si="68"/>
        <v/>
      </c>
      <c r="I728" s="1" t="str">
        <f t="shared" si="69"/>
        <v/>
      </c>
      <c r="J728" s="1" t="str">
        <f t="shared" si="70"/>
        <v/>
      </c>
      <c r="K728" t="str">
        <f>IF(A728="","",ROUND(1+(LOG10(A728)-LOG10(入力・概要!$B$38))*(入力・概要!$B$40-1)/(LOG10(入力・概要!$B$39)-LOG10(入力・概要!$B$38)),0)+3)</f>
        <v/>
      </c>
      <c r="L728" t="str">
        <f>IF(K728="","",INDEX(同相3導体!$B:$B,K728))</f>
        <v/>
      </c>
      <c r="M728" t="str">
        <f t="shared" si="71"/>
        <v/>
      </c>
    </row>
    <row r="729" spans="1:13">
      <c r="A729" s="3"/>
      <c r="B729" s="4"/>
      <c r="C729" s="4"/>
      <c r="D729" s="1" t="str">
        <f>IF(K729="","",INDEX(同相3導体!$AB:$AB,K729))</f>
        <v/>
      </c>
      <c r="E729" s="1" t="str">
        <f>IF(K729="","",INDEX(同相3導体!$AC:$AC,K729))</f>
        <v/>
      </c>
      <c r="F729" s="1" t="str">
        <f t="shared" si="66"/>
        <v/>
      </c>
      <c r="G729" s="1" t="str">
        <f t="shared" si="67"/>
        <v/>
      </c>
      <c r="H729" s="1" t="str">
        <f t="shared" si="68"/>
        <v/>
      </c>
      <c r="I729" s="1" t="str">
        <f t="shared" si="69"/>
        <v/>
      </c>
      <c r="J729" s="1" t="str">
        <f t="shared" si="70"/>
        <v/>
      </c>
      <c r="K729" t="str">
        <f>IF(A729="","",ROUND(1+(LOG10(A729)-LOG10(入力・概要!$B$38))*(入力・概要!$B$40-1)/(LOG10(入力・概要!$B$39)-LOG10(入力・概要!$B$38)),0)+3)</f>
        <v/>
      </c>
      <c r="L729" t="str">
        <f>IF(K729="","",INDEX(同相3導体!$B:$B,K729))</f>
        <v/>
      </c>
      <c r="M729" t="str">
        <f t="shared" si="71"/>
        <v/>
      </c>
    </row>
    <row r="730" spans="1:13">
      <c r="A730" s="3"/>
      <c r="B730" s="4"/>
      <c r="C730" s="4"/>
      <c r="D730" s="1" t="str">
        <f>IF(K730="","",INDEX(同相3導体!$AB:$AB,K730))</f>
        <v/>
      </c>
      <c r="E730" s="1" t="str">
        <f>IF(K730="","",INDEX(同相3導体!$AC:$AC,K730))</f>
        <v/>
      </c>
      <c r="F730" s="1" t="str">
        <f t="shared" si="66"/>
        <v/>
      </c>
      <c r="G730" s="1" t="str">
        <f t="shared" si="67"/>
        <v/>
      </c>
      <c r="H730" s="1" t="str">
        <f t="shared" si="68"/>
        <v/>
      </c>
      <c r="I730" s="1" t="str">
        <f t="shared" si="69"/>
        <v/>
      </c>
      <c r="J730" s="1" t="str">
        <f t="shared" si="70"/>
        <v/>
      </c>
      <c r="K730" t="str">
        <f>IF(A730="","",ROUND(1+(LOG10(A730)-LOG10(入力・概要!$B$38))*(入力・概要!$B$40-1)/(LOG10(入力・概要!$B$39)-LOG10(入力・概要!$B$38)),0)+3)</f>
        <v/>
      </c>
      <c r="L730" t="str">
        <f>IF(K730="","",INDEX(同相3導体!$B:$B,K730))</f>
        <v/>
      </c>
      <c r="M730" t="str">
        <f t="shared" si="71"/>
        <v/>
      </c>
    </row>
    <row r="731" spans="1:13">
      <c r="A731" s="3"/>
      <c r="B731" s="4"/>
      <c r="C731" s="4"/>
      <c r="D731" s="1" t="str">
        <f>IF(K731="","",INDEX(同相3導体!$AB:$AB,K731))</f>
        <v/>
      </c>
      <c r="E731" s="1" t="str">
        <f>IF(K731="","",INDEX(同相3導体!$AC:$AC,K731))</f>
        <v/>
      </c>
      <c r="F731" s="1" t="str">
        <f t="shared" si="66"/>
        <v/>
      </c>
      <c r="G731" s="1" t="str">
        <f t="shared" si="67"/>
        <v/>
      </c>
      <c r="H731" s="1" t="str">
        <f t="shared" si="68"/>
        <v/>
      </c>
      <c r="I731" s="1" t="str">
        <f t="shared" si="69"/>
        <v/>
      </c>
      <c r="J731" s="1" t="str">
        <f t="shared" si="70"/>
        <v/>
      </c>
      <c r="K731" t="str">
        <f>IF(A731="","",ROUND(1+(LOG10(A731)-LOG10(入力・概要!$B$38))*(入力・概要!$B$40-1)/(LOG10(入力・概要!$B$39)-LOG10(入力・概要!$B$38)),0)+3)</f>
        <v/>
      </c>
      <c r="L731" t="str">
        <f>IF(K731="","",INDEX(同相3導体!$B:$B,K731))</f>
        <v/>
      </c>
      <c r="M731" t="str">
        <f t="shared" si="71"/>
        <v/>
      </c>
    </row>
    <row r="732" spans="1:13">
      <c r="A732" s="3"/>
      <c r="B732" s="4"/>
      <c r="C732" s="4"/>
      <c r="D732" s="1" t="str">
        <f>IF(K732="","",INDEX(同相3導体!$AB:$AB,K732))</f>
        <v/>
      </c>
      <c r="E732" s="1" t="str">
        <f>IF(K732="","",INDEX(同相3導体!$AC:$AC,K732))</f>
        <v/>
      </c>
      <c r="F732" s="1" t="str">
        <f t="shared" si="66"/>
        <v/>
      </c>
      <c r="G732" s="1" t="str">
        <f t="shared" si="67"/>
        <v/>
      </c>
      <c r="H732" s="1" t="str">
        <f t="shared" si="68"/>
        <v/>
      </c>
      <c r="I732" s="1" t="str">
        <f t="shared" si="69"/>
        <v/>
      </c>
      <c r="J732" s="1" t="str">
        <f t="shared" si="70"/>
        <v/>
      </c>
      <c r="K732" t="str">
        <f>IF(A732="","",ROUND(1+(LOG10(A732)-LOG10(入力・概要!$B$38))*(入力・概要!$B$40-1)/(LOG10(入力・概要!$B$39)-LOG10(入力・概要!$B$38)),0)+3)</f>
        <v/>
      </c>
      <c r="L732" t="str">
        <f>IF(K732="","",INDEX(同相3導体!$B:$B,K732))</f>
        <v/>
      </c>
      <c r="M732" t="str">
        <f t="shared" si="71"/>
        <v/>
      </c>
    </row>
    <row r="733" spans="1:13">
      <c r="A733" s="3"/>
      <c r="B733" s="4"/>
      <c r="C733" s="4"/>
      <c r="D733" s="1" t="str">
        <f>IF(K733="","",INDEX(同相3導体!$AB:$AB,K733))</f>
        <v/>
      </c>
      <c r="E733" s="1" t="str">
        <f>IF(K733="","",INDEX(同相3導体!$AC:$AC,K733))</f>
        <v/>
      </c>
      <c r="F733" s="1" t="str">
        <f t="shared" si="66"/>
        <v/>
      </c>
      <c r="G733" s="1" t="str">
        <f t="shared" si="67"/>
        <v/>
      </c>
      <c r="H733" s="1" t="str">
        <f t="shared" si="68"/>
        <v/>
      </c>
      <c r="I733" s="1" t="str">
        <f t="shared" si="69"/>
        <v/>
      </c>
      <c r="J733" s="1" t="str">
        <f t="shared" si="70"/>
        <v/>
      </c>
      <c r="K733" t="str">
        <f>IF(A733="","",ROUND(1+(LOG10(A733)-LOG10(入力・概要!$B$38))*(入力・概要!$B$40-1)/(LOG10(入力・概要!$B$39)-LOG10(入力・概要!$B$38)),0)+3)</f>
        <v/>
      </c>
      <c r="L733" t="str">
        <f>IF(K733="","",INDEX(同相3導体!$B:$B,K733))</f>
        <v/>
      </c>
      <c r="M733" t="str">
        <f t="shared" si="71"/>
        <v/>
      </c>
    </row>
    <row r="734" spans="1:13">
      <c r="A734" s="3"/>
      <c r="B734" s="4"/>
      <c r="C734" s="4"/>
      <c r="D734" s="1" t="str">
        <f>IF(K734="","",INDEX(同相3導体!$AB:$AB,K734))</f>
        <v/>
      </c>
      <c r="E734" s="1" t="str">
        <f>IF(K734="","",INDEX(同相3導体!$AC:$AC,K734))</f>
        <v/>
      </c>
      <c r="F734" s="1" t="str">
        <f t="shared" si="66"/>
        <v/>
      </c>
      <c r="G734" s="1" t="str">
        <f t="shared" si="67"/>
        <v/>
      </c>
      <c r="H734" s="1" t="str">
        <f t="shared" si="68"/>
        <v/>
      </c>
      <c r="I734" s="1" t="str">
        <f t="shared" si="69"/>
        <v/>
      </c>
      <c r="J734" s="1" t="str">
        <f t="shared" si="70"/>
        <v/>
      </c>
      <c r="K734" t="str">
        <f>IF(A734="","",ROUND(1+(LOG10(A734)-LOG10(入力・概要!$B$38))*(入力・概要!$B$40-1)/(LOG10(入力・概要!$B$39)-LOG10(入力・概要!$B$38)),0)+3)</f>
        <v/>
      </c>
      <c r="L734" t="str">
        <f>IF(K734="","",INDEX(同相3導体!$B:$B,K734))</f>
        <v/>
      </c>
      <c r="M734" t="str">
        <f t="shared" si="71"/>
        <v/>
      </c>
    </row>
    <row r="735" spans="1:13">
      <c r="A735" s="3"/>
      <c r="B735" s="4"/>
      <c r="C735" s="4"/>
      <c r="D735" s="1" t="str">
        <f>IF(K735="","",INDEX(同相3導体!$AB:$AB,K735))</f>
        <v/>
      </c>
      <c r="E735" s="1" t="str">
        <f>IF(K735="","",INDEX(同相3導体!$AC:$AC,K735))</f>
        <v/>
      </c>
      <c r="F735" s="1" t="str">
        <f t="shared" si="66"/>
        <v/>
      </c>
      <c r="G735" s="1" t="str">
        <f t="shared" si="67"/>
        <v/>
      </c>
      <c r="H735" s="1" t="str">
        <f t="shared" si="68"/>
        <v/>
      </c>
      <c r="I735" s="1" t="str">
        <f t="shared" si="69"/>
        <v/>
      </c>
      <c r="J735" s="1" t="str">
        <f t="shared" si="70"/>
        <v/>
      </c>
      <c r="K735" t="str">
        <f>IF(A735="","",ROUND(1+(LOG10(A735)-LOG10(入力・概要!$B$38))*(入力・概要!$B$40-1)/(LOG10(入力・概要!$B$39)-LOG10(入力・概要!$B$38)),0)+3)</f>
        <v/>
      </c>
      <c r="L735" t="str">
        <f>IF(K735="","",INDEX(同相3導体!$B:$B,K735))</f>
        <v/>
      </c>
      <c r="M735" t="str">
        <f t="shared" si="71"/>
        <v/>
      </c>
    </row>
    <row r="736" spans="1:13">
      <c r="A736" s="3"/>
      <c r="B736" s="4"/>
      <c r="C736" s="4"/>
      <c r="D736" s="1" t="str">
        <f>IF(K736="","",INDEX(同相3導体!$AB:$AB,K736))</f>
        <v/>
      </c>
      <c r="E736" s="1" t="str">
        <f>IF(K736="","",INDEX(同相3導体!$AC:$AC,K736))</f>
        <v/>
      </c>
      <c r="F736" s="1" t="str">
        <f t="shared" si="66"/>
        <v/>
      </c>
      <c r="G736" s="1" t="str">
        <f t="shared" si="67"/>
        <v/>
      </c>
      <c r="H736" s="1" t="str">
        <f t="shared" si="68"/>
        <v/>
      </c>
      <c r="I736" s="1" t="str">
        <f t="shared" si="69"/>
        <v/>
      </c>
      <c r="J736" s="1" t="str">
        <f t="shared" si="70"/>
        <v/>
      </c>
      <c r="K736" t="str">
        <f>IF(A736="","",ROUND(1+(LOG10(A736)-LOG10(入力・概要!$B$38))*(入力・概要!$B$40-1)/(LOG10(入力・概要!$B$39)-LOG10(入力・概要!$B$38)),0)+3)</f>
        <v/>
      </c>
      <c r="L736" t="str">
        <f>IF(K736="","",INDEX(同相3導体!$B:$B,K736))</f>
        <v/>
      </c>
      <c r="M736" t="str">
        <f t="shared" si="71"/>
        <v/>
      </c>
    </row>
    <row r="737" spans="1:13">
      <c r="A737" s="3"/>
      <c r="B737" s="4"/>
      <c r="C737" s="4"/>
      <c r="D737" s="1" t="str">
        <f>IF(K737="","",INDEX(同相3導体!$AB:$AB,K737))</f>
        <v/>
      </c>
      <c r="E737" s="1" t="str">
        <f>IF(K737="","",INDEX(同相3導体!$AC:$AC,K737))</f>
        <v/>
      </c>
      <c r="F737" s="1" t="str">
        <f t="shared" si="66"/>
        <v/>
      </c>
      <c r="G737" s="1" t="str">
        <f t="shared" si="67"/>
        <v/>
      </c>
      <c r="H737" s="1" t="str">
        <f t="shared" si="68"/>
        <v/>
      </c>
      <c r="I737" s="1" t="str">
        <f t="shared" si="69"/>
        <v/>
      </c>
      <c r="J737" s="1" t="str">
        <f t="shared" si="70"/>
        <v/>
      </c>
      <c r="K737" t="str">
        <f>IF(A737="","",ROUND(1+(LOG10(A737)-LOG10(入力・概要!$B$38))*(入力・概要!$B$40-1)/(LOG10(入力・概要!$B$39)-LOG10(入力・概要!$B$38)),0)+3)</f>
        <v/>
      </c>
      <c r="L737" t="str">
        <f>IF(K737="","",INDEX(同相3導体!$B:$B,K737))</f>
        <v/>
      </c>
      <c r="M737" t="str">
        <f t="shared" si="71"/>
        <v/>
      </c>
    </row>
    <row r="738" spans="1:13">
      <c r="A738" s="3"/>
      <c r="B738" s="4"/>
      <c r="C738" s="4"/>
      <c r="D738" s="1" t="str">
        <f>IF(K738="","",INDEX(同相3導体!$AB:$AB,K738))</f>
        <v/>
      </c>
      <c r="E738" s="1" t="str">
        <f>IF(K738="","",INDEX(同相3導体!$AC:$AC,K738))</f>
        <v/>
      </c>
      <c r="F738" s="1" t="str">
        <f t="shared" si="66"/>
        <v/>
      </c>
      <c r="G738" s="1" t="str">
        <f t="shared" si="67"/>
        <v/>
      </c>
      <c r="H738" s="1" t="str">
        <f t="shared" si="68"/>
        <v/>
      </c>
      <c r="I738" s="1" t="str">
        <f t="shared" si="69"/>
        <v/>
      </c>
      <c r="J738" s="1" t="str">
        <f t="shared" si="70"/>
        <v/>
      </c>
      <c r="K738" t="str">
        <f>IF(A738="","",ROUND(1+(LOG10(A738)-LOG10(入力・概要!$B$38))*(入力・概要!$B$40-1)/(LOG10(入力・概要!$B$39)-LOG10(入力・概要!$B$38)),0)+3)</f>
        <v/>
      </c>
      <c r="L738" t="str">
        <f>IF(K738="","",INDEX(同相3導体!$B:$B,K738))</f>
        <v/>
      </c>
      <c r="M738" t="str">
        <f t="shared" si="71"/>
        <v/>
      </c>
    </row>
    <row r="739" spans="1:13">
      <c r="A739" s="3"/>
      <c r="B739" s="4"/>
      <c r="C739" s="4"/>
      <c r="D739" s="1" t="str">
        <f>IF(K739="","",INDEX(同相3導体!$AB:$AB,K739))</f>
        <v/>
      </c>
      <c r="E739" s="1" t="str">
        <f>IF(K739="","",INDEX(同相3導体!$AC:$AC,K739))</f>
        <v/>
      </c>
      <c r="F739" s="1" t="str">
        <f t="shared" si="66"/>
        <v/>
      </c>
      <c r="G739" s="1" t="str">
        <f t="shared" si="67"/>
        <v/>
      </c>
      <c r="H739" s="1" t="str">
        <f t="shared" si="68"/>
        <v/>
      </c>
      <c r="I739" s="1" t="str">
        <f t="shared" si="69"/>
        <v/>
      </c>
      <c r="J739" s="1" t="str">
        <f t="shared" si="70"/>
        <v/>
      </c>
      <c r="K739" t="str">
        <f>IF(A739="","",ROUND(1+(LOG10(A739)-LOG10(入力・概要!$B$38))*(入力・概要!$B$40-1)/(LOG10(入力・概要!$B$39)-LOG10(入力・概要!$B$38)),0)+3)</f>
        <v/>
      </c>
      <c r="L739" t="str">
        <f>IF(K739="","",INDEX(同相3導体!$B:$B,K739))</f>
        <v/>
      </c>
      <c r="M739" t="str">
        <f t="shared" si="71"/>
        <v/>
      </c>
    </row>
    <row r="740" spans="1:13">
      <c r="A740" s="3"/>
      <c r="B740" s="4"/>
      <c r="C740" s="4"/>
      <c r="D740" s="1" t="str">
        <f>IF(K740="","",INDEX(同相3導体!$AB:$AB,K740))</f>
        <v/>
      </c>
      <c r="E740" s="1" t="str">
        <f>IF(K740="","",INDEX(同相3導体!$AC:$AC,K740))</f>
        <v/>
      </c>
      <c r="F740" s="1" t="str">
        <f t="shared" si="66"/>
        <v/>
      </c>
      <c r="G740" s="1" t="str">
        <f t="shared" si="67"/>
        <v/>
      </c>
      <c r="H740" s="1" t="str">
        <f t="shared" si="68"/>
        <v/>
      </c>
      <c r="I740" s="1" t="str">
        <f t="shared" si="69"/>
        <v/>
      </c>
      <c r="J740" s="1" t="str">
        <f t="shared" si="70"/>
        <v/>
      </c>
      <c r="K740" t="str">
        <f>IF(A740="","",ROUND(1+(LOG10(A740)-LOG10(入力・概要!$B$38))*(入力・概要!$B$40-1)/(LOG10(入力・概要!$B$39)-LOG10(入力・概要!$B$38)),0)+3)</f>
        <v/>
      </c>
      <c r="L740" t="str">
        <f>IF(K740="","",INDEX(同相3導体!$B:$B,K740))</f>
        <v/>
      </c>
      <c r="M740" t="str">
        <f t="shared" si="71"/>
        <v/>
      </c>
    </row>
    <row r="741" spans="1:13">
      <c r="A741" s="3"/>
      <c r="B741" s="4"/>
      <c r="C741" s="4"/>
      <c r="D741" s="1" t="str">
        <f>IF(K741="","",INDEX(同相3導体!$AB:$AB,K741))</f>
        <v/>
      </c>
      <c r="E741" s="1" t="str">
        <f>IF(K741="","",INDEX(同相3導体!$AC:$AC,K741))</f>
        <v/>
      </c>
      <c r="F741" s="1" t="str">
        <f t="shared" si="66"/>
        <v/>
      </c>
      <c r="G741" s="1" t="str">
        <f t="shared" si="67"/>
        <v/>
      </c>
      <c r="H741" s="1" t="str">
        <f t="shared" si="68"/>
        <v/>
      </c>
      <c r="I741" s="1" t="str">
        <f t="shared" si="69"/>
        <v/>
      </c>
      <c r="J741" s="1" t="str">
        <f t="shared" si="70"/>
        <v/>
      </c>
      <c r="K741" t="str">
        <f>IF(A741="","",ROUND(1+(LOG10(A741)-LOG10(入力・概要!$B$38))*(入力・概要!$B$40-1)/(LOG10(入力・概要!$B$39)-LOG10(入力・概要!$B$38)),0)+3)</f>
        <v/>
      </c>
      <c r="L741" t="str">
        <f>IF(K741="","",INDEX(同相3導体!$B:$B,K741))</f>
        <v/>
      </c>
      <c r="M741" t="str">
        <f t="shared" si="71"/>
        <v/>
      </c>
    </row>
    <row r="742" spans="1:13">
      <c r="A742" s="3"/>
      <c r="B742" s="4"/>
      <c r="C742" s="4"/>
      <c r="D742" s="1" t="str">
        <f>IF(K742="","",INDEX(同相3導体!$AB:$AB,K742))</f>
        <v/>
      </c>
      <c r="E742" s="1" t="str">
        <f>IF(K742="","",INDEX(同相3導体!$AC:$AC,K742))</f>
        <v/>
      </c>
      <c r="F742" s="1" t="str">
        <f t="shared" si="66"/>
        <v/>
      </c>
      <c r="G742" s="1" t="str">
        <f t="shared" si="67"/>
        <v/>
      </c>
      <c r="H742" s="1" t="str">
        <f t="shared" si="68"/>
        <v/>
      </c>
      <c r="I742" s="1" t="str">
        <f t="shared" si="69"/>
        <v/>
      </c>
      <c r="J742" s="1" t="str">
        <f t="shared" si="70"/>
        <v/>
      </c>
      <c r="K742" t="str">
        <f>IF(A742="","",ROUND(1+(LOG10(A742)-LOG10(入力・概要!$B$38))*(入力・概要!$B$40-1)/(LOG10(入力・概要!$B$39)-LOG10(入力・概要!$B$38)),0)+3)</f>
        <v/>
      </c>
      <c r="L742" t="str">
        <f>IF(K742="","",INDEX(同相3導体!$B:$B,K742))</f>
        <v/>
      </c>
      <c r="M742" t="str">
        <f t="shared" si="71"/>
        <v/>
      </c>
    </row>
    <row r="743" spans="1:13">
      <c r="A743" s="3"/>
      <c r="B743" s="4"/>
      <c r="C743" s="4"/>
      <c r="D743" s="1" t="str">
        <f>IF(K743="","",INDEX(同相3導体!$AB:$AB,K743))</f>
        <v/>
      </c>
      <c r="E743" s="1" t="str">
        <f>IF(K743="","",INDEX(同相3導体!$AC:$AC,K743))</f>
        <v/>
      </c>
      <c r="F743" s="1" t="str">
        <f t="shared" si="66"/>
        <v/>
      </c>
      <c r="G743" s="1" t="str">
        <f t="shared" si="67"/>
        <v/>
      </c>
      <c r="H743" s="1" t="str">
        <f t="shared" si="68"/>
        <v/>
      </c>
      <c r="I743" s="1" t="str">
        <f t="shared" si="69"/>
        <v/>
      </c>
      <c r="J743" s="1" t="str">
        <f t="shared" si="70"/>
        <v/>
      </c>
      <c r="K743" t="str">
        <f>IF(A743="","",ROUND(1+(LOG10(A743)-LOG10(入力・概要!$B$38))*(入力・概要!$B$40-1)/(LOG10(入力・概要!$B$39)-LOG10(入力・概要!$B$38)),0)+3)</f>
        <v/>
      </c>
      <c r="L743" t="str">
        <f>IF(K743="","",INDEX(同相3導体!$B:$B,K743))</f>
        <v/>
      </c>
      <c r="M743" t="str">
        <f t="shared" si="71"/>
        <v/>
      </c>
    </row>
    <row r="744" spans="1:13">
      <c r="A744" s="3"/>
      <c r="B744" s="4"/>
      <c r="C744" s="4"/>
      <c r="D744" s="1" t="str">
        <f>IF(K744="","",INDEX(同相3導体!$AB:$AB,K744))</f>
        <v/>
      </c>
      <c r="E744" s="1" t="str">
        <f>IF(K744="","",INDEX(同相3導体!$AC:$AC,K744))</f>
        <v/>
      </c>
      <c r="F744" s="1" t="str">
        <f t="shared" si="66"/>
        <v/>
      </c>
      <c r="G744" s="1" t="str">
        <f t="shared" si="67"/>
        <v/>
      </c>
      <c r="H744" s="1" t="str">
        <f t="shared" si="68"/>
        <v/>
      </c>
      <c r="I744" s="1" t="str">
        <f t="shared" si="69"/>
        <v/>
      </c>
      <c r="J744" s="1" t="str">
        <f t="shared" si="70"/>
        <v/>
      </c>
      <c r="K744" t="str">
        <f>IF(A744="","",ROUND(1+(LOG10(A744)-LOG10(入力・概要!$B$38))*(入力・概要!$B$40-1)/(LOG10(入力・概要!$B$39)-LOG10(入力・概要!$B$38)),0)+3)</f>
        <v/>
      </c>
      <c r="L744" t="str">
        <f>IF(K744="","",INDEX(同相3導体!$B:$B,K744))</f>
        <v/>
      </c>
      <c r="M744" t="str">
        <f t="shared" si="71"/>
        <v/>
      </c>
    </row>
    <row r="745" spans="1:13">
      <c r="A745" s="3"/>
      <c r="B745" s="4"/>
      <c r="C745" s="4"/>
      <c r="D745" s="1" t="str">
        <f>IF(K745="","",INDEX(同相3導体!$AB:$AB,K745))</f>
        <v/>
      </c>
      <c r="E745" s="1" t="str">
        <f>IF(K745="","",INDEX(同相3導体!$AC:$AC,K745))</f>
        <v/>
      </c>
      <c r="F745" s="1" t="str">
        <f t="shared" si="66"/>
        <v/>
      </c>
      <c r="G745" s="1" t="str">
        <f t="shared" si="67"/>
        <v/>
      </c>
      <c r="H745" s="1" t="str">
        <f t="shared" si="68"/>
        <v/>
      </c>
      <c r="I745" s="1" t="str">
        <f t="shared" si="69"/>
        <v/>
      </c>
      <c r="J745" s="1" t="str">
        <f t="shared" si="70"/>
        <v/>
      </c>
      <c r="K745" t="str">
        <f>IF(A745="","",ROUND(1+(LOG10(A745)-LOG10(入力・概要!$B$38))*(入力・概要!$B$40-1)/(LOG10(入力・概要!$B$39)-LOG10(入力・概要!$B$38)),0)+3)</f>
        <v/>
      </c>
      <c r="L745" t="str">
        <f>IF(K745="","",INDEX(同相3導体!$B:$B,K745))</f>
        <v/>
      </c>
      <c r="M745" t="str">
        <f t="shared" si="71"/>
        <v/>
      </c>
    </row>
    <row r="746" spans="1:13">
      <c r="A746" s="3"/>
      <c r="B746" s="4"/>
      <c r="C746" s="4"/>
      <c r="D746" s="1" t="str">
        <f>IF(K746="","",INDEX(同相3導体!$AB:$AB,K746))</f>
        <v/>
      </c>
      <c r="E746" s="1" t="str">
        <f>IF(K746="","",INDEX(同相3導体!$AC:$AC,K746))</f>
        <v/>
      </c>
      <c r="F746" s="1" t="str">
        <f t="shared" si="66"/>
        <v/>
      </c>
      <c r="G746" s="1" t="str">
        <f t="shared" si="67"/>
        <v/>
      </c>
      <c r="H746" s="1" t="str">
        <f t="shared" si="68"/>
        <v/>
      </c>
      <c r="I746" s="1" t="str">
        <f t="shared" si="69"/>
        <v/>
      </c>
      <c r="J746" s="1" t="str">
        <f t="shared" si="70"/>
        <v/>
      </c>
      <c r="K746" t="str">
        <f>IF(A746="","",ROUND(1+(LOG10(A746)-LOG10(入力・概要!$B$38))*(入力・概要!$B$40-1)/(LOG10(入力・概要!$B$39)-LOG10(入力・概要!$B$38)),0)+3)</f>
        <v/>
      </c>
      <c r="L746" t="str">
        <f>IF(K746="","",INDEX(同相3導体!$B:$B,K746))</f>
        <v/>
      </c>
      <c r="M746" t="str">
        <f t="shared" si="71"/>
        <v/>
      </c>
    </row>
    <row r="747" spans="1:13">
      <c r="A747" s="3"/>
      <c r="B747" s="4"/>
      <c r="C747" s="4"/>
      <c r="D747" s="1" t="str">
        <f>IF(K747="","",INDEX(同相3導体!$AB:$AB,K747))</f>
        <v/>
      </c>
      <c r="E747" s="1" t="str">
        <f>IF(K747="","",INDEX(同相3導体!$AC:$AC,K747))</f>
        <v/>
      </c>
      <c r="F747" s="1" t="str">
        <f t="shared" si="66"/>
        <v/>
      </c>
      <c r="G747" s="1" t="str">
        <f t="shared" si="67"/>
        <v/>
      </c>
      <c r="H747" s="1" t="str">
        <f t="shared" si="68"/>
        <v/>
      </c>
      <c r="I747" s="1" t="str">
        <f t="shared" si="69"/>
        <v/>
      </c>
      <c r="J747" s="1" t="str">
        <f t="shared" si="70"/>
        <v/>
      </c>
      <c r="K747" t="str">
        <f>IF(A747="","",ROUND(1+(LOG10(A747)-LOG10(入力・概要!$B$38))*(入力・概要!$B$40-1)/(LOG10(入力・概要!$B$39)-LOG10(入力・概要!$B$38)),0)+3)</f>
        <v/>
      </c>
      <c r="L747" t="str">
        <f>IF(K747="","",INDEX(同相3導体!$B:$B,K747))</f>
        <v/>
      </c>
      <c r="M747" t="str">
        <f t="shared" si="71"/>
        <v/>
      </c>
    </row>
    <row r="748" spans="1:13">
      <c r="A748" s="3"/>
      <c r="B748" s="4"/>
      <c r="C748" s="4"/>
      <c r="D748" s="1" t="str">
        <f>IF(K748="","",INDEX(同相3導体!$AB:$AB,K748))</f>
        <v/>
      </c>
      <c r="E748" s="1" t="str">
        <f>IF(K748="","",INDEX(同相3導体!$AC:$AC,K748))</f>
        <v/>
      </c>
      <c r="F748" s="1" t="str">
        <f t="shared" si="66"/>
        <v/>
      </c>
      <c r="G748" s="1" t="str">
        <f t="shared" si="67"/>
        <v/>
      </c>
      <c r="H748" s="1" t="str">
        <f t="shared" si="68"/>
        <v/>
      </c>
      <c r="I748" s="1" t="str">
        <f t="shared" si="69"/>
        <v/>
      </c>
      <c r="J748" s="1" t="str">
        <f t="shared" si="70"/>
        <v/>
      </c>
      <c r="K748" t="str">
        <f>IF(A748="","",ROUND(1+(LOG10(A748)-LOG10(入力・概要!$B$38))*(入力・概要!$B$40-1)/(LOG10(入力・概要!$B$39)-LOG10(入力・概要!$B$38)),0)+3)</f>
        <v/>
      </c>
      <c r="L748" t="str">
        <f>IF(K748="","",INDEX(同相3導体!$B:$B,K748))</f>
        <v/>
      </c>
      <c r="M748" t="str">
        <f t="shared" si="71"/>
        <v/>
      </c>
    </row>
    <row r="749" spans="1:13">
      <c r="A749" s="3"/>
      <c r="B749" s="4"/>
      <c r="C749" s="4"/>
      <c r="D749" s="1" t="str">
        <f>IF(K749="","",INDEX(同相3導体!$AB:$AB,K749))</f>
        <v/>
      </c>
      <c r="E749" s="1" t="str">
        <f>IF(K749="","",INDEX(同相3導体!$AC:$AC,K749))</f>
        <v/>
      </c>
      <c r="F749" s="1" t="str">
        <f t="shared" si="66"/>
        <v/>
      </c>
      <c r="G749" s="1" t="str">
        <f t="shared" si="67"/>
        <v/>
      </c>
      <c r="H749" s="1" t="str">
        <f t="shared" si="68"/>
        <v/>
      </c>
      <c r="I749" s="1" t="str">
        <f t="shared" si="69"/>
        <v/>
      </c>
      <c r="J749" s="1" t="str">
        <f t="shared" si="70"/>
        <v/>
      </c>
      <c r="K749" t="str">
        <f>IF(A749="","",ROUND(1+(LOG10(A749)-LOG10(入力・概要!$B$38))*(入力・概要!$B$40-1)/(LOG10(入力・概要!$B$39)-LOG10(入力・概要!$B$38)),0)+3)</f>
        <v/>
      </c>
      <c r="L749" t="str">
        <f>IF(K749="","",INDEX(同相3導体!$B:$B,K749))</f>
        <v/>
      </c>
      <c r="M749" t="str">
        <f t="shared" si="71"/>
        <v/>
      </c>
    </row>
    <row r="750" spans="1:13">
      <c r="A750" s="3"/>
      <c r="B750" s="4"/>
      <c r="C750" s="4"/>
      <c r="D750" s="1" t="str">
        <f>IF(K750="","",INDEX(同相3導体!$AB:$AB,K750))</f>
        <v/>
      </c>
      <c r="E750" s="1" t="str">
        <f>IF(K750="","",INDEX(同相3導体!$AC:$AC,K750))</f>
        <v/>
      </c>
      <c r="F750" s="1" t="str">
        <f t="shared" si="66"/>
        <v/>
      </c>
      <c r="G750" s="1" t="str">
        <f t="shared" si="67"/>
        <v/>
      </c>
      <c r="H750" s="1" t="str">
        <f t="shared" si="68"/>
        <v/>
      </c>
      <c r="I750" s="1" t="str">
        <f t="shared" si="69"/>
        <v/>
      </c>
      <c r="J750" s="1" t="str">
        <f t="shared" si="70"/>
        <v/>
      </c>
      <c r="K750" t="str">
        <f>IF(A750="","",ROUND(1+(LOG10(A750)-LOG10(入力・概要!$B$38))*(入力・概要!$B$40-1)/(LOG10(入力・概要!$B$39)-LOG10(入力・概要!$B$38)),0)+3)</f>
        <v/>
      </c>
      <c r="L750" t="str">
        <f>IF(K750="","",INDEX(同相3導体!$B:$B,K750))</f>
        <v/>
      </c>
      <c r="M750" t="str">
        <f t="shared" si="71"/>
        <v/>
      </c>
    </row>
    <row r="751" spans="1:13">
      <c r="A751" s="3"/>
      <c r="B751" s="4"/>
      <c r="C751" s="4"/>
      <c r="D751" s="1" t="str">
        <f>IF(K751="","",INDEX(同相3導体!$AB:$AB,K751))</f>
        <v/>
      </c>
      <c r="E751" s="1" t="str">
        <f>IF(K751="","",INDEX(同相3導体!$AC:$AC,K751))</f>
        <v/>
      </c>
      <c r="F751" s="1" t="str">
        <f t="shared" si="66"/>
        <v/>
      </c>
      <c r="G751" s="1" t="str">
        <f t="shared" si="67"/>
        <v/>
      </c>
      <c r="H751" s="1" t="str">
        <f t="shared" si="68"/>
        <v/>
      </c>
      <c r="I751" s="1" t="str">
        <f t="shared" si="69"/>
        <v/>
      </c>
      <c r="J751" s="1" t="str">
        <f t="shared" si="70"/>
        <v/>
      </c>
      <c r="K751" t="str">
        <f>IF(A751="","",ROUND(1+(LOG10(A751)-LOG10(入力・概要!$B$38))*(入力・概要!$B$40-1)/(LOG10(入力・概要!$B$39)-LOG10(入力・概要!$B$38)),0)+3)</f>
        <v/>
      </c>
      <c r="L751" t="str">
        <f>IF(K751="","",INDEX(同相3導体!$B:$B,K751))</f>
        <v/>
      </c>
      <c r="M751" t="str">
        <f t="shared" si="71"/>
        <v/>
      </c>
    </row>
    <row r="752" spans="1:13">
      <c r="A752" s="3"/>
      <c r="B752" s="4"/>
      <c r="C752" s="4"/>
      <c r="D752" s="1" t="str">
        <f>IF(K752="","",INDEX(同相3導体!$AB:$AB,K752))</f>
        <v/>
      </c>
      <c r="E752" s="1" t="str">
        <f>IF(K752="","",INDEX(同相3導体!$AC:$AC,K752))</f>
        <v/>
      </c>
      <c r="F752" s="1" t="str">
        <f t="shared" si="66"/>
        <v/>
      </c>
      <c r="G752" s="1" t="str">
        <f t="shared" si="67"/>
        <v/>
      </c>
      <c r="H752" s="1" t="str">
        <f t="shared" si="68"/>
        <v/>
      </c>
      <c r="I752" s="1" t="str">
        <f t="shared" si="69"/>
        <v/>
      </c>
      <c r="J752" s="1" t="str">
        <f t="shared" si="70"/>
        <v/>
      </c>
      <c r="K752" t="str">
        <f>IF(A752="","",ROUND(1+(LOG10(A752)-LOG10(入力・概要!$B$38))*(入力・概要!$B$40-1)/(LOG10(入力・概要!$B$39)-LOG10(入力・概要!$B$38)),0)+3)</f>
        <v/>
      </c>
      <c r="L752" t="str">
        <f>IF(K752="","",INDEX(同相3導体!$B:$B,K752))</f>
        <v/>
      </c>
      <c r="M752" t="str">
        <f t="shared" si="71"/>
        <v/>
      </c>
    </row>
    <row r="753" spans="1:13">
      <c r="A753" s="3"/>
      <c r="B753" s="4"/>
      <c r="C753" s="4"/>
      <c r="D753" s="1" t="str">
        <f>IF(K753="","",INDEX(同相3導体!$AB:$AB,K753))</f>
        <v/>
      </c>
      <c r="E753" s="1" t="str">
        <f>IF(K753="","",INDEX(同相3導体!$AC:$AC,K753))</f>
        <v/>
      </c>
      <c r="F753" s="1" t="str">
        <f t="shared" si="66"/>
        <v/>
      </c>
      <c r="G753" s="1" t="str">
        <f t="shared" si="67"/>
        <v/>
      </c>
      <c r="H753" s="1" t="str">
        <f t="shared" si="68"/>
        <v/>
      </c>
      <c r="I753" s="1" t="str">
        <f t="shared" si="69"/>
        <v/>
      </c>
      <c r="J753" s="1" t="str">
        <f t="shared" si="70"/>
        <v/>
      </c>
      <c r="K753" t="str">
        <f>IF(A753="","",ROUND(1+(LOG10(A753)-LOG10(入力・概要!$B$38))*(入力・概要!$B$40-1)/(LOG10(入力・概要!$B$39)-LOG10(入力・概要!$B$38)),0)+3)</f>
        <v/>
      </c>
      <c r="L753" t="str">
        <f>IF(K753="","",INDEX(同相3導体!$B:$B,K753))</f>
        <v/>
      </c>
      <c r="M753" t="str">
        <f t="shared" si="71"/>
        <v/>
      </c>
    </row>
    <row r="754" spans="1:13">
      <c r="A754" s="3"/>
      <c r="B754" s="4"/>
      <c r="C754" s="4"/>
      <c r="D754" s="1" t="str">
        <f>IF(K754="","",INDEX(同相3導体!$AB:$AB,K754))</f>
        <v/>
      </c>
      <c r="E754" s="1" t="str">
        <f>IF(K754="","",INDEX(同相3導体!$AC:$AC,K754))</f>
        <v/>
      </c>
      <c r="F754" s="1" t="str">
        <f t="shared" si="66"/>
        <v/>
      </c>
      <c r="G754" s="1" t="str">
        <f t="shared" si="67"/>
        <v/>
      </c>
      <c r="H754" s="1" t="str">
        <f t="shared" si="68"/>
        <v/>
      </c>
      <c r="I754" s="1" t="str">
        <f t="shared" si="69"/>
        <v/>
      </c>
      <c r="J754" s="1" t="str">
        <f t="shared" si="70"/>
        <v/>
      </c>
      <c r="K754" t="str">
        <f>IF(A754="","",ROUND(1+(LOG10(A754)-LOG10(入力・概要!$B$38))*(入力・概要!$B$40-1)/(LOG10(入力・概要!$B$39)-LOG10(入力・概要!$B$38)),0)+3)</f>
        <v/>
      </c>
      <c r="L754" t="str">
        <f>IF(K754="","",INDEX(同相3導体!$B:$B,K754))</f>
        <v/>
      </c>
      <c r="M754" t="str">
        <f t="shared" si="71"/>
        <v/>
      </c>
    </row>
    <row r="755" spans="1:13">
      <c r="A755" s="3"/>
      <c r="B755" s="4"/>
      <c r="C755" s="4"/>
      <c r="D755" s="1" t="str">
        <f>IF(K755="","",INDEX(同相3導体!$AB:$AB,K755))</f>
        <v/>
      </c>
      <c r="E755" s="1" t="str">
        <f>IF(K755="","",INDEX(同相3導体!$AC:$AC,K755))</f>
        <v/>
      </c>
      <c r="F755" s="1" t="str">
        <f t="shared" si="66"/>
        <v/>
      </c>
      <c r="G755" s="1" t="str">
        <f t="shared" si="67"/>
        <v/>
      </c>
      <c r="H755" s="1" t="str">
        <f t="shared" si="68"/>
        <v/>
      </c>
      <c r="I755" s="1" t="str">
        <f t="shared" si="69"/>
        <v/>
      </c>
      <c r="J755" s="1" t="str">
        <f t="shared" si="70"/>
        <v/>
      </c>
      <c r="K755" t="str">
        <f>IF(A755="","",ROUND(1+(LOG10(A755)-LOG10(入力・概要!$B$38))*(入力・概要!$B$40-1)/(LOG10(入力・概要!$B$39)-LOG10(入力・概要!$B$38)),0)+3)</f>
        <v/>
      </c>
      <c r="L755" t="str">
        <f>IF(K755="","",INDEX(同相3導体!$B:$B,K755))</f>
        <v/>
      </c>
      <c r="M755" t="str">
        <f t="shared" si="71"/>
        <v/>
      </c>
    </row>
    <row r="756" spans="1:13">
      <c r="A756" s="3"/>
      <c r="B756" s="4"/>
      <c r="C756" s="4"/>
      <c r="D756" s="1" t="str">
        <f>IF(K756="","",INDEX(同相3導体!$AB:$AB,K756))</f>
        <v/>
      </c>
      <c r="E756" s="1" t="str">
        <f>IF(K756="","",INDEX(同相3導体!$AC:$AC,K756))</f>
        <v/>
      </c>
      <c r="F756" s="1" t="str">
        <f t="shared" si="66"/>
        <v/>
      </c>
      <c r="G756" s="1" t="str">
        <f t="shared" si="67"/>
        <v/>
      </c>
      <c r="H756" s="1" t="str">
        <f t="shared" si="68"/>
        <v/>
      </c>
      <c r="I756" s="1" t="str">
        <f t="shared" si="69"/>
        <v/>
      </c>
      <c r="J756" s="1" t="str">
        <f t="shared" si="70"/>
        <v/>
      </c>
      <c r="K756" t="str">
        <f>IF(A756="","",ROUND(1+(LOG10(A756)-LOG10(入力・概要!$B$38))*(入力・概要!$B$40-1)/(LOG10(入力・概要!$B$39)-LOG10(入力・概要!$B$38)),0)+3)</f>
        <v/>
      </c>
      <c r="L756" t="str">
        <f>IF(K756="","",INDEX(同相3導体!$B:$B,K756))</f>
        <v/>
      </c>
      <c r="M756" t="str">
        <f t="shared" si="71"/>
        <v/>
      </c>
    </row>
    <row r="757" spans="1:13">
      <c r="A757" s="3"/>
      <c r="B757" s="4"/>
      <c r="C757" s="4"/>
      <c r="D757" s="1" t="str">
        <f>IF(K757="","",INDEX(同相3導体!$AB:$AB,K757))</f>
        <v/>
      </c>
      <c r="E757" s="1" t="str">
        <f>IF(K757="","",INDEX(同相3導体!$AC:$AC,K757))</f>
        <v/>
      </c>
      <c r="F757" s="1" t="str">
        <f t="shared" si="66"/>
        <v/>
      </c>
      <c r="G757" s="1" t="str">
        <f t="shared" si="67"/>
        <v/>
      </c>
      <c r="H757" s="1" t="str">
        <f t="shared" si="68"/>
        <v/>
      </c>
      <c r="I757" s="1" t="str">
        <f t="shared" si="69"/>
        <v/>
      </c>
      <c r="J757" s="1" t="str">
        <f t="shared" si="70"/>
        <v/>
      </c>
      <c r="K757" t="str">
        <f>IF(A757="","",ROUND(1+(LOG10(A757)-LOG10(入力・概要!$B$38))*(入力・概要!$B$40-1)/(LOG10(入力・概要!$B$39)-LOG10(入力・概要!$B$38)),0)+3)</f>
        <v/>
      </c>
      <c r="L757" t="str">
        <f>IF(K757="","",INDEX(同相3導体!$B:$B,K757))</f>
        <v/>
      </c>
      <c r="M757" t="str">
        <f t="shared" si="71"/>
        <v/>
      </c>
    </row>
    <row r="758" spans="1:13">
      <c r="A758" s="3"/>
      <c r="B758" s="4"/>
      <c r="C758" s="4"/>
      <c r="D758" s="1" t="str">
        <f>IF(K758="","",INDEX(同相3導体!$AB:$AB,K758))</f>
        <v/>
      </c>
      <c r="E758" s="1" t="str">
        <f>IF(K758="","",INDEX(同相3導体!$AC:$AC,K758))</f>
        <v/>
      </c>
      <c r="F758" s="1" t="str">
        <f t="shared" si="66"/>
        <v/>
      </c>
      <c r="G758" s="1" t="str">
        <f t="shared" si="67"/>
        <v/>
      </c>
      <c r="H758" s="1" t="str">
        <f t="shared" si="68"/>
        <v/>
      </c>
      <c r="I758" s="1" t="str">
        <f t="shared" si="69"/>
        <v/>
      </c>
      <c r="J758" s="1" t="str">
        <f t="shared" si="70"/>
        <v/>
      </c>
      <c r="K758" t="str">
        <f>IF(A758="","",ROUND(1+(LOG10(A758)-LOG10(入力・概要!$B$38))*(入力・概要!$B$40-1)/(LOG10(入力・概要!$B$39)-LOG10(入力・概要!$B$38)),0)+3)</f>
        <v/>
      </c>
      <c r="L758" t="str">
        <f>IF(K758="","",INDEX(同相3導体!$B:$B,K758))</f>
        <v/>
      </c>
      <c r="M758" t="str">
        <f t="shared" si="71"/>
        <v/>
      </c>
    </row>
    <row r="759" spans="1:13">
      <c r="A759" s="3"/>
      <c r="B759" s="4"/>
      <c r="C759" s="4"/>
      <c r="D759" s="1" t="str">
        <f>IF(K759="","",INDEX(同相3導体!$AB:$AB,K759))</f>
        <v/>
      </c>
      <c r="E759" s="1" t="str">
        <f>IF(K759="","",INDEX(同相3導体!$AC:$AC,K759))</f>
        <v/>
      </c>
      <c r="F759" s="1" t="str">
        <f t="shared" si="66"/>
        <v/>
      </c>
      <c r="G759" s="1" t="str">
        <f t="shared" si="67"/>
        <v/>
      </c>
      <c r="H759" s="1" t="str">
        <f t="shared" si="68"/>
        <v/>
      </c>
      <c r="I759" s="1" t="str">
        <f t="shared" si="69"/>
        <v/>
      </c>
      <c r="J759" s="1" t="str">
        <f t="shared" si="70"/>
        <v/>
      </c>
      <c r="K759" t="str">
        <f>IF(A759="","",ROUND(1+(LOG10(A759)-LOG10(入力・概要!$B$38))*(入力・概要!$B$40-1)/(LOG10(入力・概要!$B$39)-LOG10(入力・概要!$B$38)),0)+3)</f>
        <v/>
      </c>
      <c r="L759" t="str">
        <f>IF(K759="","",INDEX(同相3導体!$B:$B,K759))</f>
        <v/>
      </c>
      <c r="M759" t="str">
        <f t="shared" si="71"/>
        <v/>
      </c>
    </row>
    <row r="760" spans="1:13">
      <c r="A760" s="3"/>
      <c r="B760" s="4"/>
      <c r="C760" s="4"/>
      <c r="D760" s="1" t="str">
        <f>IF(K760="","",INDEX(同相3導体!$AB:$AB,K760))</f>
        <v/>
      </c>
      <c r="E760" s="1" t="str">
        <f>IF(K760="","",INDEX(同相3導体!$AC:$AC,K760))</f>
        <v/>
      </c>
      <c r="F760" s="1" t="str">
        <f t="shared" si="66"/>
        <v/>
      </c>
      <c r="G760" s="1" t="str">
        <f t="shared" si="67"/>
        <v/>
      </c>
      <c r="H760" s="1" t="str">
        <f t="shared" si="68"/>
        <v/>
      </c>
      <c r="I760" s="1" t="str">
        <f t="shared" si="69"/>
        <v/>
      </c>
      <c r="J760" s="1" t="str">
        <f t="shared" si="70"/>
        <v/>
      </c>
      <c r="K760" t="str">
        <f>IF(A760="","",ROUND(1+(LOG10(A760)-LOG10(入力・概要!$B$38))*(入力・概要!$B$40-1)/(LOG10(入力・概要!$B$39)-LOG10(入力・概要!$B$38)),0)+3)</f>
        <v/>
      </c>
      <c r="L760" t="str">
        <f>IF(K760="","",INDEX(同相3導体!$B:$B,K760))</f>
        <v/>
      </c>
      <c r="M760" t="str">
        <f t="shared" si="71"/>
        <v/>
      </c>
    </row>
    <row r="761" spans="1:13">
      <c r="A761" s="3"/>
      <c r="B761" s="4"/>
      <c r="C761" s="4"/>
      <c r="D761" s="1" t="str">
        <f>IF(K761="","",INDEX(同相3導体!$AB:$AB,K761))</f>
        <v/>
      </c>
      <c r="E761" s="1" t="str">
        <f>IF(K761="","",INDEX(同相3導体!$AC:$AC,K761))</f>
        <v/>
      </c>
      <c r="F761" s="1" t="str">
        <f t="shared" si="66"/>
        <v/>
      </c>
      <c r="G761" s="1" t="str">
        <f t="shared" si="67"/>
        <v/>
      </c>
      <c r="H761" s="1" t="str">
        <f t="shared" si="68"/>
        <v/>
      </c>
      <c r="I761" s="1" t="str">
        <f t="shared" si="69"/>
        <v/>
      </c>
      <c r="J761" s="1" t="str">
        <f t="shared" si="70"/>
        <v/>
      </c>
      <c r="K761" t="str">
        <f>IF(A761="","",ROUND(1+(LOG10(A761)-LOG10(入力・概要!$B$38))*(入力・概要!$B$40-1)/(LOG10(入力・概要!$B$39)-LOG10(入力・概要!$B$38)),0)+3)</f>
        <v/>
      </c>
      <c r="L761" t="str">
        <f>IF(K761="","",INDEX(同相3導体!$B:$B,K761))</f>
        <v/>
      </c>
      <c r="M761" t="str">
        <f t="shared" si="71"/>
        <v/>
      </c>
    </row>
    <row r="762" spans="1:13">
      <c r="A762" s="3"/>
      <c r="B762" s="4"/>
      <c r="C762" s="4"/>
      <c r="D762" s="1" t="str">
        <f>IF(K762="","",INDEX(同相3導体!$AB:$AB,K762))</f>
        <v/>
      </c>
      <c r="E762" s="1" t="str">
        <f>IF(K762="","",INDEX(同相3導体!$AC:$AC,K762))</f>
        <v/>
      </c>
      <c r="F762" s="1" t="str">
        <f t="shared" si="66"/>
        <v/>
      </c>
      <c r="G762" s="1" t="str">
        <f t="shared" si="67"/>
        <v/>
      </c>
      <c r="H762" s="1" t="str">
        <f t="shared" si="68"/>
        <v/>
      </c>
      <c r="I762" s="1" t="str">
        <f t="shared" si="69"/>
        <v/>
      </c>
      <c r="J762" s="1" t="str">
        <f t="shared" si="70"/>
        <v/>
      </c>
      <c r="K762" t="str">
        <f>IF(A762="","",ROUND(1+(LOG10(A762)-LOG10(入力・概要!$B$38))*(入力・概要!$B$40-1)/(LOG10(入力・概要!$B$39)-LOG10(入力・概要!$B$38)),0)+3)</f>
        <v/>
      </c>
      <c r="L762" t="str">
        <f>IF(K762="","",INDEX(同相3導体!$B:$B,K762))</f>
        <v/>
      </c>
      <c r="M762" t="str">
        <f t="shared" si="71"/>
        <v/>
      </c>
    </row>
    <row r="763" spans="1:13">
      <c r="A763" s="3"/>
      <c r="B763" s="4"/>
      <c r="C763" s="4"/>
      <c r="D763" s="1" t="str">
        <f>IF(K763="","",INDEX(同相3導体!$AB:$AB,K763))</f>
        <v/>
      </c>
      <c r="E763" s="1" t="str">
        <f>IF(K763="","",INDEX(同相3導体!$AC:$AC,K763))</f>
        <v/>
      </c>
      <c r="F763" s="1" t="str">
        <f t="shared" si="66"/>
        <v/>
      </c>
      <c r="G763" s="1" t="str">
        <f t="shared" si="67"/>
        <v/>
      </c>
      <c r="H763" s="1" t="str">
        <f t="shared" si="68"/>
        <v/>
      </c>
      <c r="I763" s="1" t="str">
        <f t="shared" si="69"/>
        <v/>
      </c>
      <c r="J763" s="1" t="str">
        <f t="shared" si="70"/>
        <v/>
      </c>
      <c r="K763" t="str">
        <f>IF(A763="","",ROUND(1+(LOG10(A763)-LOG10(入力・概要!$B$38))*(入力・概要!$B$40-1)/(LOG10(入力・概要!$B$39)-LOG10(入力・概要!$B$38)),0)+3)</f>
        <v/>
      </c>
      <c r="L763" t="str">
        <f>IF(K763="","",INDEX(同相3導体!$B:$B,K763))</f>
        <v/>
      </c>
      <c r="M763" t="str">
        <f t="shared" si="71"/>
        <v/>
      </c>
    </row>
    <row r="764" spans="1:13">
      <c r="A764" s="3"/>
      <c r="B764" s="4"/>
      <c r="C764" s="4"/>
      <c r="D764" s="1" t="str">
        <f>IF(K764="","",INDEX(同相3導体!$AB:$AB,K764))</f>
        <v/>
      </c>
      <c r="E764" s="1" t="str">
        <f>IF(K764="","",INDEX(同相3導体!$AC:$AC,K764))</f>
        <v/>
      </c>
      <c r="F764" s="1" t="str">
        <f t="shared" si="66"/>
        <v/>
      </c>
      <c r="G764" s="1" t="str">
        <f t="shared" si="67"/>
        <v/>
      </c>
      <c r="H764" s="1" t="str">
        <f t="shared" si="68"/>
        <v/>
      </c>
      <c r="I764" s="1" t="str">
        <f t="shared" si="69"/>
        <v/>
      </c>
      <c r="J764" s="1" t="str">
        <f t="shared" si="70"/>
        <v/>
      </c>
      <c r="K764" t="str">
        <f>IF(A764="","",ROUND(1+(LOG10(A764)-LOG10(入力・概要!$B$38))*(入力・概要!$B$40-1)/(LOG10(入力・概要!$B$39)-LOG10(入力・概要!$B$38)),0)+3)</f>
        <v/>
      </c>
      <c r="L764" t="str">
        <f>IF(K764="","",INDEX(同相3導体!$B:$B,K764))</f>
        <v/>
      </c>
      <c r="M764" t="str">
        <f t="shared" si="71"/>
        <v/>
      </c>
    </row>
    <row r="765" spans="1:13">
      <c r="A765" s="3"/>
      <c r="B765" s="4"/>
      <c r="C765" s="4"/>
      <c r="D765" s="1" t="str">
        <f>IF(K765="","",INDEX(同相3導体!$AB:$AB,K765))</f>
        <v/>
      </c>
      <c r="E765" s="1" t="str">
        <f>IF(K765="","",INDEX(同相3導体!$AC:$AC,K765))</f>
        <v/>
      </c>
      <c r="F765" s="1" t="str">
        <f t="shared" si="66"/>
        <v/>
      </c>
      <c r="G765" s="1" t="str">
        <f t="shared" si="67"/>
        <v/>
      </c>
      <c r="H765" s="1" t="str">
        <f t="shared" si="68"/>
        <v/>
      </c>
      <c r="I765" s="1" t="str">
        <f t="shared" si="69"/>
        <v/>
      </c>
      <c r="J765" s="1" t="str">
        <f t="shared" si="70"/>
        <v/>
      </c>
      <c r="K765" t="str">
        <f>IF(A765="","",ROUND(1+(LOG10(A765)-LOG10(入力・概要!$B$38))*(入力・概要!$B$40-1)/(LOG10(入力・概要!$B$39)-LOG10(入力・概要!$B$38)),0)+3)</f>
        <v/>
      </c>
      <c r="L765" t="str">
        <f>IF(K765="","",INDEX(同相3導体!$B:$B,K765))</f>
        <v/>
      </c>
      <c r="M765" t="str">
        <f t="shared" si="71"/>
        <v/>
      </c>
    </row>
    <row r="766" spans="1:13">
      <c r="A766" s="3"/>
      <c r="B766" s="4"/>
      <c r="C766" s="4"/>
      <c r="D766" s="1" t="str">
        <f>IF(K766="","",INDEX(同相3導体!$AB:$AB,K766))</f>
        <v/>
      </c>
      <c r="E766" s="1" t="str">
        <f>IF(K766="","",INDEX(同相3導体!$AC:$AC,K766))</f>
        <v/>
      </c>
      <c r="F766" s="1" t="str">
        <f t="shared" si="66"/>
        <v/>
      </c>
      <c r="G766" s="1" t="str">
        <f t="shared" si="67"/>
        <v/>
      </c>
      <c r="H766" s="1" t="str">
        <f t="shared" si="68"/>
        <v/>
      </c>
      <c r="I766" s="1" t="str">
        <f t="shared" si="69"/>
        <v/>
      </c>
      <c r="J766" s="1" t="str">
        <f t="shared" si="70"/>
        <v/>
      </c>
      <c r="K766" t="str">
        <f>IF(A766="","",ROUND(1+(LOG10(A766)-LOG10(入力・概要!$B$38))*(入力・概要!$B$40-1)/(LOG10(入力・概要!$B$39)-LOG10(入力・概要!$B$38)),0)+3)</f>
        <v/>
      </c>
      <c r="L766" t="str">
        <f>IF(K766="","",INDEX(同相3導体!$B:$B,K766))</f>
        <v/>
      </c>
      <c r="M766" t="str">
        <f t="shared" si="71"/>
        <v/>
      </c>
    </row>
    <row r="767" spans="1:13">
      <c r="A767" s="3"/>
      <c r="B767" s="4"/>
      <c r="C767" s="4"/>
      <c r="D767" s="1" t="str">
        <f>IF(K767="","",INDEX(同相3導体!$AB:$AB,K767))</f>
        <v/>
      </c>
      <c r="E767" s="1" t="str">
        <f>IF(K767="","",INDEX(同相3導体!$AC:$AC,K767))</f>
        <v/>
      </c>
      <c r="F767" s="1" t="str">
        <f t="shared" si="66"/>
        <v/>
      </c>
      <c r="G767" s="1" t="str">
        <f t="shared" si="67"/>
        <v/>
      </c>
      <c r="H767" s="1" t="str">
        <f t="shared" si="68"/>
        <v/>
      </c>
      <c r="I767" s="1" t="str">
        <f t="shared" si="69"/>
        <v/>
      </c>
      <c r="J767" s="1" t="str">
        <f t="shared" si="70"/>
        <v/>
      </c>
      <c r="K767" t="str">
        <f>IF(A767="","",ROUND(1+(LOG10(A767)-LOG10(入力・概要!$B$38))*(入力・概要!$B$40-1)/(LOG10(入力・概要!$B$39)-LOG10(入力・概要!$B$38)),0)+3)</f>
        <v/>
      </c>
      <c r="L767" t="str">
        <f>IF(K767="","",INDEX(同相3導体!$B:$B,K767))</f>
        <v/>
      </c>
      <c r="M767" t="str">
        <f t="shared" si="71"/>
        <v/>
      </c>
    </row>
    <row r="768" spans="1:13">
      <c r="A768" s="3"/>
      <c r="B768" s="4"/>
      <c r="C768" s="4"/>
      <c r="D768" s="1" t="str">
        <f>IF(K768="","",INDEX(同相3導体!$AB:$AB,K768))</f>
        <v/>
      </c>
      <c r="E768" s="1" t="str">
        <f>IF(K768="","",INDEX(同相3導体!$AC:$AC,K768))</f>
        <v/>
      </c>
      <c r="F768" s="1" t="str">
        <f t="shared" si="66"/>
        <v/>
      </c>
      <c r="G768" s="1" t="str">
        <f t="shared" si="67"/>
        <v/>
      </c>
      <c r="H768" s="1" t="str">
        <f t="shared" si="68"/>
        <v/>
      </c>
      <c r="I768" s="1" t="str">
        <f t="shared" si="69"/>
        <v/>
      </c>
      <c r="J768" s="1" t="str">
        <f t="shared" si="70"/>
        <v/>
      </c>
      <c r="K768" t="str">
        <f>IF(A768="","",ROUND(1+(LOG10(A768)-LOG10(入力・概要!$B$38))*(入力・概要!$B$40-1)/(LOG10(入力・概要!$B$39)-LOG10(入力・概要!$B$38)),0)+3)</f>
        <v/>
      </c>
      <c r="L768" t="str">
        <f>IF(K768="","",INDEX(同相3導体!$B:$B,K768))</f>
        <v/>
      </c>
      <c r="M768" t="str">
        <f t="shared" si="71"/>
        <v/>
      </c>
    </row>
    <row r="769" spans="1:13">
      <c r="A769" s="3"/>
      <c r="B769" s="4"/>
      <c r="C769" s="4"/>
      <c r="D769" s="1" t="str">
        <f>IF(K769="","",INDEX(同相3導体!$AB:$AB,K769))</f>
        <v/>
      </c>
      <c r="E769" s="1" t="str">
        <f>IF(K769="","",INDEX(同相3導体!$AC:$AC,K769))</f>
        <v/>
      </c>
      <c r="F769" s="1" t="str">
        <f t="shared" si="66"/>
        <v/>
      </c>
      <c r="G769" s="1" t="str">
        <f t="shared" si="67"/>
        <v/>
      </c>
      <c r="H769" s="1" t="str">
        <f t="shared" si="68"/>
        <v/>
      </c>
      <c r="I769" s="1" t="str">
        <f t="shared" si="69"/>
        <v/>
      </c>
      <c r="J769" s="1" t="str">
        <f t="shared" si="70"/>
        <v/>
      </c>
      <c r="K769" t="str">
        <f>IF(A769="","",ROUND(1+(LOG10(A769)-LOG10(入力・概要!$B$38))*(入力・概要!$B$40-1)/(LOG10(入力・概要!$B$39)-LOG10(入力・概要!$B$38)),0)+3)</f>
        <v/>
      </c>
      <c r="L769" t="str">
        <f>IF(K769="","",INDEX(同相3導体!$B:$B,K769))</f>
        <v/>
      </c>
      <c r="M769" t="str">
        <f t="shared" si="71"/>
        <v/>
      </c>
    </row>
    <row r="770" spans="1:13">
      <c r="A770" s="3"/>
      <c r="B770" s="4"/>
      <c r="C770" s="4"/>
      <c r="D770" s="1" t="str">
        <f>IF(K770="","",INDEX(同相3導体!$AB:$AB,K770))</f>
        <v/>
      </c>
      <c r="E770" s="1" t="str">
        <f>IF(K770="","",INDEX(同相3導体!$AC:$AC,K770))</f>
        <v/>
      </c>
      <c r="F770" s="1" t="str">
        <f t="shared" si="66"/>
        <v/>
      </c>
      <c r="G770" s="1" t="str">
        <f t="shared" si="67"/>
        <v/>
      </c>
      <c r="H770" s="1" t="str">
        <f t="shared" si="68"/>
        <v/>
      </c>
      <c r="I770" s="1" t="str">
        <f t="shared" si="69"/>
        <v/>
      </c>
      <c r="J770" s="1" t="str">
        <f t="shared" si="70"/>
        <v/>
      </c>
      <c r="K770" t="str">
        <f>IF(A770="","",ROUND(1+(LOG10(A770)-LOG10(入力・概要!$B$38))*(入力・概要!$B$40-1)/(LOG10(入力・概要!$B$39)-LOG10(入力・概要!$B$38)),0)+3)</f>
        <v/>
      </c>
      <c r="L770" t="str">
        <f>IF(K770="","",INDEX(同相3導体!$B:$B,K770))</f>
        <v/>
      </c>
      <c r="M770" t="str">
        <f t="shared" si="71"/>
        <v/>
      </c>
    </row>
    <row r="771" spans="1:13">
      <c r="A771" s="3"/>
      <c r="B771" s="4"/>
      <c r="C771" s="4"/>
      <c r="D771" s="1" t="str">
        <f>IF(K771="","",INDEX(同相3導体!$AB:$AB,K771))</f>
        <v/>
      </c>
      <c r="E771" s="1" t="str">
        <f>IF(K771="","",INDEX(同相3導体!$AC:$AC,K771))</f>
        <v/>
      </c>
      <c r="F771" s="1" t="str">
        <f t="shared" si="66"/>
        <v/>
      </c>
      <c r="G771" s="1" t="str">
        <f t="shared" si="67"/>
        <v/>
      </c>
      <c r="H771" s="1" t="str">
        <f t="shared" si="68"/>
        <v/>
      </c>
      <c r="I771" s="1" t="str">
        <f t="shared" si="69"/>
        <v/>
      </c>
      <c r="J771" s="1" t="str">
        <f t="shared" si="70"/>
        <v/>
      </c>
      <c r="K771" t="str">
        <f>IF(A771="","",ROUND(1+(LOG10(A771)-LOG10(入力・概要!$B$38))*(入力・概要!$B$40-1)/(LOG10(入力・概要!$B$39)-LOG10(入力・概要!$B$38)),0)+3)</f>
        <v/>
      </c>
      <c r="L771" t="str">
        <f>IF(K771="","",INDEX(同相3導体!$B:$B,K771))</f>
        <v/>
      </c>
      <c r="M771" t="str">
        <f t="shared" si="71"/>
        <v/>
      </c>
    </row>
    <row r="772" spans="1:13">
      <c r="A772" s="3"/>
      <c r="B772" s="4"/>
      <c r="C772" s="4"/>
      <c r="D772" s="1" t="str">
        <f>IF(K772="","",INDEX(同相3導体!$AB:$AB,K772))</f>
        <v/>
      </c>
      <c r="E772" s="1" t="str">
        <f>IF(K772="","",INDEX(同相3導体!$AC:$AC,K772))</f>
        <v/>
      </c>
      <c r="F772" s="1" t="str">
        <f t="shared" si="66"/>
        <v/>
      </c>
      <c r="G772" s="1" t="str">
        <f t="shared" si="67"/>
        <v/>
      </c>
      <c r="H772" s="1" t="str">
        <f t="shared" si="68"/>
        <v/>
      </c>
      <c r="I772" s="1" t="str">
        <f t="shared" si="69"/>
        <v/>
      </c>
      <c r="J772" s="1" t="str">
        <f t="shared" si="70"/>
        <v/>
      </c>
      <c r="K772" t="str">
        <f>IF(A772="","",ROUND(1+(LOG10(A772)-LOG10(入力・概要!$B$38))*(入力・概要!$B$40-1)/(LOG10(入力・概要!$B$39)-LOG10(入力・概要!$B$38)),0)+3)</f>
        <v/>
      </c>
      <c r="L772" t="str">
        <f>IF(K772="","",INDEX(同相3導体!$B:$B,K772))</f>
        <v/>
      </c>
      <c r="M772" t="str">
        <f t="shared" si="71"/>
        <v/>
      </c>
    </row>
    <row r="773" spans="1:13">
      <c r="A773" s="3"/>
      <c r="B773" s="4"/>
      <c r="C773" s="4"/>
      <c r="D773" s="1" t="str">
        <f>IF(K773="","",INDEX(同相3導体!$AB:$AB,K773))</f>
        <v/>
      </c>
      <c r="E773" s="1" t="str">
        <f>IF(K773="","",INDEX(同相3導体!$AC:$AC,K773))</f>
        <v/>
      </c>
      <c r="F773" s="1" t="str">
        <f t="shared" ref="F773:F836" si="72">IF(OR(A773="",B773=""),"",100*(D773-B773)/MAX(B773,0.000000000001))</f>
        <v/>
      </c>
      <c r="G773" s="1" t="str">
        <f t="shared" ref="G773:G836" si="73">IF(OR(A773="",C773=""),"",E773-C773)</f>
        <v/>
      </c>
      <c r="H773" s="1" t="str">
        <f t="shared" ref="H773:H836" si="74">IF(A773="","",LOG10(A773))</f>
        <v/>
      </c>
      <c r="I773" s="1" t="str">
        <f t="shared" ref="I773:I836" si="75">IF(B773="","",LOG10(MAX(B773,0.000000000001)))</f>
        <v/>
      </c>
      <c r="J773" s="1" t="str">
        <f t="shared" ref="J773:J836" si="76">IF(D773="","",LOG10(MAX(D773,0.000000000001)))</f>
        <v/>
      </c>
      <c r="K773" t="str">
        <f>IF(A773="","",ROUND(1+(LOG10(A773)-LOG10(入力・概要!$B$38))*(入力・概要!$B$40-1)/(LOG10(入力・概要!$B$39)-LOG10(入力・概要!$B$38)),0)+3)</f>
        <v/>
      </c>
      <c r="L773" t="str">
        <f>IF(K773="","",INDEX(同相3導体!$B:$B,K773))</f>
        <v/>
      </c>
      <c r="M773" t="str">
        <f t="shared" ref="M773:M836" si="77">IF(A773="","",IF(ABS(L773/A773-1)&lt;0.01,"周波数差&lt;1%","周波数差あり"))</f>
        <v/>
      </c>
    </row>
    <row r="774" spans="1:13">
      <c r="A774" s="3"/>
      <c r="B774" s="4"/>
      <c r="C774" s="4"/>
      <c r="D774" s="1" t="str">
        <f>IF(K774="","",INDEX(同相3導体!$AB:$AB,K774))</f>
        <v/>
      </c>
      <c r="E774" s="1" t="str">
        <f>IF(K774="","",INDEX(同相3導体!$AC:$AC,K774))</f>
        <v/>
      </c>
      <c r="F774" s="1" t="str">
        <f t="shared" si="72"/>
        <v/>
      </c>
      <c r="G774" s="1" t="str">
        <f t="shared" si="73"/>
        <v/>
      </c>
      <c r="H774" s="1" t="str">
        <f t="shared" si="74"/>
        <v/>
      </c>
      <c r="I774" s="1" t="str">
        <f t="shared" si="75"/>
        <v/>
      </c>
      <c r="J774" s="1" t="str">
        <f t="shared" si="76"/>
        <v/>
      </c>
      <c r="K774" t="str">
        <f>IF(A774="","",ROUND(1+(LOG10(A774)-LOG10(入力・概要!$B$38))*(入力・概要!$B$40-1)/(LOG10(入力・概要!$B$39)-LOG10(入力・概要!$B$38)),0)+3)</f>
        <v/>
      </c>
      <c r="L774" t="str">
        <f>IF(K774="","",INDEX(同相3導体!$B:$B,K774))</f>
        <v/>
      </c>
      <c r="M774" t="str">
        <f t="shared" si="77"/>
        <v/>
      </c>
    </row>
    <row r="775" spans="1:13">
      <c r="A775" s="3"/>
      <c r="B775" s="4"/>
      <c r="C775" s="4"/>
      <c r="D775" s="1" t="str">
        <f>IF(K775="","",INDEX(同相3導体!$AB:$AB,K775))</f>
        <v/>
      </c>
      <c r="E775" s="1" t="str">
        <f>IF(K775="","",INDEX(同相3導体!$AC:$AC,K775))</f>
        <v/>
      </c>
      <c r="F775" s="1" t="str">
        <f t="shared" si="72"/>
        <v/>
      </c>
      <c r="G775" s="1" t="str">
        <f t="shared" si="73"/>
        <v/>
      </c>
      <c r="H775" s="1" t="str">
        <f t="shared" si="74"/>
        <v/>
      </c>
      <c r="I775" s="1" t="str">
        <f t="shared" si="75"/>
        <v/>
      </c>
      <c r="J775" s="1" t="str">
        <f t="shared" si="76"/>
        <v/>
      </c>
      <c r="K775" t="str">
        <f>IF(A775="","",ROUND(1+(LOG10(A775)-LOG10(入力・概要!$B$38))*(入力・概要!$B$40-1)/(LOG10(入力・概要!$B$39)-LOG10(入力・概要!$B$38)),0)+3)</f>
        <v/>
      </c>
      <c r="L775" t="str">
        <f>IF(K775="","",INDEX(同相3導体!$B:$B,K775))</f>
        <v/>
      </c>
      <c r="M775" t="str">
        <f t="shared" si="77"/>
        <v/>
      </c>
    </row>
    <row r="776" spans="1:13">
      <c r="A776" s="3"/>
      <c r="B776" s="4"/>
      <c r="C776" s="4"/>
      <c r="D776" s="1" t="str">
        <f>IF(K776="","",INDEX(同相3導体!$AB:$AB,K776))</f>
        <v/>
      </c>
      <c r="E776" s="1" t="str">
        <f>IF(K776="","",INDEX(同相3導体!$AC:$AC,K776))</f>
        <v/>
      </c>
      <c r="F776" s="1" t="str">
        <f t="shared" si="72"/>
        <v/>
      </c>
      <c r="G776" s="1" t="str">
        <f t="shared" si="73"/>
        <v/>
      </c>
      <c r="H776" s="1" t="str">
        <f t="shared" si="74"/>
        <v/>
      </c>
      <c r="I776" s="1" t="str">
        <f t="shared" si="75"/>
        <v/>
      </c>
      <c r="J776" s="1" t="str">
        <f t="shared" si="76"/>
        <v/>
      </c>
      <c r="K776" t="str">
        <f>IF(A776="","",ROUND(1+(LOG10(A776)-LOG10(入力・概要!$B$38))*(入力・概要!$B$40-1)/(LOG10(入力・概要!$B$39)-LOG10(入力・概要!$B$38)),0)+3)</f>
        <v/>
      </c>
      <c r="L776" t="str">
        <f>IF(K776="","",INDEX(同相3導体!$B:$B,K776))</f>
        <v/>
      </c>
      <c r="M776" t="str">
        <f t="shared" si="77"/>
        <v/>
      </c>
    </row>
    <row r="777" spans="1:13">
      <c r="A777" s="3"/>
      <c r="B777" s="4"/>
      <c r="C777" s="4"/>
      <c r="D777" s="1" t="str">
        <f>IF(K777="","",INDEX(同相3導体!$AB:$AB,K777))</f>
        <v/>
      </c>
      <c r="E777" s="1" t="str">
        <f>IF(K777="","",INDEX(同相3導体!$AC:$AC,K777))</f>
        <v/>
      </c>
      <c r="F777" s="1" t="str">
        <f t="shared" si="72"/>
        <v/>
      </c>
      <c r="G777" s="1" t="str">
        <f t="shared" si="73"/>
        <v/>
      </c>
      <c r="H777" s="1" t="str">
        <f t="shared" si="74"/>
        <v/>
      </c>
      <c r="I777" s="1" t="str">
        <f t="shared" si="75"/>
        <v/>
      </c>
      <c r="J777" s="1" t="str">
        <f t="shared" si="76"/>
        <v/>
      </c>
      <c r="K777" t="str">
        <f>IF(A777="","",ROUND(1+(LOG10(A777)-LOG10(入力・概要!$B$38))*(入力・概要!$B$40-1)/(LOG10(入力・概要!$B$39)-LOG10(入力・概要!$B$38)),0)+3)</f>
        <v/>
      </c>
      <c r="L777" t="str">
        <f>IF(K777="","",INDEX(同相3導体!$B:$B,K777))</f>
        <v/>
      </c>
      <c r="M777" t="str">
        <f t="shared" si="77"/>
        <v/>
      </c>
    </row>
    <row r="778" spans="1:13">
      <c r="A778" s="3"/>
      <c r="B778" s="4"/>
      <c r="C778" s="4"/>
      <c r="D778" s="1" t="str">
        <f>IF(K778="","",INDEX(同相3導体!$AB:$AB,K778))</f>
        <v/>
      </c>
      <c r="E778" s="1" t="str">
        <f>IF(K778="","",INDEX(同相3導体!$AC:$AC,K778))</f>
        <v/>
      </c>
      <c r="F778" s="1" t="str">
        <f t="shared" si="72"/>
        <v/>
      </c>
      <c r="G778" s="1" t="str">
        <f t="shared" si="73"/>
        <v/>
      </c>
      <c r="H778" s="1" t="str">
        <f t="shared" si="74"/>
        <v/>
      </c>
      <c r="I778" s="1" t="str">
        <f t="shared" si="75"/>
        <v/>
      </c>
      <c r="J778" s="1" t="str">
        <f t="shared" si="76"/>
        <v/>
      </c>
      <c r="K778" t="str">
        <f>IF(A778="","",ROUND(1+(LOG10(A778)-LOG10(入力・概要!$B$38))*(入力・概要!$B$40-1)/(LOG10(入力・概要!$B$39)-LOG10(入力・概要!$B$38)),0)+3)</f>
        <v/>
      </c>
      <c r="L778" t="str">
        <f>IF(K778="","",INDEX(同相3導体!$B:$B,K778))</f>
        <v/>
      </c>
      <c r="M778" t="str">
        <f t="shared" si="77"/>
        <v/>
      </c>
    </row>
    <row r="779" spans="1:13">
      <c r="A779" s="3"/>
      <c r="B779" s="4"/>
      <c r="C779" s="4"/>
      <c r="D779" s="1" t="str">
        <f>IF(K779="","",INDEX(同相3導体!$AB:$AB,K779))</f>
        <v/>
      </c>
      <c r="E779" s="1" t="str">
        <f>IF(K779="","",INDEX(同相3導体!$AC:$AC,K779))</f>
        <v/>
      </c>
      <c r="F779" s="1" t="str">
        <f t="shared" si="72"/>
        <v/>
      </c>
      <c r="G779" s="1" t="str">
        <f t="shared" si="73"/>
        <v/>
      </c>
      <c r="H779" s="1" t="str">
        <f t="shared" si="74"/>
        <v/>
      </c>
      <c r="I779" s="1" t="str">
        <f t="shared" si="75"/>
        <v/>
      </c>
      <c r="J779" s="1" t="str">
        <f t="shared" si="76"/>
        <v/>
      </c>
      <c r="K779" t="str">
        <f>IF(A779="","",ROUND(1+(LOG10(A779)-LOG10(入力・概要!$B$38))*(入力・概要!$B$40-1)/(LOG10(入力・概要!$B$39)-LOG10(入力・概要!$B$38)),0)+3)</f>
        <v/>
      </c>
      <c r="L779" t="str">
        <f>IF(K779="","",INDEX(同相3導体!$B:$B,K779))</f>
        <v/>
      </c>
      <c r="M779" t="str">
        <f t="shared" si="77"/>
        <v/>
      </c>
    </row>
    <row r="780" spans="1:13">
      <c r="A780" s="3"/>
      <c r="B780" s="4"/>
      <c r="C780" s="4"/>
      <c r="D780" s="1" t="str">
        <f>IF(K780="","",INDEX(同相3導体!$AB:$AB,K780))</f>
        <v/>
      </c>
      <c r="E780" s="1" t="str">
        <f>IF(K780="","",INDEX(同相3導体!$AC:$AC,K780))</f>
        <v/>
      </c>
      <c r="F780" s="1" t="str">
        <f t="shared" si="72"/>
        <v/>
      </c>
      <c r="G780" s="1" t="str">
        <f t="shared" si="73"/>
        <v/>
      </c>
      <c r="H780" s="1" t="str">
        <f t="shared" si="74"/>
        <v/>
      </c>
      <c r="I780" s="1" t="str">
        <f t="shared" si="75"/>
        <v/>
      </c>
      <c r="J780" s="1" t="str">
        <f t="shared" si="76"/>
        <v/>
      </c>
      <c r="K780" t="str">
        <f>IF(A780="","",ROUND(1+(LOG10(A780)-LOG10(入力・概要!$B$38))*(入力・概要!$B$40-1)/(LOG10(入力・概要!$B$39)-LOG10(入力・概要!$B$38)),0)+3)</f>
        <v/>
      </c>
      <c r="L780" t="str">
        <f>IF(K780="","",INDEX(同相3導体!$B:$B,K780))</f>
        <v/>
      </c>
      <c r="M780" t="str">
        <f t="shared" si="77"/>
        <v/>
      </c>
    </row>
    <row r="781" spans="1:13">
      <c r="A781" s="3"/>
      <c r="B781" s="4"/>
      <c r="C781" s="4"/>
      <c r="D781" s="1" t="str">
        <f>IF(K781="","",INDEX(同相3導体!$AB:$AB,K781))</f>
        <v/>
      </c>
      <c r="E781" s="1" t="str">
        <f>IF(K781="","",INDEX(同相3導体!$AC:$AC,K781))</f>
        <v/>
      </c>
      <c r="F781" s="1" t="str">
        <f t="shared" si="72"/>
        <v/>
      </c>
      <c r="G781" s="1" t="str">
        <f t="shared" si="73"/>
        <v/>
      </c>
      <c r="H781" s="1" t="str">
        <f t="shared" si="74"/>
        <v/>
      </c>
      <c r="I781" s="1" t="str">
        <f t="shared" si="75"/>
        <v/>
      </c>
      <c r="J781" s="1" t="str">
        <f t="shared" si="76"/>
        <v/>
      </c>
      <c r="K781" t="str">
        <f>IF(A781="","",ROUND(1+(LOG10(A781)-LOG10(入力・概要!$B$38))*(入力・概要!$B$40-1)/(LOG10(入力・概要!$B$39)-LOG10(入力・概要!$B$38)),0)+3)</f>
        <v/>
      </c>
      <c r="L781" t="str">
        <f>IF(K781="","",INDEX(同相3導体!$B:$B,K781))</f>
        <v/>
      </c>
      <c r="M781" t="str">
        <f t="shared" si="77"/>
        <v/>
      </c>
    </row>
    <row r="782" spans="1:13">
      <c r="A782" s="3"/>
      <c r="B782" s="4"/>
      <c r="C782" s="4"/>
      <c r="D782" s="1" t="str">
        <f>IF(K782="","",INDEX(同相3導体!$AB:$AB,K782))</f>
        <v/>
      </c>
      <c r="E782" s="1" t="str">
        <f>IF(K782="","",INDEX(同相3導体!$AC:$AC,K782))</f>
        <v/>
      </c>
      <c r="F782" s="1" t="str">
        <f t="shared" si="72"/>
        <v/>
      </c>
      <c r="G782" s="1" t="str">
        <f t="shared" si="73"/>
        <v/>
      </c>
      <c r="H782" s="1" t="str">
        <f t="shared" si="74"/>
        <v/>
      </c>
      <c r="I782" s="1" t="str">
        <f t="shared" si="75"/>
        <v/>
      </c>
      <c r="J782" s="1" t="str">
        <f t="shared" si="76"/>
        <v/>
      </c>
      <c r="K782" t="str">
        <f>IF(A782="","",ROUND(1+(LOG10(A782)-LOG10(入力・概要!$B$38))*(入力・概要!$B$40-1)/(LOG10(入力・概要!$B$39)-LOG10(入力・概要!$B$38)),0)+3)</f>
        <v/>
      </c>
      <c r="L782" t="str">
        <f>IF(K782="","",INDEX(同相3導体!$B:$B,K782))</f>
        <v/>
      </c>
      <c r="M782" t="str">
        <f t="shared" si="77"/>
        <v/>
      </c>
    </row>
    <row r="783" spans="1:13">
      <c r="A783" s="3"/>
      <c r="B783" s="4"/>
      <c r="C783" s="4"/>
      <c r="D783" s="1" t="str">
        <f>IF(K783="","",INDEX(同相3導体!$AB:$AB,K783))</f>
        <v/>
      </c>
      <c r="E783" s="1" t="str">
        <f>IF(K783="","",INDEX(同相3導体!$AC:$AC,K783))</f>
        <v/>
      </c>
      <c r="F783" s="1" t="str">
        <f t="shared" si="72"/>
        <v/>
      </c>
      <c r="G783" s="1" t="str">
        <f t="shared" si="73"/>
        <v/>
      </c>
      <c r="H783" s="1" t="str">
        <f t="shared" si="74"/>
        <v/>
      </c>
      <c r="I783" s="1" t="str">
        <f t="shared" si="75"/>
        <v/>
      </c>
      <c r="J783" s="1" t="str">
        <f t="shared" si="76"/>
        <v/>
      </c>
      <c r="K783" t="str">
        <f>IF(A783="","",ROUND(1+(LOG10(A783)-LOG10(入力・概要!$B$38))*(入力・概要!$B$40-1)/(LOG10(入力・概要!$B$39)-LOG10(入力・概要!$B$38)),0)+3)</f>
        <v/>
      </c>
      <c r="L783" t="str">
        <f>IF(K783="","",INDEX(同相3導体!$B:$B,K783))</f>
        <v/>
      </c>
      <c r="M783" t="str">
        <f t="shared" si="77"/>
        <v/>
      </c>
    </row>
    <row r="784" spans="1:13">
      <c r="A784" s="3"/>
      <c r="B784" s="4"/>
      <c r="C784" s="4"/>
      <c r="D784" s="1" t="str">
        <f>IF(K784="","",INDEX(同相3導体!$AB:$AB,K784))</f>
        <v/>
      </c>
      <c r="E784" s="1" t="str">
        <f>IF(K784="","",INDEX(同相3導体!$AC:$AC,K784))</f>
        <v/>
      </c>
      <c r="F784" s="1" t="str">
        <f t="shared" si="72"/>
        <v/>
      </c>
      <c r="G784" s="1" t="str">
        <f t="shared" si="73"/>
        <v/>
      </c>
      <c r="H784" s="1" t="str">
        <f t="shared" si="74"/>
        <v/>
      </c>
      <c r="I784" s="1" t="str">
        <f t="shared" si="75"/>
        <v/>
      </c>
      <c r="J784" s="1" t="str">
        <f t="shared" si="76"/>
        <v/>
      </c>
      <c r="K784" t="str">
        <f>IF(A784="","",ROUND(1+(LOG10(A784)-LOG10(入力・概要!$B$38))*(入力・概要!$B$40-1)/(LOG10(入力・概要!$B$39)-LOG10(入力・概要!$B$38)),0)+3)</f>
        <v/>
      </c>
      <c r="L784" t="str">
        <f>IF(K784="","",INDEX(同相3導体!$B:$B,K784))</f>
        <v/>
      </c>
      <c r="M784" t="str">
        <f t="shared" si="77"/>
        <v/>
      </c>
    </row>
    <row r="785" spans="1:13">
      <c r="A785" s="3"/>
      <c r="B785" s="4"/>
      <c r="C785" s="4"/>
      <c r="D785" s="1" t="str">
        <f>IF(K785="","",INDEX(同相3導体!$AB:$AB,K785))</f>
        <v/>
      </c>
      <c r="E785" s="1" t="str">
        <f>IF(K785="","",INDEX(同相3導体!$AC:$AC,K785))</f>
        <v/>
      </c>
      <c r="F785" s="1" t="str">
        <f t="shared" si="72"/>
        <v/>
      </c>
      <c r="G785" s="1" t="str">
        <f t="shared" si="73"/>
        <v/>
      </c>
      <c r="H785" s="1" t="str">
        <f t="shared" si="74"/>
        <v/>
      </c>
      <c r="I785" s="1" t="str">
        <f t="shared" si="75"/>
        <v/>
      </c>
      <c r="J785" s="1" t="str">
        <f t="shared" si="76"/>
        <v/>
      </c>
      <c r="K785" t="str">
        <f>IF(A785="","",ROUND(1+(LOG10(A785)-LOG10(入力・概要!$B$38))*(入力・概要!$B$40-1)/(LOG10(入力・概要!$B$39)-LOG10(入力・概要!$B$38)),0)+3)</f>
        <v/>
      </c>
      <c r="L785" t="str">
        <f>IF(K785="","",INDEX(同相3導体!$B:$B,K785))</f>
        <v/>
      </c>
      <c r="M785" t="str">
        <f t="shared" si="77"/>
        <v/>
      </c>
    </row>
    <row r="786" spans="1:13">
      <c r="A786" s="3"/>
      <c r="B786" s="4"/>
      <c r="C786" s="4"/>
      <c r="D786" s="1" t="str">
        <f>IF(K786="","",INDEX(同相3導体!$AB:$AB,K786))</f>
        <v/>
      </c>
      <c r="E786" s="1" t="str">
        <f>IF(K786="","",INDEX(同相3導体!$AC:$AC,K786))</f>
        <v/>
      </c>
      <c r="F786" s="1" t="str">
        <f t="shared" si="72"/>
        <v/>
      </c>
      <c r="G786" s="1" t="str">
        <f t="shared" si="73"/>
        <v/>
      </c>
      <c r="H786" s="1" t="str">
        <f t="shared" si="74"/>
        <v/>
      </c>
      <c r="I786" s="1" t="str">
        <f t="shared" si="75"/>
        <v/>
      </c>
      <c r="J786" s="1" t="str">
        <f t="shared" si="76"/>
        <v/>
      </c>
      <c r="K786" t="str">
        <f>IF(A786="","",ROUND(1+(LOG10(A786)-LOG10(入力・概要!$B$38))*(入力・概要!$B$40-1)/(LOG10(入力・概要!$B$39)-LOG10(入力・概要!$B$38)),0)+3)</f>
        <v/>
      </c>
      <c r="L786" t="str">
        <f>IF(K786="","",INDEX(同相3導体!$B:$B,K786))</f>
        <v/>
      </c>
      <c r="M786" t="str">
        <f t="shared" si="77"/>
        <v/>
      </c>
    </row>
    <row r="787" spans="1:13">
      <c r="A787" s="3"/>
      <c r="B787" s="4"/>
      <c r="C787" s="4"/>
      <c r="D787" s="1" t="str">
        <f>IF(K787="","",INDEX(同相3導体!$AB:$AB,K787))</f>
        <v/>
      </c>
      <c r="E787" s="1" t="str">
        <f>IF(K787="","",INDEX(同相3導体!$AC:$AC,K787))</f>
        <v/>
      </c>
      <c r="F787" s="1" t="str">
        <f t="shared" si="72"/>
        <v/>
      </c>
      <c r="G787" s="1" t="str">
        <f t="shared" si="73"/>
        <v/>
      </c>
      <c r="H787" s="1" t="str">
        <f t="shared" si="74"/>
        <v/>
      </c>
      <c r="I787" s="1" t="str">
        <f t="shared" si="75"/>
        <v/>
      </c>
      <c r="J787" s="1" t="str">
        <f t="shared" si="76"/>
        <v/>
      </c>
      <c r="K787" t="str">
        <f>IF(A787="","",ROUND(1+(LOG10(A787)-LOG10(入力・概要!$B$38))*(入力・概要!$B$40-1)/(LOG10(入力・概要!$B$39)-LOG10(入力・概要!$B$38)),0)+3)</f>
        <v/>
      </c>
      <c r="L787" t="str">
        <f>IF(K787="","",INDEX(同相3導体!$B:$B,K787))</f>
        <v/>
      </c>
      <c r="M787" t="str">
        <f t="shared" si="77"/>
        <v/>
      </c>
    </row>
    <row r="788" spans="1:13">
      <c r="A788" s="3"/>
      <c r="B788" s="4"/>
      <c r="C788" s="4"/>
      <c r="D788" s="1" t="str">
        <f>IF(K788="","",INDEX(同相3導体!$AB:$AB,K788))</f>
        <v/>
      </c>
      <c r="E788" s="1" t="str">
        <f>IF(K788="","",INDEX(同相3導体!$AC:$AC,K788))</f>
        <v/>
      </c>
      <c r="F788" s="1" t="str">
        <f t="shared" si="72"/>
        <v/>
      </c>
      <c r="G788" s="1" t="str">
        <f t="shared" si="73"/>
        <v/>
      </c>
      <c r="H788" s="1" t="str">
        <f t="shared" si="74"/>
        <v/>
      </c>
      <c r="I788" s="1" t="str">
        <f t="shared" si="75"/>
        <v/>
      </c>
      <c r="J788" s="1" t="str">
        <f t="shared" si="76"/>
        <v/>
      </c>
      <c r="K788" t="str">
        <f>IF(A788="","",ROUND(1+(LOG10(A788)-LOG10(入力・概要!$B$38))*(入力・概要!$B$40-1)/(LOG10(入力・概要!$B$39)-LOG10(入力・概要!$B$38)),0)+3)</f>
        <v/>
      </c>
      <c r="L788" t="str">
        <f>IF(K788="","",INDEX(同相3導体!$B:$B,K788))</f>
        <v/>
      </c>
      <c r="M788" t="str">
        <f t="shared" si="77"/>
        <v/>
      </c>
    </row>
    <row r="789" spans="1:13">
      <c r="A789" s="3"/>
      <c r="B789" s="4"/>
      <c r="C789" s="4"/>
      <c r="D789" s="1" t="str">
        <f>IF(K789="","",INDEX(同相3導体!$AB:$AB,K789))</f>
        <v/>
      </c>
      <c r="E789" s="1" t="str">
        <f>IF(K789="","",INDEX(同相3導体!$AC:$AC,K789))</f>
        <v/>
      </c>
      <c r="F789" s="1" t="str">
        <f t="shared" si="72"/>
        <v/>
      </c>
      <c r="G789" s="1" t="str">
        <f t="shared" si="73"/>
        <v/>
      </c>
      <c r="H789" s="1" t="str">
        <f t="shared" si="74"/>
        <v/>
      </c>
      <c r="I789" s="1" t="str">
        <f t="shared" si="75"/>
        <v/>
      </c>
      <c r="J789" s="1" t="str">
        <f t="shared" si="76"/>
        <v/>
      </c>
      <c r="K789" t="str">
        <f>IF(A789="","",ROUND(1+(LOG10(A789)-LOG10(入力・概要!$B$38))*(入力・概要!$B$40-1)/(LOG10(入力・概要!$B$39)-LOG10(入力・概要!$B$38)),0)+3)</f>
        <v/>
      </c>
      <c r="L789" t="str">
        <f>IF(K789="","",INDEX(同相3導体!$B:$B,K789))</f>
        <v/>
      </c>
      <c r="M789" t="str">
        <f t="shared" si="77"/>
        <v/>
      </c>
    </row>
    <row r="790" spans="1:13">
      <c r="A790" s="3"/>
      <c r="B790" s="4"/>
      <c r="C790" s="4"/>
      <c r="D790" s="1" t="str">
        <f>IF(K790="","",INDEX(同相3導体!$AB:$AB,K790))</f>
        <v/>
      </c>
      <c r="E790" s="1" t="str">
        <f>IF(K790="","",INDEX(同相3導体!$AC:$AC,K790))</f>
        <v/>
      </c>
      <c r="F790" s="1" t="str">
        <f t="shared" si="72"/>
        <v/>
      </c>
      <c r="G790" s="1" t="str">
        <f t="shared" si="73"/>
        <v/>
      </c>
      <c r="H790" s="1" t="str">
        <f t="shared" si="74"/>
        <v/>
      </c>
      <c r="I790" s="1" t="str">
        <f t="shared" si="75"/>
        <v/>
      </c>
      <c r="J790" s="1" t="str">
        <f t="shared" si="76"/>
        <v/>
      </c>
      <c r="K790" t="str">
        <f>IF(A790="","",ROUND(1+(LOG10(A790)-LOG10(入力・概要!$B$38))*(入力・概要!$B$40-1)/(LOG10(入力・概要!$B$39)-LOG10(入力・概要!$B$38)),0)+3)</f>
        <v/>
      </c>
      <c r="L790" t="str">
        <f>IF(K790="","",INDEX(同相3導体!$B:$B,K790))</f>
        <v/>
      </c>
      <c r="M790" t="str">
        <f t="shared" si="77"/>
        <v/>
      </c>
    </row>
    <row r="791" spans="1:13">
      <c r="A791" s="3"/>
      <c r="B791" s="4"/>
      <c r="C791" s="4"/>
      <c r="D791" s="1" t="str">
        <f>IF(K791="","",INDEX(同相3導体!$AB:$AB,K791))</f>
        <v/>
      </c>
      <c r="E791" s="1" t="str">
        <f>IF(K791="","",INDEX(同相3導体!$AC:$AC,K791))</f>
        <v/>
      </c>
      <c r="F791" s="1" t="str">
        <f t="shared" si="72"/>
        <v/>
      </c>
      <c r="G791" s="1" t="str">
        <f t="shared" si="73"/>
        <v/>
      </c>
      <c r="H791" s="1" t="str">
        <f t="shared" si="74"/>
        <v/>
      </c>
      <c r="I791" s="1" t="str">
        <f t="shared" si="75"/>
        <v/>
      </c>
      <c r="J791" s="1" t="str">
        <f t="shared" si="76"/>
        <v/>
      </c>
      <c r="K791" t="str">
        <f>IF(A791="","",ROUND(1+(LOG10(A791)-LOG10(入力・概要!$B$38))*(入力・概要!$B$40-1)/(LOG10(入力・概要!$B$39)-LOG10(入力・概要!$B$38)),0)+3)</f>
        <v/>
      </c>
      <c r="L791" t="str">
        <f>IF(K791="","",INDEX(同相3導体!$B:$B,K791))</f>
        <v/>
      </c>
      <c r="M791" t="str">
        <f t="shared" si="77"/>
        <v/>
      </c>
    </row>
    <row r="792" spans="1:13">
      <c r="A792" s="3"/>
      <c r="B792" s="4"/>
      <c r="C792" s="4"/>
      <c r="D792" s="1" t="str">
        <f>IF(K792="","",INDEX(同相3導体!$AB:$AB,K792))</f>
        <v/>
      </c>
      <c r="E792" s="1" t="str">
        <f>IF(K792="","",INDEX(同相3導体!$AC:$AC,K792))</f>
        <v/>
      </c>
      <c r="F792" s="1" t="str">
        <f t="shared" si="72"/>
        <v/>
      </c>
      <c r="G792" s="1" t="str">
        <f t="shared" si="73"/>
        <v/>
      </c>
      <c r="H792" s="1" t="str">
        <f t="shared" si="74"/>
        <v/>
      </c>
      <c r="I792" s="1" t="str">
        <f t="shared" si="75"/>
        <v/>
      </c>
      <c r="J792" s="1" t="str">
        <f t="shared" si="76"/>
        <v/>
      </c>
      <c r="K792" t="str">
        <f>IF(A792="","",ROUND(1+(LOG10(A792)-LOG10(入力・概要!$B$38))*(入力・概要!$B$40-1)/(LOG10(入力・概要!$B$39)-LOG10(入力・概要!$B$38)),0)+3)</f>
        <v/>
      </c>
      <c r="L792" t="str">
        <f>IF(K792="","",INDEX(同相3導体!$B:$B,K792))</f>
        <v/>
      </c>
      <c r="M792" t="str">
        <f t="shared" si="77"/>
        <v/>
      </c>
    </row>
    <row r="793" spans="1:13">
      <c r="A793" s="3"/>
      <c r="B793" s="4"/>
      <c r="C793" s="4"/>
      <c r="D793" s="1" t="str">
        <f>IF(K793="","",INDEX(同相3導体!$AB:$AB,K793))</f>
        <v/>
      </c>
      <c r="E793" s="1" t="str">
        <f>IF(K793="","",INDEX(同相3導体!$AC:$AC,K793))</f>
        <v/>
      </c>
      <c r="F793" s="1" t="str">
        <f t="shared" si="72"/>
        <v/>
      </c>
      <c r="G793" s="1" t="str">
        <f t="shared" si="73"/>
        <v/>
      </c>
      <c r="H793" s="1" t="str">
        <f t="shared" si="74"/>
        <v/>
      </c>
      <c r="I793" s="1" t="str">
        <f t="shared" si="75"/>
        <v/>
      </c>
      <c r="J793" s="1" t="str">
        <f t="shared" si="76"/>
        <v/>
      </c>
      <c r="K793" t="str">
        <f>IF(A793="","",ROUND(1+(LOG10(A793)-LOG10(入力・概要!$B$38))*(入力・概要!$B$40-1)/(LOG10(入力・概要!$B$39)-LOG10(入力・概要!$B$38)),0)+3)</f>
        <v/>
      </c>
      <c r="L793" t="str">
        <f>IF(K793="","",INDEX(同相3導体!$B:$B,K793))</f>
        <v/>
      </c>
      <c r="M793" t="str">
        <f t="shared" si="77"/>
        <v/>
      </c>
    </row>
    <row r="794" spans="1:13">
      <c r="A794" s="3"/>
      <c r="B794" s="4"/>
      <c r="C794" s="4"/>
      <c r="D794" s="1" t="str">
        <f>IF(K794="","",INDEX(同相3導体!$AB:$AB,K794))</f>
        <v/>
      </c>
      <c r="E794" s="1" t="str">
        <f>IF(K794="","",INDEX(同相3導体!$AC:$AC,K794))</f>
        <v/>
      </c>
      <c r="F794" s="1" t="str">
        <f t="shared" si="72"/>
        <v/>
      </c>
      <c r="G794" s="1" t="str">
        <f t="shared" si="73"/>
        <v/>
      </c>
      <c r="H794" s="1" t="str">
        <f t="shared" si="74"/>
        <v/>
      </c>
      <c r="I794" s="1" t="str">
        <f t="shared" si="75"/>
        <v/>
      </c>
      <c r="J794" s="1" t="str">
        <f t="shared" si="76"/>
        <v/>
      </c>
      <c r="K794" t="str">
        <f>IF(A794="","",ROUND(1+(LOG10(A794)-LOG10(入力・概要!$B$38))*(入力・概要!$B$40-1)/(LOG10(入力・概要!$B$39)-LOG10(入力・概要!$B$38)),0)+3)</f>
        <v/>
      </c>
      <c r="L794" t="str">
        <f>IF(K794="","",INDEX(同相3導体!$B:$B,K794))</f>
        <v/>
      </c>
      <c r="M794" t="str">
        <f t="shared" si="77"/>
        <v/>
      </c>
    </row>
    <row r="795" spans="1:13">
      <c r="A795" s="3"/>
      <c r="B795" s="4"/>
      <c r="C795" s="4"/>
      <c r="D795" s="1" t="str">
        <f>IF(K795="","",INDEX(同相3導体!$AB:$AB,K795))</f>
        <v/>
      </c>
      <c r="E795" s="1" t="str">
        <f>IF(K795="","",INDEX(同相3導体!$AC:$AC,K795))</f>
        <v/>
      </c>
      <c r="F795" s="1" t="str">
        <f t="shared" si="72"/>
        <v/>
      </c>
      <c r="G795" s="1" t="str">
        <f t="shared" si="73"/>
        <v/>
      </c>
      <c r="H795" s="1" t="str">
        <f t="shared" si="74"/>
        <v/>
      </c>
      <c r="I795" s="1" t="str">
        <f t="shared" si="75"/>
        <v/>
      </c>
      <c r="J795" s="1" t="str">
        <f t="shared" si="76"/>
        <v/>
      </c>
      <c r="K795" t="str">
        <f>IF(A795="","",ROUND(1+(LOG10(A795)-LOG10(入力・概要!$B$38))*(入力・概要!$B$40-1)/(LOG10(入力・概要!$B$39)-LOG10(入力・概要!$B$38)),0)+3)</f>
        <v/>
      </c>
      <c r="L795" t="str">
        <f>IF(K795="","",INDEX(同相3導体!$B:$B,K795))</f>
        <v/>
      </c>
      <c r="M795" t="str">
        <f t="shared" si="77"/>
        <v/>
      </c>
    </row>
    <row r="796" spans="1:13">
      <c r="A796" s="3"/>
      <c r="B796" s="4"/>
      <c r="C796" s="4"/>
      <c r="D796" s="1" t="str">
        <f>IF(K796="","",INDEX(同相3導体!$AB:$AB,K796))</f>
        <v/>
      </c>
      <c r="E796" s="1" t="str">
        <f>IF(K796="","",INDEX(同相3導体!$AC:$AC,K796))</f>
        <v/>
      </c>
      <c r="F796" s="1" t="str">
        <f t="shared" si="72"/>
        <v/>
      </c>
      <c r="G796" s="1" t="str">
        <f t="shared" si="73"/>
        <v/>
      </c>
      <c r="H796" s="1" t="str">
        <f t="shared" si="74"/>
        <v/>
      </c>
      <c r="I796" s="1" t="str">
        <f t="shared" si="75"/>
        <v/>
      </c>
      <c r="J796" s="1" t="str">
        <f t="shared" si="76"/>
        <v/>
      </c>
      <c r="K796" t="str">
        <f>IF(A796="","",ROUND(1+(LOG10(A796)-LOG10(入力・概要!$B$38))*(入力・概要!$B$40-1)/(LOG10(入力・概要!$B$39)-LOG10(入力・概要!$B$38)),0)+3)</f>
        <v/>
      </c>
      <c r="L796" t="str">
        <f>IF(K796="","",INDEX(同相3導体!$B:$B,K796))</f>
        <v/>
      </c>
      <c r="M796" t="str">
        <f t="shared" si="77"/>
        <v/>
      </c>
    </row>
    <row r="797" spans="1:13">
      <c r="A797" s="3"/>
      <c r="B797" s="4"/>
      <c r="C797" s="4"/>
      <c r="D797" s="1" t="str">
        <f>IF(K797="","",INDEX(同相3導体!$AB:$AB,K797))</f>
        <v/>
      </c>
      <c r="E797" s="1" t="str">
        <f>IF(K797="","",INDEX(同相3導体!$AC:$AC,K797))</f>
        <v/>
      </c>
      <c r="F797" s="1" t="str">
        <f t="shared" si="72"/>
        <v/>
      </c>
      <c r="G797" s="1" t="str">
        <f t="shared" si="73"/>
        <v/>
      </c>
      <c r="H797" s="1" t="str">
        <f t="shared" si="74"/>
        <v/>
      </c>
      <c r="I797" s="1" t="str">
        <f t="shared" si="75"/>
        <v/>
      </c>
      <c r="J797" s="1" t="str">
        <f t="shared" si="76"/>
        <v/>
      </c>
      <c r="K797" t="str">
        <f>IF(A797="","",ROUND(1+(LOG10(A797)-LOG10(入力・概要!$B$38))*(入力・概要!$B$40-1)/(LOG10(入力・概要!$B$39)-LOG10(入力・概要!$B$38)),0)+3)</f>
        <v/>
      </c>
      <c r="L797" t="str">
        <f>IF(K797="","",INDEX(同相3導体!$B:$B,K797))</f>
        <v/>
      </c>
      <c r="M797" t="str">
        <f t="shared" si="77"/>
        <v/>
      </c>
    </row>
    <row r="798" spans="1:13">
      <c r="A798" s="3"/>
      <c r="B798" s="4"/>
      <c r="C798" s="4"/>
      <c r="D798" s="1" t="str">
        <f>IF(K798="","",INDEX(同相3導体!$AB:$AB,K798))</f>
        <v/>
      </c>
      <c r="E798" s="1" t="str">
        <f>IF(K798="","",INDEX(同相3導体!$AC:$AC,K798))</f>
        <v/>
      </c>
      <c r="F798" s="1" t="str">
        <f t="shared" si="72"/>
        <v/>
      </c>
      <c r="G798" s="1" t="str">
        <f t="shared" si="73"/>
        <v/>
      </c>
      <c r="H798" s="1" t="str">
        <f t="shared" si="74"/>
        <v/>
      </c>
      <c r="I798" s="1" t="str">
        <f t="shared" si="75"/>
        <v/>
      </c>
      <c r="J798" s="1" t="str">
        <f t="shared" si="76"/>
        <v/>
      </c>
      <c r="K798" t="str">
        <f>IF(A798="","",ROUND(1+(LOG10(A798)-LOG10(入力・概要!$B$38))*(入力・概要!$B$40-1)/(LOG10(入力・概要!$B$39)-LOG10(入力・概要!$B$38)),0)+3)</f>
        <v/>
      </c>
      <c r="L798" t="str">
        <f>IF(K798="","",INDEX(同相3導体!$B:$B,K798))</f>
        <v/>
      </c>
      <c r="M798" t="str">
        <f t="shared" si="77"/>
        <v/>
      </c>
    </row>
    <row r="799" spans="1:13">
      <c r="A799" s="3"/>
      <c r="B799" s="4"/>
      <c r="C799" s="4"/>
      <c r="D799" s="1" t="str">
        <f>IF(K799="","",INDEX(同相3導体!$AB:$AB,K799))</f>
        <v/>
      </c>
      <c r="E799" s="1" t="str">
        <f>IF(K799="","",INDEX(同相3導体!$AC:$AC,K799))</f>
        <v/>
      </c>
      <c r="F799" s="1" t="str">
        <f t="shared" si="72"/>
        <v/>
      </c>
      <c r="G799" s="1" t="str">
        <f t="shared" si="73"/>
        <v/>
      </c>
      <c r="H799" s="1" t="str">
        <f t="shared" si="74"/>
        <v/>
      </c>
      <c r="I799" s="1" t="str">
        <f t="shared" si="75"/>
        <v/>
      </c>
      <c r="J799" s="1" t="str">
        <f t="shared" si="76"/>
        <v/>
      </c>
      <c r="K799" t="str">
        <f>IF(A799="","",ROUND(1+(LOG10(A799)-LOG10(入力・概要!$B$38))*(入力・概要!$B$40-1)/(LOG10(入力・概要!$B$39)-LOG10(入力・概要!$B$38)),0)+3)</f>
        <v/>
      </c>
      <c r="L799" t="str">
        <f>IF(K799="","",INDEX(同相3導体!$B:$B,K799))</f>
        <v/>
      </c>
      <c r="M799" t="str">
        <f t="shared" si="77"/>
        <v/>
      </c>
    </row>
    <row r="800" spans="1:13">
      <c r="A800" s="3"/>
      <c r="B800" s="4"/>
      <c r="C800" s="4"/>
      <c r="D800" s="1" t="str">
        <f>IF(K800="","",INDEX(同相3導体!$AB:$AB,K800))</f>
        <v/>
      </c>
      <c r="E800" s="1" t="str">
        <f>IF(K800="","",INDEX(同相3導体!$AC:$AC,K800))</f>
        <v/>
      </c>
      <c r="F800" s="1" t="str">
        <f t="shared" si="72"/>
        <v/>
      </c>
      <c r="G800" s="1" t="str">
        <f t="shared" si="73"/>
        <v/>
      </c>
      <c r="H800" s="1" t="str">
        <f t="shared" si="74"/>
        <v/>
      </c>
      <c r="I800" s="1" t="str">
        <f t="shared" si="75"/>
        <v/>
      </c>
      <c r="J800" s="1" t="str">
        <f t="shared" si="76"/>
        <v/>
      </c>
      <c r="K800" t="str">
        <f>IF(A800="","",ROUND(1+(LOG10(A800)-LOG10(入力・概要!$B$38))*(入力・概要!$B$40-1)/(LOG10(入力・概要!$B$39)-LOG10(入力・概要!$B$38)),0)+3)</f>
        <v/>
      </c>
      <c r="L800" t="str">
        <f>IF(K800="","",INDEX(同相3導体!$B:$B,K800))</f>
        <v/>
      </c>
      <c r="M800" t="str">
        <f t="shared" si="77"/>
        <v/>
      </c>
    </row>
    <row r="801" spans="1:13">
      <c r="A801" s="3"/>
      <c r="B801" s="4"/>
      <c r="C801" s="4"/>
      <c r="D801" s="1" t="str">
        <f>IF(K801="","",INDEX(同相3導体!$AB:$AB,K801))</f>
        <v/>
      </c>
      <c r="E801" s="1" t="str">
        <f>IF(K801="","",INDEX(同相3導体!$AC:$AC,K801))</f>
        <v/>
      </c>
      <c r="F801" s="1" t="str">
        <f t="shared" si="72"/>
        <v/>
      </c>
      <c r="G801" s="1" t="str">
        <f t="shared" si="73"/>
        <v/>
      </c>
      <c r="H801" s="1" t="str">
        <f t="shared" si="74"/>
        <v/>
      </c>
      <c r="I801" s="1" t="str">
        <f t="shared" si="75"/>
        <v/>
      </c>
      <c r="J801" s="1" t="str">
        <f t="shared" si="76"/>
        <v/>
      </c>
      <c r="K801" t="str">
        <f>IF(A801="","",ROUND(1+(LOG10(A801)-LOG10(入力・概要!$B$38))*(入力・概要!$B$40-1)/(LOG10(入力・概要!$B$39)-LOG10(入力・概要!$B$38)),0)+3)</f>
        <v/>
      </c>
      <c r="L801" t="str">
        <f>IF(K801="","",INDEX(同相3導体!$B:$B,K801))</f>
        <v/>
      </c>
      <c r="M801" t="str">
        <f t="shared" si="77"/>
        <v/>
      </c>
    </row>
    <row r="802" spans="1:13">
      <c r="A802" s="3"/>
      <c r="B802" s="4"/>
      <c r="C802" s="4"/>
      <c r="D802" s="1" t="str">
        <f>IF(K802="","",INDEX(同相3導体!$AB:$AB,K802))</f>
        <v/>
      </c>
      <c r="E802" s="1" t="str">
        <f>IF(K802="","",INDEX(同相3導体!$AC:$AC,K802))</f>
        <v/>
      </c>
      <c r="F802" s="1" t="str">
        <f t="shared" si="72"/>
        <v/>
      </c>
      <c r="G802" s="1" t="str">
        <f t="shared" si="73"/>
        <v/>
      </c>
      <c r="H802" s="1" t="str">
        <f t="shared" si="74"/>
        <v/>
      </c>
      <c r="I802" s="1" t="str">
        <f t="shared" si="75"/>
        <v/>
      </c>
      <c r="J802" s="1" t="str">
        <f t="shared" si="76"/>
        <v/>
      </c>
      <c r="K802" t="str">
        <f>IF(A802="","",ROUND(1+(LOG10(A802)-LOG10(入力・概要!$B$38))*(入力・概要!$B$40-1)/(LOG10(入力・概要!$B$39)-LOG10(入力・概要!$B$38)),0)+3)</f>
        <v/>
      </c>
      <c r="L802" t="str">
        <f>IF(K802="","",INDEX(同相3導体!$B:$B,K802))</f>
        <v/>
      </c>
      <c r="M802" t="str">
        <f t="shared" si="77"/>
        <v/>
      </c>
    </row>
    <row r="803" spans="1:13">
      <c r="A803" s="3"/>
      <c r="B803" s="4"/>
      <c r="C803" s="4"/>
      <c r="D803" s="1" t="str">
        <f>IF(K803="","",INDEX(同相3導体!$AB:$AB,K803))</f>
        <v/>
      </c>
      <c r="E803" s="1" t="str">
        <f>IF(K803="","",INDEX(同相3導体!$AC:$AC,K803))</f>
        <v/>
      </c>
      <c r="F803" s="1" t="str">
        <f t="shared" si="72"/>
        <v/>
      </c>
      <c r="G803" s="1" t="str">
        <f t="shared" si="73"/>
        <v/>
      </c>
      <c r="H803" s="1" t="str">
        <f t="shared" si="74"/>
        <v/>
      </c>
      <c r="I803" s="1" t="str">
        <f t="shared" si="75"/>
        <v/>
      </c>
      <c r="J803" s="1" t="str">
        <f t="shared" si="76"/>
        <v/>
      </c>
      <c r="K803" t="str">
        <f>IF(A803="","",ROUND(1+(LOG10(A803)-LOG10(入力・概要!$B$38))*(入力・概要!$B$40-1)/(LOG10(入力・概要!$B$39)-LOG10(入力・概要!$B$38)),0)+3)</f>
        <v/>
      </c>
      <c r="L803" t="str">
        <f>IF(K803="","",INDEX(同相3導体!$B:$B,K803))</f>
        <v/>
      </c>
      <c r="M803" t="str">
        <f t="shared" si="77"/>
        <v/>
      </c>
    </row>
    <row r="804" spans="1:13">
      <c r="A804" s="3"/>
      <c r="B804" s="4"/>
      <c r="C804" s="4"/>
      <c r="D804" s="1" t="str">
        <f>IF(K804="","",INDEX(同相3導体!$AB:$AB,K804))</f>
        <v/>
      </c>
      <c r="E804" s="1" t="str">
        <f>IF(K804="","",INDEX(同相3導体!$AC:$AC,K804))</f>
        <v/>
      </c>
      <c r="F804" s="1" t="str">
        <f t="shared" si="72"/>
        <v/>
      </c>
      <c r="G804" s="1" t="str">
        <f t="shared" si="73"/>
        <v/>
      </c>
      <c r="H804" s="1" t="str">
        <f t="shared" si="74"/>
        <v/>
      </c>
      <c r="I804" s="1" t="str">
        <f t="shared" si="75"/>
        <v/>
      </c>
      <c r="J804" s="1" t="str">
        <f t="shared" si="76"/>
        <v/>
      </c>
      <c r="K804" t="str">
        <f>IF(A804="","",ROUND(1+(LOG10(A804)-LOG10(入力・概要!$B$38))*(入力・概要!$B$40-1)/(LOG10(入力・概要!$B$39)-LOG10(入力・概要!$B$38)),0)+3)</f>
        <v/>
      </c>
      <c r="L804" t="str">
        <f>IF(K804="","",INDEX(同相3導体!$B:$B,K804))</f>
        <v/>
      </c>
      <c r="M804" t="str">
        <f t="shared" si="77"/>
        <v/>
      </c>
    </row>
    <row r="805" spans="1:13">
      <c r="A805" s="3"/>
      <c r="B805" s="4"/>
      <c r="C805" s="4"/>
      <c r="D805" s="1" t="str">
        <f>IF(K805="","",INDEX(同相3導体!$AB:$AB,K805))</f>
        <v/>
      </c>
      <c r="E805" s="1" t="str">
        <f>IF(K805="","",INDEX(同相3導体!$AC:$AC,K805))</f>
        <v/>
      </c>
      <c r="F805" s="1" t="str">
        <f t="shared" si="72"/>
        <v/>
      </c>
      <c r="G805" s="1" t="str">
        <f t="shared" si="73"/>
        <v/>
      </c>
      <c r="H805" s="1" t="str">
        <f t="shared" si="74"/>
        <v/>
      </c>
      <c r="I805" s="1" t="str">
        <f t="shared" si="75"/>
        <v/>
      </c>
      <c r="J805" s="1" t="str">
        <f t="shared" si="76"/>
        <v/>
      </c>
      <c r="K805" t="str">
        <f>IF(A805="","",ROUND(1+(LOG10(A805)-LOG10(入力・概要!$B$38))*(入力・概要!$B$40-1)/(LOG10(入力・概要!$B$39)-LOG10(入力・概要!$B$38)),0)+3)</f>
        <v/>
      </c>
      <c r="L805" t="str">
        <f>IF(K805="","",INDEX(同相3導体!$B:$B,K805))</f>
        <v/>
      </c>
      <c r="M805" t="str">
        <f t="shared" si="77"/>
        <v/>
      </c>
    </row>
    <row r="806" spans="1:13">
      <c r="A806" s="3"/>
      <c r="B806" s="4"/>
      <c r="C806" s="4"/>
      <c r="D806" s="1" t="str">
        <f>IF(K806="","",INDEX(同相3導体!$AB:$AB,K806))</f>
        <v/>
      </c>
      <c r="E806" s="1" t="str">
        <f>IF(K806="","",INDEX(同相3導体!$AC:$AC,K806))</f>
        <v/>
      </c>
      <c r="F806" s="1" t="str">
        <f t="shared" si="72"/>
        <v/>
      </c>
      <c r="G806" s="1" t="str">
        <f t="shared" si="73"/>
        <v/>
      </c>
      <c r="H806" s="1" t="str">
        <f t="shared" si="74"/>
        <v/>
      </c>
      <c r="I806" s="1" t="str">
        <f t="shared" si="75"/>
        <v/>
      </c>
      <c r="J806" s="1" t="str">
        <f t="shared" si="76"/>
        <v/>
      </c>
      <c r="K806" t="str">
        <f>IF(A806="","",ROUND(1+(LOG10(A806)-LOG10(入力・概要!$B$38))*(入力・概要!$B$40-1)/(LOG10(入力・概要!$B$39)-LOG10(入力・概要!$B$38)),0)+3)</f>
        <v/>
      </c>
      <c r="L806" t="str">
        <f>IF(K806="","",INDEX(同相3導体!$B:$B,K806))</f>
        <v/>
      </c>
      <c r="M806" t="str">
        <f t="shared" si="77"/>
        <v/>
      </c>
    </row>
    <row r="807" spans="1:13">
      <c r="A807" s="3"/>
      <c r="B807" s="4"/>
      <c r="C807" s="4"/>
      <c r="D807" s="1" t="str">
        <f>IF(K807="","",INDEX(同相3導体!$AB:$AB,K807))</f>
        <v/>
      </c>
      <c r="E807" s="1" t="str">
        <f>IF(K807="","",INDEX(同相3導体!$AC:$AC,K807))</f>
        <v/>
      </c>
      <c r="F807" s="1" t="str">
        <f t="shared" si="72"/>
        <v/>
      </c>
      <c r="G807" s="1" t="str">
        <f t="shared" si="73"/>
        <v/>
      </c>
      <c r="H807" s="1" t="str">
        <f t="shared" si="74"/>
        <v/>
      </c>
      <c r="I807" s="1" t="str">
        <f t="shared" si="75"/>
        <v/>
      </c>
      <c r="J807" s="1" t="str">
        <f t="shared" si="76"/>
        <v/>
      </c>
      <c r="K807" t="str">
        <f>IF(A807="","",ROUND(1+(LOG10(A807)-LOG10(入力・概要!$B$38))*(入力・概要!$B$40-1)/(LOG10(入力・概要!$B$39)-LOG10(入力・概要!$B$38)),0)+3)</f>
        <v/>
      </c>
      <c r="L807" t="str">
        <f>IF(K807="","",INDEX(同相3導体!$B:$B,K807))</f>
        <v/>
      </c>
      <c r="M807" t="str">
        <f t="shared" si="77"/>
        <v/>
      </c>
    </row>
    <row r="808" spans="1:13">
      <c r="A808" s="3"/>
      <c r="B808" s="4"/>
      <c r="C808" s="4"/>
      <c r="D808" s="1" t="str">
        <f>IF(K808="","",INDEX(同相3導体!$AB:$AB,K808))</f>
        <v/>
      </c>
      <c r="E808" s="1" t="str">
        <f>IF(K808="","",INDEX(同相3導体!$AC:$AC,K808))</f>
        <v/>
      </c>
      <c r="F808" s="1" t="str">
        <f t="shared" si="72"/>
        <v/>
      </c>
      <c r="G808" s="1" t="str">
        <f t="shared" si="73"/>
        <v/>
      </c>
      <c r="H808" s="1" t="str">
        <f t="shared" si="74"/>
        <v/>
      </c>
      <c r="I808" s="1" t="str">
        <f t="shared" si="75"/>
        <v/>
      </c>
      <c r="J808" s="1" t="str">
        <f t="shared" si="76"/>
        <v/>
      </c>
      <c r="K808" t="str">
        <f>IF(A808="","",ROUND(1+(LOG10(A808)-LOG10(入力・概要!$B$38))*(入力・概要!$B$40-1)/(LOG10(入力・概要!$B$39)-LOG10(入力・概要!$B$38)),0)+3)</f>
        <v/>
      </c>
      <c r="L808" t="str">
        <f>IF(K808="","",INDEX(同相3導体!$B:$B,K808))</f>
        <v/>
      </c>
      <c r="M808" t="str">
        <f t="shared" si="77"/>
        <v/>
      </c>
    </row>
    <row r="809" spans="1:13">
      <c r="A809" s="3"/>
      <c r="B809" s="4"/>
      <c r="C809" s="4"/>
      <c r="D809" s="1" t="str">
        <f>IF(K809="","",INDEX(同相3導体!$AB:$AB,K809))</f>
        <v/>
      </c>
      <c r="E809" s="1" t="str">
        <f>IF(K809="","",INDEX(同相3導体!$AC:$AC,K809))</f>
        <v/>
      </c>
      <c r="F809" s="1" t="str">
        <f t="shared" si="72"/>
        <v/>
      </c>
      <c r="G809" s="1" t="str">
        <f t="shared" si="73"/>
        <v/>
      </c>
      <c r="H809" s="1" t="str">
        <f t="shared" si="74"/>
        <v/>
      </c>
      <c r="I809" s="1" t="str">
        <f t="shared" si="75"/>
        <v/>
      </c>
      <c r="J809" s="1" t="str">
        <f t="shared" si="76"/>
        <v/>
      </c>
      <c r="K809" t="str">
        <f>IF(A809="","",ROUND(1+(LOG10(A809)-LOG10(入力・概要!$B$38))*(入力・概要!$B$40-1)/(LOG10(入力・概要!$B$39)-LOG10(入力・概要!$B$38)),0)+3)</f>
        <v/>
      </c>
      <c r="L809" t="str">
        <f>IF(K809="","",INDEX(同相3導体!$B:$B,K809))</f>
        <v/>
      </c>
      <c r="M809" t="str">
        <f t="shared" si="77"/>
        <v/>
      </c>
    </row>
    <row r="810" spans="1:13">
      <c r="A810" s="3"/>
      <c r="B810" s="4"/>
      <c r="C810" s="4"/>
      <c r="D810" s="1" t="str">
        <f>IF(K810="","",INDEX(同相3導体!$AB:$AB,K810))</f>
        <v/>
      </c>
      <c r="E810" s="1" t="str">
        <f>IF(K810="","",INDEX(同相3導体!$AC:$AC,K810))</f>
        <v/>
      </c>
      <c r="F810" s="1" t="str">
        <f t="shared" si="72"/>
        <v/>
      </c>
      <c r="G810" s="1" t="str">
        <f t="shared" si="73"/>
        <v/>
      </c>
      <c r="H810" s="1" t="str">
        <f t="shared" si="74"/>
        <v/>
      </c>
      <c r="I810" s="1" t="str">
        <f t="shared" si="75"/>
        <v/>
      </c>
      <c r="J810" s="1" t="str">
        <f t="shared" si="76"/>
        <v/>
      </c>
      <c r="K810" t="str">
        <f>IF(A810="","",ROUND(1+(LOG10(A810)-LOG10(入力・概要!$B$38))*(入力・概要!$B$40-1)/(LOG10(入力・概要!$B$39)-LOG10(入力・概要!$B$38)),0)+3)</f>
        <v/>
      </c>
      <c r="L810" t="str">
        <f>IF(K810="","",INDEX(同相3導体!$B:$B,K810))</f>
        <v/>
      </c>
      <c r="M810" t="str">
        <f t="shared" si="77"/>
        <v/>
      </c>
    </row>
    <row r="811" spans="1:13">
      <c r="A811" s="3"/>
      <c r="B811" s="4"/>
      <c r="C811" s="4"/>
      <c r="D811" s="1" t="str">
        <f>IF(K811="","",INDEX(同相3導体!$AB:$AB,K811))</f>
        <v/>
      </c>
      <c r="E811" s="1" t="str">
        <f>IF(K811="","",INDEX(同相3導体!$AC:$AC,K811))</f>
        <v/>
      </c>
      <c r="F811" s="1" t="str">
        <f t="shared" si="72"/>
        <v/>
      </c>
      <c r="G811" s="1" t="str">
        <f t="shared" si="73"/>
        <v/>
      </c>
      <c r="H811" s="1" t="str">
        <f t="shared" si="74"/>
        <v/>
      </c>
      <c r="I811" s="1" t="str">
        <f t="shared" si="75"/>
        <v/>
      </c>
      <c r="J811" s="1" t="str">
        <f t="shared" si="76"/>
        <v/>
      </c>
      <c r="K811" t="str">
        <f>IF(A811="","",ROUND(1+(LOG10(A811)-LOG10(入力・概要!$B$38))*(入力・概要!$B$40-1)/(LOG10(入力・概要!$B$39)-LOG10(入力・概要!$B$38)),0)+3)</f>
        <v/>
      </c>
      <c r="L811" t="str">
        <f>IF(K811="","",INDEX(同相3導体!$B:$B,K811))</f>
        <v/>
      </c>
      <c r="M811" t="str">
        <f t="shared" si="77"/>
        <v/>
      </c>
    </row>
    <row r="812" spans="1:13">
      <c r="A812" s="3"/>
      <c r="B812" s="4"/>
      <c r="C812" s="4"/>
      <c r="D812" s="1" t="str">
        <f>IF(K812="","",INDEX(同相3導体!$AB:$AB,K812))</f>
        <v/>
      </c>
      <c r="E812" s="1" t="str">
        <f>IF(K812="","",INDEX(同相3導体!$AC:$AC,K812))</f>
        <v/>
      </c>
      <c r="F812" s="1" t="str">
        <f t="shared" si="72"/>
        <v/>
      </c>
      <c r="G812" s="1" t="str">
        <f t="shared" si="73"/>
        <v/>
      </c>
      <c r="H812" s="1" t="str">
        <f t="shared" si="74"/>
        <v/>
      </c>
      <c r="I812" s="1" t="str">
        <f t="shared" si="75"/>
        <v/>
      </c>
      <c r="J812" s="1" t="str">
        <f t="shared" si="76"/>
        <v/>
      </c>
      <c r="K812" t="str">
        <f>IF(A812="","",ROUND(1+(LOG10(A812)-LOG10(入力・概要!$B$38))*(入力・概要!$B$40-1)/(LOG10(入力・概要!$B$39)-LOG10(入力・概要!$B$38)),0)+3)</f>
        <v/>
      </c>
      <c r="L812" t="str">
        <f>IF(K812="","",INDEX(同相3導体!$B:$B,K812))</f>
        <v/>
      </c>
      <c r="M812" t="str">
        <f t="shared" si="77"/>
        <v/>
      </c>
    </row>
    <row r="813" spans="1:13">
      <c r="A813" s="3"/>
      <c r="B813" s="4"/>
      <c r="C813" s="4"/>
      <c r="D813" s="1" t="str">
        <f>IF(K813="","",INDEX(同相3導体!$AB:$AB,K813))</f>
        <v/>
      </c>
      <c r="E813" s="1" t="str">
        <f>IF(K813="","",INDEX(同相3導体!$AC:$AC,K813))</f>
        <v/>
      </c>
      <c r="F813" s="1" t="str">
        <f t="shared" si="72"/>
        <v/>
      </c>
      <c r="G813" s="1" t="str">
        <f t="shared" si="73"/>
        <v/>
      </c>
      <c r="H813" s="1" t="str">
        <f t="shared" si="74"/>
        <v/>
      </c>
      <c r="I813" s="1" t="str">
        <f t="shared" si="75"/>
        <v/>
      </c>
      <c r="J813" s="1" t="str">
        <f t="shared" si="76"/>
        <v/>
      </c>
      <c r="K813" t="str">
        <f>IF(A813="","",ROUND(1+(LOG10(A813)-LOG10(入力・概要!$B$38))*(入力・概要!$B$40-1)/(LOG10(入力・概要!$B$39)-LOG10(入力・概要!$B$38)),0)+3)</f>
        <v/>
      </c>
      <c r="L813" t="str">
        <f>IF(K813="","",INDEX(同相3導体!$B:$B,K813))</f>
        <v/>
      </c>
      <c r="M813" t="str">
        <f t="shared" si="77"/>
        <v/>
      </c>
    </row>
    <row r="814" spans="1:13">
      <c r="A814" s="3"/>
      <c r="B814" s="4"/>
      <c r="C814" s="4"/>
      <c r="D814" s="1" t="str">
        <f>IF(K814="","",INDEX(同相3導体!$AB:$AB,K814))</f>
        <v/>
      </c>
      <c r="E814" s="1" t="str">
        <f>IF(K814="","",INDEX(同相3導体!$AC:$AC,K814))</f>
        <v/>
      </c>
      <c r="F814" s="1" t="str">
        <f t="shared" si="72"/>
        <v/>
      </c>
      <c r="G814" s="1" t="str">
        <f t="shared" si="73"/>
        <v/>
      </c>
      <c r="H814" s="1" t="str">
        <f t="shared" si="74"/>
        <v/>
      </c>
      <c r="I814" s="1" t="str">
        <f t="shared" si="75"/>
        <v/>
      </c>
      <c r="J814" s="1" t="str">
        <f t="shared" si="76"/>
        <v/>
      </c>
      <c r="K814" t="str">
        <f>IF(A814="","",ROUND(1+(LOG10(A814)-LOG10(入力・概要!$B$38))*(入力・概要!$B$40-1)/(LOG10(入力・概要!$B$39)-LOG10(入力・概要!$B$38)),0)+3)</f>
        <v/>
      </c>
      <c r="L814" t="str">
        <f>IF(K814="","",INDEX(同相3導体!$B:$B,K814))</f>
        <v/>
      </c>
      <c r="M814" t="str">
        <f t="shared" si="77"/>
        <v/>
      </c>
    </row>
    <row r="815" spans="1:13">
      <c r="A815" s="3"/>
      <c r="B815" s="4"/>
      <c r="C815" s="4"/>
      <c r="D815" s="1" t="str">
        <f>IF(K815="","",INDEX(同相3導体!$AB:$AB,K815))</f>
        <v/>
      </c>
      <c r="E815" s="1" t="str">
        <f>IF(K815="","",INDEX(同相3導体!$AC:$AC,K815))</f>
        <v/>
      </c>
      <c r="F815" s="1" t="str">
        <f t="shared" si="72"/>
        <v/>
      </c>
      <c r="G815" s="1" t="str">
        <f t="shared" si="73"/>
        <v/>
      </c>
      <c r="H815" s="1" t="str">
        <f t="shared" si="74"/>
        <v/>
      </c>
      <c r="I815" s="1" t="str">
        <f t="shared" si="75"/>
        <v/>
      </c>
      <c r="J815" s="1" t="str">
        <f t="shared" si="76"/>
        <v/>
      </c>
      <c r="K815" t="str">
        <f>IF(A815="","",ROUND(1+(LOG10(A815)-LOG10(入力・概要!$B$38))*(入力・概要!$B$40-1)/(LOG10(入力・概要!$B$39)-LOG10(入力・概要!$B$38)),0)+3)</f>
        <v/>
      </c>
      <c r="L815" t="str">
        <f>IF(K815="","",INDEX(同相3導体!$B:$B,K815))</f>
        <v/>
      </c>
      <c r="M815" t="str">
        <f t="shared" si="77"/>
        <v/>
      </c>
    </row>
    <row r="816" spans="1:13">
      <c r="A816" s="3"/>
      <c r="B816" s="4"/>
      <c r="C816" s="4"/>
      <c r="D816" s="1" t="str">
        <f>IF(K816="","",INDEX(同相3導体!$AB:$AB,K816))</f>
        <v/>
      </c>
      <c r="E816" s="1" t="str">
        <f>IF(K816="","",INDEX(同相3導体!$AC:$AC,K816))</f>
        <v/>
      </c>
      <c r="F816" s="1" t="str">
        <f t="shared" si="72"/>
        <v/>
      </c>
      <c r="G816" s="1" t="str">
        <f t="shared" si="73"/>
        <v/>
      </c>
      <c r="H816" s="1" t="str">
        <f t="shared" si="74"/>
        <v/>
      </c>
      <c r="I816" s="1" t="str">
        <f t="shared" si="75"/>
        <v/>
      </c>
      <c r="J816" s="1" t="str">
        <f t="shared" si="76"/>
        <v/>
      </c>
      <c r="K816" t="str">
        <f>IF(A816="","",ROUND(1+(LOG10(A816)-LOG10(入力・概要!$B$38))*(入力・概要!$B$40-1)/(LOG10(入力・概要!$B$39)-LOG10(入力・概要!$B$38)),0)+3)</f>
        <v/>
      </c>
      <c r="L816" t="str">
        <f>IF(K816="","",INDEX(同相3導体!$B:$B,K816))</f>
        <v/>
      </c>
      <c r="M816" t="str">
        <f t="shared" si="77"/>
        <v/>
      </c>
    </row>
    <row r="817" spans="1:13">
      <c r="A817" s="3"/>
      <c r="B817" s="4"/>
      <c r="C817" s="4"/>
      <c r="D817" s="1" t="str">
        <f>IF(K817="","",INDEX(同相3導体!$AB:$AB,K817))</f>
        <v/>
      </c>
      <c r="E817" s="1" t="str">
        <f>IF(K817="","",INDEX(同相3導体!$AC:$AC,K817))</f>
        <v/>
      </c>
      <c r="F817" s="1" t="str">
        <f t="shared" si="72"/>
        <v/>
      </c>
      <c r="G817" s="1" t="str">
        <f t="shared" si="73"/>
        <v/>
      </c>
      <c r="H817" s="1" t="str">
        <f t="shared" si="74"/>
        <v/>
      </c>
      <c r="I817" s="1" t="str">
        <f t="shared" si="75"/>
        <v/>
      </c>
      <c r="J817" s="1" t="str">
        <f t="shared" si="76"/>
        <v/>
      </c>
      <c r="K817" t="str">
        <f>IF(A817="","",ROUND(1+(LOG10(A817)-LOG10(入力・概要!$B$38))*(入力・概要!$B$40-1)/(LOG10(入力・概要!$B$39)-LOG10(入力・概要!$B$38)),0)+3)</f>
        <v/>
      </c>
      <c r="L817" t="str">
        <f>IF(K817="","",INDEX(同相3導体!$B:$B,K817))</f>
        <v/>
      </c>
      <c r="M817" t="str">
        <f t="shared" si="77"/>
        <v/>
      </c>
    </row>
    <row r="818" spans="1:13">
      <c r="A818" s="3"/>
      <c r="B818" s="4"/>
      <c r="C818" s="4"/>
      <c r="D818" s="1" t="str">
        <f>IF(K818="","",INDEX(同相3導体!$AB:$AB,K818))</f>
        <v/>
      </c>
      <c r="E818" s="1" t="str">
        <f>IF(K818="","",INDEX(同相3導体!$AC:$AC,K818))</f>
        <v/>
      </c>
      <c r="F818" s="1" t="str">
        <f t="shared" si="72"/>
        <v/>
      </c>
      <c r="G818" s="1" t="str">
        <f t="shared" si="73"/>
        <v/>
      </c>
      <c r="H818" s="1" t="str">
        <f t="shared" si="74"/>
        <v/>
      </c>
      <c r="I818" s="1" t="str">
        <f t="shared" si="75"/>
        <v/>
      </c>
      <c r="J818" s="1" t="str">
        <f t="shared" si="76"/>
        <v/>
      </c>
      <c r="K818" t="str">
        <f>IF(A818="","",ROUND(1+(LOG10(A818)-LOG10(入力・概要!$B$38))*(入力・概要!$B$40-1)/(LOG10(入力・概要!$B$39)-LOG10(入力・概要!$B$38)),0)+3)</f>
        <v/>
      </c>
      <c r="L818" t="str">
        <f>IF(K818="","",INDEX(同相3導体!$B:$B,K818))</f>
        <v/>
      </c>
      <c r="M818" t="str">
        <f t="shared" si="77"/>
        <v/>
      </c>
    </row>
    <row r="819" spans="1:13">
      <c r="A819" s="3"/>
      <c r="B819" s="4"/>
      <c r="C819" s="4"/>
      <c r="D819" s="1" t="str">
        <f>IF(K819="","",INDEX(同相3導体!$AB:$AB,K819))</f>
        <v/>
      </c>
      <c r="E819" s="1" t="str">
        <f>IF(K819="","",INDEX(同相3導体!$AC:$AC,K819))</f>
        <v/>
      </c>
      <c r="F819" s="1" t="str">
        <f t="shared" si="72"/>
        <v/>
      </c>
      <c r="G819" s="1" t="str">
        <f t="shared" si="73"/>
        <v/>
      </c>
      <c r="H819" s="1" t="str">
        <f t="shared" si="74"/>
        <v/>
      </c>
      <c r="I819" s="1" t="str">
        <f t="shared" si="75"/>
        <v/>
      </c>
      <c r="J819" s="1" t="str">
        <f t="shared" si="76"/>
        <v/>
      </c>
      <c r="K819" t="str">
        <f>IF(A819="","",ROUND(1+(LOG10(A819)-LOG10(入力・概要!$B$38))*(入力・概要!$B$40-1)/(LOG10(入力・概要!$B$39)-LOG10(入力・概要!$B$38)),0)+3)</f>
        <v/>
      </c>
      <c r="L819" t="str">
        <f>IF(K819="","",INDEX(同相3導体!$B:$B,K819))</f>
        <v/>
      </c>
      <c r="M819" t="str">
        <f t="shared" si="77"/>
        <v/>
      </c>
    </row>
    <row r="820" spans="1:13">
      <c r="A820" s="3"/>
      <c r="B820" s="4"/>
      <c r="C820" s="4"/>
      <c r="D820" s="1" t="str">
        <f>IF(K820="","",INDEX(同相3導体!$AB:$AB,K820))</f>
        <v/>
      </c>
      <c r="E820" s="1" t="str">
        <f>IF(K820="","",INDEX(同相3導体!$AC:$AC,K820))</f>
        <v/>
      </c>
      <c r="F820" s="1" t="str">
        <f t="shared" si="72"/>
        <v/>
      </c>
      <c r="G820" s="1" t="str">
        <f t="shared" si="73"/>
        <v/>
      </c>
      <c r="H820" s="1" t="str">
        <f t="shared" si="74"/>
        <v/>
      </c>
      <c r="I820" s="1" t="str">
        <f t="shared" si="75"/>
        <v/>
      </c>
      <c r="J820" s="1" t="str">
        <f t="shared" si="76"/>
        <v/>
      </c>
      <c r="K820" t="str">
        <f>IF(A820="","",ROUND(1+(LOG10(A820)-LOG10(入力・概要!$B$38))*(入力・概要!$B$40-1)/(LOG10(入力・概要!$B$39)-LOG10(入力・概要!$B$38)),0)+3)</f>
        <v/>
      </c>
      <c r="L820" t="str">
        <f>IF(K820="","",INDEX(同相3導体!$B:$B,K820))</f>
        <v/>
      </c>
      <c r="M820" t="str">
        <f t="shared" si="77"/>
        <v/>
      </c>
    </row>
    <row r="821" spans="1:13">
      <c r="A821" s="3"/>
      <c r="B821" s="4"/>
      <c r="C821" s="4"/>
      <c r="D821" s="1" t="str">
        <f>IF(K821="","",INDEX(同相3導体!$AB:$AB,K821))</f>
        <v/>
      </c>
      <c r="E821" s="1" t="str">
        <f>IF(K821="","",INDEX(同相3導体!$AC:$AC,K821))</f>
        <v/>
      </c>
      <c r="F821" s="1" t="str">
        <f t="shared" si="72"/>
        <v/>
      </c>
      <c r="G821" s="1" t="str">
        <f t="shared" si="73"/>
        <v/>
      </c>
      <c r="H821" s="1" t="str">
        <f t="shared" si="74"/>
        <v/>
      </c>
      <c r="I821" s="1" t="str">
        <f t="shared" si="75"/>
        <v/>
      </c>
      <c r="J821" s="1" t="str">
        <f t="shared" si="76"/>
        <v/>
      </c>
      <c r="K821" t="str">
        <f>IF(A821="","",ROUND(1+(LOG10(A821)-LOG10(入力・概要!$B$38))*(入力・概要!$B$40-1)/(LOG10(入力・概要!$B$39)-LOG10(入力・概要!$B$38)),0)+3)</f>
        <v/>
      </c>
      <c r="L821" t="str">
        <f>IF(K821="","",INDEX(同相3導体!$B:$B,K821))</f>
        <v/>
      </c>
      <c r="M821" t="str">
        <f t="shared" si="77"/>
        <v/>
      </c>
    </row>
    <row r="822" spans="1:13">
      <c r="A822" s="3"/>
      <c r="B822" s="4"/>
      <c r="C822" s="4"/>
      <c r="D822" s="1" t="str">
        <f>IF(K822="","",INDEX(同相3導体!$AB:$AB,K822))</f>
        <v/>
      </c>
      <c r="E822" s="1" t="str">
        <f>IF(K822="","",INDEX(同相3導体!$AC:$AC,K822))</f>
        <v/>
      </c>
      <c r="F822" s="1" t="str">
        <f t="shared" si="72"/>
        <v/>
      </c>
      <c r="G822" s="1" t="str">
        <f t="shared" si="73"/>
        <v/>
      </c>
      <c r="H822" s="1" t="str">
        <f t="shared" si="74"/>
        <v/>
      </c>
      <c r="I822" s="1" t="str">
        <f t="shared" si="75"/>
        <v/>
      </c>
      <c r="J822" s="1" t="str">
        <f t="shared" si="76"/>
        <v/>
      </c>
      <c r="K822" t="str">
        <f>IF(A822="","",ROUND(1+(LOG10(A822)-LOG10(入力・概要!$B$38))*(入力・概要!$B$40-1)/(LOG10(入力・概要!$B$39)-LOG10(入力・概要!$B$38)),0)+3)</f>
        <v/>
      </c>
      <c r="L822" t="str">
        <f>IF(K822="","",INDEX(同相3導体!$B:$B,K822))</f>
        <v/>
      </c>
      <c r="M822" t="str">
        <f t="shared" si="77"/>
        <v/>
      </c>
    </row>
    <row r="823" spans="1:13">
      <c r="A823" s="3"/>
      <c r="B823" s="4"/>
      <c r="C823" s="4"/>
      <c r="D823" s="1" t="str">
        <f>IF(K823="","",INDEX(同相3導体!$AB:$AB,K823))</f>
        <v/>
      </c>
      <c r="E823" s="1" t="str">
        <f>IF(K823="","",INDEX(同相3導体!$AC:$AC,K823))</f>
        <v/>
      </c>
      <c r="F823" s="1" t="str">
        <f t="shared" si="72"/>
        <v/>
      </c>
      <c r="G823" s="1" t="str">
        <f t="shared" si="73"/>
        <v/>
      </c>
      <c r="H823" s="1" t="str">
        <f t="shared" si="74"/>
        <v/>
      </c>
      <c r="I823" s="1" t="str">
        <f t="shared" si="75"/>
        <v/>
      </c>
      <c r="J823" s="1" t="str">
        <f t="shared" si="76"/>
        <v/>
      </c>
      <c r="K823" t="str">
        <f>IF(A823="","",ROUND(1+(LOG10(A823)-LOG10(入力・概要!$B$38))*(入力・概要!$B$40-1)/(LOG10(入力・概要!$B$39)-LOG10(入力・概要!$B$38)),0)+3)</f>
        <v/>
      </c>
      <c r="L823" t="str">
        <f>IF(K823="","",INDEX(同相3導体!$B:$B,K823))</f>
        <v/>
      </c>
      <c r="M823" t="str">
        <f t="shared" si="77"/>
        <v/>
      </c>
    </row>
    <row r="824" spans="1:13">
      <c r="A824" s="3"/>
      <c r="B824" s="4"/>
      <c r="C824" s="4"/>
      <c r="D824" s="1" t="str">
        <f>IF(K824="","",INDEX(同相3導体!$AB:$AB,K824))</f>
        <v/>
      </c>
      <c r="E824" s="1" t="str">
        <f>IF(K824="","",INDEX(同相3導体!$AC:$AC,K824))</f>
        <v/>
      </c>
      <c r="F824" s="1" t="str">
        <f t="shared" si="72"/>
        <v/>
      </c>
      <c r="G824" s="1" t="str">
        <f t="shared" si="73"/>
        <v/>
      </c>
      <c r="H824" s="1" t="str">
        <f t="shared" si="74"/>
        <v/>
      </c>
      <c r="I824" s="1" t="str">
        <f t="shared" si="75"/>
        <v/>
      </c>
      <c r="J824" s="1" t="str">
        <f t="shared" si="76"/>
        <v/>
      </c>
      <c r="K824" t="str">
        <f>IF(A824="","",ROUND(1+(LOG10(A824)-LOG10(入力・概要!$B$38))*(入力・概要!$B$40-1)/(LOG10(入力・概要!$B$39)-LOG10(入力・概要!$B$38)),0)+3)</f>
        <v/>
      </c>
      <c r="L824" t="str">
        <f>IF(K824="","",INDEX(同相3導体!$B:$B,K824))</f>
        <v/>
      </c>
      <c r="M824" t="str">
        <f t="shared" si="77"/>
        <v/>
      </c>
    </row>
    <row r="825" spans="1:13">
      <c r="A825" s="3"/>
      <c r="B825" s="4"/>
      <c r="C825" s="4"/>
      <c r="D825" s="1" t="str">
        <f>IF(K825="","",INDEX(同相3導体!$AB:$AB,K825))</f>
        <v/>
      </c>
      <c r="E825" s="1" t="str">
        <f>IF(K825="","",INDEX(同相3導体!$AC:$AC,K825))</f>
        <v/>
      </c>
      <c r="F825" s="1" t="str">
        <f t="shared" si="72"/>
        <v/>
      </c>
      <c r="G825" s="1" t="str">
        <f t="shared" si="73"/>
        <v/>
      </c>
      <c r="H825" s="1" t="str">
        <f t="shared" si="74"/>
        <v/>
      </c>
      <c r="I825" s="1" t="str">
        <f t="shared" si="75"/>
        <v/>
      </c>
      <c r="J825" s="1" t="str">
        <f t="shared" si="76"/>
        <v/>
      </c>
      <c r="K825" t="str">
        <f>IF(A825="","",ROUND(1+(LOG10(A825)-LOG10(入力・概要!$B$38))*(入力・概要!$B$40-1)/(LOG10(入力・概要!$B$39)-LOG10(入力・概要!$B$38)),0)+3)</f>
        <v/>
      </c>
      <c r="L825" t="str">
        <f>IF(K825="","",INDEX(同相3導体!$B:$B,K825))</f>
        <v/>
      </c>
      <c r="M825" t="str">
        <f t="shared" si="77"/>
        <v/>
      </c>
    </row>
    <row r="826" spans="1:13">
      <c r="A826" s="3"/>
      <c r="B826" s="4"/>
      <c r="C826" s="4"/>
      <c r="D826" s="1" t="str">
        <f>IF(K826="","",INDEX(同相3導体!$AB:$AB,K826))</f>
        <v/>
      </c>
      <c r="E826" s="1" t="str">
        <f>IF(K826="","",INDEX(同相3導体!$AC:$AC,K826))</f>
        <v/>
      </c>
      <c r="F826" s="1" t="str">
        <f t="shared" si="72"/>
        <v/>
      </c>
      <c r="G826" s="1" t="str">
        <f t="shared" si="73"/>
        <v/>
      </c>
      <c r="H826" s="1" t="str">
        <f t="shared" si="74"/>
        <v/>
      </c>
      <c r="I826" s="1" t="str">
        <f t="shared" si="75"/>
        <v/>
      </c>
      <c r="J826" s="1" t="str">
        <f t="shared" si="76"/>
        <v/>
      </c>
      <c r="K826" t="str">
        <f>IF(A826="","",ROUND(1+(LOG10(A826)-LOG10(入力・概要!$B$38))*(入力・概要!$B$40-1)/(LOG10(入力・概要!$B$39)-LOG10(入力・概要!$B$38)),0)+3)</f>
        <v/>
      </c>
      <c r="L826" t="str">
        <f>IF(K826="","",INDEX(同相3導体!$B:$B,K826))</f>
        <v/>
      </c>
      <c r="M826" t="str">
        <f t="shared" si="77"/>
        <v/>
      </c>
    </row>
    <row r="827" spans="1:13">
      <c r="A827" s="3"/>
      <c r="B827" s="4"/>
      <c r="C827" s="4"/>
      <c r="D827" s="1" t="str">
        <f>IF(K827="","",INDEX(同相3導体!$AB:$AB,K827))</f>
        <v/>
      </c>
      <c r="E827" s="1" t="str">
        <f>IF(K827="","",INDEX(同相3導体!$AC:$AC,K827))</f>
        <v/>
      </c>
      <c r="F827" s="1" t="str">
        <f t="shared" si="72"/>
        <v/>
      </c>
      <c r="G827" s="1" t="str">
        <f t="shared" si="73"/>
        <v/>
      </c>
      <c r="H827" s="1" t="str">
        <f t="shared" si="74"/>
        <v/>
      </c>
      <c r="I827" s="1" t="str">
        <f t="shared" si="75"/>
        <v/>
      </c>
      <c r="J827" s="1" t="str">
        <f t="shared" si="76"/>
        <v/>
      </c>
      <c r="K827" t="str">
        <f>IF(A827="","",ROUND(1+(LOG10(A827)-LOG10(入力・概要!$B$38))*(入力・概要!$B$40-1)/(LOG10(入力・概要!$B$39)-LOG10(入力・概要!$B$38)),0)+3)</f>
        <v/>
      </c>
      <c r="L827" t="str">
        <f>IF(K827="","",INDEX(同相3導体!$B:$B,K827))</f>
        <v/>
      </c>
      <c r="M827" t="str">
        <f t="shared" si="77"/>
        <v/>
      </c>
    </row>
    <row r="828" spans="1:13">
      <c r="A828" s="3"/>
      <c r="B828" s="4"/>
      <c r="C828" s="4"/>
      <c r="D828" s="1" t="str">
        <f>IF(K828="","",INDEX(同相3導体!$AB:$AB,K828))</f>
        <v/>
      </c>
      <c r="E828" s="1" t="str">
        <f>IF(K828="","",INDEX(同相3導体!$AC:$AC,K828))</f>
        <v/>
      </c>
      <c r="F828" s="1" t="str">
        <f t="shared" si="72"/>
        <v/>
      </c>
      <c r="G828" s="1" t="str">
        <f t="shared" si="73"/>
        <v/>
      </c>
      <c r="H828" s="1" t="str">
        <f t="shared" si="74"/>
        <v/>
      </c>
      <c r="I828" s="1" t="str">
        <f t="shared" si="75"/>
        <v/>
      </c>
      <c r="J828" s="1" t="str">
        <f t="shared" si="76"/>
        <v/>
      </c>
      <c r="K828" t="str">
        <f>IF(A828="","",ROUND(1+(LOG10(A828)-LOG10(入力・概要!$B$38))*(入力・概要!$B$40-1)/(LOG10(入力・概要!$B$39)-LOG10(入力・概要!$B$38)),0)+3)</f>
        <v/>
      </c>
      <c r="L828" t="str">
        <f>IF(K828="","",INDEX(同相3導体!$B:$B,K828))</f>
        <v/>
      </c>
      <c r="M828" t="str">
        <f t="shared" si="77"/>
        <v/>
      </c>
    </row>
    <row r="829" spans="1:13">
      <c r="A829" s="3"/>
      <c r="B829" s="4"/>
      <c r="C829" s="4"/>
      <c r="D829" s="1" t="str">
        <f>IF(K829="","",INDEX(同相3導体!$AB:$AB,K829))</f>
        <v/>
      </c>
      <c r="E829" s="1" t="str">
        <f>IF(K829="","",INDEX(同相3導体!$AC:$AC,K829))</f>
        <v/>
      </c>
      <c r="F829" s="1" t="str">
        <f t="shared" si="72"/>
        <v/>
      </c>
      <c r="G829" s="1" t="str">
        <f t="shared" si="73"/>
        <v/>
      </c>
      <c r="H829" s="1" t="str">
        <f t="shared" si="74"/>
        <v/>
      </c>
      <c r="I829" s="1" t="str">
        <f t="shared" si="75"/>
        <v/>
      </c>
      <c r="J829" s="1" t="str">
        <f t="shared" si="76"/>
        <v/>
      </c>
      <c r="K829" t="str">
        <f>IF(A829="","",ROUND(1+(LOG10(A829)-LOG10(入力・概要!$B$38))*(入力・概要!$B$40-1)/(LOG10(入力・概要!$B$39)-LOG10(入力・概要!$B$38)),0)+3)</f>
        <v/>
      </c>
      <c r="L829" t="str">
        <f>IF(K829="","",INDEX(同相3導体!$B:$B,K829))</f>
        <v/>
      </c>
      <c r="M829" t="str">
        <f t="shared" si="77"/>
        <v/>
      </c>
    </row>
    <row r="830" spans="1:13">
      <c r="A830" s="3"/>
      <c r="B830" s="4"/>
      <c r="C830" s="4"/>
      <c r="D830" s="1" t="str">
        <f>IF(K830="","",INDEX(同相3導体!$AB:$AB,K830))</f>
        <v/>
      </c>
      <c r="E830" s="1" t="str">
        <f>IF(K830="","",INDEX(同相3導体!$AC:$AC,K830))</f>
        <v/>
      </c>
      <c r="F830" s="1" t="str">
        <f t="shared" si="72"/>
        <v/>
      </c>
      <c r="G830" s="1" t="str">
        <f t="shared" si="73"/>
        <v/>
      </c>
      <c r="H830" s="1" t="str">
        <f t="shared" si="74"/>
        <v/>
      </c>
      <c r="I830" s="1" t="str">
        <f t="shared" si="75"/>
        <v/>
      </c>
      <c r="J830" s="1" t="str">
        <f t="shared" si="76"/>
        <v/>
      </c>
      <c r="K830" t="str">
        <f>IF(A830="","",ROUND(1+(LOG10(A830)-LOG10(入力・概要!$B$38))*(入力・概要!$B$40-1)/(LOG10(入力・概要!$B$39)-LOG10(入力・概要!$B$38)),0)+3)</f>
        <v/>
      </c>
      <c r="L830" t="str">
        <f>IF(K830="","",INDEX(同相3導体!$B:$B,K830))</f>
        <v/>
      </c>
      <c r="M830" t="str">
        <f t="shared" si="77"/>
        <v/>
      </c>
    </row>
    <row r="831" spans="1:13">
      <c r="A831" s="3"/>
      <c r="B831" s="4"/>
      <c r="C831" s="4"/>
      <c r="D831" s="1" t="str">
        <f>IF(K831="","",INDEX(同相3導体!$AB:$AB,K831))</f>
        <v/>
      </c>
      <c r="E831" s="1" t="str">
        <f>IF(K831="","",INDEX(同相3導体!$AC:$AC,K831))</f>
        <v/>
      </c>
      <c r="F831" s="1" t="str">
        <f t="shared" si="72"/>
        <v/>
      </c>
      <c r="G831" s="1" t="str">
        <f t="shared" si="73"/>
        <v/>
      </c>
      <c r="H831" s="1" t="str">
        <f t="shared" si="74"/>
        <v/>
      </c>
      <c r="I831" s="1" t="str">
        <f t="shared" si="75"/>
        <v/>
      </c>
      <c r="J831" s="1" t="str">
        <f t="shared" si="76"/>
        <v/>
      </c>
      <c r="K831" t="str">
        <f>IF(A831="","",ROUND(1+(LOG10(A831)-LOG10(入力・概要!$B$38))*(入力・概要!$B$40-1)/(LOG10(入力・概要!$B$39)-LOG10(入力・概要!$B$38)),0)+3)</f>
        <v/>
      </c>
      <c r="L831" t="str">
        <f>IF(K831="","",INDEX(同相3導体!$B:$B,K831))</f>
        <v/>
      </c>
      <c r="M831" t="str">
        <f t="shared" si="77"/>
        <v/>
      </c>
    </row>
    <row r="832" spans="1:13">
      <c r="A832" s="3"/>
      <c r="B832" s="4"/>
      <c r="C832" s="4"/>
      <c r="D832" s="1" t="str">
        <f>IF(K832="","",INDEX(同相3導体!$AB:$AB,K832))</f>
        <v/>
      </c>
      <c r="E832" s="1" t="str">
        <f>IF(K832="","",INDEX(同相3導体!$AC:$AC,K832))</f>
        <v/>
      </c>
      <c r="F832" s="1" t="str">
        <f t="shared" si="72"/>
        <v/>
      </c>
      <c r="G832" s="1" t="str">
        <f t="shared" si="73"/>
        <v/>
      </c>
      <c r="H832" s="1" t="str">
        <f t="shared" si="74"/>
        <v/>
      </c>
      <c r="I832" s="1" t="str">
        <f t="shared" si="75"/>
        <v/>
      </c>
      <c r="J832" s="1" t="str">
        <f t="shared" si="76"/>
        <v/>
      </c>
      <c r="K832" t="str">
        <f>IF(A832="","",ROUND(1+(LOG10(A832)-LOG10(入力・概要!$B$38))*(入力・概要!$B$40-1)/(LOG10(入力・概要!$B$39)-LOG10(入力・概要!$B$38)),0)+3)</f>
        <v/>
      </c>
      <c r="L832" t="str">
        <f>IF(K832="","",INDEX(同相3導体!$B:$B,K832))</f>
        <v/>
      </c>
      <c r="M832" t="str">
        <f t="shared" si="77"/>
        <v/>
      </c>
    </row>
    <row r="833" spans="1:13">
      <c r="A833" s="3"/>
      <c r="B833" s="4"/>
      <c r="C833" s="4"/>
      <c r="D833" s="1" t="str">
        <f>IF(K833="","",INDEX(同相3導体!$AB:$AB,K833))</f>
        <v/>
      </c>
      <c r="E833" s="1" t="str">
        <f>IF(K833="","",INDEX(同相3導体!$AC:$AC,K833))</f>
        <v/>
      </c>
      <c r="F833" s="1" t="str">
        <f t="shared" si="72"/>
        <v/>
      </c>
      <c r="G833" s="1" t="str">
        <f t="shared" si="73"/>
        <v/>
      </c>
      <c r="H833" s="1" t="str">
        <f t="shared" si="74"/>
        <v/>
      </c>
      <c r="I833" s="1" t="str">
        <f t="shared" si="75"/>
        <v/>
      </c>
      <c r="J833" s="1" t="str">
        <f t="shared" si="76"/>
        <v/>
      </c>
      <c r="K833" t="str">
        <f>IF(A833="","",ROUND(1+(LOG10(A833)-LOG10(入力・概要!$B$38))*(入力・概要!$B$40-1)/(LOG10(入力・概要!$B$39)-LOG10(入力・概要!$B$38)),0)+3)</f>
        <v/>
      </c>
      <c r="L833" t="str">
        <f>IF(K833="","",INDEX(同相3導体!$B:$B,K833))</f>
        <v/>
      </c>
      <c r="M833" t="str">
        <f t="shared" si="77"/>
        <v/>
      </c>
    </row>
    <row r="834" spans="1:13">
      <c r="A834" s="3"/>
      <c r="B834" s="4"/>
      <c r="C834" s="4"/>
      <c r="D834" s="1" t="str">
        <f>IF(K834="","",INDEX(同相3導体!$AB:$AB,K834))</f>
        <v/>
      </c>
      <c r="E834" s="1" t="str">
        <f>IF(K834="","",INDEX(同相3導体!$AC:$AC,K834))</f>
        <v/>
      </c>
      <c r="F834" s="1" t="str">
        <f t="shared" si="72"/>
        <v/>
      </c>
      <c r="G834" s="1" t="str">
        <f t="shared" si="73"/>
        <v/>
      </c>
      <c r="H834" s="1" t="str">
        <f t="shared" si="74"/>
        <v/>
      </c>
      <c r="I834" s="1" t="str">
        <f t="shared" si="75"/>
        <v/>
      </c>
      <c r="J834" s="1" t="str">
        <f t="shared" si="76"/>
        <v/>
      </c>
      <c r="K834" t="str">
        <f>IF(A834="","",ROUND(1+(LOG10(A834)-LOG10(入力・概要!$B$38))*(入力・概要!$B$40-1)/(LOG10(入力・概要!$B$39)-LOG10(入力・概要!$B$38)),0)+3)</f>
        <v/>
      </c>
      <c r="L834" t="str">
        <f>IF(K834="","",INDEX(同相3導体!$B:$B,K834))</f>
        <v/>
      </c>
      <c r="M834" t="str">
        <f t="shared" si="77"/>
        <v/>
      </c>
    </row>
    <row r="835" spans="1:13">
      <c r="A835" s="3"/>
      <c r="B835" s="4"/>
      <c r="C835" s="4"/>
      <c r="D835" s="1" t="str">
        <f>IF(K835="","",INDEX(同相3導体!$AB:$AB,K835))</f>
        <v/>
      </c>
      <c r="E835" s="1" t="str">
        <f>IF(K835="","",INDEX(同相3導体!$AC:$AC,K835))</f>
        <v/>
      </c>
      <c r="F835" s="1" t="str">
        <f t="shared" si="72"/>
        <v/>
      </c>
      <c r="G835" s="1" t="str">
        <f t="shared" si="73"/>
        <v/>
      </c>
      <c r="H835" s="1" t="str">
        <f t="shared" si="74"/>
        <v/>
      </c>
      <c r="I835" s="1" t="str">
        <f t="shared" si="75"/>
        <v/>
      </c>
      <c r="J835" s="1" t="str">
        <f t="shared" si="76"/>
        <v/>
      </c>
      <c r="K835" t="str">
        <f>IF(A835="","",ROUND(1+(LOG10(A835)-LOG10(入力・概要!$B$38))*(入力・概要!$B$40-1)/(LOG10(入力・概要!$B$39)-LOG10(入力・概要!$B$38)),0)+3)</f>
        <v/>
      </c>
      <c r="L835" t="str">
        <f>IF(K835="","",INDEX(同相3導体!$B:$B,K835))</f>
        <v/>
      </c>
      <c r="M835" t="str">
        <f t="shared" si="77"/>
        <v/>
      </c>
    </row>
    <row r="836" spans="1:13">
      <c r="A836" s="3"/>
      <c r="B836" s="4"/>
      <c r="C836" s="4"/>
      <c r="D836" s="1" t="str">
        <f>IF(K836="","",INDEX(同相3導体!$AB:$AB,K836))</f>
        <v/>
      </c>
      <c r="E836" s="1" t="str">
        <f>IF(K836="","",INDEX(同相3導体!$AC:$AC,K836))</f>
        <v/>
      </c>
      <c r="F836" s="1" t="str">
        <f t="shared" si="72"/>
        <v/>
      </c>
      <c r="G836" s="1" t="str">
        <f t="shared" si="73"/>
        <v/>
      </c>
      <c r="H836" s="1" t="str">
        <f t="shared" si="74"/>
        <v/>
      </c>
      <c r="I836" s="1" t="str">
        <f t="shared" si="75"/>
        <v/>
      </c>
      <c r="J836" s="1" t="str">
        <f t="shared" si="76"/>
        <v/>
      </c>
      <c r="K836" t="str">
        <f>IF(A836="","",ROUND(1+(LOG10(A836)-LOG10(入力・概要!$B$38))*(入力・概要!$B$40-1)/(LOG10(入力・概要!$B$39)-LOG10(入力・概要!$B$38)),0)+3)</f>
        <v/>
      </c>
      <c r="L836" t="str">
        <f>IF(K836="","",INDEX(同相3導体!$B:$B,K836))</f>
        <v/>
      </c>
      <c r="M836" t="str">
        <f t="shared" si="77"/>
        <v/>
      </c>
    </row>
    <row r="837" spans="1:13">
      <c r="A837" s="3"/>
      <c r="B837" s="4"/>
      <c r="C837" s="4"/>
      <c r="D837" s="1" t="str">
        <f>IF(K837="","",INDEX(同相3導体!$AB:$AB,K837))</f>
        <v/>
      </c>
      <c r="E837" s="1" t="str">
        <f>IF(K837="","",INDEX(同相3導体!$AC:$AC,K837))</f>
        <v/>
      </c>
      <c r="F837" s="1" t="str">
        <f t="shared" ref="F837:F900" si="78">IF(OR(A837="",B837=""),"",100*(D837-B837)/MAX(B837,0.000000000001))</f>
        <v/>
      </c>
      <c r="G837" s="1" t="str">
        <f t="shared" ref="G837:G900" si="79">IF(OR(A837="",C837=""),"",E837-C837)</f>
        <v/>
      </c>
      <c r="H837" s="1" t="str">
        <f t="shared" ref="H837:H900" si="80">IF(A837="","",LOG10(A837))</f>
        <v/>
      </c>
      <c r="I837" s="1" t="str">
        <f t="shared" ref="I837:I900" si="81">IF(B837="","",LOG10(MAX(B837,0.000000000001)))</f>
        <v/>
      </c>
      <c r="J837" s="1" t="str">
        <f t="shared" ref="J837:J900" si="82">IF(D837="","",LOG10(MAX(D837,0.000000000001)))</f>
        <v/>
      </c>
      <c r="K837" t="str">
        <f>IF(A837="","",ROUND(1+(LOG10(A837)-LOG10(入力・概要!$B$38))*(入力・概要!$B$40-1)/(LOG10(入力・概要!$B$39)-LOG10(入力・概要!$B$38)),0)+3)</f>
        <v/>
      </c>
      <c r="L837" t="str">
        <f>IF(K837="","",INDEX(同相3導体!$B:$B,K837))</f>
        <v/>
      </c>
      <c r="M837" t="str">
        <f t="shared" ref="M837:M900" si="83">IF(A837="","",IF(ABS(L837/A837-1)&lt;0.01,"周波数差&lt;1%","周波数差あり"))</f>
        <v/>
      </c>
    </row>
    <row r="838" spans="1:13">
      <c r="A838" s="3"/>
      <c r="B838" s="4"/>
      <c r="C838" s="4"/>
      <c r="D838" s="1" t="str">
        <f>IF(K838="","",INDEX(同相3導体!$AB:$AB,K838))</f>
        <v/>
      </c>
      <c r="E838" s="1" t="str">
        <f>IF(K838="","",INDEX(同相3導体!$AC:$AC,K838))</f>
        <v/>
      </c>
      <c r="F838" s="1" t="str">
        <f t="shared" si="78"/>
        <v/>
      </c>
      <c r="G838" s="1" t="str">
        <f t="shared" si="79"/>
        <v/>
      </c>
      <c r="H838" s="1" t="str">
        <f t="shared" si="80"/>
        <v/>
      </c>
      <c r="I838" s="1" t="str">
        <f t="shared" si="81"/>
        <v/>
      </c>
      <c r="J838" s="1" t="str">
        <f t="shared" si="82"/>
        <v/>
      </c>
      <c r="K838" t="str">
        <f>IF(A838="","",ROUND(1+(LOG10(A838)-LOG10(入力・概要!$B$38))*(入力・概要!$B$40-1)/(LOG10(入力・概要!$B$39)-LOG10(入力・概要!$B$38)),0)+3)</f>
        <v/>
      </c>
      <c r="L838" t="str">
        <f>IF(K838="","",INDEX(同相3導体!$B:$B,K838))</f>
        <v/>
      </c>
      <c r="M838" t="str">
        <f t="shared" si="83"/>
        <v/>
      </c>
    </row>
    <row r="839" spans="1:13">
      <c r="A839" s="3"/>
      <c r="B839" s="4"/>
      <c r="C839" s="4"/>
      <c r="D839" s="1" t="str">
        <f>IF(K839="","",INDEX(同相3導体!$AB:$AB,K839))</f>
        <v/>
      </c>
      <c r="E839" s="1" t="str">
        <f>IF(K839="","",INDEX(同相3導体!$AC:$AC,K839))</f>
        <v/>
      </c>
      <c r="F839" s="1" t="str">
        <f t="shared" si="78"/>
        <v/>
      </c>
      <c r="G839" s="1" t="str">
        <f t="shared" si="79"/>
        <v/>
      </c>
      <c r="H839" s="1" t="str">
        <f t="shared" si="80"/>
        <v/>
      </c>
      <c r="I839" s="1" t="str">
        <f t="shared" si="81"/>
        <v/>
      </c>
      <c r="J839" s="1" t="str">
        <f t="shared" si="82"/>
        <v/>
      </c>
      <c r="K839" t="str">
        <f>IF(A839="","",ROUND(1+(LOG10(A839)-LOG10(入力・概要!$B$38))*(入力・概要!$B$40-1)/(LOG10(入力・概要!$B$39)-LOG10(入力・概要!$B$38)),0)+3)</f>
        <v/>
      </c>
      <c r="L839" t="str">
        <f>IF(K839="","",INDEX(同相3導体!$B:$B,K839))</f>
        <v/>
      </c>
      <c r="M839" t="str">
        <f t="shared" si="83"/>
        <v/>
      </c>
    </row>
    <row r="840" spans="1:13">
      <c r="A840" s="3"/>
      <c r="B840" s="4"/>
      <c r="C840" s="4"/>
      <c r="D840" s="1" t="str">
        <f>IF(K840="","",INDEX(同相3導体!$AB:$AB,K840))</f>
        <v/>
      </c>
      <c r="E840" s="1" t="str">
        <f>IF(K840="","",INDEX(同相3導体!$AC:$AC,K840))</f>
        <v/>
      </c>
      <c r="F840" s="1" t="str">
        <f t="shared" si="78"/>
        <v/>
      </c>
      <c r="G840" s="1" t="str">
        <f t="shared" si="79"/>
        <v/>
      </c>
      <c r="H840" s="1" t="str">
        <f t="shared" si="80"/>
        <v/>
      </c>
      <c r="I840" s="1" t="str">
        <f t="shared" si="81"/>
        <v/>
      </c>
      <c r="J840" s="1" t="str">
        <f t="shared" si="82"/>
        <v/>
      </c>
      <c r="K840" t="str">
        <f>IF(A840="","",ROUND(1+(LOG10(A840)-LOG10(入力・概要!$B$38))*(入力・概要!$B$40-1)/(LOG10(入力・概要!$B$39)-LOG10(入力・概要!$B$38)),0)+3)</f>
        <v/>
      </c>
      <c r="L840" t="str">
        <f>IF(K840="","",INDEX(同相3導体!$B:$B,K840))</f>
        <v/>
      </c>
      <c r="M840" t="str">
        <f t="shared" si="83"/>
        <v/>
      </c>
    </row>
    <row r="841" spans="1:13">
      <c r="A841" s="3"/>
      <c r="B841" s="4"/>
      <c r="C841" s="4"/>
      <c r="D841" s="1" t="str">
        <f>IF(K841="","",INDEX(同相3導体!$AB:$AB,K841))</f>
        <v/>
      </c>
      <c r="E841" s="1" t="str">
        <f>IF(K841="","",INDEX(同相3導体!$AC:$AC,K841))</f>
        <v/>
      </c>
      <c r="F841" s="1" t="str">
        <f t="shared" si="78"/>
        <v/>
      </c>
      <c r="G841" s="1" t="str">
        <f t="shared" si="79"/>
        <v/>
      </c>
      <c r="H841" s="1" t="str">
        <f t="shared" si="80"/>
        <v/>
      </c>
      <c r="I841" s="1" t="str">
        <f t="shared" si="81"/>
        <v/>
      </c>
      <c r="J841" s="1" t="str">
        <f t="shared" si="82"/>
        <v/>
      </c>
      <c r="K841" t="str">
        <f>IF(A841="","",ROUND(1+(LOG10(A841)-LOG10(入力・概要!$B$38))*(入力・概要!$B$40-1)/(LOG10(入力・概要!$B$39)-LOG10(入力・概要!$B$38)),0)+3)</f>
        <v/>
      </c>
      <c r="L841" t="str">
        <f>IF(K841="","",INDEX(同相3導体!$B:$B,K841))</f>
        <v/>
      </c>
      <c r="M841" t="str">
        <f t="shared" si="83"/>
        <v/>
      </c>
    </row>
    <row r="842" spans="1:13">
      <c r="A842" s="3"/>
      <c r="B842" s="4"/>
      <c r="C842" s="4"/>
      <c r="D842" s="1" t="str">
        <f>IF(K842="","",INDEX(同相3導体!$AB:$AB,K842))</f>
        <v/>
      </c>
      <c r="E842" s="1" t="str">
        <f>IF(K842="","",INDEX(同相3導体!$AC:$AC,K842))</f>
        <v/>
      </c>
      <c r="F842" s="1" t="str">
        <f t="shared" si="78"/>
        <v/>
      </c>
      <c r="G842" s="1" t="str">
        <f t="shared" si="79"/>
        <v/>
      </c>
      <c r="H842" s="1" t="str">
        <f t="shared" si="80"/>
        <v/>
      </c>
      <c r="I842" s="1" t="str">
        <f t="shared" si="81"/>
        <v/>
      </c>
      <c r="J842" s="1" t="str">
        <f t="shared" si="82"/>
        <v/>
      </c>
      <c r="K842" t="str">
        <f>IF(A842="","",ROUND(1+(LOG10(A842)-LOG10(入力・概要!$B$38))*(入力・概要!$B$40-1)/(LOG10(入力・概要!$B$39)-LOG10(入力・概要!$B$38)),0)+3)</f>
        <v/>
      </c>
      <c r="L842" t="str">
        <f>IF(K842="","",INDEX(同相3導体!$B:$B,K842))</f>
        <v/>
      </c>
      <c r="M842" t="str">
        <f t="shared" si="83"/>
        <v/>
      </c>
    </row>
    <row r="843" spans="1:13">
      <c r="A843" s="3"/>
      <c r="B843" s="4"/>
      <c r="C843" s="4"/>
      <c r="D843" s="1" t="str">
        <f>IF(K843="","",INDEX(同相3導体!$AB:$AB,K843))</f>
        <v/>
      </c>
      <c r="E843" s="1" t="str">
        <f>IF(K843="","",INDEX(同相3導体!$AC:$AC,K843))</f>
        <v/>
      </c>
      <c r="F843" s="1" t="str">
        <f t="shared" si="78"/>
        <v/>
      </c>
      <c r="G843" s="1" t="str">
        <f t="shared" si="79"/>
        <v/>
      </c>
      <c r="H843" s="1" t="str">
        <f t="shared" si="80"/>
        <v/>
      </c>
      <c r="I843" s="1" t="str">
        <f t="shared" si="81"/>
        <v/>
      </c>
      <c r="J843" s="1" t="str">
        <f t="shared" si="82"/>
        <v/>
      </c>
      <c r="K843" t="str">
        <f>IF(A843="","",ROUND(1+(LOG10(A843)-LOG10(入力・概要!$B$38))*(入力・概要!$B$40-1)/(LOG10(入力・概要!$B$39)-LOG10(入力・概要!$B$38)),0)+3)</f>
        <v/>
      </c>
      <c r="L843" t="str">
        <f>IF(K843="","",INDEX(同相3導体!$B:$B,K843))</f>
        <v/>
      </c>
      <c r="M843" t="str">
        <f t="shared" si="83"/>
        <v/>
      </c>
    </row>
    <row r="844" spans="1:13">
      <c r="A844" s="3"/>
      <c r="B844" s="4"/>
      <c r="C844" s="4"/>
      <c r="D844" s="1" t="str">
        <f>IF(K844="","",INDEX(同相3導体!$AB:$AB,K844))</f>
        <v/>
      </c>
      <c r="E844" s="1" t="str">
        <f>IF(K844="","",INDEX(同相3導体!$AC:$AC,K844))</f>
        <v/>
      </c>
      <c r="F844" s="1" t="str">
        <f t="shared" si="78"/>
        <v/>
      </c>
      <c r="G844" s="1" t="str">
        <f t="shared" si="79"/>
        <v/>
      </c>
      <c r="H844" s="1" t="str">
        <f t="shared" si="80"/>
        <v/>
      </c>
      <c r="I844" s="1" t="str">
        <f t="shared" si="81"/>
        <v/>
      </c>
      <c r="J844" s="1" t="str">
        <f t="shared" si="82"/>
        <v/>
      </c>
      <c r="K844" t="str">
        <f>IF(A844="","",ROUND(1+(LOG10(A844)-LOG10(入力・概要!$B$38))*(入力・概要!$B$40-1)/(LOG10(入力・概要!$B$39)-LOG10(入力・概要!$B$38)),0)+3)</f>
        <v/>
      </c>
      <c r="L844" t="str">
        <f>IF(K844="","",INDEX(同相3導体!$B:$B,K844))</f>
        <v/>
      </c>
      <c r="M844" t="str">
        <f t="shared" si="83"/>
        <v/>
      </c>
    </row>
    <row r="845" spans="1:13">
      <c r="A845" s="3"/>
      <c r="B845" s="4"/>
      <c r="C845" s="4"/>
      <c r="D845" s="1" t="str">
        <f>IF(K845="","",INDEX(同相3導体!$AB:$AB,K845))</f>
        <v/>
      </c>
      <c r="E845" s="1" t="str">
        <f>IF(K845="","",INDEX(同相3導体!$AC:$AC,K845))</f>
        <v/>
      </c>
      <c r="F845" s="1" t="str">
        <f t="shared" si="78"/>
        <v/>
      </c>
      <c r="G845" s="1" t="str">
        <f t="shared" si="79"/>
        <v/>
      </c>
      <c r="H845" s="1" t="str">
        <f t="shared" si="80"/>
        <v/>
      </c>
      <c r="I845" s="1" t="str">
        <f t="shared" si="81"/>
        <v/>
      </c>
      <c r="J845" s="1" t="str">
        <f t="shared" si="82"/>
        <v/>
      </c>
      <c r="K845" t="str">
        <f>IF(A845="","",ROUND(1+(LOG10(A845)-LOG10(入力・概要!$B$38))*(入力・概要!$B$40-1)/(LOG10(入力・概要!$B$39)-LOG10(入力・概要!$B$38)),0)+3)</f>
        <v/>
      </c>
      <c r="L845" t="str">
        <f>IF(K845="","",INDEX(同相3導体!$B:$B,K845))</f>
        <v/>
      </c>
      <c r="M845" t="str">
        <f t="shared" si="83"/>
        <v/>
      </c>
    </row>
    <row r="846" spans="1:13">
      <c r="A846" s="3"/>
      <c r="B846" s="4"/>
      <c r="C846" s="4"/>
      <c r="D846" s="1" t="str">
        <f>IF(K846="","",INDEX(同相3導体!$AB:$AB,K846))</f>
        <v/>
      </c>
      <c r="E846" s="1" t="str">
        <f>IF(K846="","",INDEX(同相3導体!$AC:$AC,K846))</f>
        <v/>
      </c>
      <c r="F846" s="1" t="str">
        <f t="shared" si="78"/>
        <v/>
      </c>
      <c r="G846" s="1" t="str">
        <f t="shared" si="79"/>
        <v/>
      </c>
      <c r="H846" s="1" t="str">
        <f t="shared" si="80"/>
        <v/>
      </c>
      <c r="I846" s="1" t="str">
        <f t="shared" si="81"/>
        <v/>
      </c>
      <c r="J846" s="1" t="str">
        <f t="shared" si="82"/>
        <v/>
      </c>
      <c r="K846" t="str">
        <f>IF(A846="","",ROUND(1+(LOG10(A846)-LOG10(入力・概要!$B$38))*(入力・概要!$B$40-1)/(LOG10(入力・概要!$B$39)-LOG10(入力・概要!$B$38)),0)+3)</f>
        <v/>
      </c>
      <c r="L846" t="str">
        <f>IF(K846="","",INDEX(同相3導体!$B:$B,K846))</f>
        <v/>
      </c>
      <c r="M846" t="str">
        <f t="shared" si="83"/>
        <v/>
      </c>
    </row>
    <row r="847" spans="1:13">
      <c r="A847" s="3"/>
      <c r="B847" s="4"/>
      <c r="C847" s="4"/>
      <c r="D847" s="1" t="str">
        <f>IF(K847="","",INDEX(同相3導体!$AB:$AB,K847))</f>
        <v/>
      </c>
      <c r="E847" s="1" t="str">
        <f>IF(K847="","",INDEX(同相3導体!$AC:$AC,K847))</f>
        <v/>
      </c>
      <c r="F847" s="1" t="str">
        <f t="shared" si="78"/>
        <v/>
      </c>
      <c r="G847" s="1" t="str">
        <f t="shared" si="79"/>
        <v/>
      </c>
      <c r="H847" s="1" t="str">
        <f t="shared" si="80"/>
        <v/>
      </c>
      <c r="I847" s="1" t="str">
        <f t="shared" si="81"/>
        <v/>
      </c>
      <c r="J847" s="1" t="str">
        <f t="shared" si="82"/>
        <v/>
      </c>
      <c r="K847" t="str">
        <f>IF(A847="","",ROUND(1+(LOG10(A847)-LOG10(入力・概要!$B$38))*(入力・概要!$B$40-1)/(LOG10(入力・概要!$B$39)-LOG10(入力・概要!$B$38)),0)+3)</f>
        <v/>
      </c>
      <c r="L847" t="str">
        <f>IF(K847="","",INDEX(同相3導体!$B:$B,K847))</f>
        <v/>
      </c>
      <c r="M847" t="str">
        <f t="shared" si="83"/>
        <v/>
      </c>
    </row>
    <row r="848" spans="1:13">
      <c r="A848" s="3"/>
      <c r="B848" s="4"/>
      <c r="C848" s="4"/>
      <c r="D848" s="1" t="str">
        <f>IF(K848="","",INDEX(同相3導体!$AB:$AB,K848))</f>
        <v/>
      </c>
      <c r="E848" s="1" t="str">
        <f>IF(K848="","",INDEX(同相3導体!$AC:$AC,K848))</f>
        <v/>
      </c>
      <c r="F848" s="1" t="str">
        <f t="shared" si="78"/>
        <v/>
      </c>
      <c r="G848" s="1" t="str">
        <f t="shared" si="79"/>
        <v/>
      </c>
      <c r="H848" s="1" t="str">
        <f t="shared" si="80"/>
        <v/>
      </c>
      <c r="I848" s="1" t="str">
        <f t="shared" si="81"/>
        <v/>
      </c>
      <c r="J848" s="1" t="str">
        <f t="shared" si="82"/>
        <v/>
      </c>
      <c r="K848" t="str">
        <f>IF(A848="","",ROUND(1+(LOG10(A848)-LOG10(入力・概要!$B$38))*(入力・概要!$B$40-1)/(LOG10(入力・概要!$B$39)-LOG10(入力・概要!$B$38)),0)+3)</f>
        <v/>
      </c>
      <c r="L848" t="str">
        <f>IF(K848="","",INDEX(同相3導体!$B:$B,K848))</f>
        <v/>
      </c>
      <c r="M848" t="str">
        <f t="shared" si="83"/>
        <v/>
      </c>
    </row>
    <row r="849" spans="1:13">
      <c r="A849" s="3"/>
      <c r="B849" s="4"/>
      <c r="C849" s="4"/>
      <c r="D849" s="1" t="str">
        <f>IF(K849="","",INDEX(同相3導体!$AB:$AB,K849))</f>
        <v/>
      </c>
      <c r="E849" s="1" t="str">
        <f>IF(K849="","",INDEX(同相3導体!$AC:$AC,K849))</f>
        <v/>
      </c>
      <c r="F849" s="1" t="str">
        <f t="shared" si="78"/>
        <v/>
      </c>
      <c r="G849" s="1" t="str">
        <f t="shared" si="79"/>
        <v/>
      </c>
      <c r="H849" s="1" t="str">
        <f t="shared" si="80"/>
        <v/>
      </c>
      <c r="I849" s="1" t="str">
        <f t="shared" si="81"/>
        <v/>
      </c>
      <c r="J849" s="1" t="str">
        <f t="shared" si="82"/>
        <v/>
      </c>
      <c r="K849" t="str">
        <f>IF(A849="","",ROUND(1+(LOG10(A849)-LOG10(入力・概要!$B$38))*(入力・概要!$B$40-1)/(LOG10(入力・概要!$B$39)-LOG10(入力・概要!$B$38)),0)+3)</f>
        <v/>
      </c>
      <c r="L849" t="str">
        <f>IF(K849="","",INDEX(同相3導体!$B:$B,K849))</f>
        <v/>
      </c>
      <c r="M849" t="str">
        <f t="shared" si="83"/>
        <v/>
      </c>
    </row>
    <row r="850" spans="1:13">
      <c r="A850" s="3"/>
      <c r="B850" s="4"/>
      <c r="C850" s="4"/>
      <c r="D850" s="1" t="str">
        <f>IF(K850="","",INDEX(同相3導体!$AB:$AB,K850))</f>
        <v/>
      </c>
      <c r="E850" s="1" t="str">
        <f>IF(K850="","",INDEX(同相3導体!$AC:$AC,K850))</f>
        <v/>
      </c>
      <c r="F850" s="1" t="str">
        <f t="shared" si="78"/>
        <v/>
      </c>
      <c r="G850" s="1" t="str">
        <f t="shared" si="79"/>
        <v/>
      </c>
      <c r="H850" s="1" t="str">
        <f t="shared" si="80"/>
        <v/>
      </c>
      <c r="I850" s="1" t="str">
        <f t="shared" si="81"/>
        <v/>
      </c>
      <c r="J850" s="1" t="str">
        <f t="shared" si="82"/>
        <v/>
      </c>
      <c r="K850" t="str">
        <f>IF(A850="","",ROUND(1+(LOG10(A850)-LOG10(入力・概要!$B$38))*(入力・概要!$B$40-1)/(LOG10(入力・概要!$B$39)-LOG10(入力・概要!$B$38)),0)+3)</f>
        <v/>
      </c>
      <c r="L850" t="str">
        <f>IF(K850="","",INDEX(同相3導体!$B:$B,K850))</f>
        <v/>
      </c>
      <c r="M850" t="str">
        <f t="shared" si="83"/>
        <v/>
      </c>
    </row>
    <row r="851" spans="1:13">
      <c r="A851" s="3"/>
      <c r="B851" s="4"/>
      <c r="C851" s="4"/>
      <c r="D851" s="1" t="str">
        <f>IF(K851="","",INDEX(同相3導体!$AB:$AB,K851))</f>
        <v/>
      </c>
      <c r="E851" s="1" t="str">
        <f>IF(K851="","",INDEX(同相3導体!$AC:$AC,K851))</f>
        <v/>
      </c>
      <c r="F851" s="1" t="str">
        <f t="shared" si="78"/>
        <v/>
      </c>
      <c r="G851" s="1" t="str">
        <f t="shared" si="79"/>
        <v/>
      </c>
      <c r="H851" s="1" t="str">
        <f t="shared" si="80"/>
        <v/>
      </c>
      <c r="I851" s="1" t="str">
        <f t="shared" si="81"/>
        <v/>
      </c>
      <c r="J851" s="1" t="str">
        <f t="shared" si="82"/>
        <v/>
      </c>
      <c r="K851" t="str">
        <f>IF(A851="","",ROUND(1+(LOG10(A851)-LOG10(入力・概要!$B$38))*(入力・概要!$B$40-1)/(LOG10(入力・概要!$B$39)-LOG10(入力・概要!$B$38)),0)+3)</f>
        <v/>
      </c>
      <c r="L851" t="str">
        <f>IF(K851="","",INDEX(同相3導体!$B:$B,K851))</f>
        <v/>
      </c>
      <c r="M851" t="str">
        <f t="shared" si="83"/>
        <v/>
      </c>
    </row>
    <row r="852" spans="1:13">
      <c r="A852" s="3"/>
      <c r="B852" s="4"/>
      <c r="C852" s="4"/>
      <c r="D852" s="1" t="str">
        <f>IF(K852="","",INDEX(同相3導体!$AB:$AB,K852))</f>
        <v/>
      </c>
      <c r="E852" s="1" t="str">
        <f>IF(K852="","",INDEX(同相3導体!$AC:$AC,K852))</f>
        <v/>
      </c>
      <c r="F852" s="1" t="str">
        <f t="shared" si="78"/>
        <v/>
      </c>
      <c r="G852" s="1" t="str">
        <f t="shared" si="79"/>
        <v/>
      </c>
      <c r="H852" s="1" t="str">
        <f t="shared" si="80"/>
        <v/>
      </c>
      <c r="I852" s="1" t="str">
        <f t="shared" si="81"/>
        <v/>
      </c>
      <c r="J852" s="1" t="str">
        <f t="shared" si="82"/>
        <v/>
      </c>
      <c r="K852" t="str">
        <f>IF(A852="","",ROUND(1+(LOG10(A852)-LOG10(入力・概要!$B$38))*(入力・概要!$B$40-1)/(LOG10(入力・概要!$B$39)-LOG10(入力・概要!$B$38)),0)+3)</f>
        <v/>
      </c>
      <c r="L852" t="str">
        <f>IF(K852="","",INDEX(同相3導体!$B:$B,K852))</f>
        <v/>
      </c>
      <c r="M852" t="str">
        <f t="shared" si="83"/>
        <v/>
      </c>
    </row>
    <row r="853" spans="1:13">
      <c r="A853" s="3"/>
      <c r="B853" s="4"/>
      <c r="C853" s="4"/>
      <c r="D853" s="1" t="str">
        <f>IF(K853="","",INDEX(同相3導体!$AB:$AB,K853))</f>
        <v/>
      </c>
      <c r="E853" s="1" t="str">
        <f>IF(K853="","",INDEX(同相3導体!$AC:$AC,K853))</f>
        <v/>
      </c>
      <c r="F853" s="1" t="str">
        <f t="shared" si="78"/>
        <v/>
      </c>
      <c r="G853" s="1" t="str">
        <f t="shared" si="79"/>
        <v/>
      </c>
      <c r="H853" s="1" t="str">
        <f t="shared" si="80"/>
        <v/>
      </c>
      <c r="I853" s="1" t="str">
        <f t="shared" si="81"/>
        <v/>
      </c>
      <c r="J853" s="1" t="str">
        <f t="shared" si="82"/>
        <v/>
      </c>
      <c r="K853" t="str">
        <f>IF(A853="","",ROUND(1+(LOG10(A853)-LOG10(入力・概要!$B$38))*(入力・概要!$B$40-1)/(LOG10(入力・概要!$B$39)-LOG10(入力・概要!$B$38)),0)+3)</f>
        <v/>
      </c>
      <c r="L853" t="str">
        <f>IF(K853="","",INDEX(同相3導体!$B:$B,K853))</f>
        <v/>
      </c>
      <c r="M853" t="str">
        <f t="shared" si="83"/>
        <v/>
      </c>
    </row>
    <row r="854" spans="1:13">
      <c r="A854" s="3"/>
      <c r="B854" s="4"/>
      <c r="C854" s="4"/>
      <c r="D854" s="1" t="str">
        <f>IF(K854="","",INDEX(同相3導体!$AB:$AB,K854))</f>
        <v/>
      </c>
      <c r="E854" s="1" t="str">
        <f>IF(K854="","",INDEX(同相3導体!$AC:$AC,K854))</f>
        <v/>
      </c>
      <c r="F854" s="1" t="str">
        <f t="shared" si="78"/>
        <v/>
      </c>
      <c r="G854" s="1" t="str">
        <f t="shared" si="79"/>
        <v/>
      </c>
      <c r="H854" s="1" t="str">
        <f t="shared" si="80"/>
        <v/>
      </c>
      <c r="I854" s="1" t="str">
        <f t="shared" si="81"/>
        <v/>
      </c>
      <c r="J854" s="1" t="str">
        <f t="shared" si="82"/>
        <v/>
      </c>
      <c r="K854" t="str">
        <f>IF(A854="","",ROUND(1+(LOG10(A854)-LOG10(入力・概要!$B$38))*(入力・概要!$B$40-1)/(LOG10(入力・概要!$B$39)-LOG10(入力・概要!$B$38)),0)+3)</f>
        <v/>
      </c>
      <c r="L854" t="str">
        <f>IF(K854="","",INDEX(同相3導体!$B:$B,K854))</f>
        <v/>
      </c>
      <c r="M854" t="str">
        <f t="shared" si="83"/>
        <v/>
      </c>
    </row>
    <row r="855" spans="1:13">
      <c r="A855" s="3"/>
      <c r="B855" s="4"/>
      <c r="C855" s="4"/>
      <c r="D855" s="1" t="str">
        <f>IF(K855="","",INDEX(同相3導体!$AB:$AB,K855))</f>
        <v/>
      </c>
      <c r="E855" s="1" t="str">
        <f>IF(K855="","",INDEX(同相3導体!$AC:$AC,K855))</f>
        <v/>
      </c>
      <c r="F855" s="1" t="str">
        <f t="shared" si="78"/>
        <v/>
      </c>
      <c r="G855" s="1" t="str">
        <f t="shared" si="79"/>
        <v/>
      </c>
      <c r="H855" s="1" t="str">
        <f t="shared" si="80"/>
        <v/>
      </c>
      <c r="I855" s="1" t="str">
        <f t="shared" si="81"/>
        <v/>
      </c>
      <c r="J855" s="1" t="str">
        <f t="shared" si="82"/>
        <v/>
      </c>
      <c r="K855" t="str">
        <f>IF(A855="","",ROUND(1+(LOG10(A855)-LOG10(入力・概要!$B$38))*(入力・概要!$B$40-1)/(LOG10(入力・概要!$B$39)-LOG10(入力・概要!$B$38)),0)+3)</f>
        <v/>
      </c>
      <c r="L855" t="str">
        <f>IF(K855="","",INDEX(同相3導体!$B:$B,K855))</f>
        <v/>
      </c>
      <c r="M855" t="str">
        <f t="shared" si="83"/>
        <v/>
      </c>
    </row>
    <row r="856" spans="1:13">
      <c r="A856" s="3"/>
      <c r="B856" s="4"/>
      <c r="C856" s="4"/>
      <c r="D856" s="1" t="str">
        <f>IF(K856="","",INDEX(同相3導体!$AB:$AB,K856))</f>
        <v/>
      </c>
      <c r="E856" s="1" t="str">
        <f>IF(K856="","",INDEX(同相3導体!$AC:$AC,K856))</f>
        <v/>
      </c>
      <c r="F856" s="1" t="str">
        <f t="shared" si="78"/>
        <v/>
      </c>
      <c r="G856" s="1" t="str">
        <f t="shared" si="79"/>
        <v/>
      </c>
      <c r="H856" s="1" t="str">
        <f t="shared" si="80"/>
        <v/>
      </c>
      <c r="I856" s="1" t="str">
        <f t="shared" si="81"/>
        <v/>
      </c>
      <c r="J856" s="1" t="str">
        <f t="shared" si="82"/>
        <v/>
      </c>
      <c r="K856" t="str">
        <f>IF(A856="","",ROUND(1+(LOG10(A856)-LOG10(入力・概要!$B$38))*(入力・概要!$B$40-1)/(LOG10(入力・概要!$B$39)-LOG10(入力・概要!$B$38)),0)+3)</f>
        <v/>
      </c>
      <c r="L856" t="str">
        <f>IF(K856="","",INDEX(同相3導体!$B:$B,K856))</f>
        <v/>
      </c>
      <c r="M856" t="str">
        <f t="shared" si="83"/>
        <v/>
      </c>
    </row>
    <row r="857" spans="1:13">
      <c r="A857" s="3"/>
      <c r="B857" s="4"/>
      <c r="C857" s="4"/>
      <c r="D857" s="1" t="str">
        <f>IF(K857="","",INDEX(同相3導体!$AB:$AB,K857))</f>
        <v/>
      </c>
      <c r="E857" s="1" t="str">
        <f>IF(K857="","",INDEX(同相3導体!$AC:$AC,K857))</f>
        <v/>
      </c>
      <c r="F857" s="1" t="str">
        <f t="shared" si="78"/>
        <v/>
      </c>
      <c r="G857" s="1" t="str">
        <f t="shared" si="79"/>
        <v/>
      </c>
      <c r="H857" s="1" t="str">
        <f t="shared" si="80"/>
        <v/>
      </c>
      <c r="I857" s="1" t="str">
        <f t="shared" si="81"/>
        <v/>
      </c>
      <c r="J857" s="1" t="str">
        <f t="shared" si="82"/>
        <v/>
      </c>
      <c r="K857" t="str">
        <f>IF(A857="","",ROUND(1+(LOG10(A857)-LOG10(入力・概要!$B$38))*(入力・概要!$B$40-1)/(LOG10(入力・概要!$B$39)-LOG10(入力・概要!$B$38)),0)+3)</f>
        <v/>
      </c>
      <c r="L857" t="str">
        <f>IF(K857="","",INDEX(同相3導体!$B:$B,K857))</f>
        <v/>
      </c>
      <c r="M857" t="str">
        <f t="shared" si="83"/>
        <v/>
      </c>
    </row>
    <row r="858" spans="1:13">
      <c r="A858" s="3"/>
      <c r="B858" s="4"/>
      <c r="C858" s="4"/>
      <c r="D858" s="1" t="str">
        <f>IF(K858="","",INDEX(同相3導体!$AB:$AB,K858))</f>
        <v/>
      </c>
      <c r="E858" s="1" t="str">
        <f>IF(K858="","",INDEX(同相3導体!$AC:$AC,K858))</f>
        <v/>
      </c>
      <c r="F858" s="1" t="str">
        <f t="shared" si="78"/>
        <v/>
      </c>
      <c r="G858" s="1" t="str">
        <f t="shared" si="79"/>
        <v/>
      </c>
      <c r="H858" s="1" t="str">
        <f t="shared" si="80"/>
        <v/>
      </c>
      <c r="I858" s="1" t="str">
        <f t="shared" si="81"/>
        <v/>
      </c>
      <c r="J858" s="1" t="str">
        <f t="shared" si="82"/>
        <v/>
      </c>
      <c r="K858" t="str">
        <f>IF(A858="","",ROUND(1+(LOG10(A858)-LOG10(入力・概要!$B$38))*(入力・概要!$B$40-1)/(LOG10(入力・概要!$B$39)-LOG10(入力・概要!$B$38)),0)+3)</f>
        <v/>
      </c>
      <c r="L858" t="str">
        <f>IF(K858="","",INDEX(同相3導体!$B:$B,K858))</f>
        <v/>
      </c>
      <c r="M858" t="str">
        <f t="shared" si="83"/>
        <v/>
      </c>
    </row>
    <row r="859" spans="1:13">
      <c r="A859" s="3"/>
      <c r="B859" s="4"/>
      <c r="C859" s="4"/>
      <c r="D859" s="1" t="str">
        <f>IF(K859="","",INDEX(同相3導体!$AB:$AB,K859))</f>
        <v/>
      </c>
      <c r="E859" s="1" t="str">
        <f>IF(K859="","",INDEX(同相3導体!$AC:$AC,K859))</f>
        <v/>
      </c>
      <c r="F859" s="1" t="str">
        <f t="shared" si="78"/>
        <v/>
      </c>
      <c r="G859" s="1" t="str">
        <f t="shared" si="79"/>
        <v/>
      </c>
      <c r="H859" s="1" t="str">
        <f t="shared" si="80"/>
        <v/>
      </c>
      <c r="I859" s="1" t="str">
        <f t="shared" si="81"/>
        <v/>
      </c>
      <c r="J859" s="1" t="str">
        <f t="shared" si="82"/>
        <v/>
      </c>
      <c r="K859" t="str">
        <f>IF(A859="","",ROUND(1+(LOG10(A859)-LOG10(入力・概要!$B$38))*(入力・概要!$B$40-1)/(LOG10(入力・概要!$B$39)-LOG10(入力・概要!$B$38)),0)+3)</f>
        <v/>
      </c>
      <c r="L859" t="str">
        <f>IF(K859="","",INDEX(同相3導体!$B:$B,K859))</f>
        <v/>
      </c>
      <c r="M859" t="str">
        <f t="shared" si="83"/>
        <v/>
      </c>
    </row>
    <row r="860" spans="1:13">
      <c r="A860" s="3"/>
      <c r="B860" s="4"/>
      <c r="C860" s="4"/>
      <c r="D860" s="1" t="str">
        <f>IF(K860="","",INDEX(同相3導体!$AB:$AB,K860))</f>
        <v/>
      </c>
      <c r="E860" s="1" t="str">
        <f>IF(K860="","",INDEX(同相3導体!$AC:$AC,K860))</f>
        <v/>
      </c>
      <c r="F860" s="1" t="str">
        <f t="shared" si="78"/>
        <v/>
      </c>
      <c r="G860" s="1" t="str">
        <f t="shared" si="79"/>
        <v/>
      </c>
      <c r="H860" s="1" t="str">
        <f t="shared" si="80"/>
        <v/>
      </c>
      <c r="I860" s="1" t="str">
        <f t="shared" si="81"/>
        <v/>
      </c>
      <c r="J860" s="1" t="str">
        <f t="shared" si="82"/>
        <v/>
      </c>
      <c r="K860" t="str">
        <f>IF(A860="","",ROUND(1+(LOG10(A860)-LOG10(入力・概要!$B$38))*(入力・概要!$B$40-1)/(LOG10(入力・概要!$B$39)-LOG10(入力・概要!$B$38)),0)+3)</f>
        <v/>
      </c>
      <c r="L860" t="str">
        <f>IF(K860="","",INDEX(同相3導体!$B:$B,K860))</f>
        <v/>
      </c>
      <c r="M860" t="str">
        <f t="shared" si="83"/>
        <v/>
      </c>
    </row>
    <row r="861" spans="1:13">
      <c r="A861" s="3"/>
      <c r="B861" s="4"/>
      <c r="C861" s="4"/>
      <c r="D861" s="1" t="str">
        <f>IF(K861="","",INDEX(同相3導体!$AB:$AB,K861))</f>
        <v/>
      </c>
      <c r="E861" s="1" t="str">
        <f>IF(K861="","",INDEX(同相3導体!$AC:$AC,K861))</f>
        <v/>
      </c>
      <c r="F861" s="1" t="str">
        <f t="shared" si="78"/>
        <v/>
      </c>
      <c r="G861" s="1" t="str">
        <f t="shared" si="79"/>
        <v/>
      </c>
      <c r="H861" s="1" t="str">
        <f t="shared" si="80"/>
        <v/>
      </c>
      <c r="I861" s="1" t="str">
        <f t="shared" si="81"/>
        <v/>
      </c>
      <c r="J861" s="1" t="str">
        <f t="shared" si="82"/>
        <v/>
      </c>
      <c r="K861" t="str">
        <f>IF(A861="","",ROUND(1+(LOG10(A861)-LOG10(入力・概要!$B$38))*(入力・概要!$B$40-1)/(LOG10(入力・概要!$B$39)-LOG10(入力・概要!$B$38)),0)+3)</f>
        <v/>
      </c>
      <c r="L861" t="str">
        <f>IF(K861="","",INDEX(同相3導体!$B:$B,K861))</f>
        <v/>
      </c>
      <c r="M861" t="str">
        <f t="shared" si="83"/>
        <v/>
      </c>
    </row>
    <row r="862" spans="1:13">
      <c r="A862" s="3"/>
      <c r="B862" s="4"/>
      <c r="C862" s="4"/>
      <c r="D862" s="1" t="str">
        <f>IF(K862="","",INDEX(同相3導体!$AB:$AB,K862))</f>
        <v/>
      </c>
      <c r="E862" s="1" t="str">
        <f>IF(K862="","",INDEX(同相3導体!$AC:$AC,K862))</f>
        <v/>
      </c>
      <c r="F862" s="1" t="str">
        <f t="shared" si="78"/>
        <v/>
      </c>
      <c r="G862" s="1" t="str">
        <f t="shared" si="79"/>
        <v/>
      </c>
      <c r="H862" s="1" t="str">
        <f t="shared" si="80"/>
        <v/>
      </c>
      <c r="I862" s="1" t="str">
        <f t="shared" si="81"/>
        <v/>
      </c>
      <c r="J862" s="1" t="str">
        <f t="shared" si="82"/>
        <v/>
      </c>
      <c r="K862" t="str">
        <f>IF(A862="","",ROUND(1+(LOG10(A862)-LOG10(入力・概要!$B$38))*(入力・概要!$B$40-1)/(LOG10(入力・概要!$B$39)-LOG10(入力・概要!$B$38)),0)+3)</f>
        <v/>
      </c>
      <c r="L862" t="str">
        <f>IF(K862="","",INDEX(同相3導体!$B:$B,K862))</f>
        <v/>
      </c>
      <c r="M862" t="str">
        <f t="shared" si="83"/>
        <v/>
      </c>
    </row>
    <row r="863" spans="1:13">
      <c r="A863" s="3"/>
      <c r="B863" s="4"/>
      <c r="C863" s="4"/>
      <c r="D863" s="1" t="str">
        <f>IF(K863="","",INDEX(同相3導体!$AB:$AB,K863))</f>
        <v/>
      </c>
      <c r="E863" s="1" t="str">
        <f>IF(K863="","",INDEX(同相3導体!$AC:$AC,K863))</f>
        <v/>
      </c>
      <c r="F863" s="1" t="str">
        <f t="shared" si="78"/>
        <v/>
      </c>
      <c r="G863" s="1" t="str">
        <f t="shared" si="79"/>
        <v/>
      </c>
      <c r="H863" s="1" t="str">
        <f t="shared" si="80"/>
        <v/>
      </c>
      <c r="I863" s="1" t="str">
        <f t="shared" si="81"/>
        <v/>
      </c>
      <c r="J863" s="1" t="str">
        <f t="shared" si="82"/>
        <v/>
      </c>
      <c r="K863" t="str">
        <f>IF(A863="","",ROUND(1+(LOG10(A863)-LOG10(入力・概要!$B$38))*(入力・概要!$B$40-1)/(LOG10(入力・概要!$B$39)-LOG10(入力・概要!$B$38)),0)+3)</f>
        <v/>
      </c>
      <c r="L863" t="str">
        <f>IF(K863="","",INDEX(同相3導体!$B:$B,K863))</f>
        <v/>
      </c>
      <c r="M863" t="str">
        <f t="shared" si="83"/>
        <v/>
      </c>
    </row>
    <row r="864" spans="1:13">
      <c r="A864" s="3"/>
      <c r="B864" s="4"/>
      <c r="C864" s="4"/>
      <c r="D864" s="1" t="str">
        <f>IF(K864="","",INDEX(同相3導体!$AB:$AB,K864))</f>
        <v/>
      </c>
      <c r="E864" s="1" t="str">
        <f>IF(K864="","",INDEX(同相3導体!$AC:$AC,K864))</f>
        <v/>
      </c>
      <c r="F864" s="1" t="str">
        <f t="shared" si="78"/>
        <v/>
      </c>
      <c r="G864" s="1" t="str">
        <f t="shared" si="79"/>
        <v/>
      </c>
      <c r="H864" s="1" t="str">
        <f t="shared" si="80"/>
        <v/>
      </c>
      <c r="I864" s="1" t="str">
        <f t="shared" si="81"/>
        <v/>
      </c>
      <c r="J864" s="1" t="str">
        <f t="shared" si="82"/>
        <v/>
      </c>
      <c r="K864" t="str">
        <f>IF(A864="","",ROUND(1+(LOG10(A864)-LOG10(入力・概要!$B$38))*(入力・概要!$B$40-1)/(LOG10(入力・概要!$B$39)-LOG10(入力・概要!$B$38)),0)+3)</f>
        <v/>
      </c>
      <c r="L864" t="str">
        <f>IF(K864="","",INDEX(同相3導体!$B:$B,K864))</f>
        <v/>
      </c>
      <c r="M864" t="str">
        <f t="shared" si="83"/>
        <v/>
      </c>
    </row>
    <row r="865" spans="1:13">
      <c r="A865" s="3"/>
      <c r="B865" s="4"/>
      <c r="C865" s="4"/>
      <c r="D865" s="1" t="str">
        <f>IF(K865="","",INDEX(同相3導体!$AB:$AB,K865))</f>
        <v/>
      </c>
      <c r="E865" s="1" t="str">
        <f>IF(K865="","",INDEX(同相3導体!$AC:$AC,K865))</f>
        <v/>
      </c>
      <c r="F865" s="1" t="str">
        <f t="shared" si="78"/>
        <v/>
      </c>
      <c r="G865" s="1" t="str">
        <f t="shared" si="79"/>
        <v/>
      </c>
      <c r="H865" s="1" t="str">
        <f t="shared" si="80"/>
        <v/>
      </c>
      <c r="I865" s="1" t="str">
        <f t="shared" si="81"/>
        <v/>
      </c>
      <c r="J865" s="1" t="str">
        <f t="shared" si="82"/>
        <v/>
      </c>
      <c r="K865" t="str">
        <f>IF(A865="","",ROUND(1+(LOG10(A865)-LOG10(入力・概要!$B$38))*(入力・概要!$B$40-1)/(LOG10(入力・概要!$B$39)-LOG10(入力・概要!$B$38)),0)+3)</f>
        <v/>
      </c>
      <c r="L865" t="str">
        <f>IF(K865="","",INDEX(同相3導体!$B:$B,K865))</f>
        <v/>
      </c>
      <c r="M865" t="str">
        <f t="shared" si="83"/>
        <v/>
      </c>
    </row>
    <row r="866" spans="1:13">
      <c r="A866" s="3"/>
      <c r="B866" s="4"/>
      <c r="C866" s="4"/>
      <c r="D866" s="1" t="str">
        <f>IF(K866="","",INDEX(同相3導体!$AB:$AB,K866))</f>
        <v/>
      </c>
      <c r="E866" s="1" t="str">
        <f>IF(K866="","",INDEX(同相3導体!$AC:$AC,K866))</f>
        <v/>
      </c>
      <c r="F866" s="1" t="str">
        <f t="shared" si="78"/>
        <v/>
      </c>
      <c r="G866" s="1" t="str">
        <f t="shared" si="79"/>
        <v/>
      </c>
      <c r="H866" s="1" t="str">
        <f t="shared" si="80"/>
        <v/>
      </c>
      <c r="I866" s="1" t="str">
        <f t="shared" si="81"/>
        <v/>
      </c>
      <c r="J866" s="1" t="str">
        <f t="shared" si="82"/>
        <v/>
      </c>
      <c r="K866" t="str">
        <f>IF(A866="","",ROUND(1+(LOG10(A866)-LOG10(入力・概要!$B$38))*(入力・概要!$B$40-1)/(LOG10(入力・概要!$B$39)-LOG10(入力・概要!$B$38)),0)+3)</f>
        <v/>
      </c>
      <c r="L866" t="str">
        <f>IF(K866="","",INDEX(同相3導体!$B:$B,K866))</f>
        <v/>
      </c>
      <c r="M866" t="str">
        <f t="shared" si="83"/>
        <v/>
      </c>
    </row>
    <row r="867" spans="1:13">
      <c r="A867" s="3"/>
      <c r="B867" s="4"/>
      <c r="C867" s="4"/>
      <c r="D867" s="1" t="str">
        <f>IF(K867="","",INDEX(同相3導体!$AB:$AB,K867))</f>
        <v/>
      </c>
      <c r="E867" s="1" t="str">
        <f>IF(K867="","",INDEX(同相3導体!$AC:$AC,K867))</f>
        <v/>
      </c>
      <c r="F867" s="1" t="str">
        <f t="shared" si="78"/>
        <v/>
      </c>
      <c r="G867" s="1" t="str">
        <f t="shared" si="79"/>
        <v/>
      </c>
      <c r="H867" s="1" t="str">
        <f t="shared" si="80"/>
        <v/>
      </c>
      <c r="I867" s="1" t="str">
        <f t="shared" si="81"/>
        <v/>
      </c>
      <c r="J867" s="1" t="str">
        <f t="shared" si="82"/>
        <v/>
      </c>
      <c r="K867" t="str">
        <f>IF(A867="","",ROUND(1+(LOG10(A867)-LOG10(入力・概要!$B$38))*(入力・概要!$B$40-1)/(LOG10(入力・概要!$B$39)-LOG10(入力・概要!$B$38)),0)+3)</f>
        <v/>
      </c>
      <c r="L867" t="str">
        <f>IF(K867="","",INDEX(同相3導体!$B:$B,K867))</f>
        <v/>
      </c>
      <c r="M867" t="str">
        <f t="shared" si="83"/>
        <v/>
      </c>
    </row>
    <row r="868" spans="1:13">
      <c r="A868" s="3"/>
      <c r="B868" s="4"/>
      <c r="C868" s="4"/>
      <c r="D868" s="1" t="str">
        <f>IF(K868="","",INDEX(同相3導体!$AB:$AB,K868))</f>
        <v/>
      </c>
      <c r="E868" s="1" t="str">
        <f>IF(K868="","",INDEX(同相3導体!$AC:$AC,K868))</f>
        <v/>
      </c>
      <c r="F868" s="1" t="str">
        <f t="shared" si="78"/>
        <v/>
      </c>
      <c r="G868" s="1" t="str">
        <f t="shared" si="79"/>
        <v/>
      </c>
      <c r="H868" s="1" t="str">
        <f t="shared" si="80"/>
        <v/>
      </c>
      <c r="I868" s="1" t="str">
        <f t="shared" si="81"/>
        <v/>
      </c>
      <c r="J868" s="1" t="str">
        <f t="shared" si="82"/>
        <v/>
      </c>
      <c r="K868" t="str">
        <f>IF(A868="","",ROUND(1+(LOG10(A868)-LOG10(入力・概要!$B$38))*(入力・概要!$B$40-1)/(LOG10(入力・概要!$B$39)-LOG10(入力・概要!$B$38)),0)+3)</f>
        <v/>
      </c>
      <c r="L868" t="str">
        <f>IF(K868="","",INDEX(同相3導体!$B:$B,K868))</f>
        <v/>
      </c>
      <c r="M868" t="str">
        <f t="shared" si="83"/>
        <v/>
      </c>
    </row>
    <row r="869" spans="1:13">
      <c r="A869" s="3"/>
      <c r="B869" s="4"/>
      <c r="C869" s="4"/>
      <c r="D869" s="1" t="str">
        <f>IF(K869="","",INDEX(同相3導体!$AB:$AB,K869))</f>
        <v/>
      </c>
      <c r="E869" s="1" t="str">
        <f>IF(K869="","",INDEX(同相3導体!$AC:$AC,K869))</f>
        <v/>
      </c>
      <c r="F869" s="1" t="str">
        <f t="shared" si="78"/>
        <v/>
      </c>
      <c r="G869" s="1" t="str">
        <f t="shared" si="79"/>
        <v/>
      </c>
      <c r="H869" s="1" t="str">
        <f t="shared" si="80"/>
        <v/>
      </c>
      <c r="I869" s="1" t="str">
        <f t="shared" si="81"/>
        <v/>
      </c>
      <c r="J869" s="1" t="str">
        <f t="shared" si="82"/>
        <v/>
      </c>
      <c r="K869" t="str">
        <f>IF(A869="","",ROUND(1+(LOG10(A869)-LOG10(入力・概要!$B$38))*(入力・概要!$B$40-1)/(LOG10(入力・概要!$B$39)-LOG10(入力・概要!$B$38)),0)+3)</f>
        <v/>
      </c>
      <c r="L869" t="str">
        <f>IF(K869="","",INDEX(同相3導体!$B:$B,K869))</f>
        <v/>
      </c>
      <c r="M869" t="str">
        <f t="shared" si="83"/>
        <v/>
      </c>
    </row>
    <row r="870" spans="1:13">
      <c r="A870" s="3"/>
      <c r="B870" s="4"/>
      <c r="C870" s="4"/>
      <c r="D870" s="1" t="str">
        <f>IF(K870="","",INDEX(同相3導体!$AB:$AB,K870))</f>
        <v/>
      </c>
      <c r="E870" s="1" t="str">
        <f>IF(K870="","",INDEX(同相3導体!$AC:$AC,K870))</f>
        <v/>
      </c>
      <c r="F870" s="1" t="str">
        <f t="shared" si="78"/>
        <v/>
      </c>
      <c r="G870" s="1" t="str">
        <f t="shared" si="79"/>
        <v/>
      </c>
      <c r="H870" s="1" t="str">
        <f t="shared" si="80"/>
        <v/>
      </c>
      <c r="I870" s="1" t="str">
        <f t="shared" si="81"/>
        <v/>
      </c>
      <c r="J870" s="1" t="str">
        <f t="shared" si="82"/>
        <v/>
      </c>
      <c r="K870" t="str">
        <f>IF(A870="","",ROUND(1+(LOG10(A870)-LOG10(入力・概要!$B$38))*(入力・概要!$B$40-1)/(LOG10(入力・概要!$B$39)-LOG10(入力・概要!$B$38)),0)+3)</f>
        <v/>
      </c>
      <c r="L870" t="str">
        <f>IF(K870="","",INDEX(同相3導体!$B:$B,K870))</f>
        <v/>
      </c>
      <c r="M870" t="str">
        <f t="shared" si="83"/>
        <v/>
      </c>
    </row>
    <row r="871" spans="1:13">
      <c r="A871" s="3"/>
      <c r="B871" s="4"/>
      <c r="C871" s="4"/>
      <c r="D871" s="1" t="str">
        <f>IF(K871="","",INDEX(同相3導体!$AB:$AB,K871))</f>
        <v/>
      </c>
      <c r="E871" s="1" t="str">
        <f>IF(K871="","",INDEX(同相3導体!$AC:$AC,K871))</f>
        <v/>
      </c>
      <c r="F871" s="1" t="str">
        <f t="shared" si="78"/>
        <v/>
      </c>
      <c r="G871" s="1" t="str">
        <f t="shared" si="79"/>
        <v/>
      </c>
      <c r="H871" s="1" t="str">
        <f t="shared" si="80"/>
        <v/>
      </c>
      <c r="I871" s="1" t="str">
        <f t="shared" si="81"/>
        <v/>
      </c>
      <c r="J871" s="1" t="str">
        <f t="shared" si="82"/>
        <v/>
      </c>
      <c r="K871" t="str">
        <f>IF(A871="","",ROUND(1+(LOG10(A871)-LOG10(入力・概要!$B$38))*(入力・概要!$B$40-1)/(LOG10(入力・概要!$B$39)-LOG10(入力・概要!$B$38)),0)+3)</f>
        <v/>
      </c>
      <c r="L871" t="str">
        <f>IF(K871="","",INDEX(同相3導体!$B:$B,K871))</f>
        <v/>
      </c>
      <c r="M871" t="str">
        <f t="shared" si="83"/>
        <v/>
      </c>
    </row>
    <row r="872" spans="1:13">
      <c r="A872" s="3"/>
      <c r="B872" s="4"/>
      <c r="C872" s="4"/>
      <c r="D872" s="1" t="str">
        <f>IF(K872="","",INDEX(同相3導体!$AB:$AB,K872))</f>
        <v/>
      </c>
      <c r="E872" s="1" t="str">
        <f>IF(K872="","",INDEX(同相3導体!$AC:$AC,K872))</f>
        <v/>
      </c>
      <c r="F872" s="1" t="str">
        <f t="shared" si="78"/>
        <v/>
      </c>
      <c r="G872" s="1" t="str">
        <f t="shared" si="79"/>
        <v/>
      </c>
      <c r="H872" s="1" t="str">
        <f t="shared" si="80"/>
        <v/>
      </c>
      <c r="I872" s="1" t="str">
        <f t="shared" si="81"/>
        <v/>
      </c>
      <c r="J872" s="1" t="str">
        <f t="shared" si="82"/>
        <v/>
      </c>
      <c r="K872" t="str">
        <f>IF(A872="","",ROUND(1+(LOG10(A872)-LOG10(入力・概要!$B$38))*(入力・概要!$B$40-1)/(LOG10(入力・概要!$B$39)-LOG10(入力・概要!$B$38)),0)+3)</f>
        <v/>
      </c>
      <c r="L872" t="str">
        <f>IF(K872="","",INDEX(同相3導体!$B:$B,K872))</f>
        <v/>
      </c>
      <c r="M872" t="str">
        <f t="shared" si="83"/>
        <v/>
      </c>
    </row>
    <row r="873" spans="1:13">
      <c r="A873" s="3"/>
      <c r="B873" s="4"/>
      <c r="C873" s="4"/>
      <c r="D873" s="1" t="str">
        <f>IF(K873="","",INDEX(同相3導体!$AB:$AB,K873))</f>
        <v/>
      </c>
      <c r="E873" s="1" t="str">
        <f>IF(K873="","",INDEX(同相3導体!$AC:$AC,K873))</f>
        <v/>
      </c>
      <c r="F873" s="1" t="str">
        <f t="shared" si="78"/>
        <v/>
      </c>
      <c r="G873" s="1" t="str">
        <f t="shared" si="79"/>
        <v/>
      </c>
      <c r="H873" s="1" t="str">
        <f t="shared" si="80"/>
        <v/>
      </c>
      <c r="I873" s="1" t="str">
        <f t="shared" si="81"/>
        <v/>
      </c>
      <c r="J873" s="1" t="str">
        <f t="shared" si="82"/>
        <v/>
      </c>
      <c r="K873" t="str">
        <f>IF(A873="","",ROUND(1+(LOG10(A873)-LOG10(入力・概要!$B$38))*(入力・概要!$B$40-1)/(LOG10(入力・概要!$B$39)-LOG10(入力・概要!$B$38)),0)+3)</f>
        <v/>
      </c>
      <c r="L873" t="str">
        <f>IF(K873="","",INDEX(同相3導体!$B:$B,K873))</f>
        <v/>
      </c>
      <c r="M873" t="str">
        <f t="shared" si="83"/>
        <v/>
      </c>
    </row>
    <row r="874" spans="1:13">
      <c r="A874" s="3"/>
      <c r="B874" s="4"/>
      <c r="C874" s="4"/>
      <c r="D874" s="1" t="str">
        <f>IF(K874="","",INDEX(同相3導体!$AB:$AB,K874))</f>
        <v/>
      </c>
      <c r="E874" s="1" t="str">
        <f>IF(K874="","",INDEX(同相3導体!$AC:$AC,K874))</f>
        <v/>
      </c>
      <c r="F874" s="1" t="str">
        <f t="shared" si="78"/>
        <v/>
      </c>
      <c r="G874" s="1" t="str">
        <f t="shared" si="79"/>
        <v/>
      </c>
      <c r="H874" s="1" t="str">
        <f t="shared" si="80"/>
        <v/>
      </c>
      <c r="I874" s="1" t="str">
        <f t="shared" si="81"/>
        <v/>
      </c>
      <c r="J874" s="1" t="str">
        <f t="shared" si="82"/>
        <v/>
      </c>
      <c r="K874" t="str">
        <f>IF(A874="","",ROUND(1+(LOG10(A874)-LOG10(入力・概要!$B$38))*(入力・概要!$B$40-1)/(LOG10(入力・概要!$B$39)-LOG10(入力・概要!$B$38)),0)+3)</f>
        <v/>
      </c>
      <c r="L874" t="str">
        <f>IF(K874="","",INDEX(同相3導体!$B:$B,K874))</f>
        <v/>
      </c>
      <c r="M874" t="str">
        <f t="shared" si="83"/>
        <v/>
      </c>
    </row>
    <row r="875" spans="1:13">
      <c r="A875" s="3"/>
      <c r="B875" s="4"/>
      <c r="C875" s="4"/>
      <c r="D875" s="1" t="str">
        <f>IF(K875="","",INDEX(同相3導体!$AB:$AB,K875))</f>
        <v/>
      </c>
      <c r="E875" s="1" t="str">
        <f>IF(K875="","",INDEX(同相3導体!$AC:$AC,K875))</f>
        <v/>
      </c>
      <c r="F875" s="1" t="str">
        <f t="shared" si="78"/>
        <v/>
      </c>
      <c r="G875" s="1" t="str">
        <f t="shared" si="79"/>
        <v/>
      </c>
      <c r="H875" s="1" t="str">
        <f t="shared" si="80"/>
        <v/>
      </c>
      <c r="I875" s="1" t="str">
        <f t="shared" si="81"/>
        <v/>
      </c>
      <c r="J875" s="1" t="str">
        <f t="shared" si="82"/>
        <v/>
      </c>
      <c r="K875" t="str">
        <f>IF(A875="","",ROUND(1+(LOG10(A875)-LOG10(入力・概要!$B$38))*(入力・概要!$B$40-1)/(LOG10(入力・概要!$B$39)-LOG10(入力・概要!$B$38)),0)+3)</f>
        <v/>
      </c>
      <c r="L875" t="str">
        <f>IF(K875="","",INDEX(同相3導体!$B:$B,K875))</f>
        <v/>
      </c>
      <c r="M875" t="str">
        <f t="shared" si="83"/>
        <v/>
      </c>
    </row>
    <row r="876" spans="1:13">
      <c r="A876" s="3"/>
      <c r="B876" s="4"/>
      <c r="C876" s="4"/>
      <c r="D876" s="1" t="str">
        <f>IF(K876="","",INDEX(同相3導体!$AB:$AB,K876))</f>
        <v/>
      </c>
      <c r="E876" s="1" t="str">
        <f>IF(K876="","",INDEX(同相3導体!$AC:$AC,K876))</f>
        <v/>
      </c>
      <c r="F876" s="1" t="str">
        <f t="shared" si="78"/>
        <v/>
      </c>
      <c r="G876" s="1" t="str">
        <f t="shared" si="79"/>
        <v/>
      </c>
      <c r="H876" s="1" t="str">
        <f t="shared" si="80"/>
        <v/>
      </c>
      <c r="I876" s="1" t="str">
        <f t="shared" si="81"/>
        <v/>
      </c>
      <c r="J876" s="1" t="str">
        <f t="shared" si="82"/>
        <v/>
      </c>
      <c r="K876" t="str">
        <f>IF(A876="","",ROUND(1+(LOG10(A876)-LOG10(入力・概要!$B$38))*(入力・概要!$B$40-1)/(LOG10(入力・概要!$B$39)-LOG10(入力・概要!$B$38)),0)+3)</f>
        <v/>
      </c>
      <c r="L876" t="str">
        <f>IF(K876="","",INDEX(同相3導体!$B:$B,K876))</f>
        <v/>
      </c>
      <c r="M876" t="str">
        <f t="shared" si="83"/>
        <v/>
      </c>
    </row>
    <row r="877" spans="1:13">
      <c r="A877" s="3"/>
      <c r="B877" s="4"/>
      <c r="C877" s="4"/>
      <c r="D877" s="1" t="str">
        <f>IF(K877="","",INDEX(同相3導体!$AB:$AB,K877))</f>
        <v/>
      </c>
      <c r="E877" s="1" t="str">
        <f>IF(K877="","",INDEX(同相3導体!$AC:$AC,K877))</f>
        <v/>
      </c>
      <c r="F877" s="1" t="str">
        <f t="shared" si="78"/>
        <v/>
      </c>
      <c r="G877" s="1" t="str">
        <f t="shared" si="79"/>
        <v/>
      </c>
      <c r="H877" s="1" t="str">
        <f t="shared" si="80"/>
        <v/>
      </c>
      <c r="I877" s="1" t="str">
        <f t="shared" si="81"/>
        <v/>
      </c>
      <c r="J877" s="1" t="str">
        <f t="shared" si="82"/>
        <v/>
      </c>
      <c r="K877" t="str">
        <f>IF(A877="","",ROUND(1+(LOG10(A877)-LOG10(入力・概要!$B$38))*(入力・概要!$B$40-1)/(LOG10(入力・概要!$B$39)-LOG10(入力・概要!$B$38)),0)+3)</f>
        <v/>
      </c>
      <c r="L877" t="str">
        <f>IF(K877="","",INDEX(同相3導体!$B:$B,K877))</f>
        <v/>
      </c>
      <c r="M877" t="str">
        <f t="shared" si="83"/>
        <v/>
      </c>
    </row>
    <row r="878" spans="1:13">
      <c r="A878" s="3"/>
      <c r="B878" s="4"/>
      <c r="C878" s="4"/>
      <c r="D878" s="1" t="str">
        <f>IF(K878="","",INDEX(同相3導体!$AB:$AB,K878))</f>
        <v/>
      </c>
      <c r="E878" s="1" t="str">
        <f>IF(K878="","",INDEX(同相3導体!$AC:$AC,K878))</f>
        <v/>
      </c>
      <c r="F878" s="1" t="str">
        <f t="shared" si="78"/>
        <v/>
      </c>
      <c r="G878" s="1" t="str">
        <f t="shared" si="79"/>
        <v/>
      </c>
      <c r="H878" s="1" t="str">
        <f t="shared" si="80"/>
        <v/>
      </c>
      <c r="I878" s="1" t="str">
        <f t="shared" si="81"/>
        <v/>
      </c>
      <c r="J878" s="1" t="str">
        <f t="shared" si="82"/>
        <v/>
      </c>
      <c r="K878" t="str">
        <f>IF(A878="","",ROUND(1+(LOG10(A878)-LOG10(入力・概要!$B$38))*(入力・概要!$B$40-1)/(LOG10(入力・概要!$B$39)-LOG10(入力・概要!$B$38)),0)+3)</f>
        <v/>
      </c>
      <c r="L878" t="str">
        <f>IF(K878="","",INDEX(同相3導体!$B:$B,K878))</f>
        <v/>
      </c>
      <c r="M878" t="str">
        <f t="shared" si="83"/>
        <v/>
      </c>
    </row>
    <row r="879" spans="1:13">
      <c r="A879" s="3"/>
      <c r="B879" s="4"/>
      <c r="C879" s="4"/>
      <c r="D879" s="1" t="str">
        <f>IF(K879="","",INDEX(同相3導体!$AB:$AB,K879))</f>
        <v/>
      </c>
      <c r="E879" s="1" t="str">
        <f>IF(K879="","",INDEX(同相3導体!$AC:$AC,K879))</f>
        <v/>
      </c>
      <c r="F879" s="1" t="str">
        <f t="shared" si="78"/>
        <v/>
      </c>
      <c r="G879" s="1" t="str">
        <f t="shared" si="79"/>
        <v/>
      </c>
      <c r="H879" s="1" t="str">
        <f t="shared" si="80"/>
        <v/>
      </c>
      <c r="I879" s="1" t="str">
        <f t="shared" si="81"/>
        <v/>
      </c>
      <c r="J879" s="1" t="str">
        <f t="shared" si="82"/>
        <v/>
      </c>
      <c r="K879" t="str">
        <f>IF(A879="","",ROUND(1+(LOG10(A879)-LOG10(入力・概要!$B$38))*(入力・概要!$B$40-1)/(LOG10(入力・概要!$B$39)-LOG10(入力・概要!$B$38)),0)+3)</f>
        <v/>
      </c>
      <c r="L879" t="str">
        <f>IF(K879="","",INDEX(同相3導体!$B:$B,K879))</f>
        <v/>
      </c>
      <c r="M879" t="str">
        <f t="shared" si="83"/>
        <v/>
      </c>
    </row>
    <row r="880" spans="1:13">
      <c r="A880" s="3"/>
      <c r="B880" s="4"/>
      <c r="C880" s="4"/>
      <c r="D880" s="1" t="str">
        <f>IF(K880="","",INDEX(同相3導体!$AB:$AB,K880))</f>
        <v/>
      </c>
      <c r="E880" s="1" t="str">
        <f>IF(K880="","",INDEX(同相3導体!$AC:$AC,K880))</f>
        <v/>
      </c>
      <c r="F880" s="1" t="str">
        <f t="shared" si="78"/>
        <v/>
      </c>
      <c r="G880" s="1" t="str">
        <f t="shared" si="79"/>
        <v/>
      </c>
      <c r="H880" s="1" t="str">
        <f t="shared" si="80"/>
        <v/>
      </c>
      <c r="I880" s="1" t="str">
        <f t="shared" si="81"/>
        <v/>
      </c>
      <c r="J880" s="1" t="str">
        <f t="shared" si="82"/>
        <v/>
      </c>
      <c r="K880" t="str">
        <f>IF(A880="","",ROUND(1+(LOG10(A880)-LOG10(入力・概要!$B$38))*(入力・概要!$B$40-1)/(LOG10(入力・概要!$B$39)-LOG10(入力・概要!$B$38)),0)+3)</f>
        <v/>
      </c>
      <c r="L880" t="str">
        <f>IF(K880="","",INDEX(同相3導体!$B:$B,K880))</f>
        <v/>
      </c>
      <c r="M880" t="str">
        <f t="shared" si="83"/>
        <v/>
      </c>
    </row>
    <row r="881" spans="1:13">
      <c r="A881" s="3"/>
      <c r="B881" s="4"/>
      <c r="C881" s="4"/>
      <c r="D881" s="1" t="str">
        <f>IF(K881="","",INDEX(同相3導体!$AB:$AB,K881))</f>
        <v/>
      </c>
      <c r="E881" s="1" t="str">
        <f>IF(K881="","",INDEX(同相3導体!$AC:$AC,K881))</f>
        <v/>
      </c>
      <c r="F881" s="1" t="str">
        <f t="shared" si="78"/>
        <v/>
      </c>
      <c r="G881" s="1" t="str">
        <f t="shared" si="79"/>
        <v/>
      </c>
      <c r="H881" s="1" t="str">
        <f t="shared" si="80"/>
        <v/>
      </c>
      <c r="I881" s="1" t="str">
        <f t="shared" si="81"/>
        <v/>
      </c>
      <c r="J881" s="1" t="str">
        <f t="shared" si="82"/>
        <v/>
      </c>
      <c r="K881" t="str">
        <f>IF(A881="","",ROUND(1+(LOG10(A881)-LOG10(入力・概要!$B$38))*(入力・概要!$B$40-1)/(LOG10(入力・概要!$B$39)-LOG10(入力・概要!$B$38)),0)+3)</f>
        <v/>
      </c>
      <c r="L881" t="str">
        <f>IF(K881="","",INDEX(同相3導体!$B:$B,K881))</f>
        <v/>
      </c>
      <c r="M881" t="str">
        <f t="shared" si="83"/>
        <v/>
      </c>
    </row>
    <row r="882" spans="1:13">
      <c r="A882" s="3"/>
      <c r="B882" s="4"/>
      <c r="C882" s="4"/>
      <c r="D882" s="1" t="str">
        <f>IF(K882="","",INDEX(同相3導体!$AB:$AB,K882))</f>
        <v/>
      </c>
      <c r="E882" s="1" t="str">
        <f>IF(K882="","",INDEX(同相3導体!$AC:$AC,K882))</f>
        <v/>
      </c>
      <c r="F882" s="1" t="str">
        <f t="shared" si="78"/>
        <v/>
      </c>
      <c r="G882" s="1" t="str">
        <f t="shared" si="79"/>
        <v/>
      </c>
      <c r="H882" s="1" t="str">
        <f t="shared" si="80"/>
        <v/>
      </c>
      <c r="I882" s="1" t="str">
        <f t="shared" si="81"/>
        <v/>
      </c>
      <c r="J882" s="1" t="str">
        <f t="shared" si="82"/>
        <v/>
      </c>
      <c r="K882" t="str">
        <f>IF(A882="","",ROUND(1+(LOG10(A882)-LOG10(入力・概要!$B$38))*(入力・概要!$B$40-1)/(LOG10(入力・概要!$B$39)-LOG10(入力・概要!$B$38)),0)+3)</f>
        <v/>
      </c>
      <c r="L882" t="str">
        <f>IF(K882="","",INDEX(同相3導体!$B:$B,K882))</f>
        <v/>
      </c>
      <c r="M882" t="str">
        <f t="shared" si="83"/>
        <v/>
      </c>
    </row>
    <row r="883" spans="1:13">
      <c r="A883" s="3"/>
      <c r="B883" s="4"/>
      <c r="C883" s="4"/>
      <c r="D883" s="1" t="str">
        <f>IF(K883="","",INDEX(同相3導体!$AB:$AB,K883))</f>
        <v/>
      </c>
      <c r="E883" s="1" t="str">
        <f>IF(K883="","",INDEX(同相3導体!$AC:$AC,K883))</f>
        <v/>
      </c>
      <c r="F883" s="1" t="str">
        <f t="shared" si="78"/>
        <v/>
      </c>
      <c r="G883" s="1" t="str">
        <f t="shared" si="79"/>
        <v/>
      </c>
      <c r="H883" s="1" t="str">
        <f t="shared" si="80"/>
        <v/>
      </c>
      <c r="I883" s="1" t="str">
        <f t="shared" si="81"/>
        <v/>
      </c>
      <c r="J883" s="1" t="str">
        <f t="shared" si="82"/>
        <v/>
      </c>
      <c r="K883" t="str">
        <f>IF(A883="","",ROUND(1+(LOG10(A883)-LOG10(入力・概要!$B$38))*(入力・概要!$B$40-1)/(LOG10(入力・概要!$B$39)-LOG10(入力・概要!$B$38)),0)+3)</f>
        <v/>
      </c>
      <c r="L883" t="str">
        <f>IF(K883="","",INDEX(同相3導体!$B:$B,K883))</f>
        <v/>
      </c>
      <c r="M883" t="str">
        <f t="shared" si="83"/>
        <v/>
      </c>
    </row>
    <row r="884" spans="1:13">
      <c r="A884" s="3"/>
      <c r="B884" s="4"/>
      <c r="C884" s="4"/>
      <c r="D884" s="1" t="str">
        <f>IF(K884="","",INDEX(同相3導体!$AB:$AB,K884))</f>
        <v/>
      </c>
      <c r="E884" s="1" t="str">
        <f>IF(K884="","",INDEX(同相3導体!$AC:$AC,K884))</f>
        <v/>
      </c>
      <c r="F884" s="1" t="str">
        <f t="shared" si="78"/>
        <v/>
      </c>
      <c r="G884" s="1" t="str">
        <f t="shared" si="79"/>
        <v/>
      </c>
      <c r="H884" s="1" t="str">
        <f t="shared" si="80"/>
        <v/>
      </c>
      <c r="I884" s="1" t="str">
        <f t="shared" si="81"/>
        <v/>
      </c>
      <c r="J884" s="1" t="str">
        <f t="shared" si="82"/>
        <v/>
      </c>
      <c r="K884" t="str">
        <f>IF(A884="","",ROUND(1+(LOG10(A884)-LOG10(入力・概要!$B$38))*(入力・概要!$B$40-1)/(LOG10(入力・概要!$B$39)-LOG10(入力・概要!$B$38)),0)+3)</f>
        <v/>
      </c>
      <c r="L884" t="str">
        <f>IF(K884="","",INDEX(同相3導体!$B:$B,K884))</f>
        <v/>
      </c>
      <c r="M884" t="str">
        <f t="shared" si="83"/>
        <v/>
      </c>
    </row>
    <row r="885" spans="1:13">
      <c r="A885" s="3"/>
      <c r="B885" s="4"/>
      <c r="C885" s="4"/>
      <c r="D885" s="1" t="str">
        <f>IF(K885="","",INDEX(同相3導体!$AB:$AB,K885))</f>
        <v/>
      </c>
      <c r="E885" s="1" t="str">
        <f>IF(K885="","",INDEX(同相3導体!$AC:$AC,K885))</f>
        <v/>
      </c>
      <c r="F885" s="1" t="str">
        <f t="shared" si="78"/>
        <v/>
      </c>
      <c r="G885" s="1" t="str">
        <f t="shared" si="79"/>
        <v/>
      </c>
      <c r="H885" s="1" t="str">
        <f t="shared" si="80"/>
        <v/>
      </c>
      <c r="I885" s="1" t="str">
        <f t="shared" si="81"/>
        <v/>
      </c>
      <c r="J885" s="1" t="str">
        <f t="shared" si="82"/>
        <v/>
      </c>
      <c r="K885" t="str">
        <f>IF(A885="","",ROUND(1+(LOG10(A885)-LOG10(入力・概要!$B$38))*(入力・概要!$B$40-1)/(LOG10(入力・概要!$B$39)-LOG10(入力・概要!$B$38)),0)+3)</f>
        <v/>
      </c>
      <c r="L885" t="str">
        <f>IF(K885="","",INDEX(同相3導体!$B:$B,K885))</f>
        <v/>
      </c>
      <c r="M885" t="str">
        <f t="shared" si="83"/>
        <v/>
      </c>
    </row>
    <row r="886" spans="1:13">
      <c r="A886" s="3"/>
      <c r="B886" s="4"/>
      <c r="C886" s="4"/>
      <c r="D886" s="1" t="str">
        <f>IF(K886="","",INDEX(同相3導体!$AB:$AB,K886))</f>
        <v/>
      </c>
      <c r="E886" s="1" t="str">
        <f>IF(K886="","",INDEX(同相3導体!$AC:$AC,K886))</f>
        <v/>
      </c>
      <c r="F886" s="1" t="str">
        <f t="shared" si="78"/>
        <v/>
      </c>
      <c r="G886" s="1" t="str">
        <f t="shared" si="79"/>
        <v/>
      </c>
      <c r="H886" s="1" t="str">
        <f t="shared" si="80"/>
        <v/>
      </c>
      <c r="I886" s="1" t="str">
        <f t="shared" si="81"/>
        <v/>
      </c>
      <c r="J886" s="1" t="str">
        <f t="shared" si="82"/>
        <v/>
      </c>
      <c r="K886" t="str">
        <f>IF(A886="","",ROUND(1+(LOG10(A886)-LOG10(入力・概要!$B$38))*(入力・概要!$B$40-1)/(LOG10(入力・概要!$B$39)-LOG10(入力・概要!$B$38)),0)+3)</f>
        <v/>
      </c>
      <c r="L886" t="str">
        <f>IF(K886="","",INDEX(同相3導体!$B:$B,K886))</f>
        <v/>
      </c>
      <c r="M886" t="str">
        <f t="shared" si="83"/>
        <v/>
      </c>
    </row>
    <row r="887" spans="1:13">
      <c r="A887" s="3"/>
      <c r="B887" s="4"/>
      <c r="C887" s="4"/>
      <c r="D887" s="1" t="str">
        <f>IF(K887="","",INDEX(同相3導体!$AB:$AB,K887))</f>
        <v/>
      </c>
      <c r="E887" s="1" t="str">
        <f>IF(K887="","",INDEX(同相3導体!$AC:$AC,K887))</f>
        <v/>
      </c>
      <c r="F887" s="1" t="str">
        <f t="shared" si="78"/>
        <v/>
      </c>
      <c r="G887" s="1" t="str">
        <f t="shared" si="79"/>
        <v/>
      </c>
      <c r="H887" s="1" t="str">
        <f t="shared" si="80"/>
        <v/>
      </c>
      <c r="I887" s="1" t="str">
        <f t="shared" si="81"/>
        <v/>
      </c>
      <c r="J887" s="1" t="str">
        <f t="shared" si="82"/>
        <v/>
      </c>
      <c r="K887" t="str">
        <f>IF(A887="","",ROUND(1+(LOG10(A887)-LOG10(入力・概要!$B$38))*(入力・概要!$B$40-1)/(LOG10(入力・概要!$B$39)-LOG10(入力・概要!$B$38)),0)+3)</f>
        <v/>
      </c>
      <c r="L887" t="str">
        <f>IF(K887="","",INDEX(同相3導体!$B:$B,K887))</f>
        <v/>
      </c>
      <c r="M887" t="str">
        <f t="shared" si="83"/>
        <v/>
      </c>
    </row>
    <row r="888" spans="1:13">
      <c r="A888" s="3"/>
      <c r="B888" s="4"/>
      <c r="C888" s="4"/>
      <c r="D888" s="1" t="str">
        <f>IF(K888="","",INDEX(同相3導体!$AB:$AB,K888))</f>
        <v/>
      </c>
      <c r="E888" s="1" t="str">
        <f>IF(K888="","",INDEX(同相3導体!$AC:$AC,K888))</f>
        <v/>
      </c>
      <c r="F888" s="1" t="str">
        <f t="shared" si="78"/>
        <v/>
      </c>
      <c r="G888" s="1" t="str">
        <f t="shared" si="79"/>
        <v/>
      </c>
      <c r="H888" s="1" t="str">
        <f t="shared" si="80"/>
        <v/>
      </c>
      <c r="I888" s="1" t="str">
        <f t="shared" si="81"/>
        <v/>
      </c>
      <c r="J888" s="1" t="str">
        <f t="shared" si="82"/>
        <v/>
      </c>
      <c r="K888" t="str">
        <f>IF(A888="","",ROUND(1+(LOG10(A888)-LOG10(入力・概要!$B$38))*(入力・概要!$B$40-1)/(LOG10(入力・概要!$B$39)-LOG10(入力・概要!$B$38)),0)+3)</f>
        <v/>
      </c>
      <c r="L888" t="str">
        <f>IF(K888="","",INDEX(同相3導体!$B:$B,K888))</f>
        <v/>
      </c>
      <c r="M888" t="str">
        <f t="shared" si="83"/>
        <v/>
      </c>
    </row>
    <row r="889" spans="1:13">
      <c r="A889" s="3"/>
      <c r="B889" s="4"/>
      <c r="C889" s="4"/>
      <c r="D889" s="1" t="str">
        <f>IF(K889="","",INDEX(同相3導体!$AB:$AB,K889))</f>
        <v/>
      </c>
      <c r="E889" s="1" t="str">
        <f>IF(K889="","",INDEX(同相3導体!$AC:$AC,K889))</f>
        <v/>
      </c>
      <c r="F889" s="1" t="str">
        <f t="shared" si="78"/>
        <v/>
      </c>
      <c r="G889" s="1" t="str">
        <f t="shared" si="79"/>
        <v/>
      </c>
      <c r="H889" s="1" t="str">
        <f t="shared" si="80"/>
        <v/>
      </c>
      <c r="I889" s="1" t="str">
        <f t="shared" si="81"/>
        <v/>
      </c>
      <c r="J889" s="1" t="str">
        <f t="shared" si="82"/>
        <v/>
      </c>
      <c r="K889" t="str">
        <f>IF(A889="","",ROUND(1+(LOG10(A889)-LOG10(入力・概要!$B$38))*(入力・概要!$B$40-1)/(LOG10(入力・概要!$B$39)-LOG10(入力・概要!$B$38)),0)+3)</f>
        <v/>
      </c>
      <c r="L889" t="str">
        <f>IF(K889="","",INDEX(同相3導体!$B:$B,K889))</f>
        <v/>
      </c>
      <c r="M889" t="str">
        <f t="shared" si="83"/>
        <v/>
      </c>
    </row>
    <row r="890" spans="1:13">
      <c r="A890" s="3"/>
      <c r="B890" s="4"/>
      <c r="C890" s="4"/>
      <c r="D890" s="1" t="str">
        <f>IF(K890="","",INDEX(同相3導体!$AB:$AB,K890))</f>
        <v/>
      </c>
      <c r="E890" s="1" t="str">
        <f>IF(K890="","",INDEX(同相3導体!$AC:$AC,K890))</f>
        <v/>
      </c>
      <c r="F890" s="1" t="str">
        <f t="shared" si="78"/>
        <v/>
      </c>
      <c r="G890" s="1" t="str">
        <f t="shared" si="79"/>
        <v/>
      </c>
      <c r="H890" s="1" t="str">
        <f t="shared" si="80"/>
        <v/>
      </c>
      <c r="I890" s="1" t="str">
        <f t="shared" si="81"/>
        <v/>
      </c>
      <c r="J890" s="1" t="str">
        <f t="shared" si="82"/>
        <v/>
      </c>
      <c r="K890" t="str">
        <f>IF(A890="","",ROUND(1+(LOG10(A890)-LOG10(入力・概要!$B$38))*(入力・概要!$B$40-1)/(LOG10(入力・概要!$B$39)-LOG10(入力・概要!$B$38)),0)+3)</f>
        <v/>
      </c>
      <c r="L890" t="str">
        <f>IF(K890="","",INDEX(同相3導体!$B:$B,K890))</f>
        <v/>
      </c>
      <c r="M890" t="str">
        <f t="shared" si="83"/>
        <v/>
      </c>
    </row>
    <row r="891" spans="1:13">
      <c r="A891" s="3"/>
      <c r="B891" s="4"/>
      <c r="C891" s="4"/>
      <c r="D891" s="1" t="str">
        <f>IF(K891="","",INDEX(同相3導体!$AB:$AB,K891))</f>
        <v/>
      </c>
      <c r="E891" s="1" t="str">
        <f>IF(K891="","",INDEX(同相3導体!$AC:$AC,K891))</f>
        <v/>
      </c>
      <c r="F891" s="1" t="str">
        <f t="shared" si="78"/>
        <v/>
      </c>
      <c r="G891" s="1" t="str">
        <f t="shared" si="79"/>
        <v/>
      </c>
      <c r="H891" s="1" t="str">
        <f t="shared" si="80"/>
        <v/>
      </c>
      <c r="I891" s="1" t="str">
        <f t="shared" si="81"/>
        <v/>
      </c>
      <c r="J891" s="1" t="str">
        <f t="shared" si="82"/>
        <v/>
      </c>
      <c r="K891" t="str">
        <f>IF(A891="","",ROUND(1+(LOG10(A891)-LOG10(入力・概要!$B$38))*(入力・概要!$B$40-1)/(LOG10(入力・概要!$B$39)-LOG10(入力・概要!$B$38)),0)+3)</f>
        <v/>
      </c>
      <c r="L891" t="str">
        <f>IF(K891="","",INDEX(同相3導体!$B:$B,K891))</f>
        <v/>
      </c>
      <c r="M891" t="str">
        <f t="shared" si="83"/>
        <v/>
      </c>
    </row>
    <row r="892" spans="1:13">
      <c r="A892" s="3"/>
      <c r="B892" s="4"/>
      <c r="C892" s="4"/>
      <c r="D892" s="1" t="str">
        <f>IF(K892="","",INDEX(同相3導体!$AB:$AB,K892))</f>
        <v/>
      </c>
      <c r="E892" s="1" t="str">
        <f>IF(K892="","",INDEX(同相3導体!$AC:$AC,K892))</f>
        <v/>
      </c>
      <c r="F892" s="1" t="str">
        <f t="shared" si="78"/>
        <v/>
      </c>
      <c r="G892" s="1" t="str">
        <f t="shared" si="79"/>
        <v/>
      </c>
      <c r="H892" s="1" t="str">
        <f t="shared" si="80"/>
        <v/>
      </c>
      <c r="I892" s="1" t="str">
        <f t="shared" si="81"/>
        <v/>
      </c>
      <c r="J892" s="1" t="str">
        <f t="shared" si="82"/>
        <v/>
      </c>
      <c r="K892" t="str">
        <f>IF(A892="","",ROUND(1+(LOG10(A892)-LOG10(入力・概要!$B$38))*(入力・概要!$B$40-1)/(LOG10(入力・概要!$B$39)-LOG10(入力・概要!$B$38)),0)+3)</f>
        <v/>
      </c>
      <c r="L892" t="str">
        <f>IF(K892="","",INDEX(同相3導体!$B:$B,K892))</f>
        <v/>
      </c>
      <c r="M892" t="str">
        <f t="shared" si="83"/>
        <v/>
      </c>
    </row>
    <row r="893" spans="1:13">
      <c r="A893" s="3"/>
      <c r="B893" s="4"/>
      <c r="C893" s="4"/>
      <c r="D893" s="1" t="str">
        <f>IF(K893="","",INDEX(同相3導体!$AB:$AB,K893))</f>
        <v/>
      </c>
      <c r="E893" s="1" t="str">
        <f>IF(K893="","",INDEX(同相3導体!$AC:$AC,K893))</f>
        <v/>
      </c>
      <c r="F893" s="1" t="str">
        <f t="shared" si="78"/>
        <v/>
      </c>
      <c r="G893" s="1" t="str">
        <f t="shared" si="79"/>
        <v/>
      </c>
      <c r="H893" s="1" t="str">
        <f t="shared" si="80"/>
        <v/>
      </c>
      <c r="I893" s="1" t="str">
        <f t="shared" si="81"/>
        <v/>
      </c>
      <c r="J893" s="1" t="str">
        <f t="shared" si="82"/>
        <v/>
      </c>
      <c r="K893" t="str">
        <f>IF(A893="","",ROUND(1+(LOG10(A893)-LOG10(入力・概要!$B$38))*(入力・概要!$B$40-1)/(LOG10(入力・概要!$B$39)-LOG10(入力・概要!$B$38)),0)+3)</f>
        <v/>
      </c>
      <c r="L893" t="str">
        <f>IF(K893="","",INDEX(同相3導体!$B:$B,K893))</f>
        <v/>
      </c>
      <c r="M893" t="str">
        <f t="shared" si="83"/>
        <v/>
      </c>
    </row>
    <row r="894" spans="1:13">
      <c r="A894" s="3"/>
      <c r="B894" s="4"/>
      <c r="C894" s="4"/>
      <c r="D894" s="1" t="str">
        <f>IF(K894="","",INDEX(同相3導体!$AB:$AB,K894))</f>
        <v/>
      </c>
      <c r="E894" s="1" t="str">
        <f>IF(K894="","",INDEX(同相3導体!$AC:$AC,K894))</f>
        <v/>
      </c>
      <c r="F894" s="1" t="str">
        <f t="shared" si="78"/>
        <v/>
      </c>
      <c r="G894" s="1" t="str">
        <f t="shared" si="79"/>
        <v/>
      </c>
      <c r="H894" s="1" t="str">
        <f t="shared" si="80"/>
        <v/>
      </c>
      <c r="I894" s="1" t="str">
        <f t="shared" si="81"/>
        <v/>
      </c>
      <c r="J894" s="1" t="str">
        <f t="shared" si="82"/>
        <v/>
      </c>
      <c r="K894" t="str">
        <f>IF(A894="","",ROUND(1+(LOG10(A894)-LOG10(入力・概要!$B$38))*(入力・概要!$B$40-1)/(LOG10(入力・概要!$B$39)-LOG10(入力・概要!$B$38)),0)+3)</f>
        <v/>
      </c>
      <c r="L894" t="str">
        <f>IF(K894="","",INDEX(同相3導体!$B:$B,K894))</f>
        <v/>
      </c>
      <c r="M894" t="str">
        <f t="shared" si="83"/>
        <v/>
      </c>
    </row>
    <row r="895" spans="1:13">
      <c r="A895" s="3"/>
      <c r="B895" s="4"/>
      <c r="C895" s="4"/>
      <c r="D895" s="1" t="str">
        <f>IF(K895="","",INDEX(同相3導体!$AB:$AB,K895))</f>
        <v/>
      </c>
      <c r="E895" s="1" t="str">
        <f>IF(K895="","",INDEX(同相3導体!$AC:$AC,K895))</f>
        <v/>
      </c>
      <c r="F895" s="1" t="str">
        <f t="shared" si="78"/>
        <v/>
      </c>
      <c r="G895" s="1" t="str">
        <f t="shared" si="79"/>
        <v/>
      </c>
      <c r="H895" s="1" t="str">
        <f t="shared" si="80"/>
        <v/>
      </c>
      <c r="I895" s="1" t="str">
        <f t="shared" si="81"/>
        <v/>
      </c>
      <c r="J895" s="1" t="str">
        <f t="shared" si="82"/>
        <v/>
      </c>
      <c r="K895" t="str">
        <f>IF(A895="","",ROUND(1+(LOG10(A895)-LOG10(入力・概要!$B$38))*(入力・概要!$B$40-1)/(LOG10(入力・概要!$B$39)-LOG10(入力・概要!$B$38)),0)+3)</f>
        <v/>
      </c>
      <c r="L895" t="str">
        <f>IF(K895="","",INDEX(同相3導体!$B:$B,K895))</f>
        <v/>
      </c>
      <c r="M895" t="str">
        <f t="shared" si="83"/>
        <v/>
      </c>
    </row>
    <row r="896" spans="1:13">
      <c r="A896" s="3"/>
      <c r="B896" s="4"/>
      <c r="C896" s="4"/>
      <c r="D896" s="1" t="str">
        <f>IF(K896="","",INDEX(同相3導体!$AB:$AB,K896))</f>
        <v/>
      </c>
      <c r="E896" s="1" t="str">
        <f>IF(K896="","",INDEX(同相3導体!$AC:$AC,K896))</f>
        <v/>
      </c>
      <c r="F896" s="1" t="str">
        <f t="shared" si="78"/>
        <v/>
      </c>
      <c r="G896" s="1" t="str">
        <f t="shared" si="79"/>
        <v/>
      </c>
      <c r="H896" s="1" t="str">
        <f t="shared" si="80"/>
        <v/>
      </c>
      <c r="I896" s="1" t="str">
        <f t="shared" si="81"/>
        <v/>
      </c>
      <c r="J896" s="1" t="str">
        <f t="shared" si="82"/>
        <v/>
      </c>
      <c r="K896" t="str">
        <f>IF(A896="","",ROUND(1+(LOG10(A896)-LOG10(入力・概要!$B$38))*(入力・概要!$B$40-1)/(LOG10(入力・概要!$B$39)-LOG10(入力・概要!$B$38)),0)+3)</f>
        <v/>
      </c>
      <c r="L896" t="str">
        <f>IF(K896="","",INDEX(同相3導体!$B:$B,K896))</f>
        <v/>
      </c>
      <c r="M896" t="str">
        <f t="shared" si="83"/>
        <v/>
      </c>
    </row>
    <row r="897" spans="1:13">
      <c r="A897" s="3"/>
      <c r="B897" s="4"/>
      <c r="C897" s="4"/>
      <c r="D897" s="1" t="str">
        <f>IF(K897="","",INDEX(同相3導体!$AB:$AB,K897))</f>
        <v/>
      </c>
      <c r="E897" s="1" t="str">
        <f>IF(K897="","",INDEX(同相3導体!$AC:$AC,K897))</f>
        <v/>
      </c>
      <c r="F897" s="1" t="str">
        <f t="shared" si="78"/>
        <v/>
      </c>
      <c r="G897" s="1" t="str">
        <f t="shared" si="79"/>
        <v/>
      </c>
      <c r="H897" s="1" t="str">
        <f t="shared" si="80"/>
        <v/>
      </c>
      <c r="I897" s="1" t="str">
        <f t="shared" si="81"/>
        <v/>
      </c>
      <c r="J897" s="1" t="str">
        <f t="shared" si="82"/>
        <v/>
      </c>
      <c r="K897" t="str">
        <f>IF(A897="","",ROUND(1+(LOG10(A897)-LOG10(入力・概要!$B$38))*(入力・概要!$B$40-1)/(LOG10(入力・概要!$B$39)-LOG10(入力・概要!$B$38)),0)+3)</f>
        <v/>
      </c>
      <c r="L897" t="str">
        <f>IF(K897="","",INDEX(同相3導体!$B:$B,K897))</f>
        <v/>
      </c>
      <c r="M897" t="str">
        <f t="shared" si="83"/>
        <v/>
      </c>
    </row>
    <row r="898" spans="1:13">
      <c r="A898" s="3"/>
      <c r="B898" s="4"/>
      <c r="C898" s="4"/>
      <c r="D898" s="1" t="str">
        <f>IF(K898="","",INDEX(同相3導体!$AB:$AB,K898))</f>
        <v/>
      </c>
      <c r="E898" s="1" t="str">
        <f>IF(K898="","",INDEX(同相3導体!$AC:$AC,K898))</f>
        <v/>
      </c>
      <c r="F898" s="1" t="str">
        <f t="shared" si="78"/>
        <v/>
      </c>
      <c r="G898" s="1" t="str">
        <f t="shared" si="79"/>
        <v/>
      </c>
      <c r="H898" s="1" t="str">
        <f t="shared" si="80"/>
        <v/>
      </c>
      <c r="I898" s="1" t="str">
        <f t="shared" si="81"/>
        <v/>
      </c>
      <c r="J898" s="1" t="str">
        <f t="shared" si="82"/>
        <v/>
      </c>
      <c r="K898" t="str">
        <f>IF(A898="","",ROUND(1+(LOG10(A898)-LOG10(入力・概要!$B$38))*(入力・概要!$B$40-1)/(LOG10(入力・概要!$B$39)-LOG10(入力・概要!$B$38)),0)+3)</f>
        <v/>
      </c>
      <c r="L898" t="str">
        <f>IF(K898="","",INDEX(同相3導体!$B:$B,K898))</f>
        <v/>
      </c>
      <c r="M898" t="str">
        <f t="shared" si="83"/>
        <v/>
      </c>
    </row>
    <row r="899" spans="1:13">
      <c r="A899" s="3"/>
      <c r="B899" s="4"/>
      <c r="C899" s="4"/>
      <c r="D899" s="1" t="str">
        <f>IF(K899="","",INDEX(同相3導体!$AB:$AB,K899))</f>
        <v/>
      </c>
      <c r="E899" s="1" t="str">
        <f>IF(K899="","",INDEX(同相3導体!$AC:$AC,K899))</f>
        <v/>
      </c>
      <c r="F899" s="1" t="str">
        <f t="shared" si="78"/>
        <v/>
      </c>
      <c r="G899" s="1" t="str">
        <f t="shared" si="79"/>
        <v/>
      </c>
      <c r="H899" s="1" t="str">
        <f t="shared" si="80"/>
        <v/>
      </c>
      <c r="I899" s="1" t="str">
        <f t="shared" si="81"/>
        <v/>
      </c>
      <c r="J899" s="1" t="str">
        <f t="shared" si="82"/>
        <v/>
      </c>
      <c r="K899" t="str">
        <f>IF(A899="","",ROUND(1+(LOG10(A899)-LOG10(入力・概要!$B$38))*(入力・概要!$B$40-1)/(LOG10(入力・概要!$B$39)-LOG10(入力・概要!$B$38)),0)+3)</f>
        <v/>
      </c>
      <c r="L899" t="str">
        <f>IF(K899="","",INDEX(同相3導体!$B:$B,K899))</f>
        <v/>
      </c>
      <c r="M899" t="str">
        <f t="shared" si="83"/>
        <v/>
      </c>
    </row>
    <row r="900" spans="1:13">
      <c r="A900" s="3"/>
      <c r="B900" s="4"/>
      <c r="C900" s="4"/>
      <c r="D900" s="1" t="str">
        <f>IF(K900="","",INDEX(同相3導体!$AB:$AB,K900))</f>
        <v/>
      </c>
      <c r="E900" s="1" t="str">
        <f>IF(K900="","",INDEX(同相3導体!$AC:$AC,K900))</f>
        <v/>
      </c>
      <c r="F900" s="1" t="str">
        <f t="shared" si="78"/>
        <v/>
      </c>
      <c r="G900" s="1" t="str">
        <f t="shared" si="79"/>
        <v/>
      </c>
      <c r="H900" s="1" t="str">
        <f t="shared" si="80"/>
        <v/>
      </c>
      <c r="I900" s="1" t="str">
        <f t="shared" si="81"/>
        <v/>
      </c>
      <c r="J900" s="1" t="str">
        <f t="shared" si="82"/>
        <v/>
      </c>
      <c r="K900" t="str">
        <f>IF(A900="","",ROUND(1+(LOG10(A900)-LOG10(入力・概要!$B$38))*(入力・概要!$B$40-1)/(LOG10(入力・概要!$B$39)-LOG10(入力・概要!$B$38)),0)+3)</f>
        <v/>
      </c>
      <c r="L900" t="str">
        <f>IF(K900="","",INDEX(同相3導体!$B:$B,K900))</f>
        <v/>
      </c>
      <c r="M900" t="str">
        <f t="shared" si="83"/>
        <v/>
      </c>
    </row>
    <row r="901" spans="1:13">
      <c r="A901" s="3"/>
      <c r="B901" s="4"/>
      <c r="C901" s="4"/>
      <c r="D901" s="1" t="str">
        <f>IF(K901="","",INDEX(同相3導体!$AB:$AB,K901))</f>
        <v/>
      </c>
      <c r="E901" s="1" t="str">
        <f>IF(K901="","",INDEX(同相3導体!$AC:$AC,K901))</f>
        <v/>
      </c>
      <c r="F901" s="1" t="str">
        <f t="shared" ref="F901:F964" si="84">IF(OR(A901="",B901=""),"",100*(D901-B901)/MAX(B901,0.000000000001))</f>
        <v/>
      </c>
      <c r="G901" s="1" t="str">
        <f t="shared" ref="G901:G964" si="85">IF(OR(A901="",C901=""),"",E901-C901)</f>
        <v/>
      </c>
      <c r="H901" s="1" t="str">
        <f t="shared" ref="H901:H964" si="86">IF(A901="","",LOG10(A901))</f>
        <v/>
      </c>
      <c r="I901" s="1" t="str">
        <f t="shared" ref="I901:I964" si="87">IF(B901="","",LOG10(MAX(B901,0.000000000001)))</f>
        <v/>
      </c>
      <c r="J901" s="1" t="str">
        <f t="shared" ref="J901:J964" si="88">IF(D901="","",LOG10(MAX(D901,0.000000000001)))</f>
        <v/>
      </c>
      <c r="K901" t="str">
        <f>IF(A901="","",ROUND(1+(LOG10(A901)-LOG10(入力・概要!$B$38))*(入力・概要!$B$40-1)/(LOG10(入力・概要!$B$39)-LOG10(入力・概要!$B$38)),0)+3)</f>
        <v/>
      </c>
      <c r="L901" t="str">
        <f>IF(K901="","",INDEX(同相3導体!$B:$B,K901))</f>
        <v/>
      </c>
      <c r="M901" t="str">
        <f t="shared" ref="M901:M964" si="89">IF(A901="","",IF(ABS(L901/A901-1)&lt;0.01,"周波数差&lt;1%","周波数差あり"))</f>
        <v/>
      </c>
    </row>
    <row r="902" spans="1:13">
      <c r="A902" s="3"/>
      <c r="B902" s="4"/>
      <c r="C902" s="4"/>
      <c r="D902" s="1" t="str">
        <f>IF(K902="","",INDEX(同相3導体!$AB:$AB,K902))</f>
        <v/>
      </c>
      <c r="E902" s="1" t="str">
        <f>IF(K902="","",INDEX(同相3導体!$AC:$AC,K902))</f>
        <v/>
      </c>
      <c r="F902" s="1" t="str">
        <f t="shared" si="84"/>
        <v/>
      </c>
      <c r="G902" s="1" t="str">
        <f t="shared" si="85"/>
        <v/>
      </c>
      <c r="H902" s="1" t="str">
        <f t="shared" si="86"/>
        <v/>
      </c>
      <c r="I902" s="1" t="str">
        <f t="shared" si="87"/>
        <v/>
      </c>
      <c r="J902" s="1" t="str">
        <f t="shared" si="88"/>
        <v/>
      </c>
      <c r="K902" t="str">
        <f>IF(A902="","",ROUND(1+(LOG10(A902)-LOG10(入力・概要!$B$38))*(入力・概要!$B$40-1)/(LOG10(入力・概要!$B$39)-LOG10(入力・概要!$B$38)),0)+3)</f>
        <v/>
      </c>
      <c r="L902" t="str">
        <f>IF(K902="","",INDEX(同相3導体!$B:$B,K902))</f>
        <v/>
      </c>
      <c r="M902" t="str">
        <f t="shared" si="89"/>
        <v/>
      </c>
    </row>
    <row r="903" spans="1:13">
      <c r="A903" s="3"/>
      <c r="B903" s="4"/>
      <c r="C903" s="4"/>
      <c r="D903" s="1" t="str">
        <f>IF(K903="","",INDEX(同相3導体!$AB:$AB,K903))</f>
        <v/>
      </c>
      <c r="E903" s="1" t="str">
        <f>IF(K903="","",INDEX(同相3導体!$AC:$AC,K903))</f>
        <v/>
      </c>
      <c r="F903" s="1" t="str">
        <f t="shared" si="84"/>
        <v/>
      </c>
      <c r="G903" s="1" t="str">
        <f t="shared" si="85"/>
        <v/>
      </c>
      <c r="H903" s="1" t="str">
        <f t="shared" si="86"/>
        <v/>
      </c>
      <c r="I903" s="1" t="str">
        <f t="shared" si="87"/>
        <v/>
      </c>
      <c r="J903" s="1" t="str">
        <f t="shared" si="88"/>
        <v/>
      </c>
      <c r="K903" t="str">
        <f>IF(A903="","",ROUND(1+(LOG10(A903)-LOG10(入力・概要!$B$38))*(入力・概要!$B$40-1)/(LOG10(入力・概要!$B$39)-LOG10(入力・概要!$B$38)),0)+3)</f>
        <v/>
      </c>
      <c r="L903" t="str">
        <f>IF(K903="","",INDEX(同相3導体!$B:$B,K903))</f>
        <v/>
      </c>
      <c r="M903" t="str">
        <f t="shared" si="89"/>
        <v/>
      </c>
    </row>
    <row r="904" spans="1:13">
      <c r="A904" s="3"/>
      <c r="B904" s="4"/>
      <c r="C904" s="4"/>
      <c r="D904" s="1" t="str">
        <f>IF(K904="","",INDEX(同相3導体!$AB:$AB,K904))</f>
        <v/>
      </c>
      <c r="E904" s="1" t="str">
        <f>IF(K904="","",INDEX(同相3導体!$AC:$AC,K904))</f>
        <v/>
      </c>
      <c r="F904" s="1" t="str">
        <f t="shared" si="84"/>
        <v/>
      </c>
      <c r="G904" s="1" t="str">
        <f t="shared" si="85"/>
        <v/>
      </c>
      <c r="H904" s="1" t="str">
        <f t="shared" si="86"/>
        <v/>
      </c>
      <c r="I904" s="1" t="str">
        <f t="shared" si="87"/>
        <v/>
      </c>
      <c r="J904" s="1" t="str">
        <f t="shared" si="88"/>
        <v/>
      </c>
      <c r="K904" t="str">
        <f>IF(A904="","",ROUND(1+(LOG10(A904)-LOG10(入力・概要!$B$38))*(入力・概要!$B$40-1)/(LOG10(入力・概要!$B$39)-LOG10(入力・概要!$B$38)),0)+3)</f>
        <v/>
      </c>
      <c r="L904" t="str">
        <f>IF(K904="","",INDEX(同相3導体!$B:$B,K904))</f>
        <v/>
      </c>
      <c r="M904" t="str">
        <f t="shared" si="89"/>
        <v/>
      </c>
    </row>
    <row r="905" spans="1:13">
      <c r="A905" s="3"/>
      <c r="B905" s="4"/>
      <c r="C905" s="4"/>
      <c r="D905" s="1" t="str">
        <f>IF(K905="","",INDEX(同相3導体!$AB:$AB,K905))</f>
        <v/>
      </c>
      <c r="E905" s="1" t="str">
        <f>IF(K905="","",INDEX(同相3導体!$AC:$AC,K905))</f>
        <v/>
      </c>
      <c r="F905" s="1" t="str">
        <f t="shared" si="84"/>
        <v/>
      </c>
      <c r="G905" s="1" t="str">
        <f t="shared" si="85"/>
        <v/>
      </c>
      <c r="H905" s="1" t="str">
        <f t="shared" si="86"/>
        <v/>
      </c>
      <c r="I905" s="1" t="str">
        <f t="shared" si="87"/>
        <v/>
      </c>
      <c r="J905" s="1" t="str">
        <f t="shared" si="88"/>
        <v/>
      </c>
      <c r="K905" t="str">
        <f>IF(A905="","",ROUND(1+(LOG10(A905)-LOG10(入力・概要!$B$38))*(入力・概要!$B$40-1)/(LOG10(入力・概要!$B$39)-LOG10(入力・概要!$B$38)),0)+3)</f>
        <v/>
      </c>
      <c r="L905" t="str">
        <f>IF(K905="","",INDEX(同相3導体!$B:$B,K905))</f>
        <v/>
      </c>
      <c r="M905" t="str">
        <f t="shared" si="89"/>
        <v/>
      </c>
    </row>
    <row r="906" spans="1:13">
      <c r="A906" s="3"/>
      <c r="B906" s="4"/>
      <c r="C906" s="4"/>
      <c r="D906" s="1" t="str">
        <f>IF(K906="","",INDEX(同相3導体!$AB:$AB,K906))</f>
        <v/>
      </c>
      <c r="E906" s="1" t="str">
        <f>IF(K906="","",INDEX(同相3導体!$AC:$AC,K906))</f>
        <v/>
      </c>
      <c r="F906" s="1" t="str">
        <f t="shared" si="84"/>
        <v/>
      </c>
      <c r="G906" s="1" t="str">
        <f t="shared" si="85"/>
        <v/>
      </c>
      <c r="H906" s="1" t="str">
        <f t="shared" si="86"/>
        <v/>
      </c>
      <c r="I906" s="1" t="str">
        <f t="shared" si="87"/>
        <v/>
      </c>
      <c r="J906" s="1" t="str">
        <f t="shared" si="88"/>
        <v/>
      </c>
      <c r="K906" t="str">
        <f>IF(A906="","",ROUND(1+(LOG10(A906)-LOG10(入力・概要!$B$38))*(入力・概要!$B$40-1)/(LOG10(入力・概要!$B$39)-LOG10(入力・概要!$B$38)),0)+3)</f>
        <v/>
      </c>
      <c r="L906" t="str">
        <f>IF(K906="","",INDEX(同相3導体!$B:$B,K906))</f>
        <v/>
      </c>
      <c r="M906" t="str">
        <f t="shared" si="89"/>
        <v/>
      </c>
    </row>
    <row r="907" spans="1:13">
      <c r="A907" s="3"/>
      <c r="B907" s="4"/>
      <c r="C907" s="4"/>
      <c r="D907" s="1" t="str">
        <f>IF(K907="","",INDEX(同相3導体!$AB:$AB,K907))</f>
        <v/>
      </c>
      <c r="E907" s="1" t="str">
        <f>IF(K907="","",INDEX(同相3導体!$AC:$AC,K907))</f>
        <v/>
      </c>
      <c r="F907" s="1" t="str">
        <f t="shared" si="84"/>
        <v/>
      </c>
      <c r="G907" s="1" t="str">
        <f t="shared" si="85"/>
        <v/>
      </c>
      <c r="H907" s="1" t="str">
        <f t="shared" si="86"/>
        <v/>
      </c>
      <c r="I907" s="1" t="str">
        <f t="shared" si="87"/>
        <v/>
      </c>
      <c r="J907" s="1" t="str">
        <f t="shared" si="88"/>
        <v/>
      </c>
      <c r="K907" t="str">
        <f>IF(A907="","",ROUND(1+(LOG10(A907)-LOG10(入力・概要!$B$38))*(入力・概要!$B$40-1)/(LOG10(入力・概要!$B$39)-LOG10(入力・概要!$B$38)),0)+3)</f>
        <v/>
      </c>
      <c r="L907" t="str">
        <f>IF(K907="","",INDEX(同相3導体!$B:$B,K907))</f>
        <v/>
      </c>
      <c r="M907" t="str">
        <f t="shared" si="89"/>
        <v/>
      </c>
    </row>
    <row r="908" spans="1:13">
      <c r="A908" s="3"/>
      <c r="B908" s="4"/>
      <c r="C908" s="4"/>
      <c r="D908" s="1" t="str">
        <f>IF(K908="","",INDEX(同相3導体!$AB:$AB,K908))</f>
        <v/>
      </c>
      <c r="E908" s="1" t="str">
        <f>IF(K908="","",INDEX(同相3導体!$AC:$AC,K908))</f>
        <v/>
      </c>
      <c r="F908" s="1" t="str">
        <f t="shared" si="84"/>
        <v/>
      </c>
      <c r="G908" s="1" t="str">
        <f t="shared" si="85"/>
        <v/>
      </c>
      <c r="H908" s="1" t="str">
        <f t="shared" si="86"/>
        <v/>
      </c>
      <c r="I908" s="1" t="str">
        <f t="shared" si="87"/>
        <v/>
      </c>
      <c r="J908" s="1" t="str">
        <f t="shared" si="88"/>
        <v/>
      </c>
      <c r="K908" t="str">
        <f>IF(A908="","",ROUND(1+(LOG10(A908)-LOG10(入力・概要!$B$38))*(入力・概要!$B$40-1)/(LOG10(入力・概要!$B$39)-LOG10(入力・概要!$B$38)),0)+3)</f>
        <v/>
      </c>
      <c r="L908" t="str">
        <f>IF(K908="","",INDEX(同相3導体!$B:$B,K908))</f>
        <v/>
      </c>
      <c r="M908" t="str">
        <f t="shared" si="89"/>
        <v/>
      </c>
    </row>
    <row r="909" spans="1:13">
      <c r="A909" s="3"/>
      <c r="B909" s="4"/>
      <c r="C909" s="4"/>
      <c r="D909" s="1" t="str">
        <f>IF(K909="","",INDEX(同相3導体!$AB:$AB,K909))</f>
        <v/>
      </c>
      <c r="E909" s="1" t="str">
        <f>IF(K909="","",INDEX(同相3導体!$AC:$AC,K909))</f>
        <v/>
      </c>
      <c r="F909" s="1" t="str">
        <f t="shared" si="84"/>
        <v/>
      </c>
      <c r="G909" s="1" t="str">
        <f t="shared" si="85"/>
        <v/>
      </c>
      <c r="H909" s="1" t="str">
        <f t="shared" si="86"/>
        <v/>
      </c>
      <c r="I909" s="1" t="str">
        <f t="shared" si="87"/>
        <v/>
      </c>
      <c r="J909" s="1" t="str">
        <f t="shared" si="88"/>
        <v/>
      </c>
      <c r="K909" t="str">
        <f>IF(A909="","",ROUND(1+(LOG10(A909)-LOG10(入力・概要!$B$38))*(入力・概要!$B$40-1)/(LOG10(入力・概要!$B$39)-LOG10(入力・概要!$B$38)),0)+3)</f>
        <v/>
      </c>
      <c r="L909" t="str">
        <f>IF(K909="","",INDEX(同相3導体!$B:$B,K909))</f>
        <v/>
      </c>
      <c r="M909" t="str">
        <f t="shared" si="89"/>
        <v/>
      </c>
    </row>
    <row r="910" spans="1:13">
      <c r="A910" s="3"/>
      <c r="B910" s="4"/>
      <c r="C910" s="4"/>
      <c r="D910" s="1" t="str">
        <f>IF(K910="","",INDEX(同相3導体!$AB:$AB,K910))</f>
        <v/>
      </c>
      <c r="E910" s="1" t="str">
        <f>IF(K910="","",INDEX(同相3導体!$AC:$AC,K910))</f>
        <v/>
      </c>
      <c r="F910" s="1" t="str">
        <f t="shared" si="84"/>
        <v/>
      </c>
      <c r="G910" s="1" t="str">
        <f t="shared" si="85"/>
        <v/>
      </c>
      <c r="H910" s="1" t="str">
        <f t="shared" si="86"/>
        <v/>
      </c>
      <c r="I910" s="1" t="str">
        <f t="shared" si="87"/>
        <v/>
      </c>
      <c r="J910" s="1" t="str">
        <f t="shared" si="88"/>
        <v/>
      </c>
      <c r="K910" t="str">
        <f>IF(A910="","",ROUND(1+(LOG10(A910)-LOG10(入力・概要!$B$38))*(入力・概要!$B$40-1)/(LOG10(入力・概要!$B$39)-LOG10(入力・概要!$B$38)),0)+3)</f>
        <v/>
      </c>
      <c r="L910" t="str">
        <f>IF(K910="","",INDEX(同相3導体!$B:$B,K910))</f>
        <v/>
      </c>
      <c r="M910" t="str">
        <f t="shared" si="89"/>
        <v/>
      </c>
    </row>
    <row r="911" spans="1:13">
      <c r="A911" s="3"/>
      <c r="B911" s="4"/>
      <c r="C911" s="4"/>
      <c r="D911" s="1" t="str">
        <f>IF(K911="","",INDEX(同相3導体!$AB:$AB,K911))</f>
        <v/>
      </c>
      <c r="E911" s="1" t="str">
        <f>IF(K911="","",INDEX(同相3導体!$AC:$AC,K911))</f>
        <v/>
      </c>
      <c r="F911" s="1" t="str">
        <f t="shared" si="84"/>
        <v/>
      </c>
      <c r="G911" s="1" t="str">
        <f t="shared" si="85"/>
        <v/>
      </c>
      <c r="H911" s="1" t="str">
        <f t="shared" si="86"/>
        <v/>
      </c>
      <c r="I911" s="1" t="str">
        <f t="shared" si="87"/>
        <v/>
      </c>
      <c r="J911" s="1" t="str">
        <f t="shared" si="88"/>
        <v/>
      </c>
      <c r="K911" t="str">
        <f>IF(A911="","",ROUND(1+(LOG10(A911)-LOG10(入力・概要!$B$38))*(入力・概要!$B$40-1)/(LOG10(入力・概要!$B$39)-LOG10(入力・概要!$B$38)),0)+3)</f>
        <v/>
      </c>
      <c r="L911" t="str">
        <f>IF(K911="","",INDEX(同相3導体!$B:$B,K911))</f>
        <v/>
      </c>
      <c r="M911" t="str">
        <f t="shared" si="89"/>
        <v/>
      </c>
    </row>
    <row r="912" spans="1:13">
      <c r="A912" s="3"/>
      <c r="B912" s="4"/>
      <c r="C912" s="4"/>
      <c r="D912" s="1" t="str">
        <f>IF(K912="","",INDEX(同相3導体!$AB:$AB,K912))</f>
        <v/>
      </c>
      <c r="E912" s="1" t="str">
        <f>IF(K912="","",INDEX(同相3導体!$AC:$AC,K912))</f>
        <v/>
      </c>
      <c r="F912" s="1" t="str">
        <f t="shared" si="84"/>
        <v/>
      </c>
      <c r="G912" s="1" t="str">
        <f t="shared" si="85"/>
        <v/>
      </c>
      <c r="H912" s="1" t="str">
        <f t="shared" si="86"/>
        <v/>
      </c>
      <c r="I912" s="1" t="str">
        <f t="shared" si="87"/>
        <v/>
      </c>
      <c r="J912" s="1" t="str">
        <f t="shared" si="88"/>
        <v/>
      </c>
      <c r="K912" t="str">
        <f>IF(A912="","",ROUND(1+(LOG10(A912)-LOG10(入力・概要!$B$38))*(入力・概要!$B$40-1)/(LOG10(入力・概要!$B$39)-LOG10(入力・概要!$B$38)),0)+3)</f>
        <v/>
      </c>
      <c r="L912" t="str">
        <f>IF(K912="","",INDEX(同相3導体!$B:$B,K912))</f>
        <v/>
      </c>
      <c r="M912" t="str">
        <f t="shared" si="89"/>
        <v/>
      </c>
    </row>
    <row r="913" spans="1:13">
      <c r="A913" s="3"/>
      <c r="B913" s="4"/>
      <c r="C913" s="4"/>
      <c r="D913" s="1" t="str">
        <f>IF(K913="","",INDEX(同相3導体!$AB:$AB,K913))</f>
        <v/>
      </c>
      <c r="E913" s="1" t="str">
        <f>IF(K913="","",INDEX(同相3導体!$AC:$AC,K913))</f>
        <v/>
      </c>
      <c r="F913" s="1" t="str">
        <f t="shared" si="84"/>
        <v/>
      </c>
      <c r="G913" s="1" t="str">
        <f t="shared" si="85"/>
        <v/>
      </c>
      <c r="H913" s="1" t="str">
        <f t="shared" si="86"/>
        <v/>
      </c>
      <c r="I913" s="1" t="str">
        <f t="shared" si="87"/>
        <v/>
      </c>
      <c r="J913" s="1" t="str">
        <f t="shared" si="88"/>
        <v/>
      </c>
      <c r="K913" t="str">
        <f>IF(A913="","",ROUND(1+(LOG10(A913)-LOG10(入力・概要!$B$38))*(入力・概要!$B$40-1)/(LOG10(入力・概要!$B$39)-LOG10(入力・概要!$B$38)),0)+3)</f>
        <v/>
      </c>
      <c r="L913" t="str">
        <f>IF(K913="","",INDEX(同相3導体!$B:$B,K913))</f>
        <v/>
      </c>
      <c r="M913" t="str">
        <f t="shared" si="89"/>
        <v/>
      </c>
    </row>
    <row r="914" spans="1:13">
      <c r="A914" s="3"/>
      <c r="B914" s="4"/>
      <c r="C914" s="4"/>
      <c r="D914" s="1" t="str">
        <f>IF(K914="","",INDEX(同相3導体!$AB:$AB,K914))</f>
        <v/>
      </c>
      <c r="E914" s="1" t="str">
        <f>IF(K914="","",INDEX(同相3導体!$AC:$AC,K914))</f>
        <v/>
      </c>
      <c r="F914" s="1" t="str">
        <f t="shared" si="84"/>
        <v/>
      </c>
      <c r="G914" s="1" t="str">
        <f t="shared" si="85"/>
        <v/>
      </c>
      <c r="H914" s="1" t="str">
        <f t="shared" si="86"/>
        <v/>
      </c>
      <c r="I914" s="1" t="str">
        <f t="shared" si="87"/>
        <v/>
      </c>
      <c r="J914" s="1" t="str">
        <f t="shared" si="88"/>
        <v/>
      </c>
      <c r="K914" t="str">
        <f>IF(A914="","",ROUND(1+(LOG10(A914)-LOG10(入力・概要!$B$38))*(入力・概要!$B$40-1)/(LOG10(入力・概要!$B$39)-LOG10(入力・概要!$B$38)),0)+3)</f>
        <v/>
      </c>
      <c r="L914" t="str">
        <f>IF(K914="","",INDEX(同相3導体!$B:$B,K914))</f>
        <v/>
      </c>
      <c r="M914" t="str">
        <f t="shared" si="89"/>
        <v/>
      </c>
    </row>
    <row r="915" spans="1:13">
      <c r="A915" s="3"/>
      <c r="B915" s="4"/>
      <c r="C915" s="4"/>
      <c r="D915" s="1" t="str">
        <f>IF(K915="","",INDEX(同相3導体!$AB:$AB,K915))</f>
        <v/>
      </c>
      <c r="E915" s="1" t="str">
        <f>IF(K915="","",INDEX(同相3導体!$AC:$AC,K915))</f>
        <v/>
      </c>
      <c r="F915" s="1" t="str">
        <f t="shared" si="84"/>
        <v/>
      </c>
      <c r="G915" s="1" t="str">
        <f t="shared" si="85"/>
        <v/>
      </c>
      <c r="H915" s="1" t="str">
        <f t="shared" si="86"/>
        <v/>
      </c>
      <c r="I915" s="1" t="str">
        <f t="shared" si="87"/>
        <v/>
      </c>
      <c r="J915" s="1" t="str">
        <f t="shared" si="88"/>
        <v/>
      </c>
      <c r="K915" t="str">
        <f>IF(A915="","",ROUND(1+(LOG10(A915)-LOG10(入力・概要!$B$38))*(入力・概要!$B$40-1)/(LOG10(入力・概要!$B$39)-LOG10(入力・概要!$B$38)),0)+3)</f>
        <v/>
      </c>
      <c r="L915" t="str">
        <f>IF(K915="","",INDEX(同相3導体!$B:$B,K915))</f>
        <v/>
      </c>
      <c r="M915" t="str">
        <f t="shared" si="89"/>
        <v/>
      </c>
    </row>
    <row r="916" spans="1:13">
      <c r="A916" s="3"/>
      <c r="B916" s="4"/>
      <c r="C916" s="4"/>
      <c r="D916" s="1" t="str">
        <f>IF(K916="","",INDEX(同相3導体!$AB:$AB,K916))</f>
        <v/>
      </c>
      <c r="E916" s="1" t="str">
        <f>IF(K916="","",INDEX(同相3導体!$AC:$AC,K916))</f>
        <v/>
      </c>
      <c r="F916" s="1" t="str">
        <f t="shared" si="84"/>
        <v/>
      </c>
      <c r="G916" s="1" t="str">
        <f t="shared" si="85"/>
        <v/>
      </c>
      <c r="H916" s="1" t="str">
        <f t="shared" si="86"/>
        <v/>
      </c>
      <c r="I916" s="1" t="str">
        <f t="shared" si="87"/>
        <v/>
      </c>
      <c r="J916" s="1" t="str">
        <f t="shared" si="88"/>
        <v/>
      </c>
      <c r="K916" t="str">
        <f>IF(A916="","",ROUND(1+(LOG10(A916)-LOG10(入力・概要!$B$38))*(入力・概要!$B$40-1)/(LOG10(入力・概要!$B$39)-LOG10(入力・概要!$B$38)),0)+3)</f>
        <v/>
      </c>
      <c r="L916" t="str">
        <f>IF(K916="","",INDEX(同相3導体!$B:$B,K916))</f>
        <v/>
      </c>
      <c r="M916" t="str">
        <f t="shared" si="89"/>
        <v/>
      </c>
    </row>
    <row r="917" spans="1:13">
      <c r="A917" s="3"/>
      <c r="B917" s="4"/>
      <c r="C917" s="4"/>
      <c r="D917" s="1" t="str">
        <f>IF(K917="","",INDEX(同相3導体!$AB:$AB,K917))</f>
        <v/>
      </c>
      <c r="E917" s="1" t="str">
        <f>IF(K917="","",INDEX(同相3導体!$AC:$AC,K917))</f>
        <v/>
      </c>
      <c r="F917" s="1" t="str">
        <f t="shared" si="84"/>
        <v/>
      </c>
      <c r="G917" s="1" t="str">
        <f t="shared" si="85"/>
        <v/>
      </c>
      <c r="H917" s="1" t="str">
        <f t="shared" si="86"/>
        <v/>
      </c>
      <c r="I917" s="1" t="str">
        <f t="shared" si="87"/>
        <v/>
      </c>
      <c r="J917" s="1" t="str">
        <f t="shared" si="88"/>
        <v/>
      </c>
      <c r="K917" t="str">
        <f>IF(A917="","",ROUND(1+(LOG10(A917)-LOG10(入力・概要!$B$38))*(入力・概要!$B$40-1)/(LOG10(入力・概要!$B$39)-LOG10(入力・概要!$B$38)),0)+3)</f>
        <v/>
      </c>
      <c r="L917" t="str">
        <f>IF(K917="","",INDEX(同相3導体!$B:$B,K917))</f>
        <v/>
      </c>
      <c r="M917" t="str">
        <f t="shared" si="89"/>
        <v/>
      </c>
    </row>
    <row r="918" spans="1:13">
      <c r="A918" s="3"/>
      <c r="B918" s="4"/>
      <c r="C918" s="4"/>
      <c r="D918" s="1" t="str">
        <f>IF(K918="","",INDEX(同相3導体!$AB:$AB,K918))</f>
        <v/>
      </c>
      <c r="E918" s="1" t="str">
        <f>IF(K918="","",INDEX(同相3導体!$AC:$AC,K918))</f>
        <v/>
      </c>
      <c r="F918" s="1" t="str">
        <f t="shared" si="84"/>
        <v/>
      </c>
      <c r="G918" s="1" t="str">
        <f t="shared" si="85"/>
        <v/>
      </c>
      <c r="H918" s="1" t="str">
        <f t="shared" si="86"/>
        <v/>
      </c>
      <c r="I918" s="1" t="str">
        <f t="shared" si="87"/>
        <v/>
      </c>
      <c r="J918" s="1" t="str">
        <f t="shared" si="88"/>
        <v/>
      </c>
      <c r="K918" t="str">
        <f>IF(A918="","",ROUND(1+(LOG10(A918)-LOG10(入力・概要!$B$38))*(入力・概要!$B$40-1)/(LOG10(入力・概要!$B$39)-LOG10(入力・概要!$B$38)),0)+3)</f>
        <v/>
      </c>
      <c r="L918" t="str">
        <f>IF(K918="","",INDEX(同相3導体!$B:$B,K918))</f>
        <v/>
      </c>
      <c r="M918" t="str">
        <f t="shared" si="89"/>
        <v/>
      </c>
    </row>
    <row r="919" spans="1:13">
      <c r="A919" s="3"/>
      <c r="B919" s="4"/>
      <c r="C919" s="4"/>
      <c r="D919" s="1" t="str">
        <f>IF(K919="","",INDEX(同相3導体!$AB:$AB,K919))</f>
        <v/>
      </c>
      <c r="E919" s="1" t="str">
        <f>IF(K919="","",INDEX(同相3導体!$AC:$AC,K919))</f>
        <v/>
      </c>
      <c r="F919" s="1" t="str">
        <f t="shared" si="84"/>
        <v/>
      </c>
      <c r="G919" s="1" t="str">
        <f t="shared" si="85"/>
        <v/>
      </c>
      <c r="H919" s="1" t="str">
        <f t="shared" si="86"/>
        <v/>
      </c>
      <c r="I919" s="1" t="str">
        <f t="shared" si="87"/>
        <v/>
      </c>
      <c r="J919" s="1" t="str">
        <f t="shared" si="88"/>
        <v/>
      </c>
      <c r="K919" t="str">
        <f>IF(A919="","",ROUND(1+(LOG10(A919)-LOG10(入力・概要!$B$38))*(入力・概要!$B$40-1)/(LOG10(入力・概要!$B$39)-LOG10(入力・概要!$B$38)),0)+3)</f>
        <v/>
      </c>
      <c r="L919" t="str">
        <f>IF(K919="","",INDEX(同相3導体!$B:$B,K919))</f>
        <v/>
      </c>
      <c r="M919" t="str">
        <f t="shared" si="89"/>
        <v/>
      </c>
    </row>
    <row r="920" spans="1:13">
      <c r="A920" s="3"/>
      <c r="B920" s="4"/>
      <c r="C920" s="4"/>
      <c r="D920" s="1" t="str">
        <f>IF(K920="","",INDEX(同相3導体!$AB:$AB,K920))</f>
        <v/>
      </c>
      <c r="E920" s="1" t="str">
        <f>IF(K920="","",INDEX(同相3導体!$AC:$AC,K920))</f>
        <v/>
      </c>
      <c r="F920" s="1" t="str">
        <f t="shared" si="84"/>
        <v/>
      </c>
      <c r="G920" s="1" t="str">
        <f t="shared" si="85"/>
        <v/>
      </c>
      <c r="H920" s="1" t="str">
        <f t="shared" si="86"/>
        <v/>
      </c>
      <c r="I920" s="1" t="str">
        <f t="shared" si="87"/>
        <v/>
      </c>
      <c r="J920" s="1" t="str">
        <f t="shared" si="88"/>
        <v/>
      </c>
      <c r="K920" t="str">
        <f>IF(A920="","",ROUND(1+(LOG10(A920)-LOG10(入力・概要!$B$38))*(入力・概要!$B$40-1)/(LOG10(入力・概要!$B$39)-LOG10(入力・概要!$B$38)),0)+3)</f>
        <v/>
      </c>
      <c r="L920" t="str">
        <f>IF(K920="","",INDEX(同相3導体!$B:$B,K920))</f>
        <v/>
      </c>
      <c r="M920" t="str">
        <f t="shared" si="89"/>
        <v/>
      </c>
    </row>
    <row r="921" spans="1:13">
      <c r="A921" s="3"/>
      <c r="B921" s="4"/>
      <c r="C921" s="4"/>
      <c r="D921" s="1" t="str">
        <f>IF(K921="","",INDEX(同相3導体!$AB:$AB,K921))</f>
        <v/>
      </c>
      <c r="E921" s="1" t="str">
        <f>IF(K921="","",INDEX(同相3導体!$AC:$AC,K921))</f>
        <v/>
      </c>
      <c r="F921" s="1" t="str">
        <f t="shared" si="84"/>
        <v/>
      </c>
      <c r="G921" s="1" t="str">
        <f t="shared" si="85"/>
        <v/>
      </c>
      <c r="H921" s="1" t="str">
        <f t="shared" si="86"/>
        <v/>
      </c>
      <c r="I921" s="1" t="str">
        <f t="shared" si="87"/>
        <v/>
      </c>
      <c r="J921" s="1" t="str">
        <f t="shared" si="88"/>
        <v/>
      </c>
      <c r="K921" t="str">
        <f>IF(A921="","",ROUND(1+(LOG10(A921)-LOG10(入力・概要!$B$38))*(入力・概要!$B$40-1)/(LOG10(入力・概要!$B$39)-LOG10(入力・概要!$B$38)),0)+3)</f>
        <v/>
      </c>
      <c r="L921" t="str">
        <f>IF(K921="","",INDEX(同相3導体!$B:$B,K921))</f>
        <v/>
      </c>
      <c r="M921" t="str">
        <f t="shared" si="89"/>
        <v/>
      </c>
    </row>
    <row r="922" spans="1:13">
      <c r="A922" s="3"/>
      <c r="B922" s="4"/>
      <c r="C922" s="4"/>
      <c r="D922" s="1" t="str">
        <f>IF(K922="","",INDEX(同相3導体!$AB:$AB,K922))</f>
        <v/>
      </c>
      <c r="E922" s="1" t="str">
        <f>IF(K922="","",INDEX(同相3導体!$AC:$AC,K922))</f>
        <v/>
      </c>
      <c r="F922" s="1" t="str">
        <f t="shared" si="84"/>
        <v/>
      </c>
      <c r="G922" s="1" t="str">
        <f t="shared" si="85"/>
        <v/>
      </c>
      <c r="H922" s="1" t="str">
        <f t="shared" si="86"/>
        <v/>
      </c>
      <c r="I922" s="1" t="str">
        <f t="shared" si="87"/>
        <v/>
      </c>
      <c r="J922" s="1" t="str">
        <f t="shared" si="88"/>
        <v/>
      </c>
      <c r="K922" t="str">
        <f>IF(A922="","",ROUND(1+(LOG10(A922)-LOG10(入力・概要!$B$38))*(入力・概要!$B$40-1)/(LOG10(入力・概要!$B$39)-LOG10(入力・概要!$B$38)),0)+3)</f>
        <v/>
      </c>
      <c r="L922" t="str">
        <f>IF(K922="","",INDEX(同相3導体!$B:$B,K922))</f>
        <v/>
      </c>
      <c r="M922" t="str">
        <f t="shared" si="89"/>
        <v/>
      </c>
    </row>
    <row r="923" spans="1:13">
      <c r="A923" s="3"/>
      <c r="B923" s="4"/>
      <c r="C923" s="4"/>
      <c r="D923" s="1" t="str">
        <f>IF(K923="","",INDEX(同相3導体!$AB:$AB,K923))</f>
        <v/>
      </c>
      <c r="E923" s="1" t="str">
        <f>IF(K923="","",INDEX(同相3導体!$AC:$AC,K923))</f>
        <v/>
      </c>
      <c r="F923" s="1" t="str">
        <f t="shared" si="84"/>
        <v/>
      </c>
      <c r="G923" s="1" t="str">
        <f t="shared" si="85"/>
        <v/>
      </c>
      <c r="H923" s="1" t="str">
        <f t="shared" si="86"/>
        <v/>
      </c>
      <c r="I923" s="1" t="str">
        <f t="shared" si="87"/>
        <v/>
      </c>
      <c r="J923" s="1" t="str">
        <f t="shared" si="88"/>
        <v/>
      </c>
      <c r="K923" t="str">
        <f>IF(A923="","",ROUND(1+(LOG10(A923)-LOG10(入力・概要!$B$38))*(入力・概要!$B$40-1)/(LOG10(入力・概要!$B$39)-LOG10(入力・概要!$B$38)),0)+3)</f>
        <v/>
      </c>
      <c r="L923" t="str">
        <f>IF(K923="","",INDEX(同相3導体!$B:$B,K923))</f>
        <v/>
      </c>
      <c r="M923" t="str">
        <f t="shared" si="89"/>
        <v/>
      </c>
    </row>
    <row r="924" spans="1:13">
      <c r="A924" s="3"/>
      <c r="B924" s="4"/>
      <c r="C924" s="4"/>
      <c r="D924" s="1" t="str">
        <f>IF(K924="","",INDEX(同相3導体!$AB:$AB,K924))</f>
        <v/>
      </c>
      <c r="E924" s="1" t="str">
        <f>IF(K924="","",INDEX(同相3導体!$AC:$AC,K924))</f>
        <v/>
      </c>
      <c r="F924" s="1" t="str">
        <f t="shared" si="84"/>
        <v/>
      </c>
      <c r="G924" s="1" t="str">
        <f t="shared" si="85"/>
        <v/>
      </c>
      <c r="H924" s="1" t="str">
        <f t="shared" si="86"/>
        <v/>
      </c>
      <c r="I924" s="1" t="str">
        <f t="shared" si="87"/>
        <v/>
      </c>
      <c r="J924" s="1" t="str">
        <f t="shared" si="88"/>
        <v/>
      </c>
      <c r="K924" t="str">
        <f>IF(A924="","",ROUND(1+(LOG10(A924)-LOG10(入力・概要!$B$38))*(入力・概要!$B$40-1)/(LOG10(入力・概要!$B$39)-LOG10(入力・概要!$B$38)),0)+3)</f>
        <v/>
      </c>
      <c r="L924" t="str">
        <f>IF(K924="","",INDEX(同相3導体!$B:$B,K924))</f>
        <v/>
      </c>
      <c r="M924" t="str">
        <f t="shared" si="89"/>
        <v/>
      </c>
    </row>
    <row r="925" spans="1:13">
      <c r="A925" s="3"/>
      <c r="B925" s="4"/>
      <c r="C925" s="4"/>
      <c r="D925" s="1" t="str">
        <f>IF(K925="","",INDEX(同相3導体!$AB:$AB,K925))</f>
        <v/>
      </c>
      <c r="E925" s="1" t="str">
        <f>IF(K925="","",INDEX(同相3導体!$AC:$AC,K925))</f>
        <v/>
      </c>
      <c r="F925" s="1" t="str">
        <f t="shared" si="84"/>
        <v/>
      </c>
      <c r="G925" s="1" t="str">
        <f t="shared" si="85"/>
        <v/>
      </c>
      <c r="H925" s="1" t="str">
        <f t="shared" si="86"/>
        <v/>
      </c>
      <c r="I925" s="1" t="str">
        <f t="shared" si="87"/>
        <v/>
      </c>
      <c r="J925" s="1" t="str">
        <f t="shared" si="88"/>
        <v/>
      </c>
      <c r="K925" t="str">
        <f>IF(A925="","",ROUND(1+(LOG10(A925)-LOG10(入力・概要!$B$38))*(入力・概要!$B$40-1)/(LOG10(入力・概要!$B$39)-LOG10(入力・概要!$B$38)),0)+3)</f>
        <v/>
      </c>
      <c r="L925" t="str">
        <f>IF(K925="","",INDEX(同相3導体!$B:$B,K925))</f>
        <v/>
      </c>
      <c r="M925" t="str">
        <f t="shared" si="89"/>
        <v/>
      </c>
    </row>
    <row r="926" spans="1:13">
      <c r="A926" s="3"/>
      <c r="B926" s="4"/>
      <c r="C926" s="4"/>
      <c r="D926" s="1" t="str">
        <f>IF(K926="","",INDEX(同相3導体!$AB:$AB,K926))</f>
        <v/>
      </c>
      <c r="E926" s="1" t="str">
        <f>IF(K926="","",INDEX(同相3導体!$AC:$AC,K926))</f>
        <v/>
      </c>
      <c r="F926" s="1" t="str">
        <f t="shared" si="84"/>
        <v/>
      </c>
      <c r="G926" s="1" t="str">
        <f t="shared" si="85"/>
        <v/>
      </c>
      <c r="H926" s="1" t="str">
        <f t="shared" si="86"/>
        <v/>
      </c>
      <c r="I926" s="1" t="str">
        <f t="shared" si="87"/>
        <v/>
      </c>
      <c r="J926" s="1" t="str">
        <f t="shared" si="88"/>
        <v/>
      </c>
      <c r="K926" t="str">
        <f>IF(A926="","",ROUND(1+(LOG10(A926)-LOG10(入力・概要!$B$38))*(入力・概要!$B$40-1)/(LOG10(入力・概要!$B$39)-LOG10(入力・概要!$B$38)),0)+3)</f>
        <v/>
      </c>
      <c r="L926" t="str">
        <f>IF(K926="","",INDEX(同相3導体!$B:$B,K926))</f>
        <v/>
      </c>
      <c r="M926" t="str">
        <f t="shared" si="89"/>
        <v/>
      </c>
    </row>
    <row r="927" spans="1:13">
      <c r="A927" s="3"/>
      <c r="B927" s="4"/>
      <c r="C927" s="4"/>
      <c r="D927" s="1" t="str">
        <f>IF(K927="","",INDEX(同相3導体!$AB:$AB,K927))</f>
        <v/>
      </c>
      <c r="E927" s="1" t="str">
        <f>IF(K927="","",INDEX(同相3導体!$AC:$AC,K927))</f>
        <v/>
      </c>
      <c r="F927" s="1" t="str">
        <f t="shared" si="84"/>
        <v/>
      </c>
      <c r="G927" s="1" t="str">
        <f t="shared" si="85"/>
        <v/>
      </c>
      <c r="H927" s="1" t="str">
        <f t="shared" si="86"/>
        <v/>
      </c>
      <c r="I927" s="1" t="str">
        <f t="shared" si="87"/>
        <v/>
      </c>
      <c r="J927" s="1" t="str">
        <f t="shared" si="88"/>
        <v/>
      </c>
      <c r="K927" t="str">
        <f>IF(A927="","",ROUND(1+(LOG10(A927)-LOG10(入力・概要!$B$38))*(入力・概要!$B$40-1)/(LOG10(入力・概要!$B$39)-LOG10(入力・概要!$B$38)),0)+3)</f>
        <v/>
      </c>
      <c r="L927" t="str">
        <f>IF(K927="","",INDEX(同相3導体!$B:$B,K927))</f>
        <v/>
      </c>
      <c r="M927" t="str">
        <f t="shared" si="89"/>
        <v/>
      </c>
    </row>
    <row r="928" spans="1:13">
      <c r="A928" s="3"/>
      <c r="B928" s="4"/>
      <c r="C928" s="4"/>
      <c r="D928" s="1" t="str">
        <f>IF(K928="","",INDEX(同相3導体!$AB:$AB,K928))</f>
        <v/>
      </c>
      <c r="E928" s="1" t="str">
        <f>IF(K928="","",INDEX(同相3導体!$AC:$AC,K928))</f>
        <v/>
      </c>
      <c r="F928" s="1" t="str">
        <f t="shared" si="84"/>
        <v/>
      </c>
      <c r="G928" s="1" t="str">
        <f t="shared" si="85"/>
        <v/>
      </c>
      <c r="H928" s="1" t="str">
        <f t="shared" si="86"/>
        <v/>
      </c>
      <c r="I928" s="1" t="str">
        <f t="shared" si="87"/>
        <v/>
      </c>
      <c r="J928" s="1" t="str">
        <f t="shared" si="88"/>
        <v/>
      </c>
      <c r="K928" t="str">
        <f>IF(A928="","",ROUND(1+(LOG10(A928)-LOG10(入力・概要!$B$38))*(入力・概要!$B$40-1)/(LOG10(入力・概要!$B$39)-LOG10(入力・概要!$B$38)),0)+3)</f>
        <v/>
      </c>
      <c r="L928" t="str">
        <f>IF(K928="","",INDEX(同相3導体!$B:$B,K928))</f>
        <v/>
      </c>
      <c r="M928" t="str">
        <f t="shared" si="89"/>
        <v/>
      </c>
    </row>
    <row r="929" spans="1:13">
      <c r="A929" s="3"/>
      <c r="B929" s="4"/>
      <c r="C929" s="4"/>
      <c r="D929" s="1" t="str">
        <f>IF(K929="","",INDEX(同相3導体!$AB:$AB,K929))</f>
        <v/>
      </c>
      <c r="E929" s="1" t="str">
        <f>IF(K929="","",INDEX(同相3導体!$AC:$AC,K929))</f>
        <v/>
      </c>
      <c r="F929" s="1" t="str">
        <f t="shared" si="84"/>
        <v/>
      </c>
      <c r="G929" s="1" t="str">
        <f t="shared" si="85"/>
        <v/>
      </c>
      <c r="H929" s="1" t="str">
        <f t="shared" si="86"/>
        <v/>
      </c>
      <c r="I929" s="1" t="str">
        <f t="shared" si="87"/>
        <v/>
      </c>
      <c r="J929" s="1" t="str">
        <f t="shared" si="88"/>
        <v/>
      </c>
      <c r="K929" t="str">
        <f>IF(A929="","",ROUND(1+(LOG10(A929)-LOG10(入力・概要!$B$38))*(入力・概要!$B$40-1)/(LOG10(入力・概要!$B$39)-LOG10(入力・概要!$B$38)),0)+3)</f>
        <v/>
      </c>
      <c r="L929" t="str">
        <f>IF(K929="","",INDEX(同相3導体!$B:$B,K929))</f>
        <v/>
      </c>
      <c r="M929" t="str">
        <f t="shared" si="89"/>
        <v/>
      </c>
    </row>
    <row r="930" spans="1:13">
      <c r="A930" s="3"/>
      <c r="B930" s="4"/>
      <c r="C930" s="4"/>
      <c r="D930" s="1" t="str">
        <f>IF(K930="","",INDEX(同相3導体!$AB:$AB,K930))</f>
        <v/>
      </c>
      <c r="E930" s="1" t="str">
        <f>IF(K930="","",INDEX(同相3導体!$AC:$AC,K930))</f>
        <v/>
      </c>
      <c r="F930" s="1" t="str">
        <f t="shared" si="84"/>
        <v/>
      </c>
      <c r="G930" s="1" t="str">
        <f t="shared" si="85"/>
        <v/>
      </c>
      <c r="H930" s="1" t="str">
        <f t="shared" si="86"/>
        <v/>
      </c>
      <c r="I930" s="1" t="str">
        <f t="shared" si="87"/>
        <v/>
      </c>
      <c r="J930" s="1" t="str">
        <f t="shared" si="88"/>
        <v/>
      </c>
      <c r="K930" t="str">
        <f>IF(A930="","",ROUND(1+(LOG10(A930)-LOG10(入力・概要!$B$38))*(入力・概要!$B$40-1)/(LOG10(入力・概要!$B$39)-LOG10(入力・概要!$B$38)),0)+3)</f>
        <v/>
      </c>
      <c r="L930" t="str">
        <f>IF(K930="","",INDEX(同相3導体!$B:$B,K930))</f>
        <v/>
      </c>
      <c r="M930" t="str">
        <f t="shared" si="89"/>
        <v/>
      </c>
    </row>
    <row r="931" spans="1:13">
      <c r="A931" s="3"/>
      <c r="B931" s="4"/>
      <c r="C931" s="4"/>
      <c r="D931" s="1" t="str">
        <f>IF(K931="","",INDEX(同相3導体!$AB:$AB,K931))</f>
        <v/>
      </c>
      <c r="E931" s="1" t="str">
        <f>IF(K931="","",INDEX(同相3導体!$AC:$AC,K931))</f>
        <v/>
      </c>
      <c r="F931" s="1" t="str">
        <f t="shared" si="84"/>
        <v/>
      </c>
      <c r="G931" s="1" t="str">
        <f t="shared" si="85"/>
        <v/>
      </c>
      <c r="H931" s="1" t="str">
        <f t="shared" si="86"/>
        <v/>
      </c>
      <c r="I931" s="1" t="str">
        <f t="shared" si="87"/>
        <v/>
      </c>
      <c r="J931" s="1" t="str">
        <f t="shared" si="88"/>
        <v/>
      </c>
      <c r="K931" t="str">
        <f>IF(A931="","",ROUND(1+(LOG10(A931)-LOG10(入力・概要!$B$38))*(入力・概要!$B$40-1)/(LOG10(入力・概要!$B$39)-LOG10(入力・概要!$B$38)),0)+3)</f>
        <v/>
      </c>
      <c r="L931" t="str">
        <f>IF(K931="","",INDEX(同相3導体!$B:$B,K931))</f>
        <v/>
      </c>
      <c r="M931" t="str">
        <f t="shared" si="89"/>
        <v/>
      </c>
    </row>
    <row r="932" spans="1:13">
      <c r="A932" s="3"/>
      <c r="B932" s="4"/>
      <c r="C932" s="4"/>
      <c r="D932" s="1" t="str">
        <f>IF(K932="","",INDEX(同相3導体!$AB:$AB,K932))</f>
        <v/>
      </c>
      <c r="E932" s="1" t="str">
        <f>IF(K932="","",INDEX(同相3導体!$AC:$AC,K932))</f>
        <v/>
      </c>
      <c r="F932" s="1" t="str">
        <f t="shared" si="84"/>
        <v/>
      </c>
      <c r="G932" s="1" t="str">
        <f t="shared" si="85"/>
        <v/>
      </c>
      <c r="H932" s="1" t="str">
        <f t="shared" si="86"/>
        <v/>
      </c>
      <c r="I932" s="1" t="str">
        <f t="shared" si="87"/>
        <v/>
      </c>
      <c r="J932" s="1" t="str">
        <f t="shared" si="88"/>
        <v/>
      </c>
      <c r="K932" t="str">
        <f>IF(A932="","",ROUND(1+(LOG10(A932)-LOG10(入力・概要!$B$38))*(入力・概要!$B$40-1)/(LOG10(入力・概要!$B$39)-LOG10(入力・概要!$B$38)),0)+3)</f>
        <v/>
      </c>
      <c r="L932" t="str">
        <f>IF(K932="","",INDEX(同相3導体!$B:$B,K932))</f>
        <v/>
      </c>
      <c r="M932" t="str">
        <f t="shared" si="89"/>
        <v/>
      </c>
    </row>
    <row r="933" spans="1:13">
      <c r="A933" s="3"/>
      <c r="B933" s="4"/>
      <c r="C933" s="4"/>
      <c r="D933" s="1" t="str">
        <f>IF(K933="","",INDEX(同相3導体!$AB:$AB,K933))</f>
        <v/>
      </c>
      <c r="E933" s="1" t="str">
        <f>IF(K933="","",INDEX(同相3導体!$AC:$AC,K933))</f>
        <v/>
      </c>
      <c r="F933" s="1" t="str">
        <f t="shared" si="84"/>
        <v/>
      </c>
      <c r="G933" s="1" t="str">
        <f t="shared" si="85"/>
        <v/>
      </c>
      <c r="H933" s="1" t="str">
        <f t="shared" si="86"/>
        <v/>
      </c>
      <c r="I933" s="1" t="str">
        <f t="shared" si="87"/>
        <v/>
      </c>
      <c r="J933" s="1" t="str">
        <f t="shared" si="88"/>
        <v/>
      </c>
      <c r="K933" t="str">
        <f>IF(A933="","",ROUND(1+(LOG10(A933)-LOG10(入力・概要!$B$38))*(入力・概要!$B$40-1)/(LOG10(入力・概要!$B$39)-LOG10(入力・概要!$B$38)),0)+3)</f>
        <v/>
      </c>
      <c r="L933" t="str">
        <f>IF(K933="","",INDEX(同相3導体!$B:$B,K933))</f>
        <v/>
      </c>
      <c r="M933" t="str">
        <f t="shared" si="89"/>
        <v/>
      </c>
    </row>
    <row r="934" spans="1:13">
      <c r="A934" s="3"/>
      <c r="B934" s="4"/>
      <c r="C934" s="4"/>
      <c r="D934" s="1" t="str">
        <f>IF(K934="","",INDEX(同相3導体!$AB:$AB,K934))</f>
        <v/>
      </c>
      <c r="E934" s="1" t="str">
        <f>IF(K934="","",INDEX(同相3導体!$AC:$AC,K934))</f>
        <v/>
      </c>
      <c r="F934" s="1" t="str">
        <f t="shared" si="84"/>
        <v/>
      </c>
      <c r="G934" s="1" t="str">
        <f t="shared" si="85"/>
        <v/>
      </c>
      <c r="H934" s="1" t="str">
        <f t="shared" si="86"/>
        <v/>
      </c>
      <c r="I934" s="1" t="str">
        <f t="shared" si="87"/>
        <v/>
      </c>
      <c r="J934" s="1" t="str">
        <f t="shared" si="88"/>
        <v/>
      </c>
      <c r="K934" t="str">
        <f>IF(A934="","",ROUND(1+(LOG10(A934)-LOG10(入力・概要!$B$38))*(入力・概要!$B$40-1)/(LOG10(入力・概要!$B$39)-LOG10(入力・概要!$B$38)),0)+3)</f>
        <v/>
      </c>
      <c r="L934" t="str">
        <f>IF(K934="","",INDEX(同相3導体!$B:$B,K934))</f>
        <v/>
      </c>
      <c r="M934" t="str">
        <f t="shared" si="89"/>
        <v/>
      </c>
    </row>
    <row r="935" spans="1:13">
      <c r="A935" s="3"/>
      <c r="B935" s="4"/>
      <c r="C935" s="4"/>
      <c r="D935" s="1" t="str">
        <f>IF(K935="","",INDEX(同相3導体!$AB:$AB,K935))</f>
        <v/>
      </c>
      <c r="E935" s="1" t="str">
        <f>IF(K935="","",INDEX(同相3導体!$AC:$AC,K935))</f>
        <v/>
      </c>
      <c r="F935" s="1" t="str">
        <f t="shared" si="84"/>
        <v/>
      </c>
      <c r="G935" s="1" t="str">
        <f t="shared" si="85"/>
        <v/>
      </c>
      <c r="H935" s="1" t="str">
        <f t="shared" si="86"/>
        <v/>
      </c>
      <c r="I935" s="1" t="str">
        <f t="shared" si="87"/>
        <v/>
      </c>
      <c r="J935" s="1" t="str">
        <f t="shared" si="88"/>
        <v/>
      </c>
      <c r="K935" t="str">
        <f>IF(A935="","",ROUND(1+(LOG10(A935)-LOG10(入力・概要!$B$38))*(入力・概要!$B$40-1)/(LOG10(入力・概要!$B$39)-LOG10(入力・概要!$B$38)),0)+3)</f>
        <v/>
      </c>
      <c r="L935" t="str">
        <f>IF(K935="","",INDEX(同相3導体!$B:$B,K935))</f>
        <v/>
      </c>
      <c r="M935" t="str">
        <f t="shared" si="89"/>
        <v/>
      </c>
    </row>
    <row r="936" spans="1:13">
      <c r="A936" s="3"/>
      <c r="B936" s="4"/>
      <c r="C936" s="4"/>
      <c r="D936" s="1" t="str">
        <f>IF(K936="","",INDEX(同相3導体!$AB:$AB,K936))</f>
        <v/>
      </c>
      <c r="E936" s="1" t="str">
        <f>IF(K936="","",INDEX(同相3導体!$AC:$AC,K936))</f>
        <v/>
      </c>
      <c r="F936" s="1" t="str">
        <f t="shared" si="84"/>
        <v/>
      </c>
      <c r="G936" s="1" t="str">
        <f t="shared" si="85"/>
        <v/>
      </c>
      <c r="H936" s="1" t="str">
        <f t="shared" si="86"/>
        <v/>
      </c>
      <c r="I936" s="1" t="str">
        <f t="shared" si="87"/>
        <v/>
      </c>
      <c r="J936" s="1" t="str">
        <f t="shared" si="88"/>
        <v/>
      </c>
      <c r="K936" t="str">
        <f>IF(A936="","",ROUND(1+(LOG10(A936)-LOG10(入力・概要!$B$38))*(入力・概要!$B$40-1)/(LOG10(入力・概要!$B$39)-LOG10(入力・概要!$B$38)),0)+3)</f>
        <v/>
      </c>
      <c r="L936" t="str">
        <f>IF(K936="","",INDEX(同相3導体!$B:$B,K936))</f>
        <v/>
      </c>
      <c r="M936" t="str">
        <f t="shared" si="89"/>
        <v/>
      </c>
    </row>
    <row r="937" spans="1:13">
      <c r="A937" s="3"/>
      <c r="B937" s="4"/>
      <c r="C937" s="4"/>
      <c r="D937" s="1" t="str">
        <f>IF(K937="","",INDEX(同相3導体!$AB:$AB,K937))</f>
        <v/>
      </c>
      <c r="E937" s="1" t="str">
        <f>IF(K937="","",INDEX(同相3導体!$AC:$AC,K937))</f>
        <v/>
      </c>
      <c r="F937" s="1" t="str">
        <f t="shared" si="84"/>
        <v/>
      </c>
      <c r="G937" s="1" t="str">
        <f t="shared" si="85"/>
        <v/>
      </c>
      <c r="H937" s="1" t="str">
        <f t="shared" si="86"/>
        <v/>
      </c>
      <c r="I937" s="1" t="str">
        <f t="shared" si="87"/>
        <v/>
      </c>
      <c r="J937" s="1" t="str">
        <f t="shared" si="88"/>
        <v/>
      </c>
      <c r="K937" t="str">
        <f>IF(A937="","",ROUND(1+(LOG10(A937)-LOG10(入力・概要!$B$38))*(入力・概要!$B$40-1)/(LOG10(入力・概要!$B$39)-LOG10(入力・概要!$B$38)),0)+3)</f>
        <v/>
      </c>
      <c r="L937" t="str">
        <f>IF(K937="","",INDEX(同相3導体!$B:$B,K937))</f>
        <v/>
      </c>
      <c r="M937" t="str">
        <f t="shared" si="89"/>
        <v/>
      </c>
    </row>
    <row r="938" spans="1:13">
      <c r="A938" s="3"/>
      <c r="B938" s="4"/>
      <c r="C938" s="4"/>
      <c r="D938" s="1" t="str">
        <f>IF(K938="","",INDEX(同相3導体!$AB:$AB,K938))</f>
        <v/>
      </c>
      <c r="E938" s="1" t="str">
        <f>IF(K938="","",INDEX(同相3導体!$AC:$AC,K938))</f>
        <v/>
      </c>
      <c r="F938" s="1" t="str">
        <f t="shared" si="84"/>
        <v/>
      </c>
      <c r="G938" s="1" t="str">
        <f t="shared" si="85"/>
        <v/>
      </c>
      <c r="H938" s="1" t="str">
        <f t="shared" si="86"/>
        <v/>
      </c>
      <c r="I938" s="1" t="str">
        <f t="shared" si="87"/>
        <v/>
      </c>
      <c r="J938" s="1" t="str">
        <f t="shared" si="88"/>
        <v/>
      </c>
      <c r="K938" t="str">
        <f>IF(A938="","",ROUND(1+(LOG10(A938)-LOG10(入力・概要!$B$38))*(入力・概要!$B$40-1)/(LOG10(入力・概要!$B$39)-LOG10(入力・概要!$B$38)),0)+3)</f>
        <v/>
      </c>
      <c r="L938" t="str">
        <f>IF(K938="","",INDEX(同相3導体!$B:$B,K938))</f>
        <v/>
      </c>
      <c r="M938" t="str">
        <f t="shared" si="89"/>
        <v/>
      </c>
    </row>
    <row r="939" spans="1:13">
      <c r="A939" s="3"/>
      <c r="B939" s="4"/>
      <c r="C939" s="4"/>
      <c r="D939" s="1" t="str">
        <f>IF(K939="","",INDEX(同相3導体!$AB:$AB,K939))</f>
        <v/>
      </c>
      <c r="E939" s="1" t="str">
        <f>IF(K939="","",INDEX(同相3導体!$AC:$AC,K939))</f>
        <v/>
      </c>
      <c r="F939" s="1" t="str">
        <f t="shared" si="84"/>
        <v/>
      </c>
      <c r="G939" s="1" t="str">
        <f t="shared" si="85"/>
        <v/>
      </c>
      <c r="H939" s="1" t="str">
        <f t="shared" si="86"/>
        <v/>
      </c>
      <c r="I939" s="1" t="str">
        <f t="shared" si="87"/>
        <v/>
      </c>
      <c r="J939" s="1" t="str">
        <f t="shared" si="88"/>
        <v/>
      </c>
      <c r="K939" t="str">
        <f>IF(A939="","",ROUND(1+(LOG10(A939)-LOG10(入力・概要!$B$38))*(入力・概要!$B$40-1)/(LOG10(入力・概要!$B$39)-LOG10(入力・概要!$B$38)),0)+3)</f>
        <v/>
      </c>
      <c r="L939" t="str">
        <f>IF(K939="","",INDEX(同相3導体!$B:$B,K939))</f>
        <v/>
      </c>
      <c r="M939" t="str">
        <f t="shared" si="89"/>
        <v/>
      </c>
    </row>
    <row r="940" spans="1:13">
      <c r="A940" s="3"/>
      <c r="B940" s="4"/>
      <c r="C940" s="4"/>
      <c r="D940" s="1" t="str">
        <f>IF(K940="","",INDEX(同相3導体!$AB:$AB,K940))</f>
        <v/>
      </c>
      <c r="E940" s="1" t="str">
        <f>IF(K940="","",INDEX(同相3導体!$AC:$AC,K940))</f>
        <v/>
      </c>
      <c r="F940" s="1" t="str">
        <f t="shared" si="84"/>
        <v/>
      </c>
      <c r="G940" s="1" t="str">
        <f t="shared" si="85"/>
        <v/>
      </c>
      <c r="H940" s="1" t="str">
        <f t="shared" si="86"/>
        <v/>
      </c>
      <c r="I940" s="1" t="str">
        <f t="shared" si="87"/>
        <v/>
      </c>
      <c r="J940" s="1" t="str">
        <f t="shared" si="88"/>
        <v/>
      </c>
      <c r="K940" t="str">
        <f>IF(A940="","",ROUND(1+(LOG10(A940)-LOG10(入力・概要!$B$38))*(入力・概要!$B$40-1)/(LOG10(入力・概要!$B$39)-LOG10(入力・概要!$B$38)),0)+3)</f>
        <v/>
      </c>
      <c r="L940" t="str">
        <f>IF(K940="","",INDEX(同相3導体!$B:$B,K940))</f>
        <v/>
      </c>
      <c r="M940" t="str">
        <f t="shared" si="89"/>
        <v/>
      </c>
    </row>
    <row r="941" spans="1:13">
      <c r="A941" s="3"/>
      <c r="B941" s="4"/>
      <c r="C941" s="4"/>
      <c r="D941" s="1" t="str">
        <f>IF(K941="","",INDEX(同相3導体!$AB:$AB,K941))</f>
        <v/>
      </c>
      <c r="E941" s="1" t="str">
        <f>IF(K941="","",INDEX(同相3導体!$AC:$AC,K941))</f>
        <v/>
      </c>
      <c r="F941" s="1" t="str">
        <f t="shared" si="84"/>
        <v/>
      </c>
      <c r="G941" s="1" t="str">
        <f t="shared" si="85"/>
        <v/>
      </c>
      <c r="H941" s="1" t="str">
        <f t="shared" si="86"/>
        <v/>
      </c>
      <c r="I941" s="1" t="str">
        <f t="shared" si="87"/>
        <v/>
      </c>
      <c r="J941" s="1" t="str">
        <f t="shared" si="88"/>
        <v/>
      </c>
      <c r="K941" t="str">
        <f>IF(A941="","",ROUND(1+(LOG10(A941)-LOG10(入力・概要!$B$38))*(入力・概要!$B$40-1)/(LOG10(入力・概要!$B$39)-LOG10(入力・概要!$B$38)),0)+3)</f>
        <v/>
      </c>
      <c r="L941" t="str">
        <f>IF(K941="","",INDEX(同相3導体!$B:$B,K941))</f>
        <v/>
      </c>
      <c r="M941" t="str">
        <f t="shared" si="89"/>
        <v/>
      </c>
    </row>
    <row r="942" spans="1:13">
      <c r="A942" s="3"/>
      <c r="B942" s="4"/>
      <c r="C942" s="4"/>
      <c r="D942" s="1" t="str">
        <f>IF(K942="","",INDEX(同相3導体!$AB:$AB,K942))</f>
        <v/>
      </c>
      <c r="E942" s="1" t="str">
        <f>IF(K942="","",INDEX(同相3導体!$AC:$AC,K942))</f>
        <v/>
      </c>
      <c r="F942" s="1" t="str">
        <f t="shared" si="84"/>
        <v/>
      </c>
      <c r="G942" s="1" t="str">
        <f t="shared" si="85"/>
        <v/>
      </c>
      <c r="H942" s="1" t="str">
        <f t="shared" si="86"/>
        <v/>
      </c>
      <c r="I942" s="1" t="str">
        <f t="shared" si="87"/>
        <v/>
      </c>
      <c r="J942" s="1" t="str">
        <f t="shared" si="88"/>
        <v/>
      </c>
      <c r="K942" t="str">
        <f>IF(A942="","",ROUND(1+(LOG10(A942)-LOG10(入力・概要!$B$38))*(入力・概要!$B$40-1)/(LOG10(入力・概要!$B$39)-LOG10(入力・概要!$B$38)),0)+3)</f>
        <v/>
      </c>
      <c r="L942" t="str">
        <f>IF(K942="","",INDEX(同相3導体!$B:$B,K942))</f>
        <v/>
      </c>
      <c r="M942" t="str">
        <f t="shared" si="89"/>
        <v/>
      </c>
    </row>
    <row r="943" spans="1:13">
      <c r="A943" s="3"/>
      <c r="B943" s="4"/>
      <c r="C943" s="4"/>
      <c r="D943" s="1" t="str">
        <f>IF(K943="","",INDEX(同相3導体!$AB:$AB,K943))</f>
        <v/>
      </c>
      <c r="E943" s="1" t="str">
        <f>IF(K943="","",INDEX(同相3導体!$AC:$AC,K943))</f>
        <v/>
      </c>
      <c r="F943" s="1" t="str">
        <f t="shared" si="84"/>
        <v/>
      </c>
      <c r="G943" s="1" t="str">
        <f t="shared" si="85"/>
        <v/>
      </c>
      <c r="H943" s="1" t="str">
        <f t="shared" si="86"/>
        <v/>
      </c>
      <c r="I943" s="1" t="str">
        <f t="shared" si="87"/>
        <v/>
      </c>
      <c r="J943" s="1" t="str">
        <f t="shared" si="88"/>
        <v/>
      </c>
      <c r="K943" t="str">
        <f>IF(A943="","",ROUND(1+(LOG10(A943)-LOG10(入力・概要!$B$38))*(入力・概要!$B$40-1)/(LOG10(入力・概要!$B$39)-LOG10(入力・概要!$B$38)),0)+3)</f>
        <v/>
      </c>
      <c r="L943" t="str">
        <f>IF(K943="","",INDEX(同相3導体!$B:$B,K943))</f>
        <v/>
      </c>
      <c r="M943" t="str">
        <f t="shared" si="89"/>
        <v/>
      </c>
    </row>
    <row r="944" spans="1:13">
      <c r="A944" s="3"/>
      <c r="B944" s="4"/>
      <c r="C944" s="4"/>
      <c r="D944" s="1" t="str">
        <f>IF(K944="","",INDEX(同相3導体!$AB:$AB,K944))</f>
        <v/>
      </c>
      <c r="E944" s="1" t="str">
        <f>IF(K944="","",INDEX(同相3導体!$AC:$AC,K944))</f>
        <v/>
      </c>
      <c r="F944" s="1" t="str">
        <f t="shared" si="84"/>
        <v/>
      </c>
      <c r="G944" s="1" t="str">
        <f t="shared" si="85"/>
        <v/>
      </c>
      <c r="H944" s="1" t="str">
        <f t="shared" si="86"/>
        <v/>
      </c>
      <c r="I944" s="1" t="str">
        <f t="shared" si="87"/>
        <v/>
      </c>
      <c r="J944" s="1" t="str">
        <f t="shared" si="88"/>
        <v/>
      </c>
      <c r="K944" t="str">
        <f>IF(A944="","",ROUND(1+(LOG10(A944)-LOG10(入力・概要!$B$38))*(入力・概要!$B$40-1)/(LOG10(入力・概要!$B$39)-LOG10(入力・概要!$B$38)),0)+3)</f>
        <v/>
      </c>
      <c r="L944" t="str">
        <f>IF(K944="","",INDEX(同相3導体!$B:$B,K944))</f>
        <v/>
      </c>
      <c r="M944" t="str">
        <f t="shared" si="89"/>
        <v/>
      </c>
    </row>
    <row r="945" spans="1:13">
      <c r="A945" s="3"/>
      <c r="B945" s="4"/>
      <c r="C945" s="4"/>
      <c r="D945" s="1" t="str">
        <f>IF(K945="","",INDEX(同相3導体!$AB:$AB,K945))</f>
        <v/>
      </c>
      <c r="E945" s="1" t="str">
        <f>IF(K945="","",INDEX(同相3導体!$AC:$AC,K945))</f>
        <v/>
      </c>
      <c r="F945" s="1" t="str">
        <f t="shared" si="84"/>
        <v/>
      </c>
      <c r="G945" s="1" t="str">
        <f t="shared" si="85"/>
        <v/>
      </c>
      <c r="H945" s="1" t="str">
        <f t="shared" si="86"/>
        <v/>
      </c>
      <c r="I945" s="1" t="str">
        <f t="shared" si="87"/>
        <v/>
      </c>
      <c r="J945" s="1" t="str">
        <f t="shared" si="88"/>
        <v/>
      </c>
      <c r="K945" t="str">
        <f>IF(A945="","",ROUND(1+(LOG10(A945)-LOG10(入力・概要!$B$38))*(入力・概要!$B$40-1)/(LOG10(入力・概要!$B$39)-LOG10(入力・概要!$B$38)),0)+3)</f>
        <v/>
      </c>
      <c r="L945" t="str">
        <f>IF(K945="","",INDEX(同相3導体!$B:$B,K945))</f>
        <v/>
      </c>
      <c r="M945" t="str">
        <f t="shared" si="89"/>
        <v/>
      </c>
    </row>
    <row r="946" spans="1:13">
      <c r="A946" s="3"/>
      <c r="B946" s="4"/>
      <c r="C946" s="4"/>
      <c r="D946" s="1" t="str">
        <f>IF(K946="","",INDEX(同相3導体!$AB:$AB,K946))</f>
        <v/>
      </c>
      <c r="E946" s="1" t="str">
        <f>IF(K946="","",INDEX(同相3導体!$AC:$AC,K946))</f>
        <v/>
      </c>
      <c r="F946" s="1" t="str">
        <f t="shared" si="84"/>
        <v/>
      </c>
      <c r="G946" s="1" t="str">
        <f t="shared" si="85"/>
        <v/>
      </c>
      <c r="H946" s="1" t="str">
        <f t="shared" si="86"/>
        <v/>
      </c>
      <c r="I946" s="1" t="str">
        <f t="shared" si="87"/>
        <v/>
      </c>
      <c r="J946" s="1" t="str">
        <f t="shared" si="88"/>
        <v/>
      </c>
      <c r="K946" t="str">
        <f>IF(A946="","",ROUND(1+(LOG10(A946)-LOG10(入力・概要!$B$38))*(入力・概要!$B$40-1)/(LOG10(入力・概要!$B$39)-LOG10(入力・概要!$B$38)),0)+3)</f>
        <v/>
      </c>
      <c r="L946" t="str">
        <f>IF(K946="","",INDEX(同相3導体!$B:$B,K946))</f>
        <v/>
      </c>
      <c r="M946" t="str">
        <f t="shared" si="89"/>
        <v/>
      </c>
    </row>
    <row r="947" spans="1:13">
      <c r="A947" s="3"/>
      <c r="B947" s="4"/>
      <c r="C947" s="4"/>
      <c r="D947" s="1" t="str">
        <f>IF(K947="","",INDEX(同相3導体!$AB:$AB,K947))</f>
        <v/>
      </c>
      <c r="E947" s="1" t="str">
        <f>IF(K947="","",INDEX(同相3導体!$AC:$AC,K947))</f>
        <v/>
      </c>
      <c r="F947" s="1" t="str">
        <f t="shared" si="84"/>
        <v/>
      </c>
      <c r="G947" s="1" t="str">
        <f t="shared" si="85"/>
        <v/>
      </c>
      <c r="H947" s="1" t="str">
        <f t="shared" si="86"/>
        <v/>
      </c>
      <c r="I947" s="1" t="str">
        <f t="shared" si="87"/>
        <v/>
      </c>
      <c r="J947" s="1" t="str">
        <f t="shared" si="88"/>
        <v/>
      </c>
      <c r="K947" t="str">
        <f>IF(A947="","",ROUND(1+(LOG10(A947)-LOG10(入力・概要!$B$38))*(入力・概要!$B$40-1)/(LOG10(入力・概要!$B$39)-LOG10(入力・概要!$B$38)),0)+3)</f>
        <v/>
      </c>
      <c r="L947" t="str">
        <f>IF(K947="","",INDEX(同相3導体!$B:$B,K947))</f>
        <v/>
      </c>
      <c r="M947" t="str">
        <f t="shared" si="89"/>
        <v/>
      </c>
    </row>
    <row r="948" spans="1:13">
      <c r="A948" s="3"/>
      <c r="B948" s="4"/>
      <c r="C948" s="4"/>
      <c r="D948" s="1" t="str">
        <f>IF(K948="","",INDEX(同相3導体!$AB:$AB,K948))</f>
        <v/>
      </c>
      <c r="E948" s="1" t="str">
        <f>IF(K948="","",INDEX(同相3導体!$AC:$AC,K948))</f>
        <v/>
      </c>
      <c r="F948" s="1" t="str">
        <f t="shared" si="84"/>
        <v/>
      </c>
      <c r="G948" s="1" t="str">
        <f t="shared" si="85"/>
        <v/>
      </c>
      <c r="H948" s="1" t="str">
        <f t="shared" si="86"/>
        <v/>
      </c>
      <c r="I948" s="1" t="str">
        <f t="shared" si="87"/>
        <v/>
      </c>
      <c r="J948" s="1" t="str">
        <f t="shared" si="88"/>
        <v/>
      </c>
      <c r="K948" t="str">
        <f>IF(A948="","",ROUND(1+(LOG10(A948)-LOG10(入力・概要!$B$38))*(入力・概要!$B$40-1)/(LOG10(入力・概要!$B$39)-LOG10(入力・概要!$B$38)),0)+3)</f>
        <v/>
      </c>
      <c r="L948" t="str">
        <f>IF(K948="","",INDEX(同相3導体!$B:$B,K948))</f>
        <v/>
      </c>
      <c r="M948" t="str">
        <f t="shared" si="89"/>
        <v/>
      </c>
    </row>
    <row r="949" spans="1:13">
      <c r="A949" s="3"/>
      <c r="B949" s="4"/>
      <c r="C949" s="4"/>
      <c r="D949" s="1" t="str">
        <f>IF(K949="","",INDEX(同相3導体!$AB:$AB,K949))</f>
        <v/>
      </c>
      <c r="E949" s="1" t="str">
        <f>IF(K949="","",INDEX(同相3導体!$AC:$AC,K949))</f>
        <v/>
      </c>
      <c r="F949" s="1" t="str">
        <f t="shared" si="84"/>
        <v/>
      </c>
      <c r="G949" s="1" t="str">
        <f t="shared" si="85"/>
        <v/>
      </c>
      <c r="H949" s="1" t="str">
        <f t="shared" si="86"/>
        <v/>
      </c>
      <c r="I949" s="1" t="str">
        <f t="shared" si="87"/>
        <v/>
      </c>
      <c r="J949" s="1" t="str">
        <f t="shared" si="88"/>
        <v/>
      </c>
      <c r="K949" t="str">
        <f>IF(A949="","",ROUND(1+(LOG10(A949)-LOG10(入力・概要!$B$38))*(入力・概要!$B$40-1)/(LOG10(入力・概要!$B$39)-LOG10(入力・概要!$B$38)),0)+3)</f>
        <v/>
      </c>
      <c r="L949" t="str">
        <f>IF(K949="","",INDEX(同相3導体!$B:$B,K949))</f>
        <v/>
      </c>
      <c r="M949" t="str">
        <f t="shared" si="89"/>
        <v/>
      </c>
    </row>
    <row r="950" spans="1:13">
      <c r="A950" s="3"/>
      <c r="B950" s="4"/>
      <c r="C950" s="4"/>
      <c r="D950" s="1" t="str">
        <f>IF(K950="","",INDEX(同相3導体!$AB:$AB,K950))</f>
        <v/>
      </c>
      <c r="E950" s="1" t="str">
        <f>IF(K950="","",INDEX(同相3導体!$AC:$AC,K950))</f>
        <v/>
      </c>
      <c r="F950" s="1" t="str">
        <f t="shared" si="84"/>
        <v/>
      </c>
      <c r="G950" s="1" t="str">
        <f t="shared" si="85"/>
        <v/>
      </c>
      <c r="H950" s="1" t="str">
        <f t="shared" si="86"/>
        <v/>
      </c>
      <c r="I950" s="1" t="str">
        <f t="shared" si="87"/>
        <v/>
      </c>
      <c r="J950" s="1" t="str">
        <f t="shared" si="88"/>
        <v/>
      </c>
      <c r="K950" t="str">
        <f>IF(A950="","",ROUND(1+(LOG10(A950)-LOG10(入力・概要!$B$38))*(入力・概要!$B$40-1)/(LOG10(入力・概要!$B$39)-LOG10(入力・概要!$B$38)),0)+3)</f>
        <v/>
      </c>
      <c r="L950" t="str">
        <f>IF(K950="","",INDEX(同相3導体!$B:$B,K950))</f>
        <v/>
      </c>
      <c r="M950" t="str">
        <f t="shared" si="89"/>
        <v/>
      </c>
    </row>
    <row r="951" spans="1:13">
      <c r="A951" s="3"/>
      <c r="B951" s="4"/>
      <c r="C951" s="4"/>
      <c r="D951" s="1" t="str">
        <f>IF(K951="","",INDEX(同相3導体!$AB:$AB,K951))</f>
        <v/>
      </c>
      <c r="E951" s="1" t="str">
        <f>IF(K951="","",INDEX(同相3導体!$AC:$AC,K951))</f>
        <v/>
      </c>
      <c r="F951" s="1" t="str">
        <f t="shared" si="84"/>
        <v/>
      </c>
      <c r="G951" s="1" t="str">
        <f t="shared" si="85"/>
        <v/>
      </c>
      <c r="H951" s="1" t="str">
        <f t="shared" si="86"/>
        <v/>
      </c>
      <c r="I951" s="1" t="str">
        <f t="shared" si="87"/>
        <v/>
      </c>
      <c r="J951" s="1" t="str">
        <f t="shared" si="88"/>
        <v/>
      </c>
      <c r="K951" t="str">
        <f>IF(A951="","",ROUND(1+(LOG10(A951)-LOG10(入力・概要!$B$38))*(入力・概要!$B$40-1)/(LOG10(入力・概要!$B$39)-LOG10(入力・概要!$B$38)),0)+3)</f>
        <v/>
      </c>
      <c r="L951" t="str">
        <f>IF(K951="","",INDEX(同相3導体!$B:$B,K951))</f>
        <v/>
      </c>
      <c r="M951" t="str">
        <f t="shared" si="89"/>
        <v/>
      </c>
    </row>
    <row r="952" spans="1:13">
      <c r="A952" s="3"/>
      <c r="B952" s="4"/>
      <c r="C952" s="4"/>
      <c r="D952" s="1" t="str">
        <f>IF(K952="","",INDEX(同相3導体!$AB:$AB,K952))</f>
        <v/>
      </c>
      <c r="E952" s="1" t="str">
        <f>IF(K952="","",INDEX(同相3導体!$AC:$AC,K952))</f>
        <v/>
      </c>
      <c r="F952" s="1" t="str">
        <f t="shared" si="84"/>
        <v/>
      </c>
      <c r="G952" s="1" t="str">
        <f t="shared" si="85"/>
        <v/>
      </c>
      <c r="H952" s="1" t="str">
        <f t="shared" si="86"/>
        <v/>
      </c>
      <c r="I952" s="1" t="str">
        <f t="shared" si="87"/>
        <v/>
      </c>
      <c r="J952" s="1" t="str">
        <f t="shared" si="88"/>
        <v/>
      </c>
      <c r="K952" t="str">
        <f>IF(A952="","",ROUND(1+(LOG10(A952)-LOG10(入力・概要!$B$38))*(入力・概要!$B$40-1)/(LOG10(入力・概要!$B$39)-LOG10(入力・概要!$B$38)),0)+3)</f>
        <v/>
      </c>
      <c r="L952" t="str">
        <f>IF(K952="","",INDEX(同相3導体!$B:$B,K952))</f>
        <v/>
      </c>
      <c r="M952" t="str">
        <f t="shared" si="89"/>
        <v/>
      </c>
    </row>
    <row r="953" spans="1:13">
      <c r="A953" s="3"/>
      <c r="B953" s="4"/>
      <c r="C953" s="4"/>
      <c r="D953" s="1" t="str">
        <f>IF(K953="","",INDEX(同相3導体!$AB:$AB,K953))</f>
        <v/>
      </c>
      <c r="E953" s="1" t="str">
        <f>IF(K953="","",INDEX(同相3導体!$AC:$AC,K953))</f>
        <v/>
      </c>
      <c r="F953" s="1" t="str">
        <f t="shared" si="84"/>
        <v/>
      </c>
      <c r="G953" s="1" t="str">
        <f t="shared" si="85"/>
        <v/>
      </c>
      <c r="H953" s="1" t="str">
        <f t="shared" si="86"/>
        <v/>
      </c>
      <c r="I953" s="1" t="str">
        <f t="shared" si="87"/>
        <v/>
      </c>
      <c r="J953" s="1" t="str">
        <f t="shared" si="88"/>
        <v/>
      </c>
      <c r="K953" t="str">
        <f>IF(A953="","",ROUND(1+(LOG10(A953)-LOG10(入力・概要!$B$38))*(入力・概要!$B$40-1)/(LOG10(入力・概要!$B$39)-LOG10(入力・概要!$B$38)),0)+3)</f>
        <v/>
      </c>
      <c r="L953" t="str">
        <f>IF(K953="","",INDEX(同相3導体!$B:$B,K953))</f>
        <v/>
      </c>
      <c r="M953" t="str">
        <f t="shared" si="89"/>
        <v/>
      </c>
    </row>
    <row r="954" spans="1:13">
      <c r="A954" s="3"/>
      <c r="B954" s="4"/>
      <c r="C954" s="4"/>
      <c r="D954" s="1" t="str">
        <f>IF(K954="","",INDEX(同相3導体!$AB:$AB,K954))</f>
        <v/>
      </c>
      <c r="E954" s="1" t="str">
        <f>IF(K954="","",INDEX(同相3導体!$AC:$AC,K954))</f>
        <v/>
      </c>
      <c r="F954" s="1" t="str">
        <f t="shared" si="84"/>
        <v/>
      </c>
      <c r="G954" s="1" t="str">
        <f t="shared" si="85"/>
        <v/>
      </c>
      <c r="H954" s="1" t="str">
        <f t="shared" si="86"/>
        <v/>
      </c>
      <c r="I954" s="1" t="str">
        <f t="shared" si="87"/>
        <v/>
      </c>
      <c r="J954" s="1" t="str">
        <f t="shared" si="88"/>
        <v/>
      </c>
      <c r="K954" t="str">
        <f>IF(A954="","",ROUND(1+(LOG10(A954)-LOG10(入力・概要!$B$38))*(入力・概要!$B$40-1)/(LOG10(入力・概要!$B$39)-LOG10(入力・概要!$B$38)),0)+3)</f>
        <v/>
      </c>
      <c r="L954" t="str">
        <f>IF(K954="","",INDEX(同相3導体!$B:$B,K954))</f>
        <v/>
      </c>
      <c r="M954" t="str">
        <f t="shared" si="89"/>
        <v/>
      </c>
    </row>
    <row r="955" spans="1:13">
      <c r="A955" s="3"/>
      <c r="B955" s="4"/>
      <c r="C955" s="4"/>
      <c r="D955" s="1" t="str">
        <f>IF(K955="","",INDEX(同相3導体!$AB:$AB,K955))</f>
        <v/>
      </c>
      <c r="E955" s="1" t="str">
        <f>IF(K955="","",INDEX(同相3導体!$AC:$AC,K955))</f>
        <v/>
      </c>
      <c r="F955" s="1" t="str">
        <f t="shared" si="84"/>
        <v/>
      </c>
      <c r="G955" s="1" t="str">
        <f t="shared" si="85"/>
        <v/>
      </c>
      <c r="H955" s="1" t="str">
        <f t="shared" si="86"/>
        <v/>
      </c>
      <c r="I955" s="1" t="str">
        <f t="shared" si="87"/>
        <v/>
      </c>
      <c r="J955" s="1" t="str">
        <f t="shared" si="88"/>
        <v/>
      </c>
      <c r="K955" t="str">
        <f>IF(A955="","",ROUND(1+(LOG10(A955)-LOG10(入力・概要!$B$38))*(入力・概要!$B$40-1)/(LOG10(入力・概要!$B$39)-LOG10(入力・概要!$B$38)),0)+3)</f>
        <v/>
      </c>
      <c r="L955" t="str">
        <f>IF(K955="","",INDEX(同相3導体!$B:$B,K955))</f>
        <v/>
      </c>
      <c r="M955" t="str">
        <f t="shared" si="89"/>
        <v/>
      </c>
    </row>
    <row r="956" spans="1:13">
      <c r="A956" s="3"/>
      <c r="B956" s="4"/>
      <c r="C956" s="4"/>
      <c r="D956" s="1" t="str">
        <f>IF(K956="","",INDEX(同相3導体!$AB:$AB,K956))</f>
        <v/>
      </c>
      <c r="E956" s="1" t="str">
        <f>IF(K956="","",INDEX(同相3導体!$AC:$AC,K956))</f>
        <v/>
      </c>
      <c r="F956" s="1" t="str">
        <f t="shared" si="84"/>
        <v/>
      </c>
      <c r="G956" s="1" t="str">
        <f t="shared" si="85"/>
        <v/>
      </c>
      <c r="H956" s="1" t="str">
        <f t="shared" si="86"/>
        <v/>
      </c>
      <c r="I956" s="1" t="str">
        <f t="shared" si="87"/>
        <v/>
      </c>
      <c r="J956" s="1" t="str">
        <f t="shared" si="88"/>
        <v/>
      </c>
      <c r="K956" t="str">
        <f>IF(A956="","",ROUND(1+(LOG10(A956)-LOG10(入力・概要!$B$38))*(入力・概要!$B$40-1)/(LOG10(入力・概要!$B$39)-LOG10(入力・概要!$B$38)),0)+3)</f>
        <v/>
      </c>
      <c r="L956" t="str">
        <f>IF(K956="","",INDEX(同相3導体!$B:$B,K956))</f>
        <v/>
      </c>
      <c r="M956" t="str">
        <f t="shared" si="89"/>
        <v/>
      </c>
    </row>
    <row r="957" spans="1:13">
      <c r="A957" s="3"/>
      <c r="B957" s="4"/>
      <c r="C957" s="4"/>
      <c r="D957" s="1" t="str">
        <f>IF(K957="","",INDEX(同相3導体!$AB:$AB,K957))</f>
        <v/>
      </c>
      <c r="E957" s="1" t="str">
        <f>IF(K957="","",INDEX(同相3導体!$AC:$AC,K957))</f>
        <v/>
      </c>
      <c r="F957" s="1" t="str">
        <f t="shared" si="84"/>
        <v/>
      </c>
      <c r="G957" s="1" t="str">
        <f t="shared" si="85"/>
        <v/>
      </c>
      <c r="H957" s="1" t="str">
        <f t="shared" si="86"/>
        <v/>
      </c>
      <c r="I957" s="1" t="str">
        <f t="shared" si="87"/>
        <v/>
      </c>
      <c r="J957" s="1" t="str">
        <f t="shared" si="88"/>
        <v/>
      </c>
      <c r="K957" t="str">
        <f>IF(A957="","",ROUND(1+(LOG10(A957)-LOG10(入力・概要!$B$38))*(入力・概要!$B$40-1)/(LOG10(入力・概要!$B$39)-LOG10(入力・概要!$B$38)),0)+3)</f>
        <v/>
      </c>
      <c r="L957" t="str">
        <f>IF(K957="","",INDEX(同相3導体!$B:$B,K957))</f>
        <v/>
      </c>
      <c r="M957" t="str">
        <f t="shared" si="89"/>
        <v/>
      </c>
    </row>
    <row r="958" spans="1:13">
      <c r="A958" s="3"/>
      <c r="B958" s="4"/>
      <c r="C958" s="4"/>
      <c r="D958" s="1" t="str">
        <f>IF(K958="","",INDEX(同相3導体!$AB:$AB,K958))</f>
        <v/>
      </c>
      <c r="E958" s="1" t="str">
        <f>IF(K958="","",INDEX(同相3導体!$AC:$AC,K958))</f>
        <v/>
      </c>
      <c r="F958" s="1" t="str">
        <f t="shared" si="84"/>
        <v/>
      </c>
      <c r="G958" s="1" t="str">
        <f t="shared" si="85"/>
        <v/>
      </c>
      <c r="H958" s="1" t="str">
        <f t="shared" si="86"/>
        <v/>
      </c>
      <c r="I958" s="1" t="str">
        <f t="shared" si="87"/>
        <v/>
      </c>
      <c r="J958" s="1" t="str">
        <f t="shared" si="88"/>
        <v/>
      </c>
      <c r="K958" t="str">
        <f>IF(A958="","",ROUND(1+(LOG10(A958)-LOG10(入力・概要!$B$38))*(入力・概要!$B$40-1)/(LOG10(入力・概要!$B$39)-LOG10(入力・概要!$B$38)),0)+3)</f>
        <v/>
      </c>
      <c r="L958" t="str">
        <f>IF(K958="","",INDEX(同相3導体!$B:$B,K958))</f>
        <v/>
      </c>
      <c r="M958" t="str">
        <f t="shared" si="89"/>
        <v/>
      </c>
    </row>
    <row r="959" spans="1:13">
      <c r="A959" s="3"/>
      <c r="B959" s="4"/>
      <c r="C959" s="4"/>
      <c r="D959" s="1" t="str">
        <f>IF(K959="","",INDEX(同相3導体!$AB:$AB,K959))</f>
        <v/>
      </c>
      <c r="E959" s="1" t="str">
        <f>IF(K959="","",INDEX(同相3導体!$AC:$AC,K959))</f>
        <v/>
      </c>
      <c r="F959" s="1" t="str">
        <f t="shared" si="84"/>
        <v/>
      </c>
      <c r="G959" s="1" t="str">
        <f t="shared" si="85"/>
        <v/>
      </c>
      <c r="H959" s="1" t="str">
        <f t="shared" si="86"/>
        <v/>
      </c>
      <c r="I959" s="1" t="str">
        <f t="shared" si="87"/>
        <v/>
      </c>
      <c r="J959" s="1" t="str">
        <f t="shared" si="88"/>
        <v/>
      </c>
      <c r="K959" t="str">
        <f>IF(A959="","",ROUND(1+(LOG10(A959)-LOG10(入力・概要!$B$38))*(入力・概要!$B$40-1)/(LOG10(入力・概要!$B$39)-LOG10(入力・概要!$B$38)),0)+3)</f>
        <v/>
      </c>
      <c r="L959" t="str">
        <f>IF(K959="","",INDEX(同相3導体!$B:$B,K959))</f>
        <v/>
      </c>
      <c r="M959" t="str">
        <f t="shared" si="89"/>
        <v/>
      </c>
    </row>
    <row r="960" spans="1:13">
      <c r="A960" s="3"/>
      <c r="B960" s="4"/>
      <c r="C960" s="4"/>
      <c r="D960" s="1" t="str">
        <f>IF(K960="","",INDEX(同相3導体!$AB:$AB,K960))</f>
        <v/>
      </c>
      <c r="E960" s="1" t="str">
        <f>IF(K960="","",INDEX(同相3導体!$AC:$AC,K960))</f>
        <v/>
      </c>
      <c r="F960" s="1" t="str">
        <f t="shared" si="84"/>
        <v/>
      </c>
      <c r="G960" s="1" t="str">
        <f t="shared" si="85"/>
        <v/>
      </c>
      <c r="H960" s="1" t="str">
        <f t="shared" si="86"/>
        <v/>
      </c>
      <c r="I960" s="1" t="str">
        <f t="shared" si="87"/>
        <v/>
      </c>
      <c r="J960" s="1" t="str">
        <f t="shared" si="88"/>
        <v/>
      </c>
      <c r="K960" t="str">
        <f>IF(A960="","",ROUND(1+(LOG10(A960)-LOG10(入力・概要!$B$38))*(入力・概要!$B$40-1)/(LOG10(入力・概要!$B$39)-LOG10(入力・概要!$B$38)),0)+3)</f>
        <v/>
      </c>
      <c r="L960" t="str">
        <f>IF(K960="","",INDEX(同相3導体!$B:$B,K960))</f>
        <v/>
      </c>
      <c r="M960" t="str">
        <f t="shared" si="89"/>
        <v/>
      </c>
    </row>
    <row r="961" spans="1:13">
      <c r="A961" s="3"/>
      <c r="B961" s="4"/>
      <c r="C961" s="4"/>
      <c r="D961" s="1" t="str">
        <f>IF(K961="","",INDEX(同相3導体!$AB:$AB,K961))</f>
        <v/>
      </c>
      <c r="E961" s="1" t="str">
        <f>IF(K961="","",INDEX(同相3導体!$AC:$AC,K961))</f>
        <v/>
      </c>
      <c r="F961" s="1" t="str">
        <f t="shared" si="84"/>
        <v/>
      </c>
      <c r="G961" s="1" t="str">
        <f t="shared" si="85"/>
        <v/>
      </c>
      <c r="H961" s="1" t="str">
        <f t="shared" si="86"/>
        <v/>
      </c>
      <c r="I961" s="1" t="str">
        <f t="shared" si="87"/>
        <v/>
      </c>
      <c r="J961" s="1" t="str">
        <f t="shared" si="88"/>
        <v/>
      </c>
      <c r="K961" t="str">
        <f>IF(A961="","",ROUND(1+(LOG10(A961)-LOG10(入力・概要!$B$38))*(入力・概要!$B$40-1)/(LOG10(入力・概要!$B$39)-LOG10(入力・概要!$B$38)),0)+3)</f>
        <v/>
      </c>
      <c r="L961" t="str">
        <f>IF(K961="","",INDEX(同相3導体!$B:$B,K961))</f>
        <v/>
      </c>
      <c r="M961" t="str">
        <f t="shared" si="89"/>
        <v/>
      </c>
    </row>
    <row r="962" spans="1:13">
      <c r="A962" s="3"/>
      <c r="B962" s="4"/>
      <c r="C962" s="4"/>
      <c r="D962" s="1" t="str">
        <f>IF(K962="","",INDEX(同相3導体!$AB:$AB,K962))</f>
        <v/>
      </c>
      <c r="E962" s="1" t="str">
        <f>IF(K962="","",INDEX(同相3導体!$AC:$AC,K962))</f>
        <v/>
      </c>
      <c r="F962" s="1" t="str">
        <f t="shared" si="84"/>
        <v/>
      </c>
      <c r="G962" s="1" t="str">
        <f t="shared" si="85"/>
        <v/>
      </c>
      <c r="H962" s="1" t="str">
        <f t="shared" si="86"/>
        <v/>
      </c>
      <c r="I962" s="1" t="str">
        <f t="shared" si="87"/>
        <v/>
      </c>
      <c r="J962" s="1" t="str">
        <f t="shared" si="88"/>
        <v/>
      </c>
      <c r="K962" t="str">
        <f>IF(A962="","",ROUND(1+(LOG10(A962)-LOG10(入力・概要!$B$38))*(入力・概要!$B$40-1)/(LOG10(入力・概要!$B$39)-LOG10(入力・概要!$B$38)),0)+3)</f>
        <v/>
      </c>
      <c r="L962" t="str">
        <f>IF(K962="","",INDEX(同相3導体!$B:$B,K962))</f>
        <v/>
      </c>
      <c r="M962" t="str">
        <f t="shared" si="89"/>
        <v/>
      </c>
    </row>
    <row r="963" spans="1:13">
      <c r="A963" s="3"/>
      <c r="B963" s="4"/>
      <c r="C963" s="4"/>
      <c r="D963" s="1" t="str">
        <f>IF(K963="","",INDEX(同相3導体!$AB:$AB,K963))</f>
        <v/>
      </c>
      <c r="E963" s="1" t="str">
        <f>IF(K963="","",INDEX(同相3導体!$AC:$AC,K963))</f>
        <v/>
      </c>
      <c r="F963" s="1" t="str">
        <f t="shared" si="84"/>
        <v/>
      </c>
      <c r="G963" s="1" t="str">
        <f t="shared" si="85"/>
        <v/>
      </c>
      <c r="H963" s="1" t="str">
        <f t="shared" si="86"/>
        <v/>
      </c>
      <c r="I963" s="1" t="str">
        <f t="shared" si="87"/>
        <v/>
      </c>
      <c r="J963" s="1" t="str">
        <f t="shared" si="88"/>
        <v/>
      </c>
      <c r="K963" t="str">
        <f>IF(A963="","",ROUND(1+(LOG10(A963)-LOG10(入力・概要!$B$38))*(入力・概要!$B$40-1)/(LOG10(入力・概要!$B$39)-LOG10(入力・概要!$B$38)),0)+3)</f>
        <v/>
      </c>
      <c r="L963" t="str">
        <f>IF(K963="","",INDEX(同相3導体!$B:$B,K963))</f>
        <v/>
      </c>
      <c r="M963" t="str">
        <f t="shared" si="89"/>
        <v/>
      </c>
    </row>
    <row r="964" spans="1:13">
      <c r="A964" s="3"/>
      <c r="B964" s="4"/>
      <c r="C964" s="4"/>
      <c r="D964" s="1" t="str">
        <f>IF(K964="","",INDEX(同相3導体!$AB:$AB,K964))</f>
        <v/>
      </c>
      <c r="E964" s="1" t="str">
        <f>IF(K964="","",INDEX(同相3導体!$AC:$AC,K964))</f>
        <v/>
      </c>
      <c r="F964" s="1" t="str">
        <f t="shared" si="84"/>
        <v/>
      </c>
      <c r="G964" s="1" t="str">
        <f t="shared" si="85"/>
        <v/>
      </c>
      <c r="H964" s="1" t="str">
        <f t="shared" si="86"/>
        <v/>
      </c>
      <c r="I964" s="1" t="str">
        <f t="shared" si="87"/>
        <v/>
      </c>
      <c r="J964" s="1" t="str">
        <f t="shared" si="88"/>
        <v/>
      </c>
      <c r="K964" t="str">
        <f>IF(A964="","",ROUND(1+(LOG10(A964)-LOG10(入力・概要!$B$38))*(入力・概要!$B$40-1)/(LOG10(入力・概要!$B$39)-LOG10(入力・概要!$B$38)),0)+3)</f>
        <v/>
      </c>
      <c r="L964" t="str">
        <f>IF(K964="","",INDEX(同相3導体!$B:$B,K964))</f>
        <v/>
      </c>
      <c r="M964" t="str">
        <f t="shared" si="89"/>
        <v/>
      </c>
    </row>
    <row r="965" spans="1:13">
      <c r="A965" s="3"/>
      <c r="B965" s="4"/>
      <c r="C965" s="4"/>
      <c r="D965" s="1" t="str">
        <f>IF(K965="","",INDEX(同相3導体!$AB:$AB,K965))</f>
        <v/>
      </c>
      <c r="E965" s="1" t="str">
        <f>IF(K965="","",INDEX(同相3導体!$AC:$AC,K965))</f>
        <v/>
      </c>
      <c r="F965" s="1" t="str">
        <f t="shared" ref="F965:F1004" si="90">IF(OR(A965="",B965=""),"",100*(D965-B965)/MAX(B965,0.000000000001))</f>
        <v/>
      </c>
      <c r="G965" s="1" t="str">
        <f t="shared" ref="G965:G1004" si="91">IF(OR(A965="",C965=""),"",E965-C965)</f>
        <v/>
      </c>
      <c r="H965" s="1" t="str">
        <f t="shared" ref="H965:H1004" si="92">IF(A965="","",LOG10(A965))</f>
        <v/>
      </c>
      <c r="I965" s="1" t="str">
        <f t="shared" ref="I965:I1004" si="93">IF(B965="","",LOG10(MAX(B965,0.000000000001)))</f>
        <v/>
      </c>
      <c r="J965" s="1" t="str">
        <f t="shared" ref="J965:J1004" si="94">IF(D965="","",LOG10(MAX(D965,0.000000000001)))</f>
        <v/>
      </c>
      <c r="K965" t="str">
        <f>IF(A965="","",ROUND(1+(LOG10(A965)-LOG10(入力・概要!$B$38))*(入力・概要!$B$40-1)/(LOG10(入力・概要!$B$39)-LOG10(入力・概要!$B$38)),0)+3)</f>
        <v/>
      </c>
      <c r="L965" t="str">
        <f>IF(K965="","",INDEX(同相3導体!$B:$B,K965))</f>
        <v/>
      </c>
      <c r="M965" t="str">
        <f t="shared" ref="M965:M1028" si="95">IF(A965="","",IF(ABS(L965/A965-1)&lt;0.01,"周波数差&lt;1%","周波数差あり"))</f>
        <v/>
      </c>
    </row>
    <row r="966" spans="1:13">
      <c r="A966" s="3"/>
      <c r="B966" s="4"/>
      <c r="C966" s="4"/>
      <c r="D966" s="1" t="str">
        <f>IF(K966="","",INDEX(同相3導体!$AB:$AB,K966))</f>
        <v/>
      </c>
      <c r="E966" s="1" t="str">
        <f>IF(K966="","",INDEX(同相3導体!$AC:$AC,K966))</f>
        <v/>
      </c>
      <c r="F966" s="1" t="str">
        <f t="shared" si="90"/>
        <v/>
      </c>
      <c r="G966" s="1" t="str">
        <f t="shared" si="91"/>
        <v/>
      </c>
      <c r="H966" s="1" t="str">
        <f t="shared" si="92"/>
        <v/>
      </c>
      <c r="I966" s="1" t="str">
        <f t="shared" si="93"/>
        <v/>
      </c>
      <c r="J966" s="1" t="str">
        <f t="shared" si="94"/>
        <v/>
      </c>
      <c r="K966" t="str">
        <f>IF(A966="","",ROUND(1+(LOG10(A966)-LOG10(入力・概要!$B$38))*(入力・概要!$B$40-1)/(LOG10(入力・概要!$B$39)-LOG10(入力・概要!$B$38)),0)+3)</f>
        <v/>
      </c>
      <c r="L966" t="str">
        <f>IF(K966="","",INDEX(同相3導体!$B:$B,K966))</f>
        <v/>
      </c>
      <c r="M966" t="str">
        <f t="shared" si="95"/>
        <v/>
      </c>
    </row>
    <row r="967" spans="1:13">
      <c r="A967" s="3"/>
      <c r="B967" s="4"/>
      <c r="C967" s="4"/>
      <c r="D967" s="1" t="str">
        <f>IF(K967="","",INDEX(同相3導体!$AB:$AB,K967))</f>
        <v/>
      </c>
      <c r="E967" s="1" t="str">
        <f>IF(K967="","",INDEX(同相3導体!$AC:$AC,K967))</f>
        <v/>
      </c>
      <c r="F967" s="1" t="str">
        <f t="shared" si="90"/>
        <v/>
      </c>
      <c r="G967" s="1" t="str">
        <f t="shared" si="91"/>
        <v/>
      </c>
      <c r="H967" s="1" t="str">
        <f t="shared" si="92"/>
        <v/>
      </c>
      <c r="I967" s="1" t="str">
        <f t="shared" si="93"/>
        <v/>
      </c>
      <c r="J967" s="1" t="str">
        <f t="shared" si="94"/>
        <v/>
      </c>
      <c r="K967" t="str">
        <f>IF(A967="","",ROUND(1+(LOG10(A967)-LOG10(入力・概要!$B$38))*(入力・概要!$B$40-1)/(LOG10(入力・概要!$B$39)-LOG10(入力・概要!$B$38)),0)+3)</f>
        <v/>
      </c>
      <c r="L967" t="str">
        <f>IF(K967="","",INDEX(同相3導体!$B:$B,K967))</f>
        <v/>
      </c>
      <c r="M967" t="str">
        <f t="shared" si="95"/>
        <v/>
      </c>
    </row>
    <row r="968" spans="1:13">
      <c r="A968" s="3"/>
      <c r="B968" s="4"/>
      <c r="C968" s="4"/>
      <c r="D968" s="1" t="str">
        <f>IF(K968="","",INDEX(同相3導体!$AB:$AB,K968))</f>
        <v/>
      </c>
      <c r="E968" s="1" t="str">
        <f>IF(K968="","",INDEX(同相3導体!$AC:$AC,K968))</f>
        <v/>
      </c>
      <c r="F968" s="1" t="str">
        <f t="shared" si="90"/>
        <v/>
      </c>
      <c r="G968" s="1" t="str">
        <f t="shared" si="91"/>
        <v/>
      </c>
      <c r="H968" s="1" t="str">
        <f t="shared" si="92"/>
        <v/>
      </c>
      <c r="I968" s="1" t="str">
        <f t="shared" si="93"/>
        <v/>
      </c>
      <c r="J968" s="1" t="str">
        <f t="shared" si="94"/>
        <v/>
      </c>
      <c r="K968" t="str">
        <f>IF(A968="","",ROUND(1+(LOG10(A968)-LOG10(入力・概要!$B$38))*(入力・概要!$B$40-1)/(LOG10(入力・概要!$B$39)-LOG10(入力・概要!$B$38)),0)+3)</f>
        <v/>
      </c>
      <c r="L968" t="str">
        <f>IF(K968="","",INDEX(同相3導体!$B:$B,K968))</f>
        <v/>
      </c>
      <c r="M968" t="str">
        <f t="shared" si="95"/>
        <v/>
      </c>
    </row>
    <row r="969" spans="1:13">
      <c r="A969" s="3"/>
      <c r="B969" s="4"/>
      <c r="C969" s="4"/>
      <c r="D969" s="1" t="str">
        <f>IF(K969="","",INDEX(同相3導体!$AB:$AB,K969))</f>
        <v/>
      </c>
      <c r="E969" s="1" t="str">
        <f>IF(K969="","",INDEX(同相3導体!$AC:$AC,K969))</f>
        <v/>
      </c>
      <c r="F969" s="1" t="str">
        <f t="shared" si="90"/>
        <v/>
      </c>
      <c r="G969" s="1" t="str">
        <f t="shared" si="91"/>
        <v/>
      </c>
      <c r="H969" s="1" t="str">
        <f t="shared" si="92"/>
        <v/>
      </c>
      <c r="I969" s="1" t="str">
        <f t="shared" si="93"/>
        <v/>
      </c>
      <c r="J969" s="1" t="str">
        <f t="shared" si="94"/>
        <v/>
      </c>
      <c r="K969" t="str">
        <f>IF(A969="","",ROUND(1+(LOG10(A969)-LOG10(入力・概要!$B$38))*(入力・概要!$B$40-1)/(LOG10(入力・概要!$B$39)-LOG10(入力・概要!$B$38)),0)+3)</f>
        <v/>
      </c>
      <c r="L969" t="str">
        <f>IF(K969="","",INDEX(同相3導体!$B:$B,K969))</f>
        <v/>
      </c>
      <c r="M969" t="str">
        <f t="shared" si="95"/>
        <v/>
      </c>
    </row>
    <row r="970" spans="1:13">
      <c r="A970" s="3"/>
      <c r="B970" s="4"/>
      <c r="C970" s="4"/>
      <c r="D970" s="1" t="str">
        <f>IF(K970="","",INDEX(同相3導体!$AB:$AB,K970))</f>
        <v/>
      </c>
      <c r="E970" s="1" t="str">
        <f>IF(K970="","",INDEX(同相3導体!$AC:$AC,K970))</f>
        <v/>
      </c>
      <c r="F970" s="1" t="str">
        <f t="shared" si="90"/>
        <v/>
      </c>
      <c r="G970" s="1" t="str">
        <f t="shared" si="91"/>
        <v/>
      </c>
      <c r="H970" s="1" t="str">
        <f t="shared" si="92"/>
        <v/>
      </c>
      <c r="I970" s="1" t="str">
        <f t="shared" si="93"/>
        <v/>
      </c>
      <c r="J970" s="1" t="str">
        <f t="shared" si="94"/>
        <v/>
      </c>
      <c r="K970" t="str">
        <f>IF(A970="","",ROUND(1+(LOG10(A970)-LOG10(入力・概要!$B$38))*(入力・概要!$B$40-1)/(LOG10(入力・概要!$B$39)-LOG10(入力・概要!$B$38)),0)+3)</f>
        <v/>
      </c>
      <c r="L970" t="str">
        <f>IF(K970="","",INDEX(同相3導体!$B:$B,K970))</f>
        <v/>
      </c>
      <c r="M970" t="str">
        <f t="shared" si="95"/>
        <v/>
      </c>
    </row>
    <row r="971" spans="1:13">
      <c r="A971" s="3"/>
      <c r="B971" s="4"/>
      <c r="C971" s="4"/>
      <c r="D971" s="1" t="str">
        <f>IF(K971="","",INDEX(同相3導体!$AB:$AB,K971))</f>
        <v/>
      </c>
      <c r="E971" s="1" t="str">
        <f>IF(K971="","",INDEX(同相3導体!$AC:$AC,K971))</f>
        <v/>
      </c>
      <c r="F971" s="1" t="str">
        <f t="shared" si="90"/>
        <v/>
      </c>
      <c r="G971" s="1" t="str">
        <f t="shared" si="91"/>
        <v/>
      </c>
      <c r="H971" s="1" t="str">
        <f t="shared" si="92"/>
        <v/>
      </c>
      <c r="I971" s="1" t="str">
        <f t="shared" si="93"/>
        <v/>
      </c>
      <c r="J971" s="1" t="str">
        <f t="shared" si="94"/>
        <v/>
      </c>
      <c r="K971" t="str">
        <f>IF(A971="","",ROUND(1+(LOG10(A971)-LOG10(入力・概要!$B$38))*(入力・概要!$B$40-1)/(LOG10(入力・概要!$B$39)-LOG10(入力・概要!$B$38)),0)+3)</f>
        <v/>
      </c>
      <c r="L971" t="str">
        <f>IF(K971="","",INDEX(同相3導体!$B:$B,K971))</f>
        <v/>
      </c>
      <c r="M971" t="str">
        <f t="shared" si="95"/>
        <v/>
      </c>
    </row>
    <row r="972" spans="1:13">
      <c r="A972" s="3"/>
      <c r="B972" s="4"/>
      <c r="C972" s="4"/>
      <c r="D972" s="1" t="str">
        <f>IF(K972="","",INDEX(同相3導体!$AB:$AB,K972))</f>
        <v/>
      </c>
      <c r="E972" s="1" t="str">
        <f>IF(K972="","",INDEX(同相3導体!$AC:$AC,K972))</f>
        <v/>
      </c>
      <c r="F972" s="1" t="str">
        <f t="shared" si="90"/>
        <v/>
      </c>
      <c r="G972" s="1" t="str">
        <f t="shared" si="91"/>
        <v/>
      </c>
      <c r="H972" s="1" t="str">
        <f t="shared" si="92"/>
        <v/>
      </c>
      <c r="I972" s="1" t="str">
        <f t="shared" si="93"/>
        <v/>
      </c>
      <c r="J972" s="1" t="str">
        <f t="shared" si="94"/>
        <v/>
      </c>
      <c r="K972" t="str">
        <f>IF(A972="","",ROUND(1+(LOG10(A972)-LOG10(入力・概要!$B$38))*(入力・概要!$B$40-1)/(LOG10(入力・概要!$B$39)-LOG10(入力・概要!$B$38)),0)+3)</f>
        <v/>
      </c>
      <c r="L972" t="str">
        <f>IF(K972="","",INDEX(同相3導体!$B:$B,K972))</f>
        <v/>
      </c>
      <c r="M972" t="str">
        <f t="shared" si="95"/>
        <v/>
      </c>
    </row>
    <row r="973" spans="1:13">
      <c r="A973" s="3"/>
      <c r="B973" s="4"/>
      <c r="C973" s="4"/>
      <c r="D973" s="1" t="str">
        <f>IF(K973="","",INDEX(同相3導体!$AB:$AB,K973))</f>
        <v/>
      </c>
      <c r="E973" s="1" t="str">
        <f>IF(K973="","",INDEX(同相3導体!$AC:$AC,K973))</f>
        <v/>
      </c>
      <c r="F973" s="1" t="str">
        <f t="shared" si="90"/>
        <v/>
      </c>
      <c r="G973" s="1" t="str">
        <f t="shared" si="91"/>
        <v/>
      </c>
      <c r="H973" s="1" t="str">
        <f t="shared" si="92"/>
        <v/>
      </c>
      <c r="I973" s="1" t="str">
        <f t="shared" si="93"/>
        <v/>
      </c>
      <c r="J973" s="1" t="str">
        <f t="shared" si="94"/>
        <v/>
      </c>
      <c r="K973" t="str">
        <f>IF(A973="","",ROUND(1+(LOG10(A973)-LOG10(入力・概要!$B$38))*(入力・概要!$B$40-1)/(LOG10(入力・概要!$B$39)-LOG10(入力・概要!$B$38)),0)+3)</f>
        <v/>
      </c>
      <c r="L973" t="str">
        <f>IF(K973="","",INDEX(同相3導体!$B:$B,K973))</f>
        <v/>
      </c>
      <c r="M973" t="str">
        <f t="shared" si="95"/>
        <v/>
      </c>
    </row>
    <row r="974" spans="1:13">
      <c r="A974" s="3"/>
      <c r="B974" s="4"/>
      <c r="C974" s="4"/>
      <c r="D974" s="1" t="str">
        <f>IF(K974="","",INDEX(同相3導体!$AB:$AB,K974))</f>
        <v/>
      </c>
      <c r="E974" s="1" t="str">
        <f>IF(K974="","",INDEX(同相3導体!$AC:$AC,K974))</f>
        <v/>
      </c>
      <c r="F974" s="1" t="str">
        <f t="shared" si="90"/>
        <v/>
      </c>
      <c r="G974" s="1" t="str">
        <f t="shared" si="91"/>
        <v/>
      </c>
      <c r="H974" s="1" t="str">
        <f t="shared" si="92"/>
        <v/>
      </c>
      <c r="I974" s="1" t="str">
        <f t="shared" si="93"/>
        <v/>
      </c>
      <c r="J974" s="1" t="str">
        <f t="shared" si="94"/>
        <v/>
      </c>
      <c r="K974" t="str">
        <f>IF(A974="","",ROUND(1+(LOG10(A974)-LOG10(入力・概要!$B$38))*(入力・概要!$B$40-1)/(LOG10(入力・概要!$B$39)-LOG10(入力・概要!$B$38)),0)+3)</f>
        <v/>
      </c>
      <c r="L974" t="str">
        <f>IF(K974="","",INDEX(同相3導体!$B:$B,K974))</f>
        <v/>
      </c>
      <c r="M974" t="str">
        <f t="shared" si="95"/>
        <v/>
      </c>
    </row>
    <row r="975" spans="1:13">
      <c r="A975" s="3"/>
      <c r="B975" s="4"/>
      <c r="C975" s="4"/>
      <c r="D975" s="1" t="str">
        <f>IF(K975="","",INDEX(同相3導体!$AB:$AB,K975))</f>
        <v/>
      </c>
      <c r="E975" s="1" t="str">
        <f>IF(K975="","",INDEX(同相3導体!$AC:$AC,K975))</f>
        <v/>
      </c>
      <c r="F975" s="1" t="str">
        <f t="shared" si="90"/>
        <v/>
      </c>
      <c r="G975" s="1" t="str">
        <f t="shared" si="91"/>
        <v/>
      </c>
      <c r="H975" s="1" t="str">
        <f t="shared" si="92"/>
        <v/>
      </c>
      <c r="I975" s="1" t="str">
        <f t="shared" si="93"/>
        <v/>
      </c>
      <c r="J975" s="1" t="str">
        <f t="shared" si="94"/>
        <v/>
      </c>
      <c r="K975" t="str">
        <f>IF(A975="","",ROUND(1+(LOG10(A975)-LOG10(入力・概要!$B$38))*(入力・概要!$B$40-1)/(LOG10(入力・概要!$B$39)-LOG10(入力・概要!$B$38)),0)+3)</f>
        <v/>
      </c>
      <c r="L975" t="str">
        <f>IF(K975="","",INDEX(同相3導体!$B:$B,K975))</f>
        <v/>
      </c>
      <c r="M975" t="str">
        <f t="shared" si="95"/>
        <v/>
      </c>
    </row>
    <row r="976" spans="1:13">
      <c r="A976" s="3"/>
      <c r="B976" s="4"/>
      <c r="C976" s="4"/>
      <c r="D976" s="1" t="str">
        <f>IF(K976="","",INDEX(同相3導体!$AB:$AB,K976))</f>
        <v/>
      </c>
      <c r="E976" s="1" t="str">
        <f>IF(K976="","",INDEX(同相3導体!$AC:$AC,K976))</f>
        <v/>
      </c>
      <c r="F976" s="1" t="str">
        <f t="shared" si="90"/>
        <v/>
      </c>
      <c r="G976" s="1" t="str">
        <f t="shared" si="91"/>
        <v/>
      </c>
      <c r="H976" s="1" t="str">
        <f t="shared" si="92"/>
        <v/>
      </c>
      <c r="I976" s="1" t="str">
        <f t="shared" si="93"/>
        <v/>
      </c>
      <c r="J976" s="1" t="str">
        <f t="shared" si="94"/>
        <v/>
      </c>
      <c r="K976" t="str">
        <f>IF(A976="","",ROUND(1+(LOG10(A976)-LOG10(入力・概要!$B$38))*(入力・概要!$B$40-1)/(LOG10(入力・概要!$B$39)-LOG10(入力・概要!$B$38)),0)+3)</f>
        <v/>
      </c>
      <c r="L976" t="str">
        <f>IF(K976="","",INDEX(同相3導体!$B:$B,K976))</f>
        <v/>
      </c>
      <c r="M976" t="str">
        <f t="shared" si="95"/>
        <v/>
      </c>
    </row>
    <row r="977" spans="1:13">
      <c r="A977" s="3"/>
      <c r="B977" s="4"/>
      <c r="C977" s="4"/>
      <c r="D977" s="1" t="str">
        <f>IF(K977="","",INDEX(同相3導体!$AB:$AB,K977))</f>
        <v/>
      </c>
      <c r="E977" s="1" t="str">
        <f>IF(K977="","",INDEX(同相3導体!$AC:$AC,K977))</f>
        <v/>
      </c>
      <c r="F977" s="1" t="str">
        <f t="shared" si="90"/>
        <v/>
      </c>
      <c r="G977" s="1" t="str">
        <f t="shared" si="91"/>
        <v/>
      </c>
      <c r="H977" s="1" t="str">
        <f t="shared" si="92"/>
        <v/>
      </c>
      <c r="I977" s="1" t="str">
        <f t="shared" si="93"/>
        <v/>
      </c>
      <c r="J977" s="1" t="str">
        <f t="shared" si="94"/>
        <v/>
      </c>
      <c r="K977" t="str">
        <f>IF(A977="","",ROUND(1+(LOG10(A977)-LOG10(入力・概要!$B$38))*(入力・概要!$B$40-1)/(LOG10(入力・概要!$B$39)-LOG10(入力・概要!$B$38)),0)+3)</f>
        <v/>
      </c>
      <c r="L977" t="str">
        <f>IF(K977="","",INDEX(同相3導体!$B:$B,K977))</f>
        <v/>
      </c>
      <c r="M977" t="str">
        <f t="shared" si="95"/>
        <v/>
      </c>
    </row>
    <row r="978" spans="1:13">
      <c r="A978" s="3"/>
      <c r="B978" s="4"/>
      <c r="C978" s="4"/>
      <c r="D978" s="1" t="str">
        <f>IF(K978="","",INDEX(同相3導体!$AB:$AB,K978))</f>
        <v/>
      </c>
      <c r="E978" s="1" t="str">
        <f>IF(K978="","",INDEX(同相3導体!$AC:$AC,K978))</f>
        <v/>
      </c>
      <c r="F978" s="1" t="str">
        <f t="shared" si="90"/>
        <v/>
      </c>
      <c r="G978" s="1" t="str">
        <f t="shared" si="91"/>
        <v/>
      </c>
      <c r="H978" s="1" t="str">
        <f t="shared" si="92"/>
        <v/>
      </c>
      <c r="I978" s="1" t="str">
        <f t="shared" si="93"/>
        <v/>
      </c>
      <c r="J978" s="1" t="str">
        <f t="shared" si="94"/>
        <v/>
      </c>
      <c r="K978" t="str">
        <f>IF(A978="","",ROUND(1+(LOG10(A978)-LOG10(入力・概要!$B$38))*(入力・概要!$B$40-1)/(LOG10(入力・概要!$B$39)-LOG10(入力・概要!$B$38)),0)+3)</f>
        <v/>
      </c>
      <c r="L978" t="str">
        <f>IF(K978="","",INDEX(同相3導体!$B:$B,K978))</f>
        <v/>
      </c>
      <c r="M978" t="str">
        <f t="shared" si="95"/>
        <v/>
      </c>
    </row>
    <row r="979" spans="1:13">
      <c r="A979" s="3"/>
      <c r="B979" s="4"/>
      <c r="C979" s="4"/>
      <c r="D979" s="1" t="str">
        <f>IF(K979="","",INDEX(同相3導体!$AB:$AB,K979))</f>
        <v/>
      </c>
      <c r="E979" s="1" t="str">
        <f>IF(K979="","",INDEX(同相3導体!$AC:$AC,K979))</f>
        <v/>
      </c>
      <c r="F979" s="1" t="str">
        <f t="shared" si="90"/>
        <v/>
      </c>
      <c r="G979" s="1" t="str">
        <f t="shared" si="91"/>
        <v/>
      </c>
      <c r="H979" s="1" t="str">
        <f t="shared" si="92"/>
        <v/>
      </c>
      <c r="I979" s="1" t="str">
        <f t="shared" si="93"/>
        <v/>
      </c>
      <c r="J979" s="1" t="str">
        <f t="shared" si="94"/>
        <v/>
      </c>
      <c r="K979" t="str">
        <f>IF(A979="","",ROUND(1+(LOG10(A979)-LOG10(入力・概要!$B$38))*(入力・概要!$B$40-1)/(LOG10(入力・概要!$B$39)-LOG10(入力・概要!$B$38)),0)+3)</f>
        <v/>
      </c>
      <c r="L979" t="str">
        <f>IF(K979="","",INDEX(同相3導体!$B:$B,K979))</f>
        <v/>
      </c>
      <c r="M979" t="str">
        <f t="shared" si="95"/>
        <v/>
      </c>
    </row>
    <row r="980" spans="1:13">
      <c r="A980" s="3"/>
      <c r="B980" s="4"/>
      <c r="C980" s="4"/>
      <c r="D980" s="1" t="str">
        <f>IF(K980="","",INDEX(同相3導体!$AB:$AB,K980))</f>
        <v/>
      </c>
      <c r="E980" s="1" t="str">
        <f>IF(K980="","",INDEX(同相3導体!$AC:$AC,K980))</f>
        <v/>
      </c>
      <c r="F980" s="1" t="str">
        <f t="shared" si="90"/>
        <v/>
      </c>
      <c r="G980" s="1" t="str">
        <f t="shared" si="91"/>
        <v/>
      </c>
      <c r="H980" s="1" t="str">
        <f t="shared" si="92"/>
        <v/>
      </c>
      <c r="I980" s="1" t="str">
        <f t="shared" si="93"/>
        <v/>
      </c>
      <c r="J980" s="1" t="str">
        <f t="shared" si="94"/>
        <v/>
      </c>
      <c r="K980" t="str">
        <f>IF(A980="","",ROUND(1+(LOG10(A980)-LOG10(入力・概要!$B$38))*(入力・概要!$B$40-1)/(LOG10(入力・概要!$B$39)-LOG10(入力・概要!$B$38)),0)+3)</f>
        <v/>
      </c>
      <c r="L980" t="str">
        <f>IF(K980="","",INDEX(同相3導体!$B:$B,K980))</f>
        <v/>
      </c>
      <c r="M980" t="str">
        <f t="shared" si="95"/>
        <v/>
      </c>
    </row>
    <row r="981" spans="1:13">
      <c r="A981" s="3"/>
      <c r="B981" s="4"/>
      <c r="C981" s="4"/>
      <c r="D981" s="1" t="str">
        <f>IF(K981="","",INDEX(同相3導体!$AB:$AB,K981))</f>
        <v/>
      </c>
      <c r="E981" s="1" t="str">
        <f>IF(K981="","",INDEX(同相3導体!$AC:$AC,K981))</f>
        <v/>
      </c>
      <c r="F981" s="1" t="str">
        <f t="shared" si="90"/>
        <v/>
      </c>
      <c r="G981" s="1" t="str">
        <f t="shared" si="91"/>
        <v/>
      </c>
      <c r="H981" s="1" t="str">
        <f t="shared" si="92"/>
        <v/>
      </c>
      <c r="I981" s="1" t="str">
        <f t="shared" si="93"/>
        <v/>
      </c>
      <c r="J981" s="1" t="str">
        <f t="shared" si="94"/>
        <v/>
      </c>
      <c r="K981" t="str">
        <f>IF(A981="","",ROUND(1+(LOG10(A981)-LOG10(入力・概要!$B$38))*(入力・概要!$B$40-1)/(LOG10(入力・概要!$B$39)-LOG10(入力・概要!$B$38)),0)+3)</f>
        <v/>
      </c>
      <c r="L981" t="str">
        <f>IF(K981="","",INDEX(同相3導体!$B:$B,K981))</f>
        <v/>
      </c>
      <c r="M981" t="str">
        <f t="shared" si="95"/>
        <v/>
      </c>
    </row>
    <row r="982" spans="1:13">
      <c r="A982" s="3"/>
      <c r="B982" s="4"/>
      <c r="C982" s="4"/>
      <c r="D982" s="1" t="str">
        <f>IF(K982="","",INDEX(同相3導体!$AB:$AB,K982))</f>
        <v/>
      </c>
      <c r="E982" s="1" t="str">
        <f>IF(K982="","",INDEX(同相3導体!$AC:$AC,K982))</f>
        <v/>
      </c>
      <c r="F982" s="1" t="str">
        <f t="shared" si="90"/>
        <v/>
      </c>
      <c r="G982" s="1" t="str">
        <f t="shared" si="91"/>
        <v/>
      </c>
      <c r="H982" s="1" t="str">
        <f t="shared" si="92"/>
        <v/>
      </c>
      <c r="I982" s="1" t="str">
        <f t="shared" si="93"/>
        <v/>
      </c>
      <c r="J982" s="1" t="str">
        <f t="shared" si="94"/>
        <v/>
      </c>
      <c r="K982" t="str">
        <f>IF(A982="","",ROUND(1+(LOG10(A982)-LOG10(入力・概要!$B$38))*(入力・概要!$B$40-1)/(LOG10(入力・概要!$B$39)-LOG10(入力・概要!$B$38)),0)+3)</f>
        <v/>
      </c>
      <c r="L982" t="str">
        <f>IF(K982="","",INDEX(同相3導体!$B:$B,K982))</f>
        <v/>
      </c>
      <c r="M982" t="str">
        <f t="shared" si="95"/>
        <v/>
      </c>
    </row>
    <row r="983" spans="1:13">
      <c r="A983" s="3"/>
      <c r="B983" s="4"/>
      <c r="C983" s="4"/>
      <c r="D983" s="1" t="str">
        <f>IF(K983="","",INDEX(同相3導体!$AB:$AB,K983))</f>
        <v/>
      </c>
      <c r="E983" s="1" t="str">
        <f>IF(K983="","",INDEX(同相3導体!$AC:$AC,K983))</f>
        <v/>
      </c>
      <c r="F983" s="1" t="str">
        <f t="shared" si="90"/>
        <v/>
      </c>
      <c r="G983" s="1" t="str">
        <f t="shared" si="91"/>
        <v/>
      </c>
      <c r="H983" s="1" t="str">
        <f t="shared" si="92"/>
        <v/>
      </c>
      <c r="I983" s="1" t="str">
        <f t="shared" si="93"/>
        <v/>
      </c>
      <c r="J983" s="1" t="str">
        <f t="shared" si="94"/>
        <v/>
      </c>
      <c r="K983" t="str">
        <f>IF(A983="","",ROUND(1+(LOG10(A983)-LOG10(入力・概要!$B$38))*(入力・概要!$B$40-1)/(LOG10(入力・概要!$B$39)-LOG10(入力・概要!$B$38)),0)+3)</f>
        <v/>
      </c>
      <c r="L983" t="str">
        <f>IF(K983="","",INDEX(同相3導体!$B:$B,K983))</f>
        <v/>
      </c>
      <c r="M983" t="str">
        <f t="shared" si="95"/>
        <v/>
      </c>
    </row>
    <row r="984" spans="1:13">
      <c r="A984" s="3"/>
      <c r="B984" s="4"/>
      <c r="C984" s="4"/>
      <c r="D984" s="1" t="str">
        <f>IF(K984="","",INDEX(同相3導体!$AB:$AB,K984))</f>
        <v/>
      </c>
      <c r="E984" s="1" t="str">
        <f>IF(K984="","",INDEX(同相3導体!$AC:$AC,K984))</f>
        <v/>
      </c>
      <c r="F984" s="1" t="str">
        <f t="shared" si="90"/>
        <v/>
      </c>
      <c r="G984" s="1" t="str">
        <f t="shared" si="91"/>
        <v/>
      </c>
      <c r="H984" s="1" t="str">
        <f t="shared" si="92"/>
        <v/>
      </c>
      <c r="I984" s="1" t="str">
        <f t="shared" si="93"/>
        <v/>
      </c>
      <c r="J984" s="1" t="str">
        <f t="shared" si="94"/>
        <v/>
      </c>
      <c r="K984" t="str">
        <f>IF(A984="","",ROUND(1+(LOG10(A984)-LOG10(入力・概要!$B$38))*(入力・概要!$B$40-1)/(LOG10(入力・概要!$B$39)-LOG10(入力・概要!$B$38)),0)+3)</f>
        <v/>
      </c>
      <c r="L984" t="str">
        <f>IF(K984="","",INDEX(同相3導体!$B:$B,K984))</f>
        <v/>
      </c>
      <c r="M984" t="str">
        <f t="shared" si="95"/>
        <v/>
      </c>
    </row>
    <row r="985" spans="1:13">
      <c r="A985" s="3"/>
      <c r="B985" s="4"/>
      <c r="C985" s="4"/>
      <c r="D985" s="1" t="str">
        <f>IF(K985="","",INDEX(同相3導体!$AB:$AB,K985))</f>
        <v/>
      </c>
      <c r="E985" s="1" t="str">
        <f>IF(K985="","",INDEX(同相3導体!$AC:$AC,K985))</f>
        <v/>
      </c>
      <c r="F985" s="1" t="str">
        <f t="shared" si="90"/>
        <v/>
      </c>
      <c r="G985" s="1" t="str">
        <f t="shared" si="91"/>
        <v/>
      </c>
      <c r="H985" s="1" t="str">
        <f t="shared" si="92"/>
        <v/>
      </c>
      <c r="I985" s="1" t="str">
        <f t="shared" si="93"/>
        <v/>
      </c>
      <c r="J985" s="1" t="str">
        <f t="shared" si="94"/>
        <v/>
      </c>
      <c r="K985" t="str">
        <f>IF(A985="","",ROUND(1+(LOG10(A985)-LOG10(入力・概要!$B$38))*(入力・概要!$B$40-1)/(LOG10(入力・概要!$B$39)-LOG10(入力・概要!$B$38)),0)+3)</f>
        <v/>
      </c>
      <c r="L985" t="str">
        <f>IF(K985="","",INDEX(同相3導体!$B:$B,K985))</f>
        <v/>
      </c>
      <c r="M985" t="str">
        <f t="shared" si="95"/>
        <v/>
      </c>
    </row>
    <row r="986" spans="1:13">
      <c r="A986" s="3"/>
      <c r="B986" s="4"/>
      <c r="C986" s="4"/>
      <c r="D986" s="1" t="str">
        <f>IF(K986="","",INDEX(同相3導体!$AB:$AB,K986))</f>
        <v/>
      </c>
      <c r="E986" s="1" t="str">
        <f>IF(K986="","",INDEX(同相3導体!$AC:$AC,K986))</f>
        <v/>
      </c>
      <c r="F986" s="1" t="str">
        <f t="shared" si="90"/>
        <v/>
      </c>
      <c r="G986" s="1" t="str">
        <f t="shared" si="91"/>
        <v/>
      </c>
      <c r="H986" s="1" t="str">
        <f t="shared" si="92"/>
        <v/>
      </c>
      <c r="I986" s="1" t="str">
        <f t="shared" si="93"/>
        <v/>
      </c>
      <c r="J986" s="1" t="str">
        <f t="shared" si="94"/>
        <v/>
      </c>
      <c r="K986" t="str">
        <f>IF(A986="","",ROUND(1+(LOG10(A986)-LOG10(入力・概要!$B$38))*(入力・概要!$B$40-1)/(LOG10(入力・概要!$B$39)-LOG10(入力・概要!$B$38)),0)+3)</f>
        <v/>
      </c>
      <c r="L986" t="str">
        <f>IF(K986="","",INDEX(同相3導体!$B:$B,K986))</f>
        <v/>
      </c>
      <c r="M986" t="str">
        <f t="shared" si="95"/>
        <v/>
      </c>
    </row>
    <row r="987" spans="1:13">
      <c r="A987" s="3"/>
      <c r="B987" s="4"/>
      <c r="C987" s="4"/>
      <c r="D987" s="1" t="str">
        <f>IF(K987="","",INDEX(同相3導体!$AB:$AB,K987))</f>
        <v/>
      </c>
      <c r="E987" s="1" t="str">
        <f>IF(K987="","",INDEX(同相3導体!$AC:$AC,K987))</f>
        <v/>
      </c>
      <c r="F987" s="1" t="str">
        <f t="shared" si="90"/>
        <v/>
      </c>
      <c r="G987" s="1" t="str">
        <f t="shared" si="91"/>
        <v/>
      </c>
      <c r="H987" s="1" t="str">
        <f t="shared" si="92"/>
        <v/>
      </c>
      <c r="I987" s="1" t="str">
        <f t="shared" si="93"/>
        <v/>
      </c>
      <c r="J987" s="1" t="str">
        <f t="shared" si="94"/>
        <v/>
      </c>
      <c r="K987" t="str">
        <f>IF(A987="","",ROUND(1+(LOG10(A987)-LOG10(入力・概要!$B$38))*(入力・概要!$B$40-1)/(LOG10(入力・概要!$B$39)-LOG10(入力・概要!$B$38)),0)+3)</f>
        <v/>
      </c>
      <c r="L987" t="str">
        <f>IF(K987="","",INDEX(同相3導体!$B:$B,K987))</f>
        <v/>
      </c>
      <c r="M987" t="str">
        <f t="shared" si="95"/>
        <v/>
      </c>
    </row>
    <row r="988" spans="1:13">
      <c r="A988" s="3"/>
      <c r="B988" s="4"/>
      <c r="C988" s="4"/>
      <c r="D988" s="1" t="str">
        <f>IF(K988="","",INDEX(同相3導体!$AB:$AB,K988))</f>
        <v/>
      </c>
      <c r="E988" s="1" t="str">
        <f>IF(K988="","",INDEX(同相3導体!$AC:$AC,K988))</f>
        <v/>
      </c>
      <c r="F988" s="1" t="str">
        <f t="shared" si="90"/>
        <v/>
      </c>
      <c r="G988" s="1" t="str">
        <f t="shared" si="91"/>
        <v/>
      </c>
      <c r="H988" s="1" t="str">
        <f t="shared" si="92"/>
        <v/>
      </c>
      <c r="I988" s="1" t="str">
        <f t="shared" si="93"/>
        <v/>
      </c>
      <c r="J988" s="1" t="str">
        <f t="shared" si="94"/>
        <v/>
      </c>
      <c r="K988" t="str">
        <f>IF(A988="","",ROUND(1+(LOG10(A988)-LOG10(入力・概要!$B$38))*(入力・概要!$B$40-1)/(LOG10(入力・概要!$B$39)-LOG10(入力・概要!$B$38)),0)+3)</f>
        <v/>
      </c>
      <c r="L988" t="str">
        <f>IF(K988="","",INDEX(同相3導体!$B:$B,K988))</f>
        <v/>
      </c>
      <c r="M988" t="str">
        <f t="shared" si="95"/>
        <v/>
      </c>
    </row>
    <row r="989" spans="1:13">
      <c r="A989" s="3"/>
      <c r="B989" s="4"/>
      <c r="C989" s="4"/>
      <c r="D989" s="1" t="str">
        <f>IF(K989="","",INDEX(同相3導体!$AB:$AB,K989))</f>
        <v/>
      </c>
      <c r="E989" s="1" t="str">
        <f>IF(K989="","",INDEX(同相3導体!$AC:$AC,K989))</f>
        <v/>
      </c>
      <c r="F989" s="1" t="str">
        <f t="shared" si="90"/>
        <v/>
      </c>
      <c r="G989" s="1" t="str">
        <f t="shared" si="91"/>
        <v/>
      </c>
      <c r="H989" s="1" t="str">
        <f t="shared" si="92"/>
        <v/>
      </c>
      <c r="I989" s="1" t="str">
        <f t="shared" si="93"/>
        <v/>
      </c>
      <c r="J989" s="1" t="str">
        <f t="shared" si="94"/>
        <v/>
      </c>
      <c r="K989" t="str">
        <f>IF(A989="","",ROUND(1+(LOG10(A989)-LOG10(入力・概要!$B$38))*(入力・概要!$B$40-1)/(LOG10(入力・概要!$B$39)-LOG10(入力・概要!$B$38)),0)+3)</f>
        <v/>
      </c>
      <c r="L989" t="str">
        <f>IF(K989="","",INDEX(同相3導体!$B:$B,K989))</f>
        <v/>
      </c>
      <c r="M989" t="str">
        <f t="shared" si="95"/>
        <v/>
      </c>
    </row>
    <row r="990" spans="1:13">
      <c r="A990" s="3"/>
      <c r="B990" s="4"/>
      <c r="C990" s="4"/>
      <c r="D990" s="1" t="str">
        <f>IF(K990="","",INDEX(同相3導体!$AB:$AB,K990))</f>
        <v/>
      </c>
      <c r="E990" s="1" t="str">
        <f>IF(K990="","",INDEX(同相3導体!$AC:$AC,K990))</f>
        <v/>
      </c>
      <c r="F990" s="1" t="str">
        <f t="shared" si="90"/>
        <v/>
      </c>
      <c r="G990" s="1" t="str">
        <f t="shared" si="91"/>
        <v/>
      </c>
      <c r="H990" s="1" t="str">
        <f t="shared" si="92"/>
        <v/>
      </c>
      <c r="I990" s="1" t="str">
        <f t="shared" si="93"/>
        <v/>
      </c>
      <c r="J990" s="1" t="str">
        <f t="shared" si="94"/>
        <v/>
      </c>
      <c r="K990" t="str">
        <f>IF(A990="","",ROUND(1+(LOG10(A990)-LOG10(入力・概要!$B$38))*(入力・概要!$B$40-1)/(LOG10(入力・概要!$B$39)-LOG10(入力・概要!$B$38)),0)+3)</f>
        <v/>
      </c>
      <c r="L990" t="str">
        <f>IF(K990="","",INDEX(同相3導体!$B:$B,K990))</f>
        <v/>
      </c>
      <c r="M990" t="str">
        <f t="shared" si="95"/>
        <v/>
      </c>
    </row>
    <row r="991" spans="1:13">
      <c r="A991" s="3"/>
      <c r="B991" s="4"/>
      <c r="C991" s="4"/>
      <c r="D991" s="1" t="str">
        <f>IF(K991="","",INDEX(同相3導体!$AB:$AB,K991))</f>
        <v/>
      </c>
      <c r="E991" s="1" t="str">
        <f>IF(K991="","",INDEX(同相3導体!$AC:$AC,K991))</f>
        <v/>
      </c>
      <c r="F991" s="1" t="str">
        <f t="shared" si="90"/>
        <v/>
      </c>
      <c r="G991" s="1" t="str">
        <f t="shared" si="91"/>
        <v/>
      </c>
      <c r="H991" s="1" t="str">
        <f t="shared" si="92"/>
        <v/>
      </c>
      <c r="I991" s="1" t="str">
        <f t="shared" si="93"/>
        <v/>
      </c>
      <c r="J991" s="1" t="str">
        <f t="shared" si="94"/>
        <v/>
      </c>
      <c r="K991" t="str">
        <f>IF(A991="","",ROUND(1+(LOG10(A991)-LOG10(入力・概要!$B$38))*(入力・概要!$B$40-1)/(LOG10(入力・概要!$B$39)-LOG10(入力・概要!$B$38)),0)+3)</f>
        <v/>
      </c>
      <c r="L991" t="str">
        <f>IF(K991="","",INDEX(同相3導体!$B:$B,K991))</f>
        <v/>
      </c>
      <c r="M991" t="str">
        <f t="shared" si="95"/>
        <v/>
      </c>
    </row>
    <row r="992" spans="1:13">
      <c r="A992" s="3"/>
      <c r="B992" s="4"/>
      <c r="C992" s="4"/>
      <c r="D992" s="1" t="str">
        <f>IF(K992="","",INDEX(同相3導体!$AB:$AB,K992))</f>
        <v/>
      </c>
      <c r="E992" s="1" t="str">
        <f>IF(K992="","",INDEX(同相3導体!$AC:$AC,K992))</f>
        <v/>
      </c>
      <c r="F992" s="1" t="str">
        <f t="shared" si="90"/>
        <v/>
      </c>
      <c r="G992" s="1" t="str">
        <f t="shared" si="91"/>
        <v/>
      </c>
      <c r="H992" s="1" t="str">
        <f t="shared" si="92"/>
        <v/>
      </c>
      <c r="I992" s="1" t="str">
        <f t="shared" si="93"/>
        <v/>
      </c>
      <c r="J992" s="1" t="str">
        <f t="shared" si="94"/>
        <v/>
      </c>
      <c r="K992" t="str">
        <f>IF(A992="","",ROUND(1+(LOG10(A992)-LOG10(入力・概要!$B$38))*(入力・概要!$B$40-1)/(LOG10(入力・概要!$B$39)-LOG10(入力・概要!$B$38)),0)+3)</f>
        <v/>
      </c>
      <c r="L992" t="str">
        <f>IF(K992="","",INDEX(同相3導体!$B:$B,K992))</f>
        <v/>
      </c>
      <c r="M992" t="str">
        <f t="shared" si="95"/>
        <v/>
      </c>
    </row>
    <row r="993" spans="1:13">
      <c r="A993" s="3"/>
      <c r="B993" s="4"/>
      <c r="C993" s="4"/>
      <c r="D993" s="1" t="str">
        <f>IF(K993="","",INDEX(同相3導体!$AB:$AB,K993))</f>
        <v/>
      </c>
      <c r="E993" s="1" t="str">
        <f>IF(K993="","",INDEX(同相3導体!$AC:$AC,K993))</f>
        <v/>
      </c>
      <c r="F993" s="1" t="str">
        <f t="shared" si="90"/>
        <v/>
      </c>
      <c r="G993" s="1" t="str">
        <f t="shared" si="91"/>
        <v/>
      </c>
      <c r="H993" s="1" t="str">
        <f t="shared" si="92"/>
        <v/>
      </c>
      <c r="I993" s="1" t="str">
        <f t="shared" si="93"/>
        <v/>
      </c>
      <c r="J993" s="1" t="str">
        <f t="shared" si="94"/>
        <v/>
      </c>
      <c r="K993" t="str">
        <f>IF(A993="","",ROUND(1+(LOG10(A993)-LOG10(入力・概要!$B$38))*(入力・概要!$B$40-1)/(LOG10(入力・概要!$B$39)-LOG10(入力・概要!$B$38)),0)+3)</f>
        <v/>
      </c>
      <c r="L993" t="str">
        <f>IF(K993="","",INDEX(同相3導体!$B:$B,K993))</f>
        <v/>
      </c>
      <c r="M993" t="str">
        <f t="shared" si="95"/>
        <v/>
      </c>
    </row>
    <row r="994" spans="1:13">
      <c r="A994" s="3"/>
      <c r="B994" s="4"/>
      <c r="C994" s="4"/>
      <c r="D994" s="1" t="str">
        <f>IF(K994="","",INDEX(同相3導体!$AB:$AB,K994))</f>
        <v/>
      </c>
      <c r="E994" s="1" t="str">
        <f>IF(K994="","",INDEX(同相3導体!$AC:$AC,K994))</f>
        <v/>
      </c>
      <c r="F994" s="1" t="str">
        <f t="shared" si="90"/>
        <v/>
      </c>
      <c r="G994" s="1" t="str">
        <f t="shared" si="91"/>
        <v/>
      </c>
      <c r="H994" s="1" t="str">
        <f t="shared" si="92"/>
        <v/>
      </c>
      <c r="I994" s="1" t="str">
        <f t="shared" si="93"/>
        <v/>
      </c>
      <c r="J994" s="1" t="str">
        <f t="shared" si="94"/>
        <v/>
      </c>
      <c r="K994" t="str">
        <f>IF(A994="","",ROUND(1+(LOG10(A994)-LOG10(入力・概要!$B$38))*(入力・概要!$B$40-1)/(LOG10(入力・概要!$B$39)-LOG10(入力・概要!$B$38)),0)+3)</f>
        <v/>
      </c>
      <c r="L994" t="str">
        <f>IF(K994="","",INDEX(同相3導体!$B:$B,K994))</f>
        <v/>
      </c>
      <c r="M994" t="str">
        <f t="shared" si="95"/>
        <v/>
      </c>
    </row>
    <row r="995" spans="1:13">
      <c r="A995" s="3"/>
      <c r="B995" s="4"/>
      <c r="C995" s="4"/>
      <c r="D995" s="1" t="str">
        <f>IF(K995="","",INDEX(同相3導体!$AB:$AB,K995))</f>
        <v/>
      </c>
      <c r="E995" s="1" t="str">
        <f>IF(K995="","",INDEX(同相3導体!$AC:$AC,K995))</f>
        <v/>
      </c>
      <c r="F995" s="1" t="str">
        <f t="shared" si="90"/>
        <v/>
      </c>
      <c r="G995" s="1" t="str">
        <f t="shared" si="91"/>
        <v/>
      </c>
      <c r="H995" s="1" t="str">
        <f t="shared" si="92"/>
        <v/>
      </c>
      <c r="I995" s="1" t="str">
        <f t="shared" si="93"/>
        <v/>
      </c>
      <c r="J995" s="1" t="str">
        <f t="shared" si="94"/>
        <v/>
      </c>
      <c r="K995" t="str">
        <f>IF(A995="","",ROUND(1+(LOG10(A995)-LOG10(入力・概要!$B$38))*(入力・概要!$B$40-1)/(LOG10(入力・概要!$B$39)-LOG10(入力・概要!$B$38)),0)+3)</f>
        <v/>
      </c>
      <c r="L995" t="str">
        <f>IF(K995="","",INDEX(同相3導体!$B:$B,K995))</f>
        <v/>
      </c>
      <c r="M995" t="str">
        <f t="shared" si="95"/>
        <v/>
      </c>
    </row>
    <row r="996" spans="1:13">
      <c r="A996" s="3"/>
      <c r="B996" s="4"/>
      <c r="C996" s="4"/>
      <c r="D996" s="1" t="str">
        <f>IF(K996="","",INDEX(同相3導体!$AB:$AB,K996))</f>
        <v/>
      </c>
      <c r="E996" s="1" t="str">
        <f>IF(K996="","",INDEX(同相3導体!$AC:$AC,K996))</f>
        <v/>
      </c>
      <c r="F996" s="1" t="str">
        <f t="shared" si="90"/>
        <v/>
      </c>
      <c r="G996" s="1" t="str">
        <f t="shared" si="91"/>
        <v/>
      </c>
      <c r="H996" s="1" t="str">
        <f t="shared" si="92"/>
        <v/>
      </c>
      <c r="I996" s="1" t="str">
        <f t="shared" si="93"/>
        <v/>
      </c>
      <c r="J996" s="1" t="str">
        <f t="shared" si="94"/>
        <v/>
      </c>
      <c r="K996" t="str">
        <f>IF(A996="","",ROUND(1+(LOG10(A996)-LOG10(入力・概要!$B$38))*(入力・概要!$B$40-1)/(LOG10(入力・概要!$B$39)-LOG10(入力・概要!$B$38)),0)+3)</f>
        <v/>
      </c>
      <c r="L996" t="str">
        <f>IF(K996="","",INDEX(同相3導体!$B:$B,K996))</f>
        <v/>
      </c>
      <c r="M996" t="str">
        <f t="shared" si="95"/>
        <v/>
      </c>
    </row>
    <row r="997" spans="1:13">
      <c r="A997" s="3"/>
      <c r="B997" s="4"/>
      <c r="C997" s="4"/>
      <c r="D997" s="1" t="str">
        <f>IF(K997="","",INDEX(同相3導体!$AB:$AB,K997))</f>
        <v/>
      </c>
      <c r="E997" s="1" t="str">
        <f>IF(K997="","",INDEX(同相3導体!$AC:$AC,K997))</f>
        <v/>
      </c>
      <c r="F997" s="1" t="str">
        <f t="shared" si="90"/>
        <v/>
      </c>
      <c r="G997" s="1" t="str">
        <f t="shared" si="91"/>
        <v/>
      </c>
      <c r="H997" s="1" t="str">
        <f t="shared" si="92"/>
        <v/>
      </c>
      <c r="I997" s="1" t="str">
        <f t="shared" si="93"/>
        <v/>
      </c>
      <c r="J997" s="1" t="str">
        <f t="shared" si="94"/>
        <v/>
      </c>
      <c r="K997" t="str">
        <f>IF(A997="","",ROUND(1+(LOG10(A997)-LOG10(入力・概要!$B$38))*(入力・概要!$B$40-1)/(LOG10(入力・概要!$B$39)-LOG10(入力・概要!$B$38)),0)+3)</f>
        <v/>
      </c>
      <c r="L997" t="str">
        <f>IF(K997="","",INDEX(同相3導体!$B:$B,K997))</f>
        <v/>
      </c>
      <c r="M997" t="str">
        <f t="shared" si="95"/>
        <v/>
      </c>
    </row>
    <row r="998" spans="1:13">
      <c r="A998" s="3"/>
      <c r="B998" s="4"/>
      <c r="C998" s="4"/>
      <c r="D998" s="1" t="str">
        <f>IF(K998="","",INDEX(同相3導体!$AB:$AB,K998))</f>
        <v/>
      </c>
      <c r="E998" s="1" t="str">
        <f>IF(K998="","",INDEX(同相3導体!$AC:$AC,K998))</f>
        <v/>
      </c>
      <c r="F998" s="1" t="str">
        <f t="shared" si="90"/>
        <v/>
      </c>
      <c r="G998" s="1" t="str">
        <f t="shared" si="91"/>
        <v/>
      </c>
      <c r="H998" s="1" t="str">
        <f t="shared" si="92"/>
        <v/>
      </c>
      <c r="I998" s="1" t="str">
        <f t="shared" si="93"/>
        <v/>
      </c>
      <c r="J998" s="1" t="str">
        <f t="shared" si="94"/>
        <v/>
      </c>
      <c r="K998" t="str">
        <f>IF(A998="","",ROUND(1+(LOG10(A998)-LOG10(入力・概要!$B$38))*(入力・概要!$B$40-1)/(LOG10(入力・概要!$B$39)-LOG10(入力・概要!$B$38)),0)+3)</f>
        <v/>
      </c>
      <c r="L998" t="str">
        <f>IF(K998="","",INDEX(同相3導体!$B:$B,K998))</f>
        <v/>
      </c>
      <c r="M998" t="str">
        <f t="shared" si="95"/>
        <v/>
      </c>
    </row>
    <row r="999" spans="1:13">
      <c r="A999" s="3"/>
      <c r="B999" s="4"/>
      <c r="C999" s="4"/>
      <c r="D999" s="1" t="str">
        <f>IF(K999="","",INDEX(同相3導体!$AB:$AB,K999))</f>
        <v/>
      </c>
      <c r="E999" s="1" t="str">
        <f>IF(K999="","",INDEX(同相3導体!$AC:$AC,K999))</f>
        <v/>
      </c>
      <c r="F999" s="1" t="str">
        <f t="shared" si="90"/>
        <v/>
      </c>
      <c r="G999" s="1" t="str">
        <f t="shared" si="91"/>
        <v/>
      </c>
      <c r="H999" s="1" t="str">
        <f t="shared" si="92"/>
        <v/>
      </c>
      <c r="I999" s="1" t="str">
        <f t="shared" si="93"/>
        <v/>
      </c>
      <c r="J999" s="1" t="str">
        <f t="shared" si="94"/>
        <v/>
      </c>
      <c r="K999" t="str">
        <f>IF(A999="","",ROUND(1+(LOG10(A999)-LOG10(入力・概要!$B$38))*(入力・概要!$B$40-1)/(LOG10(入力・概要!$B$39)-LOG10(入力・概要!$B$38)),0)+3)</f>
        <v/>
      </c>
      <c r="L999" t="str">
        <f>IF(K999="","",INDEX(同相3導体!$B:$B,K999))</f>
        <v/>
      </c>
      <c r="M999" t="str">
        <f t="shared" si="95"/>
        <v/>
      </c>
    </row>
    <row r="1000" spans="1:13">
      <c r="A1000" s="3"/>
      <c r="B1000" s="4"/>
      <c r="C1000" s="4"/>
      <c r="D1000" s="1" t="str">
        <f>IF(K1000="","",INDEX(同相3導体!$AB:$AB,K1000))</f>
        <v/>
      </c>
      <c r="E1000" s="1" t="str">
        <f>IF(K1000="","",INDEX(同相3導体!$AC:$AC,K1000))</f>
        <v/>
      </c>
      <c r="F1000" s="1" t="str">
        <f t="shared" si="90"/>
        <v/>
      </c>
      <c r="G1000" s="1" t="str">
        <f t="shared" si="91"/>
        <v/>
      </c>
      <c r="H1000" s="1" t="str">
        <f t="shared" si="92"/>
        <v/>
      </c>
      <c r="I1000" s="1" t="str">
        <f t="shared" si="93"/>
        <v/>
      </c>
      <c r="J1000" s="1" t="str">
        <f t="shared" si="94"/>
        <v/>
      </c>
      <c r="K1000" t="str">
        <f>IF(A1000="","",ROUND(1+(LOG10(A1000)-LOG10(入力・概要!$B$38))*(入力・概要!$B$40-1)/(LOG10(入力・概要!$B$39)-LOG10(入力・概要!$B$38)),0)+3)</f>
        <v/>
      </c>
      <c r="L1000" t="str">
        <f>IF(K1000="","",INDEX(同相3導体!$B:$B,K1000))</f>
        <v/>
      </c>
      <c r="M1000" t="str">
        <f t="shared" si="95"/>
        <v/>
      </c>
    </row>
    <row r="1001" spans="1:13">
      <c r="A1001" s="3"/>
      <c r="B1001" s="4"/>
      <c r="C1001" s="4"/>
      <c r="D1001" s="1" t="str">
        <f>IF(K1001="","",INDEX(同相3導体!$AB:$AB,K1001))</f>
        <v/>
      </c>
      <c r="E1001" s="1" t="str">
        <f>IF(K1001="","",INDEX(同相3導体!$AC:$AC,K1001))</f>
        <v/>
      </c>
      <c r="F1001" s="1" t="str">
        <f t="shared" si="90"/>
        <v/>
      </c>
      <c r="G1001" s="1" t="str">
        <f t="shared" si="91"/>
        <v/>
      </c>
      <c r="H1001" s="1" t="str">
        <f t="shared" si="92"/>
        <v/>
      </c>
      <c r="I1001" s="1" t="str">
        <f t="shared" si="93"/>
        <v/>
      </c>
      <c r="J1001" s="1" t="str">
        <f t="shared" si="94"/>
        <v/>
      </c>
      <c r="K1001" t="str">
        <f>IF(A1001="","",ROUND(1+(LOG10(A1001)-LOG10(入力・概要!$B$38))*(入力・概要!$B$40-1)/(LOG10(入力・概要!$B$39)-LOG10(入力・概要!$B$38)),0)+3)</f>
        <v/>
      </c>
      <c r="L1001" t="str">
        <f>IF(K1001="","",INDEX(同相3導体!$B:$B,K1001))</f>
        <v/>
      </c>
      <c r="M1001" t="str">
        <f t="shared" si="95"/>
        <v/>
      </c>
    </row>
    <row r="1002" spans="1:13">
      <c r="A1002" s="3"/>
      <c r="B1002" s="4"/>
      <c r="C1002" s="4"/>
      <c r="D1002" s="1" t="str">
        <f>IF(K1002="","",INDEX(同相3導体!$AB:$AB,K1002))</f>
        <v/>
      </c>
      <c r="E1002" s="1" t="str">
        <f>IF(K1002="","",INDEX(同相3導体!$AC:$AC,K1002))</f>
        <v/>
      </c>
      <c r="F1002" s="1" t="str">
        <f t="shared" si="90"/>
        <v/>
      </c>
      <c r="G1002" s="1" t="str">
        <f t="shared" si="91"/>
        <v/>
      </c>
      <c r="H1002" s="1" t="str">
        <f t="shared" si="92"/>
        <v/>
      </c>
      <c r="I1002" s="1" t="str">
        <f t="shared" si="93"/>
        <v/>
      </c>
      <c r="J1002" s="1" t="str">
        <f t="shared" si="94"/>
        <v/>
      </c>
      <c r="K1002" t="str">
        <f>IF(A1002="","",ROUND(1+(LOG10(A1002)-LOG10(入力・概要!$B$38))*(入力・概要!$B$40-1)/(LOG10(入力・概要!$B$39)-LOG10(入力・概要!$B$38)),0)+3)</f>
        <v/>
      </c>
      <c r="L1002" t="str">
        <f>IF(K1002="","",INDEX(同相3導体!$B:$B,K1002))</f>
        <v/>
      </c>
      <c r="M1002" t="str">
        <f t="shared" si="95"/>
        <v/>
      </c>
    </row>
    <row r="1003" spans="1:13">
      <c r="A1003" s="3"/>
      <c r="B1003" s="4"/>
      <c r="C1003" s="4"/>
      <c r="D1003" s="1" t="str">
        <f>IF(K1003="","",INDEX(同相3導体!$AB:$AB,K1003))</f>
        <v/>
      </c>
      <c r="E1003" s="1" t="str">
        <f>IF(K1003="","",INDEX(同相3導体!$AC:$AC,K1003))</f>
        <v/>
      </c>
      <c r="F1003" s="1" t="str">
        <f t="shared" si="90"/>
        <v/>
      </c>
      <c r="G1003" s="1" t="str">
        <f t="shared" si="91"/>
        <v/>
      </c>
      <c r="H1003" s="1" t="str">
        <f t="shared" si="92"/>
        <v/>
      </c>
      <c r="I1003" s="1" t="str">
        <f t="shared" si="93"/>
        <v/>
      </c>
      <c r="J1003" s="1" t="str">
        <f t="shared" si="94"/>
        <v/>
      </c>
      <c r="K1003" t="str">
        <f>IF(A1003="","",ROUND(1+(LOG10(A1003)-LOG10(入力・概要!$B$38))*(入力・概要!$B$40-1)/(LOG10(入力・概要!$B$39)-LOG10(入力・概要!$B$38)),0)+3)</f>
        <v/>
      </c>
      <c r="L1003" t="str">
        <f>IF(K1003="","",INDEX(同相3導体!$B:$B,K1003))</f>
        <v/>
      </c>
      <c r="M1003" t="str">
        <f t="shared" si="95"/>
        <v/>
      </c>
    </row>
    <row r="1004" spans="1:13">
      <c r="A1004" s="3"/>
      <c r="B1004" s="4"/>
      <c r="C1004" s="4"/>
      <c r="D1004" s="1" t="str">
        <f>IF(K1004="","",INDEX(同相3導体!$AB:$AB,K1004))</f>
        <v/>
      </c>
      <c r="E1004" s="1" t="str">
        <f>IF(K1004="","",INDEX(同相3導体!$AC:$AC,K1004))</f>
        <v/>
      </c>
      <c r="F1004" s="1" t="str">
        <f t="shared" si="90"/>
        <v/>
      </c>
      <c r="G1004" s="1" t="str">
        <f t="shared" si="91"/>
        <v/>
      </c>
      <c r="H1004" s="1" t="str">
        <f t="shared" si="92"/>
        <v/>
      </c>
      <c r="I1004" s="1" t="str">
        <f t="shared" si="93"/>
        <v/>
      </c>
      <c r="J1004" s="1" t="str">
        <f t="shared" si="94"/>
        <v/>
      </c>
      <c r="K1004" t="str">
        <f>IF(A1004="","",ROUND(1+(LOG10(A1004)-LOG10(入力・概要!$B$38))*(入力・概要!$B$40-1)/(LOG10(入力・概要!$B$39)-LOG10(入力・概要!$B$38)),0)+3)</f>
        <v/>
      </c>
      <c r="L1004" t="str">
        <f>IF(K1004="","",INDEX(同相3導体!$B:$B,K1004))</f>
        <v/>
      </c>
      <c r="M1004" t="str">
        <f t="shared" si="95"/>
        <v/>
      </c>
    </row>
  </sheetData>
  <mergeCells count="2">
    <mergeCell ref="A2:M2"/>
    <mergeCell ref="A1:M1"/>
  </mergeCells>
  <phoneticPr fontId="20"/>
  <conditionalFormatting sqref="F5:G10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504"/>
  <sheetViews>
    <sheetView topLeftCell="A69" workbookViewId="0">
      <selection sqref="A1:N1"/>
    </sheetView>
  </sheetViews>
  <sheetFormatPr defaultRowHeight="13.8"/>
  <cols>
    <col min="1" max="14" width="11" customWidth="1"/>
    <col min="16" max="17" width="3" customWidth="1"/>
  </cols>
  <sheetData>
    <row r="1" spans="1:33" ht="26.4">
      <c r="A1" s="67" t="s">
        <v>171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8">
      <c r="A2" s="68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18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 t="s">
        <v>172</v>
      </c>
      <c r="Q3" s="5" t="s">
        <v>173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 t="s">
        <v>174</v>
      </c>
      <c r="Q4" s="5" t="s">
        <v>174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8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 t="s">
        <v>175</v>
      </c>
      <c r="Q5" s="5" t="s">
        <v>175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8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176</v>
      </c>
      <c r="Q6" s="5" t="s">
        <v>176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18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 t="s">
        <v>177</v>
      </c>
      <c r="Q7" s="5" t="s">
        <v>177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1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 t="s">
        <v>178</v>
      </c>
      <c r="Q8" s="5" t="s">
        <v>178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8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 t="s">
        <v>179</v>
      </c>
      <c r="Q9" s="5" t="s">
        <v>179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8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 t="s">
        <v>180</v>
      </c>
      <c r="Q10" s="5" t="s">
        <v>180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18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 t="s">
        <v>181</v>
      </c>
      <c r="Q11" s="5" t="s">
        <v>181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18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182</v>
      </c>
      <c r="Q12" s="5" t="s">
        <v>182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8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 t="s">
        <v>183</v>
      </c>
      <c r="Q13" s="5" t="s">
        <v>183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8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 t="s">
        <v>184</v>
      </c>
      <c r="Q14" s="5" t="s">
        <v>184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8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 t="s">
        <v>185</v>
      </c>
      <c r="Q15" s="5" t="s">
        <v>185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8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 t="s">
        <v>186</v>
      </c>
      <c r="Q16" s="5" t="s">
        <v>186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8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 t="s">
        <v>187</v>
      </c>
      <c r="Q17" s="5" t="s">
        <v>187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 t="s">
        <v>188</v>
      </c>
      <c r="Q18" s="5" t="s">
        <v>188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8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 t="s">
        <v>189</v>
      </c>
      <c r="Q19" s="5" t="s">
        <v>189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8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 t="s">
        <v>190</v>
      </c>
      <c r="Q20" s="5" t="s">
        <v>190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 t="s">
        <v>191</v>
      </c>
      <c r="Q21" s="5" t="s">
        <v>191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 t="s">
        <v>192</v>
      </c>
      <c r="Q22" s="5" t="s">
        <v>192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 t="s">
        <v>193</v>
      </c>
      <c r="Q23" s="5" t="s">
        <v>193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 t="s">
        <v>194</v>
      </c>
      <c r="Q24" s="5" t="s">
        <v>194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1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 t="s">
        <v>195</v>
      </c>
      <c r="Q25" s="5" t="s">
        <v>195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8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 t="s">
        <v>196</v>
      </c>
      <c r="Q26" s="5" t="s">
        <v>196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 t="s">
        <v>197</v>
      </c>
      <c r="Q27" s="5" t="s">
        <v>197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 t="s">
        <v>198</v>
      </c>
      <c r="Q28" s="5" t="s">
        <v>198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 t="s">
        <v>199</v>
      </c>
      <c r="Q29" s="5" t="s">
        <v>199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 t="s">
        <v>200</v>
      </c>
      <c r="Q30" s="5" t="s">
        <v>200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 t="s">
        <v>201</v>
      </c>
      <c r="Q31" s="5" t="s">
        <v>201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 t="s">
        <v>202</v>
      </c>
      <c r="Q32" s="5" t="s">
        <v>202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 t="s">
        <v>203</v>
      </c>
      <c r="Q33" s="5" t="s">
        <v>203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8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 t="s">
        <v>204</v>
      </c>
      <c r="Q34" s="5" t="s">
        <v>204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8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 t="s">
        <v>205</v>
      </c>
      <c r="Q35" s="5" t="s">
        <v>205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8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 t="s">
        <v>206</v>
      </c>
      <c r="Q36" s="5" t="s">
        <v>206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8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 t="s">
        <v>207</v>
      </c>
      <c r="Q37" s="5" t="s">
        <v>207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 t="s">
        <v>208</v>
      </c>
      <c r="Q38" s="5" t="s">
        <v>208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8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 t="s">
        <v>209</v>
      </c>
      <c r="Q39" s="5" t="s">
        <v>209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 t="s">
        <v>210</v>
      </c>
      <c r="Q40" s="5" t="s">
        <v>210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8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 t="s">
        <v>211</v>
      </c>
      <c r="Q41" s="5" t="s">
        <v>211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 t="s">
        <v>212</v>
      </c>
      <c r="Q42" s="5" t="s">
        <v>212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 t="s">
        <v>213</v>
      </c>
      <c r="Q43" s="5" t="s">
        <v>213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 t="s">
        <v>214</v>
      </c>
      <c r="Q44" s="5" t="s">
        <v>214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 t="s">
        <v>215</v>
      </c>
      <c r="Q45" s="5" t="s">
        <v>215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 t="s">
        <v>216</v>
      </c>
      <c r="Q46" s="5" t="s">
        <v>216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 t="s">
        <v>217</v>
      </c>
      <c r="Q47" s="5" t="s">
        <v>217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 t="s">
        <v>218</v>
      </c>
      <c r="Q48" s="5" t="s">
        <v>218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8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 t="s">
        <v>219</v>
      </c>
      <c r="Q49" s="5" t="s">
        <v>219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8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 t="s">
        <v>220</v>
      </c>
      <c r="Q50" s="5" t="s">
        <v>220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8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 t="s">
        <v>221</v>
      </c>
      <c r="Q51" s="5" t="s">
        <v>221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8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 t="s">
        <v>222</v>
      </c>
      <c r="Q52" s="5" t="s">
        <v>222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8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 t="s">
        <v>223</v>
      </c>
      <c r="Q53" s="5" t="s">
        <v>223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8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 t="s">
        <v>224</v>
      </c>
      <c r="Q54" s="5" t="s">
        <v>224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8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 t="s">
        <v>225</v>
      </c>
      <c r="Q55" s="5" t="s">
        <v>225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8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 t="s">
        <v>226</v>
      </c>
      <c r="Q56" s="5" t="s">
        <v>226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8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 t="s">
        <v>227</v>
      </c>
      <c r="Q57" s="5" t="s">
        <v>227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 t="s">
        <v>228</v>
      </c>
      <c r="Q58" s="5" t="s">
        <v>228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8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 t="s">
        <v>229</v>
      </c>
      <c r="Q59" s="5" t="s">
        <v>229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8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 t="s">
        <v>230</v>
      </c>
      <c r="Q60" s="5" t="s">
        <v>230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>
      <c r="P61" t="s">
        <v>231</v>
      </c>
      <c r="Q61" t="s">
        <v>231</v>
      </c>
    </row>
    <row r="62" spans="1:33">
      <c r="P62" t="s">
        <v>232</v>
      </c>
      <c r="Q62" t="s">
        <v>232</v>
      </c>
    </row>
    <row r="63" spans="1:33">
      <c r="P63" t="s">
        <v>233</v>
      </c>
      <c r="Q63" t="s">
        <v>233</v>
      </c>
    </row>
    <row r="64" spans="1:33">
      <c r="P64" t="s">
        <v>234</v>
      </c>
      <c r="Q64" t="s">
        <v>234</v>
      </c>
    </row>
    <row r="65" spans="16:17">
      <c r="P65" t="s">
        <v>235</v>
      </c>
      <c r="Q65" t="s">
        <v>235</v>
      </c>
    </row>
    <row r="66" spans="16:17">
      <c r="P66" t="s">
        <v>236</v>
      </c>
      <c r="Q66" t="s">
        <v>236</v>
      </c>
    </row>
    <row r="67" spans="16:17">
      <c r="P67" t="s">
        <v>237</v>
      </c>
      <c r="Q67" t="s">
        <v>237</v>
      </c>
    </row>
    <row r="68" spans="16:17">
      <c r="P68" t="s">
        <v>238</v>
      </c>
      <c r="Q68" t="s">
        <v>238</v>
      </c>
    </row>
    <row r="69" spans="16:17">
      <c r="P69" t="s">
        <v>239</v>
      </c>
      <c r="Q69" t="s">
        <v>239</v>
      </c>
    </row>
    <row r="70" spans="16:17">
      <c r="P70" t="s">
        <v>240</v>
      </c>
      <c r="Q70" t="s">
        <v>240</v>
      </c>
    </row>
    <row r="71" spans="16:17">
      <c r="P71" t="s">
        <v>241</v>
      </c>
      <c r="Q71" t="s">
        <v>241</v>
      </c>
    </row>
    <row r="72" spans="16:17">
      <c r="P72" t="s">
        <v>242</v>
      </c>
      <c r="Q72" t="s">
        <v>242</v>
      </c>
    </row>
    <row r="73" spans="16:17">
      <c r="P73" t="s">
        <v>243</v>
      </c>
      <c r="Q73" t="s">
        <v>243</v>
      </c>
    </row>
    <row r="74" spans="16:17">
      <c r="P74" t="s">
        <v>244</v>
      </c>
      <c r="Q74" t="s">
        <v>244</v>
      </c>
    </row>
    <row r="75" spans="16:17">
      <c r="P75" t="s">
        <v>245</v>
      </c>
      <c r="Q75" t="s">
        <v>245</v>
      </c>
    </row>
    <row r="76" spans="16:17">
      <c r="P76" t="s">
        <v>246</v>
      </c>
      <c r="Q76" t="s">
        <v>246</v>
      </c>
    </row>
    <row r="77" spans="16:17">
      <c r="P77" t="s">
        <v>247</v>
      </c>
      <c r="Q77" t="s">
        <v>247</v>
      </c>
    </row>
    <row r="78" spans="16:17">
      <c r="P78" t="s">
        <v>248</v>
      </c>
      <c r="Q78" t="s">
        <v>248</v>
      </c>
    </row>
    <row r="79" spans="16:17">
      <c r="P79" t="s">
        <v>249</v>
      </c>
      <c r="Q79" t="s">
        <v>249</v>
      </c>
    </row>
    <row r="80" spans="16:17">
      <c r="P80" t="s">
        <v>250</v>
      </c>
      <c r="Q80" t="s">
        <v>250</v>
      </c>
    </row>
    <row r="81" spans="16:17">
      <c r="P81" t="s">
        <v>251</v>
      </c>
      <c r="Q81" t="s">
        <v>251</v>
      </c>
    </row>
    <row r="82" spans="16:17">
      <c r="P82" t="s">
        <v>252</v>
      </c>
      <c r="Q82" t="s">
        <v>252</v>
      </c>
    </row>
    <row r="83" spans="16:17">
      <c r="P83" t="s">
        <v>253</v>
      </c>
      <c r="Q83" t="s">
        <v>253</v>
      </c>
    </row>
    <row r="84" spans="16:17">
      <c r="P84" t="s">
        <v>254</v>
      </c>
      <c r="Q84" t="s">
        <v>254</v>
      </c>
    </row>
    <row r="85" spans="16:17">
      <c r="P85" t="s">
        <v>255</v>
      </c>
      <c r="Q85" t="s">
        <v>255</v>
      </c>
    </row>
    <row r="86" spans="16:17">
      <c r="P86" t="s">
        <v>256</v>
      </c>
      <c r="Q86" t="s">
        <v>256</v>
      </c>
    </row>
    <row r="87" spans="16:17">
      <c r="P87" t="s">
        <v>257</v>
      </c>
      <c r="Q87" t="s">
        <v>257</v>
      </c>
    </row>
    <row r="88" spans="16:17">
      <c r="P88" t="s">
        <v>258</v>
      </c>
      <c r="Q88" t="s">
        <v>258</v>
      </c>
    </row>
    <row r="89" spans="16:17">
      <c r="P89" t="s">
        <v>259</v>
      </c>
      <c r="Q89" t="s">
        <v>259</v>
      </c>
    </row>
    <row r="90" spans="16:17">
      <c r="P90" t="s">
        <v>260</v>
      </c>
      <c r="Q90" t="s">
        <v>260</v>
      </c>
    </row>
    <row r="91" spans="16:17">
      <c r="P91" t="s">
        <v>261</v>
      </c>
      <c r="Q91" t="s">
        <v>261</v>
      </c>
    </row>
    <row r="92" spans="16:17">
      <c r="P92" t="s">
        <v>262</v>
      </c>
      <c r="Q92" t="s">
        <v>262</v>
      </c>
    </row>
    <row r="93" spans="16:17">
      <c r="P93" t="s">
        <v>263</v>
      </c>
      <c r="Q93" t="s">
        <v>263</v>
      </c>
    </row>
    <row r="94" spans="16:17">
      <c r="P94" t="s">
        <v>264</v>
      </c>
      <c r="Q94" t="s">
        <v>264</v>
      </c>
    </row>
    <row r="95" spans="16:17">
      <c r="P95" t="s">
        <v>265</v>
      </c>
      <c r="Q95" t="s">
        <v>265</v>
      </c>
    </row>
    <row r="96" spans="16:17">
      <c r="P96" t="s">
        <v>266</v>
      </c>
      <c r="Q96" t="s">
        <v>266</v>
      </c>
    </row>
    <row r="97" spans="16:17">
      <c r="P97" t="s">
        <v>267</v>
      </c>
      <c r="Q97" t="s">
        <v>267</v>
      </c>
    </row>
    <row r="98" spans="16:17">
      <c r="P98" t="s">
        <v>268</v>
      </c>
      <c r="Q98" t="s">
        <v>268</v>
      </c>
    </row>
    <row r="99" spans="16:17">
      <c r="P99" t="s">
        <v>269</v>
      </c>
      <c r="Q99" t="s">
        <v>269</v>
      </c>
    </row>
    <row r="100" spans="16:17">
      <c r="P100" t="s">
        <v>270</v>
      </c>
      <c r="Q100" t="s">
        <v>270</v>
      </c>
    </row>
    <row r="101" spans="16:17">
      <c r="P101" t="s">
        <v>271</v>
      </c>
      <c r="Q101" t="s">
        <v>271</v>
      </c>
    </row>
    <row r="102" spans="16:17">
      <c r="P102" t="s">
        <v>272</v>
      </c>
      <c r="Q102" t="s">
        <v>272</v>
      </c>
    </row>
    <row r="103" spans="16:17">
      <c r="P103" t="s">
        <v>273</v>
      </c>
      <c r="Q103" t="s">
        <v>273</v>
      </c>
    </row>
    <row r="104" spans="16:17">
      <c r="P104" t="s">
        <v>274</v>
      </c>
      <c r="Q104" t="s">
        <v>274</v>
      </c>
    </row>
    <row r="105" spans="16:17">
      <c r="P105" t="s">
        <v>275</v>
      </c>
      <c r="Q105" t="s">
        <v>275</v>
      </c>
    </row>
    <row r="106" spans="16:17">
      <c r="P106" t="s">
        <v>276</v>
      </c>
      <c r="Q106" t="s">
        <v>276</v>
      </c>
    </row>
    <row r="107" spans="16:17">
      <c r="P107" t="s">
        <v>277</v>
      </c>
      <c r="Q107" t="s">
        <v>277</v>
      </c>
    </row>
    <row r="108" spans="16:17">
      <c r="P108" t="s">
        <v>278</v>
      </c>
      <c r="Q108" t="s">
        <v>278</v>
      </c>
    </row>
    <row r="109" spans="16:17">
      <c r="P109" t="s">
        <v>279</v>
      </c>
      <c r="Q109" t="s">
        <v>279</v>
      </c>
    </row>
    <row r="110" spans="16:17">
      <c r="P110" t="s">
        <v>280</v>
      </c>
      <c r="Q110" t="s">
        <v>280</v>
      </c>
    </row>
    <row r="111" spans="16:17">
      <c r="P111" t="s">
        <v>281</v>
      </c>
      <c r="Q111" t="s">
        <v>281</v>
      </c>
    </row>
    <row r="112" spans="16:17">
      <c r="P112" t="s">
        <v>282</v>
      </c>
      <c r="Q112" t="s">
        <v>282</v>
      </c>
    </row>
    <row r="113" spans="16:17">
      <c r="P113" t="s">
        <v>283</v>
      </c>
      <c r="Q113" t="s">
        <v>283</v>
      </c>
    </row>
    <row r="114" spans="16:17">
      <c r="P114" t="s">
        <v>284</v>
      </c>
      <c r="Q114" t="s">
        <v>284</v>
      </c>
    </row>
    <row r="115" spans="16:17">
      <c r="P115" t="s">
        <v>285</v>
      </c>
      <c r="Q115" t="s">
        <v>285</v>
      </c>
    </row>
    <row r="116" spans="16:17">
      <c r="P116" t="s">
        <v>286</v>
      </c>
      <c r="Q116" t="s">
        <v>286</v>
      </c>
    </row>
    <row r="117" spans="16:17">
      <c r="P117" t="s">
        <v>287</v>
      </c>
      <c r="Q117" t="s">
        <v>287</v>
      </c>
    </row>
    <row r="118" spans="16:17">
      <c r="P118" t="s">
        <v>288</v>
      </c>
      <c r="Q118" t="s">
        <v>288</v>
      </c>
    </row>
    <row r="119" spans="16:17">
      <c r="P119" t="s">
        <v>289</v>
      </c>
      <c r="Q119" t="s">
        <v>289</v>
      </c>
    </row>
    <row r="120" spans="16:17">
      <c r="P120" t="s">
        <v>290</v>
      </c>
      <c r="Q120" t="s">
        <v>290</v>
      </c>
    </row>
    <row r="121" spans="16:17">
      <c r="P121" t="s">
        <v>291</v>
      </c>
      <c r="Q121" t="s">
        <v>291</v>
      </c>
    </row>
    <row r="122" spans="16:17">
      <c r="P122" t="s">
        <v>292</v>
      </c>
      <c r="Q122" t="s">
        <v>292</v>
      </c>
    </row>
    <row r="123" spans="16:17">
      <c r="P123" t="s">
        <v>293</v>
      </c>
      <c r="Q123" t="s">
        <v>293</v>
      </c>
    </row>
    <row r="124" spans="16:17">
      <c r="P124" t="s">
        <v>294</v>
      </c>
      <c r="Q124" t="s">
        <v>294</v>
      </c>
    </row>
    <row r="125" spans="16:17">
      <c r="P125" t="s">
        <v>295</v>
      </c>
      <c r="Q125" t="s">
        <v>295</v>
      </c>
    </row>
    <row r="126" spans="16:17">
      <c r="P126" t="s">
        <v>296</v>
      </c>
      <c r="Q126" t="s">
        <v>296</v>
      </c>
    </row>
    <row r="127" spans="16:17">
      <c r="P127" t="s">
        <v>297</v>
      </c>
      <c r="Q127" t="s">
        <v>297</v>
      </c>
    </row>
    <row r="128" spans="16:17">
      <c r="P128" t="s">
        <v>298</v>
      </c>
      <c r="Q128" t="s">
        <v>298</v>
      </c>
    </row>
    <row r="129" spans="16:17">
      <c r="P129" t="s">
        <v>299</v>
      </c>
      <c r="Q129" t="s">
        <v>299</v>
      </c>
    </row>
    <row r="130" spans="16:17">
      <c r="P130" t="s">
        <v>300</v>
      </c>
      <c r="Q130" t="s">
        <v>300</v>
      </c>
    </row>
    <row r="131" spans="16:17">
      <c r="P131" t="s">
        <v>301</v>
      </c>
      <c r="Q131" t="s">
        <v>301</v>
      </c>
    </row>
    <row r="132" spans="16:17">
      <c r="P132" t="s">
        <v>302</v>
      </c>
      <c r="Q132" t="s">
        <v>302</v>
      </c>
    </row>
    <row r="133" spans="16:17">
      <c r="P133" t="s">
        <v>303</v>
      </c>
      <c r="Q133" t="s">
        <v>303</v>
      </c>
    </row>
    <row r="134" spans="16:17">
      <c r="P134" t="s">
        <v>304</v>
      </c>
      <c r="Q134" t="s">
        <v>304</v>
      </c>
    </row>
    <row r="135" spans="16:17">
      <c r="P135" t="s">
        <v>305</v>
      </c>
      <c r="Q135" t="s">
        <v>305</v>
      </c>
    </row>
    <row r="136" spans="16:17">
      <c r="P136" t="s">
        <v>306</v>
      </c>
      <c r="Q136" t="s">
        <v>306</v>
      </c>
    </row>
    <row r="137" spans="16:17">
      <c r="P137" t="s">
        <v>307</v>
      </c>
      <c r="Q137" t="s">
        <v>307</v>
      </c>
    </row>
    <row r="138" spans="16:17">
      <c r="P138" t="s">
        <v>308</v>
      </c>
      <c r="Q138" t="s">
        <v>308</v>
      </c>
    </row>
    <row r="139" spans="16:17">
      <c r="P139" t="s">
        <v>309</v>
      </c>
      <c r="Q139" t="s">
        <v>309</v>
      </c>
    </row>
    <row r="140" spans="16:17">
      <c r="P140" t="s">
        <v>310</v>
      </c>
      <c r="Q140" t="s">
        <v>310</v>
      </c>
    </row>
    <row r="141" spans="16:17">
      <c r="P141" t="s">
        <v>311</v>
      </c>
      <c r="Q141" t="s">
        <v>311</v>
      </c>
    </row>
    <row r="142" spans="16:17">
      <c r="P142" t="s">
        <v>312</v>
      </c>
      <c r="Q142" t="s">
        <v>312</v>
      </c>
    </row>
    <row r="143" spans="16:17">
      <c r="P143" t="s">
        <v>313</v>
      </c>
      <c r="Q143" t="s">
        <v>313</v>
      </c>
    </row>
    <row r="144" spans="16:17">
      <c r="P144" t="s">
        <v>314</v>
      </c>
      <c r="Q144" t="s">
        <v>314</v>
      </c>
    </row>
    <row r="145" spans="16:17">
      <c r="P145" t="s">
        <v>315</v>
      </c>
      <c r="Q145" t="s">
        <v>315</v>
      </c>
    </row>
    <row r="146" spans="16:17">
      <c r="P146" t="s">
        <v>316</v>
      </c>
      <c r="Q146" t="s">
        <v>316</v>
      </c>
    </row>
    <row r="147" spans="16:17">
      <c r="P147" t="s">
        <v>317</v>
      </c>
      <c r="Q147" t="s">
        <v>317</v>
      </c>
    </row>
    <row r="148" spans="16:17">
      <c r="P148" t="s">
        <v>318</v>
      </c>
      <c r="Q148" t="s">
        <v>318</v>
      </c>
    </row>
    <row r="149" spans="16:17">
      <c r="P149" t="s">
        <v>319</v>
      </c>
      <c r="Q149" t="s">
        <v>319</v>
      </c>
    </row>
    <row r="150" spans="16:17">
      <c r="P150" t="s">
        <v>320</v>
      </c>
      <c r="Q150" t="s">
        <v>320</v>
      </c>
    </row>
    <row r="151" spans="16:17">
      <c r="P151" t="s">
        <v>321</v>
      </c>
      <c r="Q151" t="s">
        <v>321</v>
      </c>
    </row>
    <row r="152" spans="16:17">
      <c r="P152" t="s">
        <v>322</v>
      </c>
      <c r="Q152" t="s">
        <v>322</v>
      </c>
    </row>
    <row r="153" spans="16:17">
      <c r="P153" t="s">
        <v>323</v>
      </c>
      <c r="Q153" t="s">
        <v>323</v>
      </c>
    </row>
    <row r="154" spans="16:17">
      <c r="P154" t="s">
        <v>324</v>
      </c>
      <c r="Q154" t="s">
        <v>324</v>
      </c>
    </row>
    <row r="155" spans="16:17">
      <c r="P155" t="s">
        <v>325</v>
      </c>
      <c r="Q155" t="s">
        <v>325</v>
      </c>
    </row>
    <row r="156" spans="16:17">
      <c r="P156" t="s">
        <v>326</v>
      </c>
      <c r="Q156" t="s">
        <v>326</v>
      </c>
    </row>
    <row r="157" spans="16:17">
      <c r="P157" t="s">
        <v>327</v>
      </c>
      <c r="Q157" t="s">
        <v>327</v>
      </c>
    </row>
    <row r="158" spans="16:17">
      <c r="P158" t="s">
        <v>328</v>
      </c>
      <c r="Q158" t="s">
        <v>328</v>
      </c>
    </row>
    <row r="159" spans="16:17">
      <c r="P159" t="s">
        <v>329</v>
      </c>
      <c r="Q159" t="s">
        <v>329</v>
      </c>
    </row>
    <row r="160" spans="16:17">
      <c r="P160" t="s">
        <v>330</v>
      </c>
      <c r="Q160" t="s">
        <v>330</v>
      </c>
    </row>
    <row r="161" spans="16:17">
      <c r="P161" t="s">
        <v>331</v>
      </c>
      <c r="Q161" t="s">
        <v>331</v>
      </c>
    </row>
    <row r="162" spans="16:17">
      <c r="P162" t="s">
        <v>332</v>
      </c>
      <c r="Q162" t="s">
        <v>332</v>
      </c>
    </row>
    <row r="163" spans="16:17">
      <c r="P163" t="s">
        <v>333</v>
      </c>
      <c r="Q163" t="s">
        <v>333</v>
      </c>
    </row>
    <row r="164" spans="16:17">
      <c r="P164" t="s">
        <v>334</v>
      </c>
      <c r="Q164" t="s">
        <v>334</v>
      </c>
    </row>
    <row r="165" spans="16:17">
      <c r="P165" t="s">
        <v>335</v>
      </c>
      <c r="Q165" t="s">
        <v>335</v>
      </c>
    </row>
    <row r="166" spans="16:17">
      <c r="P166" t="s">
        <v>336</v>
      </c>
      <c r="Q166" t="s">
        <v>336</v>
      </c>
    </row>
    <row r="167" spans="16:17">
      <c r="P167" t="s">
        <v>337</v>
      </c>
      <c r="Q167" t="s">
        <v>337</v>
      </c>
    </row>
    <row r="168" spans="16:17">
      <c r="P168" t="s">
        <v>338</v>
      </c>
      <c r="Q168" t="s">
        <v>338</v>
      </c>
    </row>
    <row r="169" spans="16:17">
      <c r="P169" t="s">
        <v>339</v>
      </c>
      <c r="Q169" t="s">
        <v>339</v>
      </c>
    </row>
    <row r="170" spans="16:17">
      <c r="P170" t="s">
        <v>340</v>
      </c>
      <c r="Q170" t="s">
        <v>340</v>
      </c>
    </row>
    <row r="171" spans="16:17">
      <c r="P171" t="s">
        <v>341</v>
      </c>
      <c r="Q171" t="s">
        <v>341</v>
      </c>
    </row>
    <row r="172" spans="16:17">
      <c r="P172" t="s">
        <v>342</v>
      </c>
      <c r="Q172" t="s">
        <v>342</v>
      </c>
    </row>
    <row r="173" spans="16:17">
      <c r="P173" t="s">
        <v>343</v>
      </c>
      <c r="Q173" t="s">
        <v>343</v>
      </c>
    </row>
    <row r="174" spans="16:17">
      <c r="P174" t="s">
        <v>344</v>
      </c>
      <c r="Q174" t="s">
        <v>344</v>
      </c>
    </row>
    <row r="175" spans="16:17">
      <c r="P175" t="s">
        <v>345</v>
      </c>
      <c r="Q175" t="s">
        <v>345</v>
      </c>
    </row>
    <row r="176" spans="16:17">
      <c r="P176" t="s">
        <v>346</v>
      </c>
      <c r="Q176" t="s">
        <v>346</v>
      </c>
    </row>
    <row r="177" spans="16:17">
      <c r="P177" t="s">
        <v>347</v>
      </c>
      <c r="Q177" t="s">
        <v>347</v>
      </c>
    </row>
    <row r="178" spans="16:17">
      <c r="P178" t="s">
        <v>348</v>
      </c>
      <c r="Q178" t="s">
        <v>348</v>
      </c>
    </row>
    <row r="179" spans="16:17">
      <c r="P179" t="s">
        <v>349</v>
      </c>
      <c r="Q179" t="s">
        <v>349</v>
      </c>
    </row>
    <row r="180" spans="16:17">
      <c r="P180" t="s">
        <v>350</v>
      </c>
      <c r="Q180" t="s">
        <v>350</v>
      </c>
    </row>
    <row r="181" spans="16:17">
      <c r="P181" t="s">
        <v>351</v>
      </c>
      <c r="Q181" t="s">
        <v>351</v>
      </c>
    </row>
    <row r="182" spans="16:17">
      <c r="P182" t="s">
        <v>352</v>
      </c>
      <c r="Q182" t="s">
        <v>352</v>
      </c>
    </row>
    <row r="183" spans="16:17">
      <c r="P183" t="s">
        <v>353</v>
      </c>
      <c r="Q183" t="s">
        <v>353</v>
      </c>
    </row>
    <row r="184" spans="16:17">
      <c r="P184" t="s">
        <v>354</v>
      </c>
      <c r="Q184" t="s">
        <v>354</v>
      </c>
    </row>
    <row r="185" spans="16:17">
      <c r="P185" t="s">
        <v>355</v>
      </c>
      <c r="Q185" t="s">
        <v>355</v>
      </c>
    </row>
    <row r="186" spans="16:17">
      <c r="P186" t="s">
        <v>356</v>
      </c>
      <c r="Q186" t="s">
        <v>356</v>
      </c>
    </row>
    <row r="187" spans="16:17">
      <c r="P187" t="s">
        <v>357</v>
      </c>
      <c r="Q187" t="s">
        <v>357</v>
      </c>
    </row>
    <row r="188" spans="16:17">
      <c r="P188" t="s">
        <v>358</v>
      </c>
      <c r="Q188" t="s">
        <v>358</v>
      </c>
    </row>
    <row r="189" spans="16:17">
      <c r="P189" t="s">
        <v>359</v>
      </c>
      <c r="Q189" t="s">
        <v>359</v>
      </c>
    </row>
    <row r="190" spans="16:17">
      <c r="P190" t="s">
        <v>360</v>
      </c>
      <c r="Q190" t="s">
        <v>360</v>
      </c>
    </row>
    <row r="191" spans="16:17">
      <c r="P191" t="s">
        <v>361</v>
      </c>
      <c r="Q191" t="s">
        <v>361</v>
      </c>
    </row>
    <row r="192" spans="16:17">
      <c r="P192" t="s">
        <v>362</v>
      </c>
      <c r="Q192" t="s">
        <v>362</v>
      </c>
    </row>
    <row r="193" spans="16:17">
      <c r="P193" t="s">
        <v>363</v>
      </c>
      <c r="Q193" t="s">
        <v>363</v>
      </c>
    </row>
    <row r="194" spans="16:17">
      <c r="P194" t="s">
        <v>364</v>
      </c>
      <c r="Q194" t="s">
        <v>364</v>
      </c>
    </row>
    <row r="195" spans="16:17">
      <c r="P195" t="s">
        <v>365</v>
      </c>
      <c r="Q195" t="s">
        <v>365</v>
      </c>
    </row>
    <row r="196" spans="16:17">
      <c r="P196" t="s">
        <v>366</v>
      </c>
      <c r="Q196" t="s">
        <v>366</v>
      </c>
    </row>
    <row r="197" spans="16:17">
      <c r="P197" t="s">
        <v>367</v>
      </c>
      <c r="Q197" t="s">
        <v>367</v>
      </c>
    </row>
    <row r="198" spans="16:17">
      <c r="P198" t="s">
        <v>368</v>
      </c>
      <c r="Q198" t="s">
        <v>368</v>
      </c>
    </row>
    <row r="199" spans="16:17">
      <c r="P199" t="s">
        <v>369</v>
      </c>
      <c r="Q199" t="s">
        <v>369</v>
      </c>
    </row>
    <row r="200" spans="16:17">
      <c r="P200" t="s">
        <v>370</v>
      </c>
      <c r="Q200" t="s">
        <v>370</v>
      </c>
    </row>
    <row r="201" spans="16:17">
      <c r="P201" t="s">
        <v>371</v>
      </c>
      <c r="Q201" t="s">
        <v>371</v>
      </c>
    </row>
    <row r="202" spans="16:17">
      <c r="P202" t="s">
        <v>372</v>
      </c>
      <c r="Q202" t="s">
        <v>372</v>
      </c>
    </row>
    <row r="203" spans="16:17">
      <c r="P203" t="s">
        <v>373</v>
      </c>
      <c r="Q203" t="s">
        <v>373</v>
      </c>
    </row>
    <row r="204" spans="16:17">
      <c r="P204" t="s">
        <v>374</v>
      </c>
      <c r="Q204" t="s">
        <v>374</v>
      </c>
    </row>
    <row r="205" spans="16:17">
      <c r="P205" t="s">
        <v>375</v>
      </c>
      <c r="Q205" t="s">
        <v>375</v>
      </c>
    </row>
    <row r="206" spans="16:17">
      <c r="P206" t="s">
        <v>376</v>
      </c>
      <c r="Q206" t="s">
        <v>376</v>
      </c>
    </row>
    <row r="207" spans="16:17">
      <c r="P207" t="s">
        <v>377</v>
      </c>
      <c r="Q207" t="s">
        <v>377</v>
      </c>
    </row>
    <row r="208" spans="16:17">
      <c r="P208" t="s">
        <v>378</v>
      </c>
      <c r="Q208" t="s">
        <v>378</v>
      </c>
    </row>
    <row r="209" spans="16:17">
      <c r="P209" t="s">
        <v>379</v>
      </c>
      <c r="Q209" t="s">
        <v>379</v>
      </c>
    </row>
    <row r="210" spans="16:17">
      <c r="P210" t="s">
        <v>380</v>
      </c>
      <c r="Q210" t="s">
        <v>380</v>
      </c>
    </row>
    <row r="211" spans="16:17">
      <c r="P211" t="s">
        <v>381</v>
      </c>
      <c r="Q211" t="s">
        <v>381</v>
      </c>
    </row>
    <row r="212" spans="16:17">
      <c r="P212" t="s">
        <v>382</v>
      </c>
      <c r="Q212" t="s">
        <v>382</v>
      </c>
    </row>
    <row r="213" spans="16:17">
      <c r="P213" t="s">
        <v>383</v>
      </c>
      <c r="Q213" t="s">
        <v>383</v>
      </c>
    </row>
    <row r="214" spans="16:17">
      <c r="P214" t="s">
        <v>384</v>
      </c>
      <c r="Q214" t="s">
        <v>384</v>
      </c>
    </row>
    <row r="215" spans="16:17">
      <c r="P215" t="s">
        <v>385</v>
      </c>
      <c r="Q215" t="s">
        <v>385</v>
      </c>
    </row>
    <row r="216" spans="16:17">
      <c r="P216" t="s">
        <v>386</v>
      </c>
      <c r="Q216" t="s">
        <v>386</v>
      </c>
    </row>
    <row r="217" spans="16:17">
      <c r="P217" t="s">
        <v>387</v>
      </c>
      <c r="Q217" t="s">
        <v>387</v>
      </c>
    </row>
    <row r="218" spans="16:17">
      <c r="P218" t="s">
        <v>388</v>
      </c>
      <c r="Q218" t="s">
        <v>388</v>
      </c>
    </row>
    <row r="219" spans="16:17">
      <c r="P219" t="s">
        <v>389</v>
      </c>
      <c r="Q219" t="s">
        <v>389</v>
      </c>
    </row>
    <row r="220" spans="16:17">
      <c r="P220" t="s">
        <v>390</v>
      </c>
      <c r="Q220" t="s">
        <v>390</v>
      </c>
    </row>
    <row r="221" spans="16:17">
      <c r="P221" t="s">
        <v>391</v>
      </c>
      <c r="Q221" t="s">
        <v>391</v>
      </c>
    </row>
    <row r="222" spans="16:17">
      <c r="P222" t="s">
        <v>392</v>
      </c>
      <c r="Q222" t="s">
        <v>392</v>
      </c>
    </row>
    <row r="223" spans="16:17">
      <c r="P223" t="s">
        <v>393</v>
      </c>
      <c r="Q223" t="s">
        <v>393</v>
      </c>
    </row>
    <row r="224" spans="16:17">
      <c r="P224" t="s">
        <v>394</v>
      </c>
      <c r="Q224" t="s">
        <v>394</v>
      </c>
    </row>
    <row r="225" spans="16:17">
      <c r="P225" t="s">
        <v>395</v>
      </c>
      <c r="Q225" t="s">
        <v>395</v>
      </c>
    </row>
    <row r="226" spans="16:17">
      <c r="P226" t="s">
        <v>396</v>
      </c>
      <c r="Q226" t="s">
        <v>396</v>
      </c>
    </row>
    <row r="227" spans="16:17">
      <c r="P227" t="s">
        <v>397</v>
      </c>
      <c r="Q227" t="s">
        <v>397</v>
      </c>
    </row>
    <row r="228" spans="16:17">
      <c r="P228" t="s">
        <v>398</v>
      </c>
      <c r="Q228" t="s">
        <v>398</v>
      </c>
    </row>
    <row r="229" spans="16:17">
      <c r="P229" t="s">
        <v>399</v>
      </c>
      <c r="Q229" t="s">
        <v>399</v>
      </c>
    </row>
    <row r="230" spans="16:17">
      <c r="P230" t="s">
        <v>400</v>
      </c>
      <c r="Q230" t="s">
        <v>400</v>
      </c>
    </row>
    <row r="231" spans="16:17">
      <c r="P231" t="s">
        <v>401</v>
      </c>
      <c r="Q231" t="s">
        <v>401</v>
      </c>
    </row>
    <row r="232" spans="16:17">
      <c r="P232" t="s">
        <v>402</v>
      </c>
      <c r="Q232" t="s">
        <v>402</v>
      </c>
    </row>
    <row r="233" spans="16:17">
      <c r="P233" t="s">
        <v>403</v>
      </c>
      <c r="Q233" t="s">
        <v>403</v>
      </c>
    </row>
    <row r="234" spans="16:17">
      <c r="P234" t="s">
        <v>404</v>
      </c>
      <c r="Q234" t="s">
        <v>404</v>
      </c>
    </row>
    <row r="235" spans="16:17">
      <c r="P235" t="s">
        <v>405</v>
      </c>
      <c r="Q235" t="s">
        <v>405</v>
      </c>
    </row>
    <row r="236" spans="16:17">
      <c r="P236" t="s">
        <v>406</v>
      </c>
      <c r="Q236" t="s">
        <v>406</v>
      </c>
    </row>
    <row r="237" spans="16:17">
      <c r="P237" t="s">
        <v>407</v>
      </c>
      <c r="Q237" t="s">
        <v>407</v>
      </c>
    </row>
    <row r="238" spans="16:17">
      <c r="P238" t="s">
        <v>408</v>
      </c>
      <c r="Q238" t="s">
        <v>408</v>
      </c>
    </row>
    <row r="239" spans="16:17">
      <c r="P239" t="s">
        <v>409</v>
      </c>
      <c r="Q239" t="s">
        <v>409</v>
      </c>
    </row>
    <row r="240" spans="16:17">
      <c r="P240" t="s">
        <v>410</v>
      </c>
      <c r="Q240" t="s">
        <v>410</v>
      </c>
    </row>
    <row r="241" spans="16:17">
      <c r="P241" t="s">
        <v>411</v>
      </c>
      <c r="Q241" t="s">
        <v>411</v>
      </c>
    </row>
    <row r="242" spans="16:17">
      <c r="P242" t="s">
        <v>412</v>
      </c>
      <c r="Q242" t="s">
        <v>412</v>
      </c>
    </row>
    <row r="243" spans="16:17">
      <c r="P243" t="s">
        <v>413</v>
      </c>
      <c r="Q243" t="s">
        <v>413</v>
      </c>
    </row>
    <row r="244" spans="16:17">
      <c r="P244" t="s">
        <v>414</v>
      </c>
      <c r="Q244" t="s">
        <v>414</v>
      </c>
    </row>
    <row r="245" spans="16:17">
      <c r="P245" t="s">
        <v>415</v>
      </c>
      <c r="Q245" t="s">
        <v>415</v>
      </c>
    </row>
    <row r="246" spans="16:17">
      <c r="P246" t="s">
        <v>416</v>
      </c>
      <c r="Q246" t="s">
        <v>416</v>
      </c>
    </row>
    <row r="247" spans="16:17">
      <c r="P247" t="s">
        <v>417</v>
      </c>
      <c r="Q247" t="s">
        <v>417</v>
      </c>
    </row>
    <row r="248" spans="16:17">
      <c r="P248" t="s">
        <v>418</v>
      </c>
      <c r="Q248" t="s">
        <v>418</v>
      </c>
    </row>
    <row r="249" spans="16:17">
      <c r="P249" t="s">
        <v>419</v>
      </c>
      <c r="Q249" t="s">
        <v>419</v>
      </c>
    </row>
    <row r="250" spans="16:17">
      <c r="P250" t="s">
        <v>420</v>
      </c>
      <c r="Q250" t="s">
        <v>420</v>
      </c>
    </row>
    <row r="251" spans="16:17">
      <c r="P251" t="s">
        <v>421</v>
      </c>
      <c r="Q251" t="s">
        <v>421</v>
      </c>
    </row>
    <row r="252" spans="16:17">
      <c r="P252" t="s">
        <v>422</v>
      </c>
      <c r="Q252" t="s">
        <v>422</v>
      </c>
    </row>
    <row r="253" spans="16:17">
      <c r="P253" t="s">
        <v>423</v>
      </c>
      <c r="Q253" t="s">
        <v>423</v>
      </c>
    </row>
    <row r="254" spans="16:17">
      <c r="P254" t="s">
        <v>424</v>
      </c>
      <c r="Q254" t="s">
        <v>424</v>
      </c>
    </row>
    <row r="255" spans="16:17">
      <c r="P255" t="s">
        <v>425</v>
      </c>
      <c r="Q255" t="s">
        <v>425</v>
      </c>
    </row>
    <row r="256" spans="16:17">
      <c r="P256" t="s">
        <v>426</v>
      </c>
      <c r="Q256" t="s">
        <v>426</v>
      </c>
    </row>
    <row r="257" spans="16:17">
      <c r="P257" t="s">
        <v>427</v>
      </c>
      <c r="Q257" t="s">
        <v>427</v>
      </c>
    </row>
    <row r="258" spans="16:17">
      <c r="P258" t="s">
        <v>428</v>
      </c>
      <c r="Q258" t="s">
        <v>428</v>
      </c>
    </row>
    <row r="259" spans="16:17">
      <c r="P259" t="s">
        <v>429</v>
      </c>
      <c r="Q259" t="s">
        <v>429</v>
      </c>
    </row>
    <row r="260" spans="16:17">
      <c r="P260" t="s">
        <v>430</v>
      </c>
      <c r="Q260" t="s">
        <v>430</v>
      </c>
    </row>
    <row r="261" spans="16:17">
      <c r="P261" t="s">
        <v>431</v>
      </c>
      <c r="Q261" t="s">
        <v>431</v>
      </c>
    </row>
    <row r="262" spans="16:17">
      <c r="P262" t="s">
        <v>432</v>
      </c>
      <c r="Q262" t="s">
        <v>432</v>
      </c>
    </row>
    <row r="263" spans="16:17">
      <c r="P263" t="s">
        <v>433</v>
      </c>
      <c r="Q263" t="s">
        <v>433</v>
      </c>
    </row>
    <row r="264" spans="16:17">
      <c r="P264" t="s">
        <v>434</v>
      </c>
      <c r="Q264" t="s">
        <v>434</v>
      </c>
    </row>
    <row r="265" spans="16:17">
      <c r="P265" t="s">
        <v>435</v>
      </c>
      <c r="Q265" t="s">
        <v>435</v>
      </c>
    </row>
    <row r="266" spans="16:17">
      <c r="P266" t="s">
        <v>436</v>
      </c>
      <c r="Q266" t="s">
        <v>436</v>
      </c>
    </row>
    <row r="267" spans="16:17">
      <c r="P267" t="s">
        <v>437</v>
      </c>
      <c r="Q267" t="s">
        <v>437</v>
      </c>
    </row>
    <row r="268" spans="16:17">
      <c r="P268" t="s">
        <v>438</v>
      </c>
      <c r="Q268" t="s">
        <v>438</v>
      </c>
    </row>
    <row r="269" spans="16:17">
      <c r="P269" t="s">
        <v>439</v>
      </c>
      <c r="Q269" t="s">
        <v>439</v>
      </c>
    </row>
    <row r="270" spans="16:17">
      <c r="P270" t="s">
        <v>440</v>
      </c>
      <c r="Q270" t="s">
        <v>440</v>
      </c>
    </row>
    <row r="271" spans="16:17">
      <c r="P271" t="s">
        <v>441</v>
      </c>
      <c r="Q271" t="s">
        <v>441</v>
      </c>
    </row>
    <row r="272" spans="16:17">
      <c r="P272" t="s">
        <v>442</v>
      </c>
      <c r="Q272" t="s">
        <v>442</v>
      </c>
    </row>
    <row r="273" spans="16:17">
      <c r="P273" t="s">
        <v>443</v>
      </c>
      <c r="Q273" t="s">
        <v>443</v>
      </c>
    </row>
    <row r="274" spans="16:17">
      <c r="P274" t="s">
        <v>444</v>
      </c>
      <c r="Q274" t="s">
        <v>444</v>
      </c>
    </row>
    <row r="275" spans="16:17">
      <c r="P275" t="s">
        <v>445</v>
      </c>
      <c r="Q275" t="s">
        <v>445</v>
      </c>
    </row>
    <row r="276" spans="16:17">
      <c r="P276" t="s">
        <v>446</v>
      </c>
      <c r="Q276" t="s">
        <v>446</v>
      </c>
    </row>
    <row r="277" spans="16:17">
      <c r="P277" t="s">
        <v>447</v>
      </c>
      <c r="Q277" t="s">
        <v>447</v>
      </c>
    </row>
    <row r="278" spans="16:17">
      <c r="P278" t="s">
        <v>448</v>
      </c>
      <c r="Q278" t="s">
        <v>448</v>
      </c>
    </row>
    <row r="279" spans="16:17">
      <c r="P279" t="s">
        <v>449</v>
      </c>
      <c r="Q279" t="s">
        <v>449</v>
      </c>
    </row>
    <row r="280" spans="16:17">
      <c r="P280" t="s">
        <v>450</v>
      </c>
      <c r="Q280" t="s">
        <v>450</v>
      </c>
    </row>
    <row r="281" spans="16:17">
      <c r="P281" t="s">
        <v>451</v>
      </c>
      <c r="Q281" t="s">
        <v>451</v>
      </c>
    </row>
    <row r="282" spans="16:17">
      <c r="P282" t="s">
        <v>452</v>
      </c>
      <c r="Q282" t="s">
        <v>452</v>
      </c>
    </row>
    <row r="283" spans="16:17">
      <c r="P283" t="s">
        <v>453</v>
      </c>
      <c r="Q283" t="s">
        <v>453</v>
      </c>
    </row>
    <row r="284" spans="16:17">
      <c r="P284" t="s">
        <v>454</v>
      </c>
      <c r="Q284" t="s">
        <v>454</v>
      </c>
    </row>
    <row r="285" spans="16:17">
      <c r="P285" t="s">
        <v>455</v>
      </c>
      <c r="Q285" t="s">
        <v>455</v>
      </c>
    </row>
    <row r="286" spans="16:17">
      <c r="P286" t="s">
        <v>456</v>
      </c>
      <c r="Q286" t="s">
        <v>456</v>
      </c>
    </row>
    <row r="287" spans="16:17">
      <c r="P287" t="s">
        <v>457</v>
      </c>
      <c r="Q287" t="s">
        <v>457</v>
      </c>
    </row>
    <row r="288" spans="16:17">
      <c r="P288" t="s">
        <v>458</v>
      </c>
      <c r="Q288" t="s">
        <v>458</v>
      </c>
    </row>
    <row r="289" spans="16:17">
      <c r="P289" t="s">
        <v>459</v>
      </c>
      <c r="Q289" t="s">
        <v>459</v>
      </c>
    </row>
    <row r="290" spans="16:17">
      <c r="P290" t="s">
        <v>460</v>
      </c>
      <c r="Q290" t="s">
        <v>460</v>
      </c>
    </row>
    <row r="291" spans="16:17">
      <c r="P291" t="s">
        <v>461</v>
      </c>
      <c r="Q291" t="s">
        <v>461</v>
      </c>
    </row>
    <row r="292" spans="16:17">
      <c r="P292" t="s">
        <v>462</v>
      </c>
      <c r="Q292" t="s">
        <v>462</v>
      </c>
    </row>
    <row r="293" spans="16:17">
      <c r="P293" t="s">
        <v>463</v>
      </c>
      <c r="Q293" t="s">
        <v>463</v>
      </c>
    </row>
    <row r="294" spans="16:17">
      <c r="P294" t="s">
        <v>464</v>
      </c>
      <c r="Q294" t="s">
        <v>464</v>
      </c>
    </row>
    <row r="295" spans="16:17">
      <c r="P295" t="s">
        <v>465</v>
      </c>
      <c r="Q295" t="s">
        <v>465</v>
      </c>
    </row>
    <row r="296" spans="16:17">
      <c r="P296" t="s">
        <v>466</v>
      </c>
      <c r="Q296" t="s">
        <v>466</v>
      </c>
    </row>
    <row r="297" spans="16:17">
      <c r="P297" t="s">
        <v>467</v>
      </c>
      <c r="Q297" t="s">
        <v>467</v>
      </c>
    </row>
    <row r="298" spans="16:17">
      <c r="P298" t="s">
        <v>468</v>
      </c>
      <c r="Q298" t="s">
        <v>468</v>
      </c>
    </row>
    <row r="299" spans="16:17">
      <c r="P299" t="s">
        <v>469</v>
      </c>
      <c r="Q299" t="s">
        <v>469</v>
      </c>
    </row>
    <row r="300" spans="16:17">
      <c r="P300" t="s">
        <v>470</v>
      </c>
      <c r="Q300" t="s">
        <v>470</v>
      </c>
    </row>
    <row r="301" spans="16:17">
      <c r="P301" t="s">
        <v>471</v>
      </c>
      <c r="Q301" t="s">
        <v>471</v>
      </c>
    </row>
    <row r="302" spans="16:17">
      <c r="P302" t="s">
        <v>472</v>
      </c>
      <c r="Q302" t="s">
        <v>472</v>
      </c>
    </row>
    <row r="303" spans="16:17">
      <c r="P303" t="s">
        <v>473</v>
      </c>
      <c r="Q303" t="s">
        <v>473</v>
      </c>
    </row>
    <row r="304" spans="16:17">
      <c r="P304" t="s">
        <v>474</v>
      </c>
      <c r="Q304" t="s">
        <v>474</v>
      </c>
    </row>
    <row r="305" spans="16:17">
      <c r="P305" t="s">
        <v>475</v>
      </c>
      <c r="Q305" t="s">
        <v>475</v>
      </c>
    </row>
    <row r="306" spans="16:17">
      <c r="P306" t="s">
        <v>476</v>
      </c>
      <c r="Q306" t="s">
        <v>476</v>
      </c>
    </row>
    <row r="307" spans="16:17">
      <c r="P307" t="s">
        <v>477</v>
      </c>
      <c r="Q307" t="s">
        <v>477</v>
      </c>
    </row>
    <row r="308" spans="16:17">
      <c r="P308" t="s">
        <v>478</v>
      </c>
      <c r="Q308" t="s">
        <v>478</v>
      </c>
    </row>
    <row r="309" spans="16:17">
      <c r="P309" t="s">
        <v>479</v>
      </c>
      <c r="Q309" t="s">
        <v>479</v>
      </c>
    </row>
    <row r="310" spans="16:17">
      <c r="P310" t="s">
        <v>480</v>
      </c>
      <c r="Q310" t="s">
        <v>480</v>
      </c>
    </row>
    <row r="311" spans="16:17">
      <c r="P311" t="s">
        <v>481</v>
      </c>
      <c r="Q311" t="s">
        <v>481</v>
      </c>
    </row>
    <row r="312" spans="16:17">
      <c r="P312" t="s">
        <v>482</v>
      </c>
      <c r="Q312" t="s">
        <v>482</v>
      </c>
    </row>
    <row r="313" spans="16:17">
      <c r="P313" t="s">
        <v>483</v>
      </c>
      <c r="Q313" t="s">
        <v>483</v>
      </c>
    </row>
    <row r="314" spans="16:17">
      <c r="P314" t="s">
        <v>484</v>
      </c>
      <c r="Q314" t="s">
        <v>484</v>
      </c>
    </row>
    <row r="315" spans="16:17">
      <c r="P315" t="s">
        <v>485</v>
      </c>
      <c r="Q315" t="s">
        <v>485</v>
      </c>
    </row>
    <row r="316" spans="16:17">
      <c r="P316" t="s">
        <v>486</v>
      </c>
      <c r="Q316" t="s">
        <v>486</v>
      </c>
    </row>
    <row r="317" spans="16:17">
      <c r="P317" t="s">
        <v>487</v>
      </c>
      <c r="Q317" t="s">
        <v>487</v>
      </c>
    </row>
    <row r="318" spans="16:17">
      <c r="P318" t="s">
        <v>488</v>
      </c>
      <c r="Q318" t="s">
        <v>488</v>
      </c>
    </row>
    <row r="319" spans="16:17">
      <c r="P319" t="s">
        <v>489</v>
      </c>
      <c r="Q319" t="s">
        <v>489</v>
      </c>
    </row>
    <row r="320" spans="16:17">
      <c r="P320" t="s">
        <v>490</v>
      </c>
      <c r="Q320" t="s">
        <v>490</v>
      </c>
    </row>
    <row r="321" spans="16:17">
      <c r="P321" t="s">
        <v>491</v>
      </c>
      <c r="Q321" t="s">
        <v>491</v>
      </c>
    </row>
    <row r="322" spans="16:17">
      <c r="P322" t="s">
        <v>492</v>
      </c>
      <c r="Q322" t="s">
        <v>492</v>
      </c>
    </row>
    <row r="323" spans="16:17">
      <c r="P323" t="s">
        <v>493</v>
      </c>
      <c r="Q323" t="s">
        <v>493</v>
      </c>
    </row>
    <row r="324" spans="16:17">
      <c r="P324" t="s">
        <v>494</v>
      </c>
      <c r="Q324" t="s">
        <v>494</v>
      </c>
    </row>
    <row r="325" spans="16:17">
      <c r="P325" t="s">
        <v>495</v>
      </c>
      <c r="Q325" t="s">
        <v>495</v>
      </c>
    </row>
    <row r="326" spans="16:17">
      <c r="P326" t="s">
        <v>496</v>
      </c>
      <c r="Q326" t="s">
        <v>496</v>
      </c>
    </row>
    <row r="327" spans="16:17">
      <c r="P327" t="s">
        <v>497</v>
      </c>
      <c r="Q327" t="s">
        <v>497</v>
      </c>
    </row>
    <row r="328" spans="16:17">
      <c r="P328" t="s">
        <v>498</v>
      </c>
      <c r="Q328" t="s">
        <v>498</v>
      </c>
    </row>
    <row r="329" spans="16:17">
      <c r="P329" t="s">
        <v>499</v>
      </c>
      <c r="Q329" t="s">
        <v>499</v>
      </c>
    </row>
    <row r="330" spans="16:17">
      <c r="P330" t="s">
        <v>500</v>
      </c>
      <c r="Q330" t="s">
        <v>500</v>
      </c>
    </row>
    <row r="331" spans="16:17">
      <c r="P331" t="s">
        <v>501</v>
      </c>
      <c r="Q331" t="s">
        <v>501</v>
      </c>
    </row>
    <row r="332" spans="16:17">
      <c r="P332" t="s">
        <v>502</v>
      </c>
      <c r="Q332" t="s">
        <v>502</v>
      </c>
    </row>
    <row r="333" spans="16:17">
      <c r="P333" t="s">
        <v>503</v>
      </c>
      <c r="Q333" t="s">
        <v>503</v>
      </c>
    </row>
    <row r="334" spans="16:17">
      <c r="P334" t="s">
        <v>504</v>
      </c>
      <c r="Q334" t="s">
        <v>504</v>
      </c>
    </row>
    <row r="335" spans="16:17">
      <c r="P335" t="s">
        <v>505</v>
      </c>
      <c r="Q335" t="s">
        <v>505</v>
      </c>
    </row>
    <row r="336" spans="16:17">
      <c r="P336" t="s">
        <v>506</v>
      </c>
      <c r="Q336" t="s">
        <v>506</v>
      </c>
    </row>
    <row r="337" spans="16:17">
      <c r="P337" t="s">
        <v>507</v>
      </c>
      <c r="Q337" t="s">
        <v>507</v>
      </c>
    </row>
    <row r="338" spans="16:17">
      <c r="P338" t="s">
        <v>508</v>
      </c>
      <c r="Q338" t="s">
        <v>508</v>
      </c>
    </row>
    <row r="339" spans="16:17">
      <c r="P339" t="s">
        <v>509</v>
      </c>
      <c r="Q339" t="s">
        <v>509</v>
      </c>
    </row>
    <row r="340" spans="16:17">
      <c r="P340" t="s">
        <v>510</v>
      </c>
      <c r="Q340" t="s">
        <v>510</v>
      </c>
    </row>
    <row r="341" spans="16:17">
      <c r="P341" t="s">
        <v>511</v>
      </c>
      <c r="Q341" t="s">
        <v>511</v>
      </c>
    </row>
    <row r="342" spans="16:17">
      <c r="P342" t="s">
        <v>512</v>
      </c>
      <c r="Q342" t="s">
        <v>512</v>
      </c>
    </row>
    <row r="343" spans="16:17">
      <c r="P343" t="s">
        <v>513</v>
      </c>
      <c r="Q343" t="s">
        <v>513</v>
      </c>
    </row>
    <row r="344" spans="16:17">
      <c r="P344" t="s">
        <v>514</v>
      </c>
      <c r="Q344" t="s">
        <v>514</v>
      </c>
    </row>
    <row r="345" spans="16:17">
      <c r="P345" t="s">
        <v>515</v>
      </c>
      <c r="Q345" t="s">
        <v>515</v>
      </c>
    </row>
    <row r="346" spans="16:17">
      <c r="P346" t="s">
        <v>516</v>
      </c>
      <c r="Q346" t="s">
        <v>516</v>
      </c>
    </row>
    <row r="347" spans="16:17">
      <c r="P347" t="s">
        <v>517</v>
      </c>
      <c r="Q347" t="s">
        <v>517</v>
      </c>
    </row>
    <row r="348" spans="16:17">
      <c r="P348" t="s">
        <v>518</v>
      </c>
      <c r="Q348" t="s">
        <v>518</v>
      </c>
    </row>
    <row r="349" spans="16:17">
      <c r="P349" t="s">
        <v>519</v>
      </c>
      <c r="Q349" t="s">
        <v>519</v>
      </c>
    </row>
    <row r="350" spans="16:17">
      <c r="P350" t="s">
        <v>520</v>
      </c>
      <c r="Q350" t="s">
        <v>520</v>
      </c>
    </row>
    <row r="351" spans="16:17">
      <c r="P351" t="s">
        <v>521</v>
      </c>
      <c r="Q351" t="s">
        <v>521</v>
      </c>
    </row>
    <row r="352" spans="16:17">
      <c r="P352" t="s">
        <v>522</v>
      </c>
      <c r="Q352" t="s">
        <v>522</v>
      </c>
    </row>
    <row r="353" spans="16:17">
      <c r="P353" t="s">
        <v>523</v>
      </c>
      <c r="Q353" t="s">
        <v>523</v>
      </c>
    </row>
    <row r="354" spans="16:17">
      <c r="P354" t="s">
        <v>524</v>
      </c>
      <c r="Q354" t="s">
        <v>524</v>
      </c>
    </row>
    <row r="355" spans="16:17">
      <c r="P355" t="s">
        <v>525</v>
      </c>
      <c r="Q355" t="s">
        <v>525</v>
      </c>
    </row>
    <row r="356" spans="16:17">
      <c r="P356" t="s">
        <v>526</v>
      </c>
      <c r="Q356" t="s">
        <v>526</v>
      </c>
    </row>
    <row r="357" spans="16:17">
      <c r="P357" t="s">
        <v>527</v>
      </c>
      <c r="Q357" t="s">
        <v>527</v>
      </c>
    </row>
    <row r="358" spans="16:17">
      <c r="P358" t="s">
        <v>528</v>
      </c>
      <c r="Q358" t="s">
        <v>528</v>
      </c>
    </row>
    <row r="359" spans="16:17">
      <c r="P359" t="s">
        <v>529</v>
      </c>
      <c r="Q359" t="s">
        <v>529</v>
      </c>
    </row>
    <row r="360" spans="16:17">
      <c r="P360" t="s">
        <v>530</v>
      </c>
      <c r="Q360" t="s">
        <v>530</v>
      </c>
    </row>
    <row r="361" spans="16:17">
      <c r="P361" t="s">
        <v>531</v>
      </c>
      <c r="Q361" t="s">
        <v>531</v>
      </c>
    </row>
    <row r="362" spans="16:17">
      <c r="P362" t="s">
        <v>532</v>
      </c>
      <c r="Q362" t="s">
        <v>532</v>
      </c>
    </row>
    <row r="363" spans="16:17">
      <c r="P363" t="s">
        <v>533</v>
      </c>
      <c r="Q363" t="s">
        <v>533</v>
      </c>
    </row>
    <row r="364" spans="16:17">
      <c r="P364" t="s">
        <v>534</v>
      </c>
      <c r="Q364" t="s">
        <v>534</v>
      </c>
    </row>
    <row r="365" spans="16:17">
      <c r="P365" t="s">
        <v>535</v>
      </c>
      <c r="Q365" t="s">
        <v>535</v>
      </c>
    </row>
    <row r="366" spans="16:17">
      <c r="P366" t="s">
        <v>536</v>
      </c>
      <c r="Q366" t="s">
        <v>536</v>
      </c>
    </row>
    <row r="367" spans="16:17">
      <c r="P367" t="s">
        <v>537</v>
      </c>
      <c r="Q367" t="s">
        <v>537</v>
      </c>
    </row>
    <row r="368" spans="16:17">
      <c r="P368" t="s">
        <v>538</v>
      </c>
      <c r="Q368" t="s">
        <v>538</v>
      </c>
    </row>
    <row r="369" spans="16:17">
      <c r="P369" t="s">
        <v>539</v>
      </c>
      <c r="Q369" t="s">
        <v>539</v>
      </c>
    </row>
    <row r="370" spans="16:17">
      <c r="P370" t="s">
        <v>540</v>
      </c>
      <c r="Q370" t="s">
        <v>540</v>
      </c>
    </row>
    <row r="371" spans="16:17">
      <c r="P371" t="s">
        <v>541</v>
      </c>
      <c r="Q371" t="s">
        <v>541</v>
      </c>
    </row>
    <row r="372" spans="16:17">
      <c r="P372" t="s">
        <v>542</v>
      </c>
      <c r="Q372" t="s">
        <v>542</v>
      </c>
    </row>
    <row r="373" spans="16:17">
      <c r="P373" t="s">
        <v>543</v>
      </c>
      <c r="Q373" t="s">
        <v>543</v>
      </c>
    </row>
    <row r="374" spans="16:17">
      <c r="P374" t="s">
        <v>544</v>
      </c>
      <c r="Q374" t="s">
        <v>544</v>
      </c>
    </row>
    <row r="375" spans="16:17">
      <c r="P375" t="s">
        <v>545</v>
      </c>
      <c r="Q375" t="s">
        <v>545</v>
      </c>
    </row>
    <row r="376" spans="16:17">
      <c r="P376" t="s">
        <v>546</v>
      </c>
      <c r="Q376" t="s">
        <v>546</v>
      </c>
    </row>
    <row r="377" spans="16:17">
      <c r="P377" t="s">
        <v>547</v>
      </c>
      <c r="Q377" t="s">
        <v>547</v>
      </c>
    </row>
    <row r="378" spans="16:17">
      <c r="P378" t="s">
        <v>548</v>
      </c>
      <c r="Q378" t="s">
        <v>548</v>
      </c>
    </row>
    <row r="379" spans="16:17">
      <c r="P379" t="s">
        <v>549</v>
      </c>
      <c r="Q379" t="s">
        <v>549</v>
      </c>
    </row>
    <row r="380" spans="16:17">
      <c r="P380" t="s">
        <v>550</v>
      </c>
      <c r="Q380" t="s">
        <v>550</v>
      </c>
    </row>
    <row r="381" spans="16:17">
      <c r="P381" t="s">
        <v>551</v>
      </c>
      <c r="Q381" t="s">
        <v>551</v>
      </c>
    </row>
    <row r="382" spans="16:17">
      <c r="P382" t="s">
        <v>552</v>
      </c>
      <c r="Q382" t="s">
        <v>552</v>
      </c>
    </row>
    <row r="383" spans="16:17">
      <c r="P383" t="s">
        <v>553</v>
      </c>
      <c r="Q383" t="s">
        <v>553</v>
      </c>
    </row>
    <row r="384" spans="16:17">
      <c r="P384" t="s">
        <v>554</v>
      </c>
      <c r="Q384" t="s">
        <v>554</v>
      </c>
    </row>
    <row r="385" spans="16:17">
      <c r="P385" t="s">
        <v>555</v>
      </c>
      <c r="Q385" t="s">
        <v>555</v>
      </c>
    </row>
    <row r="386" spans="16:17">
      <c r="P386" t="s">
        <v>556</v>
      </c>
      <c r="Q386" t="s">
        <v>556</v>
      </c>
    </row>
    <row r="387" spans="16:17">
      <c r="P387" t="s">
        <v>557</v>
      </c>
      <c r="Q387" t="s">
        <v>557</v>
      </c>
    </row>
    <row r="388" spans="16:17">
      <c r="P388" t="s">
        <v>558</v>
      </c>
      <c r="Q388" t="s">
        <v>558</v>
      </c>
    </row>
    <row r="389" spans="16:17">
      <c r="P389" t="s">
        <v>559</v>
      </c>
      <c r="Q389" t="s">
        <v>559</v>
      </c>
    </row>
    <row r="390" spans="16:17">
      <c r="P390" t="s">
        <v>560</v>
      </c>
      <c r="Q390" t="s">
        <v>560</v>
      </c>
    </row>
    <row r="391" spans="16:17">
      <c r="P391" t="s">
        <v>561</v>
      </c>
      <c r="Q391" t="s">
        <v>561</v>
      </c>
    </row>
    <row r="392" spans="16:17">
      <c r="P392" t="s">
        <v>562</v>
      </c>
      <c r="Q392" t="s">
        <v>562</v>
      </c>
    </row>
    <row r="393" spans="16:17">
      <c r="P393" t="s">
        <v>563</v>
      </c>
      <c r="Q393" t="s">
        <v>563</v>
      </c>
    </row>
    <row r="394" spans="16:17">
      <c r="P394" t="s">
        <v>564</v>
      </c>
      <c r="Q394" t="s">
        <v>564</v>
      </c>
    </row>
    <row r="395" spans="16:17">
      <c r="P395" t="s">
        <v>565</v>
      </c>
      <c r="Q395" t="s">
        <v>565</v>
      </c>
    </row>
    <row r="396" spans="16:17">
      <c r="P396" t="s">
        <v>566</v>
      </c>
      <c r="Q396" t="s">
        <v>566</v>
      </c>
    </row>
    <row r="397" spans="16:17">
      <c r="P397" t="s">
        <v>567</v>
      </c>
      <c r="Q397" t="s">
        <v>567</v>
      </c>
    </row>
    <row r="398" spans="16:17">
      <c r="P398" t="s">
        <v>568</v>
      </c>
      <c r="Q398" t="s">
        <v>568</v>
      </c>
    </row>
    <row r="399" spans="16:17">
      <c r="P399" t="s">
        <v>569</v>
      </c>
      <c r="Q399" t="s">
        <v>569</v>
      </c>
    </row>
    <row r="400" spans="16:17">
      <c r="P400" t="s">
        <v>570</v>
      </c>
      <c r="Q400" t="s">
        <v>570</v>
      </c>
    </row>
    <row r="401" spans="16:17">
      <c r="P401" t="s">
        <v>571</v>
      </c>
      <c r="Q401" t="s">
        <v>571</v>
      </c>
    </row>
    <row r="402" spans="16:17">
      <c r="P402" t="s">
        <v>572</v>
      </c>
      <c r="Q402" t="s">
        <v>572</v>
      </c>
    </row>
    <row r="403" spans="16:17">
      <c r="P403" t="s">
        <v>573</v>
      </c>
      <c r="Q403" t="s">
        <v>573</v>
      </c>
    </row>
    <row r="404" spans="16:17">
      <c r="P404" t="s">
        <v>574</v>
      </c>
      <c r="Q404" t="s">
        <v>574</v>
      </c>
    </row>
    <row r="405" spans="16:17">
      <c r="P405" t="s">
        <v>575</v>
      </c>
      <c r="Q405" t="s">
        <v>575</v>
      </c>
    </row>
    <row r="406" spans="16:17">
      <c r="P406" t="s">
        <v>576</v>
      </c>
      <c r="Q406" t="s">
        <v>576</v>
      </c>
    </row>
    <row r="407" spans="16:17">
      <c r="P407" t="s">
        <v>577</v>
      </c>
      <c r="Q407" t="s">
        <v>577</v>
      </c>
    </row>
    <row r="408" spans="16:17">
      <c r="P408" t="s">
        <v>578</v>
      </c>
      <c r="Q408" t="s">
        <v>578</v>
      </c>
    </row>
    <row r="409" spans="16:17">
      <c r="P409" t="s">
        <v>579</v>
      </c>
      <c r="Q409" t="s">
        <v>579</v>
      </c>
    </row>
    <row r="410" spans="16:17">
      <c r="P410" t="s">
        <v>580</v>
      </c>
      <c r="Q410" t="s">
        <v>580</v>
      </c>
    </row>
    <row r="411" spans="16:17">
      <c r="P411" t="s">
        <v>581</v>
      </c>
      <c r="Q411" t="s">
        <v>581</v>
      </c>
    </row>
    <row r="412" spans="16:17">
      <c r="P412" t="s">
        <v>582</v>
      </c>
      <c r="Q412" t="s">
        <v>582</v>
      </c>
    </row>
    <row r="413" spans="16:17">
      <c r="P413" t="s">
        <v>583</v>
      </c>
      <c r="Q413" t="s">
        <v>583</v>
      </c>
    </row>
    <row r="414" spans="16:17">
      <c r="P414" t="s">
        <v>584</v>
      </c>
      <c r="Q414" t="s">
        <v>584</v>
      </c>
    </row>
    <row r="415" spans="16:17">
      <c r="P415" t="s">
        <v>585</v>
      </c>
      <c r="Q415" t="s">
        <v>585</v>
      </c>
    </row>
    <row r="416" spans="16:17">
      <c r="P416" t="s">
        <v>586</v>
      </c>
      <c r="Q416" t="s">
        <v>586</v>
      </c>
    </row>
    <row r="417" spans="16:17">
      <c r="P417" t="s">
        <v>587</v>
      </c>
      <c r="Q417" t="s">
        <v>587</v>
      </c>
    </row>
    <row r="418" spans="16:17">
      <c r="P418" t="s">
        <v>588</v>
      </c>
      <c r="Q418" t="s">
        <v>588</v>
      </c>
    </row>
    <row r="419" spans="16:17">
      <c r="P419" t="s">
        <v>589</v>
      </c>
      <c r="Q419" t="s">
        <v>589</v>
      </c>
    </row>
    <row r="420" spans="16:17">
      <c r="P420" t="s">
        <v>590</v>
      </c>
      <c r="Q420" t="s">
        <v>590</v>
      </c>
    </row>
    <row r="421" spans="16:17">
      <c r="P421" t="s">
        <v>591</v>
      </c>
      <c r="Q421" t="s">
        <v>591</v>
      </c>
    </row>
    <row r="422" spans="16:17">
      <c r="P422" t="s">
        <v>592</v>
      </c>
      <c r="Q422" t="s">
        <v>592</v>
      </c>
    </row>
    <row r="423" spans="16:17">
      <c r="P423" t="s">
        <v>593</v>
      </c>
      <c r="Q423" t="s">
        <v>593</v>
      </c>
    </row>
    <row r="424" spans="16:17">
      <c r="P424" t="s">
        <v>594</v>
      </c>
      <c r="Q424" t="s">
        <v>594</v>
      </c>
    </row>
    <row r="425" spans="16:17">
      <c r="P425" t="s">
        <v>595</v>
      </c>
      <c r="Q425" t="s">
        <v>595</v>
      </c>
    </row>
    <row r="426" spans="16:17">
      <c r="P426" t="s">
        <v>596</v>
      </c>
      <c r="Q426" t="s">
        <v>596</v>
      </c>
    </row>
    <row r="427" spans="16:17">
      <c r="P427" t="s">
        <v>597</v>
      </c>
      <c r="Q427" t="s">
        <v>597</v>
      </c>
    </row>
    <row r="428" spans="16:17">
      <c r="P428" t="s">
        <v>598</v>
      </c>
      <c r="Q428" t="s">
        <v>598</v>
      </c>
    </row>
    <row r="429" spans="16:17">
      <c r="P429" t="s">
        <v>599</v>
      </c>
      <c r="Q429" t="s">
        <v>599</v>
      </c>
    </row>
    <row r="430" spans="16:17">
      <c r="P430" t="s">
        <v>600</v>
      </c>
      <c r="Q430" t="s">
        <v>600</v>
      </c>
    </row>
    <row r="431" spans="16:17">
      <c r="P431" t="s">
        <v>601</v>
      </c>
      <c r="Q431" t="s">
        <v>601</v>
      </c>
    </row>
    <row r="432" spans="16:17">
      <c r="P432" t="s">
        <v>602</v>
      </c>
      <c r="Q432" t="s">
        <v>602</v>
      </c>
    </row>
    <row r="433" spans="16:17">
      <c r="P433" t="s">
        <v>603</v>
      </c>
      <c r="Q433" t="s">
        <v>603</v>
      </c>
    </row>
    <row r="434" spans="16:17">
      <c r="P434" t="s">
        <v>604</v>
      </c>
      <c r="Q434" t="s">
        <v>604</v>
      </c>
    </row>
    <row r="435" spans="16:17">
      <c r="P435" t="s">
        <v>605</v>
      </c>
      <c r="Q435" t="s">
        <v>605</v>
      </c>
    </row>
    <row r="436" spans="16:17">
      <c r="P436" t="s">
        <v>606</v>
      </c>
      <c r="Q436" t="s">
        <v>606</v>
      </c>
    </row>
    <row r="437" spans="16:17">
      <c r="P437" t="s">
        <v>607</v>
      </c>
      <c r="Q437" t="s">
        <v>607</v>
      </c>
    </row>
    <row r="438" spans="16:17">
      <c r="P438" t="s">
        <v>608</v>
      </c>
      <c r="Q438" t="s">
        <v>608</v>
      </c>
    </row>
    <row r="439" spans="16:17">
      <c r="P439" t="s">
        <v>609</v>
      </c>
      <c r="Q439" t="s">
        <v>609</v>
      </c>
    </row>
    <row r="440" spans="16:17">
      <c r="P440" t="s">
        <v>610</v>
      </c>
      <c r="Q440" t="s">
        <v>610</v>
      </c>
    </row>
    <row r="441" spans="16:17">
      <c r="P441" t="s">
        <v>611</v>
      </c>
      <c r="Q441" t="s">
        <v>611</v>
      </c>
    </row>
    <row r="442" spans="16:17">
      <c r="P442" t="s">
        <v>612</v>
      </c>
      <c r="Q442" t="s">
        <v>612</v>
      </c>
    </row>
    <row r="443" spans="16:17">
      <c r="P443" t="s">
        <v>613</v>
      </c>
      <c r="Q443" t="s">
        <v>613</v>
      </c>
    </row>
    <row r="444" spans="16:17">
      <c r="P444" t="s">
        <v>614</v>
      </c>
      <c r="Q444" t="s">
        <v>614</v>
      </c>
    </row>
    <row r="445" spans="16:17">
      <c r="P445" t="s">
        <v>615</v>
      </c>
      <c r="Q445" t="s">
        <v>615</v>
      </c>
    </row>
    <row r="446" spans="16:17">
      <c r="P446" t="s">
        <v>616</v>
      </c>
      <c r="Q446" t="s">
        <v>616</v>
      </c>
    </row>
    <row r="447" spans="16:17">
      <c r="P447" t="s">
        <v>617</v>
      </c>
      <c r="Q447" t="s">
        <v>617</v>
      </c>
    </row>
    <row r="448" spans="16:17">
      <c r="P448" t="s">
        <v>618</v>
      </c>
      <c r="Q448" t="s">
        <v>618</v>
      </c>
    </row>
    <row r="449" spans="16:17">
      <c r="P449" t="s">
        <v>619</v>
      </c>
      <c r="Q449" t="s">
        <v>619</v>
      </c>
    </row>
    <row r="450" spans="16:17">
      <c r="P450" t="s">
        <v>620</v>
      </c>
      <c r="Q450" t="s">
        <v>620</v>
      </c>
    </row>
    <row r="451" spans="16:17">
      <c r="P451" t="s">
        <v>621</v>
      </c>
      <c r="Q451" t="s">
        <v>621</v>
      </c>
    </row>
    <row r="452" spans="16:17">
      <c r="P452" t="s">
        <v>622</v>
      </c>
      <c r="Q452" t="s">
        <v>622</v>
      </c>
    </row>
    <row r="453" spans="16:17">
      <c r="P453" t="s">
        <v>623</v>
      </c>
      <c r="Q453" t="s">
        <v>623</v>
      </c>
    </row>
    <row r="454" spans="16:17">
      <c r="P454" t="s">
        <v>624</v>
      </c>
      <c r="Q454" t="s">
        <v>624</v>
      </c>
    </row>
    <row r="455" spans="16:17">
      <c r="P455" t="s">
        <v>625</v>
      </c>
      <c r="Q455" t="s">
        <v>625</v>
      </c>
    </row>
    <row r="456" spans="16:17">
      <c r="P456" t="s">
        <v>626</v>
      </c>
      <c r="Q456" t="s">
        <v>626</v>
      </c>
    </row>
    <row r="457" spans="16:17">
      <c r="P457" t="s">
        <v>627</v>
      </c>
      <c r="Q457" t="s">
        <v>627</v>
      </c>
    </row>
    <row r="458" spans="16:17">
      <c r="P458" t="s">
        <v>628</v>
      </c>
      <c r="Q458" t="s">
        <v>628</v>
      </c>
    </row>
    <row r="459" spans="16:17">
      <c r="P459" t="s">
        <v>629</v>
      </c>
      <c r="Q459" t="s">
        <v>629</v>
      </c>
    </row>
    <row r="460" spans="16:17">
      <c r="P460" t="s">
        <v>629</v>
      </c>
      <c r="Q460" t="s">
        <v>629</v>
      </c>
    </row>
    <row r="461" spans="16:17">
      <c r="P461" t="s">
        <v>630</v>
      </c>
      <c r="Q461" t="s">
        <v>630</v>
      </c>
    </row>
    <row r="462" spans="16:17">
      <c r="P462" t="s">
        <v>631</v>
      </c>
      <c r="Q462" t="s">
        <v>631</v>
      </c>
    </row>
    <row r="463" spans="16:17">
      <c r="P463" t="s">
        <v>632</v>
      </c>
      <c r="Q463" t="s">
        <v>632</v>
      </c>
    </row>
    <row r="464" spans="16:17">
      <c r="P464" t="s">
        <v>633</v>
      </c>
      <c r="Q464" t="s">
        <v>633</v>
      </c>
    </row>
    <row r="465" spans="16:17">
      <c r="P465" t="s">
        <v>634</v>
      </c>
      <c r="Q465" t="s">
        <v>634</v>
      </c>
    </row>
    <row r="466" spans="16:17">
      <c r="P466" t="s">
        <v>635</v>
      </c>
      <c r="Q466" t="s">
        <v>635</v>
      </c>
    </row>
    <row r="467" spans="16:17">
      <c r="P467" t="s">
        <v>636</v>
      </c>
      <c r="Q467" t="s">
        <v>636</v>
      </c>
    </row>
    <row r="468" spans="16:17">
      <c r="P468" t="s">
        <v>637</v>
      </c>
      <c r="Q468" t="s">
        <v>637</v>
      </c>
    </row>
    <row r="469" spans="16:17">
      <c r="P469" t="s">
        <v>638</v>
      </c>
      <c r="Q469" t="s">
        <v>638</v>
      </c>
    </row>
    <row r="470" spans="16:17">
      <c r="P470" t="s">
        <v>639</v>
      </c>
      <c r="Q470" t="s">
        <v>639</v>
      </c>
    </row>
    <row r="471" spans="16:17">
      <c r="P471" t="s">
        <v>640</v>
      </c>
      <c r="Q471" t="s">
        <v>640</v>
      </c>
    </row>
    <row r="472" spans="16:17">
      <c r="P472" t="s">
        <v>641</v>
      </c>
      <c r="Q472" t="s">
        <v>641</v>
      </c>
    </row>
    <row r="473" spans="16:17">
      <c r="P473" t="s">
        <v>642</v>
      </c>
      <c r="Q473" t="s">
        <v>642</v>
      </c>
    </row>
    <row r="474" spans="16:17">
      <c r="P474" t="s">
        <v>643</v>
      </c>
      <c r="Q474" t="s">
        <v>643</v>
      </c>
    </row>
    <row r="475" spans="16:17">
      <c r="P475" t="s">
        <v>644</v>
      </c>
      <c r="Q475" t="s">
        <v>644</v>
      </c>
    </row>
    <row r="476" spans="16:17">
      <c r="P476" t="s">
        <v>645</v>
      </c>
      <c r="Q476" t="s">
        <v>645</v>
      </c>
    </row>
    <row r="477" spans="16:17">
      <c r="P477" t="s">
        <v>646</v>
      </c>
      <c r="Q477" t="s">
        <v>646</v>
      </c>
    </row>
    <row r="478" spans="16:17">
      <c r="P478" t="s">
        <v>647</v>
      </c>
      <c r="Q478" t="s">
        <v>647</v>
      </c>
    </row>
    <row r="479" spans="16:17">
      <c r="P479" t="s">
        <v>648</v>
      </c>
      <c r="Q479" t="s">
        <v>648</v>
      </c>
    </row>
    <row r="480" spans="16:17">
      <c r="P480" t="s">
        <v>649</v>
      </c>
      <c r="Q480" t="s">
        <v>649</v>
      </c>
    </row>
    <row r="481" spans="16:17">
      <c r="P481" t="s">
        <v>650</v>
      </c>
      <c r="Q481" t="s">
        <v>650</v>
      </c>
    </row>
    <row r="482" spans="16:17">
      <c r="P482" t="s">
        <v>651</v>
      </c>
      <c r="Q482" t="s">
        <v>651</v>
      </c>
    </row>
    <row r="483" spans="16:17">
      <c r="P483" t="s">
        <v>652</v>
      </c>
      <c r="Q483" t="s">
        <v>652</v>
      </c>
    </row>
    <row r="484" spans="16:17">
      <c r="P484" t="s">
        <v>653</v>
      </c>
      <c r="Q484" t="s">
        <v>653</v>
      </c>
    </row>
    <row r="485" spans="16:17">
      <c r="P485" t="s">
        <v>654</v>
      </c>
      <c r="Q485" t="s">
        <v>654</v>
      </c>
    </row>
    <row r="486" spans="16:17">
      <c r="P486" t="s">
        <v>655</v>
      </c>
      <c r="Q486" t="s">
        <v>655</v>
      </c>
    </row>
    <row r="487" spans="16:17">
      <c r="P487" t="s">
        <v>656</v>
      </c>
      <c r="Q487" t="s">
        <v>656</v>
      </c>
    </row>
    <row r="488" spans="16:17">
      <c r="P488" t="s">
        <v>657</v>
      </c>
      <c r="Q488" t="s">
        <v>657</v>
      </c>
    </row>
    <row r="489" spans="16:17">
      <c r="P489" t="s">
        <v>658</v>
      </c>
      <c r="Q489" t="s">
        <v>658</v>
      </c>
    </row>
    <row r="490" spans="16:17">
      <c r="P490" t="s">
        <v>659</v>
      </c>
      <c r="Q490" t="s">
        <v>659</v>
      </c>
    </row>
    <row r="491" spans="16:17">
      <c r="P491" t="s">
        <v>660</v>
      </c>
      <c r="Q491" t="s">
        <v>660</v>
      </c>
    </row>
    <row r="492" spans="16:17">
      <c r="P492" t="s">
        <v>661</v>
      </c>
      <c r="Q492" t="s">
        <v>661</v>
      </c>
    </row>
    <row r="493" spans="16:17">
      <c r="P493" t="s">
        <v>662</v>
      </c>
      <c r="Q493" t="s">
        <v>662</v>
      </c>
    </row>
    <row r="494" spans="16:17">
      <c r="P494" t="s">
        <v>663</v>
      </c>
      <c r="Q494" t="s">
        <v>663</v>
      </c>
    </row>
    <row r="495" spans="16:17">
      <c r="P495" t="s">
        <v>664</v>
      </c>
      <c r="Q495" t="s">
        <v>664</v>
      </c>
    </row>
    <row r="496" spans="16:17">
      <c r="P496" t="s">
        <v>665</v>
      </c>
      <c r="Q496" t="s">
        <v>665</v>
      </c>
    </row>
    <row r="497" spans="16:17">
      <c r="P497" t="s">
        <v>666</v>
      </c>
      <c r="Q497" t="s">
        <v>666</v>
      </c>
    </row>
    <row r="498" spans="16:17">
      <c r="P498" t="s">
        <v>667</v>
      </c>
      <c r="Q498" t="s">
        <v>667</v>
      </c>
    </row>
    <row r="499" spans="16:17">
      <c r="P499" t="s">
        <v>668</v>
      </c>
      <c r="Q499" t="s">
        <v>668</v>
      </c>
    </row>
    <row r="500" spans="16:17">
      <c r="P500" t="s">
        <v>669</v>
      </c>
      <c r="Q500" t="s">
        <v>669</v>
      </c>
    </row>
    <row r="501" spans="16:17">
      <c r="P501" t="s">
        <v>670</v>
      </c>
      <c r="Q501" t="s">
        <v>670</v>
      </c>
    </row>
    <row r="502" spans="16:17">
      <c r="P502" t="s">
        <v>671</v>
      </c>
      <c r="Q502" t="s">
        <v>671</v>
      </c>
    </row>
    <row r="503" spans="16:17">
      <c r="P503" t="s">
        <v>672</v>
      </c>
      <c r="Q503" t="s">
        <v>672</v>
      </c>
    </row>
    <row r="504" spans="16:17">
      <c r="P504" t="s">
        <v>673</v>
      </c>
      <c r="Q504" t="s">
        <v>673</v>
      </c>
    </row>
  </sheetData>
  <mergeCells count="2">
    <mergeCell ref="A2:N2"/>
    <mergeCell ref="A1:N1"/>
  </mergeCells>
  <phoneticPr fontId="20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9"/>
  <sheetViews>
    <sheetView topLeftCell="A20" workbookViewId="0">
      <selection sqref="A1:J1"/>
    </sheetView>
  </sheetViews>
  <sheetFormatPr defaultRowHeight="13.8"/>
  <cols>
    <col min="1" max="10" width="14" customWidth="1"/>
  </cols>
  <sheetData>
    <row r="1" spans="1:10" ht="19.2" customHeight="1">
      <c r="A1" s="69" t="s">
        <v>674</v>
      </c>
      <c r="B1" s="63"/>
      <c r="C1" s="63"/>
      <c r="D1" s="63"/>
      <c r="E1" s="63"/>
      <c r="F1" s="63"/>
      <c r="G1" s="63"/>
      <c r="H1" s="63"/>
      <c r="I1" s="63"/>
      <c r="J1" s="63"/>
    </row>
    <row r="2" spans="1:10">
      <c r="A2" s="70" t="s">
        <v>675</v>
      </c>
      <c r="B2" s="63"/>
      <c r="C2" s="63"/>
      <c r="D2" s="63"/>
      <c r="E2" s="63"/>
      <c r="F2" s="63"/>
      <c r="G2" s="63"/>
      <c r="H2" s="63"/>
      <c r="I2" s="63"/>
      <c r="J2" s="63"/>
    </row>
    <row r="3" spans="1:10">
      <c r="A3" s="63"/>
      <c r="B3" s="63"/>
      <c r="C3" s="63"/>
      <c r="D3" s="63"/>
      <c r="E3" s="63"/>
      <c r="F3" s="63"/>
      <c r="G3" s="63"/>
      <c r="H3" s="63"/>
      <c r="I3" s="63"/>
      <c r="J3" s="63"/>
    </row>
    <row r="5" spans="1:10" ht="17.55" customHeight="1"/>
    <row r="6" spans="1:10" ht="17.55" customHeight="1"/>
    <row r="7" spans="1:10" ht="17.55" customHeight="1"/>
    <row r="8" spans="1:10" ht="17.55" customHeight="1"/>
    <row r="9" spans="1:10" ht="17.55" customHeight="1"/>
    <row r="10" spans="1:10" ht="17.55" customHeight="1"/>
    <row r="11" spans="1:10" ht="17.55" customHeight="1"/>
    <row r="12" spans="1:10" ht="17.55" customHeight="1"/>
    <row r="13" spans="1:10" ht="17.55" customHeight="1"/>
    <row r="14" spans="1:10" ht="17.55" customHeight="1"/>
    <row r="15" spans="1:10" ht="17.55" customHeight="1"/>
    <row r="16" spans="1:10" ht="17.55" customHeight="1"/>
    <row r="17" customFormat="1" ht="17.55" customHeight="1"/>
    <row r="18" customFormat="1" ht="17.55" customHeight="1"/>
    <row r="19" customFormat="1" ht="17.55" customHeight="1"/>
    <row r="20" customFormat="1" ht="17.55" customHeight="1"/>
    <row r="21" customFormat="1" ht="17.55" customHeight="1"/>
    <row r="22" customFormat="1" ht="17.55" customHeight="1"/>
    <row r="23" customFormat="1" ht="17.55" customHeight="1"/>
    <row r="24" customFormat="1" ht="17.55" customHeight="1"/>
    <row r="25" customFormat="1" ht="17.55" customHeight="1"/>
    <row r="26" customFormat="1" ht="17.55" customHeight="1"/>
    <row r="27" customFormat="1" ht="17.55" customHeight="1"/>
    <row r="28" customFormat="1" ht="17.55" customHeight="1"/>
    <row r="29" customFormat="1" ht="17.55" customHeight="1"/>
    <row r="30" customFormat="1" ht="17.55" customHeight="1"/>
    <row r="31" customFormat="1" ht="17.55" customHeight="1"/>
    <row r="32" customFormat="1" ht="17.55" customHeight="1"/>
    <row r="33" customFormat="1" ht="17.55" customHeight="1"/>
    <row r="34" customFormat="1" ht="17.55" customHeight="1"/>
    <row r="35" customFormat="1" ht="17.55" customHeight="1"/>
    <row r="36" customFormat="1" ht="17.55" customHeight="1"/>
    <row r="37" customFormat="1" ht="17.55" customHeight="1"/>
    <row r="38" customFormat="1" ht="17.55" customHeight="1"/>
    <row r="39" customFormat="1" ht="17.55" customHeight="1"/>
    <row r="40" customFormat="1" ht="17.55" customHeight="1"/>
    <row r="41" customFormat="1" ht="17.55" customHeight="1"/>
    <row r="42" customFormat="1" ht="17.55" customHeight="1"/>
    <row r="43" customFormat="1" ht="17.55" customHeight="1"/>
    <row r="44" customFormat="1" ht="17.55" customHeight="1"/>
    <row r="45" customFormat="1" ht="17.55" customHeight="1"/>
    <row r="46" customFormat="1" ht="17.55" customHeight="1"/>
    <row r="47" customFormat="1" ht="17.55" customHeight="1"/>
    <row r="48" customFormat="1" ht="17.55" customHeight="1"/>
    <row r="49" customFormat="1" ht="17.55" customHeight="1"/>
  </sheetData>
  <mergeCells count="2">
    <mergeCell ref="A1:J1"/>
    <mergeCell ref="A2:J3"/>
  </mergeCells>
  <phoneticPr fontId="20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1"/>
  <sheetViews>
    <sheetView topLeftCell="A25" workbookViewId="0">
      <selection sqref="A1:H1"/>
    </sheetView>
  </sheetViews>
  <sheetFormatPr defaultRowHeight="13.8"/>
  <cols>
    <col min="1" max="8" width="18" customWidth="1"/>
  </cols>
  <sheetData>
    <row r="1" spans="1:8" ht="26.4">
      <c r="A1" s="73" t="s">
        <v>676</v>
      </c>
      <c r="B1" s="63"/>
      <c r="C1" s="63"/>
      <c r="D1" s="63"/>
      <c r="E1" s="63"/>
      <c r="F1" s="63"/>
      <c r="G1" s="63"/>
      <c r="H1" s="63"/>
    </row>
    <row r="3" spans="1:8" ht="18">
      <c r="A3" s="71" t="s">
        <v>677</v>
      </c>
      <c r="B3" s="63"/>
      <c r="C3" s="63"/>
      <c r="D3" s="63"/>
      <c r="E3" s="63"/>
      <c r="F3" s="63"/>
      <c r="G3" s="63"/>
      <c r="H3" s="63"/>
    </row>
    <row r="4" spans="1:8">
      <c r="A4" s="72" t="s">
        <v>678</v>
      </c>
      <c r="B4" s="63"/>
      <c r="C4" s="63"/>
      <c r="D4" s="63"/>
      <c r="E4" s="63"/>
      <c r="F4" s="63"/>
      <c r="G4" s="63"/>
      <c r="H4" s="63"/>
    </row>
    <row r="5" spans="1:8">
      <c r="A5" s="63"/>
      <c r="B5" s="66"/>
      <c r="C5" s="66"/>
      <c r="D5" s="66"/>
      <c r="E5" s="66"/>
      <c r="F5" s="66"/>
      <c r="G5" s="66"/>
      <c r="H5" s="63"/>
    </row>
    <row r="6" spans="1:8">
      <c r="A6" s="63"/>
      <c r="B6" s="63"/>
      <c r="C6" s="63"/>
      <c r="D6" s="63"/>
      <c r="E6" s="63"/>
      <c r="F6" s="63"/>
      <c r="G6" s="63"/>
      <c r="H6" s="63"/>
    </row>
    <row r="8" spans="1:8" ht="18">
      <c r="A8" s="71" t="s">
        <v>679</v>
      </c>
      <c r="B8" s="63"/>
      <c r="C8" s="63"/>
      <c r="D8" s="63"/>
      <c r="E8" s="63"/>
      <c r="F8" s="63"/>
      <c r="G8" s="63"/>
      <c r="H8" s="63"/>
    </row>
    <row r="9" spans="1:8">
      <c r="A9" s="72" t="s">
        <v>680</v>
      </c>
      <c r="B9" s="63"/>
      <c r="C9" s="63"/>
      <c r="D9" s="63"/>
      <c r="E9" s="63"/>
      <c r="F9" s="63"/>
      <c r="G9" s="63"/>
      <c r="H9" s="63"/>
    </row>
    <row r="10" spans="1:8">
      <c r="A10" s="63"/>
      <c r="B10" s="66"/>
      <c r="C10" s="66"/>
      <c r="D10" s="66"/>
      <c r="E10" s="66"/>
      <c r="F10" s="66"/>
      <c r="G10" s="66"/>
      <c r="H10" s="63"/>
    </row>
    <row r="11" spans="1:8">
      <c r="A11" s="63"/>
      <c r="B11" s="63"/>
      <c r="C11" s="63"/>
      <c r="D11" s="63"/>
      <c r="E11" s="63"/>
      <c r="F11" s="63"/>
      <c r="G11" s="63"/>
      <c r="H11" s="63"/>
    </row>
    <row r="13" spans="1:8" ht="18">
      <c r="A13" s="71" t="s">
        <v>681</v>
      </c>
      <c r="B13" s="63"/>
      <c r="C13" s="63"/>
      <c r="D13" s="63"/>
      <c r="E13" s="63"/>
      <c r="F13" s="63"/>
      <c r="G13" s="63"/>
      <c r="H13" s="63"/>
    </row>
    <row r="14" spans="1:8">
      <c r="A14" s="72" t="s">
        <v>682</v>
      </c>
      <c r="B14" s="63"/>
      <c r="C14" s="63"/>
      <c r="D14" s="63"/>
      <c r="E14" s="63"/>
      <c r="F14" s="63"/>
      <c r="G14" s="63"/>
      <c r="H14" s="63"/>
    </row>
    <row r="15" spans="1:8">
      <c r="A15" s="63"/>
      <c r="B15" s="66"/>
      <c r="C15" s="66"/>
      <c r="D15" s="66"/>
      <c r="E15" s="66"/>
      <c r="F15" s="66"/>
      <c r="G15" s="66"/>
      <c r="H15" s="63"/>
    </row>
    <row r="16" spans="1:8">
      <c r="A16" s="63"/>
      <c r="B16" s="63"/>
      <c r="C16" s="63"/>
      <c r="D16" s="63"/>
      <c r="E16" s="63"/>
      <c r="F16" s="63"/>
      <c r="G16" s="63"/>
      <c r="H16" s="63"/>
    </row>
    <row r="18" spans="1:8" ht="18">
      <c r="A18" s="71" t="s">
        <v>683</v>
      </c>
      <c r="B18" s="63"/>
      <c r="C18" s="63"/>
      <c r="D18" s="63"/>
      <c r="E18" s="63"/>
      <c r="F18" s="63"/>
      <c r="G18" s="63"/>
      <c r="H18" s="63"/>
    </row>
    <row r="19" spans="1:8">
      <c r="A19" s="72" t="s">
        <v>684</v>
      </c>
      <c r="B19" s="63"/>
      <c r="C19" s="63"/>
      <c r="D19" s="63"/>
      <c r="E19" s="63"/>
      <c r="F19" s="63"/>
      <c r="G19" s="63"/>
      <c r="H19" s="63"/>
    </row>
    <row r="20" spans="1:8">
      <c r="A20" s="63"/>
      <c r="B20" s="66"/>
      <c r="C20" s="66"/>
      <c r="D20" s="66"/>
      <c r="E20" s="66"/>
      <c r="F20" s="66"/>
      <c r="G20" s="66"/>
      <c r="H20" s="63"/>
    </row>
    <row r="21" spans="1:8">
      <c r="A21" s="63"/>
      <c r="B21" s="66"/>
      <c r="C21" s="66"/>
      <c r="D21" s="66"/>
      <c r="E21" s="66"/>
      <c r="F21" s="66"/>
      <c r="G21" s="66"/>
      <c r="H21" s="63"/>
    </row>
    <row r="22" spans="1:8">
      <c r="A22" s="63"/>
      <c r="B22" s="66"/>
      <c r="C22" s="66"/>
      <c r="D22" s="66"/>
      <c r="E22" s="66"/>
      <c r="F22" s="66"/>
      <c r="G22" s="66"/>
      <c r="H22" s="63"/>
    </row>
    <row r="23" spans="1:8">
      <c r="A23" s="63"/>
      <c r="B23" s="66"/>
      <c r="C23" s="66"/>
      <c r="D23" s="66"/>
      <c r="E23" s="66"/>
      <c r="F23" s="66"/>
      <c r="G23" s="66"/>
      <c r="H23" s="63"/>
    </row>
    <row r="24" spans="1:8">
      <c r="A24" s="63"/>
      <c r="B24" s="66"/>
      <c r="C24" s="66"/>
      <c r="D24" s="66"/>
      <c r="E24" s="66"/>
      <c r="F24" s="66"/>
      <c r="G24" s="66"/>
      <c r="H24" s="63"/>
    </row>
    <row r="25" spans="1:8">
      <c r="A25" s="63"/>
      <c r="B25" s="63"/>
      <c r="C25" s="63"/>
      <c r="D25" s="63"/>
      <c r="E25" s="63"/>
      <c r="F25" s="63"/>
      <c r="G25" s="63"/>
      <c r="H25" s="63"/>
    </row>
    <row r="27" spans="1:8" ht="18">
      <c r="A27" s="71" t="s">
        <v>685</v>
      </c>
      <c r="B27" s="63"/>
      <c r="C27" s="63"/>
      <c r="D27" s="63"/>
      <c r="E27" s="63"/>
      <c r="F27" s="63"/>
      <c r="G27" s="63"/>
      <c r="H27" s="63"/>
    </row>
    <row r="28" spans="1:8">
      <c r="A28" s="72" t="s">
        <v>686</v>
      </c>
      <c r="B28" s="63"/>
      <c r="C28" s="63"/>
      <c r="D28" s="63"/>
      <c r="E28" s="63"/>
      <c r="F28" s="63"/>
      <c r="G28" s="63"/>
      <c r="H28" s="63"/>
    </row>
    <row r="29" spans="1:8">
      <c r="A29" s="63"/>
      <c r="B29" s="66"/>
      <c r="C29" s="66"/>
      <c r="D29" s="66"/>
      <c r="E29" s="66"/>
      <c r="F29" s="66"/>
      <c r="G29" s="66"/>
      <c r="H29" s="63"/>
    </row>
    <row r="30" spans="1:8">
      <c r="A30" s="63"/>
      <c r="B30" s="63"/>
      <c r="C30" s="63"/>
      <c r="D30" s="63"/>
      <c r="E30" s="63"/>
      <c r="F30" s="63"/>
      <c r="G30" s="63"/>
      <c r="H30" s="63"/>
    </row>
    <row r="32" spans="1:8" ht="18">
      <c r="A32" s="71" t="s">
        <v>687</v>
      </c>
      <c r="B32" s="63"/>
      <c r="C32" s="63"/>
      <c r="D32" s="63"/>
      <c r="E32" s="63"/>
      <c r="F32" s="63"/>
      <c r="G32" s="63"/>
      <c r="H32" s="63"/>
    </row>
    <row r="33" spans="1:8">
      <c r="A33" s="72" t="s">
        <v>688</v>
      </c>
      <c r="B33" s="63"/>
      <c r="C33" s="63"/>
      <c r="D33" s="63"/>
      <c r="E33" s="63"/>
      <c r="F33" s="63"/>
      <c r="G33" s="63"/>
      <c r="H33" s="63"/>
    </row>
    <row r="34" spans="1:8">
      <c r="A34" s="63"/>
      <c r="B34" s="66"/>
      <c r="C34" s="66"/>
      <c r="D34" s="66"/>
      <c r="E34" s="66"/>
      <c r="F34" s="66"/>
      <c r="G34" s="66"/>
      <c r="H34" s="63"/>
    </row>
    <row r="35" spans="1:8">
      <c r="A35" s="63"/>
      <c r="B35" s="66"/>
      <c r="C35" s="66"/>
      <c r="D35" s="66"/>
      <c r="E35" s="66"/>
      <c r="F35" s="66"/>
      <c r="G35" s="66"/>
      <c r="H35" s="63"/>
    </row>
    <row r="36" spans="1:8">
      <c r="A36" s="63"/>
      <c r="B36" s="66"/>
      <c r="C36" s="66"/>
      <c r="D36" s="66"/>
      <c r="E36" s="66"/>
      <c r="F36" s="66"/>
      <c r="G36" s="66"/>
      <c r="H36" s="63"/>
    </row>
    <row r="37" spans="1:8">
      <c r="A37" s="63"/>
      <c r="B37" s="63"/>
      <c r="C37" s="63"/>
      <c r="D37" s="63"/>
      <c r="E37" s="63"/>
      <c r="F37" s="63"/>
      <c r="G37" s="63"/>
      <c r="H37" s="63"/>
    </row>
    <row r="39" spans="1:8" ht="18">
      <c r="A39" s="71" t="s">
        <v>689</v>
      </c>
      <c r="B39" s="63"/>
      <c r="C39" s="63"/>
      <c r="D39" s="63"/>
      <c r="E39" s="63"/>
      <c r="F39" s="63"/>
      <c r="G39" s="63"/>
      <c r="H39" s="63"/>
    </row>
    <row r="40" spans="1:8">
      <c r="A40" s="72" t="s">
        <v>690</v>
      </c>
      <c r="B40" s="63"/>
      <c r="C40" s="63"/>
      <c r="D40" s="63"/>
      <c r="E40" s="63"/>
      <c r="F40" s="63"/>
      <c r="G40" s="63"/>
      <c r="H40" s="63"/>
    </row>
    <row r="41" spans="1:8">
      <c r="A41" s="63"/>
      <c r="B41" s="66"/>
      <c r="C41" s="66"/>
      <c r="D41" s="66"/>
      <c r="E41" s="66"/>
      <c r="F41" s="66"/>
      <c r="G41" s="66"/>
      <c r="H41" s="63"/>
    </row>
    <row r="42" spans="1:8">
      <c r="A42" s="63"/>
      <c r="B42" s="66"/>
      <c r="C42" s="66"/>
      <c r="D42" s="66"/>
      <c r="E42" s="66"/>
      <c r="F42" s="66"/>
      <c r="G42" s="66"/>
      <c r="H42" s="63"/>
    </row>
    <row r="43" spans="1:8">
      <c r="A43" s="63"/>
      <c r="B43" s="66"/>
      <c r="C43" s="66"/>
      <c r="D43" s="66"/>
      <c r="E43" s="66"/>
      <c r="F43" s="66"/>
      <c r="G43" s="66"/>
      <c r="H43" s="63"/>
    </row>
    <row r="44" spans="1:8">
      <c r="A44" s="63"/>
      <c r="B44" s="66"/>
      <c r="C44" s="66"/>
      <c r="D44" s="66"/>
      <c r="E44" s="66"/>
      <c r="F44" s="66"/>
      <c r="G44" s="66"/>
      <c r="H44" s="63"/>
    </row>
    <row r="45" spans="1:8">
      <c r="A45" s="63"/>
      <c r="B45" s="63"/>
      <c r="C45" s="63"/>
      <c r="D45" s="63"/>
      <c r="E45" s="63"/>
      <c r="F45" s="63"/>
      <c r="G45" s="63"/>
      <c r="H45" s="63"/>
    </row>
    <row r="47" spans="1:8" ht="18">
      <c r="A47" s="71" t="s">
        <v>691</v>
      </c>
      <c r="B47" s="63"/>
      <c r="C47" s="63"/>
      <c r="D47" s="63"/>
      <c r="E47" s="63"/>
      <c r="F47" s="63"/>
      <c r="G47" s="63"/>
      <c r="H47" s="63"/>
    </row>
    <row r="48" spans="1:8">
      <c r="A48" s="72" t="s">
        <v>692</v>
      </c>
      <c r="B48" s="63"/>
      <c r="C48" s="63"/>
      <c r="D48" s="63"/>
      <c r="E48" s="63"/>
      <c r="F48" s="63"/>
      <c r="G48" s="63"/>
      <c r="H48" s="63"/>
    </row>
    <row r="49" spans="1:8">
      <c r="A49" s="63"/>
      <c r="B49" s="66"/>
      <c r="C49" s="66"/>
      <c r="D49" s="66"/>
      <c r="E49" s="66"/>
      <c r="F49" s="66"/>
      <c r="G49" s="66"/>
      <c r="H49" s="63"/>
    </row>
    <row r="50" spans="1:8">
      <c r="A50" s="63"/>
      <c r="B50" s="66"/>
      <c r="C50" s="66"/>
      <c r="D50" s="66"/>
      <c r="E50" s="66"/>
      <c r="F50" s="66"/>
      <c r="G50" s="66"/>
      <c r="H50" s="63"/>
    </row>
    <row r="51" spans="1:8">
      <c r="A51" s="63"/>
      <c r="B51" s="63"/>
      <c r="C51" s="63"/>
      <c r="D51" s="63"/>
      <c r="E51" s="63"/>
      <c r="F51" s="63"/>
      <c r="G51" s="63"/>
      <c r="H51" s="63"/>
    </row>
    <row r="53" spans="1:8" ht="18">
      <c r="A53" s="71" t="s">
        <v>693</v>
      </c>
      <c r="B53" s="63"/>
      <c r="C53" s="63"/>
      <c r="D53" s="63"/>
      <c r="E53" s="63"/>
      <c r="F53" s="63"/>
      <c r="G53" s="63"/>
      <c r="H53" s="63"/>
    </row>
    <row r="54" spans="1:8">
      <c r="A54" s="72" t="s">
        <v>694</v>
      </c>
      <c r="B54" s="63"/>
      <c r="C54" s="63"/>
      <c r="D54" s="63"/>
      <c r="E54" s="63"/>
      <c r="F54" s="63"/>
      <c r="G54" s="63"/>
      <c r="H54" s="63"/>
    </row>
    <row r="55" spans="1:8">
      <c r="A55" s="63"/>
      <c r="B55" s="66"/>
      <c r="C55" s="66"/>
      <c r="D55" s="66"/>
      <c r="E55" s="66"/>
      <c r="F55" s="66"/>
      <c r="G55" s="66"/>
      <c r="H55" s="63"/>
    </row>
    <row r="56" spans="1:8">
      <c r="A56" s="63"/>
      <c r="B56" s="66"/>
      <c r="C56" s="66"/>
      <c r="D56" s="66"/>
      <c r="E56" s="66"/>
      <c r="F56" s="66"/>
      <c r="G56" s="66"/>
      <c r="H56" s="63"/>
    </row>
    <row r="57" spans="1:8">
      <c r="A57" s="63"/>
      <c r="B57" s="66"/>
      <c r="C57" s="66"/>
      <c r="D57" s="66"/>
      <c r="E57" s="66"/>
      <c r="F57" s="66"/>
      <c r="G57" s="66"/>
      <c r="H57" s="63"/>
    </row>
    <row r="58" spans="1:8">
      <c r="A58" s="63"/>
      <c r="B58" s="63"/>
      <c r="C58" s="63"/>
      <c r="D58" s="63"/>
      <c r="E58" s="63"/>
      <c r="F58" s="63"/>
      <c r="G58" s="63"/>
      <c r="H58" s="63"/>
    </row>
    <row r="60" spans="1:8" ht="18">
      <c r="A60" s="71" t="s">
        <v>695</v>
      </c>
      <c r="B60" s="63"/>
      <c r="C60" s="63"/>
      <c r="D60" s="63"/>
      <c r="E60" s="63"/>
      <c r="F60" s="63"/>
      <c r="G60" s="63"/>
      <c r="H60" s="63"/>
    </row>
    <row r="61" spans="1:8">
      <c r="A61" s="72" t="s">
        <v>696</v>
      </c>
      <c r="B61" s="63"/>
      <c r="C61" s="63"/>
      <c r="D61" s="63"/>
      <c r="E61" s="63"/>
      <c r="F61" s="63"/>
      <c r="G61" s="63"/>
      <c r="H61" s="63"/>
    </row>
    <row r="62" spans="1:8">
      <c r="A62" s="63"/>
      <c r="B62" s="66"/>
      <c r="C62" s="66"/>
      <c r="D62" s="66"/>
      <c r="E62" s="66"/>
      <c r="F62" s="66"/>
      <c r="G62" s="66"/>
      <c r="H62" s="63"/>
    </row>
    <row r="63" spans="1:8">
      <c r="A63" s="63"/>
      <c r="B63" s="66"/>
      <c r="C63" s="66"/>
      <c r="D63" s="66"/>
      <c r="E63" s="66"/>
      <c r="F63" s="66"/>
      <c r="G63" s="66"/>
      <c r="H63" s="63"/>
    </row>
    <row r="64" spans="1:8">
      <c r="A64" s="63"/>
      <c r="B64" s="66"/>
      <c r="C64" s="66"/>
      <c r="D64" s="66"/>
      <c r="E64" s="66"/>
      <c r="F64" s="66"/>
      <c r="G64" s="66"/>
      <c r="H64" s="63"/>
    </row>
    <row r="65" spans="1:8">
      <c r="A65" s="63"/>
      <c r="B65" s="66"/>
      <c r="C65" s="66"/>
      <c r="D65" s="66"/>
      <c r="E65" s="66"/>
      <c r="F65" s="66"/>
      <c r="G65" s="66"/>
      <c r="H65" s="63"/>
    </row>
    <row r="66" spans="1:8">
      <c r="A66" s="63"/>
      <c r="B66" s="63"/>
      <c r="C66" s="63"/>
      <c r="D66" s="63"/>
      <c r="E66" s="63"/>
      <c r="F66" s="63"/>
      <c r="G66" s="63"/>
      <c r="H66" s="63"/>
    </row>
    <row r="68" spans="1:8" ht="18">
      <c r="A68" s="71" t="s">
        <v>697</v>
      </c>
      <c r="B68" s="63"/>
      <c r="C68" s="63"/>
      <c r="D68" s="63"/>
      <c r="E68" s="63"/>
      <c r="F68" s="63"/>
      <c r="G68" s="63"/>
      <c r="H68" s="63"/>
    </row>
    <row r="69" spans="1:8">
      <c r="A69" s="72" t="s">
        <v>698</v>
      </c>
      <c r="B69" s="63"/>
      <c r="C69" s="63"/>
      <c r="D69" s="63"/>
      <c r="E69" s="63"/>
      <c r="F69" s="63"/>
      <c r="G69" s="63"/>
      <c r="H69" s="63"/>
    </row>
    <row r="70" spans="1:8">
      <c r="A70" s="63"/>
      <c r="B70" s="66"/>
      <c r="C70" s="66"/>
      <c r="D70" s="66"/>
      <c r="E70" s="66"/>
      <c r="F70" s="66"/>
      <c r="G70" s="66"/>
      <c r="H70" s="63"/>
    </row>
    <row r="71" spans="1:8">
      <c r="A71" s="63"/>
      <c r="B71" s="66"/>
      <c r="C71" s="66"/>
      <c r="D71" s="66"/>
      <c r="E71" s="66"/>
      <c r="F71" s="66"/>
      <c r="G71" s="66"/>
      <c r="H71" s="63"/>
    </row>
    <row r="72" spans="1:8">
      <c r="A72" s="63"/>
      <c r="B72" s="66"/>
      <c r="C72" s="66"/>
      <c r="D72" s="66"/>
      <c r="E72" s="66"/>
      <c r="F72" s="66"/>
      <c r="G72" s="66"/>
      <c r="H72" s="63"/>
    </row>
    <row r="73" spans="1:8">
      <c r="A73" s="63"/>
      <c r="B73" s="66"/>
      <c r="C73" s="66"/>
      <c r="D73" s="66"/>
      <c r="E73" s="66"/>
      <c r="F73" s="66"/>
      <c r="G73" s="66"/>
      <c r="H73" s="63"/>
    </row>
    <row r="74" spans="1:8">
      <c r="A74" s="63"/>
      <c r="B74" s="66"/>
      <c r="C74" s="66"/>
      <c r="D74" s="66"/>
      <c r="E74" s="66"/>
      <c r="F74" s="66"/>
      <c r="G74" s="66"/>
      <c r="H74" s="63"/>
    </row>
    <row r="75" spans="1:8">
      <c r="A75" s="63"/>
      <c r="B75" s="66"/>
      <c r="C75" s="66"/>
      <c r="D75" s="66"/>
      <c r="E75" s="66"/>
      <c r="F75" s="66"/>
      <c r="G75" s="66"/>
      <c r="H75" s="63"/>
    </row>
    <row r="76" spans="1:8">
      <c r="A76" s="63"/>
      <c r="B76" s="66"/>
      <c r="C76" s="66"/>
      <c r="D76" s="66"/>
      <c r="E76" s="66"/>
      <c r="F76" s="66"/>
      <c r="G76" s="66"/>
      <c r="H76" s="63"/>
    </row>
    <row r="77" spans="1:8">
      <c r="A77" s="63"/>
      <c r="B77" s="66"/>
      <c r="C77" s="66"/>
      <c r="D77" s="66"/>
      <c r="E77" s="66"/>
      <c r="F77" s="66"/>
      <c r="G77" s="66"/>
      <c r="H77" s="63"/>
    </row>
    <row r="78" spans="1:8">
      <c r="A78" s="63"/>
      <c r="B78" s="63"/>
      <c r="C78" s="63"/>
      <c r="D78" s="63"/>
      <c r="E78" s="63"/>
      <c r="F78" s="63"/>
      <c r="G78" s="63"/>
      <c r="H78" s="63"/>
    </row>
    <row r="80" spans="1:8" ht="18">
      <c r="A80" s="71" t="s">
        <v>699</v>
      </c>
      <c r="B80" s="63"/>
      <c r="C80" s="63"/>
      <c r="D80" s="63"/>
      <c r="E80" s="63"/>
      <c r="F80" s="63"/>
      <c r="G80" s="63"/>
      <c r="H80" s="63"/>
    </row>
    <row r="81" spans="1:8">
      <c r="A81" s="72" t="s">
        <v>700</v>
      </c>
      <c r="B81" s="63"/>
      <c r="C81" s="63"/>
      <c r="D81" s="63"/>
      <c r="E81" s="63"/>
      <c r="F81" s="63"/>
      <c r="G81" s="63"/>
      <c r="H81" s="63"/>
    </row>
    <row r="82" spans="1:8">
      <c r="A82" s="63"/>
      <c r="B82" s="66"/>
      <c r="C82" s="66"/>
      <c r="D82" s="66"/>
      <c r="E82" s="66"/>
      <c r="F82" s="66"/>
      <c r="G82" s="66"/>
      <c r="H82" s="63"/>
    </row>
    <row r="83" spans="1:8">
      <c r="A83" s="63"/>
      <c r="B83" s="66"/>
      <c r="C83" s="66"/>
      <c r="D83" s="66"/>
      <c r="E83" s="66"/>
      <c r="F83" s="66"/>
      <c r="G83" s="66"/>
      <c r="H83" s="63"/>
    </row>
    <row r="84" spans="1:8">
      <c r="A84" s="63"/>
      <c r="B84" s="66"/>
      <c r="C84" s="66"/>
      <c r="D84" s="66"/>
      <c r="E84" s="66"/>
      <c r="F84" s="66"/>
      <c r="G84" s="66"/>
      <c r="H84" s="63"/>
    </row>
    <row r="85" spans="1:8">
      <c r="A85" s="63"/>
      <c r="B85" s="66"/>
      <c r="C85" s="66"/>
      <c r="D85" s="66"/>
      <c r="E85" s="66"/>
      <c r="F85" s="66"/>
      <c r="G85" s="66"/>
      <c r="H85" s="63"/>
    </row>
    <row r="86" spans="1:8">
      <c r="A86" s="63"/>
      <c r="B86" s="66"/>
      <c r="C86" s="66"/>
      <c r="D86" s="66"/>
      <c r="E86" s="66"/>
      <c r="F86" s="66"/>
      <c r="G86" s="66"/>
      <c r="H86" s="63"/>
    </row>
    <row r="87" spans="1:8">
      <c r="A87" s="63"/>
      <c r="B87" s="66"/>
      <c r="C87" s="66"/>
      <c r="D87" s="66"/>
      <c r="E87" s="66"/>
      <c r="F87" s="66"/>
      <c r="G87" s="66"/>
      <c r="H87" s="63"/>
    </row>
    <row r="88" spans="1:8">
      <c r="A88" s="63"/>
      <c r="B88" s="66"/>
      <c r="C88" s="66"/>
      <c r="D88" s="66"/>
      <c r="E88" s="66"/>
      <c r="F88" s="66"/>
      <c r="G88" s="66"/>
      <c r="H88" s="63"/>
    </row>
    <row r="89" spans="1:8">
      <c r="A89" s="63"/>
      <c r="B89" s="63"/>
      <c r="C89" s="63"/>
      <c r="D89" s="63"/>
      <c r="E89" s="63"/>
      <c r="F89" s="63"/>
      <c r="G89" s="63"/>
      <c r="H89" s="63"/>
    </row>
    <row r="91" spans="1:8" ht="18">
      <c r="A91" s="71" t="s">
        <v>701</v>
      </c>
      <c r="B91" s="63"/>
      <c r="C91" s="63"/>
      <c r="D91" s="63"/>
      <c r="E91" s="63"/>
      <c r="F91" s="63"/>
      <c r="G91" s="63"/>
      <c r="H91" s="63"/>
    </row>
    <row r="92" spans="1:8">
      <c r="A92" s="72" t="s">
        <v>702</v>
      </c>
      <c r="B92" s="63"/>
      <c r="C92" s="63"/>
      <c r="D92" s="63"/>
      <c r="E92" s="63"/>
      <c r="F92" s="63"/>
      <c r="G92" s="63"/>
      <c r="H92" s="63"/>
    </row>
    <row r="93" spans="1:8">
      <c r="A93" s="63"/>
      <c r="B93" s="66"/>
      <c r="C93" s="66"/>
      <c r="D93" s="66"/>
      <c r="E93" s="66"/>
      <c r="F93" s="66"/>
      <c r="G93" s="66"/>
      <c r="H93" s="63"/>
    </row>
    <row r="94" spans="1:8">
      <c r="A94" s="63"/>
      <c r="B94" s="66"/>
      <c r="C94" s="66"/>
      <c r="D94" s="66"/>
      <c r="E94" s="66"/>
      <c r="F94" s="66"/>
      <c r="G94" s="66"/>
      <c r="H94" s="63"/>
    </row>
    <row r="95" spans="1:8">
      <c r="A95" s="63"/>
      <c r="B95" s="66"/>
      <c r="C95" s="66"/>
      <c r="D95" s="66"/>
      <c r="E95" s="66"/>
      <c r="F95" s="66"/>
      <c r="G95" s="66"/>
      <c r="H95" s="63"/>
    </row>
    <row r="96" spans="1:8">
      <c r="A96" s="63"/>
      <c r="B96" s="66"/>
      <c r="C96" s="66"/>
      <c r="D96" s="66"/>
      <c r="E96" s="66"/>
      <c r="F96" s="66"/>
      <c r="G96" s="66"/>
      <c r="H96" s="63"/>
    </row>
    <row r="97" spans="1:8">
      <c r="A97" s="63"/>
      <c r="B97" s="66"/>
      <c r="C97" s="66"/>
      <c r="D97" s="66"/>
      <c r="E97" s="66"/>
      <c r="F97" s="66"/>
      <c r="G97" s="66"/>
      <c r="H97" s="63"/>
    </row>
    <row r="98" spans="1:8">
      <c r="A98" s="63"/>
      <c r="B98" s="66"/>
      <c r="C98" s="66"/>
      <c r="D98" s="66"/>
      <c r="E98" s="66"/>
      <c r="F98" s="66"/>
      <c r="G98" s="66"/>
      <c r="H98" s="63"/>
    </row>
    <row r="99" spans="1:8">
      <c r="A99" s="63"/>
      <c r="B99" s="66"/>
      <c r="C99" s="66"/>
      <c r="D99" s="66"/>
      <c r="E99" s="66"/>
      <c r="F99" s="66"/>
      <c r="G99" s="66"/>
      <c r="H99" s="63"/>
    </row>
    <row r="100" spans="1:8">
      <c r="A100" s="63"/>
      <c r="B100" s="66"/>
      <c r="C100" s="66"/>
      <c r="D100" s="66"/>
      <c r="E100" s="66"/>
      <c r="F100" s="66"/>
      <c r="G100" s="66"/>
      <c r="H100" s="63"/>
    </row>
    <row r="101" spans="1:8">
      <c r="A101" s="63"/>
      <c r="B101" s="66"/>
      <c r="C101" s="66"/>
      <c r="D101" s="66"/>
      <c r="E101" s="66"/>
      <c r="F101" s="66"/>
      <c r="G101" s="66"/>
      <c r="H101" s="63"/>
    </row>
    <row r="102" spans="1:8">
      <c r="A102" s="63"/>
      <c r="B102" s="63"/>
      <c r="C102" s="63"/>
      <c r="D102" s="63"/>
      <c r="E102" s="63"/>
      <c r="F102" s="63"/>
      <c r="G102" s="63"/>
      <c r="H102" s="63"/>
    </row>
    <row r="104" spans="1:8" ht="18">
      <c r="A104" s="71" t="s">
        <v>703</v>
      </c>
      <c r="B104" s="63"/>
      <c r="C104" s="63"/>
      <c r="D104" s="63"/>
      <c r="E104" s="63"/>
      <c r="F104" s="63"/>
      <c r="G104" s="63"/>
      <c r="H104" s="63"/>
    </row>
    <row r="105" spans="1:8">
      <c r="A105" s="72" t="s">
        <v>704</v>
      </c>
      <c r="B105" s="63"/>
      <c r="C105" s="63"/>
      <c r="D105" s="63"/>
      <c r="E105" s="63"/>
      <c r="F105" s="63"/>
      <c r="G105" s="63"/>
      <c r="H105" s="63"/>
    </row>
    <row r="106" spans="1:8">
      <c r="A106" s="63"/>
      <c r="B106" s="66"/>
      <c r="C106" s="66"/>
      <c r="D106" s="66"/>
      <c r="E106" s="66"/>
      <c r="F106" s="66"/>
      <c r="G106" s="66"/>
      <c r="H106" s="63"/>
    </row>
    <row r="107" spans="1:8">
      <c r="A107" s="63"/>
      <c r="B107" s="66"/>
      <c r="C107" s="66"/>
      <c r="D107" s="66"/>
      <c r="E107" s="66"/>
      <c r="F107" s="66"/>
      <c r="G107" s="66"/>
      <c r="H107" s="63"/>
    </row>
    <row r="108" spans="1:8">
      <c r="A108" s="63"/>
      <c r="B108" s="66"/>
      <c r="C108" s="66"/>
      <c r="D108" s="66"/>
      <c r="E108" s="66"/>
      <c r="F108" s="66"/>
      <c r="G108" s="66"/>
      <c r="H108" s="63"/>
    </row>
    <row r="109" spans="1:8">
      <c r="A109" s="63"/>
      <c r="B109" s="63"/>
      <c r="C109" s="63"/>
      <c r="D109" s="63"/>
      <c r="E109" s="63"/>
      <c r="F109" s="63"/>
      <c r="G109" s="63"/>
      <c r="H109" s="63"/>
    </row>
    <row r="111" spans="1:8" ht="18">
      <c r="A111" s="71" t="s">
        <v>705</v>
      </c>
      <c r="B111" s="63"/>
      <c r="C111" s="63"/>
      <c r="D111" s="63"/>
      <c r="E111" s="63"/>
      <c r="F111" s="63"/>
      <c r="G111" s="63"/>
      <c r="H111" s="63"/>
    </row>
    <row r="112" spans="1:8">
      <c r="A112" s="72" t="s">
        <v>706</v>
      </c>
      <c r="B112" s="63"/>
      <c r="C112" s="63"/>
      <c r="D112" s="63"/>
      <c r="E112" s="63"/>
      <c r="F112" s="63"/>
      <c r="G112" s="63"/>
      <c r="H112" s="63"/>
    </row>
    <row r="113" spans="1:8">
      <c r="A113" s="63"/>
      <c r="B113" s="66"/>
      <c r="C113" s="66"/>
      <c r="D113" s="66"/>
      <c r="E113" s="66"/>
      <c r="F113" s="66"/>
      <c r="G113" s="66"/>
      <c r="H113" s="63"/>
    </row>
    <row r="114" spans="1:8">
      <c r="A114" s="63"/>
      <c r="B114" s="66"/>
      <c r="C114" s="66"/>
      <c r="D114" s="66"/>
      <c r="E114" s="66"/>
      <c r="F114" s="66"/>
      <c r="G114" s="66"/>
      <c r="H114" s="63"/>
    </row>
    <row r="115" spans="1:8">
      <c r="A115" s="63"/>
      <c r="B115" s="66"/>
      <c r="C115" s="66"/>
      <c r="D115" s="66"/>
      <c r="E115" s="66"/>
      <c r="F115" s="66"/>
      <c r="G115" s="66"/>
      <c r="H115" s="63"/>
    </row>
    <row r="116" spans="1:8">
      <c r="A116" s="63"/>
      <c r="B116" s="63"/>
      <c r="C116" s="63"/>
      <c r="D116" s="63"/>
      <c r="E116" s="63"/>
      <c r="F116" s="63"/>
      <c r="G116" s="63"/>
      <c r="H116" s="63"/>
    </row>
    <row r="118" spans="1:8" ht="18">
      <c r="A118" s="71" t="s">
        <v>707</v>
      </c>
      <c r="B118" s="63"/>
      <c r="C118" s="63"/>
      <c r="D118" s="63"/>
      <c r="E118" s="63"/>
      <c r="F118" s="63"/>
      <c r="G118" s="63"/>
      <c r="H118" s="63"/>
    </row>
    <row r="119" spans="1:8">
      <c r="A119" s="72" t="s">
        <v>708</v>
      </c>
      <c r="B119" s="63"/>
      <c r="C119" s="63"/>
      <c r="D119" s="63"/>
      <c r="E119" s="63"/>
      <c r="F119" s="63"/>
      <c r="G119" s="63"/>
      <c r="H119" s="63"/>
    </row>
    <row r="120" spans="1:8">
      <c r="A120" s="63"/>
      <c r="B120" s="66"/>
      <c r="C120" s="66"/>
      <c r="D120" s="66"/>
      <c r="E120" s="66"/>
      <c r="F120" s="66"/>
      <c r="G120" s="66"/>
      <c r="H120" s="63"/>
    </row>
    <row r="121" spans="1:8">
      <c r="A121" s="63"/>
      <c r="B121" s="66"/>
      <c r="C121" s="66"/>
      <c r="D121" s="66"/>
      <c r="E121" s="66"/>
      <c r="F121" s="66"/>
      <c r="G121" s="66"/>
      <c r="H121" s="63"/>
    </row>
    <row r="122" spans="1:8">
      <c r="A122" s="63"/>
      <c r="B122" s="66"/>
      <c r="C122" s="66"/>
      <c r="D122" s="66"/>
      <c r="E122" s="66"/>
      <c r="F122" s="66"/>
      <c r="G122" s="66"/>
      <c r="H122" s="63"/>
    </row>
    <row r="123" spans="1:8">
      <c r="A123" s="63"/>
      <c r="B123" s="63"/>
      <c r="C123" s="63"/>
      <c r="D123" s="63"/>
      <c r="E123" s="63"/>
      <c r="F123" s="63"/>
      <c r="G123" s="63"/>
      <c r="H123" s="63"/>
    </row>
    <row r="125" spans="1:8" ht="18">
      <c r="A125" s="71" t="s">
        <v>709</v>
      </c>
      <c r="B125" s="63"/>
      <c r="C125" s="63"/>
      <c r="D125" s="63"/>
      <c r="E125" s="63"/>
      <c r="F125" s="63"/>
      <c r="G125" s="63"/>
      <c r="H125" s="63"/>
    </row>
    <row r="126" spans="1:8">
      <c r="A126" s="72" t="s">
        <v>710</v>
      </c>
      <c r="B126" s="63"/>
      <c r="C126" s="63"/>
      <c r="D126" s="63"/>
      <c r="E126" s="63"/>
      <c r="F126" s="63"/>
      <c r="G126" s="63"/>
      <c r="H126" s="63"/>
    </row>
    <row r="127" spans="1:8">
      <c r="A127" s="63"/>
      <c r="B127" s="66"/>
      <c r="C127" s="66"/>
      <c r="D127" s="66"/>
      <c r="E127" s="66"/>
      <c r="F127" s="66"/>
      <c r="G127" s="66"/>
      <c r="H127" s="63"/>
    </row>
    <row r="128" spans="1:8">
      <c r="A128" s="63"/>
      <c r="B128" s="66"/>
      <c r="C128" s="66"/>
      <c r="D128" s="66"/>
      <c r="E128" s="66"/>
      <c r="F128" s="66"/>
      <c r="G128" s="66"/>
      <c r="H128" s="63"/>
    </row>
    <row r="129" spans="1:8">
      <c r="A129" s="63"/>
      <c r="B129" s="63"/>
      <c r="C129" s="63"/>
      <c r="D129" s="63"/>
      <c r="E129" s="63"/>
      <c r="F129" s="63"/>
      <c r="G129" s="63"/>
      <c r="H129" s="63"/>
    </row>
    <row r="131" spans="1:8" ht="18">
      <c r="A131" s="71" t="s">
        <v>711</v>
      </c>
      <c r="B131" s="63"/>
      <c r="C131" s="63"/>
      <c r="D131" s="63"/>
      <c r="E131" s="63"/>
      <c r="F131" s="63"/>
      <c r="G131" s="63"/>
      <c r="H131" s="63"/>
    </row>
    <row r="132" spans="1:8">
      <c r="A132" s="72" t="s">
        <v>712</v>
      </c>
      <c r="B132" s="63"/>
      <c r="C132" s="63"/>
      <c r="D132" s="63"/>
      <c r="E132" s="63"/>
      <c r="F132" s="63"/>
      <c r="G132" s="63"/>
      <c r="H132" s="63"/>
    </row>
    <row r="133" spans="1:8">
      <c r="A133" s="63"/>
      <c r="B133" s="66"/>
      <c r="C133" s="66"/>
      <c r="D133" s="66"/>
      <c r="E133" s="66"/>
      <c r="F133" s="66"/>
      <c r="G133" s="66"/>
      <c r="H133" s="63"/>
    </row>
    <row r="134" spans="1:8">
      <c r="A134" s="63"/>
      <c r="B134" s="66"/>
      <c r="C134" s="66"/>
      <c r="D134" s="66"/>
      <c r="E134" s="66"/>
      <c r="F134" s="66"/>
      <c r="G134" s="66"/>
      <c r="H134" s="63"/>
    </row>
    <row r="135" spans="1:8">
      <c r="A135" s="63"/>
      <c r="B135" s="66"/>
      <c r="C135" s="66"/>
      <c r="D135" s="66"/>
      <c r="E135" s="66"/>
      <c r="F135" s="66"/>
      <c r="G135" s="66"/>
      <c r="H135" s="63"/>
    </row>
    <row r="136" spans="1:8">
      <c r="A136" s="63"/>
      <c r="B136" s="63"/>
      <c r="C136" s="63"/>
      <c r="D136" s="63"/>
      <c r="E136" s="63"/>
      <c r="F136" s="63"/>
      <c r="G136" s="63"/>
      <c r="H136" s="63"/>
    </row>
    <row r="138" spans="1:8" ht="18">
      <c r="A138" s="71" t="s">
        <v>713</v>
      </c>
      <c r="B138" s="63"/>
      <c r="C138" s="63"/>
      <c r="D138" s="63"/>
      <c r="E138" s="63"/>
      <c r="F138" s="63"/>
      <c r="G138" s="63"/>
      <c r="H138" s="63"/>
    </row>
    <row r="139" spans="1:8">
      <c r="A139" s="72" t="s">
        <v>714</v>
      </c>
      <c r="B139" s="63"/>
      <c r="C139" s="63"/>
      <c r="D139" s="63"/>
      <c r="E139" s="63"/>
      <c r="F139" s="63"/>
      <c r="G139" s="63"/>
      <c r="H139" s="63"/>
    </row>
    <row r="140" spans="1:8">
      <c r="A140" s="63"/>
      <c r="B140" s="66"/>
      <c r="C140" s="66"/>
      <c r="D140" s="66"/>
      <c r="E140" s="66"/>
      <c r="F140" s="66"/>
      <c r="G140" s="66"/>
      <c r="H140" s="63"/>
    </row>
    <row r="141" spans="1:8">
      <c r="A141" s="63"/>
      <c r="B141" s="63"/>
      <c r="C141" s="63"/>
      <c r="D141" s="63"/>
      <c r="E141" s="63"/>
      <c r="F141" s="63"/>
      <c r="G141" s="63"/>
      <c r="H141" s="63"/>
    </row>
    <row r="143" spans="1:8" ht="18">
      <c r="A143" s="71" t="s">
        <v>715</v>
      </c>
      <c r="B143" s="63"/>
      <c r="C143" s="63"/>
      <c r="D143" s="63"/>
      <c r="E143" s="63"/>
      <c r="F143" s="63"/>
      <c r="G143" s="63"/>
      <c r="H143" s="63"/>
    </row>
    <row r="144" spans="1:8">
      <c r="A144" s="72" t="s">
        <v>716</v>
      </c>
      <c r="B144" s="63"/>
      <c r="C144" s="63"/>
      <c r="D144" s="63"/>
      <c r="E144" s="63"/>
      <c r="F144" s="63"/>
      <c r="G144" s="63"/>
      <c r="H144" s="63"/>
    </row>
    <row r="145" spans="1:8">
      <c r="A145" s="63"/>
      <c r="B145" s="66"/>
      <c r="C145" s="66"/>
      <c r="D145" s="66"/>
      <c r="E145" s="66"/>
      <c r="F145" s="66"/>
      <c r="G145" s="66"/>
      <c r="H145" s="63"/>
    </row>
    <row r="146" spans="1:8">
      <c r="A146" s="63"/>
      <c r="B146" s="63"/>
      <c r="C146" s="63"/>
      <c r="D146" s="63"/>
      <c r="E146" s="63"/>
      <c r="F146" s="63"/>
      <c r="G146" s="63"/>
      <c r="H146" s="63"/>
    </row>
    <row r="148" spans="1:8" ht="18">
      <c r="A148" s="71" t="s">
        <v>717</v>
      </c>
      <c r="B148" s="63"/>
      <c r="C148" s="63"/>
      <c r="D148" s="63"/>
      <c r="E148" s="63"/>
      <c r="F148" s="63"/>
      <c r="G148" s="63"/>
      <c r="H148" s="63"/>
    </row>
    <row r="149" spans="1:8">
      <c r="A149" s="72" t="s">
        <v>718</v>
      </c>
      <c r="B149" s="63"/>
      <c r="C149" s="63"/>
      <c r="D149" s="63"/>
      <c r="E149" s="63"/>
      <c r="F149" s="63"/>
      <c r="G149" s="63"/>
      <c r="H149" s="63"/>
    </row>
    <row r="150" spans="1:8">
      <c r="A150" s="63"/>
      <c r="B150" s="66"/>
      <c r="C150" s="66"/>
      <c r="D150" s="66"/>
      <c r="E150" s="66"/>
      <c r="F150" s="66"/>
      <c r="G150" s="66"/>
      <c r="H150" s="63"/>
    </row>
    <row r="151" spans="1:8">
      <c r="A151" s="63"/>
      <c r="B151" s="66"/>
      <c r="C151" s="66"/>
      <c r="D151" s="66"/>
      <c r="E151" s="66"/>
      <c r="F151" s="66"/>
      <c r="G151" s="66"/>
      <c r="H151" s="63"/>
    </row>
    <row r="152" spans="1:8">
      <c r="A152" s="63"/>
      <c r="B152" s="63"/>
      <c r="C152" s="63"/>
      <c r="D152" s="63"/>
      <c r="E152" s="63"/>
      <c r="F152" s="63"/>
      <c r="G152" s="63"/>
      <c r="H152" s="63"/>
    </row>
    <row r="154" spans="1:8" ht="18">
      <c r="A154" s="71" t="s">
        <v>719</v>
      </c>
      <c r="B154" s="63"/>
      <c r="C154" s="63"/>
      <c r="D154" s="63"/>
      <c r="E154" s="63"/>
      <c r="F154" s="63"/>
      <c r="G154" s="63"/>
      <c r="H154" s="63"/>
    </row>
    <row r="155" spans="1:8">
      <c r="A155" s="72" t="s">
        <v>720</v>
      </c>
      <c r="B155" s="63"/>
      <c r="C155" s="63"/>
      <c r="D155" s="63"/>
      <c r="E155" s="63"/>
      <c r="F155" s="63"/>
      <c r="G155" s="63"/>
      <c r="H155" s="63"/>
    </row>
    <row r="156" spans="1:8">
      <c r="A156" s="63"/>
      <c r="B156" s="66"/>
      <c r="C156" s="66"/>
      <c r="D156" s="66"/>
      <c r="E156" s="66"/>
      <c r="F156" s="66"/>
      <c r="G156" s="66"/>
      <c r="H156" s="63"/>
    </row>
    <row r="157" spans="1:8">
      <c r="A157" s="63"/>
      <c r="B157" s="66"/>
      <c r="C157" s="66"/>
      <c r="D157" s="66"/>
      <c r="E157" s="66"/>
      <c r="F157" s="66"/>
      <c r="G157" s="66"/>
      <c r="H157" s="63"/>
    </row>
    <row r="158" spans="1:8">
      <c r="A158" s="63"/>
      <c r="B158" s="66"/>
      <c r="C158" s="66"/>
      <c r="D158" s="66"/>
      <c r="E158" s="66"/>
      <c r="F158" s="66"/>
      <c r="G158" s="66"/>
      <c r="H158" s="63"/>
    </row>
    <row r="159" spans="1:8">
      <c r="A159" s="63"/>
      <c r="B159" s="63"/>
      <c r="C159" s="63"/>
      <c r="D159" s="63"/>
      <c r="E159" s="63"/>
      <c r="F159" s="63"/>
      <c r="G159" s="63"/>
      <c r="H159" s="63"/>
    </row>
    <row r="161" spans="1:8" ht="18">
      <c r="A161" s="71" t="s">
        <v>721</v>
      </c>
      <c r="B161" s="63"/>
      <c r="C161" s="63"/>
      <c r="D161" s="63"/>
      <c r="E161" s="63"/>
      <c r="F161" s="63"/>
      <c r="G161" s="63"/>
      <c r="H161" s="63"/>
    </row>
    <row r="162" spans="1:8">
      <c r="A162" s="72" t="s">
        <v>722</v>
      </c>
      <c r="B162" s="63"/>
      <c r="C162" s="63"/>
      <c r="D162" s="63"/>
      <c r="E162" s="63"/>
      <c r="F162" s="63"/>
      <c r="G162" s="63"/>
      <c r="H162" s="63"/>
    </row>
    <row r="163" spans="1:8">
      <c r="A163" s="63"/>
      <c r="B163" s="66"/>
      <c r="C163" s="66"/>
      <c r="D163" s="66"/>
      <c r="E163" s="66"/>
      <c r="F163" s="66"/>
      <c r="G163" s="66"/>
      <c r="H163" s="63"/>
    </row>
    <row r="164" spans="1:8">
      <c r="A164" s="63"/>
      <c r="B164" s="66"/>
      <c r="C164" s="66"/>
      <c r="D164" s="66"/>
      <c r="E164" s="66"/>
      <c r="F164" s="66"/>
      <c r="G164" s="66"/>
      <c r="H164" s="63"/>
    </row>
    <row r="165" spans="1:8">
      <c r="A165" s="63"/>
      <c r="B165" s="63"/>
      <c r="C165" s="63"/>
      <c r="D165" s="63"/>
      <c r="E165" s="63"/>
      <c r="F165" s="63"/>
      <c r="G165" s="63"/>
      <c r="H165" s="63"/>
    </row>
    <row r="167" spans="1:8" ht="18">
      <c r="A167" s="71" t="s">
        <v>723</v>
      </c>
      <c r="B167" s="63"/>
      <c r="C167" s="63"/>
      <c r="D167" s="63"/>
      <c r="E167" s="63"/>
      <c r="F167" s="63"/>
      <c r="G167" s="63"/>
      <c r="H167" s="63"/>
    </row>
    <row r="168" spans="1:8">
      <c r="A168" s="72" t="s">
        <v>724</v>
      </c>
      <c r="B168" s="63"/>
      <c r="C168" s="63"/>
      <c r="D168" s="63"/>
      <c r="E168" s="63"/>
      <c r="F168" s="63"/>
      <c r="G168" s="63"/>
      <c r="H168" s="63"/>
    </row>
    <row r="169" spans="1:8">
      <c r="A169" s="63"/>
      <c r="B169" s="66"/>
      <c r="C169" s="66"/>
      <c r="D169" s="66"/>
      <c r="E169" s="66"/>
      <c r="F169" s="66"/>
      <c r="G169" s="66"/>
      <c r="H169" s="63"/>
    </row>
    <row r="170" spans="1:8">
      <c r="A170" s="63"/>
      <c r="B170" s="66"/>
      <c r="C170" s="66"/>
      <c r="D170" s="66"/>
      <c r="E170" s="66"/>
      <c r="F170" s="66"/>
      <c r="G170" s="66"/>
      <c r="H170" s="63"/>
    </row>
    <row r="171" spans="1:8">
      <c r="A171" s="63"/>
      <c r="B171" s="63"/>
      <c r="C171" s="63"/>
      <c r="D171" s="63"/>
      <c r="E171" s="63"/>
      <c r="F171" s="63"/>
      <c r="G171" s="63"/>
      <c r="H171" s="63"/>
    </row>
  </sheetData>
  <mergeCells count="49">
    <mergeCell ref="A4:H6"/>
    <mergeCell ref="A8:H8"/>
    <mergeCell ref="A40:H45"/>
    <mergeCell ref="A131:H131"/>
    <mergeCell ref="A105:H109"/>
    <mergeCell ref="A48:H51"/>
    <mergeCell ref="A53:H53"/>
    <mergeCell ref="A91:H91"/>
    <mergeCell ref="A125:H125"/>
    <mergeCell ref="A33:H37"/>
    <mergeCell ref="A14:H16"/>
    <mergeCell ref="A13:H13"/>
    <mergeCell ref="A68:H68"/>
    <mergeCell ref="A111:H111"/>
    <mergeCell ref="A61:H66"/>
    <mergeCell ref="A1:H1"/>
    <mergeCell ref="A9:H11"/>
    <mergeCell ref="A126:H129"/>
    <mergeCell ref="A132:H136"/>
    <mergeCell ref="A19:H25"/>
    <mergeCell ref="A80:H80"/>
    <mergeCell ref="A118:H118"/>
    <mergeCell ref="A119:H123"/>
    <mergeCell ref="A27:H27"/>
    <mergeCell ref="A54:H58"/>
    <mergeCell ref="A18:H18"/>
    <mergeCell ref="A92:H102"/>
    <mergeCell ref="A3:H3"/>
    <mergeCell ref="A104:H104"/>
    <mergeCell ref="A47:H47"/>
    <mergeCell ref="A32:H32"/>
    <mergeCell ref="A168:H171"/>
    <mergeCell ref="A69:H78"/>
    <mergeCell ref="A60:H60"/>
    <mergeCell ref="A81:H89"/>
    <mergeCell ref="A155:H159"/>
    <mergeCell ref="A138:H138"/>
    <mergeCell ref="A167:H167"/>
    <mergeCell ref="A154:H154"/>
    <mergeCell ref="A139:H141"/>
    <mergeCell ref="A144:H146"/>
    <mergeCell ref="A162:H165"/>
    <mergeCell ref="A161:H161"/>
    <mergeCell ref="A143:H143"/>
    <mergeCell ref="A39:H39"/>
    <mergeCell ref="A149:H152"/>
    <mergeCell ref="A28:H30"/>
    <mergeCell ref="A148:H148"/>
    <mergeCell ref="A112:H116"/>
  </mergeCells>
  <phoneticPr fontId="2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60"/>
  <sheetViews>
    <sheetView workbookViewId="0">
      <selection activeCell="D11" sqref="D11"/>
    </sheetView>
  </sheetViews>
  <sheetFormatPr defaultRowHeight="13.8"/>
  <cols>
    <col min="1" max="1" width="23" customWidth="1"/>
    <col min="2" max="2" width="24" customWidth="1"/>
    <col min="3" max="3" width="14" customWidth="1"/>
    <col min="4" max="4" width="42" customWidth="1"/>
    <col min="5" max="5" width="58" customWidth="1"/>
  </cols>
  <sheetData>
    <row r="1" spans="1:33" ht="26.4">
      <c r="A1" s="67" t="s">
        <v>725</v>
      </c>
      <c r="B1" s="63"/>
      <c r="C1" s="63"/>
      <c r="D1" s="63"/>
      <c r="E1" s="63"/>
      <c r="F1" s="63"/>
      <c r="G1" s="63"/>
      <c r="H1" s="6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18">
      <c r="A3" s="9" t="s">
        <v>726</v>
      </c>
      <c r="B3" s="9" t="s">
        <v>727</v>
      </c>
      <c r="C3" s="9" t="s">
        <v>728</v>
      </c>
      <c r="D3" s="9" t="s">
        <v>729</v>
      </c>
      <c r="E3" s="9" t="s">
        <v>730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31.95" customHeight="1">
      <c r="A4" s="14" t="s">
        <v>731</v>
      </c>
      <c r="B4" s="14" t="s">
        <v>732</v>
      </c>
      <c r="C4" s="14" t="s">
        <v>733</v>
      </c>
      <c r="D4" s="14" t="s">
        <v>734</v>
      </c>
      <c r="E4" s="14" t="s">
        <v>735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31.95" customHeight="1">
      <c r="A5" s="14" t="s">
        <v>736</v>
      </c>
      <c r="B5" s="14" t="s">
        <v>737</v>
      </c>
      <c r="C5" s="14" t="s">
        <v>738</v>
      </c>
      <c r="D5" s="14" t="s">
        <v>739</v>
      </c>
      <c r="E5" s="14" t="s">
        <v>740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31.95" customHeight="1">
      <c r="A6" s="14" t="s">
        <v>741</v>
      </c>
      <c r="B6" s="14" t="s">
        <v>742</v>
      </c>
      <c r="C6" s="14" t="s">
        <v>743</v>
      </c>
      <c r="D6" s="14" t="s">
        <v>744</v>
      </c>
      <c r="E6" s="1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31.95" customHeight="1">
      <c r="A7" s="14" t="s">
        <v>745</v>
      </c>
      <c r="B7" s="77">
        <v>0.62</v>
      </c>
      <c r="C7" s="14" t="s">
        <v>743</v>
      </c>
      <c r="D7" s="14" t="s">
        <v>746</v>
      </c>
      <c r="E7" s="1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31.95" customHeight="1">
      <c r="A8" s="14" t="s">
        <v>747</v>
      </c>
      <c r="B8" s="77">
        <v>2.2000000000000002</v>
      </c>
      <c r="C8" s="14" t="s">
        <v>743</v>
      </c>
      <c r="D8" s="14" t="s">
        <v>748</v>
      </c>
      <c r="E8" s="1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31.95" customHeight="1">
      <c r="A9" s="14" t="s">
        <v>749</v>
      </c>
      <c r="B9" s="14" t="s">
        <v>750</v>
      </c>
      <c r="C9" s="14" t="s">
        <v>743</v>
      </c>
      <c r="D9" s="14" t="s">
        <v>751</v>
      </c>
      <c r="E9" s="1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31.95" customHeight="1">
      <c r="A10" s="14" t="s">
        <v>752</v>
      </c>
      <c r="B10" s="14" t="s">
        <v>753</v>
      </c>
      <c r="C10" s="14" t="s">
        <v>743</v>
      </c>
      <c r="D10" s="14" t="s">
        <v>754</v>
      </c>
      <c r="E10" s="1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31.95" customHeight="1">
      <c r="A11" s="14" t="s">
        <v>755</v>
      </c>
      <c r="B11" s="14" t="s">
        <v>756</v>
      </c>
      <c r="C11" s="14" t="s">
        <v>743</v>
      </c>
      <c r="D11" s="14" t="s">
        <v>757</v>
      </c>
      <c r="E11" s="1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18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8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8">
      <c r="A14" s="64" t="s">
        <v>758</v>
      </c>
      <c r="B14" s="63"/>
      <c r="C14" s="63"/>
      <c r="D14" s="63"/>
      <c r="E14" s="63"/>
      <c r="F14" s="63"/>
      <c r="G14" s="63"/>
      <c r="H14" s="6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8">
      <c r="A15" s="63"/>
      <c r="B15" s="66"/>
      <c r="C15" s="66"/>
      <c r="D15" s="66"/>
      <c r="E15" s="66"/>
      <c r="F15" s="66"/>
      <c r="G15" s="66"/>
      <c r="H15" s="6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8">
      <c r="A16" s="63"/>
      <c r="B16" s="66"/>
      <c r="C16" s="66"/>
      <c r="D16" s="66"/>
      <c r="E16" s="66"/>
      <c r="F16" s="66"/>
      <c r="G16" s="66"/>
      <c r="H16" s="6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8">
      <c r="A17" s="63"/>
      <c r="B17" s="66"/>
      <c r="C17" s="66"/>
      <c r="D17" s="66"/>
      <c r="E17" s="66"/>
      <c r="F17" s="66"/>
      <c r="G17" s="66"/>
      <c r="H17" s="63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8">
      <c r="A18" s="63"/>
      <c r="B18" s="66"/>
      <c r="C18" s="66"/>
      <c r="D18" s="66"/>
      <c r="E18" s="66"/>
      <c r="F18" s="66"/>
      <c r="G18" s="66"/>
      <c r="H18" s="6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8">
      <c r="A19" s="63"/>
      <c r="B19" s="66"/>
      <c r="C19" s="66"/>
      <c r="D19" s="66"/>
      <c r="E19" s="66"/>
      <c r="F19" s="66"/>
      <c r="G19" s="66"/>
      <c r="H19" s="6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8">
      <c r="A20" s="63"/>
      <c r="B20" s="63"/>
      <c r="C20" s="63"/>
      <c r="D20" s="63"/>
      <c r="E20" s="63"/>
      <c r="F20" s="63"/>
      <c r="G20" s="63"/>
      <c r="H20" s="6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1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8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8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8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8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8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8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8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8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8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8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8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8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8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8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8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8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8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8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</sheetData>
  <mergeCells count="2">
    <mergeCell ref="A14:H20"/>
    <mergeCell ref="A1:H1"/>
  </mergeCells>
  <phoneticPr fontId="2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9"/>
  <sheetViews>
    <sheetView tabSelected="1" topLeftCell="A11" workbookViewId="0">
      <selection sqref="A1:H1"/>
    </sheetView>
  </sheetViews>
  <sheetFormatPr defaultRowHeight="13.8"/>
  <cols>
    <col min="1" max="1" width="34" customWidth="1"/>
    <col min="2" max="2" width="22" customWidth="1"/>
    <col min="3" max="3" width="20" customWidth="1"/>
    <col min="4" max="4" width="34" customWidth="1"/>
    <col min="5" max="5" width="3" customWidth="1"/>
    <col min="6" max="7" width="24" customWidth="1"/>
    <col min="8" max="8" width="18" customWidth="1"/>
  </cols>
  <sheetData>
    <row r="1" spans="1:8" ht="20.85" customHeight="1">
      <c r="A1" s="74" t="s">
        <v>759</v>
      </c>
      <c r="B1" s="74"/>
      <c r="C1" s="74"/>
      <c r="D1" s="74"/>
      <c r="E1" s="74"/>
      <c r="F1" s="74"/>
      <c r="G1" s="74"/>
      <c r="H1" s="74"/>
    </row>
    <row r="3" spans="1:8">
      <c r="A3" s="75" t="s">
        <v>760</v>
      </c>
      <c r="B3" s="75"/>
      <c r="C3" s="75"/>
      <c r="D3" s="75"/>
      <c r="E3" s="75"/>
      <c r="F3" s="75"/>
      <c r="G3" s="75"/>
      <c r="H3" s="75"/>
    </row>
    <row r="4" spans="1:8">
      <c r="A4" s="75"/>
      <c r="B4" s="75"/>
      <c r="C4" s="75"/>
      <c r="D4" s="75"/>
      <c r="E4" s="75"/>
      <c r="F4" s="75"/>
      <c r="G4" s="75"/>
      <c r="H4" s="75"/>
    </row>
    <row r="6" spans="1:8" ht="18">
      <c r="A6" s="40" t="s">
        <v>726</v>
      </c>
      <c r="B6" s="41" t="s">
        <v>761</v>
      </c>
      <c r="C6" s="41" t="s">
        <v>762</v>
      </c>
      <c r="D6" s="41" t="s">
        <v>763</v>
      </c>
      <c r="E6" s="42"/>
      <c r="F6" s="43" t="s">
        <v>764</v>
      </c>
      <c r="G6" s="43" t="s">
        <v>765</v>
      </c>
      <c r="H6" s="44" t="s">
        <v>766</v>
      </c>
    </row>
    <row r="7" spans="1:8" ht="16.2">
      <c r="A7" s="52" t="s">
        <v>767</v>
      </c>
      <c r="B7" s="57">
        <v>74.967863664084447</v>
      </c>
      <c r="C7" s="57">
        <f>入力・概要!B30</f>
        <v>74.967863664084447</v>
      </c>
      <c r="D7" s="55" t="s">
        <v>768</v>
      </c>
      <c r="E7" s="45"/>
      <c r="F7" s="55" t="s">
        <v>769</v>
      </c>
      <c r="G7" s="61">
        <v>0.88884704646200641</v>
      </c>
      <c r="H7" s="46" t="s">
        <v>770</v>
      </c>
    </row>
    <row r="8" spans="1:8" ht="16.2">
      <c r="A8" s="52" t="s">
        <v>771</v>
      </c>
      <c r="B8" s="57">
        <v>0.54757984414463334</v>
      </c>
      <c r="C8" s="57">
        <f>入力・概要!B31</f>
        <v>0.54757984414463334</v>
      </c>
      <c r="D8" s="55" t="s">
        <v>768</v>
      </c>
      <c r="E8" s="45"/>
      <c r="F8" s="55" t="s">
        <v>772</v>
      </c>
      <c r="G8" s="61">
        <v>7.8776300548253877</v>
      </c>
      <c r="H8" s="46" t="s">
        <v>773</v>
      </c>
    </row>
    <row r="9" spans="1:8" ht="16.2">
      <c r="A9" s="52" t="s">
        <v>774</v>
      </c>
      <c r="B9" s="57">
        <v>8.449982519177654E-2</v>
      </c>
      <c r="C9" s="57">
        <f>入力・概要!B32</f>
        <v>8.449982519177654E-2</v>
      </c>
      <c r="D9" s="55" t="s">
        <v>775</v>
      </c>
      <c r="E9" s="45"/>
      <c r="F9" s="55" t="s">
        <v>776</v>
      </c>
      <c r="G9" s="61">
        <v>1.2954018490801664</v>
      </c>
      <c r="H9" s="46" t="s">
        <v>770</v>
      </c>
    </row>
    <row r="10" spans="1:8" ht="16.2">
      <c r="A10" s="52" t="s">
        <v>777</v>
      </c>
      <c r="B10" s="57">
        <v>3.3667211877921145E-4</v>
      </c>
      <c r="C10" s="57">
        <f>入力・概要!B33</f>
        <v>3.3667211877921145E-4</v>
      </c>
      <c r="D10" s="55" t="s">
        <v>775</v>
      </c>
      <c r="E10" s="45"/>
      <c r="F10" s="55" t="s">
        <v>778</v>
      </c>
      <c r="G10" s="61">
        <v>6.1709303629519026</v>
      </c>
      <c r="H10" s="46" t="s">
        <v>773</v>
      </c>
    </row>
    <row r="11" spans="1:8" ht="16.2">
      <c r="A11" s="52" t="s">
        <v>779</v>
      </c>
      <c r="B11" s="57">
        <v>0.13510189711528384</v>
      </c>
      <c r="C11" s="57">
        <f>入力・概要!B34</f>
        <v>0.13510189711528384</v>
      </c>
      <c r="D11" s="55" t="s">
        <v>780</v>
      </c>
      <c r="E11" s="45"/>
      <c r="F11" s="55" t="s">
        <v>781</v>
      </c>
      <c r="G11" s="45" t="s">
        <v>782</v>
      </c>
      <c r="H11" s="46"/>
    </row>
    <row r="12" spans="1:8" ht="16.2">
      <c r="A12" s="52" t="s">
        <v>783</v>
      </c>
      <c r="B12" s="57">
        <v>12.540612072064816</v>
      </c>
      <c r="C12" s="57">
        <f>入力・概要!B35</f>
        <v>12.540612072064816</v>
      </c>
      <c r="D12" s="55" t="s">
        <v>780</v>
      </c>
      <c r="E12" s="45"/>
      <c r="F12" s="55" t="s">
        <v>784</v>
      </c>
      <c r="G12" s="45" t="s">
        <v>785</v>
      </c>
      <c r="H12" s="46"/>
    </row>
    <row r="13" spans="1:8" ht="16.2">
      <c r="A13" s="52" t="s">
        <v>786</v>
      </c>
      <c r="B13" s="57">
        <v>2.5604562027497168E-13</v>
      </c>
      <c r="C13" s="57">
        <f>入力・概要!B36</f>
        <v>2.5604562027497168E-13</v>
      </c>
      <c r="D13" s="55" t="s">
        <v>787</v>
      </c>
      <c r="E13" s="45"/>
      <c r="F13" s="55"/>
      <c r="G13" s="45"/>
      <c r="H13" s="46"/>
    </row>
    <row r="14" spans="1:8" ht="16.2">
      <c r="A14" s="52" t="s">
        <v>788</v>
      </c>
      <c r="B14" s="57">
        <v>33.842607802304649</v>
      </c>
      <c r="C14" s="57">
        <f>入力・概要!B37</f>
        <v>33.842607802304649</v>
      </c>
      <c r="D14" s="55" t="s">
        <v>787</v>
      </c>
      <c r="E14" s="45"/>
      <c r="F14" s="56" t="s">
        <v>789</v>
      </c>
      <c r="G14" s="47" t="s">
        <v>790</v>
      </c>
      <c r="H14" s="48" t="s">
        <v>92</v>
      </c>
    </row>
    <row r="15" spans="1:8" ht="16.2">
      <c r="A15" s="52"/>
      <c r="B15" s="45"/>
      <c r="C15" s="45"/>
      <c r="D15" s="45"/>
      <c r="E15" s="45"/>
      <c r="F15" s="55" t="s">
        <v>791</v>
      </c>
      <c r="G15" s="45" t="s">
        <v>792</v>
      </c>
      <c r="H15" s="46" t="s">
        <v>793</v>
      </c>
    </row>
    <row r="16" spans="1:8" ht="16.2">
      <c r="A16" s="53" t="s">
        <v>794</v>
      </c>
      <c r="B16" s="49" t="s">
        <v>795</v>
      </c>
      <c r="C16" s="49" t="s">
        <v>765</v>
      </c>
      <c r="D16" s="49" t="s">
        <v>766</v>
      </c>
      <c r="E16" s="45"/>
      <c r="F16" s="55" t="s">
        <v>796</v>
      </c>
      <c r="G16" s="45" t="s">
        <v>797</v>
      </c>
      <c r="H16" s="46" t="s">
        <v>793</v>
      </c>
    </row>
    <row r="17" spans="1:8" ht="16.2">
      <c r="A17" s="52" t="s">
        <v>5</v>
      </c>
      <c r="B17" s="45" t="s">
        <v>798</v>
      </c>
      <c r="C17" s="58">
        <f>入力・概要!B6</f>
        <v>6</v>
      </c>
      <c r="D17" s="45" t="s">
        <v>6</v>
      </c>
      <c r="E17" s="45"/>
      <c r="F17" s="45"/>
      <c r="G17" s="45"/>
      <c r="H17" s="46"/>
    </row>
    <row r="18" spans="1:8" ht="16.2">
      <c r="A18" s="52" t="s">
        <v>799</v>
      </c>
      <c r="B18" s="45" t="s">
        <v>800</v>
      </c>
      <c r="C18" s="59">
        <f>1/(入力・概要!B30*299792458*入力・概要!B31)*1000000000000</f>
        <v>81.256237380371545</v>
      </c>
      <c r="D18" s="45" t="s">
        <v>29</v>
      </c>
      <c r="E18" s="45"/>
      <c r="F18" s="45"/>
      <c r="G18" s="45"/>
      <c r="H18" s="46"/>
    </row>
    <row r="19" spans="1:8" ht="16.2">
      <c r="A19" s="52" t="s">
        <v>801</v>
      </c>
      <c r="B19" s="45" t="s">
        <v>802</v>
      </c>
      <c r="C19" s="59">
        <f>入力・概要!B30/(299792458*入力・概要!B31)*1000000000</f>
        <v>456.67472752053504</v>
      </c>
      <c r="D19" s="45" t="s">
        <v>19</v>
      </c>
      <c r="E19" s="45"/>
      <c r="F19" s="45"/>
      <c r="G19" s="45"/>
      <c r="H19" s="46"/>
    </row>
    <row r="20" spans="1:8" ht="16.2">
      <c r="A20" s="52" t="s">
        <v>803</v>
      </c>
      <c r="B20" s="45" t="s">
        <v>804</v>
      </c>
      <c r="C20" s="59">
        <f>入力・概要!B6/(299792458*入力・概要!B31)*1000000000</f>
        <v>36.54963915472905</v>
      </c>
      <c r="D20" s="45" t="s">
        <v>22</v>
      </c>
      <c r="E20" s="45"/>
      <c r="F20" s="45"/>
      <c r="G20" s="45"/>
      <c r="H20" s="46"/>
    </row>
    <row r="21" spans="1:8" ht="16.2">
      <c r="A21" s="52" t="s">
        <v>805</v>
      </c>
      <c r="B21" s="45" t="s">
        <v>806</v>
      </c>
      <c r="C21" s="59">
        <f>1/(4*C20*0.000000001)/1000000</f>
        <v>6.8400128094740227</v>
      </c>
      <c r="D21" s="45" t="s">
        <v>26</v>
      </c>
      <c r="E21" s="45"/>
      <c r="F21" s="45"/>
      <c r="G21" s="45"/>
      <c r="H21" s="46"/>
    </row>
    <row r="22" spans="1:8" ht="16.2">
      <c r="A22" s="52" t="s">
        <v>807</v>
      </c>
      <c r="B22" s="45" t="s">
        <v>808</v>
      </c>
      <c r="C22" s="59">
        <f>1/(2*C20*0.000000001)/1000000</f>
        <v>13.680025618948045</v>
      </c>
      <c r="D22" s="45" t="s">
        <v>26</v>
      </c>
      <c r="E22" s="45"/>
      <c r="F22" s="45"/>
      <c r="G22" s="45"/>
      <c r="H22" s="46"/>
    </row>
    <row r="23" spans="1:8" ht="16.2">
      <c r="A23" s="52" t="s">
        <v>809</v>
      </c>
      <c r="B23" s="45" t="s">
        <v>810</v>
      </c>
      <c r="C23" s="59">
        <f>2*入力・概要!B17*入力・概要!B6</f>
        <v>0.4536</v>
      </c>
      <c r="D23" s="45" t="s">
        <v>16</v>
      </c>
      <c r="E23" s="45"/>
      <c r="F23" s="45"/>
      <c r="G23" s="45"/>
      <c r="H23" s="46"/>
    </row>
    <row r="24" spans="1:8" ht="16.2">
      <c r="A24" s="54" t="s">
        <v>811</v>
      </c>
      <c r="B24" s="50" t="s">
        <v>812</v>
      </c>
      <c r="C24" s="60">
        <f>C23+入力・概要!B34+入力・概要!B36</f>
        <v>0.58870189711553988</v>
      </c>
      <c r="D24" s="50" t="s">
        <v>16</v>
      </c>
      <c r="E24" s="50"/>
      <c r="F24" s="50"/>
      <c r="G24" s="50"/>
      <c r="H24" s="51"/>
    </row>
    <row r="27" spans="1:8">
      <c r="A27" s="76" t="s">
        <v>813</v>
      </c>
      <c r="B27" s="76"/>
      <c r="C27" s="76"/>
      <c r="D27" s="76"/>
      <c r="E27" s="76"/>
      <c r="F27" s="76"/>
      <c r="G27" s="76"/>
      <c r="H27" s="76"/>
    </row>
    <row r="28" spans="1:8">
      <c r="A28" s="76"/>
      <c r="B28" s="76"/>
      <c r="C28" s="76"/>
      <c r="D28" s="76"/>
      <c r="E28" s="76"/>
      <c r="F28" s="76"/>
      <c r="G28" s="76"/>
      <c r="H28" s="76"/>
    </row>
    <row r="29" spans="1:8">
      <c r="A29" s="76"/>
      <c r="B29" s="76"/>
      <c r="C29" s="76"/>
      <c r="D29" s="76"/>
      <c r="E29" s="76"/>
      <c r="F29" s="76"/>
      <c r="G29" s="76"/>
      <c r="H29" s="76"/>
    </row>
  </sheetData>
  <mergeCells count="3">
    <mergeCell ref="A1:H1"/>
    <mergeCell ref="A3:H4"/>
    <mergeCell ref="A27:H29"/>
  </mergeCells>
  <phoneticPr fontId="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入力・概要</vt:lpstr>
      <vt:lpstr>3導体RLGC</vt:lpstr>
      <vt:lpstr>差動モデル</vt:lpstr>
      <vt:lpstr>同相3導体</vt:lpstr>
      <vt:lpstr>実測比較_差動</vt:lpstr>
      <vt:lpstr>実測比較_同相</vt:lpstr>
      <vt:lpstr>グラフ</vt:lpstr>
      <vt:lpstr>回路図</vt:lpstr>
      <vt:lpstr>技術報告書</vt:lpstr>
      <vt:lpstr>前提・出典</vt:lpstr>
      <vt:lpstr>フィッティング反映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向井一裕</dc:creator>
  <cp:lastModifiedBy>一裕 向井</cp:lastModifiedBy>
  <dcterms:created xsi:type="dcterms:W3CDTF">2026-07-12T12:27:12Z</dcterms:created>
  <dcterms:modified xsi:type="dcterms:W3CDTF">2026-07-12T12:28:25Z</dcterms:modified>
</cp:coreProperties>
</file>