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ev\shipcards\data\"/>
    </mc:Choice>
  </mc:AlternateContent>
  <xr:revisionPtr revIDLastSave="0" documentId="13_ncr:1_{DC4B8586-B546-4913-AFA0-D2C0CE3E743C}" xr6:coauthVersionLast="45" xr6:coauthVersionMax="45" xr10:uidLastSave="{00000000-0000-0000-0000-000000000000}"/>
  <bookViews>
    <workbookView xWindow="-120" yWindow="-120" windowWidth="38640" windowHeight="21240" activeTab="5" xr2:uid="{F50BFA29-F894-47F8-8978-4D4DA77633D4}"/>
  </bookViews>
  <sheets>
    <sheet name="military_asset_final" sheetId="7" r:id="rId1"/>
    <sheet name="military_assets" sheetId="1" r:id="rId2"/>
    <sheet name="ship_effects" sheetId="2" r:id="rId3"/>
    <sheet name="version" sheetId="8" r:id="rId4"/>
    <sheet name="actions" sheetId="3" r:id="rId5"/>
    <sheet name="territories" sheetId="5" r:id="rId6"/>
    <sheet name="balance"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0" i="5" l="1"/>
  <c r="G29" i="5"/>
  <c r="G28" i="5"/>
  <c r="G27" i="5"/>
  <c r="G26" i="5"/>
  <c r="H30" i="5"/>
  <c r="H29" i="5"/>
  <c r="H28" i="5"/>
  <c r="H27" i="5"/>
  <c r="H26" i="5"/>
  <c r="H25" i="5"/>
  <c r="G25" i="5"/>
  <c r="H24" i="5"/>
  <c r="G24" i="5"/>
  <c r="H23" i="5"/>
  <c r="G23" i="5"/>
  <c r="H22" i="5"/>
  <c r="G22" i="5"/>
  <c r="H21" i="5"/>
  <c r="G21" i="5"/>
  <c r="H20" i="5"/>
  <c r="G20" i="5"/>
  <c r="H19" i="5"/>
  <c r="G19" i="5"/>
  <c r="H18" i="5"/>
  <c r="G18" i="5"/>
  <c r="H17" i="5"/>
  <c r="G17" i="5"/>
  <c r="H16" i="5"/>
  <c r="G16" i="5"/>
  <c r="H15" i="5"/>
  <c r="G15" i="5"/>
  <c r="H14" i="5"/>
  <c r="G14" i="5"/>
  <c r="H13" i="5"/>
  <c r="G13" i="5"/>
  <c r="H12" i="5"/>
  <c r="G12" i="5"/>
  <c r="H11" i="5"/>
  <c r="G11" i="5"/>
  <c r="H10" i="5"/>
  <c r="G10" i="5"/>
  <c r="H9" i="5"/>
  <c r="G9" i="5"/>
  <c r="H8" i="5"/>
  <c r="G8" i="5"/>
  <c r="H7" i="5"/>
  <c r="G7" i="5"/>
  <c r="H6" i="5"/>
  <c r="G6" i="5"/>
  <c r="H5" i="5"/>
  <c r="G5" i="5"/>
  <c r="H4" i="5"/>
  <c r="G4" i="5"/>
  <c r="H3" i="5"/>
  <c r="H2" i="5"/>
  <c r="G2" i="5"/>
  <c r="G25" i="3"/>
  <c r="G24" i="3"/>
  <c r="G23" i="3"/>
  <c r="G22" i="3"/>
  <c r="G21" i="3"/>
  <c r="G20" i="3"/>
  <c r="G19" i="3"/>
  <c r="G18" i="3"/>
  <c r="G17" i="3"/>
  <c r="G16" i="3"/>
  <c r="G15" i="3"/>
  <c r="G14" i="3"/>
  <c r="G13" i="3"/>
  <c r="G12" i="3"/>
  <c r="G11" i="3"/>
  <c r="G10" i="3"/>
  <c r="G9" i="3"/>
  <c r="G8" i="3"/>
  <c r="G7" i="3"/>
  <c r="G6" i="3"/>
  <c r="G5" i="3"/>
  <c r="G4" i="3"/>
  <c r="G3" i="3"/>
  <c r="G2" i="3"/>
  <c r="H25" i="3"/>
  <c r="H24" i="3"/>
  <c r="H23" i="3"/>
  <c r="H22" i="3"/>
  <c r="H21" i="3"/>
  <c r="H20" i="3"/>
  <c r="H19" i="3"/>
  <c r="H18" i="3"/>
  <c r="H17" i="3"/>
  <c r="H16" i="3"/>
  <c r="H15" i="3"/>
  <c r="H14" i="3"/>
  <c r="H13" i="3"/>
  <c r="H12" i="3"/>
  <c r="H11" i="3"/>
  <c r="H10" i="3"/>
  <c r="H9" i="3"/>
  <c r="H8" i="3"/>
  <c r="H7" i="3"/>
  <c r="H6" i="3"/>
  <c r="H5" i="3"/>
  <c r="H4" i="3"/>
  <c r="H3" i="3"/>
  <c r="H2" i="3"/>
  <c r="K23" i="1" l="1"/>
  <c r="K27" i="1"/>
  <c r="K22" i="1"/>
  <c r="K21" i="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K41" i="7" a="1"/>
  <c r="N27" i="7" a="1"/>
  <c r="I35" i="7" a="1"/>
  <c r="I9" i="7" a="1"/>
  <c r="K36" i="7" a="1"/>
  <c r="E34" i="7" a="1"/>
  <c r="P42" i="7" a="1"/>
  <c r="E5" i="7" a="1"/>
  <c r="K30" i="7" a="1"/>
  <c r="L8" i="7" a="1"/>
  <c r="J24" i="7" a="1"/>
  <c r="D29" i="7" a="1"/>
  <c r="H12" i="7" a="1"/>
  <c r="D4" i="7" a="1"/>
  <c r="E43" i="7" a="1"/>
  <c r="M23" i="7" a="1"/>
  <c r="D11" i="7" a="1"/>
  <c r="P16" i="7" a="1"/>
  <c r="P24" i="7" a="1"/>
  <c r="K25" i="7" a="1"/>
  <c r="O6" i="7" a="1"/>
  <c r="P33" i="7" a="1"/>
  <c r="P37" i="7" a="1"/>
  <c r="D13" i="7" a="1"/>
  <c r="P38" i="7" a="1"/>
  <c r="Q5" i="7" a="1"/>
  <c r="J18" i="7" a="1"/>
  <c r="H8" i="7" a="1"/>
  <c r="I3" i="7" a="1"/>
  <c r="G25" i="7" a="1"/>
  <c r="J7" i="7" a="1"/>
  <c r="Q24" i="7" a="1"/>
  <c r="M9" i="7" a="1"/>
  <c r="M36" i="7" a="1"/>
  <c r="I21" i="7" a="1"/>
  <c r="K44" i="7" a="1"/>
  <c r="O43" i="7" a="1"/>
  <c r="M37" i="7" a="1"/>
  <c r="M42" i="7" a="1"/>
  <c r="J39" i="7" a="1"/>
  <c r="H34" i="7" a="1"/>
  <c r="O3" i="7" a="1"/>
  <c r="Q22" i="7" a="1"/>
  <c r="M38" i="7" a="1"/>
  <c r="P29" i="7" a="1"/>
  <c r="I15" i="7" a="1"/>
  <c r="I30" i="7" a="1"/>
  <c r="Q9" i="7" a="1"/>
  <c r="L13" i="7" a="1"/>
  <c r="P14" i="7" a="1"/>
  <c r="L38" i="7" a="1"/>
  <c r="I7" i="7" a="1"/>
  <c r="P12" i="7" a="1"/>
  <c r="I33" i="7" a="1"/>
  <c r="J31" i="7" a="1"/>
  <c r="J21" i="7" a="1"/>
  <c r="P3" i="7" a="1"/>
  <c r="H28" i="7" a="1"/>
  <c r="O15" i="7" a="1"/>
  <c r="L20" i="7" a="1"/>
  <c r="O5" i="7" a="1"/>
  <c r="D41" i="7" a="1"/>
  <c r="E37" i="7" a="1"/>
  <c r="P20" i="7" a="1"/>
  <c r="H4" i="7" a="1"/>
  <c r="E39" i="7" a="1"/>
  <c r="G5" i="7" a="1"/>
  <c r="H15" i="7" a="1"/>
  <c r="I2" i="7" a="1"/>
  <c r="G6" i="7" a="1"/>
  <c r="P28" i="7" a="1"/>
  <c r="P27" i="7" a="1"/>
  <c r="I27" i="7" a="1"/>
  <c r="F29" i="7" a="1"/>
  <c r="I39" i="7" a="1"/>
  <c r="D2" i="7" a="1"/>
  <c r="L31" i="7" a="1"/>
  <c r="J3" i="7" a="1"/>
  <c r="N24" i="7" a="1"/>
  <c r="P43" i="7" a="1"/>
  <c r="G18" i="7" a="1"/>
  <c r="F8" i="7" a="1"/>
  <c r="M35" i="7" a="1"/>
  <c r="I28" i="7" a="1"/>
  <c r="F28" i="7" a="1"/>
  <c r="J34" i="7" a="1"/>
  <c r="E35" i="7" a="1"/>
  <c r="N25" i="7" a="1"/>
  <c r="N26" i="7" a="1"/>
  <c r="K40" i="7" a="1"/>
  <c r="Q21" i="7" a="1"/>
  <c r="D32" i="7" a="1"/>
  <c r="E24" i="7" a="1"/>
  <c r="F31" i="7" a="1"/>
  <c r="K5" i="7" a="1"/>
  <c r="P31" i="7" a="1"/>
  <c r="E23" i="7" a="1"/>
  <c r="K38" i="7" a="1"/>
  <c r="H39" i="7" a="1"/>
  <c r="O4" i="7" a="1"/>
  <c r="E42" i="7" a="1"/>
  <c r="D43" i="7" a="1"/>
  <c r="F5" i="7" a="1"/>
  <c r="G40" i="7" a="1"/>
  <c r="F35" i="7" a="1"/>
  <c r="H10" i="7" a="1"/>
  <c r="P2" i="7" a="1"/>
  <c r="M8" i="7" a="1"/>
  <c r="L28" i="7" a="1"/>
  <c r="G8" i="7" a="1"/>
  <c r="P13" i="7" a="1"/>
  <c r="K6" i="7" a="1"/>
  <c r="D10" i="7" a="1"/>
  <c r="K37" i="7" a="1"/>
  <c r="J8" i="7" a="1"/>
  <c r="M24" i="7" a="1"/>
  <c r="H18" i="7" a="1"/>
  <c r="I17" i="7" a="1"/>
  <c r="K8" i="7" a="1"/>
  <c r="J28" i="7" a="1"/>
  <c r="Q2" i="7" a="1"/>
  <c r="O28" i="7" a="1"/>
  <c r="H13" i="7" a="1"/>
  <c r="D9" i="7" a="1"/>
  <c r="E25" i="7" a="1"/>
  <c r="K24" i="7" a="1"/>
  <c r="F19" i="7" a="1"/>
  <c r="H41" i="7" a="1"/>
  <c r="F15" i="7" a="1"/>
  <c r="Q23" i="7" a="1"/>
  <c r="H27" i="7" a="1"/>
  <c r="K18" i="7" a="1"/>
  <c r="K15" i="7" a="1"/>
  <c r="M6" i="7" a="1"/>
  <c r="E14" i="7" a="1"/>
  <c r="D16" i="7" a="1"/>
  <c r="J41" i="7" a="1"/>
  <c r="Q12" i="7" a="1"/>
  <c r="I20" i="7" a="1"/>
  <c r="F25" i="7" a="1"/>
  <c r="Q17" i="7" a="1"/>
  <c r="M22" i="7" a="1"/>
  <c r="D17" i="7" a="1"/>
  <c r="D15" i="7" a="1"/>
  <c r="G17" i="7" a="1"/>
  <c r="K42" i="7" a="1"/>
  <c r="Q27" i="7" a="1"/>
  <c r="M27" i="7" a="1"/>
  <c r="D37" i="7" a="1"/>
  <c r="O40" i="7" a="1"/>
  <c r="H44" i="7" a="1"/>
  <c r="D40" i="7" a="1"/>
  <c r="J43" i="7" a="1"/>
  <c r="M17" i="7" a="1"/>
  <c r="F12" i="7" a="1"/>
  <c r="L3" i="7" a="1"/>
  <c r="O32" i="7" a="1"/>
  <c r="H33" i="7" a="1"/>
  <c r="K17" i="7" a="1"/>
  <c r="P7" i="7" a="1"/>
  <c r="O34" i="7" a="1"/>
  <c r="K13" i="7" a="1"/>
  <c r="M4" i="7" a="1"/>
  <c r="L37" i="7" a="1"/>
  <c r="D21" i="7" a="1"/>
  <c r="E16" i="7" a="1"/>
  <c r="G41" i="7" a="1"/>
  <c r="Q40" i="7" a="1"/>
  <c r="I16" i="7" a="1"/>
  <c r="I14" i="7" a="1"/>
  <c r="K34" i="7" a="1"/>
  <c r="H38" i="7" a="1"/>
  <c r="H7" i="7" a="1"/>
  <c r="G39" i="7" a="1"/>
  <c r="K19" i="7" a="1"/>
  <c r="G12" i="7" a="1"/>
  <c r="J16" i="7" a="1"/>
  <c r="P8" i="7" a="1"/>
  <c r="J15" i="7" a="1"/>
  <c r="L29" i="7" a="1"/>
  <c r="L10" i="7" a="1"/>
  <c r="P9" i="7" a="1"/>
  <c r="F39" i="7" a="1"/>
  <c r="G4" i="7" a="1"/>
  <c r="E21" i="7" a="1"/>
  <c r="J9" i="7" a="1"/>
  <c r="J23" i="7" a="1"/>
  <c r="H17" i="7" a="1"/>
  <c r="P41" i="7" a="1"/>
  <c r="K43" i="7" a="1"/>
  <c r="O26" i="7" a="1"/>
  <c r="L14" i="7" a="1"/>
  <c r="J10" i="7" a="1"/>
  <c r="P32" i="7" a="1"/>
  <c r="D24" i="7" a="1"/>
  <c r="P25" i="7" a="1"/>
  <c r="E19" i="7" a="1"/>
  <c r="K7" i="7" a="1"/>
  <c r="J12" i="7" a="1"/>
  <c r="F36" i="7" a="1"/>
  <c r="H29" i="7" a="1"/>
  <c r="E40" i="7" a="1"/>
  <c r="G26" i="7" a="1"/>
  <c r="H24" i="7" a="1"/>
  <c r="H20" i="7" a="1"/>
  <c r="M21" i="7" a="1"/>
  <c r="Q8" i="7" a="1"/>
  <c r="M25" i="7" a="1"/>
  <c r="P11" i="7" a="1"/>
  <c r="G20" i="7" a="1"/>
  <c r="K12" i="7" a="1"/>
  <c r="E6" i="7" a="1"/>
  <c r="Q43" i="7" a="1"/>
  <c r="O16" i="7" a="1"/>
  <c r="O30" i="7" a="1"/>
  <c r="E11" i="7" a="1"/>
  <c r="L22" i="7" a="1"/>
  <c r="J37" i="7" a="1"/>
  <c r="H40" i="7" a="1"/>
  <c r="K33" i="7" a="1"/>
  <c r="J33" i="7" a="1"/>
  <c r="K27" i="7" a="1"/>
  <c r="J44" i="7" a="1"/>
  <c r="M14" i="7" a="1"/>
  <c r="J26" i="7" a="1"/>
  <c r="Q34" i="7" a="1"/>
  <c r="Q19" i="7" a="1"/>
  <c r="P15" i="7" a="1"/>
  <c r="G15" i="7" a="1"/>
  <c r="D14" i="7" a="1"/>
  <c r="J35" i="7" a="1"/>
  <c r="I34" i="7" a="1"/>
  <c r="K10" i="7" a="1"/>
  <c r="D3" i="7" a="1"/>
  <c r="Q31" i="7" a="1"/>
  <c r="P22" i="7" a="1"/>
  <c r="J14" i="7" a="1"/>
  <c r="D36" i="7" a="1"/>
  <c r="L23" i="7" a="1"/>
  <c r="G37" i="7" a="1"/>
  <c r="E32" i="7" a="1"/>
  <c r="O21" i="7" a="1"/>
  <c r="M10" i="7" a="1"/>
  <c r="P6" i="7" a="1"/>
  <c r="G32" i="7" a="1"/>
  <c r="E44" i="7" a="1"/>
  <c r="M11" i="7" a="1"/>
  <c r="E8" i="7" a="1"/>
  <c r="H6" i="7" a="1"/>
  <c r="H35" i="7" a="1"/>
  <c r="G30" i="7" a="1"/>
  <c r="N28" i="7" a="1"/>
  <c r="F9" i="7" a="1"/>
  <c r="D20" i="7" a="1"/>
  <c r="E13" i="7" a="1"/>
  <c r="F11" i="7" a="1"/>
  <c r="O14" i="7" a="1"/>
  <c r="Q11" i="7" a="1"/>
  <c r="I12" i="7" a="1"/>
  <c r="E38" i="7" a="1"/>
  <c r="G31" i="7" a="1"/>
  <c r="H16" i="7" a="1"/>
  <c r="E20" i="7" a="1"/>
  <c r="L44" i="7" a="1"/>
  <c r="I32" i="7" a="1"/>
  <c r="E18" i="7" a="1"/>
  <c r="L33" i="7" a="1"/>
  <c r="G43" i="7" a="1"/>
  <c r="E4" i="7" a="1"/>
  <c r="F34" i="7" a="1"/>
  <c r="E2" i="7" a="1"/>
  <c r="K22" i="7" a="1"/>
  <c r="I22" i="7" a="1"/>
  <c r="Q4" i="7" a="1"/>
  <c r="Q42" i="7" a="1"/>
  <c r="H43" i="7" a="1"/>
  <c r="J30" i="7" a="1"/>
  <c r="F26" i="7" a="1"/>
  <c r="I44" i="7" a="1"/>
  <c r="G24" i="7" a="1"/>
  <c r="G3" i="7" a="1"/>
  <c r="M20" i="7" a="1"/>
  <c r="O41" i="7" a="1"/>
  <c r="L12" i="7" a="1"/>
  <c r="Q33" i="7" a="1"/>
  <c r="H32" i="7" a="1"/>
  <c r="I25" i="7" a="1"/>
  <c r="G34" i="7" a="1"/>
  <c r="K9" i="7" a="1"/>
  <c r="I37" i="7" a="1"/>
  <c r="G13" i="7" a="1"/>
  <c r="M29" i="7" a="1"/>
  <c r="D22" i="7" a="1"/>
  <c r="Q35" i="7" a="1"/>
  <c r="O13" i="7" a="1"/>
  <c r="L15" i="7" a="1"/>
  <c r="L21" i="7" a="1"/>
  <c r="Q16" i="7" a="1"/>
  <c r="M33" i="7" a="1"/>
  <c r="Q7" i="7" a="1"/>
  <c r="G7" i="7" a="1"/>
  <c r="D12" i="7" a="1"/>
  <c r="O44" i="7" a="1"/>
  <c r="P26" i="7" a="1"/>
  <c r="L6" i="7" a="1"/>
  <c r="F30" i="7" a="1"/>
  <c r="O2" i="7" a="1"/>
  <c r="L34" i="7" a="1"/>
  <c r="F21" i="7" a="1"/>
  <c r="D26" i="7" a="1"/>
  <c r="H37" i="7" a="1"/>
  <c r="D42" i="7" a="1"/>
  <c r="I43" i="7" a="1"/>
  <c r="F33" i="7" a="1"/>
  <c r="K28" i="7" a="1"/>
  <c r="O39" i="7" a="1"/>
  <c r="Q36" i="7" a="1"/>
  <c r="M41" i="7" a="1"/>
  <c r="K16" i="7" a="1"/>
  <c r="D28" i="7" a="1"/>
  <c r="D23" i="7" a="1"/>
  <c r="I41" i="7" a="1"/>
  <c r="Q41" i="7" a="1"/>
  <c r="L4" i="7" a="1"/>
  <c r="E3" i="7" a="1"/>
  <c r="J25" i="7" a="1"/>
  <c r="Q26" i="7" a="1"/>
  <c r="H3" i="7" a="1"/>
  <c r="I23" i="7" a="1"/>
  <c r="G44" i="7" a="1"/>
  <c r="H36" i="7" a="1"/>
  <c r="O24" i="7" a="1"/>
  <c r="I29" i="7" a="1"/>
  <c r="L36" i="7" a="1"/>
  <c r="K26" i="7" a="1"/>
  <c r="D27" i="7" a="1"/>
  <c r="D33" i="7" a="1"/>
  <c r="G22" i="7" a="1"/>
  <c r="O31" i="7" a="1"/>
  <c r="E9" i="7" a="1"/>
  <c r="K32" i="7" a="1"/>
  <c r="M40" i="7" a="1"/>
  <c r="G16" i="7" a="1"/>
  <c r="F6" i="7" a="1"/>
  <c r="J22" i="7" a="1"/>
  <c r="O10" i="7" a="1"/>
  <c r="K11" i="7" a="1"/>
  <c r="M18" i="7" a="1"/>
  <c r="J27" i="7" a="1"/>
  <c r="O33" i="7" a="1"/>
  <c r="E36" i="7" a="1"/>
  <c r="D39" i="7" a="1"/>
  <c r="E12" i="7" a="1"/>
  <c r="I10" i="7" a="1"/>
  <c r="D34" i="7" a="1"/>
  <c r="F22" i="7" a="1"/>
  <c r="H23" i="7" a="1"/>
  <c r="G35" i="7" a="1"/>
  <c r="E22" i="7" a="1"/>
  <c r="K29" i="7" a="1"/>
  <c r="G36" i="7" a="1"/>
  <c r="E33" i="7" a="1"/>
  <c r="H14" i="7" a="1"/>
  <c r="L27" i="7" a="1"/>
  <c r="L32" i="7" a="1"/>
  <c r="D44" i="7" a="1"/>
  <c r="M19" i="7" a="1"/>
  <c r="G29" i="7" a="1"/>
  <c r="K31" i="7" a="1"/>
  <c r="I42" i="7" a="1"/>
  <c r="P44" i="7" a="1"/>
  <c r="E28" i="7" a="1"/>
  <c r="F20" i="7" a="1"/>
  <c r="L35" i="7" a="1"/>
  <c r="F7" i="7" a="1"/>
  <c r="K3" i="7" a="1"/>
  <c r="H19" i="7" a="1"/>
  <c r="K21" i="7" a="1"/>
  <c r="F40" i="7" a="1"/>
  <c r="J2" i="7" a="1"/>
  <c r="F4" i="7" a="1"/>
  <c r="I36" i="7" a="1"/>
  <c r="J17" i="7" a="1"/>
  <c r="G11" i="7" a="1"/>
  <c r="G2" i="7" a="1"/>
  <c r="E26" i="7" a="1"/>
  <c r="P18" i="7" a="1"/>
  <c r="M28" i="7" a="1"/>
  <c r="L26" i="7" a="1"/>
  <c r="O18" i="7" a="1"/>
  <c r="P34" i="7" a="1"/>
  <c r="H31" i="7" a="1"/>
  <c r="M30" i="7" a="1"/>
  <c r="F32" i="7" a="1"/>
  <c r="D30" i="7" a="1"/>
  <c r="Q6" i="7" a="1"/>
  <c r="M3" i="7" a="1"/>
  <c r="N29" i="7" a="1"/>
  <c r="O29" i="7" a="1"/>
  <c r="L19" i="7" a="1"/>
  <c r="F43" i="7" a="1"/>
  <c r="F41" i="7" a="1"/>
  <c r="D18" i="7" a="1"/>
  <c r="G33" i="7" a="1"/>
  <c r="D25" i="7" a="1"/>
  <c r="L9" i="7" a="1"/>
  <c r="O42" i="7" a="1"/>
  <c r="P10" i="7" a="1"/>
  <c r="D5" i="7" a="1"/>
  <c r="O22" i="7" a="1"/>
  <c r="O25" i="7" a="1"/>
  <c r="E31" i="7" a="1"/>
  <c r="K4" i="7" a="1"/>
  <c r="P36" i="7" a="1"/>
  <c r="D31" i="7" a="1"/>
  <c r="M31" i="7" a="1"/>
  <c r="O27" i="7" a="1"/>
  <c r="L30" i="7" a="1"/>
  <c r="Q30" i="7" a="1"/>
  <c r="P17" i="7" a="1"/>
  <c r="D38" i="7" a="1"/>
  <c r="M39" i="7" a="1"/>
  <c r="H11" i="7" a="1"/>
  <c r="H26" i="7" a="1"/>
  <c r="G42" i="7" a="1"/>
  <c r="J40" i="7" a="1"/>
  <c r="F38" i="7" a="1"/>
  <c r="H9" i="7" a="1"/>
  <c r="O35" i="7" a="1"/>
  <c r="I26" i="7" a="1"/>
  <c r="D19" i="7" a="1"/>
  <c r="L18" i="7" a="1"/>
  <c r="G23" i="7" a="1"/>
  <c r="F24" i="7" a="1"/>
  <c r="F3" i="7" a="1"/>
  <c r="L40" i="7" a="1"/>
  <c r="M34" i="7" a="1"/>
  <c r="O8" i="7" a="1"/>
  <c r="G19" i="7" a="1"/>
  <c r="L17" i="7" a="1"/>
  <c r="P23" i="7" a="1"/>
  <c r="Q29" i="7" a="1"/>
  <c r="Q38" i="7" a="1"/>
  <c r="O9" i="7" a="1"/>
  <c r="I18" i="7" a="1"/>
  <c r="G9" i="7" a="1"/>
  <c r="J5" i="7" a="1"/>
  <c r="E17" i="7" a="1"/>
  <c r="I13" i="7" a="1"/>
  <c r="P30" i="7" a="1"/>
  <c r="F42" i="7" a="1"/>
  <c r="M12" i="7" a="1"/>
  <c r="L43" i="7" a="1"/>
  <c r="I6" i="7" a="1"/>
  <c r="G10" i="7" a="1"/>
  <c r="H22" i="7" a="1"/>
  <c r="O23" i="7" a="1"/>
  <c r="J32" i="7" a="1"/>
  <c r="G38" i="7" a="1"/>
  <c r="M5" i="7" a="1"/>
  <c r="K20" i="7" a="1"/>
  <c r="F14" i="7" a="1"/>
  <c r="E7" i="7" a="1"/>
  <c r="M16" i="7" a="1"/>
  <c r="I38" i="7" a="1"/>
  <c r="M43" i="7" a="1"/>
  <c r="F10" i="7" a="1"/>
  <c r="O19" i="7" a="1"/>
  <c r="J19" i="7" a="1"/>
  <c r="J20" i="7" a="1"/>
  <c r="L25" i="7" a="1"/>
  <c r="J36" i="7" a="1"/>
  <c r="J4" i="7" a="1"/>
  <c r="J38" i="7" a="1"/>
  <c r="O7" i="7" a="1"/>
  <c r="K14" i="7" a="1"/>
  <c r="D8" i="7" a="1"/>
  <c r="E10" i="7" a="1"/>
  <c r="F44" i="7" a="1"/>
  <c r="G27" i="7" a="1"/>
  <c r="I5" i="7" a="1"/>
  <c r="G28" i="7" a="1"/>
  <c r="E15" i="7" a="1"/>
  <c r="Q25" i="7" a="1"/>
  <c r="M32" i="7" a="1"/>
  <c r="O36" i="7" a="1"/>
  <c r="O20" i="7" a="1"/>
  <c r="P5" i="7" a="1"/>
  <c r="Q44" i="7" a="1"/>
  <c r="P39" i="7" a="1"/>
  <c r="F18" i="7" a="1"/>
  <c r="J29" i="7" a="1"/>
  <c r="I40" i="7" a="1"/>
  <c r="M26" i="7" a="1"/>
  <c r="D7" i="7" a="1"/>
  <c r="K39" i="7" a="1"/>
  <c r="I19" i="7" a="1"/>
  <c r="F27" i="7" a="1"/>
  <c r="O17" i="7" a="1"/>
  <c r="L16" i="7" a="1"/>
  <c r="L2" i="7" a="1"/>
  <c r="E41" i="7" a="1"/>
  <c r="E27" i="7" a="1"/>
  <c r="Q18" i="7" a="1"/>
  <c r="Q15" i="7" a="1"/>
  <c r="L11" i="7" a="1"/>
  <c r="L41" i="7" a="1"/>
  <c r="K2" i="7" a="1"/>
  <c r="F23" i="7" a="1"/>
  <c r="L24" i="7" a="1"/>
  <c r="Q28" i="7" a="1"/>
  <c r="Q32" i="7" a="1"/>
  <c r="F16" i="7" a="1"/>
  <c r="N23" i="7" a="1"/>
  <c r="M15" i="7" a="1"/>
  <c r="G21" i="7" a="1"/>
  <c r="G14" i="7" a="1"/>
  <c r="J11" i="7" a="1"/>
  <c r="O11" i="7" a="1"/>
  <c r="L39" i="7" a="1"/>
  <c r="D6" i="7" a="1"/>
  <c r="I4" i="7" a="1"/>
  <c r="Q13" i="7" a="1"/>
  <c r="E29" i="7" a="1"/>
  <c r="L5" i="7" a="1"/>
  <c r="O12" i="7" a="1"/>
  <c r="O38" i="7" a="1"/>
  <c r="M2" i="7" a="1"/>
  <c r="M7" i="7" a="1"/>
  <c r="P4" i="7" a="1"/>
  <c r="H30" i="7" a="1"/>
  <c r="P35" i="7" a="1"/>
  <c r="H5" i="7" a="1"/>
  <c r="F13" i="7" a="1"/>
  <c r="P21" i="7" a="1"/>
  <c r="I8" i="7" a="1"/>
  <c r="I24" i="7" a="1"/>
  <c r="J42" i="7" a="1"/>
  <c r="H42" i="7" a="1"/>
  <c r="D35" i="7" a="1"/>
  <c r="E30" i="7" a="1"/>
  <c r="I11" i="7" a="1"/>
  <c r="L42" i="7" a="1"/>
  <c r="Q14" i="7" a="1"/>
  <c r="J6" i="7" a="1"/>
  <c r="L7" i="7" a="1"/>
  <c r="Q10" i="7" a="1"/>
  <c r="H21" i="7" a="1"/>
  <c r="O37" i="7" a="1"/>
  <c r="H2" i="7" a="1"/>
  <c r="M13" i="7" a="1"/>
  <c r="Q39" i="7" a="1"/>
  <c r="H25" i="7" a="1"/>
  <c r="F17" i="7" a="1"/>
  <c r="Q3" i="7" a="1"/>
  <c r="F2" i="7" a="1"/>
  <c r="Q37" i="7" a="1"/>
  <c r="K35" i="7" a="1"/>
  <c r="I31" i="7" a="1"/>
  <c r="P40" i="7" a="1"/>
  <c r="K23" i="7" a="1"/>
  <c r="P19" i="7" a="1"/>
  <c r="Q20" i="7" a="1"/>
  <c r="J13" i="7" a="1"/>
  <c r="F37" i="7" a="1"/>
  <c r="M44" i="7" a="1"/>
  <c r="E10" i="7" l="1"/>
  <c r="E9" i="7"/>
  <c r="F17" i="7"/>
  <c r="Q2" i="7"/>
  <c r="Q20" i="7"/>
  <c r="Q26" i="7"/>
  <c r="Q35" i="7"/>
  <c r="P3" i="7"/>
  <c r="P6" i="7"/>
  <c r="P9" i="7"/>
  <c r="P12" i="7"/>
  <c r="P15" i="7"/>
  <c r="P18" i="7"/>
  <c r="P21" i="7"/>
  <c r="P24" i="7"/>
  <c r="P27" i="7"/>
  <c r="P30" i="7"/>
  <c r="P33" i="7"/>
  <c r="P36" i="7"/>
  <c r="P39" i="7"/>
  <c r="P42" i="7"/>
  <c r="Q14" i="7"/>
  <c r="Q9" i="7"/>
  <c r="Q12" i="7"/>
  <c r="Q15" i="7"/>
  <c r="Q18" i="7"/>
  <c r="Q21" i="7"/>
  <c r="Q24" i="7"/>
  <c r="Q27" i="7"/>
  <c r="Q30" i="7"/>
  <c r="Q33" i="7"/>
  <c r="Q36" i="7"/>
  <c r="Q39" i="7"/>
  <c r="Q42" i="7"/>
  <c r="Q17" i="7"/>
  <c r="Q6" i="7"/>
  <c r="P10" i="7"/>
  <c r="P31" i="7"/>
  <c r="Q11" i="7"/>
  <c r="Q3" i="7"/>
  <c r="P4" i="7"/>
  <c r="P7" i="7"/>
  <c r="P13" i="7"/>
  <c r="P16" i="7"/>
  <c r="P19" i="7"/>
  <c r="P22" i="7"/>
  <c r="P25" i="7"/>
  <c r="P28" i="7"/>
  <c r="P34" i="7"/>
  <c r="P37" i="7"/>
  <c r="P40" i="7"/>
  <c r="P43" i="7"/>
  <c r="Q8" i="7"/>
  <c r="Q4" i="7"/>
  <c r="Q7" i="7"/>
  <c r="Q10" i="7"/>
  <c r="Q13" i="7"/>
  <c r="Q16" i="7"/>
  <c r="Q19" i="7"/>
  <c r="Q22" i="7"/>
  <c r="Q25" i="7"/>
  <c r="Q28" i="7"/>
  <c r="Q31" i="7"/>
  <c r="Q34" i="7"/>
  <c r="Q37" i="7"/>
  <c r="Q40" i="7"/>
  <c r="Q43" i="7"/>
  <c r="P2" i="7"/>
  <c r="P5" i="7"/>
  <c r="P8" i="7"/>
  <c r="P11" i="7"/>
  <c r="P14" i="7"/>
  <c r="P17" i="7"/>
  <c r="P20" i="7"/>
  <c r="P23" i="7"/>
  <c r="P26" i="7"/>
  <c r="P29" i="7"/>
  <c r="P32" i="7"/>
  <c r="P35" i="7"/>
  <c r="P38" i="7"/>
  <c r="P41" i="7"/>
  <c r="P44" i="7"/>
  <c r="Q5" i="7"/>
  <c r="Q23" i="7"/>
  <c r="Q29" i="7"/>
  <c r="Q32" i="7"/>
  <c r="Q38" i="7"/>
  <c r="Q41" i="7"/>
  <c r="Q44" i="7"/>
  <c r="K43" i="7"/>
  <c r="D43" i="7"/>
  <c r="J43" i="7"/>
  <c r="D44" i="7"/>
  <c r="J44" i="7"/>
  <c r="K44" i="7"/>
  <c r="F43" i="7"/>
  <c r="L43" i="7"/>
  <c r="F44" i="7"/>
  <c r="L44" i="7"/>
  <c r="E43" i="7"/>
  <c r="M43" i="7"/>
  <c r="M44" i="7"/>
  <c r="G43" i="7"/>
  <c r="G44" i="7"/>
  <c r="E44" i="7"/>
  <c r="H43" i="7"/>
  <c r="H44" i="7"/>
  <c r="I43" i="7"/>
  <c r="O43" i="7"/>
  <c r="O44" i="7"/>
  <c r="I44" i="7"/>
  <c r="I42" i="7"/>
  <c r="O42" i="7"/>
  <c r="D42" i="7"/>
  <c r="J42" i="7"/>
  <c r="K42" i="7"/>
  <c r="F42" i="7"/>
  <c r="L42" i="7"/>
  <c r="H42" i="7"/>
  <c r="E42" i="7"/>
  <c r="G42" i="7"/>
  <c r="M42" i="7"/>
  <c r="N25" i="7"/>
  <c r="N29" i="7"/>
  <c r="D22" i="7"/>
  <c r="J22" i="7"/>
  <c r="D23" i="7"/>
  <c r="J23" i="7"/>
  <c r="D24" i="7"/>
  <c r="J24" i="7"/>
  <c r="D25" i="7"/>
  <c r="J25" i="7"/>
  <c r="D26" i="7"/>
  <c r="J26" i="7"/>
  <c r="D27" i="7"/>
  <c r="J27" i="7"/>
  <c r="D28" i="7"/>
  <c r="J28" i="7"/>
  <c r="D29" i="7"/>
  <c r="J29" i="7"/>
  <c r="D30" i="7"/>
  <c r="J30" i="7"/>
  <c r="D31" i="7"/>
  <c r="J31" i="7"/>
  <c r="D32" i="7"/>
  <c r="J32" i="7"/>
  <c r="D33" i="7"/>
  <c r="J33" i="7"/>
  <c r="D34" i="7"/>
  <c r="J34" i="7"/>
  <c r="D35" i="7"/>
  <c r="J35" i="7"/>
  <c r="D36" i="7"/>
  <c r="J36" i="7"/>
  <c r="D37" i="7"/>
  <c r="J37" i="7"/>
  <c r="D38" i="7"/>
  <c r="J38" i="7"/>
  <c r="D39" i="7"/>
  <c r="J39" i="7"/>
  <c r="D40" i="7"/>
  <c r="J40" i="7"/>
  <c r="D41" i="7"/>
  <c r="J41" i="7"/>
  <c r="K22" i="7"/>
  <c r="E25" i="7"/>
  <c r="K27" i="7"/>
  <c r="E29" i="7"/>
  <c r="E31" i="7"/>
  <c r="E32" i="7"/>
  <c r="E33" i="7"/>
  <c r="E34" i="7"/>
  <c r="K34" i="7"/>
  <c r="K35" i="7"/>
  <c r="K36" i="7"/>
  <c r="K37" i="7"/>
  <c r="E39" i="7"/>
  <c r="E41" i="7"/>
  <c r="E24" i="7"/>
  <c r="K26" i="7"/>
  <c r="K28" i="7"/>
  <c r="K30" i="7"/>
  <c r="K31" i="7"/>
  <c r="K32" i="7"/>
  <c r="K33" i="7"/>
  <c r="E35" i="7"/>
  <c r="E36" i="7"/>
  <c r="E37" i="7"/>
  <c r="E38" i="7"/>
  <c r="K38" i="7"/>
  <c r="K39" i="7"/>
  <c r="E40" i="7"/>
  <c r="K40" i="7"/>
  <c r="K41" i="7"/>
  <c r="E23" i="7"/>
  <c r="E26" i="7"/>
  <c r="K29" i="7"/>
  <c r="F22" i="7"/>
  <c r="F23" i="7"/>
  <c r="F24" i="7"/>
  <c r="F25" i="7"/>
  <c r="F26" i="7"/>
  <c r="F27" i="7"/>
  <c r="F28" i="7"/>
  <c r="F29" i="7"/>
  <c r="F30" i="7"/>
  <c r="F31" i="7"/>
  <c r="F32" i="7"/>
  <c r="F33" i="7"/>
  <c r="F34" i="7"/>
  <c r="F35" i="7"/>
  <c r="F36" i="7"/>
  <c r="L37" i="7"/>
  <c r="L38" i="7"/>
  <c r="F41" i="7"/>
  <c r="E22" i="7"/>
  <c r="K25" i="7"/>
  <c r="E30" i="7"/>
  <c r="L22" i="7"/>
  <c r="L23" i="7"/>
  <c r="L24" i="7"/>
  <c r="L25" i="7"/>
  <c r="L26" i="7"/>
  <c r="L27" i="7"/>
  <c r="L28" i="7"/>
  <c r="L29" i="7"/>
  <c r="L30" i="7"/>
  <c r="L31" i="7"/>
  <c r="L32" i="7"/>
  <c r="L33" i="7"/>
  <c r="L34" i="7"/>
  <c r="L35" i="7"/>
  <c r="L36" i="7"/>
  <c r="F37" i="7"/>
  <c r="F38" i="7"/>
  <c r="F39" i="7"/>
  <c r="L39" i="7"/>
  <c r="F40" i="7"/>
  <c r="L40" i="7"/>
  <c r="L41" i="7"/>
  <c r="K23" i="7"/>
  <c r="E27" i="7"/>
  <c r="G22" i="7"/>
  <c r="G23" i="7"/>
  <c r="G24" i="7"/>
  <c r="M24" i="7"/>
  <c r="M25" i="7"/>
  <c r="G26" i="7"/>
  <c r="G27" i="7"/>
  <c r="M27" i="7"/>
  <c r="G28" i="7"/>
  <c r="M28" i="7"/>
  <c r="G29" i="7"/>
  <c r="M29" i="7"/>
  <c r="G30" i="7"/>
  <c r="M30" i="7"/>
  <c r="G31" i="7"/>
  <c r="M31" i="7"/>
  <c r="G32" i="7"/>
  <c r="M32" i="7"/>
  <c r="G33" i="7"/>
  <c r="M33" i="7"/>
  <c r="G34" i="7"/>
  <c r="M34" i="7"/>
  <c r="G35" i="7"/>
  <c r="M35" i="7"/>
  <c r="G36" i="7"/>
  <c r="M36" i="7"/>
  <c r="G37" i="7"/>
  <c r="M37" i="7"/>
  <c r="G38" i="7"/>
  <c r="M38" i="7"/>
  <c r="G39" i="7"/>
  <c r="M39" i="7"/>
  <c r="G40" i="7"/>
  <c r="M40" i="7"/>
  <c r="G41" i="7"/>
  <c r="M41" i="7"/>
  <c r="K24" i="7"/>
  <c r="E28" i="7"/>
  <c r="M22" i="7"/>
  <c r="M23" i="7"/>
  <c r="G25" i="7"/>
  <c r="M26" i="7"/>
  <c r="H22" i="7"/>
  <c r="N24" i="7"/>
  <c r="N27" i="7"/>
  <c r="H30" i="7"/>
  <c r="H37" i="7"/>
  <c r="H38" i="7"/>
  <c r="H40" i="7"/>
  <c r="H41" i="7"/>
  <c r="N23" i="7"/>
  <c r="H26" i="7"/>
  <c r="H28" i="7"/>
  <c r="H34" i="7"/>
  <c r="H35" i="7"/>
  <c r="H36" i="7"/>
  <c r="H39" i="7"/>
  <c r="H24" i="7"/>
  <c r="N26" i="7"/>
  <c r="N28" i="7"/>
  <c r="H32" i="7"/>
  <c r="I22" i="7"/>
  <c r="I23" i="7"/>
  <c r="I24" i="7"/>
  <c r="I25" i="7"/>
  <c r="I26" i="7"/>
  <c r="I27" i="7"/>
  <c r="I28" i="7"/>
  <c r="I29" i="7"/>
  <c r="I30" i="7"/>
  <c r="I31" i="7"/>
  <c r="I32" i="7"/>
  <c r="I33" i="7"/>
  <c r="I34" i="7"/>
  <c r="I35" i="7"/>
  <c r="I36" i="7"/>
  <c r="I37" i="7"/>
  <c r="O37" i="7"/>
  <c r="I38" i="7"/>
  <c r="O38" i="7"/>
  <c r="O39" i="7"/>
  <c r="I40" i="7"/>
  <c r="O40" i="7"/>
  <c r="I41" i="7"/>
  <c r="O41" i="7"/>
  <c r="H23" i="7"/>
  <c r="H25" i="7"/>
  <c r="H27" i="7"/>
  <c r="H29" i="7"/>
  <c r="H31" i="7"/>
  <c r="H33" i="7"/>
  <c r="O22" i="7"/>
  <c r="O23" i="7"/>
  <c r="O24" i="7"/>
  <c r="O25" i="7"/>
  <c r="O26" i="7"/>
  <c r="O27" i="7"/>
  <c r="O28" i="7"/>
  <c r="O29" i="7"/>
  <c r="O30" i="7"/>
  <c r="O31" i="7"/>
  <c r="O32" i="7"/>
  <c r="O33" i="7"/>
  <c r="O34" i="7"/>
  <c r="O35" i="7"/>
  <c r="O36" i="7"/>
  <c r="I39" i="7"/>
  <c r="I2" i="7"/>
  <c r="O3" i="7"/>
  <c r="O4" i="7"/>
  <c r="J2" i="7"/>
  <c r="D3" i="7"/>
  <c r="J3" i="7"/>
  <c r="D4" i="7"/>
  <c r="J4" i="7"/>
  <c r="D5" i="7"/>
  <c r="J5" i="7"/>
  <c r="D6" i="7"/>
  <c r="J6" i="7"/>
  <c r="D7" i="7"/>
  <c r="J7" i="7"/>
  <c r="D8" i="7"/>
  <c r="J8" i="7"/>
  <c r="D9" i="7"/>
  <c r="J9" i="7"/>
  <c r="D10" i="7"/>
  <c r="J10" i="7"/>
  <c r="D11" i="7"/>
  <c r="J11" i="7"/>
  <c r="D12" i="7"/>
  <c r="J12" i="7"/>
  <c r="D13" i="7"/>
  <c r="J13" i="7"/>
  <c r="D14" i="7"/>
  <c r="J14" i="7"/>
  <c r="D15" i="7"/>
  <c r="J15" i="7"/>
  <c r="D16" i="7"/>
  <c r="J16" i="7"/>
  <c r="D17" i="7"/>
  <c r="J17" i="7"/>
  <c r="D18" i="7"/>
  <c r="J18" i="7"/>
  <c r="D19" i="7"/>
  <c r="J19" i="7"/>
  <c r="D20" i="7"/>
  <c r="J20" i="7"/>
  <c r="D21" i="7"/>
  <c r="J21" i="7"/>
  <c r="K2" i="7"/>
  <c r="E6" i="7"/>
  <c r="K7" i="7"/>
  <c r="K8" i="7"/>
  <c r="K9" i="7"/>
  <c r="K10" i="7"/>
  <c r="K11" i="7"/>
  <c r="K12" i="7"/>
  <c r="K13" i="7"/>
  <c r="K14" i="7"/>
  <c r="E15" i="7"/>
  <c r="K15" i="7"/>
  <c r="K16" i="7"/>
  <c r="E17" i="7"/>
  <c r="K17" i="7"/>
  <c r="E18" i="7"/>
  <c r="K18" i="7"/>
  <c r="E19" i="7"/>
  <c r="K19" i="7"/>
  <c r="E20" i="7"/>
  <c r="K20" i="7"/>
  <c r="E21" i="7"/>
  <c r="K21" i="7"/>
  <c r="E4" i="7"/>
  <c r="E7" i="7"/>
  <c r="E8" i="7"/>
  <c r="E11" i="7"/>
  <c r="E12" i="7"/>
  <c r="E13" i="7"/>
  <c r="E14" i="7"/>
  <c r="E16" i="7"/>
  <c r="K3" i="7"/>
  <c r="K6" i="7"/>
  <c r="F4" i="7"/>
  <c r="F5" i="7"/>
  <c r="F6" i="7"/>
  <c r="F7" i="7"/>
  <c r="F8" i="7"/>
  <c r="L8" i="7"/>
  <c r="F9" i="7"/>
  <c r="L9" i="7"/>
  <c r="F10" i="7"/>
  <c r="L10" i="7"/>
  <c r="L11" i="7"/>
  <c r="F12" i="7"/>
  <c r="L12" i="7"/>
  <c r="F13" i="7"/>
  <c r="L13" i="7"/>
  <c r="F14" i="7"/>
  <c r="L14" i="7"/>
  <c r="F15" i="7"/>
  <c r="L15" i="7"/>
  <c r="F16" i="7"/>
  <c r="L16" i="7"/>
  <c r="L17" i="7"/>
  <c r="F18" i="7"/>
  <c r="L18" i="7"/>
  <c r="F19" i="7"/>
  <c r="L19" i="7"/>
  <c r="F20" i="7"/>
  <c r="L20" i="7"/>
  <c r="F21" i="7"/>
  <c r="L21" i="7"/>
  <c r="E3" i="7"/>
  <c r="K5" i="7"/>
  <c r="F3" i="7"/>
  <c r="L4" i="7"/>
  <c r="L5" i="7"/>
  <c r="L6" i="7"/>
  <c r="L7" i="7"/>
  <c r="F11" i="7"/>
  <c r="E2" i="7"/>
  <c r="K4" i="7"/>
  <c r="F2" i="7"/>
  <c r="L3" i="7"/>
  <c r="M2" i="7"/>
  <c r="M3" i="7"/>
  <c r="M4" i="7"/>
  <c r="M5" i="7"/>
  <c r="M6" i="7"/>
  <c r="G7" i="7"/>
  <c r="G8" i="7"/>
  <c r="M8" i="7"/>
  <c r="G9" i="7"/>
  <c r="G10" i="7"/>
  <c r="M10" i="7"/>
  <c r="G11" i="7"/>
  <c r="M11" i="7"/>
  <c r="G12" i="7"/>
  <c r="M12" i="7"/>
  <c r="G13" i="7"/>
  <c r="M13" i="7"/>
  <c r="G14" i="7"/>
  <c r="M14" i="7"/>
  <c r="G15" i="7"/>
  <c r="M15" i="7"/>
  <c r="G16" i="7"/>
  <c r="M16" i="7"/>
  <c r="G17" i="7"/>
  <c r="M17" i="7"/>
  <c r="G18" i="7"/>
  <c r="M18" i="7"/>
  <c r="G19" i="7"/>
  <c r="M19" i="7"/>
  <c r="G20" i="7"/>
  <c r="M20" i="7"/>
  <c r="G21" i="7"/>
  <c r="M21" i="7"/>
  <c r="E5" i="7"/>
  <c r="L2" i="7"/>
  <c r="G2" i="7"/>
  <c r="G3" i="7"/>
  <c r="G4" i="7"/>
  <c r="G5" i="7"/>
  <c r="G6" i="7"/>
  <c r="M7" i="7"/>
  <c r="M9" i="7"/>
  <c r="H3" i="7"/>
  <c r="H4" i="7"/>
  <c r="H5" i="7"/>
  <c r="H12" i="7"/>
  <c r="H13" i="7"/>
  <c r="H14" i="7"/>
  <c r="H16" i="7"/>
  <c r="H17" i="7"/>
  <c r="H18" i="7"/>
  <c r="H19" i="7"/>
  <c r="H20" i="7"/>
  <c r="H21" i="7"/>
  <c r="H6" i="7"/>
  <c r="H7" i="7"/>
  <c r="H8" i="7"/>
  <c r="H9" i="7"/>
  <c r="H10" i="7"/>
  <c r="H11" i="7"/>
  <c r="H15" i="7"/>
  <c r="I3" i="7"/>
  <c r="I5" i="7"/>
  <c r="I6" i="7"/>
  <c r="I7" i="7"/>
  <c r="I8" i="7"/>
  <c r="I9" i="7"/>
  <c r="I10" i="7"/>
  <c r="I11" i="7"/>
  <c r="I12" i="7"/>
  <c r="I13" i="7"/>
  <c r="I14" i="7"/>
  <c r="O14" i="7"/>
  <c r="I15" i="7"/>
  <c r="I16" i="7"/>
  <c r="O16" i="7"/>
  <c r="I17" i="7"/>
  <c r="O17" i="7"/>
  <c r="I18" i="7"/>
  <c r="O18" i="7"/>
  <c r="I19" i="7"/>
  <c r="O19" i="7"/>
  <c r="I20" i="7"/>
  <c r="O20" i="7"/>
  <c r="I21" i="7"/>
  <c r="O21" i="7"/>
  <c r="H2" i="7"/>
  <c r="O2" i="7"/>
  <c r="I4" i="7"/>
  <c r="O5" i="7"/>
  <c r="O6" i="7"/>
  <c r="O7" i="7"/>
  <c r="O8" i="7"/>
  <c r="O9" i="7"/>
  <c r="O10" i="7"/>
  <c r="O11" i="7"/>
  <c r="O12" i="7"/>
  <c r="O13" i="7"/>
  <c r="O15" i="7"/>
  <c r="D2" i="7"/>
  <c r="K5" i="1"/>
  <c r="K6" i="1"/>
  <c r="K7" i="1"/>
  <c r="K8" i="1"/>
  <c r="K9" i="1"/>
  <c r="K10" i="1"/>
  <c r="K11" i="1"/>
  <c r="K12" i="1"/>
  <c r="K13" i="1"/>
  <c r="K14" i="1"/>
  <c r="K15" i="1"/>
  <c r="K16" i="1"/>
  <c r="K17" i="1"/>
  <c r="K18" i="1"/>
  <c r="K20" i="1"/>
  <c r="K24" i="1"/>
  <c r="K25" i="1"/>
  <c r="K26" i="1"/>
  <c r="K3" i="1"/>
  <c r="K4" i="1"/>
  <c r="N31" i="7" a="1"/>
  <c r="N16" i="7" a="1"/>
  <c r="N36" i="7" a="1"/>
  <c r="N38" i="7" a="1"/>
  <c r="N42" i="7" a="1"/>
  <c r="N41" i="7" a="1"/>
  <c r="N39" i="7" a="1"/>
  <c r="N9" i="7" a="1"/>
  <c r="N35" i="7" a="1"/>
  <c r="N19" i="7" a="1"/>
  <c r="N18" i="7" a="1"/>
  <c r="N6" i="7" a="1"/>
  <c r="N40" i="7" a="1"/>
  <c r="N33" i="7" a="1"/>
  <c r="N30" i="7" a="1"/>
  <c r="N12" i="7" a="1"/>
  <c r="N7" i="7" a="1"/>
  <c r="N13" i="7" a="1"/>
  <c r="N8" i="7" a="1"/>
  <c r="N44" i="7" a="1"/>
  <c r="N20" i="7" a="1"/>
  <c r="N11" i="7" a="1"/>
  <c r="N43" i="7" a="1"/>
  <c r="N34" i="7" a="1"/>
  <c r="N17" i="7" a="1"/>
  <c r="N32" i="7" a="1"/>
  <c r="N22" i="7" a="1"/>
  <c r="N37" i="7" a="1"/>
  <c r="N21" i="7" a="1"/>
  <c r="N14" i="7" a="1"/>
  <c r="N10" i="7" a="1"/>
  <c r="N15" i="7" a="1"/>
  <c r="N5" i="7" a="1"/>
  <c r="N4" i="7" a="1"/>
  <c r="N30" i="7" l="1"/>
  <c r="N31" i="7"/>
  <c r="N20" i="7"/>
  <c r="N19" i="7"/>
  <c r="N18" i="7"/>
  <c r="N17" i="7"/>
  <c r="N21" i="7"/>
  <c r="N16" i="7"/>
  <c r="N40" i="7"/>
  <c r="N38" i="7"/>
  <c r="N39" i="7"/>
  <c r="N44" i="7"/>
  <c r="N43" i="7"/>
  <c r="N42" i="7"/>
  <c r="N41" i="7"/>
  <c r="N7" i="7"/>
  <c r="N8" i="7"/>
  <c r="N33" i="7"/>
  <c r="N32" i="7"/>
  <c r="N22" i="7"/>
  <c r="N35" i="7"/>
  <c r="N34" i="7"/>
  <c r="N11" i="7"/>
  <c r="N12" i="7"/>
  <c r="N10" i="7"/>
  <c r="N15" i="7"/>
  <c r="N14" i="7"/>
  <c r="N13" i="7"/>
  <c r="N4" i="7"/>
  <c r="N5" i="7"/>
  <c r="N9" i="7"/>
  <c r="N37" i="7"/>
  <c r="N36" i="7"/>
  <c r="N6" i="7"/>
  <c r="A7" i="6"/>
  <c r="B7" i="6"/>
  <c r="C7" i="6"/>
  <c r="E7" i="6"/>
  <c r="F7" i="6"/>
  <c r="G7" i="6"/>
  <c r="J7" i="6" s="1"/>
  <c r="N7" i="6" s="1"/>
  <c r="I7" i="6"/>
  <c r="K7" i="6"/>
  <c r="M7" i="6" s="1"/>
  <c r="L7" i="6"/>
  <c r="K2" i="1"/>
  <c r="N2" i="7" a="1"/>
  <c r="N3" i="7" a="1"/>
  <c r="N3" i="7" l="1"/>
  <c r="N2" i="7"/>
  <c r="C26" i="6"/>
  <c r="C25" i="6"/>
  <c r="C24" i="6"/>
  <c r="C23" i="6"/>
  <c r="C22" i="6"/>
  <c r="C21" i="6"/>
  <c r="C20" i="6"/>
  <c r="C19" i="6"/>
  <c r="C18" i="6"/>
  <c r="C17" i="6"/>
  <c r="C16" i="6"/>
  <c r="C15" i="6"/>
  <c r="C14" i="6"/>
  <c r="C13" i="6"/>
  <c r="C12" i="6"/>
  <c r="C11" i="6"/>
  <c r="C10" i="6"/>
  <c r="C9" i="6"/>
  <c r="C8" i="6"/>
  <c r="C6" i="6"/>
  <c r="C5" i="6"/>
  <c r="C4" i="6"/>
  <c r="C3" i="6"/>
  <c r="C2" i="6"/>
  <c r="C1" i="6"/>
  <c r="B26" i="6"/>
  <c r="B25" i="6"/>
  <c r="B24" i="6"/>
  <c r="B23" i="6"/>
  <c r="B22" i="6"/>
  <c r="B21" i="6"/>
  <c r="B20" i="6"/>
  <c r="B19" i="6"/>
  <c r="B18" i="6"/>
  <c r="B17" i="6"/>
  <c r="B16" i="6"/>
  <c r="B15" i="6"/>
  <c r="B14" i="6"/>
  <c r="B13" i="6"/>
  <c r="B12" i="6"/>
  <c r="B11" i="6"/>
  <c r="B10" i="6"/>
  <c r="B9" i="6"/>
  <c r="B8" i="6"/>
  <c r="B6" i="6"/>
  <c r="B5" i="6"/>
  <c r="B4" i="6"/>
  <c r="B3" i="6"/>
  <c r="B2" i="6"/>
  <c r="B1" i="6"/>
  <c r="A26" i="6"/>
  <c r="A25" i="6"/>
  <c r="A24" i="6"/>
  <c r="A23" i="6"/>
  <c r="A22" i="6"/>
  <c r="A21" i="6"/>
  <c r="A20" i="6"/>
  <c r="A19" i="6"/>
  <c r="A18" i="6"/>
  <c r="A17" i="6"/>
  <c r="A16" i="6"/>
  <c r="A15" i="6"/>
  <c r="A14" i="6"/>
  <c r="A13" i="6"/>
  <c r="A12" i="6"/>
  <c r="A11" i="6"/>
  <c r="A10" i="6"/>
  <c r="A9" i="6"/>
  <c r="A8" i="6"/>
  <c r="A6" i="6"/>
  <c r="A5" i="6"/>
  <c r="A4" i="6"/>
  <c r="A3" i="6"/>
  <c r="A2" i="6"/>
  <c r="A1" i="6"/>
  <c r="I26" i="6"/>
  <c r="G26" i="6"/>
  <c r="F26" i="6"/>
  <c r="E26" i="6"/>
  <c r="I25" i="6"/>
  <c r="G25" i="6"/>
  <c r="F25" i="6"/>
  <c r="E25" i="6"/>
  <c r="I24" i="6"/>
  <c r="G24" i="6"/>
  <c r="F24" i="6"/>
  <c r="E24" i="6"/>
  <c r="I23" i="6"/>
  <c r="G23" i="6"/>
  <c r="F23" i="6"/>
  <c r="E23" i="6"/>
  <c r="I22" i="6"/>
  <c r="G22" i="6"/>
  <c r="F22" i="6"/>
  <c r="E22" i="6"/>
  <c r="I21" i="6"/>
  <c r="G21" i="6"/>
  <c r="F21" i="6"/>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I9" i="6"/>
  <c r="G9" i="6"/>
  <c r="F9" i="6"/>
  <c r="E9" i="6"/>
  <c r="I8" i="6"/>
  <c r="G8" i="6"/>
  <c r="F8" i="6"/>
  <c r="E8" i="6"/>
  <c r="I6" i="6"/>
  <c r="G6" i="6"/>
  <c r="F6" i="6"/>
  <c r="E6" i="6"/>
  <c r="I5" i="6"/>
  <c r="G5" i="6"/>
  <c r="F5" i="6"/>
  <c r="E5" i="6"/>
  <c r="I4" i="6"/>
  <c r="G4" i="6"/>
  <c r="F4" i="6"/>
  <c r="E4" i="6"/>
  <c r="I3" i="6"/>
  <c r="G3" i="6"/>
  <c r="F3" i="6"/>
  <c r="E3" i="6"/>
  <c r="I2" i="6"/>
  <c r="G2" i="6"/>
  <c r="F2" i="6"/>
  <c r="E2" i="6"/>
  <c r="I1" i="6"/>
  <c r="G1" i="6"/>
  <c r="F1" i="6"/>
  <c r="E1" i="6"/>
  <c r="K5" i="6" l="1"/>
  <c r="K9" i="6"/>
  <c r="K13" i="6"/>
  <c r="K21" i="6"/>
  <c r="L5" i="6"/>
  <c r="L9" i="6"/>
  <c r="L13" i="6"/>
  <c r="L21" i="6"/>
  <c r="L25" i="6"/>
  <c r="J5" i="6"/>
  <c r="L3" i="6"/>
  <c r="L15" i="6"/>
  <c r="L19" i="6"/>
  <c r="L23" i="6"/>
  <c r="J13" i="6"/>
  <c r="N13" i="6" s="1"/>
  <c r="K3" i="6"/>
  <c r="K15" i="6"/>
  <c r="K19" i="6"/>
  <c r="K23" i="6"/>
  <c r="L4" i="6"/>
  <c r="L8" i="6"/>
  <c r="L16" i="6"/>
  <c r="L20" i="6"/>
  <c r="L24" i="6"/>
  <c r="K4" i="6"/>
  <c r="K8" i="6"/>
  <c r="K16" i="6"/>
  <c r="K20" i="6"/>
  <c r="K24" i="6"/>
  <c r="J15" i="6"/>
  <c r="J21" i="6"/>
  <c r="N21" i="6" s="1"/>
  <c r="K25" i="6"/>
  <c r="L2" i="6"/>
  <c r="L6" i="6"/>
  <c r="L14" i="6"/>
  <c r="L22" i="6"/>
  <c r="L26" i="6"/>
  <c r="J9" i="6"/>
  <c r="J25" i="6"/>
  <c r="K2" i="6"/>
  <c r="K6" i="6"/>
  <c r="K14" i="6"/>
  <c r="K22" i="6"/>
  <c r="K26" i="6"/>
  <c r="J26" i="6"/>
  <c r="N26" i="6" s="1"/>
  <c r="J6" i="6"/>
  <c r="J22" i="6"/>
  <c r="J16" i="6"/>
  <c r="N16" i="6" s="1"/>
  <c r="L12" i="6"/>
  <c r="K12" i="6"/>
  <c r="K10" i="6"/>
  <c r="J11" i="6"/>
  <c r="L11" i="6"/>
  <c r="K11" i="6"/>
  <c r="L10" i="6"/>
  <c r="J10" i="6"/>
  <c r="J4" i="6"/>
  <c r="J20" i="6"/>
  <c r="L17" i="6"/>
  <c r="J23" i="6"/>
  <c r="J8" i="6"/>
  <c r="N8" i="6" s="1"/>
  <c r="J24" i="6"/>
  <c r="J2" i="6"/>
  <c r="J14" i="6"/>
  <c r="J18" i="6"/>
  <c r="J12" i="6"/>
  <c r="J3" i="6"/>
  <c r="J19" i="6"/>
  <c r="K17" i="6"/>
  <c r="J17" i="6"/>
  <c r="L18" i="6"/>
  <c r="K18" i="6"/>
  <c r="E12" i="5"/>
  <c r="N4" i="6" l="1"/>
  <c r="N24" i="6"/>
  <c r="N5" i="6"/>
  <c r="N9" i="6"/>
  <c r="M15" i="6"/>
  <c r="M25" i="6"/>
  <c r="M12" i="6"/>
  <c r="N23" i="6"/>
  <c r="M5" i="6"/>
  <c r="N15" i="6"/>
  <c r="M16" i="6"/>
  <c r="N25" i="6"/>
  <c r="N20" i="6"/>
  <c r="M13" i="6"/>
  <c r="M21" i="6"/>
  <c r="M22" i="6"/>
  <c r="M11" i="6"/>
  <c r="M6" i="6"/>
  <c r="M4" i="6"/>
  <c r="N6" i="6"/>
  <c r="N22" i="6"/>
  <c r="M26" i="6"/>
  <c r="N2" i="6"/>
  <c r="M9" i="6"/>
  <c r="N11" i="6"/>
  <c r="N12" i="6"/>
  <c r="M10" i="6"/>
  <c r="N10" i="6"/>
  <c r="M17" i="6"/>
  <c r="M14" i="6"/>
  <c r="N14" i="6"/>
  <c r="N17" i="6"/>
  <c r="M23" i="6"/>
  <c r="M2" i="6"/>
  <c r="M18" i="6"/>
  <c r="M19" i="6"/>
  <c r="N19" i="6"/>
  <c r="N3" i="6"/>
  <c r="M3" i="6"/>
  <c r="M20" i="6"/>
  <c r="M24" i="6"/>
  <c r="M8" i="6"/>
  <c r="N18"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<sst xmlns="http://schemas.openxmlformats.org/spreadsheetml/2006/main" count="417" uniqueCount="260">
  <si>
    <t>Title</t>
  </si>
  <si>
    <t>Description</t>
  </si>
  <si>
    <t>ShoreAttack</t>
  </si>
  <si>
    <t>Defense</t>
  </si>
  <si>
    <t>Duplication</t>
  </si>
  <si>
    <t>Type</t>
  </si>
  <si>
    <t>Tactic</t>
  </si>
  <si>
    <t>AV-8B Harrier II</t>
  </si>
  <si>
    <t>Electronic Warfare Attack</t>
  </si>
  <si>
    <t>Scuttlebutt</t>
  </si>
  <si>
    <t>Naval Intelligence</t>
  </si>
  <si>
    <t>KH-11 Key Hole</t>
  </si>
  <si>
    <t>Semper Fidelis</t>
  </si>
  <si>
    <t>Strategy</t>
  </si>
  <si>
    <t>NATO Allies</t>
  </si>
  <si>
    <t>The Long Winter</t>
  </si>
  <si>
    <t>State Controlled Media</t>
  </si>
  <si>
    <t>Disinformation Campaigns</t>
  </si>
  <si>
    <t>Arctic Warfare</t>
  </si>
  <si>
    <t>The Russians Used a Pencil</t>
  </si>
  <si>
    <t>Submarine</t>
  </si>
  <si>
    <t>Logistics</t>
  </si>
  <si>
    <t>Ship</t>
  </si>
  <si>
    <t>Fixed-Wing</t>
  </si>
  <si>
    <t>VTOL</t>
  </si>
  <si>
    <t>F-35B Lightning II</t>
  </si>
  <si>
    <t>F-35C  Lightning II</t>
  </si>
  <si>
    <t>Roster</t>
  </si>
  <si>
    <t>USN</t>
  </si>
  <si>
    <t>Rosters</t>
  </si>
  <si>
    <t>RUS</t>
  </si>
  <si>
    <t>Return all ships to your hand, they can be replayed immediately. Play this only anytime you could play a strategy</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</si>
  <si>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</si>
  <si>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</si>
  <si>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</si>
  <si>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</si>
  <si>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</si>
  <si>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</si>
  <si>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</si>
  <si>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</si>
  <si>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</si>
  <si>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</si>
  <si>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</si>
  <si>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</si>
  <si>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</si>
  <si>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</si>
  <si>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Marine Corps Base, Okinawa</t>
  </si>
  <si>
    <t>Joint Region Marianas, Guam</t>
  </si>
  <si>
    <t>Naval Support Activity Bahrain</t>
  </si>
  <si>
    <t>Guantanamo Bay</t>
  </si>
  <si>
    <t>Souda Naval Base, Crete</t>
  </si>
  <si>
    <t>Naval Support Activity Naples</t>
  </si>
  <si>
    <t>United States Fleet Activities Yokosuka</t>
  </si>
  <si>
    <t>Has +2 additional logistics capacity if not controlled by a USN player</t>
  </si>
  <si>
    <t>Grants 2 logistics capacity to the USN player if controlled by their opponent</t>
  </si>
  <si>
    <t>Uncommon Valor Was A Common Virtue</t>
  </si>
  <si>
    <t>I Have Not Yet Begun To Fight</t>
  </si>
  <si>
    <t>AF Is Short On Water</t>
  </si>
  <si>
    <t>Build 'em Faster Than They Can Sink 'Em</t>
  </si>
  <si>
    <t>Gunboat Diplomacy</t>
  </si>
  <si>
    <t>Friendly ships have +2 shore attack when assaulting undefended territories</t>
  </si>
  <si>
    <t>One Million Deaths Is A Statistic</t>
  </si>
  <si>
    <t>Destroy one territory conquered this turn, it is placed in its original owners discard pile.</t>
  </si>
  <si>
    <t>First Use Nuclear Doctrine</t>
  </si>
  <si>
    <t>Destroy all attacking and defending ships engaged in one attack. The territory is also destroyed.</t>
  </si>
  <si>
    <t>Death By Natural Causes</t>
  </si>
  <si>
    <t>Strategic Flexibility</t>
  </si>
  <si>
    <t>Beyond the Urals</t>
  </si>
  <si>
    <t>Strategic Paranoia</t>
  </si>
  <si>
    <t>If at any time you would be required to display cards in your hand, you may avoid this by discarding that many cards from your deck.</t>
  </si>
  <si>
    <t>Severomorsk</t>
  </si>
  <si>
    <t>Sevastopol</t>
  </si>
  <si>
    <t>Atstrakhan</t>
  </si>
  <si>
    <t>Vladivostok</t>
  </si>
  <si>
    <t>Petrapavlovsk-Kamchatskiy</t>
  </si>
  <si>
    <t>Mekhachkala</t>
  </si>
  <si>
    <t>Novorossiysk</t>
  </si>
  <si>
    <t>Kaliningrad, Kaliningrad Oblast</t>
  </si>
  <si>
    <t>Baltiysk</t>
  </si>
  <si>
    <t>Kronshtadt</t>
  </si>
  <si>
    <t>Tartus, Syria</t>
  </si>
  <si>
    <t>Provides -1 logistics capacity if owned by a non-Russian player</t>
  </si>
  <si>
    <t>Normalized Attack</t>
  </si>
  <si>
    <t>Normalized Defense</t>
  </si>
  <si>
    <t>Norm Combined</t>
  </si>
  <si>
    <t>NormShore</t>
  </si>
  <si>
    <t>Norm Combat</t>
  </si>
  <si>
    <t>Lada Class SSK</t>
  </si>
  <si>
    <t>Yassen Class SSGN</t>
  </si>
  <si>
    <t>Kondor SSN</t>
  </si>
  <si>
    <t>F/A-18 Superhornet Strike Squadron</t>
  </si>
  <si>
    <t>Zumwalt Class DDG</t>
  </si>
  <si>
    <t>Ticonderoga Class CG</t>
  </si>
  <si>
    <t>Arleigh Burke Class DDG</t>
  </si>
  <si>
    <t>S-300 (S): +1 Help Defense</t>
  </si>
  <si>
    <t>S-300 (L): +2 Help Defense</t>
  </si>
  <si>
    <t>Ohio Class SSGN</t>
  </si>
  <si>
    <t>Virginia Class SSN</t>
  </si>
  <si>
    <t>Seawolf Class SSN</t>
  </si>
  <si>
    <t>Wasp Class LHA</t>
  </si>
  <si>
    <t>America Class LHA</t>
  </si>
  <si>
    <t>Gerald R Ford CVN</t>
  </si>
  <si>
    <t>Nimitz Class CVN</t>
  </si>
  <si>
    <t>Oscar II SSGN</t>
  </si>
  <si>
    <t>Mig-29K Strike Squadron</t>
  </si>
  <si>
    <t>Su-33 Flanker-D Strike Squadron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</si>
  <si>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</si>
  <si>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</si>
  <si>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</si>
  <si>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</si>
  <si>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</si>
  <si>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</si>
  <si>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</si>
  <si>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</si>
  <si>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</si>
  <si>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</si>
  <si>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</si>
  <si>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</si>
  <si>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</si>
  <si>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</si>
  <si>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</si>
  <si>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</si>
  <si>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</si>
  <si>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</si>
  <si>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</si>
  <si>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</si>
  <si>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</si>
  <si>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</si>
  <si>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</si>
  <si>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</si>
  <si>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</si>
  <si>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</si>
  <si>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</si>
  <si>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</si>
  <si>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</si>
  <si>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</si>
  <si>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Images/kondor.jpg</t>
  </si>
  <si>
    <t>Images/akula.jpg</t>
  </si>
  <si>
    <t>UNUSED</t>
  </si>
  <si>
    <t>That's the Spirit!</t>
  </si>
  <si>
    <t>Reveal all opposing ships</t>
  </si>
  <si>
    <t>Look at and reorder the top 4 cards of your deck. You may put any number on the bottom of your deck</t>
  </si>
  <si>
    <t>Images/scuttlebutt.jpg</t>
  </si>
  <si>
    <t>Images/midway.jpg</t>
  </si>
  <si>
    <t>Images/keyhole.jpg</t>
  </si>
  <si>
    <t>Images/semperfi.jpg</t>
  </si>
  <si>
    <t>Images/buildem.jpg</t>
  </si>
  <si>
    <t>Images/valor.jpg</t>
  </si>
  <si>
    <t>Images/fight.jpg</t>
  </si>
  <si>
    <t>Images/gundiplomacy.jpg</t>
  </si>
  <si>
    <t>Images/winter.jpg</t>
  </si>
  <si>
    <t>Images/statemedia.jpg</t>
  </si>
  <si>
    <t>Images/disinformation.jpg</t>
  </si>
  <si>
    <t>Images/arcticwar.jpg</t>
  </si>
  <si>
    <t>Images/sputnik.jpg</t>
  </si>
  <si>
    <t>Images/russialand.jpg</t>
  </si>
  <si>
    <t>Images/putingun.jpg</t>
  </si>
  <si>
    <t>Images/urals.jpg</t>
  </si>
  <si>
    <t>Images/b2.jpg</t>
  </si>
  <si>
    <t>In Soviet Russia, Land Conquers You</t>
  </si>
  <si>
    <t>Regain control of one territory you've lost</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</si>
  <si>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</si>
  <si>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</si>
  <si>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</si>
  <si>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</si>
  <si>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</si>
  <si>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</si>
  <si>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</si>
  <si>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</si>
  <si>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</si>
  <si>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</si>
  <si>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</si>
  <si>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</si>
  <si>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</si>
  <si>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</si>
  <si>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</si>
  <si>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</si>
  <si>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North Dakota</t>
  </si>
  <si>
    <t>USS Alabama</t>
  </si>
  <si>
    <t>USS Bunker Hill</t>
  </si>
  <si>
    <t>USS Philippine Sea</t>
  </si>
  <si>
    <t>USS Princeton</t>
  </si>
  <si>
    <t>Admiral Kuznetsov</t>
  </si>
  <si>
    <t>Pyotr Velikiy</t>
  </si>
  <si>
    <t>Admiral Nahkimov</t>
  </si>
  <si>
    <t>Admiral Lazarev</t>
  </si>
  <si>
    <t>Moskva</t>
  </si>
  <si>
    <t>Varyag</t>
  </si>
  <si>
    <t>Admiral Chabenenko</t>
  </si>
  <si>
    <t>Admiral Panteleyev</t>
  </si>
  <si>
    <t>Admiral Kasatanov</t>
  </si>
  <si>
    <t>Admiral Gorshkov</t>
  </si>
  <si>
    <t>Severodvinsk</t>
  </si>
  <si>
    <t>Kazan</t>
  </si>
  <si>
    <t>Sankt Peterburg</t>
  </si>
  <si>
    <t>Tver</t>
  </si>
  <si>
    <t>Chelyabinsk</t>
  </si>
  <si>
    <t>Gepard</t>
  </si>
  <si>
    <t>Vepr</t>
  </si>
  <si>
    <t>Tigr</t>
  </si>
  <si>
    <t>Leopard</t>
  </si>
  <si>
    <t>Squadron I</t>
  </si>
  <si>
    <t>Squadron II</t>
  </si>
  <si>
    <t>The F-35B is a special variant of the F-35 capable of taking off vertically. This will allow it to be used in conjunction with ships that have typically not been able to field modern aircraft.</t>
  </si>
  <si>
    <t>A Pepsi ad campaign promised to award a Harrier to anyone who collected enough Pepsi points-a promise Pepsi did not keep. During its service history, the Harrier has proven it is more reliable than Pepsi Co.</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</si>
  <si>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</si>
  <si>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</si>
  <si>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</si>
  <si>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</si>
  <si>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</si>
  <si>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The massive Oscar is designed to use a barrage of large guided missiles to destroy US Navy aircraft carriers, which are among the most well-guarded military assets in the world.</t>
  </si>
  <si>
    <t>It's a plane, comrade.</t>
  </si>
  <si>
    <t>In Russian, akula means shark</t>
  </si>
  <si>
    <t>A military airbase at sea, a Nimitz carrier is more than three times longer than a football field and has more than twice the displacement of the German super-battleship Bismarck.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</si>
  <si>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</si>
  <si>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</si>
  <si>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</si>
  <si>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</si>
  <si>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</si>
  <si>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Zumwalt was designed to perform a shore bombardment role that has remained unfilled in the navy since the retirement of the last battleship. Since no ammunition has yet been produced for its custom howitzer, this role remains unfulfilled today.</t>
  </si>
  <si>
    <t>The F/A-18 is one of the longest-tenured and most battle-proven multirole carrier aircraft in the world.</t>
  </si>
  <si>
    <t>The F-35 acquisition program cost of just under $450 billion USD would be enough to buy 450 billion $1 cheeseburgers - enough to kill all humans on earth.</t>
  </si>
  <si>
    <t>Equipped with the same massive anti-ship missiles as the Kirov class, the Slava packs a similar punch in a considerably smaller form factor.</t>
  </si>
  <si>
    <t>The Yasen is a highly advanced attack submarine for the frugal modern navy.</t>
  </si>
  <si>
    <t>Although shorter-ranged than nuclear attack submarines, diesel-electric attack submarines are smaller, quiter and nearly as well armed.</t>
  </si>
  <si>
    <t>Special Purposes: When flipped, opponent must reveal one card from their hand at random.</t>
  </si>
  <si>
    <t>VTOL: Compatible with all VTOL carrier aircraft squadrons.</t>
  </si>
  <si>
    <t>E-2C Hawkeye: All friendly air squadrons in combat with this asset have +1 attack and  defense.</t>
  </si>
  <si>
    <t>CATOBAR: Compatible with all carrier aircraft squadrons.</t>
  </si>
  <si>
    <t>AEGIS: +2 Help Defense.</t>
  </si>
  <si>
    <t>Stealth Fighter: If the combined attack of stealth fighters + bonuses exceeds the combined defense of enemy assets, enemy assets do no damage in combat.</t>
  </si>
  <si>
    <t>RAINFALL: If controlled by a USN player, mark one enemy ship. That ship loses the stealth tag and cannot hide. If it is hidden, flip it. The target of this action may be changed during the first deployment step.</t>
  </si>
  <si>
    <t>Coastal Defender: Cannot attack.</t>
  </si>
  <si>
    <t>STOBAR: Compatible with STOBAR and VTOL squadrons.</t>
  </si>
  <si>
    <t>Commerce Raider: Deals damage during assault with attack instead of shore attack.</t>
  </si>
  <si>
    <t>E-2D Hawkeye-I: All friendly air squadrons in combat with this asset have +1 attack and  defense. Enemy air squadrons lose Ambush.</t>
  </si>
  <si>
    <t>Strategic Strike Capability: At the end of your turn, if this asset was not part of a combat, your opponent must discard one card from their deck.</t>
  </si>
  <si>
    <t xml:space="preserve">Hidden: Can be played face down. </t>
  </si>
  <si>
    <t>Ambush: This asset deals damage before other assets in combat.</t>
  </si>
  <si>
    <t>As the most expensive class of attack submarine ever built, the Seawolf is the apex predator of the US Navy's submarine fleet.</t>
  </si>
  <si>
    <t>With a 15M unit cost conceivably affordable by even second-tier NBA starters, the Mig-29K is proof that performance and price are not always at odds.</t>
  </si>
  <si>
    <t>A ship your opponent controls must attack this turn, if able.</t>
  </si>
  <si>
    <t>Whenever a ship you control assaults, it has +2 assault.</t>
  </si>
  <si>
    <t>Flip all military assets your opponents control.</t>
  </si>
  <si>
    <t>Whenever you lose a military asset of logistics 3 or greater, draw a card.</t>
  </si>
  <si>
    <t xml:space="preserve">All of your assaults this turn automatically capture territories. </t>
  </si>
  <si>
    <t>Retrieve one card from your discard pile and put it on top of your deck.</t>
  </si>
  <si>
    <t>Search your deck for a air squadron, reveal it, and place it on a territory you control. You must control a territory to play this card.</t>
  </si>
  <si>
    <t>Both players must discard 2 cards from their deck at the end of each turn.</t>
  </si>
  <si>
    <t>Images/nato.jpg</t>
  </si>
  <si>
    <t>Your submarines have a 1 more defense.</t>
  </si>
  <si>
    <t>Ships you control require 1 less logistics.</t>
  </si>
  <si>
    <t>You opponent must discard 2 cards from their hand.</t>
  </si>
  <si>
    <t>When drawing a card, you may choose to reveal that card and place it on the bottom of your deck.</t>
  </si>
  <si>
    <t>Russian territories your opponents control provide -2 logistics</t>
  </si>
  <si>
    <t>Ignore the effects of a tactic card.</t>
  </si>
  <si>
    <t>Deal 6 damage to one face-up ship, ignoring help defense.</t>
  </si>
  <si>
    <t>Search your deck for a strategy card, reveal that card and put it into your hand. Then shuffle your deck.</t>
  </si>
  <si>
    <t>Squadron III</t>
  </si>
  <si>
    <t>"I believe that I interpret the will of the Congress and of the people when I assert that we will not only defend ourselves to the uttermost, but will make it very certain that this form of treachery shall never again endanger us." - President Franklin D. Roosevelt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</si>
</sst>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 Cost</a:t>
            </a:r>
            <a:r>
              <a:rPr lang="en-US" baseline="0"/>
              <a:t> Efficiency by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balance!$M$1</c:f>
              <c:strCache>
                <c:ptCount val="1"/>
                <c:pt idx="0">
                  <c:v>Norm 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CA3020AF-435C-42D1-A6DE-3695ACA5F5A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1E04-41CA-9D67-7C598562139A}"/>
                </c:ext>
              </c:extLst>
            </c:dLbl>
            <c:dLbl>
              <c:idx val="1"/>
              <c:tx>
                <c:rich>
                  <a:bodyPr/>
                  <a:lstStyle/>
                  <a:p>
                    <a:fld id="{D7DF1957-F492-4CB3-B19E-14603D71561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1E04-41CA-9D67-7C598562139A}"/>
                </c:ext>
              </c:extLst>
            </c:dLbl>
            <c:dLbl>
              <c:idx val="2"/>
              <c:tx>
                <c:rich>
                  <a:bodyPr/>
                  <a:lstStyle/>
                  <a:p>
                    <a:fld id="{27674D10-129F-4C93-8FE5-FDE06E87165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1E04-41CA-9D67-7C598562139A}"/>
                </c:ext>
              </c:extLst>
            </c:dLbl>
            <c:dLbl>
              <c:idx val="3"/>
              <c:tx>
                <c:rich>
                  <a:bodyPr/>
                  <a:lstStyle/>
                  <a:p>
                    <a:fld id="{61350C55-2C60-4A22-9FC7-00ED8B5E141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1E04-41CA-9D67-7C598562139A}"/>
                </c:ext>
              </c:extLst>
            </c:dLbl>
            <c:dLbl>
              <c:idx val="4"/>
              <c:tx>
                <c:rich>
                  <a:bodyPr/>
                  <a:lstStyle/>
                  <a:p>
                    <a:fld id="{960A3616-DB35-4498-A2D9-1F571AA5377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1E04-41CA-9D67-7C598562139A}"/>
                </c:ext>
              </c:extLst>
            </c:dLbl>
            <c:dLbl>
              <c:idx val="5"/>
              <c:tx>
                <c:rich>
                  <a:bodyPr/>
                  <a:lstStyle/>
                  <a:p>
                    <a:fld id="{E7F57596-5347-4055-9CD6-A7C7765E5FF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1E04-41CA-9D67-7C598562139A}"/>
                </c:ext>
              </c:extLst>
            </c:dLbl>
            <c:dLbl>
              <c:idx val="6"/>
              <c:tx>
                <c:rich>
                  <a:bodyPr/>
                  <a:lstStyle/>
                  <a:p>
                    <a:fld id="{BC721393-208C-48F1-8086-F5620DBD043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1E04-41CA-9D67-7C598562139A}"/>
                </c:ext>
              </c:extLst>
            </c:dLbl>
            <c:dLbl>
              <c:idx val="7"/>
              <c:tx>
                <c:rich>
                  <a:bodyPr/>
                  <a:lstStyle/>
                  <a:p>
                    <a:fld id="{B310132F-BE67-4DA8-B284-0A56E4A9D52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1E04-41CA-9D67-7C598562139A}"/>
                </c:ext>
              </c:extLst>
            </c:dLbl>
            <c:dLbl>
              <c:idx val="8"/>
              <c:tx>
                <c:rich>
                  <a:bodyPr/>
                  <a:lstStyle/>
                  <a:p>
                    <a:fld id="{95B6E2E1-9990-4B21-AC6E-36353CAA2DC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1E04-41CA-9D67-7C598562139A}"/>
                </c:ext>
              </c:extLst>
            </c:dLbl>
            <c:dLbl>
              <c:idx val="9"/>
              <c:tx>
                <c:rich>
                  <a:bodyPr/>
                  <a:lstStyle/>
                  <a:p>
                    <a:fld id="{0B5CECE6-EBCE-4B59-9BEF-8244C24BFC0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1E04-41CA-9D67-7C598562139A}"/>
                </c:ext>
              </c:extLst>
            </c:dLbl>
            <c:dLbl>
              <c:idx val="10"/>
              <c:tx>
                <c:rich>
                  <a:bodyPr/>
                  <a:lstStyle/>
                  <a:p>
                    <a:fld id="{D795CE5E-FABC-4B01-A88D-594652F3856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1E04-41CA-9D67-7C598562139A}"/>
                </c:ext>
              </c:extLst>
            </c:dLbl>
            <c:dLbl>
              <c:idx val="11"/>
              <c:tx>
                <c:rich>
                  <a:bodyPr/>
                  <a:lstStyle/>
                  <a:p>
                    <a:fld id="{EFF79813-E489-4E14-95DF-3397FC87AE5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1E04-41CA-9D67-7C598562139A}"/>
                </c:ext>
              </c:extLst>
            </c:dLbl>
            <c:dLbl>
              <c:idx val="12"/>
              <c:tx>
                <c:rich>
                  <a:bodyPr/>
                  <a:lstStyle/>
                  <a:p>
                    <a:fld id="{ECCCFF29-F442-47D1-9535-CD0914E62D9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1E04-41CA-9D67-7C598562139A}"/>
                </c:ext>
              </c:extLst>
            </c:dLbl>
            <c:dLbl>
              <c:idx val="13"/>
              <c:tx>
                <c:rich>
                  <a:bodyPr/>
                  <a:lstStyle/>
                  <a:p>
                    <a:fld id="{E84FC9C3-7E3D-4E3A-8892-5F433CF3DCA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1E04-41CA-9D67-7C598562139A}"/>
                </c:ext>
              </c:extLst>
            </c:dLbl>
            <c:dLbl>
              <c:idx val="14"/>
              <c:tx>
                <c:rich>
                  <a:bodyPr/>
                  <a:lstStyle/>
                  <a:p>
                    <a:fld id="{644A2A11-571F-4104-8A68-0EE7157EC9E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1E04-41CA-9D67-7C598562139A}"/>
                </c:ext>
              </c:extLst>
            </c:dLbl>
            <c:dLbl>
              <c:idx val="15"/>
              <c:tx>
                <c:rich>
                  <a:bodyPr/>
                  <a:lstStyle/>
                  <a:p>
                    <a:fld id="{A7ECEC42-9FA3-46BA-8E47-AE054CEAC88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1E04-41CA-9D67-7C598562139A}"/>
                </c:ext>
              </c:extLst>
            </c:dLbl>
            <c:dLbl>
              <c:idx val="16"/>
              <c:tx>
                <c:rich>
                  <a:bodyPr/>
                  <a:lstStyle/>
                  <a:p>
                    <a:fld id="{E5220966-AF98-4996-99C3-7DF8182C2CB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1E04-41CA-9D67-7C598562139A}"/>
                </c:ext>
              </c:extLst>
            </c:dLbl>
            <c:dLbl>
              <c:idx val="17"/>
              <c:tx>
                <c:rich>
                  <a:bodyPr/>
                  <a:lstStyle/>
                  <a:p>
                    <a:fld id="{4F63CEF5-4BDA-4AA5-A360-5563E64B8D6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1E04-41CA-9D67-7C598562139A}"/>
                </c:ext>
              </c:extLst>
            </c:dLbl>
            <c:dLbl>
              <c:idx val="18"/>
              <c:tx>
                <c:rich>
                  <a:bodyPr/>
                  <a:lstStyle/>
                  <a:p>
                    <a:fld id="{B0BDA39E-FF19-495E-9162-114417E342B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1E04-41CA-9D67-7C598562139A}"/>
                </c:ext>
              </c:extLst>
            </c:dLbl>
            <c:dLbl>
              <c:idx val="19"/>
              <c:tx>
                <c:rich>
                  <a:bodyPr/>
                  <a:lstStyle/>
                  <a:p>
                    <a:fld id="{F975E897-1688-4344-943A-E3C53C32045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1E04-41CA-9D67-7C598562139A}"/>
                </c:ext>
              </c:extLst>
            </c:dLbl>
            <c:dLbl>
              <c:idx val="20"/>
              <c:tx>
                <c:rich>
                  <a:bodyPr/>
                  <a:lstStyle/>
                  <a:p>
                    <a:fld id="{E34759D3-7FD2-45A6-AF1D-C0A2F1AD833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1E04-41CA-9D67-7C598562139A}"/>
                </c:ext>
              </c:extLst>
            </c:dLbl>
            <c:dLbl>
              <c:idx val="21"/>
              <c:tx>
                <c:rich>
                  <a:bodyPr/>
                  <a:lstStyle/>
                  <a:p>
                    <a:fld id="{DFEA63FC-AC31-4E11-B532-5C20E5B7BD9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1E04-41CA-9D67-7C598562139A}"/>
                </c:ext>
              </c:extLst>
            </c:dLbl>
            <c:dLbl>
              <c:idx val="22"/>
              <c:tx>
                <c:rich>
                  <a:bodyPr/>
                  <a:lstStyle/>
                  <a:p>
                    <a:fld id="{F104EEC6-24F1-452F-8AAB-81164AD6EA4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1E04-41CA-9D67-7C598562139A}"/>
                </c:ext>
              </c:extLst>
            </c:dLbl>
            <c:dLbl>
              <c:idx val="23"/>
              <c:tx>
                <c:rich>
                  <a:bodyPr/>
                  <a:lstStyle/>
                  <a:p>
                    <a:fld id="{17D427E4-29C9-4CE0-97CA-70EE1FDE0BA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1E04-41CA-9D67-7C598562139A}"/>
                </c:ext>
              </c:extLst>
            </c:dLbl>
            <c:dLbl>
              <c:idx val="24"/>
              <c:tx>
                <c:rich>
                  <a:bodyPr/>
                  <a:lstStyle/>
                  <a:p>
                    <a:fld id="{9D70B78F-9317-46EB-8BB9-544FCBF4867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1E04-41CA-9D67-7C598562139A}"/>
                </c:ext>
              </c:extLst>
            </c:dLbl>
            <c:dLbl>
              <c:idx val="2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1E04-41CA-9D67-7C598562139A}"/>
                </c:ext>
              </c:extLst>
            </c:dLbl>
            <c:dLbl>
              <c:idx val="2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1E04-41CA-9D67-7C598562139A}"/>
                </c:ext>
              </c:extLst>
            </c:dLbl>
            <c:dLbl>
              <c:idx val="2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1E04-41CA-9D67-7C598562139A}"/>
                </c:ext>
              </c:extLst>
            </c:dLbl>
            <c:dLbl>
              <c:idx val="2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1E04-41CA-9D67-7C598562139A}"/>
                </c:ext>
              </c:extLst>
            </c:dLbl>
            <c:dLbl>
              <c:idx val="2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1E04-41CA-9D67-7C598562139A}"/>
                </c:ext>
              </c:extLst>
            </c:dLbl>
            <c:dLbl>
              <c:idx val="3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1E04-41CA-9D67-7C598562139A}"/>
                </c:ext>
              </c:extLst>
            </c:dLbl>
            <c:dLbl>
              <c:idx val="3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1E04-41CA-9D67-7C598562139A}"/>
                </c:ext>
              </c:extLst>
            </c:dLbl>
            <c:dLbl>
              <c:idx val="3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1E04-41CA-9D67-7C598562139A}"/>
                </c:ext>
              </c:extLst>
            </c:dLbl>
            <c:dLbl>
              <c:idx val="3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1E04-41CA-9D67-7C598562139A}"/>
                </c:ext>
              </c:extLst>
            </c:dLbl>
            <c:dLbl>
              <c:idx val="3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1E04-41CA-9D67-7C598562139A}"/>
                </c:ext>
              </c:extLst>
            </c:dLbl>
            <c:dLbl>
              <c:idx val="3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1E04-41CA-9D67-7C598562139A}"/>
                </c:ext>
              </c:extLst>
            </c:dLbl>
            <c:dLbl>
              <c:idx val="3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1E04-41CA-9D67-7C598562139A}"/>
                </c:ext>
              </c:extLst>
            </c:dLbl>
            <c:dLbl>
              <c:idx val="3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1E04-41CA-9D67-7C598562139A}"/>
                </c:ext>
              </c:extLst>
            </c:dLbl>
            <c:dLbl>
              <c:idx val="3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1E04-41CA-9D67-7C598562139A}"/>
                </c:ext>
              </c:extLst>
            </c:dLbl>
            <c:dLbl>
              <c:idx val="3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1E04-41CA-9D67-7C598562139A}"/>
                </c:ext>
              </c:extLst>
            </c:dLbl>
            <c:dLbl>
              <c:idx val="4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1E04-41CA-9D67-7C598562139A}"/>
                </c:ext>
              </c:extLst>
            </c:dLbl>
            <c:dLbl>
              <c:idx val="4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1E04-41CA-9D67-7C598562139A}"/>
                </c:ext>
              </c:extLst>
            </c:dLbl>
            <c:dLbl>
              <c:idx val="4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1E04-41CA-9D67-7C598562139A}"/>
                </c:ext>
              </c:extLst>
            </c:dLbl>
            <c:dLbl>
              <c:idx val="4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1E04-41CA-9D67-7C598562139A}"/>
                </c:ext>
              </c:extLst>
            </c:dLbl>
            <c:dLbl>
              <c:idx val="4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1E04-41CA-9D67-7C598562139A}"/>
                </c:ext>
              </c:extLst>
            </c:dLbl>
            <c:dLbl>
              <c:idx val="4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1E04-41CA-9D67-7C598562139A}"/>
                </c:ext>
              </c:extLst>
            </c:dLbl>
            <c:dLbl>
              <c:idx val="4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1E04-41CA-9D67-7C598562139A}"/>
                </c:ext>
              </c:extLst>
            </c:dLbl>
            <c:dLbl>
              <c:idx val="4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1E04-41CA-9D67-7C598562139A}"/>
                </c:ext>
              </c:extLst>
            </c:dLbl>
            <c:dLbl>
              <c:idx val="4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1E04-41CA-9D67-7C598562139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poly"/>
            <c:order val="2"/>
            <c:dispRSqr val="0"/>
            <c:dispEq val="0"/>
          </c:trendline>
          <c:xVal>
            <c:numRef>
              <c:f>balance!$G$2:$G$50</c:f>
              <c:numCache>
                <c:formatCode>General</c:formatCode>
                <c:ptCount val="49"/>
                <c:pt idx="0">
                  <c:v>8</c:v>
                </c:pt>
                <c:pt idx="1">
                  <c:v>9</c:v>
                </c:pt>
                <c:pt idx="2">
                  <c:v>6</c:v>
                </c:pt>
                <c:pt idx="3">
                  <c:v>6</c:v>
                </c:pt>
                <c:pt idx="4">
                  <c:v>5</c:v>
                </c:pt>
                <c:pt idx="5">
                  <c:v>0</c:v>
                </c:pt>
                <c:pt idx="6">
                  <c:v>4</c:v>
                </c:pt>
                <c:pt idx="7">
                  <c:v>6</c:v>
                </c:pt>
                <c:pt idx="8">
                  <c:v>4</c:v>
                </c:pt>
                <c:pt idx="9">
                  <c:v>3</c:v>
                </c:pt>
                <c:pt idx="10">
                  <c:v>6</c:v>
                </c:pt>
                <c:pt idx="11">
                  <c:v>2</c:v>
                </c:pt>
                <c:pt idx="12">
                  <c:v>3</c:v>
                </c:pt>
                <c:pt idx="13">
                  <c:v>2</c:v>
                </c:pt>
                <c:pt idx="14">
                  <c:v>1</c:v>
                </c:pt>
                <c:pt idx="15">
                  <c:v>7</c:v>
                </c:pt>
                <c:pt idx="16">
                  <c:v>6</c:v>
                </c:pt>
                <c:pt idx="17">
                  <c:v>3</c:v>
                </c:pt>
                <c:pt idx="18">
                  <c:v>2</c:v>
                </c:pt>
                <c:pt idx="19">
                  <c:v>1</c:v>
                </c:pt>
                <c:pt idx="20">
                  <c:v>3</c:v>
                </c:pt>
                <c:pt idx="21">
                  <c:v>1</c:v>
                </c:pt>
                <c:pt idx="22">
                  <c:v>5</c:v>
                </c:pt>
                <c:pt idx="23">
                  <c:v>1</c:v>
                </c:pt>
                <c:pt idx="24">
                  <c:v>1</c:v>
                </c:pt>
              </c:numCache>
            </c:numRef>
          </c:xVal>
          <c:yVal>
            <c:numRef>
              <c:f>balance!$M$2:$M$50</c:f>
              <c:numCache>
                <c:formatCode>General</c:formatCode>
                <c:ptCount val="49"/>
                <c:pt idx="0">
                  <c:v>0.5</c:v>
                </c:pt>
                <c:pt idx="1">
                  <c:v>0.44444444444444442</c:v>
                </c:pt>
                <c:pt idx="2">
                  <c:v>1.3333333333333333</c:v>
                </c:pt>
                <c:pt idx="3">
                  <c:v>1.3333333333333335</c:v>
                </c:pt>
                <c:pt idx="4">
                  <c:v>1.6</c:v>
                </c:pt>
                <c:pt idx="5">
                  <c:v>0</c:v>
                </c:pt>
                <c:pt idx="6">
                  <c:v>1.75</c:v>
                </c:pt>
                <c:pt idx="7">
                  <c:v>1.6666666666666665</c:v>
                </c:pt>
                <c:pt idx="8">
                  <c:v>1.5</c:v>
                </c:pt>
                <c:pt idx="9">
                  <c:v>1.6666666666666665</c:v>
                </c:pt>
                <c:pt idx="10">
                  <c:v>1.1666666666666667</c:v>
                </c:pt>
                <c:pt idx="11">
                  <c:v>5.5</c:v>
                </c:pt>
                <c:pt idx="12">
                  <c:v>3</c:v>
                </c:pt>
                <c:pt idx="13">
                  <c:v>5</c:v>
                </c:pt>
                <c:pt idx="14">
                  <c:v>8</c:v>
                </c:pt>
                <c:pt idx="15">
                  <c:v>1.857142857142857</c:v>
                </c:pt>
                <c:pt idx="16">
                  <c:v>2.5</c:v>
                </c:pt>
                <c:pt idx="17">
                  <c:v>2.6666666666666665</c:v>
                </c:pt>
                <c:pt idx="18">
                  <c:v>3</c:v>
                </c:pt>
                <c:pt idx="19">
                  <c:v>6</c:v>
                </c:pt>
                <c:pt idx="20">
                  <c:v>2</c:v>
                </c:pt>
                <c:pt idx="21">
                  <c:v>4</c:v>
                </c:pt>
                <c:pt idx="22">
                  <c:v>1.6</c:v>
                </c:pt>
                <c:pt idx="23">
                  <c:v>10</c:v>
                </c:pt>
                <c:pt idx="24">
                  <c:v>11</c:v>
                </c:pt>
              </c:numCache>
            </c:numRef>
          </c:yVal>
          <c:smooth val="0"/>
          <c:extLst>
            <c:ext xmlns:c15="http://schemas.microsoft.com/office/drawing/2012/chart" uri="{02D57815-91ED-43cb-92C2-25804820EDAC}">
              <c15:datalabelsRange>
                <c15:f>balance!$A$2:$A$26</c15:f>
                <c15:dlblRangeCache>
                  <c:ptCount val="25"/>
                  <c:pt idx="0">
                    <c:v>Nimitz Class CVN</c:v>
                  </c:pt>
                  <c:pt idx="1">
                    <c:v>Gerald R Ford CVN</c:v>
                  </c:pt>
                  <c:pt idx="2">
                    <c:v>Wasp Class LHA</c:v>
                  </c:pt>
                  <c:pt idx="3">
                    <c:v>America Class LHA</c:v>
                  </c:pt>
                  <c:pt idx="4">
                    <c:v>Seawolf Class SSN</c:v>
                  </c:pt>
                  <c:pt idx="5">
                    <c:v>#REF!</c:v>
                  </c:pt>
                  <c:pt idx="6">
                    <c:v>Virginia Class SSN</c:v>
                  </c:pt>
                  <c:pt idx="7">
                    <c:v>Ohio Class SSGN</c:v>
                  </c:pt>
                  <c:pt idx="8">
                    <c:v>Ticonderoga Class CG</c:v>
                  </c:pt>
                  <c:pt idx="9">
                    <c:v>Arleigh Burke Class DDG</c:v>
                  </c:pt>
                  <c:pt idx="10">
                    <c:v>Zumwalt Class DDG</c:v>
                  </c:pt>
                  <c:pt idx="11">
                    <c:v>F/A-18 Superhornet Strike Squadron</c:v>
                  </c:pt>
                  <c:pt idx="12">
                    <c:v>F-35B Lightning II</c:v>
                  </c:pt>
                  <c:pt idx="13">
                    <c:v>F-35C  Lightning II</c:v>
                  </c:pt>
                  <c:pt idx="14">
                    <c:v>AV-8B Harrier II</c:v>
                  </c:pt>
                  <c:pt idx="15">
                    <c:v>Kuznetsov Class CV</c:v>
                  </c:pt>
                  <c:pt idx="16">
                    <c:v>Kirov Class CGN</c:v>
                  </c:pt>
                  <c:pt idx="17">
                    <c:v>Slava Class CG</c:v>
                  </c:pt>
                  <c:pt idx="18">
                    <c:v>Udaloy II Class DDG</c:v>
                  </c:pt>
                  <c:pt idx="19">
                    <c:v>Gorshkov Class FFG</c:v>
                  </c:pt>
                  <c:pt idx="20">
                    <c:v>Yassen Class SSGN</c:v>
                  </c:pt>
                  <c:pt idx="21">
                    <c:v>Lada Class SSK</c:v>
                  </c:pt>
                  <c:pt idx="22">
                    <c:v>Oscar II SSGN</c:v>
                  </c:pt>
                  <c:pt idx="23">
                    <c:v>Mig-29K Strike Squadron</c:v>
                  </c:pt>
                  <c:pt idx="24">
                    <c:v>Su-33 Flanker-D Strike Squadron</c:v>
                  </c:pt>
                </c15:dlblRangeCache>
              </c15:datalabelsRange>
            </c:ext>
            <c:ext xmlns:c16="http://schemas.microsoft.com/office/drawing/2014/chart" uri="{C3380CC4-5D6E-409C-BE32-E72D297353CC}">
              <c16:uniqueId val="{00000000-1E04-41CA-9D67-7C598562139A}"/>
            </c:ext>
          </c:extLst>
        </c:ser>
        <c:dLbls>
          <c:showLegendKey val="0"/>
          <c:showVal val="0"/>
          <c:showCatName val="0"/>
          <c:showSerName val="0"/>
          <c:showPercent val="0"/>
          <c:showBubbleSize val="0"/>
        </c:dLbls>
        <c:axId val="1982034512"/>
        <c:axId val="1983383248"/>
      </c:scatterChart>
      <c:valAx>
        <c:axId val="19820345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Logistics</a:t>
                </a:r>
              </a:p>
              <a:p>
                <a:pPr>
                  <a:defRPr/>
                </a:pPr>
                <a:r>
                  <a:rPr lang="en-US"/>
                  <a:t>Cost</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383248"/>
        <c:crosses val="autoZero"/>
        <c:crossBetween val="midCat"/>
      </c:valAx>
      <c:valAx>
        <c:axId val="198338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Norm.</a:t>
                </a:r>
                <a:r>
                  <a:rPr lang="en-US" baseline="0"/>
                  <a:t> Combined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0345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257174</xdr:colOff>
      <xdr:row>30</xdr:row>
      <xdr:rowOff>14286</xdr:rowOff>
    </xdr:from>
    <xdr:to>
      <xdr:col>16</xdr:col>
      <xdr:colOff>323850</xdr:colOff>
      <xdr:row>78</xdr:row>
      <xdr:rowOff>85725</xdr:rowOff>
    </xdr:to>
    <xdr:graphicFrame macro="">
      <xdr:nvGraphicFramePr>
        <xdr:cNvPr id="3" name="Chart 2">
          <a:extLst>
            <a:ext uri="{FF2B5EF4-FFF2-40B4-BE49-F238E27FC236}">
              <a16:creationId xmlns:a16="http://schemas.microsoft.com/office/drawing/2014/main" id="{92DABE7B-5DF3-4952-8CFF-28D9C6F106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44"/>
  <sheetViews>
    <sheetView workbookViewId="0">
      <selection activeCell="B41" sqref="B41"/>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162</v>
      </c>
      <c r="C1" s="3" t="s">
        <v>161</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171</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8</v>
      </c>
      <c r="L2" t="str" cm="1">
        <f t="array" aca="1" ref="L2" ca="1">INDIRECT("military_assets!"&amp;CHAR(COLUMN()+93)&amp;$B2)</f>
        <v>USN</v>
      </c>
      <c r="M2" t="str" cm="1">
        <f t="array" aca="1" ref="M2" ca="1">INDIRECT("military_assets!"&amp;CHAR(COLUMN()+93)&amp;$B2)</f>
        <v>Ship</v>
      </c>
      <c r="N2" t="str" cm="1">
        <f t="array" aca="1" ref="N2" ca="1">INDIRECT("military_assets!"&amp;CHAR(COLUMN()+93)&amp;$B2)</f>
        <v xml:space="preserve">CATOBAR: Compatible with all carrier aircraft squadrons.
E-2C Hawkeye: All friendly air squadrons in combat with this asset have +1 attack and  defense.
</v>
      </c>
      <c r="O2" t="str" cm="1">
        <f t="array" aca="1" ref="O2" ca="1">INDIRECT("military_assets!"&amp;CHAR(COLUMN()+93)&amp;$B2)</f>
        <v>Images/nimitz.jpg</v>
      </c>
      <c r="P2" t="str" cm="1">
        <f t="array" aca="1" ref="P2" ca="1">INDIRECT("military_assets!"&amp;CHAR(COLUMN()+93)&amp;$B2)</f>
        <v>A military airbase at sea, a Nimitz carrier is more than three times longer than a football field and has more than twice the displacement of the German super-battleship Bismarck.</v>
      </c>
      <c r="Q2" cm="1">
        <f t="array" aca="1" ref="Q2" ca="1">INDIRECT("military_assets!"&amp;CHAR(COLUMN()+93)&amp;$B2)</f>
        <v>1.4</v>
      </c>
    </row>
    <row r="3" spans="1:22" x14ac:dyDescent="0.25">
      <c r="A3">
        <v>1</v>
      </c>
      <c r="B3">
        <v>2</v>
      </c>
      <c r="C3" s="3" t="s">
        <v>172</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8</v>
      </c>
      <c r="L3" t="str" cm="1">
        <f t="array" aca="1" ref="L3" ca="1">INDIRECT("military_assets!"&amp;CHAR(COLUMN()+93)&amp;$B3)</f>
        <v>USN</v>
      </c>
      <c r="M3" t="str" cm="1">
        <f t="array" aca="1" ref="M3" ca="1">INDIRECT("military_assets!"&amp;CHAR(COLUMN()+93)&amp;$B3)</f>
        <v>Ship</v>
      </c>
      <c r="N3" t="str" cm="1">
        <f t="array" aca="1" ref="N3" ca="1">INDIRECT("military_assets!"&amp;CHAR(COLUMN()+93)&amp;$B3)</f>
        <v xml:space="preserve">CATOBAR: Compatible with all carrier aircraft squadrons.
E-2C Hawkeye: All friendly air squadrons in combat with this asset have +1 attack and  defense.
</v>
      </c>
      <c r="O3" t="str" cm="1">
        <f t="array" aca="1" ref="O3" ca="1">INDIRECT("military_assets!"&amp;CHAR(COLUMN()+93)&amp;$B3)</f>
        <v>Images/nimitz.jpg</v>
      </c>
      <c r="P3" t="str" cm="1">
        <f t="array" aca="1" ref="P3" ca="1">INDIRECT("military_assets!"&amp;CHAR(COLUMN()+93)&amp;$B3)</f>
        <v>A military airbase at sea, a Nimitz carrier is more than three times longer than a football field and has more than twice the displacement of the German super-battleship Bismarck.</v>
      </c>
      <c r="Q3" cm="1">
        <f t="array" aca="1" ref="Q3" ca="1">INDIRECT("military_assets!"&amp;CHAR(COLUMN()+93)&amp;$B3)</f>
        <v>1.4</v>
      </c>
    </row>
    <row r="4" spans="1:22" x14ac:dyDescent="0.25">
      <c r="A4">
        <v>1</v>
      </c>
      <c r="B4">
        <v>4</v>
      </c>
      <c r="C4" s="3" t="s">
        <v>174</v>
      </c>
      <c r="D4" t="str" cm="1">
        <f t="array" aca="1" ref="D4" ca="1">INDIRECT("military_assets!"&amp;CHAR(COLUMN()+93)&amp;$B4)</f>
        <v>Wasp Class LHA</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6</v>
      </c>
      <c r="J4" cm="1">
        <f t="array" aca="1" ref="J4" ca="1">INDIRECT("military_assets!"&amp;CHAR(COLUMN()+93)&amp;$B4)</f>
        <v>2</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 xml:space="preserve">VTOL: Compatible with all VTOL carrier aircraft squadrons.
</v>
      </c>
      <c r="O4" t="str" cm="1">
        <f t="array" aca="1" ref="O4" ca="1">INDIRECT("military_assets!"&amp;CHAR(COLUMN()+93)&amp;$B4)</f>
        <v>Images/wasp.jpg</v>
      </c>
      <c r="P4" t="str" cm="1">
        <f t="array" aca="1" ref="P4" ca="1">INDIRECT("military_assets!"&amp;CHAR(COLUMN()+93)&amp;$B4)</f>
        <v>In addition to supporting VTOL aircraft, a Wasp amphibious assault ship is capable of delivering a Marine Expeditionary Unit complete with its armored vehicles to hostile shores via helicopters and landing craft.</v>
      </c>
      <c r="Q4" cm="1">
        <f t="array" aca="1" ref="Q4" ca="1">INDIRECT("military_assets!"&amp;CHAR(COLUMN()+93)&amp;$B4)</f>
        <v>1.4</v>
      </c>
    </row>
    <row r="5" spans="1:22" x14ac:dyDescent="0.25">
      <c r="A5">
        <v>1</v>
      </c>
      <c r="B5">
        <v>4</v>
      </c>
      <c r="C5" s="3" t="s">
        <v>173</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6</v>
      </c>
      <c r="J5" cm="1">
        <f t="array" aca="1" ref="J5" ca="1">INDIRECT("military_assets!"&amp;CHAR(COLUMN()+93)&amp;$B5)</f>
        <v>2</v>
      </c>
      <c r="K5" cm="1">
        <f t="array" aca="1" ref="K5" ca="1">INDIRECT("military_assets!"&amp;CHAR(COLUMN()+93)&amp;$B5)</f>
        <v>6</v>
      </c>
      <c r="L5" t="str" cm="1">
        <f t="array" aca="1" ref="L5" ca="1">INDIRECT("military_assets!"&amp;CHAR(COLUMN()+93)&amp;$B5)</f>
        <v>USN</v>
      </c>
      <c r="M5" t="str" cm="1">
        <f t="array" aca="1" ref="M5" ca="1">INDIRECT("military_assets!"&amp;CHAR(COLUMN()+93)&amp;$B5)</f>
        <v>Ship</v>
      </c>
      <c r="N5" t="str" cm="1">
        <f t="array" aca="1" ref="N5" ca="1">INDIRECT("military_assets!"&amp;CHAR(COLUMN()+93)&amp;$B5)</f>
        <v xml:space="preserve">VTOL: Compatible with all VTOL carrier aircraft squadrons.
</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cm="1">
        <f t="array" aca="1" ref="Q5" ca="1">INDIRECT("military_assets!"&amp;CHAR(COLUMN()+93)&amp;$B5)</f>
        <v>1.4</v>
      </c>
    </row>
    <row r="6" spans="1:22" x14ac:dyDescent="0.25">
      <c r="A6">
        <v>1</v>
      </c>
      <c r="B6">
        <v>6</v>
      </c>
      <c r="C6" s="3" t="s">
        <v>176</v>
      </c>
      <c r="D6" t="str" cm="1">
        <f t="array" aca="1" ref="D6" ca="1">INDIRECT("military_assets!"&amp;CHAR(COLUMN()+93)&amp;$B6)</f>
        <v>Seawolf Class SSN</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0</v>
      </c>
      <c r="J6" cm="1">
        <f t="array" aca="1" ref="J6" ca="1">INDIRECT("military_assets!"&amp;CHAR(COLUMN()+93)&amp;$B6)</f>
        <v>4</v>
      </c>
      <c r="K6" cm="1">
        <f t="array" aca="1" ref="K6" ca="1">INDIRECT("military_assets!"&amp;CHAR(COLUMN()+93)&amp;$B6)</f>
        <v>5</v>
      </c>
      <c r="L6" t="str" cm="1">
        <f t="array" aca="1" ref="L6" ca="1">INDIRECT("military_assets!"&amp;CHAR(COLUMN()+93)&amp;$B6)</f>
        <v>USN</v>
      </c>
      <c r="M6" t="str" cm="1">
        <f t="array" aca="1" ref="M6" ca="1">INDIRECT("military_assets!"&amp;CHAR(COLUMN()+93)&amp;$B6)</f>
        <v>Submarine</v>
      </c>
      <c r="N6" t="str" cm="1">
        <f t="array" aca="1" ref="N6" ca="1">INDIRECT("military_assets!"&amp;CHAR(COLUMN()+93)&amp;$B6)</f>
        <v>Ambush: This asset deals damage before other assets in combat.
Special Purposes: When flipped, opponent must reveal one card from their hand at random.
Hidden: Can be played face down. 
Commerce Raider: Deals damage during assault with attack instead of shore attack.</v>
      </c>
      <c r="O6" t="str" cm="1">
        <f t="array" aca="1" ref="O6" ca="1">INDIRECT("military_assets!"&amp;CHAR(COLUMN()+93)&amp;$B6)</f>
        <v>Images/seawolf.jpg</v>
      </c>
      <c r="P6" t="str" cm="1">
        <f t="array" aca="1" ref="P6" ca="1">INDIRECT("military_assets!"&amp;CHAR(COLUMN()+93)&amp;$B6)</f>
        <v>As the most expensive class of attack submarine ever built, the Seawolf is the apex predator of the US Navy's submarine fleet.</v>
      </c>
      <c r="Q6" cm="1">
        <f t="array" aca="1" ref="Q6" ca="1">INDIRECT("military_assets!"&amp;CHAR(COLUMN()+93)&amp;$B6)</f>
        <v>1.4</v>
      </c>
    </row>
    <row r="7" spans="1:22" x14ac:dyDescent="0.25">
      <c r="A7">
        <v>1</v>
      </c>
      <c r="B7">
        <v>7</v>
      </c>
      <c r="C7" s="3" t="s">
        <v>175</v>
      </c>
      <c r="D7" t="str" cm="1">
        <f t="array" aca="1" ref="D7" ca="1">INDIRECT("military_assets!"&amp;CHAR(COLUMN()+93)&amp;$B7)</f>
        <v>Virginia Class SSN</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3</v>
      </c>
      <c r="I7" cm="1">
        <f t="array" aca="1" ref="I7" ca="1">INDIRECT("military_assets!"&amp;CHAR(COLUMN()+93)&amp;$B7)</f>
        <v>0</v>
      </c>
      <c r="J7" cm="1">
        <f t="array" aca="1" ref="J7" ca="1">INDIRECT("military_assets!"&amp;CHAR(COLUMN()+93)&amp;$B7)</f>
        <v>4</v>
      </c>
      <c r="K7" cm="1">
        <f t="array" aca="1" ref="K7" ca="1">INDIRECT("military_assets!"&amp;CHAR(COLUMN()+93)&amp;$B7)</f>
        <v>4</v>
      </c>
      <c r="L7" t="str" cm="1">
        <f t="array" aca="1" ref="L7" ca="1">INDIRECT("military_assets!"&amp;CHAR(COLUMN()+93)&amp;$B7)</f>
        <v>USN</v>
      </c>
      <c r="M7" t="str" cm="1">
        <f t="array" aca="1" ref="M7" ca="1">INDIRECT("military_assets!"&amp;CHAR(COLUMN()+93)&amp;$B7)</f>
        <v>Submarine</v>
      </c>
      <c r="N7" t="str" cm="1">
        <f t="array" aca="1" ref="N7" ca="1">INDIRECT("military_assets!"&amp;CHAR(COLUMN()+93)&amp;$B7)</f>
        <v>Ambush: This asset deals damage before other assets in combat.
Hidden: Can be played face down. 
Commerce Raider: Deals damage during assault with attack instead of shore attack.</v>
      </c>
      <c r="O7" t="str" cm="1">
        <f t="array" aca="1" ref="O7" ca="1">INDIRECT("military_assets!"&amp;CHAR(COLUMN()+93)&amp;$B7)</f>
        <v>Images/virginia.jpg</v>
      </c>
      <c r="P7" t="str" cm="1">
        <f t="array" aca="1" ref="P7" ca="1">INDIRECT("military_assets!"&amp;CHAR(COLUMN()+93)&amp;$B7)</f>
        <v>The advanced Virginia will be the standard attack submarine of the US Navy until at least the middle of the 21st century.</v>
      </c>
      <c r="Q7" cm="1">
        <f t="array" aca="1" ref="Q7" ca="1">INDIRECT("military_assets!"&amp;CHAR(COLUMN()+93)&amp;$B7)</f>
        <v>1.4</v>
      </c>
    </row>
    <row r="8" spans="1:22" x14ac:dyDescent="0.25">
      <c r="A8">
        <v>1</v>
      </c>
      <c r="B8">
        <v>7</v>
      </c>
      <c r="C8" s="3" t="s">
        <v>177</v>
      </c>
      <c r="D8" t="str" cm="1">
        <f t="array" aca="1" ref="D8" ca="1">INDIRECT("military_assets!"&amp;CHAR(COLUMN()+93)&amp;$B8)</f>
        <v>Virginia Class SSN</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3</v>
      </c>
      <c r="I8" cm="1">
        <f t="array" aca="1" ref="I8" ca="1">INDIRECT("military_assets!"&amp;CHAR(COLUMN()+93)&amp;$B8)</f>
        <v>0</v>
      </c>
      <c r="J8" cm="1">
        <f t="array" aca="1" ref="J8" ca="1">INDIRECT("military_assets!"&amp;CHAR(COLUMN()+93)&amp;$B8)</f>
        <v>4</v>
      </c>
      <c r="K8" cm="1">
        <f t="array" aca="1" ref="K8" ca="1">INDIRECT("military_assets!"&amp;CHAR(COLUMN()+93)&amp;$B8)</f>
        <v>4</v>
      </c>
      <c r="L8" t="str" cm="1">
        <f t="array" aca="1" ref="L8" ca="1">INDIRECT("military_assets!"&amp;CHAR(COLUMN()+93)&amp;$B8)</f>
        <v>USN</v>
      </c>
      <c r="M8" t="str" cm="1">
        <f t="array" aca="1" ref="M8" ca="1">INDIRECT("military_assets!"&amp;CHAR(COLUMN()+93)&amp;$B8)</f>
        <v>Submarine</v>
      </c>
      <c r="N8" t="str" cm="1">
        <f t="array" aca="1" ref="N8" ca="1">INDIRECT("military_assets!"&amp;CHAR(COLUMN()+93)&amp;$B8)</f>
        <v>Ambush: This asset deals damage before other assets in combat.
Hidden: Can be played face down. 
Commerce Raider: Deals damage during assault with attack instead of shore attack.</v>
      </c>
      <c r="O8" t="str" cm="1">
        <f t="array" aca="1" ref="O8" ca="1">INDIRECT("military_assets!"&amp;CHAR(COLUMN()+93)&amp;$B8)</f>
        <v>Images/virginia.jpg</v>
      </c>
      <c r="P8" t="str" cm="1">
        <f t="array" aca="1" ref="P8" ca="1">INDIRECT("military_assets!"&amp;CHAR(COLUMN()+93)&amp;$B8)</f>
        <v>The advanced Virginia will be the standard attack submarine of the US Navy until at least the middle of the 21st century.</v>
      </c>
      <c r="Q8" cm="1">
        <f t="array" aca="1" ref="Q8" ca="1">INDIRECT("military_assets!"&amp;CHAR(COLUMN()+93)&amp;$B8)</f>
        <v>1.4</v>
      </c>
    </row>
    <row r="9" spans="1:22" x14ac:dyDescent="0.25">
      <c r="A9">
        <v>1</v>
      </c>
      <c r="B9">
        <v>8</v>
      </c>
      <c r="C9" s="3" t="s">
        <v>178</v>
      </c>
      <c r="D9" t="str" cm="1">
        <f t="array" aca="1" ref="D9" ca="1">INDIRECT("military_assets!"&amp;CHAR(COLUMN()+93)&amp;$B9)</f>
        <v>Ohio Class SSGN</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3</v>
      </c>
      <c r="I9" cm="1">
        <f t="array" aca="1" ref="I9" ca="1">INDIRECT("military_assets!"&amp;CHAR(COLUMN()+93)&amp;$B9)</f>
        <v>4</v>
      </c>
      <c r="J9" cm="1">
        <f t="array" aca="1" ref="J9" ca="1">INDIRECT("military_assets!"&amp;CHAR(COLUMN()+93)&amp;$B9)</f>
        <v>3</v>
      </c>
      <c r="K9" cm="1">
        <f t="array" aca="1" ref="K9" ca="1">INDIRECT("military_assets!"&amp;CHAR(COLUMN()+93)&amp;$B9)</f>
        <v>6</v>
      </c>
      <c r="L9" t="str" cm="1">
        <f t="array" aca="1" ref="L9" ca="1">INDIRECT("military_assets!"&amp;CHAR(COLUMN()+93)&amp;$B9)</f>
        <v>USN</v>
      </c>
      <c r="M9" t="str" cm="1">
        <f t="array" aca="1" ref="M9" ca="1">INDIRECT("military_assets!"&amp;CHAR(COLUMN()+93)&amp;$B9)</f>
        <v>Submarine</v>
      </c>
      <c r="N9" t="str" cm="1">
        <f t="array" aca="1" ref="N9" ca="1">INDIRECT("military_assets!"&amp;CHAR(COLUMN()+93)&amp;$B9)</f>
        <v xml:space="preserve">Ambush: This asset deals damage before other assets in combat.
Strategic Strike Capability: At the end of your turn, if this asset was not part of a combat, your opponent must discard one card from their deck.
Hidden: Can be played face down. </v>
      </c>
      <c r="O9" t="str" cm="1">
        <f t="array" aca="1" ref="O9" ca="1">INDIRECT("military_assets!"&amp;CHAR(COLUMN()+93)&amp;$B9)</f>
        <v>Images/ohio.jpg</v>
      </c>
      <c r="P9" t="str" cm="1">
        <f t="array" aca="1" ref="P9" ca="1">INDIRECT("military_assets!"&amp;CHAR(COLUMN()+93)&amp;$B9)</f>
        <v>Although Ohio was originally intended to carry nuclear ballistic missiles, some Ohio's have been modified as SSGNs for surface warfare and land-attack missions.</v>
      </c>
      <c r="Q9" cm="1">
        <f t="array" aca="1" ref="Q9" ca="1">INDIRECT("military_assets!"&amp;CHAR(COLUMN()+93)&amp;$B9)</f>
        <v>1.4</v>
      </c>
    </row>
    <row r="10" spans="1:22" x14ac:dyDescent="0.25">
      <c r="A10">
        <v>1</v>
      </c>
      <c r="B10">
        <v>9</v>
      </c>
      <c r="C10" s="3" t="s">
        <v>179</v>
      </c>
      <c r="D10" t="str" cm="1">
        <f t="array" aca="1" ref="D10" ca="1">INDIRECT("military_assets!"&amp;CHAR(COLUMN()+93)&amp;$B10)</f>
        <v>Ticonderoga Class CG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2</v>
      </c>
      <c r="I10" cm="1">
        <f t="array" aca="1" ref="I10" ca="1">INDIRECT("military_assets!"&amp;CHAR(COLUMN()+93)&amp;$B10)</f>
        <v>1</v>
      </c>
      <c r="J10" cm="1">
        <f t="array" aca="1" ref="J10" ca="1">INDIRECT("military_assets!"&amp;CHAR(COLUMN()+93)&amp;$B10)</f>
        <v>3</v>
      </c>
      <c r="K10" cm="1">
        <f t="array" aca="1" ref="K10" ca="1">INDIRECT("military_assets!"&amp;CHAR(COLUMN()+93)&amp;$B10)</f>
        <v>4</v>
      </c>
      <c r="L10" t="str" cm="1">
        <f t="array" aca="1" ref="L10" ca="1">INDIRECT("military_assets!"&amp;CHAR(COLUMN()+93)&amp;$B10)</f>
        <v>USN</v>
      </c>
      <c r="M10" t="str" cm="1">
        <f t="array" aca="1" ref="M10" ca="1">INDIRECT("military_assets!"&amp;CHAR(COLUMN()+93)&amp;$B10)</f>
        <v>Ship</v>
      </c>
      <c r="N10" t="str" cm="1">
        <f t="array" aca="1" ref="N10" ca="1">INDIRECT("military_assets!"&amp;CHAR(COLUMN()+93)&amp;$B10)</f>
        <v xml:space="preserve">AEGIS: +2 Help Defense.
</v>
      </c>
      <c r="O10" t="str" cm="1">
        <f t="array" aca="1" ref="O10" ca="1">INDIRECT("military_assets!"&amp;CHAR(COLUMN()+93)&amp;$B10)</f>
        <v>Images/ticonderoga.jpg</v>
      </c>
      <c r="P10" t="str" cm="1">
        <f t="array" aca="1" ref="P10" ca="1">INDIRECT("military_assets!"&amp;CHAR(COLUMN()+93)&amp;$B10)</f>
        <v>Despite a modest displacement by historical standards, the Ticonderoga is the largest surface combatant in the US Navy.</v>
      </c>
      <c r="Q10" cm="1">
        <f t="array" aca="1" ref="Q10" ca="1">INDIRECT("military_assets!"&amp;CHAR(COLUMN()+93)&amp;$B10)</f>
        <v>1.4</v>
      </c>
    </row>
    <row r="11" spans="1:22" x14ac:dyDescent="0.25">
      <c r="A11">
        <v>1</v>
      </c>
      <c r="B11">
        <v>9</v>
      </c>
      <c r="C11" s="3" t="s">
        <v>180</v>
      </c>
      <c r="D11" t="str" cm="1">
        <f t="array" aca="1" ref="D11" ca="1">INDIRECT("military_assets!"&amp;CHAR(COLUMN()+93)&amp;$B11)</f>
        <v>Ticonderoga Class CG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2</v>
      </c>
      <c r="I11" cm="1">
        <f t="array" aca="1" ref="I11" ca="1">INDIRECT("military_assets!"&amp;CHAR(COLUMN()+93)&amp;$B11)</f>
        <v>1</v>
      </c>
      <c r="J11" cm="1">
        <f t="array" aca="1" ref="J11" ca="1">INDIRECT("military_assets!"&amp;CHAR(COLUMN()+93)&amp;$B11)</f>
        <v>3</v>
      </c>
      <c r="K11" cm="1">
        <f t="array" aca="1" ref="K11" ca="1">INDIRECT("military_assets!"&amp;CHAR(COLUMN()+93)&amp;$B11)</f>
        <v>4</v>
      </c>
      <c r="L11" t="str" cm="1">
        <f t="array" aca="1" ref="L11" ca="1">INDIRECT("military_assets!"&amp;CHAR(COLUMN()+93)&amp;$B11)</f>
        <v>USN</v>
      </c>
      <c r="M11" t="str" cm="1">
        <f t="array" aca="1" ref="M11" ca="1">INDIRECT("military_assets!"&amp;CHAR(COLUMN()+93)&amp;$B11)</f>
        <v>Ship</v>
      </c>
      <c r="N11" t="str" cm="1">
        <f t="array" aca="1" ref="N11" ca="1">INDIRECT("military_assets!"&amp;CHAR(COLUMN()+93)&amp;$B11)</f>
        <v xml:space="preserve">AEGIS: +2 Help Defense.
</v>
      </c>
      <c r="O11" t="str" cm="1">
        <f t="array" aca="1" ref="O11" ca="1">INDIRECT("military_assets!"&amp;CHAR(COLUMN()+93)&amp;$B11)</f>
        <v>Images/ticonderoga.jpg</v>
      </c>
      <c r="P11" t="str" cm="1">
        <f t="array" aca="1" ref="P11" ca="1">INDIRECT("military_assets!"&amp;CHAR(COLUMN()+93)&amp;$B11)</f>
        <v>Despite a modest displacement by historical standards, the Ticonderoga is the largest surface combatant in the US Navy.</v>
      </c>
      <c r="Q11" cm="1">
        <f t="array" aca="1" ref="Q11" ca="1">INDIRECT("military_assets!"&amp;CHAR(COLUMN()+93)&amp;$B11)</f>
        <v>1.4</v>
      </c>
    </row>
    <row r="12" spans="1:22" x14ac:dyDescent="0.25">
      <c r="A12">
        <v>1</v>
      </c>
      <c r="B12">
        <v>9</v>
      </c>
      <c r="C12" s="3" t="s">
        <v>181</v>
      </c>
      <c r="D12" t="str" cm="1">
        <f t="array" aca="1" ref="D12" ca="1">INDIRECT("military_assets!"&amp;CHAR(COLUMN()+93)&amp;$B12)</f>
        <v>Ticonderoga Class CG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2</v>
      </c>
      <c r="I12" cm="1">
        <f t="array" aca="1" ref="I12" ca="1">INDIRECT("military_assets!"&amp;CHAR(COLUMN()+93)&amp;$B12)</f>
        <v>1</v>
      </c>
      <c r="J12" cm="1">
        <f t="array" aca="1" ref="J12" ca="1">INDIRECT("military_assets!"&amp;CHAR(COLUMN()+93)&amp;$B12)</f>
        <v>3</v>
      </c>
      <c r="K12" cm="1">
        <f t="array" aca="1" ref="K12" ca="1">INDIRECT("military_assets!"&amp;CHAR(COLUMN()+93)&amp;$B12)</f>
        <v>4</v>
      </c>
      <c r="L12" t="str" cm="1">
        <f t="array" aca="1" ref="L12" ca="1">INDIRECT("military_assets!"&amp;CHAR(COLUMN()+93)&amp;$B12)</f>
        <v>USN</v>
      </c>
      <c r="M12" t="str" cm="1">
        <f t="array" aca="1" ref="M12" ca="1">INDIRECT("military_assets!"&amp;CHAR(COLUMN()+93)&amp;$B12)</f>
        <v>Ship</v>
      </c>
      <c r="N12" t="str" cm="1">
        <f t="array" aca="1" ref="N12" ca="1">INDIRECT("military_assets!"&amp;CHAR(COLUMN()+93)&amp;$B12)</f>
        <v xml:space="preserve">AEGIS: +2 Help Defense.
</v>
      </c>
      <c r="O12" t="str" cm="1">
        <f t="array" aca="1" ref="O12" ca="1">INDIRECT("military_assets!"&amp;CHAR(COLUMN()+93)&amp;$B12)</f>
        <v>Images/ticonderoga.jpg</v>
      </c>
      <c r="P12" t="str" cm="1">
        <f t="array" aca="1" ref="P12" ca="1">INDIRECT("military_assets!"&amp;CHAR(COLUMN()+93)&amp;$B12)</f>
        <v>Despite a modest displacement by historical standards, the Ticonderoga is the largest surface combatant in the US Navy.</v>
      </c>
      <c r="Q12" cm="1">
        <f t="array" aca="1" ref="Q12" ca="1">INDIRECT("military_assets!"&amp;CHAR(COLUMN()+93)&amp;$B12)</f>
        <v>1.4</v>
      </c>
    </row>
    <row r="13" spans="1:22" x14ac:dyDescent="0.25">
      <c r="A13">
        <v>1</v>
      </c>
      <c r="B13">
        <v>10</v>
      </c>
      <c r="C13" s="3" t="s">
        <v>168</v>
      </c>
      <c r="D13" t="str" cm="1">
        <f t="array" aca="1" ref="D13" ca="1">INDIRECT("military_assets!"&amp;CHAR(COLUMN()+93)&amp;$B13)</f>
        <v>Arleigh Burke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2</v>
      </c>
      <c r="I13" cm="1">
        <f t="array" aca="1" ref="I13" ca="1">INDIRECT("military_assets!"&amp;CHAR(COLUMN()+93)&amp;$B13)</f>
        <v>1</v>
      </c>
      <c r="J13" cm="1">
        <f t="array" aca="1" ref="J13" ca="1">INDIRECT("military_assets!"&amp;CHAR(COLUMN()+93)&amp;$B13)</f>
        <v>2</v>
      </c>
      <c r="K13" cm="1">
        <f t="array" aca="1" ref="K13" ca="1">INDIRECT("military_assets!"&amp;CHAR(COLUMN()+93)&amp;$B13)</f>
        <v>3</v>
      </c>
      <c r="L13" t="str" cm="1">
        <f t="array" aca="1" ref="L13" ca="1">INDIRECT("military_assets!"&amp;CHAR(COLUMN()+93)&amp;$B13)</f>
        <v>USN</v>
      </c>
      <c r="M13" t="str" cm="1">
        <f t="array" aca="1" ref="M13" ca="1">INDIRECT("military_assets!"&amp;CHAR(COLUMN()+93)&amp;$B13)</f>
        <v>Ship</v>
      </c>
      <c r="N13" t="str" cm="1">
        <f t="array" aca="1" ref="N13" ca="1">INDIRECT("military_assets!"&amp;CHAR(COLUMN()+93)&amp;$B13)</f>
        <v xml:space="preserve">AEGIS: +2 Help Defense.
</v>
      </c>
      <c r="O13" t="str" cm="1">
        <f t="array" aca="1" ref="O13" ca="1">INDIRECT("military_assets!"&amp;CHAR(COLUMN()+93)&amp;$B13)</f>
        <v>Images/arleighburke.jpg</v>
      </c>
      <c r="P13" t="str" cm="1">
        <f t="array" aca="1" ref="P13" ca="1">INDIRECT("military_assets!"&amp;CHAR(COLUMN()+93)&amp;$B13)</f>
        <v>The multi-mission Arleigh Burke is the most numerous ship in the US Navy.</v>
      </c>
      <c r="Q13" cm="1">
        <f t="array" aca="1" ref="Q13" ca="1">INDIRECT("military_assets!"&amp;CHAR(COLUMN()+93)&amp;$B13)</f>
        <v>1.4</v>
      </c>
    </row>
    <row r="14" spans="1:22" x14ac:dyDescent="0.25">
      <c r="A14">
        <v>1</v>
      </c>
      <c r="B14">
        <v>10</v>
      </c>
      <c r="C14" s="3" t="s">
        <v>169</v>
      </c>
      <c r="D14" t="str" cm="1">
        <f t="array" aca="1" ref="D14" ca="1">INDIRECT("military_assets!"&amp;CHAR(COLUMN()+93)&amp;$B14)</f>
        <v>Arleigh Burke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2</v>
      </c>
      <c r="I14" cm="1">
        <f t="array" aca="1" ref="I14" ca="1">INDIRECT("military_assets!"&amp;CHAR(COLUMN()+93)&amp;$B14)</f>
        <v>1</v>
      </c>
      <c r="J14" cm="1">
        <f t="array" aca="1" ref="J14" ca="1">INDIRECT("military_assets!"&amp;CHAR(COLUMN()+93)&amp;$B14)</f>
        <v>2</v>
      </c>
      <c r="K14" cm="1">
        <f t="array" aca="1" ref="K14" ca="1">INDIRECT("military_assets!"&amp;CHAR(COLUMN()+93)&amp;$B14)</f>
        <v>3</v>
      </c>
      <c r="L14" t="str" cm="1">
        <f t="array" aca="1" ref="L14" ca="1">INDIRECT("military_assets!"&amp;CHAR(COLUMN()+93)&amp;$B14)</f>
        <v>USN</v>
      </c>
      <c r="M14" t="str" cm="1">
        <f t="array" aca="1" ref="M14" ca="1">INDIRECT("military_assets!"&amp;CHAR(COLUMN()+93)&amp;$B14)</f>
        <v>Ship</v>
      </c>
      <c r="N14" t="str" cm="1">
        <f t="array" aca="1" ref="N14" ca="1">INDIRECT("military_assets!"&amp;CHAR(COLUMN()+93)&amp;$B14)</f>
        <v xml:space="preserve">AEGIS: +2 Help Defense.
</v>
      </c>
      <c r="O14" t="str" cm="1">
        <f t="array" aca="1" ref="O14" ca="1">INDIRECT("military_assets!"&amp;CHAR(COLUMN()+93)&amp;$B14)</f>
        <v>Images/arleighburke.jpg</v>
      </c>
      <c r="P14" t="str" cm="1">
        <f t="array" aca="1" ref="P14" ca="1">INDIRECT("military_assets!"&amp;CHAR(COLUMN()+93)&amp;$B14)</f>
        <v>The multi-mission Arleigh Burke is the most numerous ship in the US Navy.</v>
      </c>
      <c r="Q14" cm="1">
        <f t="array" aca="1" ref="Q14" ca="1">INDIRECT("military_assets!"&amp;CHAR(COLUMN()+93)&amp;$B14)</f>
        <v>1.4</v>
      </c>
    </row>
    <row r="15" spans="1:22" x14ac:dyDescent="0.25">
      <c r="A15">
        <v>1</v>
      </c>
      <c r="B15">
        <v>10</v>
      </c>
      <c r="C15" s="3" t="s">
        <v>170</v>
      </c>
      <c r="D15" t="str" cm="1">
        <f t="array" aca="1" ref="D15" ca="1">INDIRECT("military_assets!"&amp;CHAR(COLUMN()+93)&amp;$B15)</f>
        <v>Arleigh Burke Class DDG</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2</v>
      </c>
      <c r="I15" cm="1">
        <f t="array" aca="1" ref="I15" ca="1">INDIRECT("military_assets!"&amp;CHAR(COLUMN()+93)&amp;$B15)</f>
        <v>1</v>
      </c>
      <c r="J15" cm="1">
        <f t="array" aca="1" ref="J15" ca="1">INDIRECT("military_assets!"&amp;CHAR(COLUMN()+93)&amp;$B15)</f>
        <v>2</v>
      </c>
      <c r="K15" cm="1">
        <f t="array" aca="1" ref="K15" ca="1">INDIRECT("military_assets!"&amp;CHAR(COLUMN()+93)&amp;$B15)</f>
        <v>3</v>
      </c>
      <c r="L15" t="str" cm="1">
        <f t="array" aca="1" ref="L15" ca="1">INDIRECT("military_assets!"&amp;CHAR(COLUMN()+93)&amp;$B15)</f>
        <v>USN</v>
      </c>
      <c r="M15" t="str" cm="1">
        <f t="array" aca="1" ref="M15" ca="1">INDIRECT("military_assets!"&amp;CHAR(COLUMN()+93)&amp;$B15)</f>
        <v>Ship</v>
      </c>
      <c r="N15" t="str" cm="1">
        <f t="array" aca="1" ref="N15" ca="1">INDIRECT("military_assets!"&amp;CHAR(COLUMN()+93)&amp;$B15)</f>
        <v xml:space="preserve">AEGIS: +2 Help Defense.
</v>
      </c>
      <c r="O15" t="str" cm="1">
        <f t="array" aca="1" ref="O15" ca="1">INDIRECT("military_assets!"&amp;CHAR(COLUMN()+93)&amp;$B15)</f>
        <v>Images/arleighburke.jpg</v>
      </c>
      <c r="P15" t="str" cm="1">
        <f t="array" aca="1" ref="P15" ca="1">INDIRECT("military_assets!"&amp;CHAR(COLUMN()+93)&amp;$B15)</f>
        <v>The multi-mission Arleigh Burke is the most numerous ship in the US Navy.</v>
      </c>
      <c r="Q15" cm="1">
        <f t="array" aca="1" ref="Q15" ca="1">INDIRECT("military_assets!"&amp;CHAR(COLUMN()+93)&amp;$B15)</f>
        <v>1.4</v>
      </c>
    </row>
    <row r="16" spans="1:22" x14ac:dyDescent="0.25">
      <c r="A16">
        <v>1</v>
      </c>
      <c r="B16">
        <v>12</v>
      </c>
      <c r="C16" s="2" t="s">
        <v>201</v>
      </c>
      <c r="D16" t="str" cm="1">
        <f t="array" aca="1" ref="D16" ca="1">INDIRECT("military_assets!"&amp;CHAR(COLUMN()+93)&amp;$B16)</f>
        <v>F/A-18 Superhornet Strike Squadron</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4</v>
      </c>
      <c r="I16" cm="1">
        <f t="array" aca="1" ref="I16" ca="1">INDIRECT("military_assets!"&amp;CHAR(COLUMN()+93)&amp;$B16)</f>
        <v>4</v>
      </c>
      <c r="J16" cm="1">
        <f t="array" aca="1" ref="J16" ca="1">INDIRECT("military_assets!"&amp;CHAR(COLUMN()+93)&amp;$B16)</f>
        <v>3</v>
      </c>
      <c r="K16" cm="1">
        <f t="array" aca="1" ref="K16" ca="1">INDIRECT("military_assets!"&amp;CHAR(COLUMN()+93)&amp;$B16)</f>
        <v>2</v>
      </c>
      <c r="L16" t="str" cm="1">
        <f t="array" aca="1" ref="L16" ca="1">INDIRECT("military_assets!"&amp;CHAR(COLUMN()+93)&amp;$B16)</f>
        <v>USN</v>
      </c>
      <c r="M16" t="str" cm="1">
        <f t="array" aca="1" ref="M16" ca="1">INDIRECT("military_assets!"&amp;CHAR(COLUMN()+93)&amp;$B16)</f>
        <v>Fixed-Wing</v>
      </c>
      <c r="N16" t="str" cm="1">
        <f t="array" aca="1" ref="N16" ca="1">INDIRECT("military_assets!"&amp;CHAR(COLUMN()+93)&amp;$B16)</f>
        <v xml:space="preserve">Hidden: Can be played face down. </v>
      </c>
      <c r="O16" t="str" cm="1">
        <f t="array" aca="1" ref="O16" ca="1">INDIRECT("military_assets!"&amp;CHAR(COLUMN()+93)&amp;$B16)</f>
        <v>Images/f18.jpg</v>
      </c>
      <c r="P16" t="str" cm="1">
        <f t="array" aca="1" ref="P16" ca="1">INDIRECT("military_assets!"&amp;CHAR(COLUMN()+93)&amp;$B16)</f>
        <v>The F/A-18 is one of the longest-tenured and most battle-proven multirole carrier aircraft in the world.</v>
      </c>
      <c r="Q16" cm="1">
        <f t="array" aca="1" ref="Q16" ca="1">INDIRECT("military_assets!"&amp;CHAR(COLUMN()+93)&amp;$B16)</f>
        <v>1.4</v>
      </c>
    </row>
    <row r="17" spans="1:17" x14ac:dyDescent="0.25">
      <c r="A17">
        <v>1</v>
      </c>
      <c r="B17">
        <v>13</v>
      </c>
      <c r="C17" s="2" t="s">
        <v>201</v>
      </c>
      <c r="D17" t="str" cm="1">
        <f t="array" aca="1" ref="D17" ca="1">INDIRECT("military_assets!"&amp;CHAR(COLUMN()+93)&amp;$B17)</f>
        <v>F-35B Lightning II</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4</v>
      </c>
      <c r="I17" cm="1">
        <f t="array" aca="1" ref="I17" ca="1">INDIRECT("military_assets!"&amp;CHAR(COLUMN()+93)&amp;$B17)</f>
        <v>3</v>
      </c>
      <c r="J17" cm="1">
        <f t="array" aca="1" ref="J17" ca="1">INDIRECT("military_assets!"&amp;CHAR(COLUMN()+93)&amp;$B17)</f>
        <v>2</v>
      </c>
      <c r="K17" cm="1">
        <f t="array" aca="1" ref="K17" ca="1">INDIRECT("military_assets!"&amp;CHAR(COLUMN()+93)&amp;$B17)</f>
        <v>3</v>
      </c>
      <c r="L17" t="str" cm="1">
        <f t="array" aca="1" ref="L17" ca="1">INDIRECT("military_assets!"&amp;CHAR(COLUMN()+93)&amp;$B17)</f>
        <v>USN</v>
      </c>
      <c r="M17" t="str" cm="1">
        <f t="array" aca="1" ref="M17" ca="1">INDIRECT("military_assets!"&amp;CHAR(COLUMN()+93)&amp;$B17)</f>
        <v>VTOL</v>
      </c>
      <c r="N17" t="str" cm="1">
        <f t="array" aca="1" ref="N17" ca="1">INDIRECT("military_assets!"&amp;CHAR(COLUMN()+93)&amp;$B17)</f>
        <v xml:space="preserve">Hidden: Can be played face down. 
Ambush: This asset deals damage before other assets in combat.
</v>
      </c>
      <c r="O17" t="str" cm="1">
        <f t="array" aca="1" ref="O17" ca="1">INDIRECT("military_assets!"&amp;CHAR(COLUMN()+93)&amp;$B17)</f>
        <v>Images/f35b.jpg</v>
      </c>
      <c r="P17" t="str" cm="1">
        <f t="array" aca="1" ref="P17" ca="1">INDIRECT("military_assets!"&amp;CHAR(COLUMN()+93)&amp;$B17)</f>
        <v>The F-35B is a special variant of the F-35 capable of taking off vertically. This will allow it to be used in conjunction with ships that have typically not been able to field modern aircraft.</v>
      </c>
      <c r="Q17" cm="1">
        <f t="array" aca="1" ref="Q17" ca="1">INDIRECT("military_assets!"&amp;CHAR(COLUMN()+93)&amp;$B17)</f>
        <v>1.4</v>
      </c>
    </row>
    <row r="18" spans="1:17" x14ac:dyDescent="0.25">
      <c r="A18">
        <v>1</v>
      </c>
      <c r="B18">
        <v>13</v>
      </c>
      <c r="C18" s="2" t="s">
        <v>202</v>
      </c>
      <c r="D18" t="str" cm="1">
        <f t="array" aca="1" ref="D18" ca="1">INDIRECT("military_assets!"&amp;CHAR(COLUMN()+93)&amp;$B18)</f>
        <v>F-35B Lightning II</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4</v>
      </c>
      <c r="I18" cm="1">
        <f t="array" aca="1" ref="I18" ca="1">INDIRECT("military_assets!"&amp;CHAR(COLUMN()+93)&amp;$B18)</f>
        <v>3</v>
      </c>
      <c r="J18" cm="1">
        <f t="array" aca="1" ref="J18" ca="1">INDIRECT("military_assets!"&amp;CHAR(COLUMN()+93)&amp;$B18)</f>
        <v>2</v>
      </c>
      <c r="K18" cm="1">
        <f t="array" aca="1" ref="K18" ca="1">INDIRECT("military_assets!"&amp;CHAR(COLUMN()+93)&amp;$B18)</f>
        <v>3</v>
      </c>
      <c r="L18" t="str" cm="1">
        <f t="array" aca="1" ref="L18" ca="1">INDIRECT("military_assets!"&amp;CHAR(COLUMN()+93)&amp;$B18)</f>
        <v>USN</v>
      </c>
      <c r="M18" t="str" cm="1">
        <f t="array" aca="1" ref="M18" ca="1">INDIRECT("military_assets!"&amp;CHAR(COLUMN()+93)&amp;$B18)</f>
        <v>VTOL</v>
      </c>
      <c r="N18" t="str" cm="1">
        <f t="array" aca="1" ref="N18" ca="1">INDIRECT("military_assets!"&amp;CHAR(COLUMN()+93)&amp;$B18)</f>
        <v xml:space="preserve">Hidden: Can be played face down. 
Ambush: This asset deals damage before other assets in combat.
</v>
      </c>
      <c r="O18" t="str" cm="1">
        <f t="array" aca="1" ref="O18" ca="1">INDIRECT("military_assets!"&amp;CHAR(COLUMN()+93)&amp;$B18)</f>
        <v>Images/f35b.jpg</v>
      </c>
      <c r="P18" t="str" cm="1">
        <f t="array" aca="1" ref="P18" ca="1">INDIRECT("military_assets!"&amp;CHAR(COLUMN()+93)&amp;$B18)</f>
        <v>The F-35B is a special variant of the F-35 capable of taking off vertically. This will allow it to be used in conjunction with ships that have typically not been able to field modern aircraft.</v>
      </c>
      <c r="Q18" cm="1">
        <f t="array" aca="1" ref="Q18" ca="1">INDIRECT("military_assets!"&amp;CHAR(COLUMN()+93)&amp;$B18)</f>
        <v>1.4</v>
      </c>
    </row>
    <row r="19" spans="1:17" x14ac:dyDescent="0.25">
      <c r="A19">
        <v>1</v>
      </c>
      <c r="B19">
        <v>14</v>
      </c>
      <c r="C19" s="2" t="s">
        <v>201</v>
      </c>
      <c r="D19" t="str" cm="1">
        <f t="array" aca="1" ref="D19" ca="1">INDIRECT("military_assets!"&amp;CHAR(COLUMN()+93)&amp;$B19)</f>
        <v>F-35C  Lightning II</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4</v>
      </c>
      <c r="I19" cm="1">
        <f t="array" aca="1" ref="I19" ca="1">INDIRECT("military_assets!"&amp;CHAR(COLUMN()+93)&amp;$B19)</f>
        <v>4</v>
      </c>
      <c r="J19" cm="1">
        <f t="array" aca="1" ref="J19" ca="1">INDIRECT("military_assets!"&amp;CHAR(COLUMN()+93)&amp;$B19)</f>
        <v>2</v>
      </c>
      <c r="K19" cm="1">
        <f t="array" aca="1" ref="K19" ca="1">INDIRECT("military_assets!"&amp;CHAR(COLUMN()+93)&amp;$B19)</f>
        <v>2</v>
      </c>
      <c r="L19" t="str" cm="1">
        <f t="array" aca="1" ref="L19" ca="1">INDIRECT("military_assets!"&amp;CHAR(COLUMN()+93)&amp;$B19)</f>
        <v>USN</v>
      </c>
      <c r="M19" t="str" cm="1">
        <f t="array" aca="1" ref="M19" ca="1">INDIRECT("military_assets!"&amp;CHAR(COLUMN()+93)&amp;$B19)</f>
        <v>Fixed-Wing</v>
      </c>
      <c r="N19" t="str" cm="1">
        <f t="array" aca="1" ref="N19" ca="1">INDIRECT("military_assets!"&amp;CHAR(COLUMN()+93)&amp;$B19)</f>
        <v xml:space="preserve">Hidden: Can be played face down. 
Ambush: This asset deals damage before other assets in combat.
</v>
      </c>
      <c r="O19" t="str" cm="1">
        <f t="array" aca="1" ref="O19" ca="1">INDIRECT("military_assets!"&amp;CHAR(COLUMN()+93)&amp;$B19)</f>
        <v>Images/f35c.jpg</v>
      </c>
      <c r="P19" t="str" cm="1">
        <f t="array" aca="1" ref="P19" ca="1">INDIRECT("military_assets!"&amp;CHAR(COLUMN()+93)&amp;$B19)</f>
        <v>The F-35 acquisition program cost of just under $450 billion USD would be enough to buy 450 billion $1 cheeseburgers - enough to kill all humans on earth.</v>
      </c>
      <c r="Q19" cm="1">
        <f t="array" aca="1" ref="Q19" ca="1">INDIRECT("military_assets!"&amp;CHAR(COLUMN()+93)&amp;$B19)</f>
        <v>1.4</v>
      </c>
    </row>
    <row r="20" spans="1:17" x14ac:dyDescent="0.25">
      <c r="A20">
        <v>1</v>
      </c>
      <c r="B20">
        <v>14</v>
      </c>
      <c r="C20" s="2" t="s">
        <v>202</v>
      </c>
      <c r="D20" t="str" cm="1">
        <f t="array" aca="1" ref="D20" ca="1">INDIRECT("military_assets!"&amp;CHAR(COLUMN()+93)&amp;$B20)</f>
        <v>F-35C  Lightning II</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4</v>
      </c>
      <c r="I20" cm="1">
        <f t="array" aca="1" ref="I20" ca="1">INDIRECT("military_assets!"&amp;CHAR(COLUMN()+93)&amp;$B20)</f>
        <v>4</v>
      </c>
      <c r="J20" cm="1">
        <f t="array" aca="1" ref="J20" ca="1">INDIRECT("military_assets!"&amp;CHAR(COLUMN()+93)&amp;$B20)</f>
        <v>2</v>
      </c>
      <c r="K20" cm="1">
        <f t="array" aca="1" ref="K20" ca="1">INDIRECT("military_assets!"&amp;CHAR(COLUMN()+93)&amp;$B20)</f>
        <v>2</v>
      </c>
      <c r="L20" t="str" cm="1">
        <f t="array" aca="1" ref="L20" ca="1">INDIRECT("military_assets!"&amp;CHAR(COLUMN()+93)&amp;$B20)</f>
        <v>USN</v>
      </c>
      <c r="M20" t="str" cm="1">
        <f t="array" aca="1" ref="M20" ca="1">INDIRECT("military_assets!"&amp;CHAR(COLUMN()+93)&amp;$B20)</f>
        <v>Fixed-Wing</v>
      </c>
      <c r="N20" t="str" cm="1">
        <f t="array" aca="1" ref="N20" ca="1">INDIRECT("military_assets!"&amp;CHAR(COLUMN()+93)&amp;$B20)</f>
        <v xml:space="preserve">Hidden: Can be played face down. 
Ambush: This asset deals damage before other assets in combat.
</v>
      </c>
      <c r="O20" t="str" cm="1">
        <f t="array" aca="1" ref="O20" ca="1">INDIRECT("military_assets!"&amp;CHAR(COLUMN()+93)&amp;$B20)</f>
        <v>Images/f35c.jpg</v>
      </c>
      <c r="P20" t="str" cm="1">
        <f t="array" aca="1" ref="P20" ca="1">INDIRECT("military_assets!"&amp;CHAR(COLUMN()+93)&amp;$B20)</f>
        <v>The F-35 acquisition program cost of just under $450 billion USD would be enough to buy 450 billion $1 cheeseburgers - enough to kill all humans on earth.</v>
      </c>
      <c r="Q20" cm="1">
        <f t="array" aca="1" ref="Q20" ca="1">INDIRECT("military_assets!"&amp;CHAR(COLUMN()+93)&amp;$B20)</f>
        <v>1.4</v>
      </c>
    </row>
    <row r="21" spans="1:17" x14ac:dyDescent="0.25">
      <c r="A21">
        <v>1</v>
      </c>
      <c r="B21">
        <v>15</v>
      </c>
      <c r="C21" s="2" t="s">
        <v>201</v>
      </c>
      <c r="D21" t="str" cm="1">
        <f t="array" aca="1" ref="D21" ca="1">INDIRECT("military_assets!"&amp;CHAR(COLUMN()+93)&amp;$B21)</f>
        <v>AV-8B Harrier II</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3</v>
      </c>
      <c r="I21" cm="1">
        <f t="array" aca="1" ref="I21" ca="1">INDIRECT("military_assets!"&amp;CHAR(COLUMN()+93)&amp;$B21)</f>
        <v>3</v>
      </c>
      <c r="J21" cm="1">
        <f t="array" aca="1" ref="J21" ca="1">INDIRECT("military_assets!"&amp;CHAR(COLUMN()+93)&amp;$B21)</f>
        <v>2</v>
      </c>
      <c r="K21" cm="1">
        <f t="array" aca="1" ref="K21" ca="1">INDIRECT("military_assets!"&amp;CHAR(COLUMN()+93)&amp;$B21)</f>
        <v>1</v>
      </c>
      <c r="L21" t="str" cm="1">
        <f t="array" aca="1" ref="L21" ca="1">INDIRECT("military_assets!"&amp;CHAR(COLUMN()+93)&amp;$B21)</f>
        <v>USN</v>
      </c>
      <c r="M21" t="str" cm="1">
        <f t="array" aca="1" ref="M21" ca="1">INDIRECT("military_assets!"&amp;CHAR(COLUMN()+93)&amp;$B21)</f>
        <v>VTOL</v>
      </c>
      <c r="N21" t="str" cm="1">
        <f t="array" aca="1" ref="N21" ca="1">INDIRECT("military_assets!"&amp;CHAR(COLUMN()+93)&amp;$B21)</f>
        <v xml:space="preserve">Hidden: Can be played face down. </v>
      </c>
      <c r="O21" t="str" cm="1">
        <f t="array" aca="1" ref="O21" ca="1">INDIRECT("military_assets!"&amp;CHAR(COLUMN()+93)&amp;$B21)</f>
        <v>Images/harrier.jpg</v>
      </c>
      <c r="P21" t="str" cm="1">
        <f t="array" aca="1" ref="P21" ca="1">INDIRECT("military_assets!"&amp;CHAR(COLUMN()+93)&amp;$B21)</f>
        <v>A Pepsi ad campaign promised to award a Harrier to anyone who collected enough Pepsi points-a promise Pepsi did not keep. During its service history, the Harrier has proven it is more reliable than Pepsi Co.</v>
      </c>
      <c r="Q21" cm="1">
        <f t="array" aca="1" ref="Q21" ca="1">INDIRECT("military_assets!"&amp;CHAR(COLUMN()+93)&amp;$B21)</f>
        <v>1.4</v>
      </c>
    </row>
    <row r="22" spans="1:17" x14ac:dyDescent="0.25">
      <c r="A22">
        <v>1</v>
      </c>
      <c r="B22">
        <v>16</v>
      </c>
      <c r="C22" s="3" t="s">
        <v>182</v>
      </c>
      <c r="D22" t="str" cm="1">
        <f t="array" aca="1" ref="D22" ca="1">INDIRECT("military_assets!"&amp;CHAR(COLUMN()+93)&amp;$B22)</f>
        <v>Kuznetsov Class CV</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4</v>
      </c>
      <c r="I22" cm="1">
        <f t="array" aca="1" ref="I22" ca="1">INDIRECT("military_assets!"&amp;CHAR(COLUMN()+93)&amp;$B22)</f>
        <v>4</v>
      </c>
      <c r="J22" cm="1">
        <f t="array" aca="1" ref="J22" ca="1">INDIRECT("military_assets!"&amp;CHAR(COLUMN()+93)&amp;$B22)</f>
        <v>5</v>
      </c>
      <c r="K22" cm="1">
        <f t="array" aca="1" ref="K22" ca="1">INDIRECT("military_assets!"&amp;CHAR(COLUMN()+93)&amp;$B22)</f>
        <v>7</v>
      </c>
      <c r="L22" t="str" cm="1">
        <f t="array" aca="1" ref="L22" ca="1">INDIRECT("military_assets!"&amp;CHAR(COLUMN()+93)&amp;$B22)</f>
        <v>RUS</v>
      </c>
      <c r="M22" t="str" cm="1">
        <f t="array" aca="1" ref="M22" ca="1">INDIRECT("military_assets!"&amp;CHAR(COLUMN()+93)&amp;$B22)</f>
        <v>Ship</v>
      </c>
      <c r="N22" t="str" cm="1">
        <f t="array" aca="1" ref="N22" ca="1">INDIRECT("military_assets!"&amp;CHAR(COLUMN()+93)&amp;$B22)</f>
        <v xml:space="preserve">STOBAR: Compatible with STOBAR and VTOL squadrons.
</v>
      </c>
      <c r="O22" t="str" cm="1">
        <f t="array" aca="1" ref="O22" ca="1">INDIRECT("military_assets!"&amp;CHAR(COLUMN()+93)&amp;$B22)</f>
        <v>Images/kuznetsov.jpg</v>
      </c>
      <c r="P22" t="str" cm="1">
        <f t="array" aca="1" ref="P22" ca="1">INDIRECT("military_assets!"&amp;CHAR(COLUMN()+93)&amp;$B22)</f>
        <v>Although sold to a company in Macau supposedly for use as a floating casino, Kuznetsov's sister ship has since unsurprisingly become the first aircraft carrier of the Chinese People's Liberation Army Navy.</v>
      </c>
      <c r="Q22" cm="1">
        <f t="array" aca="1" ref="Q22" ca="1">INDIRECT("military_assets!"&amp;CHAR(COLUMN()+93)&amp;$B22)</f>
        <v>1.4</v>
      </c>
    </row>
    <row r="23" spans="1:17" x14ac:dyDescent="0.25">
      <c r="A23">
        <v>1</v>
      </c>
      <c r="B23">
        <v>17</v>
      </c>
      <c r="C23" s="3" t="s">
        <v>183</v>
      </c>
      <c r="D23" t="str" cm="1">
        <f t="array" aca="1" ref="D23" ca="1">INDIRECT("military_assets!"&amp;CHAR(COLUMN()+93)&amp;$B23)</f>
        <v>Kirov Class CGN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6</v>
      </c>
      <c r="I23" cm="1">
        <f t="array" aca="1" ref="I23" ca="1">INDIRECT("military_assets!"&amp;CHAR(COLUMN()+93)&amp;$B23)</f>
        <v>4</v>
      </c>
      <c r="J23" cm="1">
        <f t="array" aca="1" ref="J23" ca="1">INDIRECT("military_assets!"&amp;CHAR(COLUMN()+93)&amp;$B23)</f>
        <v>5</v>
      </c>
      <c r="K23" cm="1">
        <f t="array" aca="1" ref="K23" ca="1">INDIRECT("military_assets!"&amp;CHAR(COLUMN()+93)&amp;$B23)</f>
        <v>6</v>
      </c>
      <c r="L23" t="str" cm="1">
        <f t="array" aca="1" ref="L23" ca="1">INDIRECT("military_assets!"&amp;CHAR(COLUMN()+93)&amp;$B23)</f>
        <v>RUS</v>
      </c>
      <c r="M23" t="str" cm="1">
        <f t="array" aca="1" ref="M23" ca="1">INDIRECT("military_assets!"&amp;CHAR(COLUMN()+93)&amp;$B23)</f>
        <v>Ship</v>
      </c>
      <c r="N23" t="str" cm="1">
        <f t="array" aca="1" ref="N23" ca="1">INDIRECT("military_assets!"&amp;CHAR(COLUMN()+93)&amp;$B23)</f>
        <v xml:space="preserve">S-300 (L): +2 Help Defense
</v>
      </c>
      <c r="O23" t="str" cm="1">
        <f t="array" aca="1" ref="O23" ca="1">INDIRECT("military_assets!"&amp;CHAR(COLUMN()+93)&amp;$B23)</f>
        <v>Images/kirov.jpg</v>
      </c>
      <c r="P23" t="str" cm="1">
        <f t="array" aca="1" ref="P23" ca="1">INDIRECT("military_assets!"&amp;CHAR(COLUMN()+93)&amp;$B23)</f>
        <v>Since the decommisioning of the last retrofitted WWII-era battleship in 1991, the Kirov has been the largest surface combatant in the world.</v>
      </c>
      <c r="Q23" cm="1">
        <f t="array" aca="1" ref="Q23" ca="1">INDIRECT("military_assets!"&amp;CHAR(COLUMN()+93)&amp;$B23)</f>
        <v>1.4</v>
      </c>
    </row>
    <row r="24" spans="1:17" x14ac:dyDescent="0.25">
      <c r="A24">
        <v>1</v>
      </c>
      <c r="B24">
        <v>17</v>
      </c>
      <c r="C24" s="3" t="s">
        <v>184</v>
      </c>
      <c r="D24" t="str" cm="1">
        <f t="array" aca="1" ref="D24" ca="1">INDIRECT("military_assets!"&amp;CHAR(COLUMN()+93)&amp;$B24)</f>
        <v>Kirov Class CGN</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6</v>
      </c>
      <c r="I24" cm="1">
        <f t="array" aca="1" ref="I24" ca="1">INDIRECT("military_assets!"&amp;CHAR(COLUMN()+93)&amp;$B24)</f>
        <v>4</v>
      </c>
      <c r="J24" cm="1">
        <f t="array" aca="1" ref="J24" ca="1">INDIRECT("military_assets!"&amp;CHAR(COLUMN()+93)&amp;$B24)</f>
        <v>5</v>
      </c>
      <c r="K24" cm="1">
        <f t="array" aca="1" ref="K24" ca="1">INDIRECT("military_assets!"&amp;CHAR(COLUMN()+93)&amp;$B24)</f>
        <v>6</v>
      </c>
      <c r="L24" t="str" cm="1">
        <f t="array" aca="1" ref="L24" ca="1">INDIRECT("military_assets!"&amp;CHAR(COLUMN()+93)&amp;$B24)</f>
        <v>RUS</v>
      </c>
      <c r="M24" t="str" cm="1">
        <f t="array" aca="1" ref="M24" ca="1">INDIRECT("military_assets!"&amp;CHAR(COLUMN()+93)&amp;$B24)</f>
        <v>Ship</v>
      </c>
      <c r="N24" t="str" cm="1">
        <f t="array" aca="1" ref="N24" ca="1">INDIRECT("military_assets!"&amp;CHAR(COLUMN()+93)&amp;$B24)</f>
        <v xml:space="preserve">S-300 (L): +2 Help Defense
</v>
      </c>
      <c r="O24" t="str" cm="1">
        <f t="array" aca="1" ref="O24" ca="1">INDIRECT("military_assets!"&amp;CHAR(COLUMN()+93)&amp;$B24)</f>
        <v>Images/kirov.jpg</v>
      </c>
      <c r="P24" t="str" cm="1">
        <f t="array" aca="1" ref="P24" ca="1">INDIRECT("military_assets!"&amp;CHAR(COLUMN()+93)&amp;$B24)</f>
        <v>Since the decommisioning of the last retrofitted WWII-era battleship in 1991, the Kirov has been the largest surface combatant in the world.</v>
      </c>
      <c r="Q24" cm="1">
        <f t="array" aca="1" ref="Q24" ca="1">INDIRECT("military_assets!"&amp;CHAR(COLUMN()+93)&amp;$B24)</f>
        <v>1.4</v>
      </c>
    </row>
    <row r="25" spans="1:17" x14ac:dyDescent="0.25">
      <c r="A25">
        <v>1</v>
      </c>
      <c r="B25">
        <v>17</v>
      </c>
      <c r="C25" s="3" t="s">
        <v>185</v>
      </c>
      <c r="D25" t="str" cm="1">
        <f t="array" aca="1" ref="D25" ca="1">INDIRECT("military_assets!"&amp;CHAR(COLUMN()+93)&amp;$B25)</f>
        <v>Kirov Class CGN</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6</v>
      </c>
      <c r="I25" cm="1">
        <f t="array" aca="1" ref="I25" ca="1">INDIRECT("military_assets!"&amp;CHAR(COLUMN()+93)&amp;$B25)</f>
        <v>4</v>
      </c>
      <c r="J25" cm="1">
        <f t="array" aca="1" ref="J25" ca="1">INDIRECT("military_assets!"&amp;CHAR(COLUMN()+93)&amp;$B25)</f>
        <v>5</v>
      </c>
      <c r="K25" cm="1">
        <f t="array" aca="1" ref="K25" ca="1">INDIRECT("military_assets!"&amp;CHAR(COLUMN()+93)&amp;$B25)</f>
        <v>6</v>
      </c>
      <c r="L25" t="str" cm="1">
        <f t="array" aca="1" ref="L25" ca="1">INDIRECT("military_assets!"&amp;CHAR(COLUMN()+93)&amp;$B25)</f>
        <v>RUS</v>
      </c>
      <c r="M25" t="str" cm="1">
        <f t="array" aca="1" ref="M25" ca="1">INDIRECT("military_assets!"&amp;CHAR(COLUMN()+93)&amp;$B25)</f>
        <v>Ship</v>
      </c>
      <c r="N25" t="str" cm="1">
        <f t="array" aca="1" ref="N25" ca="1">INDIRECT("military_assets!"&amp;CHAR(COLUMN()+93)&amp;$B25)</f>
        <v xml:space="preserve">S-300 (L): +2 Help Defense
</v>
      </c>
      <c r="O25" t="str" cm="1">
        <f t="array" aca="1" ref="O25" ca="1">INDIRECT("military_assets!"&amp;CHAR(COLUMN()+93)&amp;$B25)</f>
        <v>Images/kirov.jpg</v>
      </c>
      <c r="P25" t="str" cm="1">
        <f t="array" aca="1" ref="P25" ca="1">INDIRECT("military_assets!"&amp;CHAR(COLUMN()+93)&amp;$B25)</f>
        <v>Since the decommisioning of the last retrofitted WWII-era battleship in 1991, the Kirov has been the largest surface combatant in the world.</v>
      </c>
      <c r="Q25" cm="1">
        <f t="array" aca="1" ref="Q25" ca="1">INDIRECT("military_assets!"&amp;CHAR(COLUMN()+93)&amp;$B25)</f>
        <v>1.4</v>
      </c>
    </row>
    <row r="26" spans="1:17" x14ac:dyDescent="0.25">
      <c r="A26">
        <v>1</v>
      </c>
      <c r="B26">
        <v>18</v>
      </c>
      <c r="C26" s="3" t="s">
        <v>186</v>
      </c>
      <c r="D26" t="str" cm="1">
        <f t="array" aca="1" ref="D26" ca="1">INDIRECT("military_assets!"&amp;CHAR(COLUMN()+93)&amp;$B26)</f>
        <v>Slava Class CG</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2</v>
      </c>
      <c r="J26" cm="1">
        <f t="array" aca="1" ref="J26" ca="1">INDIRECT("military_assets!"&amp;CHAR(COLUMN()+93)&amp;$B26)</f>
        <v>2</v>
      </c>
      <c r="K26" cm="1">
        <f t="array" aca="1" ref="K26" ca="1">INDIRECT("military_assets!"&amp;CHAR(COLUMN()+93)&amp;$B26)</f>
        <v>3</v>
      </c>
      <c r="L26" t="str" cm="1">
        <f t="array" aca="1" ref="L26" ca="1">INDIRECT("military_assets!"&amp;CHAR(COLUMN()+93)&amp;$B26)</f>
        <v>RUS</v>
      </c>
      <c r="M26" t="str" cm="1">
        <f t="array" aca="1" ref="M26" ca="1">INDIRECT("military_assets!"&amp;CHAR(COLUMN()+93)&amp;$B26)</f>
        <v>Ship</v>
      </c>
      <c r="N26" t="str" cm="1">
        <f t="array" aca="1" ref="N26" ca="1">INDIRECT("military_assets!"&amp;CHAR(COLUMN()+93)&amp;$B26)</f>
        <v xml:space="preserve">S-300 (S): +1 Help Defense
</v>
      </c>
      <c r="O26" t="str" cm="1">
        <f t="array" aca="1" ref="O26" ca="1">INDIRECT("military_assets!"&amp;CHAR(COLUMN()+93)&amp;$B26)</f>
        <v>Images/slava.jpg</v>
      </c>
      <c r="P26" t="str" cm="1">
        <f t="array" aca="1" ref="P26" ca="1">INDIRECT("military_assets!"&amp;CHAR(COLUMN()+93)&amp;$B26)</f>
        <v>Equipped with the same massive anti-ship missiles as the Kirov class, the Slava packs a similar punch in a considerably smaller form factor.</v>
      </c>
      <c r="Q26" cm="1">
        <f t="array" aca="1" ref="Q26" ca="1">INDIRECT("military_assets!"&amp;CHAR(COLUMN()+93)&amp;$B26)</f>
        <v>1.4</v>
      </c>
    </row>
    <row r="27" spans="1:17" x14ac:dyDescent="0.25">
      <c r="A27">
        <v>1</v>
      </c>
      <c r="B27">
        <v>18</v>
      </c>
      <c r="C27" s="3" t="s">
        <v>187</v>
      </c>
      <c r="D27" t="str" cm="1">
        <f t="array" aca="1" ref="D27" ca="1">INDIRECT("military_assets!"&amp;CHAR(COLUMN()+93)&amp;$B27)</f>
        <v>Slava Class CG</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2</v>
      </c>
      <c r="J27" cm="1">
        <f t="array" aca="1" ref="J27" ca="1">INDIRECT("military_assets!"&amp;CHAR(COLUMN()+93)&amp;$B27)</f>
        <v>2</v>
      </c>
      <c r="K27" cm="1">
        <f t="array" aca="1" ref="K27" ca="1">INDIRECT("military_assets!"&amp;CHAR(COLUMN()+93)&amp;$B27)</f>
        <v>3</v>
      </c>
      <c r="L27" t="str" cm="1">
        <f t="array" aca="1" ref="L27" ca="1">INDIRECT("military_assets!"&amp;CHAR(COLUMN()+93)&amp;$B27)</f>
        <v>RUS</v>
      </c>
      <c r="M27" t="str" cm="1">
        <f t="array" aca="1" ref="M27" ca="1">INDIRECT("military_assets!"&amp;CHAR(COLUMN()+93)&amp;$B27)</f>
        <v>Ship</v>
      </c>
      <c r="N27" t="str" cm="1">
        <f t="array" aca="1" ref="N27" ca="1">INDIRECT("military_assets!"&amp;CHAR(COLUMN()+93)&amp;$B27)</f>
        <v xml:space="preserve">S-300 (S): +1 Help Defense
</v>
      </c>
      <c r="O27" t="str" cm="1">
        <f t="array" aca="1" ref="O27" ca="1">INDIRECT("military_assets!"&amp;CHAR(COLUMN()+93)&amp;$B27)</f>
        <v>Images/slava.jpg</v>
      </c>
      <c r="P27" t="str" cm="1">
        <f t="array" aca="1" ref="P27" ca="1">INDIRECT("military_assets!"&amp;CHAR(COLUMN()+93)&amp;$B27)</f>
        <v>Equipped with the same massive anti-ship missiles as the Kirov class, the Slava packs a similar punch in a considerably smaller form factor.</v>
      </c>
      <c r="Q27" cm="1">
        <f t="array" aca="1" ref="Q27" ca="1">INDIRECT("military_assets!"&amp;CHAR(COLUMN()+93)&amp;$B27)</f>
        <v>1.4</v>
      </c>
    </row>
    <row r="28" spans="1:17" x14ac:dyDescent="0.25">
      <c r="A28">
        <v>1</v>
      </c>
      <c r="B28">
        <v>19</v>
      </c>
      <c r="C28" s="3" t="s">
        <v>188</v>
      </c>
      <c r="D28" t="str" cm="1">
        <f t="array" aca="1" ref="D28" ca="1">INDIRECT("military_assets!"&amp;CHAR(COLUMN()+93)&amp;$B28)</f>
        <v>Udaloy II Class DDG</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2</v>
      </c>
      <c r="I28" cm="1">
        <f t="array" aca="1" ref="I28" ca="1">INDIRECT("military_assets!"&amp;CHAR(COLUMN()+93)&amp;$B28)</f>
        <v>2</v>
      </c>
      <c r="J28" cm="1">
        <f t="array" aca="1" ref="J28" ca="1">INDIRECT("military_assets!"&amp;CHAR(COLUMN()+93)&amp;$B28)</f>
        <v>2</v>
      </c>
      <c r="K28" cm="1">
        <f t="array" aca="1" ref="K28" ca="1">INDIRECT("military_assets!"&amp;CHAR(COLUMN()+93)&amp;$B28)</f>
        <v>2</v>
      </c>
      <c r="L28" t="str" cm="1">
        <f t="array" aca="1" ref="L28" ca="1">INDIRECT("military_assets!"&amp;CHAR(COLUMN()+93)&amp;$B28)</f>
        <v>RUS</v>
      </c>
      <c r="M28" t="str" cm="1">
        <f t="array" aca="1" ref="M28" ca="1">INDIRECT("military_assets!"&amp;CHAR(COLUMN()+93)&amp;$B28)</f>
        <v>Ship</v>
      </c>
      <c r="N28" t="str" cm="1">
        <f t="array" aca="1" ref="N28" ca="1">INDIRECT("military_assets!"&amp;CHAR(COLUMN()+93)&amp;$B28)</f>
        <v xml:space="preserve">
</v>
      </c>
      <c r="O28" t="str" cm="1">
        <f t="array" aca="1" ref="O28" ca="1">INDIRECT("military_assets!"&amp;CHAR(COLUMN()+93)&amp;$B28)</f>
        <v>Images/udaloy.jpg</v>
      </c>
      <c r="P28" t="str" cm="1">
        <f t="array" aca="1" ref="P28" ca="1">INDIRECT("military_assets!"&amp;CHAR(COLUMN()+93)&amp;$B28)</f>
        <v>Udaloy II: the ship so nice they designed it twice.</v>
      </c>
      <c r="Q28" cm="1">
        <f t="array" aca="1" ref="Q28" ca="1">INDIRECT("military_assets!"&amp;CHAR(COLUMN()+93)&amp;$B28)</f>
        <v>1.4</v>
      </c>
    </row>
    <row r="29" spans="1:17" x14ac:dyDescent="0.25">
      <c r="A29">
        <v>1</v>
      </c>
      <c r="B29">
        <v>19</v>
      </c>
      <c r="C29" s="3" t="s">
        <v>189</v>
      </c>
      <c r="D29" t="str" cm="1">
        <f t="array" aca="1" ref="D29" ca="1">INDIRECT("military_assets!"&amp;CHAR(COLUMN()+93)&amp;$B29)</f>
        <v>Udaloy II Class DDG</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2</v>
      </c>
      <c r="I29" cm="1">
        <f t="array" aca="1" ref="I29" ca="1">INDIRECT("military_assets!"&amp;CHAR(COLUMN()+93)&amp;$B29)</f>
        <v>2</v>
      </c>
      <c r="J29" cm="1">
        <f t="array" aca="1" ref="J29" ca="1">INDIRECT("military_assets!"&amp;CHAR(COLUMN()+93)&amp;$B29)</f>
        <v>2</v>
      </c>
      <c r="K29" cm="1">
        <f t="array" aca="1" ref="K29" ca="1">INDIRECT("military_assets!"&amp;CHAR(COLUMN()+93)&amp;$B29)</f>
        <v>2</v>
      </c>
      <c r="L29" t="str" cm="1">
        <f t="array" aca="1" ref="L29" ca="1">INDIRECT("military_assets!"&amp;CHAR(COLUMN()+93)&amp;$B29)</f>
        <v>RUS</v>
      </c>
      <c r="M29" t="str" cm="1">
        <f t="array" aca="1" ref="M29" ca="1">INDIRECT("military_assets!"&amp;CHAR(COLUMN()+93)&amp;$B29)</f>
        <v>Ship</v>
      </c>
      <c r="N29" t="str" cm="1">
        <f t="array" aca="1" ref="N29" ca="1">INDIRECT("military_assets!"&amp;CHAR(COLUMN()+93)&amp;$B29)</f>
        <v xml:space="preserve">
</v>
      </c>
      <c r="O29" t="str" cm="1">
        <f t="array" aca="1" ref="O29" ca="1">INDIRECT("military_assets!"&amp;CHAR(COLUMN()+93)&amp;$B29)</f>
        <v>Images/udaloy.jpg</v>
      </c>
      <c r="P29" t="str" cm="1">
        <f t="array" aca="1" ref="P29" ca="1">INDIRECT("military_assets!"&amp;CHAR(COLUMN()+93)&amp;$B29)</f>
        <v>Udaloy II: the ship so nice they designed it twice.</v>
      </c>
      <c r="Q29" cm="1">
        <f t="array" aca="1" ref="Q29" ca="1">INDIRECT("military_assets!"&amp;CHAR(COLUMN()+93)&amp;$B29)</f>
        <v>1.4</v>
      </c>
    </row>
    <row r="30" spans="1:17" x14ac:dyDescent="0.25">
      <c r="A30">
        <v>1</v>
      </c>
      <c r="B30">
        <v>20</v>
      </c>
      <c r="C30" s="3" t="s">
        <v>190</v>
      </c>
      <c r="D30" t="str" cm="1">
        <f t="array" aca="1" ref="D30" ca="1">INDIRECT("military_assets!"&amp;CHAR(COLUMN()+93)&amp;$B30)</f>
        <v>Gorshkov Class FFG</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3</v>
      </c>
      <c r="I30" cm="1">
        <f t="array" aca="1" ref="I30" ca="1">INDIRECT("military_assets!"&amp;CHAR(COLUMN()+93)&amp;$B30)</f>
        <v>1</v>
      </c>
      <c r="J30" cm="1">
        <f t="array" aca="1" ref="J30" ca="1">INDIRECT("military_assets!"&amp;CHAR(COLUMN()+93)&amp;$B30)</f>
        <v>2</v>
      </c>
      <c r="K30" cm="1">
        <f t="array" aca="1" ref="K30" ca="1">INDIRECT("military_assets!"&amp;CHAR(COLUMN()+93)&amp;$B30)</f>
        <v>1</v>
      </c>
      <c r="L30" t="str" cm="1">
        <f t="array" aca="1" ref="L30" ca="1">INDIRECT("military_assets!"&amp;CHAR(COLUMN()+93)&amp;$B30)</f>
        <v>RUS</v>
      </c>
      <c r="M30" t="str" cm="1">
        <f t="array" aca="1" ref="M30" ca="1">INDIRECT("military_assets!"&amp;CHAR(COLUMN()+93)&amp;$B30)</f>
        <v>Ship</v>
      </c>
      <c r="N30" t="str" cm="1">
        <f t="array" aca="1" ref="N30" ca="1">INDIRECT("military_assets!"&amp;CHAR(COLUMN()+93)&amp;$B30)</f>
        <v xml:space="preserve">Hidden: Can be played face down. </v>
      </c>
      <c r="O30" t="str" cm="1">
        <f t="array" aca="1" ref="O30" ca="1">INDIRECT("military_assets!"&amp;CHAR(COLUMN()+93)&amp;$B30)</f>
        <v>Images/gorshkov.jpg</v>
      </c>
      <c r="P30" t="str" cm="1">
        <f t="array" aca="1" ref="P30" ca="1">INDIRECT("military_assets!"&amp;CHAR(COLUMN()+93)&amp;$B30)</f>
        <v>The cutting-edge Gorshkov frigates stick out in the largely-outdated Russian surface warfare fleet.</v>
      </c>
      <c r="Q30" cm="1">
        <f t="array" aca="1" ref="Q30" ca="1">INDIRECT("military_assets!"&amp;CHAR(COLUMN()+93)&amp;$B30)</f>
        <v>1.4</v>
      </c>
    </row>
    <row r="31" spans="1:17" x14ac:dyDescent="0.25">
      <c r="A31">
        <v>1</v>
      </c>
      <c r="B31">
        <v>20</v>
      </c>
      <c r="C31" s="3" t="s">
        <v>191</v>
      </c>
      <c r="D31" t="str" cm="1">
        <f t="array" aca="1" ref="D31" ca="1">INDIRECT("military_assets!"&amp;CHAR(COLUMN()+93)&amp;$B31)</f>
        <v>Gorshkov Class FFG</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3</v>
      </c>
      <c r="I31" cm="1">
        <f t="array" aca="1" ref="I31" ca="1">INDIRECT("military_assets!"&amp;CHAR(COLUMN()+93)&amp;$B31)</f>
        <v>1</v>
      </c>
      <c r="J31" cm="1">
        <f t="array" aca="1" ref="J31" ca="1">INDIRECT("military_assets!"&amp;CHAR(COLUMN()+93)&amp;$B31)</f>
        <v>2</v>
      </c>
      <c r="K31" cm="1">
        <f t="array" aca="1" ref="K31" ca="1">INDIRECT("military_assets!"&amp;CHAR(COLUMN()+93)&amp;$B31)</f>
        <v>1</v>
      </c>
      <c r="L31" t="str" cm="1">
        <f t="array" aca="1" ref="L31" ca="1">INDIRECT("military_assets!"&amp;CHAR(COLUMN()+93)&amp;$B31)</f>
        <v>RUS</v>
      </c>
      <c r="M31" t="str" cm="1">
        <f t="array" aca="1" ref="M31" ca="1">INDIRECT("military_assets!"&amp;CHAR(COLUMN()+93)&amp;$B31)</f>
        <v>Ship</v>
      </c>
      <c r="N31" t="str" cm="1">
        <f t="array" aca="1" ref="N31" ca="1">INDIRECT("military_assets!"&amp;CHAR(COLUMN()+93)&amp;$B31)</f>
        <v xml:space="preserve">Hidden: Can be played face down. </v>
      </c>
      <c r="O31" t="str" cm="1">
        <f t="array" aca="1" ref="O31" ca="1">INDIRECT("military_assets!"&amp;CHAR(COLUMN()+93)&amp;$B31)</f>
        <v>Images/gorshkov.jpg</v>
      </c>
      <c r="P31" t="str" cm="1">
        <f t="array" aca="1" ref="P31" ca="1">INDIRECT("military_assets!"&amp;CHAR(COLUMN()+93)&amp;$B31)</f>
        <v>The cutting-edge Gorshkov frigates stick out in the largely-outdated Russian surface warfare fleet.</v>
      </c>
      <c r="Q31" cm="1">
        <f t="array" aca="1" ref="Q31" ca="1">INDIRECT("military_assets!"&amp;CHAR(COLUMN()+93)&amp;$B31)</f>
        <v>1.4</v>
      </c>
    </row>
    <row r="32" spans="1:17" x14ac:dyDescent="0.25">
      <c r="A32">
        <v>1</v>
      </c>
      <c r="B32">
        <v>21</v>
      </c>
      <c r="C32" s="3" t="s">
        <v>192</v>
      </c>
      <c r="D32" t="str" cm="1">
        <f t="array" aca="1" ref="D32" ca="1">INDIRECT("military_assets!"&amp;CHAR(COLUMN()+93)&amp;$B32)</f>
        <v>Yassen Class SSGN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3</v>
      </c>
      <c r="I32" cm="1">
        <f t="array" aca="1" ref="I32" ca="1">INDIRECT("military_assets!"&amp;CHAR(COLUMN()+93)&amp;$B32)</f>
        <v>0</v>
      </c>
      <c r="J32" cm="1">
        <f t="array" aca="1" ref="J32" ca="1">INDIRECT("military_assets!"&amp;CHAR(COLUMN()+93)&amp;$B32)</f>
        <v>3</v>
      </c>
      <c r="K32" cm="1">
        <f t="array" aca="1" ref="K32" ca="1">INDIRECT("military_assets!"&amp;CHAR(COLUMN()+93)&amp;$B32)</f>
        <v>3</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before other assets in combat.
Commerce Raider: Deals damage during assault with attack instead of shore attack.</v>
      </c>
      <c r="O32" t="str" cm="1">
        <f t="array" aca="1" ref="O32" ca="1">INDIRECT("military_assets!"&amp;CHAR(COLUMN()+93)&amp;$B32)</f>
        <v>Images/yasen.jpg</v>
      </c>
      <c r="P32" t="str" cm="1">
        <f t="array" aca="1" ref="P32" ca="1">INDIRECT("military_assets!"&amp;CHAR(COLUMN()+93)&amp;$B32)</f>
        <v>The Yasen is a highly advanced attack submarine for the frugal modern navy.</v>
      </c>
      <c r="Q32" cm="1">
        <f t="array" aca="1" ref="Q32" ca="1">INDIRECT("military_assets!"&amp;CHAR(COLUMN()+93)&amp;$B32)</f>
        <v>1.4</v>
      </c>
    </row>
    <row r="33" spans="1:17" x14ac:dyDescent="0.25">
      <c r="A33">
        <v>1</v>
      </c>
      <c r="B33">
        <v>21</v>
      </c>
      <c r="C33" s="3" t="s">
        <v>193</v>
      </c>
      <c r="D33" t="str" cm="1">
        <f t="array" aca="1" ref="D33" ca="1">INDIRECT("military_assets!"&amp;CHAR(COLUMN()+93)&amp;$B33)</f>
        <v>Yassen Class SSGN</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3</v>
      </c>
      <c r="K33" cm="1">
        <f t="array" aca="1" ref="K33" ca="1">INDIRECT("military_assets!"&amp;CHAR(COLUMN()+93)&amp;$B33)</f>
        <v>3</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before other assets in combat.
Commerce Raider: Deals damage during assault with attack instead of shore attack.</v>
      </c>
      <c r="O33" t="str" cm="1">
        <f t="array" aca="1" ref="O33" ca="1">INDIRECT("military_assets!"&amp;CHAR(COLUMN()+93)&amp;$B33)</f>
        <v>Images/yasen.jpg</v>
      </c>
      <c r="P33" t="str" cm="1">
        <f t="array" aca="1" ref="P33" ca="1">INDIRECT("military_assets!"&amp;CHAR(COLUMN()+93)&amp;$B33)</f>
        <v>The Yasen is a highly advanced attack submarine for the frugal modern navy.</v>
      </c>
      <c r="Q33" cm="1">
        <f t="array" aca="1" ref="Q33" ca="1">INDIRECT("military_assets!"&amp;CHAR(COLUMN()+93)&amp;$B33)</f>
        <v>1.4</v>
      </c>
    </row>
    <row r="34" spans="1:17" x14ac:dyDescent="0.25">
      <c r="A34">
        <v>1</v>
      </c>
      <c r="B34">
        <v>22</v>
      </c>
      <c r="C34" s="3" t="s">
        <v>194</v>
      </c>
      <c r="D34" t="str" cm="1">
        <f t="array" aca="1" ref="D34" ca="1">INDIRECT("military_assets!"&amp;CHAR(COLUMN()+93)&amp;$B34)</f>
        <v>Lada Class SSK</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1</v>
      </c>
      <c r="K34" cm="1">
        <f t="array" aca="1" ref="K34" ca="1">INDIRECT("military_assets!"&amp;CHAR(COLUMN()+93)&amp;$B34)</f>
        <v>1</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before other assets in combat.
Coastal Defender: Cannot attack.</v>
      </c>
      <c r="O34" t="str" cm="1">
        <f t="array" aca="1" ref="O34" ca="1">INDIRECT("military_assets!"&amp;CHAR(COLUMN()+93)&amp;$B34)</f>
        <v>Images/lada.jpg</v>
      </c>
      <c r="P34" t="str" cm="1">
        <f t="array" aca="1" ref="P34" ca="1">INDIRECT("military_assets!"&amp;CHAR(COLUMN()+93)&amp;$B34)</f>
        <v>Although shorter-ranged than nuclear attack submarines, diesel-electric attack submarines are smaller, quiter and nearly as well armed.</v>
      </c>
      <c r="Q34" cm="1">
        <f t="array" aca="1" ref="Q34" ca="1">INDIRECT("military_assets!"&amp;CHAR(COLUMN()+93)&amp;$B34)</f>
        <v>1.4</v>
      </c>
    </row>
    <row r="35" spans="1:17" x14ac:dyDescent="0.25">
      <c r="A35">
        <v>1</v>
      </c>
      <c r="B35">
        <v>22</v>
      </c>
      <c r="C35" s="3" t="s">
        <v>79</v>
      </c>
      <c r="D35" t="str" cm="1">
        <f t="array" aca="1" ref="D35" ca="1">INDIRECT("military_assets!"&amp;CHAR(COLUMN()+93)&amp;$B35)</f>
        <v>Lada Class SSK</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3</v>
      </c>
      <c r="I35" cm="1">
        <f t="array" aca="1" ref="I35" ca="1">INDIRECT("military_assets!"&amp;CHAR(COLUMN()+93)&amp;$B35)</f>
        <v>0</v>
      </c>
      <c r="J35" cm="1">
        <f t="array" aca="1" ref="J35" ca="1">INDIRECT("military_assets!"&amp;CHAR(COLUMN()+93)&amp;$B35)</f>
        <v>1</v>
      </c>
      <c r="K35" cm="1">
        <f t="array" aca="1" ref="K35" ca="1">INDIRECT("military_assets!"&amp;CHAR(COLUMN()+93)&amp;$B35)</f>
        <v>1</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before other assets in combat.
Coastal Defender: Cannot attack.</v>
      </c>
      <c r="O35" t="str" cm="1">
        <f t="array" aca="1" ref="O35" ca="1">INDIRECT("military_assets!"&amp;CHAR(COLUMN()+93)&amp;$B35)</f>
        <v>Images/lada.jpg</v>
      </c>
      <c r="P35" t="str" cm="1">
        <f t="array" aca="1" ref="P35" ca="1">INDIRECT("military_assets!"&amp;CHAR(COLUMN()+93)&amp;$B35)</f>
        <v>Although shorter-ranged than nuclear attack submarines, diesel-electric attack submarines are smaller, quiter and nearly as well armed.</v>
      </c>
      <c r="Q35" cm="1">
        <f t="array" aca="1" ref="Q35" ca="1">INDIRECT("military_assets!"&amp;CHAR(COLUMN()+93)&amp;$B35)</f>
        <v>1.4</v>
      </c>
    </row>
    <row r="36" spans="1:17" x14ac:dyDescent="0.25">
      <c r="A36">
        <v>1</v>
      </c>
      <c r="B36">
        <v>23</v>
      </c>
      <c r="C36" s="3" t="s">
        <v>195</v>
      </c>
      <c r="D36" t="str" cm="1">
        <f t="array" aca="1" ref="D36" ca="1">INDIRECT("military_assets!"&amp;CHAR(COLUMN()+93)&amp;$B36)</f>
        <v>Oscar II SSGN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6</v>
      </c>
      <c r="I36" cm="1">
        <f t="array" aca="1" ref="I36" ca="1">INDIRECT("military_assets!"&amp;CHAR(COLUMN()+93)&amp;$B36)</f>
        <v>0</v>
      </c>
      <c r="J36" cm="1">
        <f t="array" aca="1" ref="J36" ca="1">INDIRECT("military_assets!"&amp;CHAR(COLUMN()+93)&amp;$B36)</f>
        <v>2</v>
      </c>
      <c r="K36" cm="1">
        <f t="array" aca="1" ref="K36" ca="1">INDIRECT("military_assets!"&amp;CHAR(COLUMN()+93)&amp;$B36)</f>
        <v>5</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before other assets in combat.
Strategic Strike Capability: At the end of your turn, if this asset was not part of a combat, your opponent must discard one card from their deck.
Commerce Raider: Deals damage during assault with attack instead of shore attack.</v>
      </c>
      <c r="O36" t="str" cm="1">
        <f t="array" aca="1" ref="O36" ca="1">INDIRECT("military_assets!"&amp;CHAR(COLUMN()+93)&amp;$B36)</f>
        <v>Images/oscar2.jpg</v>
      </c>
      <c r="P36" t="str" cm="1">
        <f t="array" aca="1" ref="P36" ca="1">INDIRECT("military_assets!"&amp;CHAR(COLUMN()+93)&amp;$B36)</f>
        <v>The massive Oscar is designed to use a barrage of large guided missiles to destroy US Navy aircraft carriers, which are among the most well-guarded military assets in the world.</v>
      </c>
      <c r="Q36" cm="1">
        <f t="array" aca="1" ref="Q36" ca="1">INDIRECT("military_assets!"&amp;CHAR(COLUMN()+93)&amp;$B36)</f>
        <v>1.4</v>
      </c>
    </row>
    <row r="37" spans="1:17" x14ac:dyDescent="0.25">
      <c r="A37">
        <v>1</v>
      </c>
      <c r="B37">
        <v>23</v>
      </c>
      <c r="C37" s="3" t="s">
        <v>196</v>
      </c>
      <c r="D37" t="str" cm="1">
        <f t="array" aca="1" ref="D37" ca="1">INDIRECT("military_assets!"&amp;CHAR(COLUMN()+93)&amp;$B37)</f>
        <v>Oscar II SSGN</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6</v>
      </c>
      <c r="I37" cm="1">
        <f t="array" aca="1" ref="I37" ca="1">INDIRECT("military_assets!"&amp;CHAR(COLUMN()+93)&amp;$B37)</f>
        <v>0</v>
      </c>
      <c r="J37" cm="1">
        <f t="array" aca="1" ref="J37" ca="1">INDIRECT("military_assets!"&amp;CHAR(COLUMN()+93)&amp;$B37)</f>
        <v>2</v>
      </c>
      <c r="K37" cm="1">
        <f t="array" aca="1" ref="K37" ca="1">INDIRECT("military_assets!"&amp;CHAR(COLUMN()+93)&amp;$B37)</f>
        <v>5</v>
      </c>
      <c r="L37" t="str" cm="1">
        <f t="array" aca="1" ref="L37" ca="1">INDIRECT("military_assets!"&amp;CHAR(COLUMN()+93)&amp;$B37)</f>
        <v>RUS</v>
      </c>
      <c r="M37" t="str" cm="1">
        <f t="array" aca="1" ref="M37" ca="1">INDIRECT("military_assets!"&amp;CHAR(COLUMN()+93)&amp;$B37)</f>
        <v>Submarine</v>
      </c>
      <c r="N37" t="str" cm="1">
        <f t="array" aca="1" ref="N37" ca="1">INDIRECT("military_assets!"&amp;CHAR(COLUMN()+93)&amp;$B37)</f>
        <v>Hidden: Can be played face down. 
Ambush: This asset deals damage before other assets in combat.
Strategic Strike Capability: At the end of your turn, if this asset was not part of a combat, your opponent must discard one card from their deck.
Commerce Raider: Deals damage during assault with attack instead of shore attack.</v>
      </c>
      <c r="O37" t="str" cm="1">
        <f t="array" aca="1" ref="O37" ca="1">INDIRECT("military_assets!"&amp;CHAR(COLUMN()+93)&amp;$B37)</f>
        <v>Images/oscar2.jpg</v>
      </c>
      <c r="P37" t="str" cm="1">
        <f t="array" aca="1" ref="P37" ca="1">INDIRECT("military_assets!"&amp;CHAR(COLUMN()+93)&amp;$B37)</f>
        <v>The massive Oscar is designed to use a barrage of large guided missiles to destroy US Navy aircraft carriers, which are among the most well-guarded military assets in the world.</v>
      </c>
      <c r="Q37" cm="1">
        <f t="array" aca="1" ref="Q37" ca="1">INDIRECT("military_assets!"&amp;CHAR(COLUMN()+93)&amp;$B37)</f>
        <v>1.4</v>
      </c>
    </row>
    <row r="38" spans="1:17" x14ac:dyDescent="0.25">
      <c r="A38">
        <v>1</v>
      </c>
      <c r="B38">
        <v>24</v>
      </c>
      <c r="C38" s="2" t="s">
        <v>201</v>
      </c>
      <c r="D38" t="str" cm="1">
        <f t="array" aca="1" ref="D38" ca="1">INDIRECT("military_assets!"&amp;CHAR(COLUMN()+93)&amp;$B38)</f>
        <v>Mig-29K Strike Squadron</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4</v>
      </c>
      <c r="I38" cm="1">
        <f t="array" aca="1" ref="I38" ca="1">INDIRECT("military_assets!"&amp;CHAR(COLUMN()+93)&amp;$B38)</f>
        <v>3</v>
      </c>
      <c r="J38" cm="1">
        <f t="array" aca="1" ref="J38" ca="1">INDIRECT("military_assets!"&amp;CHAR(COLUMN()+93)&amp;$B38)</f>
        <v>3</v>
      </c>
      <c r="K38" cm="1">
        <f t="array" aca="1" ref="K38" ca="1">INDIRECT("military_assets!"&amp;CHAR(COLUMN()+93)&amp;$B38)</f>
        <v>1</v>
      </c>
      <c r="L38" t="str" cm="1">
        <f t="array" aca="1" ref="L38" ca="1">INDIRECT("military_assets!"&amp;CHAR(COLUMN()+93)&amp;$B38)</f>
        <v>RUS</v>
      </c>
      <c r="M38" t="str" cm="1">
        <f t="array" aca="1" ref="M38" ca="1">INDIRECT("military_assets!"&amp;CHAR(COLUMN()+93)&amp;$B38)</f>
        <v>Fixed-Wing</v>
      </c>
      <c r="N38" t="str" cm="1">
        <f t="array" aca="1" ref="N38" ca="1">INDIRECT("military_assets!"&amp;CHAR(COLUMN()+93)&amp;$B38)</f>
        <v xml:space="preserve">Hidden: Can be played face down. </v>
      </c>
      <c r="O38" t="str" cm="1">
        <f t="array" aca="1" ref="O38" ca="1">INDIRECT("military_assets!"&amp;CHAR(COLUMN()+93)&amp;$B38)</f>
        <v>Images/mig29k.jpg</v>
      </c>
      <c r="P38" t="str" cm="1">
        <f t="array" aca="1" ref="P38" ca="1">INDIRECT("military_assets!"&amp;CHAR(COLUMN()+93)&amp;$B38)</f>
        <v>With a 15M unit cost conceivably affordable by even second-tier NBA starters, the Mig-29K is proof that performance and price are not always at odds.</v>
      </c>
      <c r="Q38" cm="1">
        <f t="array" aca="1" ref="Q38" ca="1">INDIRECT("military_assets!"&amp;CHAR(COLUMN()+93)&amp;$B38)</f>
        <v>1.4</v>
      </c>
    </row>
    <row r="39" spans="1:17" x14ac:dyDescent="0.25">
      <c r="A39">
        <v>1</v>
      </c>
      <c r="B39">
        <v>24</v>
      </c>
      <c r="C39" s="2" t="s">
        <v>202</v>
      </c>
      <c r="D39" t="str" cm="1">
        <f t="array" aca="1" ref="D39" ca="1">INDIRECT("military_assets!"&amp;CHAR(COLUMN()+93)&amp;$B39)</f>
        <v>Mig-29K Strike Squadron</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4</v>
      </c>
      <c r="I39" cm="1">
        <f t="array" aca="1" ref="I39" ca="1">INDIRECT("military_assets!"&amp;CHAR(COLUMN()+93)&amp;$B39)</f>
        <v>3</v>
      </c>
      <c r="J39" cm="1">
        <f t="array" aca="1" ref="J39" ca="1">INDIRECT("military_assets!"&amp;CHAR(COLUMN()+93)&amp;$B39)</f>
        <v>3</v>
      </c>
      <c r="K39" cm="1">
        <f t="array" aca="1" ref="K39" ca="1">INDIRECT("military_assets!"&amp;CHAR(COLUMN()+93)&amp;$B39)</f>
        <v>1</v>
      </c>
      <c r="L39" t="str" cm="1">
        <f t="array" aca="1" ref="L39" ca="1">INDIRECT("military_assets!"&amp;CHAR(COLUMN()+93)&amp;$B39)</f>
        <v>RUS</v>
      </c>
      <c r="M39" t="str" cm="1">
        <f t="array" aca="1" ref="M39" ca="1">INDIRECT("military_assets!"&amp;CHAR(COLUMN()+93)&amp;$B39)</f>
        <v>Fixed-Wing</v>
      </c>
      <c r="N39" t="str" cm="1">
        <f t="array" aca="1" ref="N39" ca="1">INDIRECT("military_assets!"&amp;CHAR(COLUMN()+93)&amp;$B39)</f>
        <v xml:space="preserve">Hidden: Can be played face down. </v>
      </c>
      <c r="O39" t="str" cm="1">
        <f t="array" aca="1" ref="O39" ca="1">INDIRECT("military_assets!"&amp;CHAR(COLUMN()+93)&amp;$B39)</f>
        <v>Images/mig29k.jpg</v>
      </c>
      <c r="P39" t="str" cm="1">
        <f t="array" aca="1" ref="P39" ca="1">INDIRECT("military_assets!"&amp;CHAR(COLUMN()+93)&amp;$B39)</f>
        <v>With a 15M unit cost conceivably affordable by even second-tier NBA starters, the Mig-29K is proof that performance and price are not always at odds.</v>
      </c>
      <c r="Q39" cm="1">
        <f t="array" aca="1" ref="Q39" ca="1">INDIRECT("military_assets!"&amp;CHAR(COLUMN()+93)&amp;$B39)</f>
        <v>1.4</v>
      </c>
    </row>
    <row r="40" spans="1:17" x14ac:dyDescent="0.25">
      <c r="A40">
        <v>1</v>
      </c>
      <c r="B40">
        <v>24</v>
      </c>
      <c r="C40" s="2" t="s">
        <v>258</v>
      </c>
      <c r="D40" t="str" cm="1">
        <f t="array" aca="1" ref="D40" ca="1">INDIRECT("military_assets!"&amp;CHAR(COLUMN()+93)&amp;$B40)</f>
        <v>Mig-29K Strike Squadron</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4</v>
      </c>
      <c r="I40" cm="1">
        <f t="array" aca="1" ref="I40" ca="1">INDIRECT("military_assets!"&amp;CHAR(COLUMN()+93)&amp;$B40)</f>
        <v>3</v>
      </c>
      <c r="J40" cm="1">
        <f t="array" aca="1" ref="J40" ca="1">INDIRECT("military_assets!"&amp;CHAR(COLUMN()+93)&amp;$B40)</f>
        <v>3</v>
      </c>
      <c r="K40" cm="1">
        <f t="array" aca="1" ref="K40" ca="1">INDIRECT("military_assets!"&amp;CHAR(COLUMN()+93)&amp;$B40)</f>
        <v>1</v>
      </c>
      <c r="L40" t="str" cm="1">
        <f t="array" aca="1" ref="L40" ca="1">INDIRECT("military_assets!"&amp;CHAR(COLUMN()+93)&amp;$B40)</f>
        <v>RUS</v>
      </c>
      <c r="M40" t="str" cm="1">
        <f t="array" aca="1" ref="M40" ca="1">INDIRECT("military_assets!"&amp;CHAR(COLUMN()+93)&amp;$B40)</f>
        <v>Fixed-Wing</v>
      </c>
      <c r="N40" t="str" cm="1">
        <f t="array" aca="1" ref="N40" ca="1">INDIRECT("military_assets!"&amp;CHAR(COLUMN()+93)&amp;$B40)</f>
        <v xml:space="preserve">Hidden: Can be played face down. </v>
      </c>
      <c r="O40" t="str" cm="1">
        <f t="array" aca="1" ref="O40" ca="1">INDIRECT("military_assets!"&amp;CHAR(COLUMN()+93)&amp;$B40)</f>
        <v>Images/mig29k.jpg</v>
      </c>
      <c r="P40" t="str" cm="1">
        <f t="array" aca="1" ref="P40" ca="1">INDIRECT("military_assets!"&amp;CHAR(COLUMN()+93)&amp;$B40)</f>
        <v>With a 15M unit cost conceivably affordable by even second-tier NBA starters, the Mig-29K is proof that performance and price are not always at odds.</v>
      </c>
      <c r="Q40" cm="1">
        <f t="array" aca="1" ref="Q40" ca="1">INDIRECT("military_assets!"&amp;CHAR(COLUMN()+93)&amp;$B40)</f>
        <v>1.4</v>
      </c>
    </row>
    <row r="41" spans="1:17" x14ac:dyDescent="0.25">
      <c r="A41">
        <v>1</v>
      </c>
      <c r="B41">
        <v>27</v>
      </c>
      <c r="C41" s="3" t="s">
        <v>197</v>
      </c>
      <c r="D41" t="str" cm="1">
        <f t="array" aca="1" ref="D41" ca="1">INDIRECT("military_assets!"&amp;CHAR(COLUMN()+93)&amp;$B41)</f>
        <v>Akula Class SSN</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2</v>
      </c>
      <c r="I41" cm="1">
        <f t="array" aca="1" ref="I41" ca="1">INDIRECT("military_assets!"&amp;CHAR(COLUMN()+93)&amp;$B41)</f>
        <v>0</v>
      </c>
      <c r="J41" cm="1">
        <f t="array" aca="1" ref="J41" ca="1">INDIRECT("military_assets!"&amp;CHAR(COLUMN()+93)&amp;$B41)</f>
        <v>2</v>
      </c>
      <c r="K41" cm="1">
        <f t="array" aca="1" ref="K41" ca="1">INDIRECT("military_assets!"&amp;CHAR(COLUMN()+93)&amp;$B41)</f>
        <v>2</v>
      </c>
      <c r="L41" t="str" cm="1">
        <f t="array" aca="1" ref="L41" ca="1">INDIRECT("military_assets!"&amp;CHAR(COLUMN()+93)&amp;$B41)</f>
        <v>RUS</v>
      </c>
      <c r="M41" t="str" cm="1">
        <f t="array" aca="1" ref="M41" ca="1">INDIRECT("military_assets!"&amp;CHAR(COLUMN()+93)&amp;$B41)</f>
        <v>Submarine</v>
      </c>
      <c r="N41" t="str" cm="1">
        <f t="array" aca="1" ref="N41" ca="1">INDIRECT("military_assets!"&amp;CHAR(COLUMN()+93)&amp;$B41)</f>
        <v>Hidden: Can be played face down. 
Ambush: This asset deals damage before other assets in combat.
Commerce Raider: Deals damage during assault with attack instead of shore attack.</v>
      </c>
      <c r="O41" t="str" cm="1">
        <f t="array" aca="1" ref="O41" ca="1">INDIRECT("military_assets!"&amp;CHAR(COLUMN()+93)&amp;$B41)</f>
        <v>Images/akula.jpg</v>
      </c>
      <c r="P41" t="str" cm="1">
        <f t="array" aca="1" ref="P41" ca="1">INDIRECT("military_assets!"&amp;CHAR(COLUMN()+93)&amp;$B41)</f>
        <v>In Russian, akula means shark</v>
      </c>
      <c r="Q41" cm="1">
        <f t="array" aca="1" ref="Q41" ca="1">INDIRECT("military_assets!"&amp;CHAR(COLUMN()+93)&amp;$B41)</f>
        <v>1.4</v>
      </c>
    </row>
    <row r="42" spans="1:17" x14ac:dyDescent="0.25">
      <c r="A42">
        <v>1</v>
      </c>
      <c r="B42">
        <v>27</v>
      </c>
      <c r="C42" s="3" t="s">
        <v>198</v>
      </c>
      <c r="D42" t="str" cm="1">
        <f t="array" aca="1" ref="D42" ca="1">INDIRECT("military_assets!"&amp;CHAR(COLUMN()+93)&amp;$B42)</f>
        <v>Akula Class SSN</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2</v>
      </c>
      <c r="I42" cm="1">
        <f t="array" aca="1" ref="I42" ca="1">INDIRECT("military_assets!"&amp;CHAR(COLUMN()+93)&amp;$B42)</f>
        <v>0</v>
      </c>
      <c r="J42" cm="1">
        <f t="array" aca="1" ref="J42" ca="1">INDIRECT("military_assets!"&amp;CHAR(COLUMN()+93)&amp;$B42)</f>
        <v>2</v>
      </c>
      <c r="K42" cm="1">
        <f t="array" aca="1" ref="K42" ca="1">INDIRECT("military_assets!"&amp;CHAR(COLUMN()+93)&amp;$B42)</f>
        <v>2</v>
      </c>
      <c r="L42" t="str" cm="1">
        <f t="array" aca="1" ref="L42" ca="1">INDIRECT("military_assets!"&amp;CHAR(COLUMN()+93)&amp;$B42)</f>
        <v>RUS</v>
      </c>
      <c r="M42" t="str" cm="1">
        <f t="array" aca="1" ref="M42" ca="1">INDIRECT("military_assets!"&amp;CHAR(COLUMN()+93)&amp;$B42)</f>
        <v>Submarine</v>
      </c>
      <c r="N42" t="str" cm="1">
        <f t="array" aca="1" ref="N42" ca="1">INDIRECT("military_assets!"&amp;CHAR(COLUMN()+93)&amp;$B42)</f>
        <v>Hidden: Can be played face down. 
Ambush: This asset deals damage before other assets in combat.
Commerce Raider: Deals damage during assault with attack instead of shore attack.</v>
      </c>
      <c r="O42" t="str" cm="1">
        <f t="array" aca="1" ref="O42" ca="1">INDIRECT("military_assets!"&amp;CHAR(COLUMN()+93)&amp;$B42)</f>
        <v>Images/akula.jpg</v>
      </c>
      <c r="P42" t="str" cm="1">
        <f t="array" aca="1" ref="P42" ca="1">INDIRECT("military_assets!"&amp;CHAR(COLUMN()+93)&amp;$B42)</f>
        <v>In Russian, akula means shark</v>
      </c>
      <c r="Q42" cm="1">
        <f t="array" aca="1" ref="Q42" ca="1">INDIRECT("military_assets!"&amp;CHAR(COLUMN()+93)&amp;$B42)</f>
        <v>1.4</v>
      </c>
    </row>
    <row r="43" spans="1:17" x14ac:dyDescent="0.25">
      <c r="A43">
        <v>1</v>
      </c>
      <c r="B43">
        <v>27</v>
      </c>
      <c r="C43" s="3" t="s">
        <v>200</v>
      </c>
      <c r="D43" t="str" cm="1">
        <f t="array" aca="1" ref="D43" ca="1">INDIRECT("military_assets!"&amp;CHAR(COLUMN()+93)&amp;$B43)</f>
        <v>Akula Class SSN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2</v>
      </c>
      <c r="I43" cm="1">
        <f t="array" aca="1" ref="I43" ca="1">INDIRECT("military_assets!"&amp;CHAR(COLUMN()+93)&amp;$B43)</f>
        <v>0</v>
      </c>
      <c r="J43" cm="1">
        <f t="array" aca="1" ref="J43" ca="1">INDIRECT("military_assets!"&amp;CHAR(COLUMN()+93)&amp;$B43)</f>
        <v>2</v>
      </c>
      <c r="K43" cm="1">
        <f t="array" aca="1" ref="K43" ca="1">INDIRECT("military_assets!"&amp;CHAR(COLUMN()+93)&amp;$B43)</f>
        <v>2</v>
      </c>
      <c r="L43" t="str" cm="1">
        <f t="array" aca="1" ref="L43" ca="1">INDIRECT("military_assets!"&amp;CHAR(COLUMN()+93)&amp;$B43)</f>
        <v>RUS</v>
      </c>
      <c r="M43" t="str" cm="1">
        <f t="array" aca="1" ref="M43" ca="1">INDIRECT("military_assets!"&amp;CHAR(COLUMN()+93)&amp;$B43)</f>
        <v>Submarine</v>
      </c>
      <c r="N43" t="str" cm="1">
        <f t="array" aca="1" ref="N43" ca="1">INDIRECT("military_assets!"&amp;CHAR(COLUMN()+93)&amp;$B43)</f>
        <v>Hidden: Can be played face down. 
Ambush: This asset deals damage before other assets in combat.
Commerce Raider: Deals damage during assault with attack instead of shore attack.</v>
      </c>
      <c r="O43" t="str" cm="1">
        <f t="array" aca="1" ref="O43" ca="1">INDIRECT("military_assets!"&amp;CHAR(COLUMN()+93)&amp;$B43)</f>
        <v>Images/akula.jpg</v>
      </c>
      <c r="P43" t="str" cm="1">
        <f t="array" aca="1" ref="P43" ca="1">INDIRECT("military_assets!"&amp;CHAR(COLUMN()+93)&amp;$B43)</f>
        <v>In Russian, akula means shark</v>
      </c>
      <c r="Q43" cm="1">
        <f t="array" aca="1" ref="Q43" ca="1">INDIRECT("military_assets!"&amp;CHAR(COLUMN()+93)&amp;$B43)</f>
        <v>1.4</v>
      </c>
    </row>
    <row r="44" spans="1:17" x14ac:dyDescent="0.25">
      <c r="A44">
        <v>1</v>
      </c>
      <c r="B44">
        <v>27</v>
      </c>
      <c r="C44" s="3" t="s">
        <v>199</v>
      </c>
      <c r="D44" t="str" cm="1">
        <f t="array" aca="1" ref="D44" ca="1">INDIRECT("military_assets!"&amp;CHAR(COLUMN()+93)&amp;$B44)</f>
        <v>Akula Class SSN</v>
      </c>
      <c r="E44" cm="1">
        <f t="array" aca="1" ref="E44" ca="1">INDIRECT("military_assets!"&amp;CHAR(COLUMN()+93)&amp;$B44)</f>
        <v>0</v>
      </c>
      <c r="F44" cm="1">
        <f t="array" aca="1" ref="F44" ca="1">INDIRECT("military_assets!"&amp;CHAR(COLUMN()+93)&amp;$B44)</f>
        <v>0</v>
      </c>
      <c r="G44" cm="1">
        <f t="array" aca="1" ref="G44" ca="1">INDIRECT("military_assets!"&amp;CHAR(COLUMN()+93)&amp;$B44)</f>
        <v>0</v>
      </c>
      <c r="H44" cm="1">
        <f t="array" aca="1" ref="H44" ca="1">INDIRECT("military_assets!"&amp;CHAR(COLUMN()+93)&amp;$B44)</f>
        <v>2</v>
      </c>
      <c r="I44" cm="1">
        <f t="array" aca="1" ref="I44" ca="1">INDIRECT("military_assets!"&amp;CHAR(COLUMN()+93)&amp;$B44)</f>
        <v>0</v>
      </c>
      <c r="J44" cm="1">
        <f t="array" aca="1" ref="J44" ca="1">INDIRECT("military_assets!"&amp;CHAR(COLUMN()+93)&amp;$B44)</f>
        <v>2</v>
      </c>
      <c r="K44" cm="1">
        <f t="array" aca="1" ref="K44" ca="1">INDIRECT("military_assets!"&amp;CHAR(COLUMN()+93)&amp;$B44)</f>
        <v>2</v>
      </c>
      <c r="L44" t="str" cm="1">
        <f t="array" aca="1" ref="L44" ca="1">INDIRECT("military_assets!"&amp;CHAR(COLUMN()+93)&amp;$B44)</f>
        <v>RUS</v>
      </c>
      <c r="M44" t="str" cm="1">
        <f t="array" aca="1" ref="M44" ca="1">INDIRECT("military_assets!"&amp;CHAR(COLUMN()+93)&amp;$B44)</f>
        <v>Submarine</v>
      </c>
      <c r="N44" t="str" cm="1">
        <f t="array" aca="1" ref="N44" ca="1">INDIRECT("military_assets!"&amp;CHAR(COLUMN()+93)&amp;$B44)</f>
        <v>Hidden: Can be played face down. 
Ambush: This asset deals damage before other assets in combat.
Commerce Raider: Deals damage during assault with attack instead of shore attack.</v>
      </c>
      <c r="O44" t="str" cm="1">
        <f t="array" aca="1" ref="O44" ca="1">INDIRECT("military_assets!"&amp;CHAR(COLUMN()+93)&amp;$B44)</f>
        <v>Images/akula.jpg</v>
      </c>
      <c r="P44" t="str" cm="1">
        <f t="array" aca="1" ref="P44" ca="1">INDIRECT("military_assets!"&amp;CHAR(COLUMN()+93)&amp;$B44)</f>
        <v>In Russian, akula means shark</v>
      </c>
      <c r="Q44" cm="1">
        <f t="array" aca="1" ref="Q44" ca="1">INDIRECT("military_assets!"&amp;CHAR(COLUMN()+93)&amp;$B44)</f>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7"/>
  <sheetViews>
    <sheetView zoomScaleNormal="100" workbookViewId="0">
      <pane ySplit="1" topLeftCell="A17" activePane="bottomLeft" state="frozen"/>
      <selection pane="bottomLeft" activeCell="K16" sqref="K16"/>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165</v>
      </c>
      <c r="C1" t="s">
        <v>166</v>
      </c>
      <c r="D1" t="s">
        <v>167</v>
      </c>
      <c r="E1" t="s">
        <v>32</v>
      </c>
      <c r="F1" t="s">
        <v>2</v>
      </c>
      <c r="G1" t="s">
        <v>3</v>
      </c>
      <c r="H1" t="s">
        <v>21</v>
      </c>
      <c r="I1" t="s">
        <v>29</v>
      </c>
      <c r="J1" t="s">
        <v>5</v>
      </c>
      <c r="K1" s="1" t="s">
        <v>1</v>
      </c>
      <c r="L1" t="s">
        <v>111</v>
      </c>
      <c r="M1" s="1" t="s">
        <v>163</v>
      </c>
      <c r="N1" t="s">
        <v>164</v>
      </c>
    </row>
    <row r="2" spans="1:14" ht="87.75" customHeight="1" x14ac:dyDescent="0.25">
      <c r="A2" t="s">
        <v>102</v>
      </c>
      <c r="E2">
        <v>0</v>
      </c>
      <c r="F2">
        <v>0</v>
      </c>
      <c r="G2">
        <v>4</v>
      </c>
      <c r="H2">
        <v>8</v>
      </c>
      <c r="I2" t="s">
        <v>28</v>
      </c>
      <c r="J2" t="s">
        <v>22</v>
      </c>
      <c r="K2" s="1" t="str">
        <f>ship_effects!$A3&amp;CHAR(10)&amp;ship_effects!$A4&amp;CHAR(10)</f>
        <v xml:space="preserve">CATOBAR: Compatible with all carrier aircraft squadrons.
E-2C Hawkeye: All friendly air squadrons in combat with this asset have +1 attack and  defense.
</v>
      </c>
      <c r="L2" t="s">
        <v>112</v>
      </c>
      <c r="M2" s="1" t="s">
        <v>213</v>
      </c>
      <c r="N2">
        <f>version!$A$1</f>
        <v>1.4</v>
      </c>
    </row>
    <row r="3" spans="1:14" ht="87.75" customHeight="1" x14ac:dyDescent="0.25">
      <c r="A3" t="s">
        <v>101</v>
      </c>
      <c r="E3">
        <v>0</v>
      </c>
      <c r="F3">
        <v>0</v>
      </c>
      <c r="G3">
        <v>4</v>
      </c>
      <c r="H3">
        <v>9</v>
      </c>
      <c r="I3" t="s">
        <v>28</v>
      </c>
      <c r="J3" t="s">
        <v>22</v>
      </c>
      <c r="K3" s="1" t="str">
        <f>ship_effects!$A3&amp;CHAR(10)&amp;ship_effects!$A25</f>
        <v>CATOBAR: Compatible with all carrier aircraft squadrons.
E-2D Hawkeye-I: All friendly air squadrons in combat with this asset have +1 attack and  defense. Enemy air squadrons lose Ambush.</v>
      </c>
      <c r="L3" t="s">
        <v>113</v>
      </c>
      <c r="N3">
        <f>version!$A$1</f>
        <v>1.4</v>
      </c>
    </row>
    <row r="4" spans="1:14" ht="87.75" customHeight="1" x14ac:dyDescent="0.25">
      <c r="A4" t="s">
        <v>99</v>
      </c>
      <c r="E4">
        <v>0</v>
      </c>
      <c r="F4">
        <v>6</v>
      </c>
      <c r="G4">
        <v>2</v>
      </c>
      <c r="H4">
        <v>6</v>
      </c>
      <c r="I4" t="s">
        <v>28</v>
      </c>
      <c r="J4" t="s">
        <v>22</v>
      </c>
      <c r="K4" s="1" t="str">
        <f>ship_effects!$A6&amp;CHAR(10)</f>
        <v xml:space="preserve">VTOL: Compatible with all VTOL carrier aircraft squadrons.
</v>
      </c>
      <c r="L4" t="s">
        <v>114</v>
      </c>
      <c r="M4" s="1" t="s">
        <v>214</v>
      </c>
      <c r="N4">
        <f>version!$A$1</f>
        <v>1.4</v>
      </c>
    </row>
    <row r="5" spans="1:14" ht="87.75" customHeight="1" x14ac:dyDescent="0.25">
      <c r="A5" t="s">
        <v>100</v>
      </c>
      <c r="E5">
        <v>0</v>
      </c>
      <c r="F5">
        <v>5</v>
      </c>
      <c r="G5">
        <v>3</v>
      </c>
      <c r="H5">
        <v>6</v>
      </c>
      <c r="I5" t="s">
        <v>28</v>
      </c>
      <c r="J5" t="s">
        <v>22</v>
      </c>
      <c r="K5" s="1" t="str">
        <f>ship_effects!$A6&amp;CHAR(10)</f>
        <v xml:space="preserve">VTOL: Compatible with all VTOL carrier aircraft squadrons.
</v>
      </c>
      <c r="L5" t="s">
        <v>115</v>
      </c>
      <c r="N5">
        <f>version!$A$1</f>
        <v>1.4</v>
      </c>
    </row>
    <row r="6" spans="1:14" ht="71.25" customHeight="1" x14ac:dyDescent="0.25">
      <c r="A6" t="s">
        <v>98</v>
      </c>
      <c r="E6">
        <v>4</v>
      </c>
      <c r="F6">
        <v>0</v>
      </c>
      <c r="G6">
        <v>4</v>
      </c>
      <c r="H6">
        <v>5</v>
      </c>
      <c r="I6" t="s">
        <v>28</v>
      </c>
      <c r="J6" t="s">
        <v>20</v>
      </c>
      <c r="K6" s="1" t="str">
        <f>ship_effects!$A8&amp;CHAR(10)&amp;ship_effects!$A9&amp;CHAR(10)&amp;ship_effects!$A22&amp;CHAR(10)&amp;ship_effects!$A24</f>
        <v>Ambush: This asset deals damage before other assets in combat.
Special Purposes: When flipped, opponent must reveal one card from their hand at random.
Hidden: Can be played face down. 
Commerce Raider: Deals damage during assault with attack instead of shore attack.</v>
      </c>
      <c r="L6" t="s">
        <v>116</v>
      </c>
      <c r="M6" s="1" t="s">
        <v>239</v>
      </c>
      <c r="N6">
        <f>version!$A$1</f>
        <v>1.4</v>
      </c>
    </row>
    <row r="7" spans="1:14" ht="67.5" customHeight="1" x14ac:dyDescent="0.25">
      <c r="A7" t="s">
        <v>97</v>
      </c>
      <c r="E7">
        <v>3</v>
      </c>
      <c r="F7">
        <v>0</v>
      </c>
      <c r="G7">
        <v>4</v>
      </c>
      <c r="H7">
        <v>4</v>
      </c>
      <c r="I7" t="s">
        <v>28</v>
      </c>
      <c r="J7" t="s">
        <v>20</v>
      </c>
      <c r="K7" s="1" t="str">
        <f>ship_effects!$A8&amp;CHAR(10)&amp;ship_effects!$A22&amp;CHAR(10)&amp;ship_effects!$A24</f>
        <v>Ambush: This asset deals damage before other assets in combat.
Hidden: Can be played face down. 
Commerce Raider: Deals damage during assault with attack instead of shore attack.</v>
      </c>
      <c r="L7" t="s">
        <v>117</v>
      </c>
      <c r="M7" s="1" t="s">
        <v>215</v>
      </c>
      <c r="N7">
        <f>version!$A$1</f>
        <v>1.4</v>
      </c>
    </row>
    <row r="8" spans="1:14" ht="75.75" customHeight="1" x14ac:dyDescent="0.25">
      <c r="A8" t="s">
        <v>96</v>
      </c>
      <c r="E8">
        <v>3</v>
      </c>
      <c r="F8">
        <v>4</v>
      </c>
      <c r="G8">
        <v>3</v>
      </c>
      <c r="H8">
        <v>6</v>
      </c>
      <c r="I8" t="s">
        <v>28</v>
      </c>
      <c r="J8" t="s">
        <v>20</v>
      </c>
      <c r="K8" s="1" t="str">
        <f>ship_effects!$A8&amp;CHAR(10)&amp;ship_effects!$A10&amp;CHAR(10)&amp;ship_effects!$A22</f>
        <v xml:space="preserve">Ambush: This asset deals damage before other assets in combat.
Strategic Strike Capability: At the end of your turn, if this asset was not part of a combat, your opponent must discard one card from their deck.
Hidden: Can be played face down. </v>
      </c>
      <c r="L8" t="s">
        <v>118</v>
      </c>
      <c r="M8" s="1" t="s">
        <v>216</v>
      </c>
      <c r="N8">
        <f>version!$A$1</f>
        <v>1.4</v>
      </c>
    </row>
    <row r="9" spans="1:14" ht="53.25" customHeight="1" x14ac:dyDescent="0.25">
      <c r="A9" t="s">
        <v>92</v>
      </c>
      <c r="E9">
        <v>2</v>
      </c>
      <c r="F9">
        <v>1</v>
      </c>
      <c r="G9">
        <v>3</v>
      </c>
      <c r="H9">
        <v>4</v>
      </c>
      <c r="I9" t="s">
        <v>28</v>
      </c>
      <c r="J9" t="s">
        <v>22</v>
      </c>
      <c r="K9" s="1" t="str">
        <f>ship_effects!$A11&amp;CHAR(10)</f>
        <v xml:space="preserve">AEGIS: +2 Help Defense.
</v>
      </c>
      <c r="L9" t="s">
        <v>119</v>
      </c>
      <c r="M9" s="1" t="s">
        <v>217</v>
      </c>
      <c r="N9">
        <f>version!$A$1</f>
        <v>1.4</v>
      </c>
    </row>
    <row r="10" spans="1:14" ht="53.25" customHeight="1" x14ac:dyDescent="0.25">
      <c r="A10" t="s">
        <v>93</v>
      </c>
      <c r="E10">
        <v>2</v>
      </c>
      <c r="F10">
        <v>1</v>
      </c>
      <c r="G10">
        <v>2</v>
      </c>
      <c r="H10">
        <v>3</v>
      </c>
      <c r="I10" t="s">
        <v>28</v>
      </c>
      <c r="J10" t="s">
        <v>22</v>
      </c>
      <c r="K10" s="1" t="str">
        <f>ship_effects!$A11&amp;CHAR(10)</f>
        <v xml:space="preserve">AEGIS: +2 Help Defense.
</v>
      </c>
      <c r="L10" t="s">
        <v>120</v>
      </c>
      <c r="M10" s="1" t="s">
        <v>218</v>
      </c>
      <c r="N10">
        <f>version!$A$1</f>
        <v>1.4</v>
      </c>
    </row>
    <row r="11" spans="1:14" ht="100.5" customHeight="1" x14ac:dyDescent="0.25">
      <c r="A11" t="s">
        <v>91</v>
      </c>
      <c r="E11">
        <v>2</v>
      </c>
      <c r="F11">
        <v>1</v>
      </c>
      <c r="G11">
        <v>4</v>
      </c>
      <c r="H11">
        <v>6</v>
      </c>
      <c r="I11" t="s">
        <v>28</v>
      </c>
      <c r="J11" t="s">
        <v>22</v>
      </c>
      <c r="K11" s="1" t="str">
        <f>ship_effects!$A22</f>
        <v xml:space="preserve">Hidden: Can be played face down. </v>
      </c>
      <c r="L11" t="s">
        <v>121</v>
      </c>
      <c r="M11" s="1" t="s">
        <v>219</v>
      </c>
      <c r="N11">
        <f>version!$A$1</f>
        <v>1.4</v>
      </c>
    </row>
    <row r="12" spans="1:14" ht="87.75" customHeight="1" x14ac:dyDescent="0.25">
      <c r="A12" t="s">
        <v>90</v>
      </c>
      <c r="E12">
        <v>4</v>
      </c>
      <c r="F12">
        <v>4</v>
      </c>
      <c r="G12">
        <v>3</v>
      </c>
      <c r="H12">
        <v>2</v>
      </c>
      <c r="I12" t="s">
        <v>28</v>
      </c>
      <c r="J12" t="s">
        <v>23</v>
      </c>
      <c r="K12" s="1" t="str">
        <f>ship_effects!$A22</f>
        <v xml:space="preserve">Hidden: Can be played face down. </v>
      </c>
      <c r="L12" t="s">
        <v>122</v>
      </c>
      <c r="M12" s="1" t="s">
        <v>220</v>
      </c>
      <c r="N12">
        <f>version!$A$1</f>
        <v>1.4</v>
      </c>
    </row>
    <row r="13" spans="1:14" ht="83.25" customHeight="1" x14ac:dyDescent="0.25">
      <c r="A13" t="s">
        <v>25</v>
      </c>
      <c r="E13">
        <v>4</v>
      </c>
      <c r="F13">
        <v>3</v>
      </c>
      <c r="G13">
        <v>2</v>
      </c>
      <c r="H13">
        <v>3</v>
      </c>
      <c r="I13" t="s">
        <v>28</v>
      </c>
      <c r="J13" t="s">
        <v>24</v>
      </c>
      <c r="K13" s="1" t="str">
        <f>ship_effects!$A22&amp;CHAR(10)&amp;ship_effects!$A8&amp;CHAR(10)</f>
        <v xml:space="preserve">Hidden: Can be played face down. 
Ambush: This asset deals damage before other assets in combat.
</v>
      </c>
      <c r="L13" t="s">
        <v>123</v>
      </c>
      <c r="M13" s="1" t="s">
        <v>203</v>
      </c>
      <c r="N13">
        <f>version!$A$1</f>
        <v>1.4</v>
      </c>
    </row>
    <row r="14" spans="1:14" ht="61.5" customHeight="1" x14ac:dyDescent="0.25">
      <c r="A14" t="s">
        <v>26</v>
      </c>
      <c r="E14">
        <v>4</v>
      </c>
      <c r="F14">
        <v>4</v>
      </c>
      <c r="G14">
        <v>2</v>
      </c>
      <c r="H14">
        <v>2</v>
      </c>
      <c r="I14" t="s">
        <v>28</v>
      </c>
      <c r="J14" t="s">
        <v>23</v>
      </c>
      <c r="K14" s="1" t="str">
        <f>ship_effects!$A22&amp;CHAR(10)&amp;ship_effects!$A8&amp;CHAR(10)</f>
        <v xml:space="preserve">Hidden: Can be played face down. 
Ambush: This asset deals damage before other assets in combat.
</v>
      </c>
      <c r="L14" t="s">
        <v>124</v>
      </c>
      <c r="M14" s="1" t="s">
        <v>221</v>
      </c>
      <c r="N14">
        <f>version!$A$1</f>
        <v>1.4</v>
      </c>
    </row>
    <row r="15" spans="1:14" ht="78" customHeight="1" x14ac:dyDescent="0.25">
      <c r="A15" t="s">
        <v>7</v>
      </c>
      <c r="E15">
        <v>3</v>
      </c>
      <c r="F15">
        <v>3</v>
      </c>
      <c r="G15">
        <v>2</v>
      </c>
      <c r="H15">
        <v>1</v>
      </c>
      <c r="I15" t="s">
        <v>28</v>
      </c>
      <c r="J15" t="s">
        <v>24</v>
      </c>
      <c r="K15" s="1" t="str">
        <f>ship_effects!$A22</f>
        <v xml:space="preserve">Hidden: Can be played face down. </v>
      </c>
      <c r="L15" t="s">
        <v>125</v>
      </c>
      <c r="M15" s="1" t="s">
        <v>204</v>
      </c>
      <c r="N15">
        <f>version!$A$1</f>
        <v>1.4</v>
      </c>
    </row>
    <row r="16" spans="1:14" ht="73.5" customHeight="1" x14ac:dyDescent="0.25">
      <c r="A16" t="s">
        <v>109</v>
      </c>
      <c r="E16">
        <v>4</v>
      </c>
      <c r="F16">
        <v>4</v>
      </c>
      <c r="G16">
        <v>5</v>
      </c>
      <c r="H16">
        <v>7</v>
      </c>
      <c r="I16" t="s">
        <v>30</v>
      </c>
      <c r="J16" t="s">
        <v>22</v>
      </c>
      <c r="K16" s="1" t="str">
        <f>ship_effects!$A23&amp;CHAR(10)</f>
        <v xml:space="preserve">STOBAR: Compatible with STOBAR and VTOL squadrons.
</v>
      </c>
      <c r="L16" t="s">
        <v>126</v>
      </c>
      <c r="M16" s="1" t="s">
        <v>205</v>
      </c>
      <c r="N16">
        <f>version!$A$1</f>
        <v>1.4</v>
      </c>
    </row>
    <row r="17" spans="1:14" ht="57" customHeight="1" x14ac:dyDescent="0.25">
      <c r="A17" t="s">
        <v>108</v>
      </c>
      <c r="E17">
        <v>6</v>
      </c>
      <c r="F17">
        <v>4</v>
      </c>
      <c r="G17">
        <v>5</v>
      </c>
      <c r="H17">
        <v>6</v>
      </c>
      <c r="I17" t="s">
        <v>30</v>
      </c>
      <c r="J17" t="s">
        <v>22</v>
      </c>
      <c r="K17" s="1" t="str">
        <f>ship_effects!$A21&amp;CHAR(10)</f>
        <v xml:space="preserve">S-300 (L): +2 Help Defense
</v>
      </c>
      <c r="L17" t="s">
        <v>127</v>
      </c>
      <c r="M17" s="1" t="s">
        <v>206</v>
      </c>
      <c r="N17">
        <f>version!$A$1</f>
        <v>1.4</v>
      </c>
    </row>
    <row r="18" spans="1:14" ht="43.5" customHeight="1" x14ac:dyDescent="0.25">
      <c r="A18" t="s">
        <v>107</v>
      </c>
      <c r="E18">
        <v>4</v>
      </c>
      <c r="F18">
        <v>2</v>
      </c>
      <c r="G18">
        <v>2</v>
      </c>
      <c r="H18">
        <v>3</v>
      </c>
      <c r="I18" t="s">
        <v>30</v>
      </c>
      <c r="J18" t="s">
        <v>22</v>
      </c>
      <c r="K18" s="1" t="str">
        <f>ship_effects!$A20&amp;CHAR(10)</f>
        <v xml:space="preserve">S-300 (S): +1 Help Defense
</v>
      </c>
      <c r="L18" t="s">
        <v>128</v>
      </c>
      <c r="M18" s="1" t="s">
        <v>222</v>
      </c>
      <c r="N18">
        <f>version!$A$1</f>
        <v>1.4</v>
      </c>
    </row>
    <row r="19" spans="1:14" ht="53.25" customHeight="1" x14ac:dyDescent="0.25">
      <c r="A19" t="s">
        <v>207</v>
      </c>
      <c r="E19">
        <v>2</v>
      </c>
      <c r="F19">
        <v>2</v>
      </c>
      <c r="G19">
        <v>2</v>
      </c>
      <c r="H19">
        <v>2</v>
      </c>
      <c r="I19" t="s">
        <v>30</v>
      </c>
      <c r="J19" t="s">
        <v>22</v>
      </c>
      <c r="K19" s="1" t="str">
        <f>CHAR(10)</f>
        <v xml:space="preserve">
</v>
      </c>
      <c r="L19" t="s">
        <v>129</v>
      </c>
      <c r="M19" s="1" t="s">
        <v>208</v>
      </c>
      <c r="N19">
        <f>version!$A$1</f>
        <v>1.4</v>
      </c>
    </row>
    <row r="20" spans="1:14" ht="53.25" customHeight="1" x14ac:dyDescent="0.25">
      <c r="A20" t="s">
        <v>106</v>
      </c>
      <c r="E20">
        <v>3</v>
      </c>
      <c r="F20">
        <v>1</v>
      </c>
      <c r="G20">
        <v>2</v>
      </c>
      <c r="H20">
        <v>1</v>
      </c>
      <c r="I20" t="s">
        <v>30</v>
      </c>
      <c r="J20" t="s">
        <v>22</v>
      </c>
      <c r="K20" s="1" t="str">
        <f>ship_effects!$A22</f>
        <v xml:space="preserve">Hidden: Can be played face down. </v>
      </c>
      <c r="L20" t="s">
        <v>130</v>
      </c>
      <c r="M20" s="1" t="s">
        <v>209</v>
      </c>
      <c r="N20">
        <f>version!$A$1</f>
        <v>1.4</v>
      </c>
    </row>
    <row r="21" spans="1:14" ht="64.5" customHeight="1" x14ac:dyDescent="0.25">
      <c r="A21" t="s">
        <v>88</v>
      </c>
      <c r="E21">
        <v>3</v>
      </c>
      <c r="F21">
        <v>0</v>
      </c>
      <c r="G21">
        <v>3</v>
      </c>
      <c r="H21">
        <v>3</v>
      </c>
      <c r="I21" t="s">
        <v>30</v>
      </c>
      <c r="J21" t="s">
        <v>20</v>
      </c>
      <c r="K21" s="1" t="str">
        <f>ship_effects!$A22&amp;CHAR(10)&amp;ship_effects!$A8&amp;CHAR(10)&amp;ship_effects!$A24</f>
        <v>Hidden: Can be played face down. 
Ambush: This asset deals damage before other assets in combat.
Commerce Raider: Deals damage during assault with attack instead of shore attack.</v>
      </c>
      <c r="L21" t="s">
        <v>131</v>
      </c>
      <c r="M21" s="1" t="s">
        <v>223</v>
      </c>
      <c r="N21">
        <f>version!$A$1</f>
        <v>1.4</v>
      </c>
    </row>
    <row r="22" spans="1:14" ht="60" x14ac:dyDescent="0.25">
      <c r="A22" t="s">
        <v>87</v>
      </c>
      <c r="E22">
        <v>3</v>
      </c>
      <c r="F22">
        <v>0</v>
      </c>
      <c r="G22">
        <v>1</v>
      </c>
      <c r="H22">
        <v>1</v>
      </c>
      <c r="I22" t="s">
        <v>30</v>
      </c>
      <c r="J22" t="s">
        <v>20</v>
      </c>
      <c r="K22" s="1" t="str">
        <f>ship_effects!$A22&amp;CHAR(10)&amp;ship_effects!$A8&amp;CHAR(10)&amp;ship_effects!$A19</f>
        <v>Hidden: Can be played face down. 
Ambush: This asset deals damage before other assets in combat.
Coastal Defender: Cannot attack.</v>
      </c>
      <c r="L22" t="s">
        <v>132</v>
      </c>
      <c r="M22" s="1" t="s">
        <v>224</v>
      </c>
      <c r="N22">
        <f>version!$A$1</f>
        <v>1.4</v>
      </c>
    </row>
    <row r="23" spans="1:14" ht="81" customHeight="1" x14ac:dyDescent="0.25">
      <c r="A23" t="s">
        <v>103</v>
      </c>
      <c r="E23">
        <v>6</v>
      </c>
      <c r="F23">
        <v>0</v>
      </c>
      <c r="G23">
        <v>2</v>
      </c>
      <c r="H23">
        <v>5</v>
      </c>
      <c r="I23" t="s">
        <v>30</v>
      </c>
      <c r="J23" t="s">
        <v>20</v>
      </c>
      <c r="K23" s="1" t="str">
        <f>ship_effects!$A22&amp;CHAR(10)&amp;ship_effects!$A8&amp;CHAR(10)&amp;ship_effects!$A10&amp;CHAR(10)&amp;ship_effects!$A24</f>
        <v>Hidden: Can be played face down. 
Ambush: This asset deals damage before other assets in combat.
Strategic Strike Capability: At the end of your turn, if this asset was not part of a combat, your opponent must discard one card from their deck.
Commerce Raider: Deals damage during assault with attack instead of shore attack.</v>
      </c>
      <c r="L23" t="s">
        <v>133</v>
      </c>
      <c r="M23" s="1" t="s">
        <v>210</v>
      </c>
      <c r="N23">
        <f>version!$A$1</f>
        <v>1.4</v>
      </c>
    </row>
    <row r="24" spans="1:14" ht="60" x14ac:dyDescent="0.25">
      <c r="A24" t="s">
        <v>104</v>
      </c>
      <c r="E24">
        <v>4</v>
      </c>
      <c r="F24">
        <v>3</v>
      </c>
      <c r="G24">
        <v>3</v>
      </c>
      <c r="H24">
        <v>1</v>
      </c>
      <c r="I24" t="s">
        <v>30</v>
      </c>
      <c r="J24" t="s">
        <v>23</v>
      </c>
      <c r="K24" s="1" t="str">
        <f>ship_effects!$A22</f>
        <v xml:space="preserve">Hidden: Can be played face down. </v>
      </c>
      <c r="L24" t="s">
        <v>134</v>
      </c>
      <c r="M24" s="1" t="s">
        <v>240</v>
      </c>
      <c r="N24">
        <f>version!$A$1</f>
        <v>1.4</v>
      </c>
    </row>
    <row r="25" spans="1:14" x14ac:dyDescent="0.25">
      <c r="A25" t="s">
        <v>105</v>
      </c>
      <c r="E25">
        <v>4</v>
      </c>
      <c r="F25">
        <v>4</v>
      </c>
      <c r="G25">
        <v>3</v>
      </c>
      <c r="H25">
        <v>1</v>
      </c>
      <c r="I25" t="s">
        <v>30</v>
      </c>
      <c r="J25" t="s">
        <v>23</v>
      </c>
      <c r="K25" s="1" t="str">
        <f>ship_effects!$A22</f>
        <v xml:space="preserve">Hidden: Can be played face down. </v>
      </c>
      <c r="L25" t="s">
        <v>135</v>
      </c>
      <c r="M25" s="1" t="s">
        <v>211</v>
      </c>
      <c r="N25">
        <f>version!$A$1</f>
        <v>1.4</v>
      </c>
    </row>
    <row r="26" spans="1:14" ht="39.75" customHeight="1" x14ac:dyDescent="0.25">
      <c r="A26" t="s">
        <v>89</v>
      </c>
      <c r="E26">
        <v>3</v>
      </c>
      <c r="F26">
        <v>0</v>
      </c>
      <c r="G26">
        <v>4</v>
      </c>
      <c r="H26">
        <v>4</v>
      </c>
      <c r="I26" t="s">
        <v>30</v>
      </c>
      <c r="J26" t="s">
        <v>20</v>
      </c>
      <c r="K26" s="1" t="str">
        <f>ship_effects!$A8&amp;CHAR(10)&amp;ship_effects!$A24</f>
        <v>Ambush: This asset deals damage before other assets in combat.
Commerce Raider: Deals damage during assault with attack instead of shore attack.</v>
      </c>
      <c r="L26" t="s">
        <v>136</v>
      </c>
      <c r="N26">
        <f>version!$A$1</f>
        <v>1.4</v>
      </c>
    </row>
    <row r="27" spans="1:14" ht="52.5" customHeight="1" x14ac:dyDescent="0.25">
      <c r="A27" t="s">
        <v>110</v>
      </c>
      <c r="E27">
        <v>2</v>
      </c>
      <c r="F27">
        <v>0</v>
      </c>
      <c r="G27">
        <v>2</v>
      </c>
      <c r="H27">
        <v>2</v>
      </c>
      <c r="I27" t="s">
        <v>30</v>
      </c>
      <c r="J27" t="s">
        <v>20</v>
      </c>
      <c r="K27" s="1" t="str">
        <f>ship_effects!$A22&amp;CHAR(10)&amp;ship_effects!$A8&amp;CHAR(10)&amp;ship_effects!$A24</f>
        <v>Hidden: Can be played face down. 
Ambush: This asset deals damage before other assets in combat.
Commerce Raider: Deals damage during assault with attack instead of shore attack.</v>
      </c>
      <c r="L27" t="s">
        <v>137</v>
      </c>
      <c r="M27" s="1" t="s">
        <v>212</v>
      </c>
      <c r="N27">
        <f>version!$A$1</f>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25"/>
  <sheetViews>
    <sheetView workbookViewId="0">
      <selection activeCell="A9" sqref="A9"/>
    </sheetView>
  </sheetViews>
  <sheetFormatPr defaultRowHeight="15" x14ac:dyDescent="0.25"/>
  <cols>
    <col min="1" max="1" width="202.140625" customWidth="1"/>
  </cols>
  <sheetData>
    <row r="1" spans="1:1" x14ac:dyDescent="0.25">
      <c r="A1" t="s">
        <v>138</v>
      </c>
    </row>
    <row r="2" spans="1:1" x14ac:dyDescent="0.25">
      <c r="A2" t="s">
        <v>138</v>
      </c>
    </row>
    <row r="3" spans="1:1" x14ac:dyDescent="0.25">
      <c r="A3" t="s">
        <v>228</v>
      </c>
    </row>
    <row r="4" spans="1:1" x14ac:dyDescent="0.25">
      <c r="A4" t="s">
        <v>227</v>
      </c>
    </row>
    <row r="5" spans="1:1" x14ac:dyDescent="0.25">
      <c r="A5" t="s">
        <v>138</v>
      </c>
    </row>
    <row r="6" spans="1:1" x14ac:dyDescent="0.25">
      <c r="A6" t="s">
        <v>226</v>
      </c>
    </row>
    <row r="7" spans="1:1" x14ac:dyDescent="0.25">
      <c r="A7" t="s">
        <v>138</v>
      </c>
    </row>
    <row r="8" spans="1:1" x14ac:dyDescent="0.25">
      <c r="A8" t="s">
        <v>238</v>
      </c>
    </row>
    <row r="9" spans="1:1" x14ac:dyDescent="0.25">
      <c r="A9" t="s">
        <v>225</v>
      </c>
    </row>
    <row r="10" spans="1:1" x14ac:dyDescent="0.25">
      <c r="A10" t="s">
        <v>236</v>
      </c>
    </row>
    <row r="11" spans="1:1" x14ac:dyDescent="0.25">
      <c r="A11" t="s">
        <v>229</v>
      </c>
    </row>
    <row r="12" spans="1:1" x14ac:dyDescent="0.25">
      <c r="A12" t="s">
        <v>138</v>
      </c>
    </row>
    <row r="13" spans="1:1" x14ac:dyDescent="0.25">
      <c r="A13" t="s">
        <v>138</v>
      </c>
    </row>
    <row r="14" spans="1:1" x14ac:dyDescent="0.25">
      <c r="A14" t="s">
        <v>138</v>
      </c>
    </row>
    <row r="15" spans="1:1" x14ac:dyDescent="0.25">
      <c r="A15" t="s">
        <v>138</v>
      </c>
    </row>
    <row r="16" spans="1:1" x14ac:dyDescent="0.25">
      <c r="A16" t="s">
        <v>138</v>
      </c>
    </row>
    <row r="17" spans="1:1" x14ac:dyDescent="0.25">
      <c r="A17" t="s">
        <v>230</v>
      </c>
    </row>
    <row r="18" spans="1:1" x14ac:dyDescent="0.25">
      <c r="A18" t="s">
        <v>231</v>
      </c>
    </row>
    <row r="19" spans="1:1" x14ac:dyDescent="0.25">
      <c r="A19" t="s">
        <v>232</v>
      </c>
    </row>
    <row r="20" spans="1:1" x14ac:dyDescent="0.25">
      <c r="A20" t="s">
        <v>94</v>
      </c>
    </row>
    <row r="21" spans="1:1" x14ac:dyDescent="0.25">
      <c r="A21" t="s">
        <v>95</v>
      </c>
    </row>
    <row r="22" spans="1:1" x14ac:dyDescent="0.25">
      <c r="A22" t="s">
        <v>237</v>
      </c>
    </row>
    <row r="23" spans="1:1" x14ac:dyDescent="0.25">
      <c r="A23" t="s">
        <v>233</v>
      </c>
    </row>
    <row r="24" spans="1:1" x14ac:dyDescent="0.25">
      <c r="A24" t="s">
        <v>234</v>
      </c>
    </row>
    <row r="25" spans="1:1" x14ac:dyDescent="0.25">
      <c r="A25"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election activeCell="A2" sqref="A2"/>
    </sheetView>
  </sheetViews>
  <sheetFormatPr defaultRowHeight="15" x14ac:dyDescent="0.25"/>
  <sheetData>
    <row r="1" spans="1:1" x14ac:dyDescent="0.25">
      <c r="A1">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H25"/>
  <sheetViews>
    <sheetView workbookViewId="0">
      <selection activeCell="E24" sqref="E24"/>
    </sheetView>
  </sheetViews>
  <sheetFormatPr defaultRowHeight="15" x14ac:dyDescent="0.25"/>
  <cols>
    <col min="1" max="1" width="13.85546875" customWidth="1"/>
    <col min="2" max="2" width="44.7109375" customWidth="1"/>
    <col min="3" max="3" width="12.5703125" customWidth="1"/>
    <col min="5" max="5" width="90.28515625" style="1" customWidth="1"/>
    <col min="6" max="6" width="29.42578125" customWidth="1"/>
    <col min="7" max="7" width="11.7109375" customWidth="1"/>
    <col min="8" max="8" width="8.28515625" customWidth="1"/>
  </cols>
  <sheetData>
    <row r="1" spans="1:8" ht="30" x14ac:dyDescent="0.25">
      <c r="A1" t="s">
        <v>4</v>
      </c>
      <c r="B1" t="s">
        <v>0</v>
      </c>
      <c r="C1" t="s">
        <v>5</v>
      </c>
      <c r="D1" t="s">
        <v>27</v>
      </c>
      <c r="E1" s="1" t="s">
        <v>1</v>
      </c>
      <c r="F1" t="s">
        <v>111</v>
      </c>
      <c r="G1" s="1" t="s">
        <v>163</v>
      </c>
      <c r="H1" t="s">
        <v>164</v>
      </c>
    </row>
    <row r="2" spans="1:8" ht="30" x14ac:dyDescent="0.25">
      <c r="A2">
        <v>0</v>
      </c>
      <c r="B2" t="s">
        <v>8</v>
      </c>
      <c r="C2" t="s">
        <v>6</v>
      </c>
      <c r="D2" t="s">
        <v>28</v>
      </c>
      <c r="E2" s="1" t="s">
        <v>31</v>
      </c>
      <c r="G2" t="str">
        <f>CHAR(10)</f>
        <v xml:space="preserve">
</v>
      </c>
      <c r="H2">
        <f>version!$A$1</f>
        <v>1.4</v>
      </c>
    </row>
    <row r="3" spans="1:8" ht="30" x14ac:dyDescent="0.25">
      <c r="A3">
        <v>1</v>
      </c>
      <c r="B3" t="s">
        <v>9</v>
      </c>
      <c r="C3" t="s">
        <v>6</v>
      </c>
      <c r="D3" t="s">
        <v>28</v>
      </c>
      <c r="E3" s="1" t="s">
        <v>141</v>
      </c>
      <c r="F3" t="s">
        <v>142</v>
      </c>
      <c r="G3" t="str">
        <f t="shared" ref="G3:G25" si="0">CHAR(10)</f>
        <v xml:space="preserve">
</v>
      </c>
      <c r="H3">
        <f>version!$A$1</f>
        <v>1.4</v>
      </c>
    </row>
    <row r="4" spans="1:8" x14ac:dyDescent="0.25">
      <c r="A4">
        <v>1</v>
      </c>
      <c r="B4" t="s">
        <v>57</v>
      </c>
      <c r="C4" t="s">
        <v>6</v>
      </c>
      <c r="D4" t="s">
        <v>28</v>
      </c>
      <c r="E4" s="1" t="s">
        <v>241</v>
      </c>
      <c r="F4" t="s">
        <v>143</v>
      </c>
      <c r="G4" t="str">
        <f t="shared" si="0"/>
        <v xml:space="preserve">
</v>
      </c>
      <c r="H4">
        <f>version!$A$1</f>
        <v>1.4</v>
      </c>
    </row>
    <row r="5" spans="1:8" x14ac:dyDescent="0.25">
      <c r="A5">
        <v>0</v>
      </c>
      <c r="B5" t="s">
        <v>10</v>
      </c>
      <c r="C5" t="s">
        <v>13</v>
      </c>
      <c r="D5" t="s">
        <v>28</v>
      </c>
      <c r="E5" s="1" t="s">
        <v>140</v>
      </c>
      <c r="G5" t="str">
        <f t="shared" si="0"/>
        <v xml:space="preserve">
</v>
      </c>
      <c r="H5">
        <f>version!$A$1</f>
        <v>1.4</v>
      </c>
    </row>
    <row r="6" spans="1:8" ht="33.75" customHeight="1" x14ac:dyDescent="0.25">
      <c r="A6">
        <v>1</v>
      </c>
      <c r="B6" t="s">
        <v>11</v>
      </c>
      <c r="C6" t="s">
        <v>6</v>
      </c>
      <c r="D6" t="s">
        <v>28</v>
      </c>
      <c r="E6" s="1" t="s">
        <v>243</v>
      </c>
      <c r="F6" t="s">
        <v>144</v>
      </c>
      <c r="G6" t="str">
        <f t="shared" si="0"/>
        <v xml:space="preserve">
</v>
      </c>
      <c r="H6">
        <f>version!$A$1</f>
        <v>1.4</v>
      </c>
    </row>
    <row r="7" spans="1:8" x14ac:dyDescent="0.25">
      <c r="A7">
        <v>1</v>
      </c>
      <c r="B7" t="s">
        <v>12</v>
      </c>
      <c r="C7" t="s">
        <v>13</v>
      </c>
      <c r="D7" t="s">
        <v>28</v>
      </c>
      <c r="E7" s="1" t="s">
        <v>242</v>
      </c>
      <c r="F7" t="s">
        <v>145</v>
      </c>
      <c r="G7" t="str">
        <f t="shared" si="0"/>
        <v xml:space="preserve">
</v>
      </c>
      <c r="H7">
        <f>version!$A$1</f>
        <v>1.4</v>
      </c>
    </row>
    <row r="8" spans="1:8" x14ac:dyDescent="0.25">
      <c r="A8">
        <v>1</v>
      </c>
      <c r="B8" t="s">
        <v>58</v>
      </c>
      <c r="C8" t="s">
        <v>13</v>
      </c>
      <c r="D8" t="s">
        <v>28</v>
      </c>
      <c r="E8" s="1" t="s">
        <v>244</v>
      </c>
      <c r="F8" t="s">
        <v>146</v>
      </c>
      <c r="G8" t="str">
        <f t="shared" si="0"/>
        <v xml:space="preserve">
</v>
      </c>
      <c r="H8">
        <f>version!$A$1</f>
        <v>1.4</v>
      </c>
    </row>
    <row r="9" spans="1:8" ht="30" x14ac:dyDescent="0.25">
      <c r="A9">
        <v>1</v>
      </c>
      <c r="B9" t="s">
        <v>14</v>
      </c>
      <c r="C9" t="s">
        <v>13</v>
      </c>
      <c r="D9" t="s">
        <v>28</v>
      </c>
      <c r="E9" s="1" t="s">
        <v>247</v>
      </c>
      <c r="F9" t="s">
        <v>249</v>
      </c>
      <c r="G9" t="str">
        <f t="shared" si="0"/>
        <v xml:space="preserve">
</v>
      </c>
      <c r="H9">
        <f>version!$A$1</f>
        <v>1.4</v>
      </c>
    </row>
    <row r="10" spans="1:8" x14ac:dyDescent="0.25">
      <c r="A10">
        <v>1</v>
      </c>
      <c r="B10" t="s">
        <v>55</v>
      </c>
      <c r="C10" t="s">
        <v>6</v>
      </c>
      <c r="D10" t="s">
        <v>28</v>
      </c>
      <c r="E10" s="1" t="s">
        <v>245</v>
      </c>
      <c r="F10" t="s">
        <v>147</v>
      </c>
      <c r="G10" t="str">
        <f t="shared" si="0"/>
        <v xml:space="preserve">
</v>
      </c>
      <c r="H10">
        <f>version!$A$1</f>
        <v>1.4</v>
      </c>
    </row>
    <row r="11" spans="1:8" x14ac:dyDescent="0.25">
      <c r="A11">
        <v>1</v>
      </c>
      <c r="B11" t="s">
        <v>56</v>
      </c>
      <c r="C11" t="s">
        <v>6</v>
      </c>
      <c r="D11" t="s">
        <v>28</v>
      </c>
      <c r="E11" s="1" t="s">
        <v>246</v>
      </c>
      <c r="F11" t="s">
        <v>148</v>
      </c>
      <c r="G11" t="str">
        <f t="shared" si="0"/>
        <v xml:space="preserve">
</v>
      </c>
      <c r="H11">
        <f>version!$A$1</f>
        <v>1.4</v>
      </c>
    </row>
    <row r="12" spans="1:8" x14ac:dyDescent="0.25">
      <c r="A12">
        <v>0</v>
      </c>
      <c r="B12" t="s">
        <v>59</v>
      </c>
      <c r="C12" t="s">
        <v>13</v>
      </c>
      <c r="D12" t="s">
        <v>28</v>
      </c>
      <c r="E12" s="1" t="s">
        <v>60</v>
      </c>
      <c r="F12" t="s">
        <v>149</v>
      </c>
      <c r="G12" t="str">
        <f t="shared" si="0"/>
        <v xml:space="preserve">
</v>
      </c>
      <c r="H12">
        <f>version!$A$1</f>
        <v>1.4</v>
      </c>
    </row>
    <row r="13" spans="1:8" x14ac:dyDescent="0.25">
      <c r="A13">
        <v>1</v>
      </c>
      <c r="B13" t="s">
        <v>15</v>
      </c>
      <c r="C13" t="s">
        <v>13</v>
      </c>
      <c r="D13" t="s">
        <v>30</v>
      </c>
      <c r="E13" s="1" t="s">
        <v>248</v>
      </c>
      <c r="F13" t="s">
        <v>150</v>
      </c>
      <c r="G13" t="str">
        <f t="shared" si="0"/>
        <v xml:space="preserve">
</v>
      </c>
      <c r="H13">
        <f>version!$A$1</f>
        <v>1.4</v>
      </c>
    </row>
    <row r="14" spans="1:8" x14ac:dyDescent="0.25">
      <c r="A14">
        <v>1</v>
      </c>
      <c r="B14" t="s">
        <v>16</v>
      </c>
      <c r="C14" t="s">
        <v>13</v>
      </c>
      <c r="D14" t="s">
        <v>30</v>
      </c>
      <c r="E14" s="1" t="s">
        <v>253</v>
      </c>
      <c r="F14" t="s">
        <v>151</v>
      </c>
      <c r="G14" t="str">
        <f t="shared" si="0"/>
        <v xml:space="preserve">
</v>
      </c>
      <c r="H14">
        <f>version!$A$1</f>
        <v>1.4</v>
      </c>
    </row>
    <row r="15" spans="1:8" ht="39.75" customHeight="1" x14ac:dyDescent="0.25">
      <c r="A15">
        <v>1</v>
      </c>
      <c r="B15" t="s">
        <v>17</v>
      </c>
      <c r="C15" t="s">
        <v>6</v>
      </c>
      <c r="D15" t="s">
        <v>30</v>
      </c>
      <c r="E15" s="1" t="s">
        <v>252</v>
      </c>
      <c r="F15" t="s">
        <v>152</v>
      </c>
      <c r="G15" t="str">
        <f t="shared" si="0"/>
        <v xml:space="preserve">
</v>
      </c>
      <c r="H15">
        <f>version!$A$1</f>
        <v>1.4</v>
      </c>
    </row>
    <row r="16" spans="1:8" x14ac:dyDescent="0.25">
      <c r="A16">
        <v>1</v>
      </c>
      <c r="B16" t="s">
        <v>18</v>
      </c>
      <c r="C16" t="s">
        <v>13</v>
      </c>
      <c r="D16" t="s">
        <v>30</v>
      </c>
      <c r="E16" s="1" t="s">
        <v>250</v>
      </c>
      <c r="F16" t="s">
        <v>153</v>
      </c>
      <c r="G16" t="str">
        <f t="shared" si="0"/>
        <v xml:space="preserve">
</v>
      </c>
      <c r="H16">
        <f>version!$A$1</f>
        <v>1.4</v>
      </c>
    </row>
    <row r="17" spans="1:8" x14ac:dyDescent="0.25">
      <c r="A17">
        <v>1</v>
      </c>
      <c r="B17" t="s">
        <v>19</v>
      </c>
      <c r="C17" t="s">
        <v>13</v>
      </c>
      <c r="D17" t="s">
        <v>30</v>
      </c>
      <c r="E17" s="1" t="s">
        <v>251</v>
      </c>
      <c r="F17" t="s">
        <v>154</v>
      </c>
      <c r="G17" t="str">
        <f t="shared" si="0"/>
        <v xml:space="preserve">
</v>
      </c>
      <c r="H17">
        <f>version!$A$1</f>
        <v>1.4</v>
      </c>
    </row>
    <row r="18" spans="1:8" x14ac:dyDescent="0.25">
      <c r="A18">
        <v>0</v>
      </c>
      <c r="B18" t="s">
        <v>63</v>
      </c>
      <c r="C18" t="s">
        <v>6</v>
      </c>
      <c r="D18" t="s">
        <v>30</v>
      </c>
      <c r="E18" s="1" t="s">
        <v>64</v>
      </c>
      <c r="G18" t="str">
        <f t="shared" si="0"/>
        <v xml:space="preserve">
</v>
      </c>
      <c r="H18">
        <f>version!$A$1</f>
        <v>1.4</v>
      </c>
    </row>
    <row r="19" spans="1:8" x14ac:dyDescent="0.25">
      <c r="A19">
        <v>1</v>
      </c>
      <c r="B19" t="s">
        <v>159</v>
      </c>
      <c r="C19" t="s">
        <v>13</v>
      </c>
      <c r="D19" t="s">
        <v>30</v>
      </c>
      <c r="E19" s="1" t="s">
        <v>254</v>
      </c>
      <c r="F19" t="s">
        <v>155</v>
      </c>
      <c r="G19" t="str">
        <f t="shared" si="0"/>
        <v xml:space="preserve">
</v>
      </c>
      <c r="H19">
        <f>version!$A$1</f>
        <v>1.4</v>
      </c>
    </row>
    <row r="20" spans="1:8" x14ac:dyDescent="0.25">
      <c r="A20">
        <v>0</v>
      </c>
      <c r="B20" t="s">
        <v>61</v>
      </c>
      <c r="C20" t="s">
        <v>6</v>
      </c>
      <c r="D20" t="s">
        <v>30</v>
      </c>
      <c r="E20" s="1" t="s">
        <v>62</v>
      </c>
      <c r="G20" t="str">
        <f t="shared" si="0"/>
        <v xml:space="preserve">
</v>
      </c>
      <c r="H20">
        <f>version!$A$1</f>
        <v>1.4</v>
      </c>
    </row>
    <row r="21" spans="1:8" x14ac:dyDescent="0.25">
      <c r="A21">
        <v>1</v>
      </c>
      <c r="B21" t="s">
        <v>65</v>
      </c>
      <c r="C21" t="s">
        <v>6</v>
      </c>
      <c r="D21" t="s">
        <v>30</v>
      </c>
      <c r="E21" s="1" t="s">
        <v>255</v>
      </c>
      <c r="F21" t="s">
        <v>156</v>
      </c>
      <c r="G21" t="str">
        <f t="shared" si="0"/>
        <v xml:space="preserve">
</v>
      </c>
      <c r="H21">
        <f>version!$A$1</f>
        <v>1.4</v>
      </c>
    </row>
    <row r="22" spans="1:8" ht="30" x14ac:dyDescent="0.25">
      <c r="A22">
        <v>0</v>
      </c>
      <c r="B22" t="s">
        <v>66</v>
      </c>
      <c r="C22" t="s">
        <v>6</v>
      </c>
      <c r="D22" t="s">
        <v>30</v>
      </c>
      <c r="E22" s="1" t="s">
        <v>257</v>
      </c>
      <c r="G22" t="str">
        <f t="shared" si="0"/>
        <v xml:space="preserve">
</v>
      </c>
      <c r="H22">
        <f>version!$A$1</f>
        <v>1.4</v>
      </c>
    </row>
    <row r="23" spans="1:8" x14ac:dyDescent="0.25">
      <c r="A23">
        <v>0</v>
      </c>
      <c r="B23" t="s">
        <v>67</v>
      </c>
      <c r="C23" t="s">
        <v>6</v>
      </c>
      <c r="D23" t="s">
        <v>30</v>
      </c>
      <c r="E23" s="1" t="s">
        <v>160</v>
      </c>
      <c r="F23" t="s">
        <v>157</v>
      </c>
      <c r="G23" t="str">
        <f t="shared" si="0"/>
        <v xml:space="preserve">
</v>
      </c>
      <c r="H23">
        <f>version!$A$1</f>
        <v>1.4</v>
      </c>
    </row>
    <row r="24" spans="1:8" ht="30" x14ac:dyDescent="0.25">
      <c r="A24">
        <v>0</v>
      </c>
      <c r="B24" t="s">
        <v>68</v>
      </c>
      <c r="C24" t="s">
        <v>13</v>
      </c>
      <c r="D24" t="s">
        <v>30</v>
      </c>
      <c r="E24" s="1" t="s">
        <v>69</v>
      </c>
      <c r="G24" t="str">
        <f t="shared" si="0"/>
        <v xml:space="preserve">
</v>
      </c>
      <c r="H24">
        <f>version!$A$1</f>
        <v>1.4</v>
      </c>
    </row>
    <row r="25" spans="1:8" x14ac:dyDescent="0.25">
      <c r="A25">
        <v>2</v>
      </c>
      <c r="B25" t="s">
        <v>139</v>
      </c>
      <c r="C25" t="s">
        <v>6</v>
      </c>
      <c r="D25" t="s">
        <v>28</v>
      </c>
      <c r="E25" s="1" t="s">
        <v>256</v>
      </c>
      <c r="F25" t="s">
        <v>158</v>
      </c>
      <c r="G25" t="str">
        <f t="shared" si="0"/>
        <v xml:space="preserve">
</v>
      </c>
      <c r="H25">
        <f>version!$A$1</f>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30"/>
  <sheetViews>
    <sheetView tabSelected="1" workbookViewId="0">
      <selection activeCell="B7" sqref="B7"/>
    </sheetView>
  </sheetViews>
  <sheetFormatPr defaultRowHeight="15" x14ac:dyDescent="0.25"/>
  <cols>
    <col min="1" max="1" width="11.42578125" customWidth="1"/>
    <col min="2" max="2" width="73" customWidth="1"/>
    <col min="3" max="3" width="15.85546875" customWidth="1"/>
    <col min="4" max="4" width="13.7109375" customWidth="1"/>
    <col min="5" max="5" width="187.28515625" style="1" customWidth="1"/>
    <col min="7" max="7" width="57.85546875" style="4" customWidth="1"/>
    <col min="8" max="8" width="8.28515625" customWidth="1"/>
  </cols>
  <sheetData>
    <row r="1" spans="1:8" x14ac:dyDescent="0.25">
      <c r="A1" t="s">
        <v>4</v>
      </c>
      <c r="B1" t="s">
        <v>0</v>
      </c>
      <c r="C1" t="s">
        <v>33</v>
      </c>
      <c r="D1" t="s">
        <v>34</v>
      </c>
      <c r="E1" s="1" t="s">
        <v>1</v>
      </c>
      <c r="F1" t="s">
        <v>27</v>
      </c>
      <c r="G1" s="4" t="s">
        <v>163</v>
      </c>
      <c r="H1" t="s">
        <v>164</v>
      </c>
    </row>
    <row r="2" spans="1:8" x14ac:dyDescent="0.25">
      <c r="A2">
        <v>1</v>
      </c>
      <c r="B2" t="s">
        <v>35</v>
      </c>
      <c r="C2">
        <v>6</v>
      </c>
      <c r="D2">
        <v>2</v>
      </c>
      <c r="F2" t="s">
        <v>28</v>
      </c>
      <c r="G2" s="4" t="str">
        <f>CHAR(10)</f>
        <v xml:space="preserve">
</v>
      </c>
      <c r="H2">
        <f>version!$A$1</f>
        <v>1.4</v>
      </c>
    </row>
    <row r="3" spans="1:8" ht="71.25" customHeight="1" x14ac:dyDescent="0.25">
      <c r="A3">
        <v>1</v>
      </c>
      <c r="B3" t="s">
        <v>36</v>
      </c>
      <c r="C3">
        <v>4</v>
      </c>
      <c r="D3">
        <v>2</v>
      </c>
      <c r="E3" s="1" t="s">
        <v>54</v>
      </c>
      <c r="F3" t="s">
        <v>28</v>
      </c>
      <c r="G3" s="1" t="s">
        <v>259</v>
      </c>
      <c r="H3">
        <f>version!$A$1</f>
        <v>1.4</v>
      </c>
    </row>
    <row r="4" spans="1:8" x14ac:dyDescent="0.25">
      <c r="A4">
        <v>1</v>
      </c>
      <c r="B4" t="s">
        <v>37</v>
      </c>
      <c r="C4">
        <v>6</v>
      </c>
      <c r="D4">
        <v>2</v>
      </c>
      <c r="F4" t="s">
        <v>28</v>
      </c>
      <c r="G4" s="4" t="str">
        <f t="shared" ref="G3:G30" si="0">CHAR(10)</f>
        <v xml:space="preserve">
</v>
      </c>
      <c r="H4">
        <f>version!$A$1</f>
        <v>1.4</v>
      </c>
    </row>
    <row r="5" spans="1:8" x14ac:dyDescent="0.25">
      <c r="A5">
        <v>1</v>
      </c>
      <c r="B5" t="s">
        <v>38</v>
      </c>
      <c r="C5">
        <v>6</v>
      </c>
      <c r="D5">
        <v>2</v>
      </c>
      <c r="F5" t="s">
        <v>28</v>
      </c>
      <c r="G5" s="4" t="str">
        <f t="shared" si="0"/>
        <v xml:space="preserve">
</v>
      </c>
      <c r="H5">
        <f>version!$A$1</f>
        <v>1.4</v>
      </c>
    </row>
    <row r="6" spans="1:8" x14ac:dyDescent="0.25">
      <c r="A6">
        <v>1</v>
      </c>
      <c r="B6" t="s">
        <v>39</v>
      </c>
      <c r="C6">
        <v>6</v>
      </c>
      <c r="D6">
        <v>2</v>
      </c>
      <c r="F6" t="s">
        <v>28</v>
      </c>
      <c r="G6" s="4" t="str">
        <f t="shared" si="0"/>
        <v xml:space="preserve">
</v>
      </c>
      <c r="H6">
        <f>version!$A$1</f>
        <v>1.4</v>
      </c>
    </row>
    <row r="7" spans="1:8" x14ac:dyDescent="0.25">
      <c r="A7">
        <v>1</v>
      </c>
      <c r="B7" t="s">
        <v>40</v>
      </c>
      <c r="C7">
        <v>6</v>
      </c>
      <c r="D7">
        <v>2</v>
      </c>
      <c r="F7" t="s">
        <v>28</v>
      </c>
      <c r="G7" s="4" t="str">
        <f t="shared" si="0"/>
        <v xml:space="preserve">
</v>
      </c>
      <c r="H7">
        <f>version!$A$1</f>
        <v>1.4</v>
      </c>
    </row>
    <row r="8" spans="1:8" x14ac:dyDescent="0.25">
      <c r="A8">
        <v>1</v>
      </c>
      <c r="B8" t="s">
        <v>41</v>
      </c>
      <c r="C8">
        <v>6</v>
      </c>
      <c r="D8">
        <v>2</v>
      </c>
      <c r="F8" t="s">
        <v>28</v>
      </c>
      <c r="G8" s="4" t="str">
        <f t="shared" si="0"/>
        <v xml:space="preserve">
</v>
      </c>
      <c r="H8">
        <f>version!$A$1</f>
        <v>1.4</v>
      </c>
    </row>
    <row r="9" spans="1:8" x14ac:dyDescent="0.25">
      <c r="A9">
        <v>1</v>
      </c>
      <c r="B9" t="s">
        <v>42</v>
      </c>
      <c r="C9">
        <v>6</v>
      </c>
      <c r="D9">
        <v>2</v>
      </c>
      <c r="F9" t="s">
        <v>28</v>
      </c>
      <c r="G9" s="4" t="str">
        <f t="shared" si="0"/>
        <v xml:space="preserve">
</v>
      </c>
      <c r="H9">
        <f>version!$A$1</f>
        <v>1.4</v>
      </c>
    </row>
    <row r="10" spans="1:8" x14ac:dyDescent="0.25">
      <c r="A10">
        <v>1</v>
      </c>
      <c r="B10" t="s">
        <v>43</v>
      </c>
      <c r="C10">
        <v>6</v>
      </c>
      <c r="D10">
        <v>2</v>
      </c>
      <c r="F10" t="s">
        <v>28</v>
      </c>
      <c r="G10" s="4" t="str">
        <f t="shared" si="0"/>
        <v xml:space="preserve">
</v>
      </c>
      <c r="H10">
        <f>version!$A$1</f>
        <v>1.4</v>
      </c>
    </row>
    <row r="11" spans="1:8" x14ac:dyDescent="0.25">
      <c r="A11">
        <v>1</v>
      </c>
      <c r="B11" t="s">
        <v>44</v>
      </c>
      <c r="C11">
        <v>6</v>
      </c>
      <c r="D11">
        <v>2</v>
      </c>
      <c r="F11" t="s">
        <v>28</v>
      </c>
      <c r="G11" s="4" t="str">
        <f t="shared" si="0"/>
        <v xml:space="preserve">
</v>
      </c>
      <c r="H11">
        <f>version!$A$1</f>
        <v>1.4</v>
      </c>
    </row>
    <row r="12" spans="1:8" ht="14.25" customHeight="1" x14ac:dyDescent="0.25">
      <c r="A12">
        <v>1</v>
      </c>
      <c r="B12" t="s">
        <v>45</v>
      </c>
      <c r="C12">
        <v>3</v>
      </c>
      <c r="D12">
        <v>2</v>
      </c>
      <c r="E12" s="1" t="str">
        <f>ship_effects!A18</f>
        <v>RAINFALL: If controlled by a USN player, mark one enemy ship. That ship loses the stealth tag and cannot hide. If it is hidden, flip it. The target of this action may be changed during the first deployment step.</v>
      </c>
      <c r="F12" t="s">
        <v>28</v>
      </c>
      <c r="G12" s="4" t="str">
        <f t="shared" si="0"/>
        <v xml:space="preserve">
</v>
      </c>
      <c r="H12">
        <f>version!$A$1</f>
        <v>1.4</v>
      </c>
    </row>
    <row r="13" spans="1:8" x14ac:dyDescent="0.25">
      <c r="A13">
        <v>0</v>
      </c>
      <c r="B13" t="s">
        <v>46</v>
      </c>
      <c r="C13">
        <v>4</v>
      </c>
      <c r="D13">
        <v>4</v>
      </c>
      <c r="F13" t="s">
        <v>28</v>
      </c>
      <c r="G13" s="4" t="str">
        <f t="shared" si="0"/>
        <v xml:space="preserve">
</v>
      </c>
      <c r="H13">
        <f>version!$A$1</f>
        <v>1.4</v>
      </c>
    </row>
    <row r="14" spans="1:8" x14ac:dyDescent="0.25">
      <c r="A14">
        <v>0</v>
      </c>
      <c r="B14" t="s">
        <v>47</v>
      </c>
      <c r="C14">
        <v>4</v>
      </c>
      <c r="D14">
        <v>4</v>
      </c>
      <c r="F14" t="s">
        <v>28</v>
      </c>
      <c r="G14" s="4" t="str">
        <f t="shared" si="0"/>
        <v xml:space="preserve">
</v>
      </c>
      <c r="H14">
        <f>version!$A$1</f>
        <v>1.4</v>
      </c>
    </row>
    <row r="15" spans="1:8" x14ac:dyDescent="0.25">
      <c r="A15">
        <v>0</v>
      </c>
      <c r="B15" t="s">
        <v>48</v>
      </c>
      <c r="C15">
        <v>4</v>
      </c>
      <c r="D15">
        <v>4</v>
      </c>
      <c r="F15" t="s">
        <v>28</v>
      </c>
      <c r="G15" s="4" t="str">
        <f t="shared" si="0"/>
        <v xml:space="preserve">
</v>
      </c>
      <c r="H15">
        <f>version!$A$1</f>
        <v>1.4</v>
      </c>
    </row>
    <row r="16" spans="1:8" x14ac:dyDescent="0.25">
      <c r="A16">
        <v>0</v>
      </c>
      <c r="B16" t="s">
        <v>49</v>
      </c>
      <c r="C16">
        <v>5</v>
      </c>
      <c r="D16">
        <v>3</v>
      </c>
      <c r="E16" s="1" t="s">
        <v>53</v>
      </c>
      <c r="F16" t="s">
        <v>28</v>
      </c>
      <c r="G16" s="4" t="str">
        <f t="shared" si="0"/>
        <v xml:space="preserve">
</v>
      </c>
      <c r="H16">
        <f>version!$A$1</f>
        <v>1.4</v>
      </c>
    </row>
    <row r="17" spans="1:8" x14ac:dyDescent="0.25">
      <c r="A17">
        <v>0</v>
      </c>
      <c r="B17" t="s">
        <v>50</v>
      </c>
      <c r="C17">
        <v>4</v>
      </c>
      <c r="D17">
        <v>4</v>
      </c>
      <c r="F17" t="s">
        <v>28</v>
      </c>
      <c r="G17" s="4" t="str">
        <f t="shared" si="0"/>
        <v xml:space="preserve">
</v>
      </c>
      <c r="H17">
        <f>version!$A$1</f>
        <v>1.4</v>
      </c>
    </row>
    <row r="18" spans="1:8" x14ac:dyDescent="0.25">
      <c r="A18">
        <v>0</v>
      </c>
      <c r="B18" t="s">
        <v>51</v>
      </c>
      <c r="C18">
        <v>4</v>
      </c>
      <c r="D18">
        <v>4</v>
      </c>
      <c r="F18" t="s">
        <v>28</v>
      </c>
      <c r="G18" s="4" t="str">
        <f t="shared" si="0"/>
        <v xml:space="preserve">
</v>
      </c>
      <c r="H18">
        <f>version!$A$1</f>
        <v>1.4</v>
      </c>
    </row>
    <row r="19" spans="1:8" x14ac:dyDescent="0.25">
      <c r="A19">
        <v>0</v>
      </c>
      <c r="B19" t="s">
        <v>52</v>
      </c>
      <c r="C19">
        <v>4</v>
      </c>
      <c r="D19">
        <v>4</v>
      </c>
      <c r="F19" t="s">
        <v>28</v>
      </c>
      <c r="G19" s="4" t="str">
        <f t="shared" si="0"/>
        <v xml:space="preserve">
</v>
      </c>
      <c r="H19">
        <f>version!$A$1</f>
        <v>1.4</v>
      </c>
    </row>
    <row r="20" spans="1:8" x14ac:dyDescent="0.25">
      <c r="A20">
        <v>1</v>
      </c>
      <c r="B20" t="s">
        <v>70</v>
      </c>
      <c r="C20">
        <v>5</v>
      </c>
      <c r="D20">
        <v>4</v>
      </c>
      <c r="E20" s="1" t="s">
        <v>81</v>
      </c>
      <c r="F20" t="s">
        <v>30</v>
      </c>
      <c r="G20" s="4" t="str">
        <f t="shared" si="0"/>
        <v xml:space="preserve">
</v>
      </c>
      <c r="H20">
        <f>version!$A$1</f>
        <v>1.4</v>
      </c>
    </row>
    <row r="21" spans="1:8" x14ac:dyDescent="0.25">
      <c r="A21">
        <v>1</v>
      </c>
      <c r="B21" t="s">
        <v>77</v>
      </c>
      <c r="C21">
        <v>5</v>
      </c>
      <c r="D21">
        <v>4</v>
      </c>
      <c r="E21" s="1" t="s">
        <v>81</v>
      </c>
      <c r="F21" t="s">
        <v>30</v>
      </c>
      <c r="G21" s="4" t="str">
        <f t="shared" si="0"/>
        <v xml:space="preserve">
</v>
      </c>
      <c r="H21">
        <f>version!$A$1</f>
        <v>1.4</v>
      </c>
    </row>
    <row r="22" spans="1:8" x14ac:dyDescent="0.25">
      <c r="A22">
        <v>0</v>
      </c>
      <c r="B22" t="s">
        <v>71</v>
      </c>
      <c r="C22">
        <v>4</v>
      </c>
      <c r="D22">
        <v>5</v>
      </c>
      <c r="F22" t="s">
        <v>30</v>
      </c>
      <c r="G22" s="4" t="str">
        <f t="shared" si="0"/>
        <v xml:space="preserve">
</v>
      </c>
      <c r="H22">
        <f>version!$A$1</f>
        <v>1.4</v>
      </c>
    </row>
    <row r="23" spans="1:8" x14ac:dyDescent="0.25">
      <c r="A23">
        <v>1</v>
      </c>
      <c r="B23" t="s">
        <v>72</v>
      </c>
      <c r="C23">
        <v>5</v>
      </c>
      <c r="D23">
        <v>4</v>
      </c>
      <c r="E23" s="1" t="s">
        <v>81</v>
      </c>
      <c r="F23" t="s">
        <v>30</v>
      </c>
      <c r="G23" s="4" t="str">
        <f t="shared" si="0"/>
        <v xml:space="preserve">
</v>
      </c>
      <c r="H23">
        <f>version!$A$1</f>
        <v>1.4</v>
      </c>
    </row>
    <row r="24" spans="1:8" x14ac:dyDescent="0.25">
      <c r="A24">
        <v>1</v>
      </c>
      <c r="B24" t="s">
        <v>73</v>
      </c>
      <c r="C24">
        <v>5</v>
      </c>
      <c r="D24">
        <v>4</v>
      </c>
      <c r="E24" s="1" t="s">
        <v>81</v>
      </c>
      <c r="F24" t="s">
        <v>30</v>
      </c>
      <c r="G24" s="4" t="str">
        <f t="shared" si="0"/>
        <v xml:space="preserve">
</v>
      </c>
      <c r="H24">
        <f>version!$A$1</f>
        <v>1.4</v>
      </c>
    </row>
    <row r="25" spans="1:8" x14ac:dyDescent="0.25">
      <c r="A25">
        <v>1</v>
      </c>
      <c r="B25" t="s">
        <v>74</v>
      </c>
      <c r="C25">
        <v>5</v>
      </c>
      <c r="D25">
        <v>4</v>
      </c>
      <c r="E25" s="1" t="s">
        <v>81</v>
      </c>
      <c r="F25" t="s">
        <v>30</v>
      </c>
      <c r="G25" s="4" t="str">
        <f t="shared" si="0"/>
        <v xml:space="preserve">
</v>
      </c>
      <c r="H25">
        <f>version!$A$1</f>
        <v>1.4</v>
      </c>
    </row>
    <row r="26" spans="1:8" x14ac:dyDescent="0.25">
      <c r="A26">
        <v>1</v>
      </c>
      <c r="B26" t="s">
        <v>75</v>
      </c>
      <c r="C26">
        <v>5</v>
      </c>
      <c r="D26">
        <v>4</v>
      </c>
      <c r="E26" s="1" t="s">
        <v>81</v>
      </c>
      <c r="F26" t="s">
        <v>30</v>
      </c>
      <c r="G26" s="4" t="str">
        <f t="shared" si="0"/>
        <v xml:space="preserve">
</v>
      </c>
      <c r="H26">
        <f>version!$A$1</f>
        <v>1.4</v>
      </c>
    </row>
    <row r="27" spans="1:8" x14ac:dyDescent="0.25">
      <c r="A27">
        <v>1</v>
      </c>
      <c r="B27" t="s">
        <v>76</v>
      </c>
      <c r="C27">
        <v>5</v>
      </c>
      <c r="D27">
        <v>4</v>
      </c>
      <c r="E27" s="1" t="s">
        <v>81</v>
      </c>
      <c r="F27" t="s">
        <v>30</v>
      </c>
      <c r="G27" s="4" t="str">
        <f t="shared" si="0"/>
        <v xml:space="preserve">
</v>
      </c>
      <c r="H27">
        <f>version!$A$1</f>
        <v>1.4</v>
      </c>
    </row>
    <row r="28" spans="1:8" x14ac:dyDescent="0.25">
      <c r="A28">
        <v>1</v>
      </c>
      <c r="B28" t="s">
        <v>78</v>
      </c>
      <c r="C28">
        <v>5</v>
      </c>
      <c r="D28">
        <v>4</v>
      </c>
      <c r="E28" s="1" t="s">
        <v>81</v>
      </c>
      <c r="F28" t="s">
        <v>30</v>
      </c>
      <c r="G28" s="4" t="str">
        <f t="shared" si="0"/>
        <v xml:space="preserve">
</v>
      </c>
      <c r="H28">
        <f>version!$A$1</f>
        <v>1.4</v>
      </c>
    </row>
    <row r="29" spans="1:8" x14ac:dyDescent="0.25">
      <c r="A29">
        <v>1</v>
      </c>
      <c r="B29" t="s">
        <v>79</v>
      </c>
      <c r="C29">
        <v>5</v>
      </c>
      <c r="D29">
        <v>4</v>
      </c>
      <c r="E29" s="1" t="s">
        <v>81</v>
      </c>
      <c r="F29" t="s">
        <v>30</v>
      </c>
      <c r="G29" s="4" t="str">
        <f t="shared" si="0"/>
        <v xml:space="preserve">
</v>
      </c>
      <c r="H29">
        <f>version!$A$1</f>
        <v>1.4</v>
      </c>
    </row>
    <row r="30" spans="1:8" x14ac:dyDescent="0.25">
      <c r="A30">
        <v>0</v>
      </c>
      <c r="B30" t="s">
        <v>80</v>
      </c>
      <c r="C30">
        <v>4</v>
      </c>
      <c r="D30">
        <v>5</v>
      </c>
      <c r="F30" t="s">
        <v>30</v>
      </c>
      <c r="G30" s="4" t="str">
        <f t="shared" si="0"/>
        <v xml:space="preserve">
</v>
      </c>
      <c r="H30">
        <f>version!$A$1</f>
        <v>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N26"/>
  <sheetViews>
    <sheetView topLeftCell="A31" workbookViewId="0">
      <selection activeCell="U40" sqref="U40"/>
    </sheetView>
  </sheetViews>
  <sheetFormatPr defaultRowHeight="15" x14ac:dyDescent="0.25"/>
  <cols>
    <col min="1" max="1" width="30.85546875" customWidth="1"/>
    <col min="10" max="10" width="21" customWidth="1"/>
    <col min="11" max="11" width="20.140625" customWidth="1"/>
    <col min="12" max="12" width="12" customWidth="1"/>
    <col min="13" max="14" width="15.42578125" customWidth="1"/>
  </cols>
  <sheetData>
    <row r="1" spans="1:14"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82</v>
      </c>
      <c r="K1" t="s">
        <v>83</v>
      </c>
      <c r="L1" t="s">
        <v>85</v>
      </c>
      <c r="M1" t="s">
        <v>84</v>
      </c>
      <c r="N1" t="s">
        <v>86</v>
      </c>
    </row>
    <row r="2" spans="1:14" x14ac:dyDescent="0.25">
      <c r="A2" t="str">
        <f>military_assets!A2</f>
        <v>Nimitz Class CVN</v>
      </c>
      <c r="B2" t="str">
        <f>military_assets!J2</f>
        <v>Ship</v>
      </c>
      <c r="C2">
        <f>military_assets!E2</f>
        <v>0</v>
      </c>
      <c r="E2">
        <f>military_assets!F2</f>
        <v>0</v>
      </c>
      <c r="F2">
        <f>military_assets!G2</f>
        <v>4</v>
      </c>
      <c r="G2">
        <f>military_assets!H2</f>
        <v>8</v>
      </c>
      <c r="I2" t="str">
        <f>military_assets!I2</f>
        <v>USN</v>
      </c>
      <c r="J2">
        <f>C2/G2</f>
        <v>0</v>
      </c>
      <c r="K2">
        <f>F2/G2</f>
        <v>0.5</v>
      </c>
      <c r="L2">
        <f>E2/G2</f>
        <v>0</v>
      </c>
      <c r="M2">
        <f>K2+J2+L2</f>
        <v>0.5</v>
      </c>
      <c r="N2">
        <f>J2+K2</f>
        <v>0.5</v>
      </c>
    </row>
    <row r="3" spans="1:14" x14ac:dyDescent="0.25">
      <c r="A3" t="str">
        <f>military_assets!A3</f>
        <v>Gerald R Ford CVN</v>
      </c>
      <c r="B3" t="str">
        <f>military_assets!J3</f>
        <v>Ship</v>
      </c>
      <c r="C3">
        <f>military_assets!E3</f>
        <v>0</v>
      </c>
      <c r="E3">
        <f>military_assets!F3</f>
        <v>0</v>
      </c>
      <c r="F3">
        <f>military_assets!G3</f>
        <v>4</v>
      </c>
      <c r="G3">
        <f>military_assets!H3</f>
        <v>9</v>
      </c>
      <c r="I3" t="str">
        <f>military_assets!I3</f>
        <v>USN</v>
      </c>
      <c r="J3">
        <f t="shared" ref="J3:J7" si="0">C3/G3</f>
        <v>0</v>
      </c>
      <c r="K3">
        <f t="shared" ref="K3:K7" si="1">F3/G3</f>
        <v>0.44444444444444442</v>
      </c>
      <c r="L3">
        <f t="shared" ref="L3:L7" si="2">E3/G3</f>
        <v>0</v>
      </c>
      <c r="M3">
        <f t="shared" ref="M3:M7" si="3">K3+J3+L3</f>
        <v>0.44444444444444442</v>
      </c>
      <c r="N3">
        <f t="shared" ref="N3:N7" si="4">J3+K3</f>
        <v>0.44444444444444442</v>
      </c>
    </row>
    <row r="4" spans="1:14" x14ac:dyDescent="0.25">
      <c r="A4" t="str">
        <f>military_assets!A4</f>
        <v>Wasp Class LHA</v>
      </c>
      <c r="B4" t="str">
        <f>military_assets!J4</f>
        <v>Ship</v>
      </c>
      <c r="C4">
        <f>military_assets!E4</f>
        <v>0</v>
      </c>
      <c r="E4">
        <f>military_assets!F4</f>
        <v>6</v>
      </c>
      <c r="F4">
        <f>military_assets!G4</f>
        <v>2</v>
      </c>
      <c r="G4">
        <f>military_assets!H4</f>
        <v>6</v>
      </c>
      <c r="I4" t="str">
        <f>military_assets!I4</f>
        <v>USN</v>
      </c>
      <c r="J4">
        <f t="shared" si="0"/>
        <v>0</v>
      </c>
      <c r="K4">
        <f t="shared" si="1"/>
        <v>0.33333333333333331</v>
      </c>
      <c r="L4">
        <f t="shared" si="2"/>
        <v>1</v>
      </c>
      <c r="M4">
        <f t="shared" si="3"/>
        <v>1.3333333333333333</v>
      </c>
      <c r="N4">
        <f t="shared" si="4"/>
        <v>0.33333333333333331</v>
      </c>
    </row>
    <row r="5" spans="1:14" x14ac:dyDescent="0.25">
      <c r="A5" t="str">
        <f>military_assets!A5</f>
        <v>America Class LHA</v>
      </c>
      <c r="B5" t="str">
        <f>military_assets!J5</f>
        <v>Ship</v>
      </c>
      <c r="C5">
        <f>military_assets!E5</f>
        <v>0</v>
      </c>
      <c r="E5">
        <f>military_assets!F5</f>
        <v>5</v>
      </c>
      <c r="F5">
        <f>military_assets!G5</f>
        <v>3</v>
      </c>
      <c r="G5">
        <f>military_assets!H5</f>
        <v>6</v>
      </c>
      <c r="I5" t="str">
        <f>military_assets!I5</f>
        <v>USN</v>
      </c>
      <c r="J5">
        <f t="shared" si="0"/>
        <v>0</v>
      </c>
      <c r="K5">
        <f t="shared" si="1"/>
        <v>0.5</v>
      </c>
      <c r="L5">
        <f t="shared" si="2"/>
        <v>0.83333333333333337</v>
      </c>
      <c r="M5">
        <f t="shared" si="3"/>
        <v>1.3333333333333335</v>
      </c>
      <c r="N5">
        <f t="shared" si="4"/>
        <v>0.5</v>
      </c>
    </row>
    <row r="6" spans="1:14"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 t="shared" si="0"/>
        <v>0.8</v>
      </c>
      <c r="K6">
        <f t="shared" si="1"/>
        <v>0.8</v>
      </c>
      <c r="L6">
        <f t="shared" si="2"/>
        <v>0</v>
      </c>
      <c r="M6">
        <f t="shared" si="3"/>
        <v>1.6</v>
      </c>
      <c r="N6">
        <f t="shared" si="4"/>
        <v>1.6</v>
      </c>
    </row>
    <row r="7" spans="1:14" x14ac:dyDescent="0.25">
      <c r="A7" t="e">
        <f>military_assets!#REF!</f>
        <v>#REF!</v>
      </c>
      <c r="B7" t="e">
        <f>military_assets!#REF!</f>
        <v>#REF!</v>
      </c>
      <c r="C7" t="e">
        <f>military_assets!#REF!</f>
        <v>#REF!</v>
      </c>
      <c r="E7" t="e">
        <f>military_assets!#REF!</f>
        <v>#REF!</v>
      </c>
      <c r="F7" t="e">
        <f>military_assets!#REF!</f>
        <v>#REF!</v>
      </c>
      <c r="G7" t="e">
        <f>military_assets!#REF!</f>
        <v>#REF!</v>
      </c>
      <c r="I7" t="e">
        <f>military_assets!#REF!</f>
        <v>#REF!</v>
      </c>
      <c r="J7" t="e">
        <f t="shared" si="0"/>
        <v>#REF!</v>
      </c>
      <c r="K7" t="e">
        <f t="shared" si="1"/>
        <v>#REF!</v>
      </c>
      <c r="L7" t="e">
        <f t="shared" si="2"/>
        <v>#REF!</v>
      </c>
      <c r="M7" t="e">
        <f t="shared" si="3"/>
        <v>#REF!</v>
      </c>
      <c r="N7" t="e">
        <f t="shared" si="4"/>
        <v>#REF!</v>
      </c>
    </row>
    <row r="8" spans="1:14" x14ac:dyDescent="0.25">
      <c r="A8" t="str">
        <f>military_assets!A7</f>
        <v>Virginia Class SSN</v>
      </c>
      <c r="B8" t="str">
        <f>military_assets!J7</f>
        <v>Submarine</v>
      </c>
      <c r="C8">
        <f>military_assets!E7</f>
        <v>3</v>
      </c>
      <c r="E8">
        <f>military_assets!F7</f>
        <v>0</v>
      </c>
      <c r="F8">
        <f>military_assets!G7</f>
        <v>4</v>
      </c>
      <c r="G8">
        <f>military_assets!H7</f>
        <v>4</v>
      </c>
      <c r="I8" t="str">
        <f>military_assets!I7</f>
        <v>USN</v>
      </c>
      <c r="J8">
        <f t="shared" ref="J8:J26" si="5">C8/G8</f>
        <v>0.75</v>
      </c>
      <c r="K8">
        <f t="shared" ref="K8:K26" si="6">F8/G8</f>
        <v>1</v>
      </c>
      <c r="L8">
        <f t="shared" ref="L8:L26" si="7">E8/G8</f>
        <v>0</v>
      </c>
      <c r="M8">
        <f t="shared" ref="M8:M26" si="8">K8+J8+L8</f>
        <v>1.75</v>
      </c>
      <c r="N8">
        <f t="shared" ref="N8:N26" si="9">J8+K8</f>
        <v>1.75</v>
      </c>
    </row>
    <row r="9" spans="1:14" x14ac:dyDescent="0.25">
      <c r="A9" t="str">
        <f>military_assets!A8</f>
        <v>Ohio Class SSGN</v>
      </c>
      <c r="B9" t="str">
        <f>military_assets!J8</f>
        <v>Submarine</v>
      </c>
      <c r="C9">
        <f>military_assets!E8</f>
        <v>3</v>
      </c>
      <c r="E9">
        <f>military_assets!F8</f>
        <v>4</v>
      </c>
      <c r="F9">
        <f>military_assets!G8</f>
        <v>3</v>
      </c>
      <c r="G9">
        <f>military_assets!H8</f>
        <v>6</v>
      </c>
      <c r="I9" t="str">
        <f>military_assets!I8</f>
        <v>USN</v>
      </c>
      <c r="J9">
        <f t="shared" si="5"/>
        <v>0.5</v>
      </c>
      <c r="K9">
        <f t="shared" si="6"/>
        <v>0.5</v>
      </c>
      <c r="L9">
        <f t="shared" si="7"/>
        <v>0.66666666666666663</v>
      </c>
      <c r="M9">
        <f t="shared" si="8"/>
        <v>1.6666666666666665</v>
      </c>
      <c r="N9">
        <f t="shared" si="9"/>
        <v>1</v>
      </c>
    </row>
    <row r="10" spans="1:14" x14ac:dyDescent="0.25">
      <c r="A10" t="str">
        <f>military_assets!A9</f>
        <v>Ticonderoga Class CG</v>
      </c>
      <c r="B10" t="str">
        <f>military_assets!J9</f>
        <v>Ship</v>
      </c>
      <c r="C10">
        <f>military_assets!E9</f>
        <v>2</v>
      </c>
      <c r="E10">
        <f>military_assets!F9</f>
        <v>1</v>
      </c>
      <c r="F10">
        <f>military_assets!G9</f>
        <v>3</v>
      </c>
      <c r="G10">
        <f>military_assets!H9</f>
        <v>4</v>
      </c>
      <c r="I10" t="str">
        <f>military_assets!I9</f>
        <v>USN</v>
      </c>
      <c r="J10">
        <f t="shared" si="5"/>
        <v>0.5</v>
      </c>
      <c r="K10">
        <f t="shared" si="6"/>
        <v>0.75</v>
      </c>
      <c r="L10">
        <f t="shared" si="7"/>
        <v>0.25</v>
      </c>
      <c r="M10">
        <f t="shared" si="8"/>
        <v>1.5</v>
      </c>
      <c r="N10">
        <f t="shared" si="9"/>
        <v>1.25</v>
      </c>
    </row>
    <row r="11" spans="1:14" x14ac:dyDescent="0.25">
      <c r="A11" t="str">
        <f>military_assets!A10</f>
        <v>Arleigh Burke Class DDG</v>
      </c>
      <c r="B11" t="str">
        <f>military_assets!J10</f>
        <v>Ship</v>
      </c>
      <c r="C11">
        <f>military_assets!E10</f>
        <v>2</v>
      </c>
      <c r="E11">
        <f>military_assets!F10</f>
        <v>1</v>
      </c>
      <c r="F11">
        <f>military_assets!G10</f>
        <v>2</v>
      </c>
      <c r="G11">
        <f>military_assets!H10</f>
        <v>3</v>
      </c>
      <c r="I11" t="str">
        <f>military_assets!I10</f>
        <v>USN</v>
      </c>
      <c r="J11">
        <f t="shared" si="5"/>
        <v>0.66666666666666663</v>
      </c>
      <c r="K11">
        <f t="shared" si="6"/>
        <v>0.66666666666666663</v>
      </c>
      <c r="L11">
        <f t="shared" si="7"/>
        <v>0.33333333333333331</v>
      </c>
      <c r="M11">
        <f t="shared" si="8"/>
        <v>1.6666666666666665</v>
      </c>
      <c r="N11">
        <f t="shared" si="9"/>
        <v>1.3333333333333333</v>
      </c>
    </row>
    <row r="12" spans="1:14" x14ac:dyDescent="0.25">
      <c r="A12" t="str">
        <f>military_assets!A11</f>
        <v>Zumwalt Class DDG</v>
      </c>
      <c r="B12" t="str">
        <f>military_assets!J11</f>
        <v>Ship</v>
      </c>
      <c r="C12">
        <f>military_assets!E11</f>
        <v>2</v>
      </c>
      <c r="E12">
        <f>military_assets!F11</f>
        <v>1</v>
      </c>
      <c r="F12">
        <f>military_assets!G11</f>
        <v>4</v>
      </c>
      <c r="G12">
        <f>military_assets!H11</f>
        <v>6</v>
      </c>
      <c r="I12" t="str">
        <f>military_assets!I11</f>
        <v>USN</v>
      </c>
      <c r="J12">
        <f t="shared" si="5"/>
        <v>0.33333333333333331</v>
      </c>
      <c r="K12">
        <f t="shared" si="6"/>
        <v>0.66666666666666663</v>
      </c>
      <c r="L12">
        <f t="shared" si="7"/>
        <v>0.16666666666666666</v>
      </c>
      <c r="M12">
        <f t="shared" si="8"/>
        <v>1.1666666666666667</v>
      </c>
      <c r="N12">
        <f t="shared" si="9"/>
        <v>1</v>
      </c>
    </row>
    <row r="13" spans="1:14" x14ac:dyDescent="0.25">
      <c r="A13" t="str">
        <f>military_assets!A12</f>
        <v>F/A-18 Superhornet Strike Squadron</v>
      </c>
      <c r="B13" t="str">
        <f>military_assets!J12</f>
        <v>Fixed-Wing</v>
      </c>
      <c r="C13">
        <f>military_assets!E12</f>
        <v>4</v>
      </c>
      <c r="E13">
        <f>military_assets!F12</f>
        <v>4</v>
      </c>
      <c r="F13">
        <f>military_assets!G12</f>
        <v>3</v>
      </c>
      <c r="G13">
        <f>military_assets!H12</f>
        <v>2</v>
      </c>
      <c r="I13" t="str">
        <f>military_assets!I12</f>
        <v>USN</v>
      </c>
      <c r="J13">
        <f t="shared" si="5"/>
        <v>2</v>
      </c>
      <c r="K13">
        <f t="shared" si="6"/>
        <v>1.5</v>
      </c>
      <c r="L13">
        <f t="shared" si="7"/>
        <v>2</v>
      </c>
      <c r="M13">
        <f t="shared" si="8"/>
        <v>5.5</v>
      </c>
      <c r="N13">
        <f t="shared" si="9"/>
        <v>3.5</v>
      </c>
    </row>
    <row r="14" spans="1:14" x14ac:dyDescent="0.25">
      <c r="A14" t="str">
        <f>military_assets!A13</f>
        <v>F-35B Lightning II</v>
      </c>
      <c r="B14" t="str">
        <f>military_assets!J13</f>
        <v>VTOL</v>
      </c>
      <c r="C14">
        <f>military_assets!E13</f>
        <v>4</v>
      </c>
      <c r="E14">
        <f>military_assets!F13</f>
        <v>3</v>
      </c>
      <c r="F14">
        <f>military_assets!G13</f>
        <v>2</v>
      </c>
      <c r="G14">
        <f>military_assets!H13</f>
        <v>3</v>
      </c>
      <c r="I14" t="str">
        <f>military_assets!I13</f>
        <v>USN</v>
      </c>
      <c r="J14">
        <f t="shared" si="5"/>
        <v>1.3333333333333333</v>
      </c>
      <c r="K14">
        <f t="shared" si="6"/>
        <v>0.66666666666666663</v>
      </c>
      <c r="L14">
        <f t="shared" si="7"/>
        <v>1</v>
      </c>
      <c r="M14">
        <f t="shared" si="8"/>
        <v>3</v>
      </c>
      <c r="N14">
        <f t="shared" si="9"/>
        <v>2</v>
      </c>
    </row>
    <row r="15" spans="1:14" x14ac:dyDescent="0.25">
      <c r="A15" t="str">
        <f>military_assets!A14</f>
        <v>F-35C  Lightning II</v>
      </c>
      <c r="B15" t="str">
        <f>military_assets!J14</f>
        <v>Fixed-Wing</v>
      </c>
      <c r="C15">
        <f>military_assets!E14</f>
        <v>4</v>
      </c>
      <c r="E15">
        <f>military_assets!F14</f>
        <v>4</v>
      </c>
      <c r="F15">
        <f>military_assets!G14</f>
        <v>2</v>
      </c>
      <c r="G15">
        <f>military_assets!H14</f>
        <v>2</v>
      </c>
      <c r="I15" t="str">
        <f>military_assets!I14</f>
        <v>USN</v>
      </c>
      <c r="J15">
        <f t="shared" si="5"/>
        <v>2</v>
      </c>
      <c r="K15">
        <f t="shared" si="6"/>
        <v>1</v>
      </c>
      <c r="L15">
        <f t="shared" si="7"/>
        <v>2</v>
      </c>
      <c r="M15">
        <f t="shared" si="8"/>
        <v>5</v>
      </c>
      <c r="N15">
        <f t="shared" si="9"/>
        <v>3</v>
      </c>
    </row>
    <row r="16" spans="1:14" x14ac:dyDescent="0.25">
      <c r="A16" t="str">
        <f>military_assets!A15</f>
        <v>AV-8B Harrier II</v>
      </c>
      <c r="B16" t="str">
        <f>military_assets!J15</f>
        <v>VTOL</v>
      </c>
      <c r="C16">
        <f>military_assets!E15</f>
        <v>3</v>
      </c>
      <c r="E16">
        <f>military_assets!F15</f>
        <v>3</v>
      </c>
      <c r="F16">
        <f>military_assets!G15</f>
        <v>2</v>
      </c>
      <c r="G16">
        <f>military_assets!H15</f>
        <v>1</v>
      </c>
      <c r="I16" t="str">
        <f>military_assets!I15</f>
        <v>USN</v>
      </c>
      <c r="J16">
        <f t="shared" si="5"/>
        <v>3</v>
      </c>
      <c r="K16">
        <f t="shared" si="6"/>
        <v>2</v>
      </c>
      <c r="L16">
        <f t="shared" si="7"/>
        <v>3</v>
      </c>
      <c r="M16">
        <f t="shared" si="8"/>
        <v>8</v>
      </c>
      <c r="N16">
        <f t="shared" si="9"/>
        <v>5</v>
      </c>
    </row>
    <row r="17" spans="1:14" x14ac:dyDescent="0.25">
      <c r="A17" t="str">
        <f>military_assets!A16</f>
        <v>Kuznetsov Class CV</v>
      </c>
      <c r="B17" t="str">
        <f>military_assets!J16</f>
        <v>Ship</v>
      </c>
      <c r="C17">
        <f>military_assets!E16</f>
        <v>4</v>
      </c>
      <c r="E17">
        <f>military_assets!F16</f>
        <v>4</v>
      </c>
      <c r="F17">
        <f>military_assets!G16</f>
        <v>5</v>
      </c>
      <c r="G17">
        <f>military_assets!H16</f>
        <v>7</v>
      </c>
      <c r="I17" t="str">
        <f>military_assets!I16</f>
        <v>RUS</v>
      </c>
      <c r="J17">
        <f t="shared" si="5"/>
        <v>0.5714285714285714</v>
      </c>
      <c r="K17">
        <f t="shared" si="6"/>
        <v>0.7142857142857143</v>
      </c>
      <c r="L17">
        <f t="shared" si="7"/>
        <v>0.5714285714285714</v>
      </c>
      <c r="M17">
        <f t="shared" si="8"/>
        <v>1.857142857142857</v>
      </c>
      <c r="N17">
        <f t="shared" si="9"/>
        <v>1.2857142857142856</v>
      </c>
    </row>
    <row r="18" spans="1:14" x14ac:dyDescent="0.25">
      <c r="A18" t="str">
        <f>military_assets!A17</f>
        <v>Kirov Class CGN</v>
      </c>
      <c r="B18" t="str">
        <f>military_assets!J17</f>
        <v>Ship</v>
      </c>
      <c r="C18">
        <f>military_assets!E17</f>
        <v>6</v>
      </c>
      <c r="E18">
        <f>military_assets!F17</f>
        <v>4</v>
      </c>
      <c r="F18">
        <f>military_assets!G17</f>
        <v>5</v>
      </c>
      <c r="G18">
        <f>military_assets!H17</f>
        <v>6</v>
      </c>
      <c r="I18" t="str">
        <f>military_assets!I17</f>
        <v>RUS</v>
      </c>
      <c r="J18">
        <f t="shared" si="5"/>
        <v>1</v>
      </c>
      <c r="K18">
        <f t="shared" si="6"/>
        <v>0.83333333333333337</v>
      </c>
      <c r="L18">
        <f t="shared" si="7"/>
        <v>0.66666666666666663</v>
      </c>
      <c r="M18">
        <f t="shared" si="8"/>
        <v>2.5</v>
      </c>
      <c r="N18">
        <f t="shared" si="9"/>
        <v>1.8333333333333335</v>
      </c>
    </row>
    <row r="19" spans="1:14" x14ac:dyDescent="0.25">
      <c r="A19" t="str">
        <f>military_assets!A18</f>
        <v>Slava Class CG</v>
      </c>
      <c r="B19" t="str">
        <f>military_assets!J18</f>
        <v>Ship</v>
      </c>
      <c r="C19">
        <f>military_assets!E18</f>
        <v>4</v>
      </c>
      <c r="E19">
        <f>military_assets!F18</f>
        <v>2</v>
      </c>
      <c r="F19">
        <f>military_assets!G18</f>
        <v>2</v>
      </c>
      <c r="G19">
        <f>military_assets!H18</f>
        <v>3</v>
      </c>
      <c r="I19" t="str">
        <f>military_assets!I18</f>
        <v>RUS</v>
      </c>
      <c r="J19">
        <f t="shared" si="5"/>
        <v>1.3333333333333333</v>
      </c>
      <c r="K19">
        <f t="shared" si="6"/>
        <v>0.66666666666666663</v>
      </c>
      <c r="L19">
        <f t="shared" si="7"/>
        <v>0.66666666666666663</v>
      </c>
      <c r="M19">
        <f t="shared" si="8"/>
        <v>2.6666666666666665</v>
      </c>
      <c r="N19">
        <f t="shared" si="9"/>
        <v>2</v>
      </c>
    </row>
    <row r="20" spans="1:14" x14ac:dyDescent="0.25">
      <c r="A20" t="str">
        <f>military_assets!A19</f>
        <v>Udaloy II Class DDG</v>
      </c>
      <c r="B20" t="str">
        <f>military_assets!J19</f>
        <v>Ship</v>
      </c>
      <c r="C20">
        <f>military_assets!E19</f>
        <v>2</v>
      </c>
      <c r="E20">
        <f>military_assets!F19</f>
        <v>2</v>
      </c>
      <c r="F20">
        <f>military_assets!G19</f>
        <v>2</v>
      </c>
      <c r="G20">
        <f>military_assets!H19</f>
        <v>2</v>
      </c>
      <c r="I20" t="str">
        <f>military_assets!I19</f>
        <v>RUS</v>
      </c>
      <c r="J20">
        <f t="shared" si="5"/>
        <v>1</v>
      </c>
      <c r="K20">
        <f t="shared" si="6"/>
        <v>1</v>
      </c>
      <c r="L20">
        <f t="shared" si="7"/>
        <v>1</v>
      </c>
      <c r="M20">
        <f t="shared" si="8"/>
        <v>3</v>
      </c>
      <c r="N20">
        <f t="shared" si="9"/>
        <v>2</v>
      </c>
    </row>
    <row r="21" spans="1:14" x14ac:dyDescent="0.25">
      <c r="A21" t="str">
        <f>military_assets!A20</f>
        <v>Gorshkov Class FFG</v>
      </c>
      <c r="B21" t="str">
        <f>military_assets!J20</f>
        <v>Ship</v>
      </c>
      <c r="C21">
        <f>military_assets!E20</f>
        <v>3</v>
      </c>
      <c r="E21">
        <f>military_assets!F20</f>
        <v>1</v>
      </c>
      <c r="F21">
        <f>military_assets!G20</f>
        <v>2</v>
      </c>
      <c r="G21">
        <f>military_assets!H20</f>
        <v>1</v>
      </c>
      <c r="I21" t="str">
        <f>military_assets!I20</f>
        <v>RUS</v>
      </c>
      <c r="J21">
        <f t="shared" si="5"/>
        <v>3</v>
      </c>
      <c r="K21">
        <f t="shared" si="6"/>
        <v>2</v>
      </c>
      <c r="L21">
        <f t="shared" si="7"/>
        <v>1</v>
      </c>
      <c r="M21">
        <f t="shared" si="8"/>
        <v>6</v>
      </c>
      <c r="N21">
        <f t="shared" si="9"/>
        <v>5</v>
      </c>
    </row>
    <row r="22" spans="1:14" x14ac:dyDescent="0.25">
      <c r="A22" t="str">
        <f>military_assets!A21</f>
        <v>Yassen Class SSGN</v>
      </c>
      <c r="B22" t="str">
        <f>military_assets!J21</f>
        <v>Submarine</v>
      </c>
      <c r="C22">
        <f>military_assets!E21</f>
        <v>3</v>
      </c>
      <c r="E22">
        <f>military_assets!F21</f>
        <v>0</v>
      </c>
      <c r="F22">
        <f>military_assets!G21</f>
        <v>3</v>
      </c>
      <c r="G22">
        <f>military_assets!H21</f>
        <v>3</v>
      </c>
      <c r="I22" t="str">
        <f>military_assets!I21</f>
        <v>RUS</v>
      </c>
      <c r="J22">
        <f t="shared" si="5"/>
        <v>1</v>
      </c>
      <c r="K22">
        <f t="shared" si="6"/>
        <v>1</v>
      </c>
      <c r="L22">
        <f t="shared" si="7"/>
        <v>0</v>
      </c>
      <c r="M22">
        <f t="shared" si="8"/>
        <v>2</v>
      </c>
      <c r="N22">
        <f t="shared" si="9"/>
        <v>2</v>
      </c>
    </row>
    <row r="23" spans="1:14" x14ac:dyDescent="0.25">
      <c r="A23" t="str">
        <f>military_assets!A22</f>
        <v>Lada Class SSK</v>
      </c>
      <c r="B23" t="str">
        <f>military_assets!J22</f>
        <v>Submarine</v>
      </c>
      <c r="C23">
        <f>military_assets!E22</f>
        <v>3</v>
      </c>
      <c r="E23">
        <f>military_assets!F22</f>
        <v>0</v>
      </c>
      <c r="F23">
        <f>military_assets!G22</f>
        <v>1</v>
      </c>
      <c r="G23">
        <f>military_assets!H22</f>
        <v>1</v>
      </c>
      <c r="I23" t="str">
        <f>military_assets!I22</f>
        <v>RUS</v>
      </c>
      <c r="J23">
        <f t="shared" si="5"/>
        <v>3</v>
      </c>
      <c r="K23">
        <f t="shared" si="6"/>
        <v>1</v>
      </c>
      <c r="L23">
        <f t="shared" si="7"/>
        <v>0</v>
      </c>
      <c r="M23">
        <f t="shared" si="8"/>
        <v>4</v>
      </c>
      <c r="N23">
        <f t="shared" si="9"/>
        <v>4</v>
      </c>
    </row>
    <row r="24" spans="1:14" x14ac:dyDescent="0.25">
      <c r="A24" t="str">
        <f>military_assets!A23</f>
        <v>Oscar II SSGN</v>
      </c>
      <c r="B24" t="str">
        <f>military_assets!J23</f>
        <v>Submarine</v>
      </c>
      <c r="C24">
        <f>military_assets!E23</f>
        <v>6</v>
      </c>
      <c r="E24">
        <f>military_assets!F23</f>
        <v>0</v>
      </c>
      <c r="F24">
        <f>military_assets!G23</f>
        <v>2</v>
      </c>
      <c r="G24">
        <f>military_assets!H23</f>
        <v>5</v>
      </c>
      <c r="I24" t="str">
        <f>military_assets!I23</f>
        <v>RUS</v>
      </c>
      <c r="J24">
        <f t="shared" si="5"/>
        <v>1.2</v>
      </c>
      <c r="K24">
        <f t="shared" si="6"/>
        <v>0.4</v>
      </c>
      <c r="L24">
        <f t="shared" si="7"/>
        <v>0</v>
      </c>
      <c r="M24">
        <f t="shared" si="8"/>
        <v>1.6</v>
      </c>
      <c r="N24">
        <f t="shared" si="9"/>
        <v>1.6</v>
      </c>
    </row>
    <row r="25" spans="1:14" x14ac:dyDescent="0.25">
      <c r="A25" t="str">
        <f>military_assets!A24</f>
        <v>Mig-29K Strike Squadron</v>
      </c>
      <c r="B25" t="str">
        <f>military_assets!J24</f>
        <v>Fixed-Wing</v>
      </c>
      <c r="C25">
        <f>military_assets!E24</f>
        <v>4</v>
      </c>
      <c r="E25">
        <f>military_assets!F24</f>
        <v>3</v>
      </c>
      <c r="F25">
        <f>military_assets!G24</f>
        <v>3</v>
      </c>
      <c r="G25">
        <f>military_assets!H24</f>
        <v>1</v>
      </c>
      <c r="I25" t="str">
        <f>military_assets!I24</f>
        <v>RUS</v>
      </c>
      <c r="J25">
        <f t="shared" si="5"/>
        <v>4</v>
      </c>
      <c r="K25">
        <f t="shared" si="6"/>
        <v>3</v>
      </c>
      <c r="L25">
        <f t="shared" si="7"/>
        <v>3</v>
      </c>
      <c r="M25">
        <f t="shared" si="8"/>
        <v>10</v>
      </c>
      <c r="N25">
        <f t="shared" si="9"/>
        <v>7</v>
      </c>
    </row>
    <row r="26" spans="1:14" x14ac:dyDescent="0.25">
      <c r="A26" t="str">
        <f>military_assets!A25</f>
        <v>Su-33 Flanker-D Strike Squadron</v>
      </c>
      <c r="B26" t="str">
        <f>military_assets!J25</f>
        <v>Fixed-Wing</v>
      </c>
      <c r="C26">
        <f>military_assets!E25</f>
        <v>4</v>
      </c>
      <c r="E26">
        <f>military_assets!F25</f>
        <v>4</v>
      </c>
      <c r="F26">
        <f>military_assets!G25</f>
        <v>3</v>
      </c>
      <c r="G26">
        <f>military_assets!H25</f>
        <v>1</v>
      </c>
      <c r="I26" t="str">
        <f>military_assets!I25</f>
        <v>RUS</v>
      </c>
      <c r="J26">
        <f t="shared" si="5"/>
        <v>4</v>
      </c>
      <c r="K26">
        <f t="shared" si="6"/>
        <v>3</v>
      </c>
      <c r="L26">
        <f t="shared" si="7"/>
        <v>4</v>
      </c>
      <c r="M26">
        <f t="shared" si="8"/>
        <v>11</v>
      </c>
      <c r="N26">
        <f t="shared" si="9"/>
        <v>7</v>
      </c>
    </row>
  </sheetData>
  <conditionalFormatting sqref="M1:M1048576">
    <cfRule type="colorScale" priority="2">
      <colorScale>
        <cfvo type="min"/>
        <cfvo type="percentile" val="50"/>
        <cfvo type="max"/>
        <color rgb="FFF8696B"/>
        <color rgb="FFFFEB84"/>
        <color rgb="FF63BE7B"/>
      </colorScale>
    </cfRule>
  </conditionalFormatting>
  <conditionalFormatting sqref="N1:N104857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military_asset_final</vt:lpstr>
      <vt:lpstr>military_assets</vt:lpstr>
      <vt:lpstr>ship_effects</vt:lpstr>
      <vt:lpstr>version</vt:lpstr>
      <vt:lpstr>actions</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2020-09-14T05:27:55Z</dcterms:modified>
</cp:coreProperties>
</file>